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ênh lệch ST tháng 08" sheetId="1" r:id="rId5"/>
    <sheet state="visible" name="DS ST" sheetId="2" r:id="rId6"/>
    <sheet state="visible" name="Sheet18" sheetId="3" r:id="rId7"/>
    <sheet state="visible" name="NCCPT rút tồn" sheetId="4" r:id="rId8"/>
    <sheet state="visible" name="CLV2" sheetId="5" r:id="rId9"/>
    <sheet state="visible" name="Đơn giá" sheetId="6" r:id="rId10"/>
    <sheet state="visible" name="Daily trứng bể" sheetId="7" r:id="rId11"/>
    <sheet state="visible" name="DC.Rau" sheetId="8" r:id="rId12"/>
    <sheet state="visible" name="DC.All" sheetId="9" r:id="rId13"/>
  </sheets>
  <definedNames>
    <definedName hidden="1" localSheetId="0" name="_xlnm._FilterDatabase">'Chênh lệch ST tháng 08'!$A$3:$AX$2084</definedName>
    <definedName hidden="1" localSheetId="1" name="_xlnm._FilterDatabase">'DS ST'!$A$1:$G$607</definedName>
    <definedName hidden="1" localSheetId="2" name="_xlnm._FilterDatabase">Sheet18!$H$1:$K$1001</definedName>
    <definedName hidden="1" localSheetId="4" name="_xlnm._FilterDatabase">'CLV2'!$A$1:$K$2145</definedName>
    <definedName hidden="1" localSheetId="5" name="_xlnm._FilterDatabase">'Đơn giá'!$A$1:$T$1000</definedName>
    <definedName hidden="1" localSheetId="6" name="_xlnm._FilterDatabase">'Daily trứng bể'!$A$1:$I$336</definedName>
    <definedName hidden="1" localSheetId="0" name="Z_F690D9A4_EDE9_4881_BBEF_EC64367A0F45_.wvu.FilterData">'Chênh lệch ST tháng 08'!$A$1</definedName>
    <definedName hidden="1" localSheetId="0" name="Z_DC28128B_DEF3_4A27_BB2D_F46235162F69_.wvu.FilterData">'Chênh lệch ST tháng 08'!$A$3:$AX$2084</definedName>
    <definedName hidden="1" localSheetId="0" name="Z_56911906_2453_4086_95E3_B50D250A8D48_.wvu.FilterData">'Chênh lệch ST tháng 08'!$A$3:$AX$2084</definedName>
    <definedName hidden="1" localSheetId="0" name="Z_9AE53518_EBF4_4DA2_82D1_76B1F8A56F92_.wvu.FilterData">'Chênh lệch ST tháng 08'!$A$3:$AX$2084</definedName>
    <definedName hidden="1" localSheetId="0" name="Z_1318B2C6_9D29_4E6B_91BA_95B13596FD90_.wvu.FilterData">'Chênh lệch ST tháng 08'!$A$3:$AX$2084</definedName>
    <definedName hidden="1" localSheetId="0" name="Z_78A55DE2_CACC_4484_BC73_9F58D742EB52_.wvu.FilterData">'Chênh lệch ST tháng 08'!$A$1</definedName>
    <definedName hidden="1" localSheetId="0" name="Z_19752617_770A_44B9_A055_8A3F8CAF4AB5_.wvu.FilterData">'Chênh lệch ST tháng 08'!$A$3:$AX$2084</definedName>
    <definedName hidden="1" localSheetId="0" name="Z_0B6DF609_A05B_4B46_B9FD_B9FC7986F61B_.wvu.FilterData">'Chênh lệch ST tháng 08'!$A$3:$AX$2084</definedName>
    <definedName hidden="1" localSheetId="0" name="Z_FBEEBCA6_005A_45E7_9D98_48027170FC06_.wvu.FilterData">'Chênh lệch ST tháng 08'!$A$3:$AX$2084</definedName>
    <definedName hidden="1" localSheetId="0" name="Z_1526F36A_2591_4BF2_8A4D_7E120FFE3C3E_.wvu.FilterData">'Chênh lệch ST tháng 08'!$A$3:$AX$2084</definedName>
    <definedName hidden="1" localSheetId="0" name="Z_B97B3681_91D9_4FBB_8BB8_87E64AD71AEF_.wvu.FilterData">'Chênh lệch ST tháng 08'!$A$1</definedName>
    <definedName hidden="1" localSheetId="0" name="Z_8DD6703D_9A4B_4676_BF3A_47EBB4E87DB1_.wvu.FilterData">'Chênh lệch ST tháng 08'!$A$3:$AX$2084</definedName>
    <definedName hidden="1" localSheetId="0" name="Z_4F4FA664_EA1A_4F96_B936_5CF6497B5758_.wvu.FilterData">'Chênh lệch ST tháng 08'!$A$1</definedName>
    <definedName hidden="1" localSheetId="0" name="Z_D7A36EEA_C242_47E0_9A49_E1724DA192D3_.wvu.FilterData">'Chênh lệch ST tháng 08'!$A$3:$AX$2084</definedName>
    <definedName hidden="1" localSheetId="0" name="Z_1288A6C0_349C_4AB1_B2E5_5F622F2A32BE_.wvu.FilterData">'Chênh lệch ST tháng 08'!$A$3:$AX$2084</definedName>
    <definedName hidden="1" localSheetId="0" name="Z_A3183AE0_4D8C_49FD_87C1_FE093F20FB95_.wvu.FilterData">'Chênh lệch ST tháng 08'!$A$3:$AX$2084</definedName>
  </definedNames>
  <calcPr/>
  <customWorkbookViews>
    <customWorkbookView activeSheetId="0" maximized="1" windowHeight="0" windowWidth="0" guid="{F690D9A4-EDE9-4881-BBEF-EC64367A0F45}" name="Bộ lọc 4"/>
    <customWorkbookView activeSheetId="0" maximized="1" windowHeight="0" windowWidth="0" guid="{DC28128B-DEF3-4A27-BB2D-F46235162F69}" name="Bộ lọc 2"/>
    <customWorkbookView activeSheetId="0" maximized="1" windowHeight="0" windowWidth="0" guid="{56911906-2453-4086-95E3-B50D250A8D48}" name="Bộ lọc 1"/>
    <customWorkbookView activeSheetId="0" maximized="1" windowHeight="0" windowWidth="0" guid="{9AE53518-EBF4-4DA2-82D1-76B1F8A56F92}" name="Quỳnh"/>
    <customWorkbookView activeSheetId="0" maximized="1" windowHeight="0" windowWidth="0" guid="{1318B2C6-9D29-4E6B-91BA-95B13596FD90}" name="Trứng"/>
    <customWorkbookView activeSheetId="0" maximized="1" windowHeight="0" windowWidth="0" guid="{78A55DE2-CACC-4484-BC73-9F58D742EB52}" name="Bộ lọc 6"/>
    <customWorkbookView activeSheetId="0" maximized="1" windowHeight="0" windowWidth="0" guid="{19752617-770A-44B9-A055-8A3F8CAF4AB5}" name="Bộ lọc 3"/>
    <customWorkbookView activeSheetId="0" maximized="1" windowHeight="0" windowWidth="0" guid="{0B6DF609-A05B-4B46-B9FD-B9FC7986F61B}" name="HUỲNH"/>
    <customWorkbookView activeSheetId="0" maximized="1" windowHeight="0" windowWidth="0" guid="{FBEEBCA6-005A-45E7-9D98-48027170FC06}" name="Filter 1"/>
    <customWorkbookView activeSheetId="0" maximized="1" windowHeight="0" windowWidth="0" guid="{1526F36A-2591-4BF2-8A4D-7E120FFE3C3E}" name="Hiệp"/>
    <customWorkbookView activeSheetId="0" maximized="1" windowHeight="0" windowWidth="0" guid="{B97B3681-91D9-4FBB-8BB8-87E64AD71AEF}" name="oanh"/>
    <customWorkbookView activeSheetId="0" maximized="1" windowHeight="0" windowWidth="0" guid="{8DD6703D-9A4B-4676-BF3A-47EBB4E87DB1}" name="Duyen"/>
    <customWorkbookView activeSheetId="0" maximized="1" windowHeight="0" windowWidth="0" guid="{4F4FA664-EA1A-4F96-B936-5CF6497B5758}" name="Bộ lọc 5"/>
    <customWorkbookView activeSheetId="0" maximized="1" windowHeight="0" windowWidth="0" guid="{D7A36EEA-C242-47E0-9A49-E1724DA192D3}" name="Filter 2"/>
    <customWorkbookView activeSheetId="0" maximized="1" windowHeight="0" windowWidth="0" guid="{1288A6C0-349C-4AB1-B2E5-5F622F2A32BE}" name="M.linh"/>
    <customWorkbookView activeSheetId="0" maximized="1" windowHeight="0" windowWidth="0" guid="{A3183AE0-4D8C-49FD-87C1-FE093F20FB95}" name="Linh"/>
  </customWorkbookViews>
  <pivotCaches>
    <pivotCache cacheId="0" r:id="rId14"/>
  </pivotCaches>
</workbook>
</file>

<file path=xl/sharedStrings.xml><?xml version="1.0" encoding="utf-8"?>
<sst xmlns="http://schemas.openxmlformats.org/spreadsheetml/2006/main" count="47105" uniqueCount="6408">
  <si>
    <t>Tên NCC con</t>
  </si>
  <si>
    <t>ST</t>
  </si>
  <si>
    <t>Note</t>
  </si>
  <si>
    <t>Tên sản phẩm</t>
  </si>
  <si>
    <t>Đơn vị</t>
  </si>
  <si>
    <t>Barcode</t>
  </si>
  <si>
    <t>Nơi chuyển</t>
  </si>
  <si>
    <t>Giá trị trọng lượng / thể tích</t>
  </si>
  <si>
    <t>Đơn vị trọng lượng / thể tích</t>
  </si>
  <si>
    <t>PO nhập</t>
  </si>
  <si>
    <t>ID Mart</t>
  </si>
  <si>
    <t>PT rút tồn về KRC</t>
  </si>
  <si>
    <t>NHÁP LY</t>
  </si>
  <si>
    <t xml:space="preserve">Danh sách hàng cần follow rút tồn </t>
  </si>
  <si>
    <t>SPAM</t>
  </si>
  <si>
    <t>Data</t>
  </si>
  <si>
    <t>R2</t>
  </si>
  <si>
    <t>PT rút tồn về KRCCLCH</t>
  </si>
  <si>
    <t>DONE</t>
  </si>
  <si>
    <t xml:space="preserve">1, Tải: Hada-&gt; Vận hành-&gt; Chuyển hàng-&gt; DS chuyến xe-&gt; Lọc: Ngày, nơi chuyển, nơi nhận, PT thùng rổ: Không, Người tạo (nếu cần)-&gt; Xuất file chi tiết </t>
  </si>
  <si>
    <t>MINH PHƯƠNG</t>
  </si>
  <si>
    <t xml:space="preserve">Phiếu bs </t>
  </si>
  <si>
    <t>BƯỞI DIỄN</t>
  </si>
  <si>
    <t>QUẢ</t>
  </si>
  <si>
    <t xml:space="preserve">Note- Khum được  xóa </t>
  </si>
  <si>
    <t>KHO RAU CỦ</t>
  </si>
  <si>
    <t>VIETRAT-RAU MUỐNG BABY HỮU CƠ 300G</t>
  </si>
  <si>
    <t>g</t>
  </si>
  <si>
    <t>Trước</t>
  </si>
  <si>
    <t>GÓI</t>
  </si>
  <si>
    <t>Mã PT</t>
  </si>
  <si>
    <t xml:space="preserve">ST  </t>
  </si>
  <si>
    <t xml:space="preserve">DC xác nhận </t>
  </si>
  <si>
    <t xml:space="preserve">ID ST </t>
  </si>
  <si>
    <t>Mã hàng</t>
  </si>
  <si>
    <t xml:space="preserve"> Tên hàng </t>
  </si>
  <si>
    <t xml:space="preserve">SL </t>
  </si>
  <si>
    <t>Ngày nhận dư</t>
  </si>
  <si>
    <t xml:space="preserve">HSD </t>
  </si>
  <si>
    <t xml:space="preserve">Ngày rút tồn </t>
  </si>
  <si>
    <t>PT hàng dư</t>
  </si>
  <si>
    <t>HOPE LAND VIET NAM</t>
  </si>
  <si>
    <t>CẢI XANH HƯỚNG HỮU CƠ 300G</t>
  </si>
  <si>
    <t>PT1050952</t>
  </si>
  <si>
    <t>A139</t>
  </si>
  <si>
    <t>Hàng dư 15,01- write-off</t>
  </si>
  <si>
    <t>VLA</t>
  </si>
  <si>
    <t>VIETRAT-HÚNG QUẾ HỮU CƠ 50G</t>
  </si>
  <si>
    <t>2 Ngày</t>
  </si>
  <si>
    <t>PT1101430</t>
  </si>
  <si>
    <t xml:space="preserve">ST chưa cân tồn-&gt; chưa rút đc </t>
  </si>
  <si>
    <t>PT1094326</t>
  </si>
  <si>
    <t>NTN</t>
  </si>
  <si>
    <t>07,02 ST không nhận dư chuối và dưa hấu, nhân viên báo sai thông tin</t>
  </si>
  <si>
    <t>TRẦN LÊ ÁNH THI</t>
  </si>
  <si>
    <t>HỒNG TREO GIÓ HỘP 500G</t>
  </si>
  <si>
    <t>HỘP</t>
  </si>
  <si>
    <t>PT1050558</t>
  </si>
  <si>
    <t>NVT</t>
  </si>
  <si>
    <t>12,01 Hàng dư ngoài PT gốc- Write off</t>
  </si>
  <si>
    <t>A117</t>
  </si>
  <si>
    <t>NGỌC TÚ - BÁNH Ú BÁT BỬU CHAY 135G</t>
  </si>
  <si>
    <t>Name Mart</t>
  </si>
  <si>
    <t>30 ngày</t>
  </si>
  <si>
    <t>GSM phụ trách</t>
  </si>
  <si>
    <t xml:space="preserve">RSM phụ trách </t>
  </si>
  <si>
    <t>Khu vực</t>
  </si>
  <si>
    <t>PT1123703</t>
  </si>
  <si>
    <t>2, Lọc cột Đã nhận hàng: Có, Chênh lệch: SL&gt;0</t>
  </si>
  <si>
    <t>PT1094661</t>
  </si>
  <si>
    <t>KFM_BDU_DAN - 27 Tân Lập</t>
  </si>
  <si>
    <t>A141</t>
  </si>
  <si>
    <t>06,02 Hàng chia dư, ST không kinh doanh, Wrrite-off</t>
  </si>
  <si>
    <t>ÁNH DƯƠNG LÂM ĐỒNG</t>
  </si>
  <si>
    <t>GFOOD - TRỨNG GÀ TƯƠI PREMIUM SIZE 52G-58G (HỘP 10 QUẢ)</t>
  </si>
  <si>
    <t>TÁO BOM NINH THUẬN HỘP 1KG</t>
  </si>
  <si>
    <t>PT1054753</t>
  </si>
  <si>
    <t>EH3</t>
  </si>
  <si>
    <t>A101</t>
  </si>
  <si>
    <t>23,01 ST thao sác sai, thực tế 23, nhận trên PT1053773 SL24=&gt; rút tồn 1 (kho đã xác nhận)</t>
  </si>
  <si>
    <t>Đồng ý</t>
  </si>
  <si>
    <t>BVB</t>
  </si>
  <si>
    <t>CHUỐI SỨ ( NHÁNH)</t>
  </si>
  <si>
    <t>30 Ngày</t>
  </si>
  <si>
    <t>PT1135325</t>
  </si>
  <si>
    <t>PT1097137</t>
  </si>
  <si>
    <t>Q7R</t>
  </si>
  <si>
    <t>10,02 Dưa hấu bể khi nhận hàng</t>
  </si>
  <si>
    <t>ĐẬU COVE GIỐNG NHẬT HƯỚNG HỮU CƠ 250G</t>
  </si>
  <si>
    <t>PT1044166</t>
  </si>
  <si>
    <t>PHL</t>
  </si>
  <si>
    <t>16,01 - ST thao tác sai, trả tồn kho (Kho đã xác nhận)</t>
  </si>
  <si>
    <t>KHOAI LANG HẠT DẺ BABY 1KG</t>
  </si>
  <si>
    <t xml:space="preserve">3, Copy dán lên file các cột: Chi nhánh nhận, mã hàng, tên hàng, ĐVT, SL chuyển, SL nhận, Mã PT chuyển hàng </t>
  </si>
  <si>
    <t>TAFA - TRỨNG GÀ SẠCH PRO HỘP 10 QUẢ (65G ± 2G)</t>
  </si>
  <si>
    <t>HÔP</t>
  </si>
  <si>
    <t xml:space="preserve">4, Điền cột ngày: tháng/ngày/năm </t>
  </si>
  <si>
    <t>RAU BỒ NGÓT VIETGAP 300G</t>
  </si>
  <si>
    <t>5, Hao hụt</t>
  </si>
  <si>
    <t>Loại hàng: kg</t>
  </si>
  <si>
    <t>LÁ HƯƠNG THẢO 15G</t>
  </si>
  <si>
    <t>15 Ngày</t>
  </si>
  <si>
    <t xml:space="preserve">% hao hụt: Điều kiện&lt;10% </t>
  </si>
  <si>
    <t>CHUỐI LABA ĐÀ LẠT</t>
  </si>
  <si>
    <t>KG</t>
  </si>
  <si>
    <t>PT1143369</t>
  </si>
  <si>
    <t xml:space="preserve"> </t>
  </si>
  <si>
    <t>PT1097139</t>
  </si>
  <si>
    <t>A106</t>
  </si>
  <si>
    <t>SC011505 - Lê Ngọc Phát</t>
  </si>
  <si>
    <t>SL cột SL chênh lệch ĐXL (Cột N)=&gt; ctrl+shift+V vào cột Hạo hụt tự nhiên (Cột L)</t>
  </si>
  <si>
    <t>Nguyễn Thị Cà</t>
  </si>
  <si>
    <t>HCM 027</t>
  </si>
  <si>
    <t>HOÀNG HÀ FRUITS</t>
  </si>
  <si>
    <t>BÔNG CẢI XANH ĐÀ LẠT GLOBAL GAP 350G</t>
  </si>
  <si>
    <t>Lê Ngọc Phát</t>
  </si>
  <si>
    <t>PACK</t>
  </si>
  <si>
    <t>NHÃN XUỒNG CƠM VÀNG 500G</t>
  </si>
  <si>
    <t>KFM_HCM_TDU - 128A Kha Vạn Cân</t>
  </si>
  <si>
    <t>A102</t>
  </si>
  <si>
    <t>Lỗi: Hao hụt, Nơi nhận: hao hụt, Trạng thái: hoàn thành</t>
  </si>
  <si>
    <t>PT1043832</t>
  </si>
  <si>
    <t>DXH</t>
  </si>
  <si>
    <t>18,01 ST thao tác sai, nhận dư 10=&gt; rút tồn  ST (kho đã xác nhận)</t>
  </si>
  <si>
    <t>KFM_HCM_NBE - 222 Lê Văn Lương</t>
  </si>
  <si>
    <t>A103</t>
  </si>
  <si>
    <t>A133</t>
  </si>
  <si>
    <t>BƯỞI DA XANH LÃO ( QUẢ )</t>
  </si>
  <si>
    <t>SC003831 - Trần Kim Phụng</t>
  </si>
  <si>
    <t>Võ Thị Huệ</t>
  </si>
  <si>
    <t>HCM 004</t>
  </si>
  <si>
    <t>Trần Kim Phụng</t>
  </si>
  <si>
    <t>KFM_HCM_NBE - 5/3D Huỳnh Tấn Phát</t>
  </si>
  <si>
    <t xml:space="preserve">30 Ngày </t>
  </si>
  <si>
    <t>A104</t>
  </si>
  <si>
    <t>PT1147856</t>
  </si>
  <si>
    <r>
      <rPr>
        <rFont val="Calibri, sans-serif"/>
        <color rgb="FF000000"/>
        <sz val="11.0"/>
      </rPr>
      <t xml:space="preserve">6, Tải file lên drive: </t>
    </r>
    <r>
      <rPr>
        <rFont val="Calibri, sans-serif"/>
        <color rgb="FF1155CC"/>
        <sz val="11.0"/>
        <u/>
      </rPr>
      <t>https://drive,google,com/drive/folders/1emYLWgZEaAMPaC3gwasF5b5gERR7mvQC</t>
    </r>
  </si>
  <si>
    <t>PT1097144</t>
  </si>
  <si>
    <t>A128</t>
  </si>
  <si>
    <t>SC002206 - Hứa Thái Hiển</t>
  </si>
  <si>
    <t>08,02 Dưa hấu bể khi nhận hàng=&gt; ST nhận 0, Md hỗ trợ</t>
  </si>
  <si>
    <t>LANGBIANG</t>
  </si>
  <si>
    <t>HCM 023</t>
  </si>
  <si>
    <t>Hứa Thái Hiển</t>
  </si>
  <si>
    <t>XÀ LÁCH LÔ LÔ XANH THUỶ CANH VIETGAP 200G</t>
  </si>
  <si>
    <t>KFM_HCM_TDU - 02 Lê Lợi</t>
  </si>
  <si>
    <t>A105</t>
  </si>
  <si>
    <t>Sau</t>
  </si>
  <si>
    <t>PT1035147</t>
  </si>
  <si>
    <t>LVY</t>
  </si>
  <si>
    <t>SC011310 - Hồ Xuân Thịnh</t>
  </si>
  <si>
    <t xml:space="preserve">14,01 ST thao tác sai, nhận dư 8 cặp bắp mỹ=&gt; rút tồn ST </t>
  </si>
  <si>
    <t>HCM 021</t>
  </si>
  <si>
    <t>Hồ Xuân Thịnh</t>
  </si>
  <si>
    <t>KFM_HCM_PNH - T1-5 TMDV Orchard Garden</t>
  </si>
  <si>
    <t>LVH</t>
  </si>
  <si>
    <t>NGỌC TÚ - BÁNH LÁ DỪA NHÂN ĐẬU 75G</t>
  </si>
  <si>
    <t xml:space="preserve">Điều chuyển: </t>
  </si>
  <si>
    <t>SC006189 - Huỳnh Ngọc Phương</t>
  </si>
  <si>
    <t>HCM 033</t>
  </si>
  <si>
    <t>Huỳnh Ngọc Phương</t>
  </si>
  <si>
    <t>KFM_HCM_TDU - 05 Đường D3 Phước Long</t>
  </si>
  <si>
    <t xml:space="preserve">1, Check Trip: Hada=&gt; vận hành=&gt; Chuyển hàng=&gt; DS chuyến xe=&gt; Lọc ngày, nơi chuyển, nơi nhận </t>
  </si>
  <si>
    <t>A107</t>
  </si>
  <si>
    <t>PT1097157</t>
  </si>
  <si>
    <t>ECG</t>
  </si>
  <si>
    <t>08,02 Dưa hấu bể khi nhận hàng</t>
  </si>
  <si>
    <t>2, Check tem trên rổ hàng dư: Nhờ ST nhận dư hàng chụp tem trên rổ, ngày D-1</t>
  </si>
  <si>
    <t>PHONG THUÝ</t>
  </si>
  <si>
    <t>SC006728 - Nguyễn Đình Vũ</t>
  </si>
  <si>
    <t>HCM 006</t>
  </si>
  <si>
    <t xml:space="preserve">3, Check ST thiếu  hàng: check trên data chênh lệch </t>
  </si>
  <si>
    <t>Nguyễn Đình Vũ</t>
  </si>
  <si>
    <t>KFM_HCM_TDU - 38E Cây Keo</t>
  </si>
  <si>
    <t>PT1029305</t>
  </si>
  <si>
    <t>4, Check map: Xa/gần?</t>
  </si>
  <si>
    <t xml:space="preserve">11,01 Hàng kho chia dư-&gt; trả tồn kho </t>
  </si>
  <si>
    <t>5, ST  bán tốt, có thể hỗ trợ:</t>
  </si>
  <si>
    <t>A108</t>
  </si>
  <si>
    <t>MZK</t>
  </si>
  <si>
    <t>Tân Phú</t>
  </si>
  <si>
    <t>QL - TRỨNG GÀ TƯƠI OMEGA &amp;DHA SIZE 60G (HỘP 6 QUẢ)</t>
  </si>
  <si>
    <t>SC007524 - Trần Tiến Thạnh</t>
  </si>
  <si>
    <t>Q10</t>
  </si>
  <si>
    <t>14 Ngày</t>
  </si>
  <si>
    <t>HCM 026</t>
  </si>
  <si>
    <t>Trần Tiến Thạnh</t>
  </si>
  <si>
    <t>KFM_HCM_Q07 - 106 Trần Trọng Cung</t>
  </si>
  <si>
    <t>A109</t>
  </si>
  <si>
    <t>Q7</t>
  </si>
  <si>
    <t>PT1097159</t>
  </si>
  <si>
    <t>BQI</t>
  </si>
  <si>
    <t>Nhà bè</t>
  </si>
  <si>
    <t>ĐÀ LẠT G,A,P, - DA LAT</t>
  </si>
  <si>
    <t>SC002260 - Huỳnh Thị Tuyết Nhi</t>
  </si>
  <si>
    <t>HCM 002</t>
  </si>
  <si>
    <t>Huỳnh Thị Tuyết Nhi</t>
  </si>
  <si>
    <t>KFM_HCM_Q10 - Jasmine 1 Hà Đô Centrosa</t>
  </si>
  <si>
    <t>PT1059936</t>
  </si>
  <si>
    <t>A110</t>
  </si>
  <si>
    <t>A124</t>
  </si>
  <si>
    <t>17,01 ST thao tác sai, nhận dư 4kg=&gt; trả tồn kho (kho đã xác nhận)</t>
  </si>
  <si>
    <t>Bình Dương</t>
  </si>
  <si>
    <t>TVK</t>
  </si>
  <si>
    <t>SC002264 - Võ Thị Thùy Dương</t>
  </si>
  <si>
    <t>Q8</t>
  </si>
  <si>
    <t>HCM 032</t>
  </si>
  <si>
    <t xml:space="preserve">Thủ Đức- Q9- Võ Chí Công </t>
  </si>
  <si>
    <t>c</t>
  </si>
  <si>
    <t>Võ Thị Thùy Dương</t>
  </si>
  <si>
    <t>Thủ Đức- Q2- Mai Chí Thọ</t>
  </si>
  <si>
    <t>KFM_HCM_TDU - BA-S03 New City</t>
  </si>
  <si>
    <t>A111</t>
  </si>
  <si>
    <t>PT1164597</t>
  </si>
  <si>
    <t>,</t>
  </si>
  <si>
    <t>PT1099643</t>
  </si>
  <si>
    <t>Thủ Đức- Thử Đức (Phạm Văn Đồng)</t>
  </si>
  <si>
    <t>11,02 Dừa bể khi nhận hàng</t>
  </si>
  <si>
    <t>SC002196 - Phạm Hữu Chương</t>
  </si>
  <si>
    <t>XÀ LÁCH MỠ THUỶ CANH</t>
  </si>
  <si>
    <t>HCM 020</t>
  </si>
  <si>
    <t>Phạm Hữu Chương</t>
  </si>
  <si>
    <t>KFM_HCM_Q1 - 93 Cô Giang</t>
  </si>
  <si>
    <t>A112</t>
  </si>
  <si>
    <t>PT1061671</t>
  </si>
  <si>
    <t>HPD</t>
  </si>
  <si>
    <t>6, Thương thảo với ST=&gt; Hỗ trợ/ Điều chuyển</t>
  </si>
  <si>
    <t>26,01 - Claim DC - Bánh ướt trong thùng</t>
  </si>
  <si>
    <t>SC002210 - Trương Công Nhật Tùng</t>
  </si>
  <si>
    <t>HCM 030</t>
  </si>
  <si>
    <t>Trương Công Nhật Tùng</t>
  </si>
  <si>
    <t>7, Báo lên gr IC thông tin điều chuyển</t>
  </si>
  <si>
    <t xml:space="preserve">OPS </t>
  </si>
  <si>
    <t>KFM_HCM_BTH - 216 Phan Văn Hân</t>
  </si>
  <si>
    <t>A113</t>
  </si>
  <si>
    <t xml:space="preserve">Cà chua </t>
  </si>
  <si>
    <t xml:space="preserve">8, Tạo phiếu điều chuyển/dư/bs </t>
  </si>
  <si>
    <t>SC008010 - Lê Nguyễn Ngọc Phượng</t>
  </si>
  <si>
    <t>HCM 016</t>
  </si>
  <si>
    <t xml:space="preserve">7 ngày </t>
  </si>
  <si>
    <t>Lê Nguyễn Ngọc Phượng</t>
  </si>
  <si>
    <t>KFM_HCM_Q08 - 320 Hưng Phú</t>
  </si>
  <si>
    <t xml:space="preserve">Rút Tồn </t>
  </si>
  <si>
    <t>A114</t>
  </si>
  <si>
    <t>PT1102154</t>
  </si>
  <si>
    <t>09,02 Hàng chia dư, ST không kinh daonh, Write-off</t>
  </si>
  <si>
    <t>Trứng bể</t>
  </si>
  <si>
    <t>XÀ LÁCH THUỶ TINH THUỶ CANH 200G UP</t>
  </si>
  <si>
    <t>Rút về KRC chờ xử lý- KRW</t>
  </si>
  <si>
    <t>SC009565 - Cao Chánh Tuấn</t>
  </si>
  <si>
    <t>HCM 010</t>
  </si>
  <si>
    <t>Cao Chánh Tuấn</t>
  </si>
  <si>
    <t>KFM_HCM_BTH - 484B Lê Quang Định</t>
  </si>
  <si>
    <t>Check kèm group: CATE TRỨNG - MD</t>
  </si>
  <si>
    <t>A115</t>
  </si>
  <si>
    <t>PT1062052</t>
  </si>
  <si>
    <t>25,01 Hàng chia dư, ST bán không hết- (Kho đã xác nhận)</t>
  </si>
  <si>
    <t>SL nhiều=&gt; Rút về KRC chờ xử lý=&gt; cắt cam xuống hàng + kiểm hàng, báo IC=&gt; bấm bill/rút về DC</t>
  </si>
  <si>
    <t>SC009915 - Đoàn Ngọc Thịnh</t>
  </si>
  <si>
    <t>HCM 025</t>
  </si>
  <si>
    <t>Đoàn Ngọc Thịnh</t>
  </si>
  <si>
    <t xml:space="preserve">dưa leo </t>
  </si>
  <si>
    <t>KFM_HCM_Q12 - 76 Trần Thị Cờ</t>
  </si>
  <si>
    <t>A116</t>
  </si>
  <si>
    <t>Lưu ý: Rút về KRC note phiếu lên sheet: NCC/PT Rút tồn, note thông tin các cột: J,K,L,M</t>
  </si>
  <si>
    <t xml:space="preserve">Rau củ quả XCL </t>
  </si>
  <si>
    <t>Rút về KRC chênh lệch chuyển hàng-KRCCLCH</t>
  </si>
  <si>
    <t>SC005218 - Đặng Đăng Khoa</t>
  </si>
  <si>
    <t>PT1105035</t>
  </si>
  <si>
    <t>HCM 036</t>
  </si>
  <si>
    <t>10,02 Hàng chia dư, ST không kinh daonh, Write-off</t>
  </si>
  <si>
    <t>Đặng Đăng Khoa</t>
  </si>
  <si>
    <t>Áp dụng:</t>
  </si>
  <si>
    <t>KFM_BDU_TAN - SH04 The Rivana</t>
  </si>
  <si>
    <t>ĐẬU BẮP GIỐNG NHẬT HƯỚNG HỮU CƠ 250G</t>
  </si>
  <si>
    <t>VỈ</t>
  </si>
  <si>
    <t>PT1069494</t>
  </si>
  <si>
    <t>SC008806 - Nguyễn Bữu Trùng Dương</t>
  </si>
  <si>
    <t>VTG</t>
  </si>
  <si>
    <t>HCM 017</t>
  </si>
  <si>
    <t>23,01 ST thao tác sai, không có hàng (Kho xác nhận claim)</t>
  </si>
  <si>
    <t>Nguyễn Bữu Trùng Dương</t>
  </si>
  <si>
    <t>KFM_HCM_Q10 - 74 Vĩnh Viễn</t>
  </si>
  <si>
    <t>Check thiếu kiện</t>
  </si>
  <si>
    <t>A118</t>
  </si>
  <si>
    <t>NTO</t>
  </si>
  <si>
    <t>Nơi nhận</t>
  </si>
  <si>
    <t xml:space="preserve">Củ dền </t>
  </si>
  <si>
    <t xml:space="preserve">Nhận phiếu từ ST =&gt; KRC chờ xử lý </t>
  </si>
  <si>
    <t>SC003733 - Trần Huỳnh Thơ</t>
  </si>
  <si>
    <t>10 ngày</t>
  </si>
  <si>
    <t>HCM 013</t>
  </si>
  <si>
    <t>Trần Huỳnh Thơ</t>
  </si>
  <si>
    <t>KFM_HCM_TDU - 09 Đào Trinh Nhất</t>
  </si>
  <si>
    <t>Nhận phiếu từ ST =&gt; KRCCLCH</t>
  </si>
  <si>
    <t>A119</t>
  </si>
  <si>
    <t>PT1110431</t>
  </si>
  <si>
    <t>NVD</t>
  </si>
  <si>
    <t>DC phản hồi</t>
  </si>
  <si>
    <t>ĐỨC TÀI</t>
  </si>
  <si>
    <t>SAPOCHE 800G UP</t>
  </si>
  <si>
    <t>KFM THÔNG TIN</t>
  </si>
  <si>
    <t>Check thông tin hàng dư trên phiếu PT</t>
  </si>
  <si>
    <t>PT1076988</t>
  </si>
  <si>
    <t xml:space="preserve">Ngày 1/2 kho giao dư ( kho xác nhận rút tồn ) </t>
  </si>
  <si>
    <t>hẹ lá</t>
  </si>
  <si>
    <t>KFM_HCM_Q10 - 7/29 Thành Thái</t>
  </si>
  <si>
    <t>A120</t>
  </si>
  <si>
    <t xml:space="preserve">2 ngày </t>
  </si>
  <si>
    <t>LIÊN KHƯƠNG</t>
  </si>
  <si>
    <t>HÀNH TÂY ĐÀ LẠT SIZE LỚN VIETGAP 500G</t>
  </si>
  <si>
    <t>TÚI</t>
  </si>
  <si>
    <t>PT1078147</t>
  </si>
  <si>
    <t>02,02 ST thao tác sai, thực tế SL2, nhận phiếu 3=&gt; rút tồn 1 (kho xác nhận claim)</t>
  </si>
  <si>
    <t>KFM_HCM_Q06 - 123 Lý Chiêu Hoàng</t>
  </si>
  <si>
    <t xml:space="preserve"> Bông cải xanh </t>
  </si>
  <si>
    <t>A121</t>
  </si>
  <si>
    <t>Người xử lý</t>
  </si>
  <si>
    <t>SC003242 - Võ Văn Phi Hùng</t>
  </si>
  <si>
    <t>TRƯỜNG PHÁT ĐÀ LẠT</t>
  </si>
  <si>
    <t>HCM 029</t>
  </si>
  <si>
    <t>DƯA LEO BABY ĐÀ LẠT VIETGAP 500G</t>
  </si>
  <si>
    <t>Võ Văn Phi Hùng</t>
  </si>
  <si>
    <t>KFM_HCM_TDU - 29B Đường Số 30 4S Linh Đông</t>
  </si>
  <si>
    <t>A123</t>
  </si>
  <si>
    <t>PT1078241</t>
  </si>
  <si>
    <t>Vh2</t>
  </si>
  <si>
    <t>16,01 ST không có hàng dư (ST báo sai thông tin=&gt; rút tồn)</t>
  </si>
  <si>
    <t>PT1082933</t>
  </si>
  <si>
    <t>15,01 kho chia dư, mã không kinh doanh, write-off</t>
  </si>
  <si>
    <t>KFM_HCM_TDU - 74 Đường Số 1 Chung Cư Sky 9</t>
  </si>
  <si>
    <t>HHT</t>
  </si>
  <si>
    <t>Rau dền</t>
  </si>
  <si>
    <t>SC002130 - Nguyễn Văn Lâm</t>
  </si>
  <si>
    <t>HCM 007</t>
  </si>
  <si>
    <t>Nguyễn Văn Lâm</t>
  </si>
  <si>
    <t>KFM_HCM_TDU - 115 Man Thiện</t>
  </si>
  <si>
    <t>A125</t>
  </si>
  <si>
    <t>PT1082961</t>
  </si>
  <si>
    <t>A126</t>
  </si>
  <si>
    <t>01,02 kho chia dư, mã không kinh doanh, write-off</t>
  </si>
  <si>
    <t>NDH</t>
  </si>
  <si>
    <t>Tần ô</t>
  </si>
  <si>
    <t>KFM_HCM_Q03 - 274 Lê Văn Sỹ</t>
  </si>
  <si>
    <t>CẦN TÂY  ĐÀ LẠT 500G</t>
  </si>
  <si>
    <t>PT1082975</t>
  </si>
  <si>
    <t>SCV</t>
  </si>
  <si>
    <t>23,01 kho chia dư, mã không kinh doanh, write-off</t>
  </si>
  <si>
    <t xml:space="preserve">NVK </t>
  </si>
  <si>
    <t>KFM_HCM_TDU - B-SH.06 Urban Green</t>
  </si>
  <si>
    <t>A127</t>
  </si>
  <si>
    <t>Củ dền</t>
  </si>
  <si>
    <t>10 Ngày</t>
  </si>
  <si>
    <t>Ngày chuyển hàng</t>
  </si>
  <si>
    <t>CHR</t>
  </si>
  <si>
    <t xml:space="preserve">Bí đao </t>
  </si>
  <si>
    <t>Chi nhánh nhận</t>
  </si>
  <si>
    <t>KFM_HCM_GVA - TM0.03 CH3 Cityland Park Hill</t>
  </si>
  <si>
    <t>CẢI BÓ XÔI ĐÀ LẠT 300G</t>
  </si>
  <si>
    <t>ID ST</t>
  </si>
  <si>
    <t>PT1083095</t>
  </si>
  <si>
    <t>A138</t>
  </si>
  <si>
    <t>SC006437 - Lê Ngọc Thảo</t>
  </si>
  <si>
    <t>31,01 kho chia dư, hàng không king doanh, Wrrite-off</t>
  </si>
  <si>
    <t>HCM 008</t>
  </si>
  <si>
    <t>Lê Ngọc Thảo</t>
  </si>
  <si>
    <t>KFM_HCM_Q07 - 17 Đường số 16, Khu Nam Viên Midtown</t>
  </si>
  <si>
    <t>A129</t>
  </si>
  <si>
    <t>PT1053484</t>
  </si>
  <si>
    <t>SC005141 - Phạm Duy</t>
  </si>
  <si>
    <t>Bánh chưng chuột cắn/Trả về kho RAU - CHỜ XỬ LÝ (Kho đã xác nhận)</t>
  </si>
  <si>
    <t>HCM 024</t>
  </si>
  <si>
    <t>Phạm Duy</t>
  </si>
  <si>
    <t>KFM_HCM_TDU - 41 Vũ Tông Phan</t>
  </si>
  <si>
    <t>CÀ CHUA TRỨNG VIETGAP VỈ 400G</t>
  </si>
  <si>
    <t>A130</t>
  </si>
  <si>
    <t>PT1085225</t>
  </si>
  <si>
    <t>Tên Hàng</t>
  </si>
  <si>
    <t>HHM</t>
  </si>
  <si>
    <t>05,02 Hàng XCL khi nhận hàng (Kho xác nhận rút tồn)</t>
  </si>
  <si>
    <t>SC004524 - Trần Thanh Hiền</t>
  </si>
  <si>
    <t>HCM 019</t>
  </si>
  <si>
    <t>Trần Thanh Hiền</t>
  </si>
  <si>
    <t>KFM_HCM_Q08 - B01.05 Dream Home Palace</t>
  </si>
  <si>
    <t>ĐVT</t>
  </si>
  <si>
    <t>A131</t>
  </si>
  <si>
    <t>Số lượng chuyển</t>
  </si>
  <si>
    <t>PT1087456</t>
  </si>
  <si>
    <t>04,02, hàng chia dư  (kho xác nhận claim)</t>
  </si>
  <si>
    <t>Số lượng nhận</t>
  </si>
  <si>
    <t>Chênh lệch</t>
  </si>
  <si>
    <t>SC005255 - Hồng Trọng Nghĩa</t>
  </si>
  <si>
    <t>HCM 022</t>
  </si>
  <si>
    <t>Hồng Trọng Nghĩa</t>
  </si>
  <si>
    <t>PT chuyển hàng</t>
  </si>
  <si>
    <t>KFM_HCM_TDU - 136 Hiệp Bình</t>
  </si>
  <si>
    <t>A132</t>
  </si>
  <si>
    <t>03,08 BÁNH BỂ</t>
  </si>
  <si>
    <t>Column 50</t>
  </si>
  <si>
    <t>PT1087460</t>
  </si>
  <si>
    <t>KFM_HCM_BCH - Block G Conic Skyway</t>
  </si>
  <si>
    <t>TO</t>
  </si>
  <si>
    <t>05,02 ST báo sai thông tin, không có hàng</t>
  </si>
  <si>
    <t>KHOAI TÂY ĐÀ LẠT VIETGAP 500G</t>
  </si>
  <si>
    <t>Hạo hụt tự nhiên</t>
  </si>
  <si>
    <t>KFM_HCM_BTA - 4535 Nguyễn Cửu Phú</t>
  </si>
  <si>
    <t>A134</t>
  </si>
  <si>
    <t>SL trả tồn về ST</t>
  </si>
  <si>
    <t>PT1090410</t>
  </si>
  <si>
    <t>SC008805 - Nguyễn Thị Ngọc Giàu</t>
  </si>
  <si>
    <t>06,02 Hàng kho chia dư(Kho xác nhận rút tồn)</t>
  </si>
  <si>
    <t>HCM 031</t>
  </si>
  <si>
    <t>SL chênh lệch CXD</t>
  </si>
  <si>
    <t>Nguyễn Thị Ngọc Giàu</t>
  </si>
  <si>
    <t>KFM_HCM_Q03 - 125 Nguyễn Phúc Nguyên</t>
  </si>
  <si>
    <t>Hiền Thi</t>
  </si>
  <si>
    <t>A136</t>
  </si>
  <si>
    <t>PT Trả tồn về ST</t>
  </si>
  <si>
    <t>PT1090599</t>
  </si>
  <si>
    <t>01,02 Hàng chia dư, ST không kinh doanh- Write-off</t>
  </si>
  <si>
    <t>PT trả tồn về DC</t>
  </si>
  <si>
    <t>KFM_HCM_TDU - 60 Lương Định Của</t>
  </si>
  <si>
    <t>HẸ LÁ VIETGAP 100G</t>
  </si>
  <si>
    <t>A137</t>
  </si>
  <si>
    <t>PT1090600</t>
  </si>
  <si>
    <t>31,01 Hàng chia dư, ST không kinh doanh, Write-off</t>
  </si>
  <si>
    <t>TRƯỜNG AN-RAU</t>
  </si>
  <si>
    <t>CẶP BẮP GIỐNG MỸ</t>
  </si>
  <si>
    <t>CẶP</t>
  </si>
  <si>
    <t>KFM_HCM_TBI - 48 Trần Văn Quang</t>
  </si>
  <si>
    <t>PT1090603</t>
  </si>
  <si>
    <t>03,02 Hàng chia dư, ST không kinh doanh, Wrrite-off</t>
  </si>
  <si>
    <t>LÝ SƠN JSC</t>
  </si>
  <si>
    <t>KFM_HCM_BTA - 197 Đường số 1 An Lạc</t>
  </si>
  <si>
    <t>PT1092660</t>
  </si>
  <si>
    <t>05,02 Hàng chia dư, ST không kinh doanh, Wrrite-off</t>
  </si>
  <si>
    <t>KFM_HCM_BCH - 68 Đường Số 1 Khu dân cư 6B Intresco</t>
  </si>
  <si>
    <t>A140</t>
  </si>
  <si>
    <t>KFM_HCM_Q07 - X1.013 Sunrise City North</t>
  </si>
  <si>
    <t>KFM_HCM_TPH - 83 Khuông Việt</t>
  </si>
  <si>
    <t>A143</t>
  </si>
  <si>
    <t>KFM_HCM_Q07 - A01-06 Hoàng Anh Thanh Bình</t>
  </si>
  <si>
    <t>A144</t>
  </si>
  <si>
    <t>SC002220 - Nguyễn Thuỷ Tiên</t>
  </si>
  <si>
    <t>HCM 003</t>
  </si>
  <si>
    <t>Nguyễn Thuỷ Tiên</t>
  </si>
  <si>
    <t>KFM_HCM_TPH - 379 Thạch Lam</t>
  </si>
  <si>
    <t>A145</t>
  </si>
  <si>
    <t>SC005375 - Trần Văn Hiếu</t>
  </si>
  <si>
    <t>HCM 014</t>
  </si>
  <si>
    <t>Trần Văn Hiếu</t>
  </si>
  <si>
    <t>KFM_HCM_TBI - 108 Bùi Thị Xuân</t>
  </si>
  <si>
    <t>A146</t>
  </si>
  <si>
    <t>SC007426 - Trần Hữu Vinh</t>
  </si>
  <si>
    <t>HCM 015</t>
  </si>
  <si>
    <t>Trần Hữu Vinh</t>
  </si>
  <si>
    <t>KFM_HCM_Q07 - 956 Huỳnh Tấn Phát</t>
  </si>
  <si>
    <t>A147</t>
  </si>
  <si>
    <t>KFM_HCM_BTH - 127 Tân Cảng</t>
  </si>
  <si>
    <t>A148</t>
  </si>
  <si>
    <t>PT1094057</t>
  </si>
  <si>
    <t>SC006139 - Võ Minh Đạt</t>
  </si>
  <si>
    <t xml:space="preserve">05,02 ST thao tác sai, không có hàng thực tế, kho xác nhận rút tồn </t>
  </si>
  <si>
    <t>HCM 018</t>
  </si>
  <si>
    <t>Võ Minh Đạt</t>
  </si>
  <si>
    <t>KFM_HCM_TPH - 50 Lương Minh Nguyệt</t>
  </si>
  <si>
    <t>A149</t>
  </si>
  <si>
    <t>FRUIT REPUBLIC - CẦN THƠ</t>
  </si>
  <si>
    <t>quả</t>
  </si>
  <si>
    <t>KFM_HCM_Q07 - A14 The Infinity Riviera Point</t>
  </si>
  <si>
    <t>PT1094657</t>
  </si>
  <si>
    <t>A150</t>
  </si>
  <si>
    <t>01,02 ST thực nhận 37 (PT gốc: 40, PT bs: 7)- kho xác nhận rút tồn SL:10</t>
  </si>
  <si>
    <t>CÔNG TY TNHH DỪA NĂNG LƯỢNG</t>
  </si>
  <si>
    <t>COMBO 5 - DỪA XIÊM XANH</t>
  </si>
  <si>
    <t>COMBO</t>
  </si>
  <si>
    <t>PT DC pick dư</t>
  </si>
  <si>
    <t>PT1098664</t>
  </si>
  <si>
    <t>11,02 - Sản phẩm chuột cắn  - kho xác nhận claim</t>
  </si>
  <si>
    <t>KFM_HCM_GVA - 20 Lê Đức Thọ</t>
  </si>
  <si>
    <t>A151</t>
  </si>
  <si>
    <t>COCO PRODUCE</t>
  </si>
  <si>
    <t>NOTE</t>
  </si>
  <si>
    <t>PT1102145</t>
  </si>
  <si>
    <t>11,02 Hàng chia dư, kho xác nhận rút tồn</t>
  </si>
  <si>
    <t>Trạng thái</t>
  </si>
  <si>
    <t>KFM_HCM_TDU - 299 Liên Phường</t>
  </si>
  <si>
    <t>CHÔM CHÔM NHÃN 500G</t>
  </si>
  <si>
    <t>A154</t>
  </si>
  <si>
    <t>Lỗi</t>
  </si>
  <si>
    <t>PT1104981</t>
  </si>
  <si>
    <t>06,02 - ST thao tác sai - thực tế không có hàng - kho xác nhận</t>
  </si>
  <si>
    <t>Hao hụt</t>
  </si>
  <si>
    <t>HÀNH TÂY ĐÀ LẠT SIZE LỚN VIETGAP 300G</t>
  </si>
  <si>
    <t>KFM_HCM_Q12 - 170 Nguyễn Thị Búp</t>
  </si>
  <si>
    <t>Siêu thị</t>
  </si>
  <si>
    <t>A155</t>
  </si>
  <si>
    <t>PT1110417</t>
  </si>
  <si>
    <t xml:space="preserve">31,01 Kho chia dư, Kho xác nhận rút tồn </t>
  </si>
  <si>
    <t>Kho rau</t>
  </si>
  <si>
    <t>HÀNH PARO VIETGAP 200G</t>
  </si>
  <si>
    <t>Xử lý</t>
  </si>
  <si>
    <t>PT1110506</t>
  </si>
  <si>
    <t>KFM_HCM_TDU - 101C Dương Đình Hội</t>
  </si>
  <si>
    <t>13,-2 PT chia dưa hấu dư, kho xác nhận rút tồn</t>
  </si>
  <si>
    <t>A156</t>
  </si>
  <si>
    <t>PT1112635</t>
  </si>
  <si>
    <t>ACU</t>
  </si>
  <si>
    <t>16,02 Không có hàng, ST thao tác sai, kho xác nhận rút tồn</t>
  </si>
  <si>
    <t>Link hình ảnh</t>
  </si>
  <si>
    <t>KFM_HCM_Q06 - B1.00.01 Him Lam Chợ Lớn</t>
  </si>
  <si>
    <t>VIỆT F,A,R,M</t>
  </si>
  <si>
    <t>A157</t>
  </si>
  <si>
    <t>DC xác nhận</t>
  </si>
  <si>
    <t>PT1114524</t>
  </si>
  <si>
    <t>KRCXLCL</t>
  </si>
  <si>
    <t>15,02 Hàng giao không đảm bảo chất lượng (dính đất), kho xác nhận claim (ST VH3)</t>
  </si>
  <si>
    <t>ANT FARM</t>
  </si>
  <si>
    <t>KHOAI LANG HẠT DẺ TÚI 1KG</t>
  </si>
  <si>
    <t>KFM_HCM_TDU - 10A Đường Số 20 Chung Cư Opal Garden</t>
  </si>
  <si>
    <t>A158</t>
  </si>
  <si>
    <t>NOTE 2</t>
  </si>
  <si>
    <t>KFM phản hồi</t>
  </si>
  <si>
    <t>KFM_HCM_TPH - 52 Thoại Ngọc Hầu</t>
  </si>
  <si>
    <t>A159</t>
  </si>
  <si>
    <t>PT1114540</t>
  </si>
  <si>
    <t>VH3</t>
  </si>
  <si>
    <t>NOTE 3</t>
  </si>
  <si>
    <t>KFM_HCM_Q06 - 145 Đường Số 23 Bình Phú</t>
  </si>
  <si>
    <t>A160</t>
  </si>
  <si>
    <t>TRƯỜNG PHÁT MIỀN TÂY</t>
  </si>
  <si>
    <t>CLV2</t>
  </si>
  <si>
    <t>TRƯỜNG PHÁT - LÁ É 200G</t>
  </si>
  <si>
    <t>Loại hàng</t>
  </si>
  <si>
    <t>PT1117497</t>
  </si>
  <si>
    <t xml:space="preserve">15,02 Trứng bể khi nhận hàng, kho xác nhận rút tồn </t>
  </si>
  <si>
    <t>KFM_HCM_NBE - A2.SH28-30 The Park Residence</t>
  </si>
  <si>
    <t>% Hao hụt</t>
  </si>
  <si>
    <t>A161</t>
  </si>
  <si>
    <t>PTFARM - ỚT SỪNG XANH VIETGAP 100G</t>
  </si>
  <si>
    <t>Giá nhập 
( -VAT)</t>
  </si>
  <si>
    <t>PT1115877</t>
  </si>
  <si>
    <t>KFM_HCM_TPH - S2.0.28 Block A6 Alnata Plus Celadon City</t>
  </si>
  <si>
    <t>14/02 Hàng chia dư, kho xác nhận rút tồn</t>
  </si>
  <si>
    <t>Tổng GT</t>
  </si>
  <si>
    <t>A163</t>
  </si>
  <si>
    <t>CAM CANH HỘP 1KG</t>
  </si>
  <si>
    <t>Tổng hao hụt</t>
  </si>
  <si>
    <t>SC013823 - Lê Văn Ninh</t>
  </si>
  <si>
    <t>PT1124117</t>
  </si>
  <si>
    <t>HCM 012</t>
  </si>
  <si>
    <t>VH2</t>
  </si>
  <si>
    <t>Lê Văn Ninh</t>
  </si>
  <si>
    <t>Tổng ST</t>
  </si>
  <si>
    <t>23,02 ST thao tác sai, không có hàng, kho xác nhận rút tồn</t>
  </si>
  <si>
    <t>KFM_BDU_DAN - B2.01.05 Tháp B Opal Boulevard</t>
  </si>
  <si>
    <t>A164</t>
  </si>
  <si>
    <t>CTY NÔNG SẢN KIM PHÚC</t>
  </si>
  <si>
    <t>Tổng kho rau</t>
  </si>
  <si>
    <t>PT1126288</t>
  </si>
  <si>
    <t>Tổng chưa xác định</t>
  </si>
  <si>
    <t>27,02 Hàng không đạt CL khi nhận hàng, kho xác nhận rút tồn</t>
  </si>
  <si>
    <t>KFM_HCM_Q07 - B1.01 Chung cư Golden Star</t>
  </si>
  <si>
    <t>A165</t>
  </si>
  <si>
    <t>COMBO 3 - DỪA XIÊM XANH (LỚN)</t>
  </si>
  <si>
    <t>PT1126289</t>
  </si>
  <si>
    <t>KFM_HCM_Q07 - Block K Happy Valley</t>
  </si>
  <si>
    <t>27,02 Hàng không đạt CL khi nhận hàng, kho xác nhận rút tồn (ST VGP)</t>
  </si>
  <si>
    <t>A166</t>
  </si>
  <si>
    <t>SC005377 - Nguyễn Minh Thắng</t>
  </si>
  <si>
    <t>PT1128976</t>
  </si>
  <si>
    <t>LVL</t>
  </si>
  <si>
    <t>Thọ Note</t>
  </si>
  <si>
    <t>HCM 001</t>
  </si>
  <si>
    <t>28,02 - Bánh xẹp khi nhận hàng (kho xác nhận)</t>
  </si>
  <si>
    <t>Nguyễn Minh Thắng</t>
  </si>
  <si>
    <t>KFM_HCM_TDU - TM1.15 Chung Cư 9 View</t>
  </si>
  <si>
    <t>A167</t>
  </si>
  <si>
    <t>RAU TẦN Ô 300G</t>
  </si>
  <si>
    <t>Lịch đi hàng</t>
  </si>
  <si>
    <t>PT1132753</t>
  </si>
  <si>
    <t>01,03 - Hàng chia dư, kho xác nhận rút tồn</t>
  </si>
  <si>
    <t>Cột 46</t>
  </si>
  <si>
    <t>KFM_HCM_TBI - Block A Chung Cư Phúc Yên 2</t>
  </si>
  <si>
    <t>CLV4</t>
  </si>
  <si>
    <t>A169</t>
  </si>
  <si>
    <t>PT1133065</t>
  </si>
  <si>
    <t>HV2</t>
  </si>
  <si>
    <t>02,03 ST nhận dư, kho xác nhận rút tồn</t>
  </si>
  <si>
    <t>Column 48</t>
  </si>
  <si>
    <t>SC008789 - Lê Huỳnh Thiện</t>
  </si>
  <si>
    <t>VƯỜN RAU ĐÀ LẠT</t>
  </si>
  <si>
    <t>HCM 009</t>
  </si>
  <si>
    <t>Lê Huỳnh Thiện</t>
  </si>
  <si>
    <t>KFM_HCM_TBI - 91 Nguyễn Phúc Chu</t>
  </si>
  <si>
    <t>PT1133149</t>
  </si>
  <si>
    <t>A170</t>
  </si>
  <si>
    <t>Column 49</t>
  </si>
  <si>
    <t>NGÒ RÍ 50G</t>
  </si>
  <si>
    <t>Column 50 2</t>
  </si>
  <si>
    <t>PT1134886</t>
  </si>
  <si>
    <t>03,03 Hàng bị ướt khi nhận hàng, kho xác nhận rút tồn</t>
  </si>
  <si>
    <t>CÔNG TY CỔ PHẦN GREEN FARMING VIETNAM</t>
  </si>
  <si>
    <t>KFM_HCM_Q08 - 819 Phạm Thế Hiển</t>
  </si>
  <si>
    <t>PT1138020</t>
  </si>
  <si>
    <t>A171</t>
  </si>
  <si>
    <t>03,03 Hàng chia dư, kho xác nhận rút tồn</t>
  </si>
  <si>
    <t>PHƯỚC HIỆP</t>
  </si>
  <si>
    <t>PT1138079</t>
  </si>
  <si>
    <t>KFM_HCM_TDU - 173 Lê Văn Chí</t>
  </si>
  <si>
    <t>A172</t>
  </si>
  <si>
    <t>PT1138143</t>
  </si>
  <si>
    <t>KFM_HCM_Q09 - 367 Nguyễn Văn Tăng</t>
  </si>
  <si>
    <t>KFM_HCM_Q03 - 116 Bàn Cờ</t>
  </si>
  <si>
    <t>A174</t>
  </si>
  <si>
    <t>HÀNH LÁ 100G</t>
  </si>
  <si>
    <t>PT1139804</t>
  </si>
  <si>
    <t>26,02 - ST thao tác sai - thực tế không có hàng - kho xác nhận</t>
  </si>
  <si>
    <t>KFM_HCM_PNH - GM-1.06 Golden Mansion</t>
  </si>
  <si>
    <t>A175</t>
  </si>
  <si>
    <t>PT1139819</t>
  </si>
  <si>
    <t xml:space="preserve">27,02 - ST thao tác sai - thực tế không có hàng - kho xác nhận </t>
  </si>
  <si>
    <t>KFM_HCM_NBE - A.1.05 Sunrise Riverside</t>
  </si>
  <si>
    <t>PT1139826</t>
  </si>
  <si>
    <t xml:space="preserve">02,03 - ST thao tác sai - thực tế không có hàng - kho xác nhận </t>
  </si>
  <si>
    <t>VIETRAT</t>
  </si>
  <si>
    <t>A176</t>
  </si>
  <si>
    <t>PT1143572</t>
  </si>
  <si>
    <t>01,03 - PT chia dư hàng - kho xác nhận rút tồn</t>
  </si>
  <si>
    <t>RAU NÊM HỖN HỢP VIETGAP 80G</t>
  </si>
  <si>
    <t>KFM_HCM_Q07 - 1016/21 Chung Cư Sky Garden 2-R1-2</t>
  </si>
  <si>
    <t>A177</t>
  </si>
  <si>
    <t>PT1143657</t>
  </si>
  <si>
    <t>01/03 Hàng chia dư, kho xác nhận rútt tồn</t>
  </si>
  <si>
    <t>KFM_HCM_NBE - G16 Celesta Rise</t>
  </si>
  <si>
    <t>A178</t>
  </si>
  <si>
    <t>PT1143658</t>
  </si>
  <si>
    <t>05/03 Hàng chia dư, kho xác nhận rútt tồn</t>
  </si>
  <si>
    <t>KFM_HCM_TDU - A1.02 Him Lam Phú An</t>
  </si>
  <si>
    <t>A179</t>
  </si>
  <si>
    <t>PT1143659</t>
  </si>
  <si>
    <t>DƯA LƯỚI VỎ XANH RUỘT CAM</t>
  </si>
  <si>
    <t>DIẾP CÁ (DẤP CÁ) VIETGAP 100G</t>
  </si>
  <si>
    <t>PT1148068</t>
  </si>
  <si>
    <t>KFM_HCM_TDU - B6-D.TMDV.02 Masteri Center Point</t>
  </si>
  <si>
    <t>A181</t>
  </si>
  <si>
    <t>28,02 Hàng chia dư, kho xác nhận rútt tồn</t>
  </si>
  <si>
    <t>SC008790 - Lê Thị Bích Liểu</t>
  </si>
  <si>
    <t>HCM 034</t>
  </si>
  <si>
    <t>PT1149507</t>
  </si>
  <si>
    <t>Lê Thị Bích Liểu</t>
  </si>
  <si>
    <t>KFM_HCM_TDU - S08.02 Vinhomes Grand Park</t>
  </si>
  <si>
    <t>08,03  Hàng chia dư, kho xác nhận rútt tồn</t>
  </si>
  <si>
    <t>A182</t>
  </si>
  <si>
    <t>SC002203 - Nguyễn Thị Ngọc Bích</t>
  </si>
  <si>
    <t>PT1151979</t>
  </si>
  <si>
    <t>HCM 005</t>
  </si>
  <si>
    <t>06,03 Hàng chia dư, kho xác nhận rútt tồn</t>
  </si>
  <si>
    <t>Nguyễn Thị Ngọc Bích</t>
  </si>
  <si>
    <t>KFM_HCM_TDU - 86C Đường 339 Phước Long</t>
  </si>
  <si>
    <t>A183</t>
  </si>
  <si>
    <t>HÀNH TÂY ĐÀ LẠT SIZE TRUNG 500G</t>
  </si>
  <si>
    <t>PT1152458</t>
  </si>
  <si>
    <t>PVB</t>
  </si>
  <si>
    <t>09,03  Hàng chia dư, kho xác nhận rútt tồn</t>
  </si>
  <si>
    <t>KFM_HCM_BCH - L1.08 Saigon Mia</t>
  </si>
  <si>
    <t>A184</t>
  </si>
  <si>
    <t>PT1156357</t>
  </si>
  <si>
    <t>PT1598490</t>
  </si>
  <si>
    <t>08,03 Kho chia dư, kho xác nhận rút tồn</t>
  </si>
  <si>
    <t>KFM_HCM_TDU - BS15 Vinhomes Grand Park</t>
  </si>
  <si>
    <t>A185</t>
  </si>
  <si>
    <t>PT1156362</t>
  </si>
  <si>
    <t>Vh5</t>
  </si>
  <si>
    <t>TO227271</t>
  </si>
  <si>
    <t>CHÔM CHÔM GIỐNG THÁI HỘP 500G</t>
  </si>
  <si>
    <t>KFM_HCM_TPH - H.38 Melody Residences Âu Cơ</t>
  </si>
  <si>
    <t>A186</t>
  </si>
  <si>
    <t>PT1159772</t>
  </si>
  <si>
    <t xml:space="preserve">GHA </t>
  </si>
  <si>
    <t>12,03 Kho chia dư, kho xác nhận rút tồn</t>
  </si>
  <si>
    <t>SC002172 - Nguyễn Ngọc Thuỳ Dương</t>
  </si>
  <si>
    <t>HCM 028</t>
  </si>
  <si>
    <t>Nguyễn Ngọc Thuỳ Dương</t>
  </si>
  <si>
    <t>ĐẬU COVE VIETGAP 250G</t>
  </si>
  <si>
    <t>KFM_HCM_TDU - 560 Nguyễn Duy Trinh</t>
  </si>
  <si>
    <t>A187</t>
  </si>
  <si>
    <t>PT1159976</t>
  </si>
  <si>
    <t>13,03 Trứng bể khi nhận hàng (ST AV4), kho xác nhận rút tồn</t>
  </si>
  <si>
    <t>SC010667 - Đào Hồng Hiện</t>
  </si>
  <si>
    <t>HCM 035</t>
  </si>
  <si>
    <t>Đào Hồng Hiện</t>
  </si>
  <si>
    <t>KFM_HCM_Q11 - CH0.08 Chung Cư Thuận Việt</t>
  </si>
  <si>
    <t>A188</t>
  </si>
  <si>
    <t>PT1160157</t>
  </si>
  <si>
    <t>hình kdb</t>
  </si>
  <si>
    <t>KFM_BDU_DAN - 9 Đường M, Khu Phố Nhị Đồng 2</t>
  </si>
  <si>
    <t>Thiếu Item trong kiện</t>
  </si>
  <si>
    <t>A189</t>
  </si>
  <si>
    <t>KFM_HCM_TBI - BPB-01.08 Botanica Premier</t>
  </si>
  <si>
    <t>A190</t>
  </si>
  <si>
    <t>PT1165812</t>
  </si>
  <si>
    <t>Vh7</t>
  </si>
  <si>
    <t>15,03 Hàng XCL khi nhận hàng (rách bao bì)</t>
  </si>
  <si>
    <t>DALAT GAP - MIEN TAY</t>
  </si>
  <si>
    <t>DƯA LEO GLOBALGAP 500G</t>
  </si>
  <si>
    <t>KFM_HCM_Q01 - 35 Nguyễn Hữu Cầu</t>
  </si>
  <si>
    <t>A191</t>
  </si>
  <si>
    <t>PT1164985</t>
  </si>
  <si>
    <t>PHG</t>
  </si>
  <si>
    <t>14,03 Trứng bể khi nhận hàng (Kho xác nhận rút tồn)</t>
  </si>
  <si>
    <t>DALAT HASFARM RAU- KHO RAU CỦ</t>
  </si>
  <si>
    <t>PT1166426</t>
  </si>
  <si>
    <t>LVN</t>
  </si>
  <si>
    <t>16,03 kho chia dư, kho xác nhận rút tồn</t>
  </si>
  <si>
    <t>KFM_HCM_BTH - 61 Bùi Đình Túy</t>
  </si>
  <si>
    <t>A192</t>
  </si>
  <si>
    <t>XÀ LÁCH THUỶ TINH MIX XANH TÍM VIETGAP</t>
  </si>
  <si>
    <t>PT1167962</t>
  </si>
  <si>
    <t>OPS</t>
  </si>
  <si>
    <t>07,03 kho chia dư, kho xác nhận rút tồn</t>
  </si>
  <si>
    <t>TRƯỜNG PHÁT - RAU RỪNG 200G</t>
  </si>
  <si>
    <t>KFM_HCM_TDU - SH5-SH6 Homyland Riverside</t>
  </si>
  <si>
    <t>PT1168979</t>
  </si>
  <si>
    <t>A193</t>
  </si>
  <si>
    <t>CLD</t>
  </si>
  <si>
    <t xml:space="preserve">14,03, Không có hàng, ST thao tác sai, kho xác nhận rút tồn </t>
  </si>
  <si>
    <t>CẢI THÌA VIETGAP 300G</t>
  </si>
  <si>
    <t>PT1170761</t>
  </si>
  <si>
    <t>KFM_HCM_Q04 - TM.B.06 Millennium Bến Vân Đồn</t>
  </si>
  <si>
    <t xml:space="preserve">18,03 Kho chia dư, kho xác nhận rút tồn </t>
  </si>
  <si>
    <t>A194</t>
  </si>
  <si>
    <t>PT1173936</t>
  </si>
  <si>
    <t>18,03 Hàng XCL khi nhận hàng (bị đè xẹp), Kho xác nhận claim  (ST LVN)</t>
  </si>
  <si>
    <t>KFM_HCM_TPH - 91 Nguyễn Sơn</t>
  </si>
  <si>
    <t>A195</t>
  </si>
  <si>
    <t>CẢI NGỌT VIETGAP 300G</t>
  </si>
  <si>
    <t>KFM_HCM_TBI - 56 Đường A4</t>
  </si>
  <si>
    <t>A196</t>
  </si>
  <si>
    <t>KFM_HCM_Q07 - A1.03 Sunrise City View</t>
  </si>
  <si>
    <t>A198</t>
  </si>
  <si>
    <t>KFM_HCM_TBI - 76 Bàu Cát</t>
  </si>
  <si>
    <t>A199</t>
  </si>
  <si>
    <t>KFM_HCM_Q12 - H36 Khu Nhà Ở Thới An Đường Lê Thị Riêng</t>
  </si>
  <si>
    <t>A200</t>
  </si>
  <si>
    <t>Hoàn Thành</t>
  </si>
  <si>
    <t>KFM_HCM_GVA - 32B Đường Số 1 An Hội Đông</t>
  </si>
  <si>
    <t>A201</t>
  </si>
  <si>
    <t>KFM_HCM_BCH - 32A Đường Số 10 Bình Hưng</t>
  </si>
  <si>
    <t>A202</t>
  </si>
  <si>
    <t>KFM_HCM_Q12 - 135 Tân Thới Nhất 17</t>
  </si>
  <si>
    <t>A203</t>
  </si>
  <si>
    <t>KFM_HCM_TDU - 67A Nguyễn Duy Trinh Long Trường</t>
  </si>
  <si>
    <t>A204</t>
  </si>
  <si>
    <t>KFM_HCM_GVA - 81/2 Đường 59 An Hội Tây</t>
  </si>
  <si>
    <t>A205</t>
  </si>
  <si>
    <t>KFM_HCM_TDU - SH-1C 2 Đường A5 KDC Palm Residence</t>
  </si>
  <si>
    <t>A207</t>
  </si>
  <si>
    <t>KFM_BDU_DAN - 145B Lê Trọng Tấn</t>
  </si>
  <si>
    <t>A209</t>
  </si>
  <si>
    <t>KFM_HCM_TBI - 289 Hồng Lạc</t>
  </si>
  <si>
    <t>A210</t>
  </si>
  <si>
    <t>KFM_HCM_TDU - 146 Đường D1 Phước Long</t>
  </si>
  <si>
    <t>A212</t>
  </si>
  <si>
    <t xml:space="preserve">PT1175778 </t>
  </si>
  <si>
    <t>KFM_BDU_TAN - 13 Vĩnh Phú 41</t>
  </si>
  <si>
    <t>WGA</t>
  </si>
  <si>
    <t>A214</t>
  </si>
  <si>
    <t xml:space="preserve">13,03 Trứng bể khi nhận hàng, kho xác nhận rút tồn </t>
  </si>
  <si>
    <t>KFM_HCM_Q05 - 87 Nguyễn Duy Dương</t>
  </si>
  <si>
    <t>A218</t>
  </si>
  <si>
    <t>PT1176419</t>
  </si>
  <si>
    <t>KFM_HCM_Q07 - 116 Đường Số 8 KDC Nam Long</t>
  </si>
  <si>
    <t>18,03 Dưa hấu bể khi nhận hàng , kho xác nhận claim (ST PGS)</t>
  </si>
  <si>
    <t>A220</t>
  </si>
  <si>
    <t>MỒNG TƠI VIETGAP 300G</t>
  </si>
  <si>
    <t>PT1178758</t>
  </si>
  <si>
    <t>KFM_HCM_BTA - 235 Đường Số 6 An Lạc</t>
  </si>
  <si>
    <t>20,03 - Hàng chia dư, kho xác nhận rútt tồn</t>
  </si>
  <si>
    <t>A221</t>
  </si>
  <si>
    <t>PT1179023</t>
  </si>
  <si>
    <t>KFM_HCM_PNH - 29 Đặng Văn Ngữ</t>
  </si>
  <si>
    <t>A223</t>
  </si>
  <si>
    <t>CẢI BẸ XANH VIETGAP 300G</t>
  </si>
  <si>
    <t>PT1179408</t>
  </si>
  <si>
    <t>20,03, 21,03 - Hàng chia dư, kho xác nhận rútt tồn</t>
  </si>
  <si>
    <t>KFM_HCM_GVA - 8 Nguyễn Văn Dung</t>
  </si>
  <si>
    <t>A224</t>
  </si>
  <si>
    <t>PT1182723</t>
  </si>
  <si>
    <t>18,03  Dưa hấu bể khi nhận hàng (ST LVL), kho xác nhận rút tồn</t>
  </si>
  <si>
    <t>KFM_HCM_TDU - 96K Đường Số 12 Tam Bình</t>
  </si>
  <si>
    <t>A225</t>
  </si>
  <si>
    <t>RAU DỀN VIETGAP 300G</t>
  </si>
  <si>
    <t>PT1185504</t>
  </si>
  <si>
    <t xml:space="preserve">19,03 ST thao tác sai, không có hàng, kho xác nhận rút tồn </t>
  </si>
  <si>
    <t>KFM_HCM_Q08 - A0.03 Conic Riverside</t>
  </si>
  <si>
    <t>A234</t>
  </si>
  <si>
    <t>KFM_HCM_TBI - 44 Thăng Long</t>
  </si>
  <si>
    <t>A235</t>
  </si>
  <si>
    <t>PT1187670</t>
  </si>
  <si>
    <t>22,03 HNN trứng bể khi nhận hàng (Kho xác nhận rút tồn)</t>
  </si>
  <si>
    <t>KFM_HCM_TDU - 0.01 Chung cư An Cư An Phú</t>
  </si>
  <si>
    <t>RAU MUỐNG VIETGAP 300G</t>
  </si>
  <si>
    <t>PT1187691</t>
  </si>
  <si>
    <t xml:space="preserve">19,03 LTC Dưa hấu bể khi nhận hàng, Kho xác nhận rút tồn </t>
  </si>
  <si>
    <t>KFM_HCM_BTA - AK4 Akari City</t>
  </si>
  <si>
    <t>AKR</t>
  </si>
  <si>
    <t>RAU MUỐNG NƯỚC 400G</t>
  </si>
  <si>
    <t>SC003943 - Lâm Văn Tú</t>
  </si>
  <si>
    <t>HCM 011</t>
  </si>
  <si>
    <t>Lâm Văn Tú</t>
  </si>
  <si>
    <t>KFM_HCM_TDU - SAV_04-00.03 The Sun Avenue</t>
  </si>
  <si>
    <t>AV4</t>
  </si>
  <si>
    <t>PT1187697</t>
  </si>
  <si>
    <t>23,03 ST thao tác sai, không có hàng, kho xác nhận rút tồn</t>
  </si>
  <si>
    <t>KFM_BDU_DAN - SH01 BCons Garden</t>
  </si>
  <si>
    <t>BCG</t>
  </si>
  <si>
    <t>CÀ CHUA SIZE NHỎ VIETGAP 500G</t>
  </si>
  <si>
    <t>PT1187704</t>
  </si>
  <si>
    <t>VPC</t>
  </si>
  <si>
    <t>19,03 ST thao tác sai, không có hàng, kho xác nhận rút tồn</t>
  </si>
  <si>
    <t>KFM_HCM_BTH - 107 Bình Quới</t>
  </si>
  <si>
    <t>PT1200312</t>
  </si>
  <si>
    <t xml:space="preserve">20,03 kho chia dư, kho xác nhận rút tồn </t>
  </si>
  <si>
    <t>KFM_HCM_BTA - 66/70 Bình Thành</t>
  </si>
  <si>
    <t>BÍ ĐỎ NON (1 TRÁI)</t>
  </si>
  <si>
    <t>BTH</t>
  </si>
  <si>
    <t>PT1205138</t>
  </si>
  <si>
    <t>31,03 SCM thao tác sai, chọn sai kho chuyển</t>
  </si>
  <si>
    <t>KFM_HCM_Q07 - 43 Bùi Văn Ba</t>
  </si>
  <si>
    <t>PT1205213</t>
  </si>
  <si>
    <t>22,03 ST thao tác sai, không có hàng, kho xác nhận rút tồn</t>
  </si>
  <si>
    <t>PT1208435</t>
  </si>
  <si>
    <t>KRCW</t>
  </si>
  <si>
    <t>29,03 Trứng bể khi nhận hàng  (NTT)</t>
  </si>
  <si>
    <t>ĐẬU HÀ LAN TRÁI ĐÀ LẠT 200GR</t>
  </si>
  <si>
    <t>KHAY</t>
  </si>
  <si>
    <t>KFM_BDU_DAN - S01.11 Block A1 Charm Sapphire</t>
  </si>
  <si>
    <t>PT1208721</t>
  </si>
  <si>
    <t xml:space="preserve">31,03 Kho chia dư, kho xác nhận rút tồn </t>
  </si>
  <si>
    <t>CÀ CHUA BI VÀNG 250G</t>
  </si>
  <si>
    <t>PT1218191</t>
  </si>
  <si>
    <t>05/04 Kho chia dư, kho xác nhận rút tồn</t>
  </si>
  <si>
    <t>KFM_HCM_TPH - 85 Cây Keo</t>
  </si>
  <si>
    <t>CKO</t>
  </si>
  <si>
    <t>PT1218233</t>
  </si>
  <si>
    <t>03,08 DC DÁN SAI TEM</t>
  </si>
  <si>
    <t>28/03 ST thao tác sai, không có hàng, kho xác nhận rút tồn</t>
  </si>
  <si>
    <t>THÌ LÀ VIETGAP 50G</t>
  </si>
  <si>
    <t>PT1220564</t>
  </si>
  <si>
    <t>KFM_HCM_TPH - S1.0.38 Block A5 Diamond Celadon City</t>
  </si>
  <si>
    <t>06/04 Kho chia dư, kho xác nhận rút tồn</t>
  </si>
  <si>
    <t>PT1226382</t>
  </si>
  <si>
    <t>08,04 - ST thao tác sai, không có hàng, kho xác nhận rút tồn</t>
  </si>
  <si>
    <t>DƯƠNG THÀNH AN</t>
  </si>
  <si>
    <t>NHÁNH</t>
  </si>
  <si>
    <t>KFM_HCM_TBI - 64A Cửu Long</t>
  </si>
  <si>
    <t>PT1238366</t>
  </si>
  <si>
    <t>CLG</t>
  </si>
  <si>
    <t>12,04 - ST thao tác sai, không có hàng, kho xác nhận rút tồn</t>
  </si>
  <si>
    <t>CẢI KALE GLOBAL GAP 200G</t>
  </si>
  <si>
    <t>PT1238858</t>
  </si>
  <si>
    <t>KRCCLCH</t>
  </si>
  <si>
    <t>14,04 Dưa hấu bể khi nhận hàng (PGS), Kho xác nhận rút tồn</t>
  </si>
  <si>
    <t>KFM_HCM_Q06 - 126 Chợ Lớn</t>
  </si>
  <si>
    <t>CLN</t>
  </si>
  <si>
    <t>CÀ CHUA BI ĐỎ 250G</t>
  </si>
  <si>
    <t>PT1238862</t>
  </si>
  <si>
    <t>PGS</t>
  </si>
  <si>
    <t>14,04 XCL khi nhận hàng (Chuột), kho xác nhận rút tồn</t>
  </si>
  <si>
    <t>KFM_HCM_TPH - 48 CN1</t>
  </si>
  <si>
    <t>CN1</t>
  </si>
  <si>
    <t>PT1244431</t>
  </si>
  <si>
    <t>12,04 Kho chia dư, kho xác nhận rút tồn</t>
  </si>
  <si>
    <t>KFM_HCM_TDU - TMDV Citihome Cát Lái</t>
  </si>
  <si>
    <t>CTH</t>
  </si>
  <si>
    <t>PT1254272</t>
  </si>
  <si>
    <t>HTN</t>
  </si>
  <si>
    <t>18,04 Kho chia dư, kho xác nhận rút tồn</t>
  </si>
  <si>
    <t>PT1266257</t>
  </si>
  <si>
    <t>KFM_HCM_Q7 - 01 Đường Số 10 Tân Kiểng</t>
  </si>
  <si>
    <t>24,04 Bánh bể khi nhận hàng (A176), kho xác nhận rút tồn</t>
  </si>
  <si>
    <t>D10</t>
  </si>
  <si>
    <t>TỎI LÝ SƠN 200G</t>
  </si>
  <si>
    <t>PT1275953</t>
  </si>
  <si>
    <t>KFM_HCM_Q08 - Block C Diamond Riverside</t>
  </si>
  <si>
    <t>TSO</t>
  </si>
  <si>
    <t>DMR</t>
  </si>
  <si>
    <t>25,04 ST thao tác sai - Kho xác nhận rút tồn</t>
  </si>
  <si>
    <t>COMBO 10 - DỪA XIÊM XANH ( NHỎ )</t>
  </si>
  <si>
    <t>KFM_HCM_GVA - 372 Dương Quảng Hàm</t>
  </si>
  <si>
    <t>DQH</t>
  </si>
  <si>
    <t>PT1278755</t>
  </si>
  <si>
    <t>29,04 Hàng chia dư, kho xác nhận rút tồn</t>
  </si>
  <si>
    <t>KFM_HCM_TDU - 63 Đường Số 3</t>
  </si>
  <si>
    <t>BÓ XÔI BABY GLOBAL GAP 100G</t>
  </si>
  <si>
    <t>DS3</t>
  </si>
  <si>
    <t>PT1287343</t>
  </si>
  <si>
    <t>22,04 ST thao tác sai - Kho xác nhận rút tồn</t>
  </si>
  <si>
    <t>KFM_HCM_BTA - 99 Đường Số 7</t>
  </si>
  <si>
    <t>DS7</t>
  </si>
  <si>
    <t>DƯA LÊ HOÀNG KIM</t>
  </si>
  <si>
    <t>PT1294564</t>
  </si>
  <si>
    <t>28,04 ST thao tác sai - Kho xác nhận rút tồn</t>
  </si>
  <si>
    <t>MẬN XANH ĐƯỜNG</t>
  </si>
  <si>
    <t>KFM_HCM_TDU - 539 Đỗ Xuân Hợp</t>
  </si>
  <si>
    <t>PT1294563</t>
  </si>
  <si>
    <t>05,05 ST thao tác sai - Kho xác nhận rút tồn</t>
  </si>
  <si>
    <t>HÒA LỘC RR</t>
  </si>
  <si>
    <t>XOÀI CÁT CHU VÀNG</t>
  </si>
  <si>
    <t>KFM_HCM_Q07 - SH16 Eco Green</t>
  </si>
  <si>
    <t>PT1298155</t>
  </si>
  <si>
    <t>04,05 Kho chia dư - Kho xác nhận rút tồn</t>
  </si>
  <si>
    <t>KFM_HCM_BTA - A10-0.02 Ehome 3</t>
  </si>
  <si>
    <t>XOÀI CÁT HÒA LỘC</t>
  </si>
  <si>
    <t>PT1300225</t>
  </si>
  <si>
    <t>MẬN TAM HOA</t>
  </si>
  <si>
    <t>PT1301400</t>
  </si>
  <si>
    <t>07,05 ST thao tác sai - Kho xác nhận rút tồn</t>
  </si>
  <si>
    <t>DƯA HẤU RUỘT ĐỎ</t>
  </si>
  <si>
    <t>KFM_HCM_TDU - A0.01 EHomeS Phú Hữu</t>
  </si>
  <si>
    <t>EHS</t>
  </si>
  <si>
    <t>PT1301438</t>
  </si>
  <si>
    <t>06,05 Hàng dư của ST VH7 - Kho xác nhận rút tồn</t>
  </si>
  <si>
    <t>BƯỞI DA XANH LOẠI 1</t>
  </si>
  <si>
    <t>PT1314714</t>
  </si>
  <si>
    <t>KFM_BDU_TAN - Block A Emerald Golf View</t>
  </si>
  <si>
    <t>EMR</t>
  </si>
  <si>
    <t>BÍ ĐỎ TRÒN</t>
  </si>
  <si>
    <t>PT1315005</t>
  </si>
  <si>
    <t>NVQ</t>
  </si>
  <si>
    <t>11,05 ST thao tác sai - Kho xác nhận rút tồn</t>
  </si>
  <si>
    <t>AN LẠC - RAU CỦ</t>
  </si>
  <si>
    <t>KFM_HCM_Q07 - 0105 B4 Era Town</t>
  </si>
  <si>
    <t>ERT</t>
  </si>
  <si>
    <t>PT1315506</t>
  </si>
  <si>
    <t>THN</t>
  </si>
  <si>
    <t>10,05 VT giao sai điểm, vượt sức bán ST - Kho xác nhận rút tồn</t>
  </si>
  <si>
    <t>KFM_HCM_TPH - 116 Gò Dầu</t>
  </si>
  <si>
    <t>GDU</t>
  </si>
  <si>
    <t>KFM_HCM_TDU - The Art Gia Hòa</t>
  </si>
  <si>
    <t>GHA</t>
  </si>
  <si>
    <t>KFM_HCM_Q10 - 103 Hòa Hưng</t>
  </si>
  <si>
    <t>HHG</t>
  </si>
  <si>
    <t>CHUỐI GIÀ GIỐNG NAM MỸ</t>
  </si>
  <si>
    <t>KFM_HCM_TBI - 165 Hoàng Hoa Thám</t>
  </si>
  <si>
    <t>KFM_HCM_TBI - 22 Hoàng Hoa Thám</t>
  </si>
  <si>
    <t>KFM_HCM_Q07 - Block A Himlam Riverside Q7</t>
  </si>
  <si>
    <t>HLR</t>
  </si>
  <si>
    <t>KFM_HCM_TBI - Block C Harmona</t>
  </si>
  <si>
    <t>HMN</t>
  </si>
  <si>
    <t>CAM LÒNG VÀNG</t>
  </si>
  <si>
    <t>PT1323577</t>
  </si>
  <si>
    <t>KFM_HCM_Q12 - Block B1 Hưng Ngân Garden</t>
  </si>
  <si>
    <t>HNG</t>
  </si>
  <si>
    <t>26,04 Kho chia dư - Kho xác nhận rút tồn</t>
  </si>
  <si>
    <t>CHUỐI LABA QUỐC VƯƠNG</t>
  </si>
  <si>
    <t>BƠ BOOTH</t>
  </si>
  <si>
    <t>PT1325133</t>
  </si>
  <si>
    <t xml:space="preserve">10.05 - Hàng claim chất lượng do giao trễ </t>
  </si>
  <si>
    <t>CHƯA XỬ LÝ</t>
  </si>
  <si>
    <t>KFM_HCM_Q08 - 296 Hoàng Ngân</t>
  </si>
  <si>
    <t>HNN</t>
  </si>
  <si>
    <t>BÍ GIỐNG MỸ</t>
  </si>
  <si>
    <t>PT1339868</t>
  </si>
  <si>
    <t>15.05 Hàng chia dư, ST không kinh doanh, Wrrite-off</t>
  </si>
  <si>
    <t>KFM_BDU_DAN - 01-06 TMDV Him Lam Phú Đông</t>
  </si>
  <si>
    <t>PT1354437</t>
  </si>
  <si>
    <t>KFM_HCM_Q03 - 14 Huỳnh Tịnh Của</t>
  </si>
  <si>
    <t>25.05 Hàng chia dư, ST không kinh doanh, Wrrite-off</t>
  </si>
  <si>
    <t>HTC</t>
  </si>
  <si>
    <t>XOÀI KEO XANH</t>
  </si>
  <si>
    <t>PT1357551</t>
  </si>
  <si>
    <t>26.05 Hàng chia dư, kho xác nhận rútt tồn</t>
  </si>
  <si>
    <t>KFM_HCM_TDU - 17 Hồ Thị Nhung</t>
  </si>
  <si>
    <t>PT1358207</t>
  </si>
  <si>
    <t>15.05 ST thao tác sai, kho xác nhận rút tồn</t>
  </si>
  <si>
    <t>KFM_HCM_Q07 - 571 Huỳnh Tấn Phát</t>
  </si>
  <si>
    <t>HTP</t>
  </si>
  <si>
    <t>PT1363666</t>
  </si>
  <si>
    <t>18.05 ST nhận dư, kho xác nhận rút tồn</t>
  </si>
  <si>
    <t>KFM_HCM_Q07 - R13 Hưng Vượng 2</t>
  </si>
  <si>
    <t>PT1366781</t>
  </si>
  <si>
    <t>27.05 ST nhận dư, kho xác nhận rút tồn</t>
  </si>
  <si>
    <t>XANH AN PHÁT</t>
  </si>
  <si>
    <t>KFM_HCM_TDU - Block B Imperia An Phú</t>
  </si>
  <si>
    <t>IAP</t>
  </si>
  <si>
    <t>PT1368142</t>
  </si>
  <si>
    <t>ỔI TRÂN CHÂU RUỘT ĐỎ</t>
  </si>
  <si>
    <t>KFM_HCM_TDU - A1.04 Jamila Khang Điền</t>
  </si>
  <si>
    <t>JKD</t>
  </si>
  <si>
    <t>PT1370355</t>
  </si>
  <si>
    <t>KFM_HCM_Q03 - 10D Kỳ Đồng</t>
  </si>
  <si>
    <t>PT1376074</t>
  </si>
  <si>
    <t>KDG</t>
  </si>
  <si>
    <t>31.05 - ST nhận dư, kho xác nhận rút tồn</t>
  </si>
  <si>
    <t>DƯA LÊ TRẮNG</t>
  </si>
  <si>
    <t>PT1382868</t>
  </si>
  <si>
    <t>KFM_HCM_Q04 - 98 Khánh Hội</t>
  </si>
  <si>
    <t>KHI</t>
  </si>
  <si>
    <t>PT1386085</t>
  </si>
  <si>
    <t>VĂN PHƯƠNG</t>
  </si>
  <si>
    <t>CHANH DÂY</t>
  </si>
  <si>
    <t>KFM_HCM_Q07 - 39 Lý Phục Man</t>
  </si>
  <si>
    <t>LPM</t>
  </si>
  <si>
    <t>PT1391697</t>
  </si>
  <si>
    <t>03.06  - ST nhận dư, kho xác nhận rút tồn</t>
  </si>
  <si>
    <t>KFM_HCM_Q07 - 97 Lê Thị Chợ</t>
  </si>
  <si>
    <t>LTC</t>
  </si>
  <si>
    <t>PT1392709</t>
  </si>
  <si>
    <t>05,06 Kho chia dư, hàng XCL, kho xác nhận rút tồn</t>
  </si>
  <si>
    <t>MÍT GIỐNG THÁI CẮT MIÊNG</t>
  </si>
  <si>
    <t>PT1400376</t>
  </si>
  <si>
    <t>04.06 - ST nhận dư, kho xác nhận rút tồn</t>
  </si>
  <si>
    <t>KFM_HCM_TDU - 222 Lê Văn Thịnh</t>
  </si>
  <si>
    <t>SAGOFARM</t>
  </si>
  <si>
    <t>DỨA  MD2</t>
  </si>
  <si>
    <t>PT1403366</t>
  </si>
  <si>
    <t>10.06 XCL khi nhận hàng</t>
  </si>
  <si>
    <t>MẬN SỮA</t>
  </si>
  <si>
    <t>KFM_HCM_NBE - 166E Lê Văn Lương</t>
  </si>
  <si>
    <t>PT1403418</t>
  </si>
  <si>
    <t>08.06 ST nhận dư, kho xác nhận rút tồn</t>
  </si>
  <si>
    <t>MÃNG CẦU TA</t>
  </si>
  <si>
    <t>PT1403527</t>
  </si>
  <si>
    <t>10.06 XCl khi nhận hàng, kho xác nhận rút tồn</t>
  </si>
  <si>
    <t>KFM_HCM_Q07 - 09 Lâm Văn Bền</t>
  </si>
  <si>
    <t>NA THÁI LOẠI 1</t>
  </si>
  <si>
    <t>PT1403754</t>
  </si>
  <si>
    <t>RVS</t>
  </si>
  <si>
    <t>09.06 XCl khi nhận hàng, kho xác nhận rút tồn</t>
  </si>
  <si>
    <t>AGRO KING</t>
  </si>
  <si>
    <t>CHUỐI GIÀ NAM MỸ KID</t>
  </si>
  <si>
    <t>PT1403813</t>
  </si>
  <si>
    <t>KFM_HCM_GVA - 308 Lê Văn Thọ</t>
  </si>
  <si>
    <t>LVT</t>
  </si>
  <si>
    <t>MẬN AN PHƯỚC</t>
  </si>
  <si>
    <t>PT1410363</t>
  </si>
  <si>
    <t>KFM_HCM_TBI - 236A Lê Văn Sỹ</t>
  </si>
  <si>
    <t>12.06 XCL khi nhận hàng, kho xác nhận rút tồn</t>
  </si>
  <si>
    <t>HỒNG CÚC</t>
  </si>
  <si>
    <t>PT1410469</t>
  </si>
  <si>
    <t>11.06 Kho chia dư, kho xác nhận rút tồn</t>
  </si>
  <si>
    <t>KFM_HCM_TDU - D01.14 MT Eastmark City</t>
  </si>
  <si>
    <t>MTE</t>
  </si>
  <si>
    <t>PT1411244</t>
  </si>
  <si>
    <t>KFM_HCM_BCH - A7-8 Valora Mizuki</t>
  </si>
  <si>
    <t>SU HÀO ĐÀ LẠT VIETGAP</t>
  </si>
  <si>
    <t>MZ2</t>
  </si>
  <si>
    <t>PT1413848</t>
  </si>
  <si>
    <t>KFM_HCM_BCH - TMDV2 Mizuki Park</t>
  </si>
  <si>
    <t>PT1419224</t>
  </si>
  <si>
    <t>31.05 Kho chia dư, mã không kinh doanh, write-off</t>
  </si>
  <si>
    <t>BẮP CẢI TÍM ĐÀ LẠT VIETGAP</t>
  </si>
  <si>
    <t>KFM_HCM_TDU - 1426 Nguyễn Duy Trinh</t>
  </si>
  <si>
    <t>PT1422808</t>
  </si>
  <si>
    <t>16.06 XCL khi nhận hàng, Kho xác nhận rút tồn</t>
  </si>
  <si>
    <t>BÔNG CẢI XANH ĐÀ LẠT VIETGAP</t>
  </si>
  <si>
    <t>PT1423474</t>
  </si>
  <si>
    <t>KFM_HCM_TDU - 305 Nguyễn Duy Trinh</t>
  </si>
  <si>
    <t>NDT</t>
  </si>
  <si>
    <t>11.06 ST nhận dư, Kho xác nhận rút tồn</t>
  </si>
  <si>
    <t>PT1432564</t>
  </si>
  <si>
    <t>KFM_HCM_GVA - 15 Nguyên Hồng</t>
  </si>
  <si>
    <t>NHG</t>
  </si>
  <si>
    <t>13.05 ST VH2 thao tác sai, Kho xác nhận rút tồn</t>
  </si>
  <si>
    <t>CẢI THẢO HOẢ TIỄN VIETGAP</t>
  </si>
  <si>
    <t>PT1432427</t>
  </si>
  <si>
    <t>KFM_HCM_GVA - 371 Nguyễn Kiệm</t>
  </si>
  <si>
    <t>13.06 ST thao tác sai, kho xác nhận rút tồn</t>
  </si>
  <si>
    <t>NKM</t>
  </si>
  <si>
    <t>BẮP CẢI TRẮNG ĐÀ LẠT VIETGAP</t>
  </si>
  <si>
    <t>PT1433557</t>
  </si>
  <si>
    <t>VGP</t>
  </si>
  <si>
    <t>24.05 ST thao tác sai, kho xác nhận rút tồn</t>
  </si>
  <si>
    <t>KFM_HCM_TDU - 160A Nguyễn Thị Định</t>
  </si>
  <si>
    <t>NTD</t>
  </si>
  <si>
    <t>PT1433565</t>
  </si>
  <si>
    <t>02.06 ST thao tác sai, kho xác nhận rút tồn</t>
  </si>
  <si>
    <t>PT1441708</t>
  </si>
  <si>
    <t>KFM_HCM_PNH - 154 Nguyễn Trọng Tuyển</t>
  </si>
  <si>
    <t>21.06 XCL khi nhận hàng, Kho xác nhận rút tồn</t>
  </si>
  <si>
    <t>PT1445563</t>
  </si>
  <si>
    <t>19.06 Hàng chia dư, ST sắp ngừng KD, Write-off</t>
  </si>
  <si>
    <t>KFM_HCM_BTH - 108 Ngô Tất Tố</t>
  </si>
  <si>
    <t>BÔNG CẢI TRẮNG ĐÀ LẠT VIETGAP</t>
  </si>
  <si>
    <t>PT1454951</t>
  </si>
  <si>
    <t>23.06 ST thao tác sai, kho xác nhận rút tồn</t>
  </si>
  <si>
    <t>CỦ CẢI TRẮNG ĐÀ LẠT VIETGAP (KG)</t>
  </si>
  <si>
    <t>PT1457614</t>
  </si>
  <si>
    <t>KFM_HCM_Q07 - 436 Nguyễn Thị Thập</t>
  </si>
  <si>
    <t>NTT</t>
  </si>
  <si>
    <t>26.06 XCL khi nhận hàng, Kho xác nhận rút tồn</t>
  </si>
  <si>
    <t>CÀ CHUA BEEF ĐÀ LẠT</t>
  </si>
  <si>
    <t>PT1459774</t>
  </si>
  <si>
    <t>19.06 Hàng chia dư, kho xác nhận rútt tồn</t>
  </si>
  <si>
    <t>KFM_HCM_BTA - 46 Nguyễn Thị Tú</t>
  </si>
  <si>
    <t>NTU</t>
  </si>
  <si>
    <t>PT1462994</t>
  </si>
  <si>
    <t>25.06 ST nhận dư, Kho xác nhận rút tồn</t>
  </si>
  <si>
    <t>PT1463188</t>
  </si>
  <si>
    <t>SSR</t>
  </si>
  <si>
    <t>21.06 Kho chia dư, mã không kinh doanh, write-off</t>
  </si>
  <si>
    <t>KFM_HCM_BTH - 42 Nguyễn Văn Đậu</t>
  </si>
  <si>
    <t>x</t>
  </si>
  <si>
    <t>CỦ DỀN ĐÀ LẠT VIETGAP (KG)</t>
  </si>
  <si>
    <t>PT1465458</t>
  </si>
  <si>
    <t>18.06 ST thao tác sai, Kho xác nhận rút tồn</t>
  </si>
  <si>
    <t>PT1472543</t>
  </si>
  <si>
    <t>01.07 XCL khi nhận hàng, kho xác nhận rút tồn</t>
  </si>
  <si>
    <t>KFM_HCM_GVA - 299 Nguyễn Văn Khối</t>
  </si>
  <si>
    <t>NVK</t>
  </si>
  <si>
    <t>ỔI ĐÀI LOAN (KG)</t>
  </si>
  <si>
    <t>PT1473262</t>
  </si>
  <si>
    <t>29.06 ST thao tác sai, kho xác nhận rút tồn</t>
  </si>
  <si>
    <t>PT1461363</t>
  </si>
  <si>
    <t>28.06 XCL khi nhận hàng, kho xác nhận rút tồn</t>
  </si>
  <si>
    <t>ỔI NỮ HOÀNG</t>
  </si>
  <si>
    <t>SP001932</t>
  </si>
  <si>
    <t>KFM_HCM_Q12 - 678 Nguyễn Văn Quá</t>
  </si>
  <si>
    <t>PT1480139</t>
  </si>
  <si>
    <t xml:space="preserve">NKM </t>
  </si>
  <si>
    <t>28.06 ST thao tác sai, kho xác nhận rút tồn</t>
  </si>
  <si>
    <t>BON - BÁNH DONUT 80G</t>
  </si>
  <si>
    <t>PT1503179</t>
  </si>
  <si>
    <t>27.06 ST thao tác sai, kho xác nhận rút tồn</t>
  </si>
  <si>
    <t>CÁI</t>
  </si>
  <si>
    <t>THANH LONG RUỘT TRẮNG</t>
  </si>
  <si>
    <t>PT1503654</t>
  </si>
  <si>
    <t>09.07 ST thao tác sai, kho xác nhận rút tồn</t>
  </si>
  <si>
    <t>KFM_BDU_TAN - B.01.04 Tháp B Opal Skyline</t>
  </si>
  <si>
    <t>ÁNH DƯƠNG SAO</t>
  </si>
  <si>
    <t>PT1507829</t>
  </si>
  <si>
    <t>PT1598563</t>
  </si>
  <si>
    <t>05.07 ST thao tác sai, kho xác nhận rút tồn</t>
  </si>
  <si>
    <t>KFM_HCM_Q08 - 01.18 Pegasuite</t>
  </si>
  <si>
    <t>XOÀI GIỐNG ÚC</t>
  </si>
  <si>
    <t>TO227296</t>
  </si>
  <si>
    <t>PT1520043</t>
  </si>
  <si>
    <t>THD</t>
  </si>
  <si>
    <t>12.07 XCL khi nhận hàng, Kho xác nhận rút tồn</t>
  </si>
  <si>
    <t>KFM_HCM_BCH - 10 Phạm Hùng</t>
  </si>
  <si>
    <t>CẢI THẢO ĐÀ LẠT VIETGAP</t>
  </si>
  <si>
    <t>PT1520549</t>
  </si>
  <si>
    <t>KFM_HCM_GVA - 410 Phan Huy Ích</t>
  </si>
  <si>
    <t>PHI</t>
  </si>
  <si>
    <t>01.07 ST thao tác sai, Kho xác nhận rút tồn</t>
  </si>
  <si>
    <t>KFM_HCM_Q07 - 233 Phạm Hữu Lầu</t>
  </si>
  <si>
    <t>PT1610050</t>
  </si>
  <si>
    <t>PT1523819</t>
  </si>
  <si>
    <t>14.07 XCL khi nhận hàng, Kho xác nhận rút tồn</t>
  </si>
  <si>
    <t>KFM_HCM_BTA - TMDV19 Privia Khang Điền</t>
  </si>
  <si>
    <t>PKD</t>
  </si>
  <si>
    <t>03,08 PT1610076 - ĐIỀU CHUYỂN A121 -&gt; PKD</t>
  </si>
  <si>
    <t>KFM_HCM_Q12 - AS19 Block A Prosper Plaza</t>
  </si>
  <si>
    <t>PPZ</t>
  </si>
  <si>
    <t>PT1529254</t>
  </si>
  <si>
    <t>05.07 Hàng chia dư, ST không kinh doanh, Wrrite-off</t>
  </si>
  <si>
    <t>CAO NGUYÊN</t>
  </si>
  <si>
    <t>KFM_HCM_Q07 - E72 Phú Thuận</t>
  </si>
  <si>
    <t>PTN</t>
  </si>
  <si>
    <t>SẦU RIÊNG RI6</t>
  </si>
  <si>
    <t>ST nhập thiếu</t>
  </si>
  <si>
    <t>PT1538174</t>
  </si>
  <si>
    <t>KFM_HCM_GVA - 446 Phạm Văn Bạch</t>
  </si>
  <si>
    <t>17.07 XCL khi nhận hàng, Kho xác nhận rút tồn</t>
  </si>
  <si>
    <t>KFM_HCM_BCH - 511 Quốc Lộ 50</t>
  </si>
  <si>
    <t>Q50</t>
  </si>
  <si>
    <t>PT1548957</t>
  </si>
  <si>
    <t>20.07 XCL khi nhận hàng, Kho xác nhận rút tồn</t>
  </si>
  <si>
    <t>KFM_HCM_Q07 - Lô CD L1-12 Q7 Riverside Đào Trí</t>
  </si>
  <si>
    <t>CAM CANH CÀNH LÁ  (KG)</t>
  </si>
  <si>
    <t>PT1552222</t>
  </si>
  <si>
    <t>21.07 XCL khi nhận hàng, Kho xác nhận rút tồn</t>
  </si>
  <si>
    <t>KFM_HCM_TDU - 59 Quốc Hương</t>
  </si>
  <si>
    <t>QHG</t>
  </si>
  <si>
    <t>CỬU LONG-TRÁI CÂY</t>
  </si>
  <si>
    <t>DƯA HẤU GIỐNG MỸ</t>
  </si>
  <si>
    <t>PT1562144</t>
  </si>
  <si>
    <t>KFM_HCM_TPH - RS4 Richstar</t>
  </si>
  <si>
    <t>VH4</t>
  </si>
  <si>
    <t>05.07 ST thao tác sai, Kho xác nhận rút tồn</t>
  </si>
  <si>
    <t>RS4</t>
  </si>
  <si>
    <t>KFM_HCM_Q07 - C0.01 Riverside Phú Mỹ Hưng</t>
  </si>
  <si>
    <t>CÀ RỐT ĐÀ LẠT VIETGAP 500G</t>
  </si>
  <si>
    <t>01,08 TRỨNG BỂ</t>
  </si>
  <si>
    <t>PT1574645</t>
  </si>
  <si>
    <t>26,07 XCL khi nhận hàng, Kho xác nhận rút tồn</t>
  </si>
  <si>
    <t>KFM_HCM_Q07 - B0.02 Scenic Valley 2</t>
  </si>
  <si>
    <t>PT1582609</t>
  </si>
  <si>
    <t>28.07 XCL khi nhận hàng, Kho xác nhận rút tồn</t>
  </si>
  <si>
    <t>KFM_HCM_TDU - D1-1.24 SAFIRA Khang Điền</t>
  </si>
  <si>
    <t>SFR</t>
  </si>
  <si>
    <t>XOÀI TỨ QUÝ</t>
  </si>
  <si>
    <t>KFM_HCM_NBE - SH14-15 Saigon South Residences</t>
  </si>
  <si>
    <t>PT1597498</t>
  </si>
  <si>
    <t>31.07 XCL khi nhận hàng, Kho xác nhận rút tồn</t>
  </si>
  <si>
    <t>KFM_HCM_Q06 - 229A Tân Hòa Đông</t>
  </si>
  <si>
    <t>CHANH VÀNG NỘI ĐỊA TRUNG 140G up</t>
  </si>
  <si>
    <t>PT1602090</t>
  </si>
  <si>
    <t>26.07 XCL khi nhận hàng, Kho xác nhận rút tồn</t>
  </si>
  <si>
    <t>MẬN ĐÁ ĐƯỜNG</t>
  </si>
  <si>
    <t>KFM_HCM_TDU - 02 Tạ Hiện</t>
  </si>
  <si>
    <t>PT1602098</t>
  </si>
  <si>
    <t>31,07 ST thao tác sai, Kho xác nhận rút tồn</t>
  </si>
  <si>
    <t>KFM_HCM_Q07 - 31 Tân Mỹ</t>
  </si>
  <si>
    <t>TMY</t>
  </si>
  <si>
    <t>DƯA LEO GIỐNG NHẬT / HÀ LAN 450G UP</t>
  </si>
  <si>
    <t>PHẦN</t>
  </si>
  <si>
    <t>BÍ HẠT ĐẬU GLOBAL GAP</t>
  </si>
  <si>
    <t>CAM SÀNH (KG)</t>
  </si>
  <si>
    <t>LÁ VỪNG (LÁ MÈ) GLOBAL GAP 50G</t>
  </si>
  <si>
    <t>CÀ RỐT ĐÀ LẠT VIETGAP 300G</t>
  </si>
  <si>
    <t>HOPELAND - BÓ XÔI HƯỚNG HỮU CƠ 300G</t>
  </si>
  <si>
    <t>HOPELAND - CẢI NGỌT NHẬT HƯỚNG HỮU CƠ 300G</t>
  </si>
  <si>
    <t>CÀ CHUA TRÁI CÂY GLOBAL GAP 200G</t>
  </si>
  <si>
    <t>AGRIKIGAI</t>
  </si>
  <si>
    <t>NẤM HẢI SẢN TQ 150G</t>
  </si>
  <si>
    <t>KFM_HCM_TDU - 46 Trần Não</t>
  </si>
  <si>
    <t>TNO</t>
  </si>
  <si>
    <t>CẢI DÚN THUỶ CANH 300G</t>
  </si>
  <si>
    <t>CHUỐI CAU ( NHÁNH )</t>
  </si>
  <si>
    <t>KFM_HCM_GVA - 195 Thống Nhất</t>
  </si>
  <si>
    <t>TNT</t>
  </si>
  <si>
    <t>SẢ CÂY 200G</t>
  </si>
  <si>
    <t>BÓ</t>
  </si>
  <si>
    <t>KFM_HCM_Q10 - BB17 Trường Sơn</t>
  </si>
  <si>
    <t>KFM_HCM_TPH - 66 Trương Vĩnh Ký</t>
  </si>
  <si>
    <t>KFM_HCM_TDU - S06.06 Vinhomes Grand Park</t>
  </si>
  <si>
    <t>TRÁI TẮC 150G</t>
  </si>
  <si>
    <t>KFM_HCM_TDU - S10.02 Vinhomes Grand Park</t>
  </si>
  <si>
    <t>KFM_HCM_TDU - S1.05 Vinhomes Grand Park</t>
  </si>
  <si>
    <t>KFM_HCM_TDU - S07.02 Vinhomes Grand Park</t>
  </si>
  <si>
    <t>BÔNG THIÊN LÝ 200G</t>
  </si>
  <si>
    <t>KFM_HCM_TDU - S03.05 Vinhomes Grand Park</t>
  </si>
  <si>
    <t>VH5</t>
  </si>
  <si>
    <t>MƯỚP HƯƠNG VIETGAP 400G</t>
  </si>
  <si>
    <t>KFM_HCM_TDU - GH5 Vinhomes Grand Park</t>
  </si>
  <si>
    <t>VH6</t>
  </si>
  <si>
    <t>KFM_HCM_TDU - BS11 Vinhomes Grand Park</t>
  </si>
  <si>
    <t>VH7</t>
  </si>
  <si>
    <t>CÀ CHUA BEEF GLOBAL GAP 350G</t>
  </si>
  <si>
    <t>KFM_HCM_BTH - 54 Vũ Huy Tấn</t>
  </si>
  <si>
    <t>VHT</t>
  </si>
  <si>
    <t>KHOAI LANG GIỐNG NHẬT XUẤT KHẨU 500G</t>
  </si>
  <si>
    <t>SP001572</t>
  </si>
  <si>
    <t>KFM_HCM_TPH - 128 Vườn Lài</t>
  </si>
  <si>
    <t>BON - BÁNH SANDWICH LÚA MẠCH 200G</t>
  </si>
  <si>
    <t>CÀ CHUA BI SOCOLA 250G</t>
  </si>
  <si>
    <t>KFM_HCM_TDU - 02 Nguyễn Thị Nhung</t>
  </si>
  <si>
    <t>KFM_HCM_BTH - 86B Vũ Tùng</t>
  </si>
  <si>
    <t>KFM_HCM_BCH - D-2.01A Westgate An Gia</t>
  </si>
  <si>
    <t>KHOAI MẬT TÀ NUNG 1KG (ĐÃ LÊN MẬT)</t>
  </si>
  <si>
    <t>CẢI KALE VIETGAP 200G</t>
  </si>
  <si>
    <t>DƯA LEO TINI 300GR</t>
  </si>
  <si>
    <t>CÀ CHUA BI TRÒN 250GR</t>
  </si>
  <si>
    <t>HÀNH TÂY VÀNG NHẬP KHẨU HÀ LAN 500G</t>
  </si>
  <si>
    <t>BÍ ĐAO XANH VIETGAP 500G</t>
  </si>
  <si>
    <t>BÍ ĐAO BABY VIETGAP 300G</t>
  </si>
  <si>
    <t>BẦU VIETGAP 500G</t>
  </si>
  <si>
    <t>HÀNH TÂY TÍM NHẬP KHẨU HÀ LAN 500G</t>
  </si>
  <si>
    <t>CẢI BÓ XÔI GLOBAL GAP 300G</t>
  </si>
  <si>
    <t>ỚT HIỂM 50G</t>
  </si>
  <si>
    <t>KHỔ QUA VIETGAP 500G</t>
  </si>
  <si>
    <t>ĐẬU BẮP VIETGAP 300G</t>
  </si>
  <si>
    <t>XÀ LÁCH ICEBERG 350G</t>
  </si>
  <si>
    <t>NẤM KIM CHÂM VN 500G</t>
  </si>
  <si>
    <t>ĐẬU COVE GIỐNG NHẬT 200G</t>
  </si>
  <si>
    <t>DƯA LEO BABY HÀ LAN ĐÀ LẠT GLOBAL GAP 500G</t>
  </si>
  <si>
    <t>BÔNG CẢI XANH BABY ĐÀ LẠT GLOBAL GAP 250G</t>
  </si>
  <si>
    <t>CÀ RỐT BABY GLOBAL GAP 200G</t>
  </si>
  <si>
    <t>CÀ TÍM NHẬT GLOBAL GAP 300G</t>
  </si>
  <si>
    <t>HẸ LÁ ĐÀ LẠT GLOBAL GAP 100G</t>
  </si>
  <si>
    <t>CẢI BẸ XANH ĐÀ LẠT GLOBAL GAP 300G</t>
  </si>
  <si>
    <t>CÀ CHUA TRÁI CÂY CHÙM 250G</t>
  </si>
  <si>
    <t>ỚT CHUÔNG ĐỎ ĐÀ LẠT VIETGAP 200G UP</t>
  </si>
  <si>
    <t>MAI KHÔI FARM</t>
  </si>
  <si>
    <t>VIÊN SƠN</t>
  </si>
  <si>
    <t>ỚT CHUÔNG VÀNG ĐÀ LẠT VIETGAP 200G UP</t>
  </si>
  <si>
    <t>BẮP CẢI TRÁI TIM ĐÀ LẠT VIETGAP ( 1 BẮP)</t>
  </si>
  <si>
    <t>ỚT CHUÔNG XANH ĐÀ LẠT VIETGAP 200G UP</t>
  </si>
  <si>
    <t>CẦN TÂY ĐÀ LẠT GLOBAL GAP 500G</t>
  </si>
  <si>
    <t>CẢI BÓ XÔI BABY ĐÀ LẠT GLOBAL GAP 300G</t>
  </si>
  <si>
    <t>RAU MỒNG TƠI BABY VIETGAP 300G</t>
  </si>
  <si>
    <t>CÀ CHUA XANH NGỌC BÍCH GLOBAL GAP 250G</t>
  </si>
  <si>
    <t>HÀNH TÍM VĨNH CHÂU 500G</t>
  </si>
  <si>
    <t>MƯỚP HƯƠNG BABY VIETGAP 500G</t>
  </si>
  <si>
    <t>CÀ CHUA GIỐNG HÀ LAN VIETGAP 4 TRÁI</t>
  </si>
  <si>
    <t>ỚT NGỌT PALERMO 300G</t>
  </si>
  <si>
    <t>SU SU ĐÀ LẠT VIETGAP (2 QUẢ)</t>
  </si>
  <si>
    <t>RAU DỀN BABY HỖN HỢP VIETGAP 250G</t>
  </si>
  <si>
    <t>CẦN TÂY BABY GLOBAL GAP 300G</t>
  </si>
  <si>
    <t>ỚT CHUÔNG BABY 3 MÀU 350G</t>
  </si>
  <si>
    <t>ĐẬU RỒNG 200G</t>
  </si>
  <si>
    <t>ĐẬU ĐŨA 300G</t>
  </si>
  <si>
    <t>BÍ ĐỎ TRÒN CẮT MIẾNG (1 MIẾNG)</t>
  </si>
  <si>
    <t>RAU THƠM HỖN HỢP VIETGAP 100G</t>
  </si>
  <si>
    <t>SAINT HONORE - BÁNH MÌ TRUYỀN THỐNG MINI 200G (40G x 5 CÁI)</t>
  </si>
  <si>
    <t>RAU MÁ LÁ NHỎ VIETGAP 200G</t>
  </si>
  <si>
    <t>KHỔ QUA RỪNG BABY 350G</t>
  </si>
  <si>
    <t>KHỔ QUA GLOBALGAP 400G</t>
  </si>
  <si>
    <t>BẮP NẾP CẶP</t>
  </si>
  <si>
    <t>2QUẢ</t>
  </si>
  <si>
    <t>CÀ TÍM ĐÀ LẠT VIETGAP (2 QUẢ)</t>
  </si>
  <si>
    <t>BÍ NGÒI XANH ĐÀ LẠT VIETGAP 1 QUẢ</t>
  </si>
  <si>
    <t>BÍ NỤ 250G</t>
  </si>
  <si>
    <t>KHOAI LANG SỮA DẺO 500G</t>
  </si>
  <si>
    <t>KHOAI TÂY ĐÀ LẠT VIETGAP SIZE TRUNG 500G</t>
  </si>
  <si>
    <t>ĐẬU PHỘNG VIETGAP 400G UP</t>
  </si>
  <si>
    <t>CỦ GỪNG TƯƠI 100G</t>
  </si>
  <si>
    <t>ĐU ĐỦ RUỘT VÀNG</t>
  </si>
  <si>
    <t>NẤM ĐÙI GÀ BABY VN 250G</t>
  </si>
  <si>
    <t>HÚNG QUẾ VIETGAP 50G</t>
  </si>
  <si>
    <t>HÚNG CÂY VIETGAP 50G</t>
  </si>
  <si>
    <t>TÍA TÔ VIETGAP 100G</t>
  </si>
  <si>
    <t>CAM SÀNH VẮT NƯỚC TÚI 1,5KG</t>
  </si>
  <si>
    <t>ỚT SỪNG BA TRI 100G</t>
  </si>
  <si>
    <t>KHOAI TÂY HỒNG ĐÀ LẠT VIETGAP 500G</t>
  </si>
  <si>
    <t>CẢI LÀN VIETGAP 300G</t>
  </si>
  <si>
    <t>HẠT DẺ NHẬP KHẨU 500G</t>
  </si>
  <si>
    <t>ĐU ĐỦ RUỘT ĐỎ (QUẢ)</t>
  </si>
  <si>
    <t>SP001587</t>
  </si>
  <si>
    <t>BON - BÁNH CROISSANT BƠ TỎI 120G (20G x 6 CÁI)</t>
  </si>
  <si>
    <t>VÚ SỮA TÍM 800G UP</t>
  </si>
  <si>
    <t>NẤM ĐÙI GÀ VN 250G</t>
  </si>
  <si>
    <t>THANH LONG TÍM HỒNG (QUẢ)</t>
  </si>
  <si>
    <t>MEKOSTAR- CHANH KHÔNG HẠT GLOBAL GAP TÚI 500G</t>
  </si>
  <si>
    <t>DƯA LEO GIỐNG NHẬT TAKII HƯỚNG HỮU CƠ 300-400G</t>
  </si>
  <si>
    <t>DƯA LEO MINI VIETGAP 500G</t>
  </si>
  <si>
    <t>VINAMIT - RAU</t>
  </si>
  <si>
    <t>VINAMIT-ĐẬU BẮP HỮU CƠ 300G</t>
  </si>
  <si>
    <t>VINAMIT-KHỔ QUA HỮU CƠ 300G</t>
  </si>
  <si>
    <t>BƯỞI ÉP NƯỚC 600G UP</t>
  </si>
  <si>
    <t>QUÝT ĐƯỜNG LÃO HIẾU LIÊM TÚI 1KG</t>
  </si>
  <si>
    <t>VĨNH THÀNH ĐẠT</t>
  </si>
  <si>
    <t>VFOODS - TRỨNG VỊT SIZE L (HỘP 6 QUẢ)</t>
  </si>
  <si>
    <t>VFOODS - TRỨNG VỊT MUỐI 60G ± 2G (HỘP 4 QUẢ)</t>
  </si>
  <si>
    <t>VFOODS - TRỨNG VỊT BẮC THẢO 60G ± 2G (HỘP 4 QUẢ)</t>
  </si>
  <si>
    <t>VFOODS - TRỨNG CÚT 10G ± 2G (HỘP 30 QUẢ)</t>
  </si>
  <si>
    <t>VFOODS - TRỨNG GÀ ÁC 25G ± 2G (HỘP 6 QUẢ)</t>
  </si>
  <si>
    <t>VFOODS - TRỨNG CÚT PHÁ LẤU 42G ± 2G (GÓI 6 QUẢ)</t>
  </si>
  <si>
    <t>VFOODS - TRỨNG VỊT CÀ CUỐNG 65G ± 2G (HỘP 6 QUẢ)</t>
  </si>
  <si>
    <t>VFOODS - TRỨNG GÀ TIỀM VỊ CAY 80G ± 2G (GÓI 2 QUẢ)</t>
  </si>
  <si>
    <t>VFOODS - TRỨNG GÀ NHÂN ĐẠO CAGE - FREE 52G ± 2G (HỘP 6 QUẢ)</t>
  </si>
  <si>
    <t>VFOODS - TRỨNG GÀ HỒNG 53G-57G (HỘP 10 QUẢ)</t>
  </si>
  <si>
    <t>BA HUÂN - TRỨNG</t>
  </si>
  <si>
    <t>BA HUÂN - TRỨNG GÀ SO SIZE 40G ± 2G (HỘP 12 QUẢ)</t>
  </si>
  <si>
    <t>BA HUÂN - TRỨNG GÀ SIZE XL 63g ± 2G(VỈ 10 QUẢ)</t>
  </si>
  <si>
    <t>MEKOSTAR- CHANH KHÔNG HẠT GLOBAL GAP 250G</t>
  </si>
  <si>
    <t>HASFARM - ỚT TRÁI CÂY GLOBAL GAP 150G</t>
  </si>
  <si>
    <t>HASFARM - CÀ CHUA CHERRY MIX GLOBAL GAP 200G</t>
  </si>
  <si>
    <t>HASFARM - SNACK RAU CỦ HỖN HỢP GLOBAL GAP 200G</t>
  </si>
  <si>
    <t>HASFARM -XÀ LÁCH TEEN LEAF XANH TÍM GLOBAL GAP 100G</t>
  </si>
  <si>
    <t>QL VIETNAM</t>
  </si>
  <si>
    <t>QL - TRỨNG GÀ TƯƠI SIZE 60G (HỘP 6 QUẢ)</t>
  </si>
  <si>
    <t>QL - TRỨNG GÀ TƯƠI SIZE 55G (HỘP 10 QUẢ)</t>
  </si>
  <si>
    <t>QL - TRỨNG GÀ TƯƠI SIZE XL 68G (HỘP 10 QUẢ)</t>
  </si>
  <si>
    <t>BA KHÁNH</t>
  </si>
  <si>
    <t>BA KHÁNH - BÚN TƯƠI SỢI NHỎ 500G</t>
  </si>
  <si>
    <t>BA KHÁNH - BÁNH PHỞ 500G</t>
  </si>
  <si>
    <t>BA KHÁNH - BÁNH CANH GẠO 500G</t>
  </si>
  <si>
    <t>BA KHÁNH - BÚN TƯƠI SỢI LỚN 300G</t>
  </si>
  <si>
    <t>BA KHÁNH - BÁNH CANH XẮT 500G</t>
  </si>
  <si>
    <t>HOSHEKI</t>
  </si>
  <si>
    <t>ĐẬU NÀNH NHẬT TRÁI TƯƠI 400G</t>
  </si>
  <si>
    <t>HẠT ĐẬU NÀNH NHẬT TƯƠI 200G</t>
  </si>
  <si>
    <t>BẮP NỮ HOÀNG VIETGAP 1 TRÁI</t>
  </si>
  <si>
    <t>DALAT GAP -BÔNG CẢI XANH BABY GLOBAL GAP 250G</t>
  </si>
  <si>
    <t>DALAT GAP-CẢI DÚN BABY 300G</t>
  </si>
  <si>
    <t>DALAT GAP -CẢI NGỒNG BABY 300G</t>
  </si>
  <si>
    <t>DALAT GAP - CẢI THÌA BABY GLOBAL GAP 300G</t>
  </si>
  <si>
    <t>DALAT GAP-ĐẬU BẮP 200G</t>
  </si>
  <si>
    <t>DALAT GAP - MỒNG TƠI BABY  300G</t>
  </si>
  <si>
    <t>DALAT GAP - CẢI NGỌT 300G</t>
  </si>
  <si>
    <t>DALAT GAP-KHOAI TÂY VÀNG GIỐNG HÀ LAN 500G</t>
  </si>
  <si>
    <t>DALAT GAP-CỦ CẢI ĐỎ 300G</t>
  </si>
  <si>
    <t>GIÁ ĐỖ GLOBALGAP 200G</t>
  </si>
  <si>
    <t>DALAT GAP-CỦ DỀN BABY 300G</t>
  </si>
  <si>
    <t>BÍ ĐAO MINI GLOBALGAP (1 TRÁI)</t>
  </si>
  <si>
    <t>DALAT GAP -ĐẬU COVE ĐÀ LẠT 300G</t>
  </si>
  <si>
    <t>DALAT GAP -BÔNG CẢI XANH GLOBAL GAP 350G</t>
  </si>
  <si>
    <t>DALAT GAP-MƯỚP HƯƠNG BABY 350G</t>
  </si>
  <si>
    <t>PTFARM - NGỌN SUSU VIETGAP 300G</t>
  </si>
  <si>
    <t>PTFARM- XÀ LÁCH XOONG ĐÀ LẠT 500G</t>
  </si>
  <si>
    <t>ĐẬU HÀ LAN HẠT ĐÀ LẠT VIETGAP 100G</t>
  </si>
  <si>
    <t>PTFARM - ỚT SỪNG ĐỎ VIETGAP 100G</t>
  </si>
  <si>
    <t>PTFARM-ỚT XIÊM XANH VIETGAP 50G</t>
  </si>
  <si>
    <t>CẢI NGỌT BABY GLOBAL GAP 300g</t>
  </si>
  <si>
    <t>PT1598561</t>
  </si>
  <si>
    <t>TO227245</t>
  </si>
  <si>
    <t>CẢI BẸ XANH BABY GLOBAL GAP 300g</t>
  </si>
  <si>
    <t>RAU MUỐNG GLOBAL GAP 300g</t>
  </si>
  <si>
    <t>CẢI BẸ XANH GLOBAL GAP 300g</t>
  </si>
  <si>
    <t>CẢI NGỌT GLOBAL GAP 300g</t>
  </si>
  <si>
    <t>RAU MỒNG TƠI GLOBAL GAP 300g</t>
  </si>
  <si>
    <t>CẢI THÌA GLOBAL GAP 300g</t>
  </si>
  <si>
    <t>CTCBIO</t>
  </si>
  <si>
    <t>TRƯỜNG AN- BẮP MỸ TÁCH HẠT 200G</t>
  </si>
  <si>
    <t>TRƯỜNG AN-CỦ NGHỆ 100G</t>
  </si>
  <si>
    <t>TRƯỜNG AN-CỦ RIỀNG 100G</t>
  </si>
  <si>
    <t>TRƯỜNG PHÁT- LÁ LỐT VIETGAP 200G</t>
  </si>
  <si>
    <t>TRƯỜNG PHÁT - HÚNG LŨI VIETGAP 50G</t>
  </si>
  <si>
    <t>TRƯỜNG PHÁT - NGÒ GAI VIETGAP 50G</t>
  </si>
  <si>
    <t>TRƯỜNG PHÁT- LÁ GIANG LÀM SẠCH VIETGAP 200G</t>
  </si>
  <si>
    <t>TRƯỜNG PHÁT- LÁ DỨA VIETGAP 100G</t>
  </si>
  <si>
    <t>TRƯỜNG PHÁT- BẠC HÀ VIETGAP 200G</t>
  </si>
  <si>
    <t>TRƯỜNG PHÁT - CẦN TÀU VIETGAP 100G</t>
  </si>
  <si>
    <t>TRƯỜNG PHÁT- RAU LANG VIETGAP 300G</t>
  </si>
  <si>
    <t>TRƯỜNG PHÁT- RAU ĐAY VIETGAP 200G</t>
  </si>
  <si>
    <t>TRƯỜNG PHÁT - RỄ TRANH MÍA LAU 500G</t>
  </si>
  <si>
    <t>TRƯỜNG PHÁT - CỦ NÉN (HÀNH TĂM) VIETGAP 200G</t>
  </si>
  <si>
    <t>TRƯỜNG PHÁT - RAU BỒ NGÓT VIETGAP 300GR</t>
  </si>
  <si>
    <t>DƯA LEO 500G</t>
  </si>
  <si>
    <t>TRƯỜNG PHÁT- RAU ĐẮNG VIETGAP 200G</t>
  </si>
  <si>
    <t>KHOAI SỌ 500G</t>
  </si>
  <si>
    <t>CÀ PHÁO 300G</t>
  </si>
  <si>
    <t>VĨNH THÀNH</t>
  </si>
  <si>
    <t>VFARM - TRỨNG GÀ LÒNG ĐỎ ĐẬM MÀU (VỈ 10 QUẢ)</t>
  </si>
  <si>
    <t>FOODSCO</t>
  </si>
  <si>
    <t>CHUỐI PLEIKU SWEET PACK 900G UP</t>
  </si>
  <si>
    <t>NẤM XANH- NẤM BÀO NGƯ XÁM TƯƠI VN 200G</t>
  </si>
  <si>
    <t>NẤM XANH - NẤM BÀO NGƯ XÁM NON VN 200G</t>
  </si>
  <si>
    <t>NẤM XANH- NẤM SÒ TRẮNG VN 200G</t>
  </si>
  <si>
    <t>NẤM XANH- NẤM HƯƠNG TƯƠI ( NẤM ĐÔNG CÔ) VN 150G</t>
  </si>
  <si>
    <t>NẤM XANH- NẤM MỐI ĐEN TƯƠI VN 150G ( GÓI)</t>
  </si>
  <si>
    <t>NẤM XANH- NẤM RƠM TƯƠI VN 200G</t>
  </si>
  <si>
    <t>NẤM XANH - NẤM MỠ NÂU VN 200G</t>
  </si>
  <si>
    <t>NẤM XANH- LẨU NẤM VN HỖN HỢP 300G</t>
  </si>
  <si>
    <t>NẤM XANH - NẤM HƯƠNG TƯƠI SIZE JUMBO 150G</t>
  </si>
  <si>
    <t>TRÍ TÍN</t>
  </si>
  <si>
    <t>TRÍ TÍN - RONG NHO KHÔ 80G (4gói*20G)</t>
  </si>
  <si>
    <t>TRÍ TÍN - RONG NHO KHÔ 200G</t>
  </si>
  <si>
    <t>CÔNG TY TNHH BÁNH CHƯNG TRẦN GIA</t>
  </si>
  <si>
    <t>TRẦN GIA - BÁNH CHƯNG 300G</t>
  </si>
  <si>
    <t>TRẦN GIA - BÁNH CHƯNG 600G</t>
  </si>
  <si>
    <t>TRẦN GIA - BÁNH GAI 60G</t>
  </si>
  <si>
    <t>TRẦN GIA - BÁNH TÉT CHUỐI 300G</t>
  </si>
  <si>
    <t>TRẦN GIA - BÁNH TÉT 300G</t>
  </si>
  <si>
    <t>TRẦN GIA - BÁNH CHƯNG CHAY 300G</t>
  </si>
  <si>
    <t>TRE XANH AN THỊNH</t>
  </si>
  <si>
    <t>MĂNG LÁ TRE XANH 500G</t>
  </si>
  <si>
    <t>MĂNG CHUA TRE XANH 400G</t>
  </si>
  <si>
    <t>MĂNG NGỌT 450G</t>
  </si>
  <si>
    <t>PT1598558</t>
  </si>
  <si>
    <t>TO227204</t>
  </si>
  <si>
    <t>MĂNG TRÚC 400G</t>
  </si>
  <si>
    <t>MĂNG KHÔ LUỘC 500G</t>
  </si>
  <si>
    <t>HÀNH TÍM LÝ SƠN 300G</t>
  </si>
  <si>
    <t>TỎI CÔ ĐƠN TQ 300G</t>
  </si>
  <si>
    <t>TỎI BÔNG SEN TQ 300G</t>
  </si>
  <si>
    <t>HÀNH TÍM ẤN ĐỘ 300G</t>
  </si>
  <si>
    <t>TỎI HẢI DƯƠNG 200G</t>
  </si>
  <si>
    <t>BIOVEGI</t>
  </si>
  <si>
    <t>HOKTO - NẤM LINH CHI TRẮNG  MALAYSIA 125G</t>
  </si>
  <si>
    <t>Chưa Giao</t>
  </si>
  <si>
    <t>HOKTO - NẤM LINH CHI NÂU MALAYSIA 125G</t>
  </si>
  <si>
    <t>BẢO HÂN</t>
  </si>
  <si>
    <t>BẢO HÂN - BÁNH KHOAI LANG TÍM 75G</t>
  </si>
  <si>
    <t>BẢO HÂN - BÁNH MÌ DINH DƯỠNG 150G</t>
  </si>
  <si>
    <t>BẢO HÂN - BÁNH SẦU RIÊNG 75G</t>
  </si>
  <si>
    <t>EMIVEST FEEDMILL</t>
  </si>
  <si>
    <t>HAPPY EGG - TRỨNG GÀ SỐ 2 SIZE 54-60G (HỘP 10 QUẢ)</t>
  </si>
  <si>
    <t>TAFA</t>
  </si>
  <si>
    <t>TAFA - TRỨNG GÀ SẠCH TAFA PLUS HỘP NHỰA 54G-60G (HỘP 10 QUẢ)</t>
  </si>
  <si>
    <t>TAFA - TRỨNG GÀ SẠCH TAFA HỘP GIẤY 70G ± 2G (HỘP 10 QUẢ)</t>
  </si>
  <si>
    <t>TAFA - TRỨNG GÀ NƯỚNG (HỘP 6 QUẢ)</t>
  </si>
  <si>
    <t>TAFA - TRỨNG GÀ SẠCH TAFA HỘP NHỰA 60G ± 2G (HỘP 10 QUẢ)</t>
  </si>
  <si>
    <t>TRƯỜNG AN-ME VƯỜN NA 60G</t>
  </si>
  <si>
    <t>VIETRAT-HÚNG CÂY HỮU CƠ 50G</t>
  </si>
  <si>
    <t>VIETRAT-HÚNG LŨI HỮU CƠ 50G</t>
  </si>
  <si>
    <t>VIETRAT-RAU RĂM HỮU CƠ 50G</t>
  </si>
  <si>
    <t>VIETRAT-RAU LANG HỮU CƠ 300G</t>
  </si>
  <si>
    <t>VIETRAT-RAU MUỐNG HỮU CƠ 300G</t>
  </si>
  <si>
    <t>VIETRAT-CẦN NƯỚC HỮU CƠ 200G</t>
  </si>
  <si>
    <t>VIETRAT-NGÒ GAI HỮU CƠ 50G</t>
  </si>
  <si>
    <t>VIETRAT-KINH GIỚI HỮU CƠ 50G</t>
  </si>
  <si>
    <t>VIETRAT-TÍA TÔ HỮU CƠ 100G</t>
  </si>
  <si>
    <t>HỖN HỢP RAU OM, NGÒ GAI 50G</t>
  </si>
  <si>
    <t>LVG - KHÔ</t>
  </si>
  <si>
    <t>LV NUFRES - BÁNH SANDWICH KHOAI LANG NGUYÊN CÁM 150G</t>
  </si>
  <si>
    <t>LV NUFRES - BÁNH SANDWICH NHO 150G</t>
  </si>
  <si>
    <t>LV NUFRES - BÁNH SANDWICH BÍ ĐỎ NHO VÀNG 150G</t>
  </si>
  <si>
    <t>LV NUFRES - BÁNH SANDWICH BƠ SỮA 150G</t>
  </si>
  <si>
    <t>GCAP VN</t>
  </si>
  <si>
    <t>RONG SỤN BIỂN TÚI 150G</t>
  </si>
  <si>
    <t>HÀNH TÂY TÍM ĐÀ LẠT 500G</t>
  </si>
  <si>
    <t>HỒ GIA PHÁT</t>
  </si>
  <si>
    <t>GIA PHÁT - TRỨNG GÀ TA 33-35G (HỘP 6 QUẢ)</t>
  </si>
  <si>
    <t>GIA PHÁT - TRỨNG CÚT 10-12G (HỘP 30 QUẢ)</t>
  </si>
  <si>
    <t>GIA PHÁT - TRỨNG VỊT 65-67G (HỘP 10 QUẢ)</t>
  </si>
  <si>
    <t>GIA PHÁT - TRỨNG GÀ VỎ HỒNG 55-57G (HỘP 10 QUẢ)</t>
  </si>
  <si>
    <t>GIA PHÁT - TRỨNG GÀ ÁC 32G ± 2G (HỘP 6 QUẢ)</t>
  </si>
  <si>
    <t>HOÀNG TỐ ANH</t>
  </si>
  <si>
    <t>TỐ ANH - MẦM CẢI TRẮNG 200G</t>
  </si>
  <si>
    <t>TỐ ANH - MẦM CẢI NGỌT 200GR</t>
  </si>
  <si>
    <t>TỐ ANH - MẦM BÔNG CẢI XANH 150G</t>
  </si>
  <si>
    <t>TỐ ANH - MẦM RAU MUỐNG 200G</t>
  </si>
  <si>
    <t>TỐ ANH - MẦM CẢI ĐỎ 200G</t>
  </si>
  <si>
    <t>PT1598557</t>
  </si>
  <si>
    <t>TO227389</t>
  </si>
  <si>
    <t>DC giao thiếu</t>
  </si>
  <si>
    <t>Tên hàng</t>
  </si>
  <si>
    <t>Cate Level 1</t>
  </si>
  <si>
    <t>Cate Level 2</t>
  </si>
  <si>
    <t>Cate Level 3</t>
  </si>
  <si>
    <t xml:space="preserve">Như </t>
  </si>
  <si>
    <t>Cate Level 4</t>
  </si>
  <si>
    <t>Cate Level 5</t>
  </si>
  <si>
    <t>Cate Level 6</t>
  </si>
  <si>
    <t>GỐI TWISTER JUICY MILK HÀNG KM</t>
  </si>
  <si>
    <t>1.zHÀNG KHÔNG BÁN</t>
  </si>
  <si>
    <t>2.HÀNG KHUYẾN MÃI KHÔNG BÁN</t>
  </si>
  <si>
    <t>3.HÀNG KHUYẾN MÃI KHÔNG BÁN</t>
  </si>
  <si>
    <t>4.Hàng Khuyến Mãi Không Bán</t>
  </si>
  <si>
    <t>5.Hàng Khuyến Mãi Không Bán</t>
  </si>
  <si>
    <t>6.Hàng Khuyến Mãi Không Bán - Đồ Uống Không Cồn</t>
  </si>
  <si>
    <t>SAVOURE - BÁNH HÌNH CUA NHỎ (CROISSANT MINI) 135G</t>
  </si>
  <si>
    <t>CÂY ĐẤM OOLONG TEA + HÀNG KM</t>
  </si>
  <si>
    <t>DƯA LƯỚI BABY</t>
  </si>
  <si>
    <t>1.FRESH FOOD</t>
  </si>
  <si>
    <t>2.FRUITS</t>
  </si>
  <si>
    <t>3.LOCAL FRUITS</t>
  </si>
  <si>
    <t>4.Dưa Lưới</t>
  </si>
  <si>
    <t>5.Dưa Lưới Ruột Cam</t>
  </si>
  <si>
    <t>6.Dưa Lưới Ruột Cam</t>
  </si>
  <si>
    <t>PT1598555</t>
  </si>
  <si>
    <t>TO227289</t>
  </si>
  <si>
    <t>MÓC KHÓA GẤU BÔNG LAY'S STAX HÀNG KM</t>
  </si>
  <si>
    <t>6.Hàng Khuyến Mãi Không Bán - Snack</t>
  </si>
  <si>
    <t>TÁO ROCKIT NEWZEALAND ỐNG 4 QUẢ</t>
  </si>
  <si>
    <t>ỐNG</t>
  </si>
  <si>
    <t>3.IMPORT FRUITS</t>
  </si>
  <si>
    <t>4.Táo NK</t>
  </si>
  <si>
    <t>5.Táo Rockit</t>
  </si>
  <si>
    <t>6.Táo Newzealand</t>
  </si>
  <si>
    <t>TÁO MINI HÀN QUỐC</t>
  </si>
  <si>
    <t>5.Táo Fuji</t>
  </si>
  <si>
    <t>6.Táo Hàn Quốc</t>
  </si>
  <si>
    <t>DÂU HÀN QUỐC 250G</t>
  </si>
  <si>
    <t>4.Dâu NK</t>
  </si>
  <si>
    <t>5.Dâu Hàn Quốc</t>
  </si>
  <si>
    <t>6.Dâu Hộp 250G</t>
  </si>
  <si>
    <t>DÂU HÀN QUỐC 330G</t>
  </si>
  <si>
    <t>6.Dâu Hộp 330G</t>
  </si>
  <si>
    <t>4.Bưởi</t>
  </si>
  <si>
    <t>5.Bưởi Khác</t>
  </si>
  <si>
    <t>6.Bưởi Khác</t>
  </si>
  <si>
    <t>TÁO ROCKIT NEWZEALAND ỐNG (5 QUẢ)</t>
  </si>
  <si>
    <t>RCVN - CẢI BÓ XÔI 250G</t>
  </si>
  <si>
    <t>2.VEGETABLES</t>
  </si>
  <si>
    <t>3.LEAFY VEGGIES</t>
  </si>
  <si>
    <t>4.Rau Cải</t>
  </si>
  <si>
    <t>5.Cải Bó Xôi</t>
  </si>
  <si>
    <t>6.Cải Bó Xôi</t>
  </si>
  <si>
    <t>RCVN - CẢI THÌA HƯỚNG HỮU CƠ 250G</t>
  </si>
  <si>
    <t>5.Cải Thìa</t>
  </si>
  <si>
    <t>6.Cải Thìa</t>
  </si>
  <si>
    <t>RCVN- CẢI XOĂN (KALE) 200G</t>
  </si>
  <si>
    <t>5.Cải Kale</t>
  </si>
  <si>
    <t>6.Cải Kale</t>
  </si>
  <si>
    <t>RCVN - CHÈ XANH 200G</t>
  </si>
  <si>
    <t>4.Rau Ăn Thân, Lá Khác</t>
  </si>
  <si>
    <t>5.Thân Lá Nấu Nước</t>
  </si>
  <si>
    <t>6.Lá Chè Xanh</t>
  </si>
  <si>
    <t>RCVN - MỒNG TƠI 250G</t>
  </si>
  <si>
    <t>4.Rau Ăn Lá Thông Dụng</t>
  </si>
  <si>
    <t>5.Rau Mồng Tơi</t>
  </si>
  <si>
    <t>6.Rau Mồng Tơi</t>
  </si>
  <si>
    <t>RCVN - RAU MÁ HƯỚNG HỮU CƠ 200G</t>
  </si>
  <si>
    <t>5.Rau Má</t>
  </si>
  <si>
    <t>6.Rau Má</t>
  </si>
  <si>
    <t>RCVN - CẢI NGỒNG 250G</t>
  </si>
  <si>
    <t>5.Cải Ngồng</t>
  </si>
  <si>
    <t>Đồng ý claim</t>
  </si>
  <si>
    <t>6.Cải Ngồng</t>
  </si>
  <si>
    <t>RCVN- CẢI NGỌT HƯỚNG HỮU CƠ 250G</t>
  </si>
  <si>
    <t>5.Cải Ngọt</t>
  </si>
  <si>
    <t>6.Cải Ngọt</t>
  </si>
  <si>
    <t>RCVN - ĐỌT SU SU 250G</t>
  </si>
  <si>
    <t>5.Rau Ăn Thân, Lá Khác</t>
  </si>
  <si>
    <t>6.Rau Ăn Thân, Lá Khác</t>
  </si>
  <si>
    <t>CẢI XANH HỮU CƠ 300G</t>
  </si>
  <si>
    <t>5.Cải Bẹ Xanh</t>
  </si>
  <si>
    <t>6.Cải Bẹ Xanh</t>
  </si>
  <si>
    <t>RCVN- RAU DỀN 250G</t>
  </si>
  <si>
    <t>5.Rau Dền</t>
  </si>
  <si>
    <t>6.Rau Dền Tía</t>
  </si>
  <si>
    <t>BLUEBERRY MỸ HỘP 125G</t>
  </si>
  <si>
    <t>4.Blueberry NK</t>
  </si>
  <si>
    <t>5.Blueberry Mỹ</t>
  </si>
  <si>
    <t>6.Blueberry Mỹ</t>
  </si>
  <si>
    <t>TÚI CANVAS - QUÀ TẶNG ENVY</t>
  </si>
  <si>
    <t>4.Trái Cây Đa Dạng</t>
  </si>
  <si>
    <t>5.Hồng</t>
  </si>
  <si>
    <t>6.Hồng Giòn</t>
  </si>
  <si>
    <t>THÙNG BƯỞI ĐƯỜNG LÁ CAM 2 TRÁI</t>
  </si>
  <si>
    <t>5.Trái Cây Chưng Tết</t>
  </si>
  <si>
    <t>6.Trái Cây Chưng Tết</t>
  </si>
  <si>
    <t>HF-DÂU GIỐNG NEW ZEALAND HỘP 150G</t>
  </si>
  <si>
    <t>4.Quả Mọng</t>
  </si>
  <si>
    <t>5.Dâu Tây</t>
  </si>
  <si>
    <t>6.Dâu Tây</t>
  </si>
  <si>
    <t>CAM ÚC TÚI 1KG</t>
  </si>
  <si>
    <t>4.Cam NK</t>
  </si>
  <si>
    <t>5.Cam Úc</t>
  </si>
  <si>
    <t>6.Cam Navel</t>
  </si>
  <si>
    <t>TÁO JAZZ NEW ZEALAND TÚI 1KG</t>
  </si>
  <si>
    <t>Đơn giá cuối</t>
  </si>
  <si>
    <t>5.Táo Jazz</t>
  </si>
  <si>
    <t>QUÝT THÁI TÚI 1KG</t>
  </si>
  <si>
    <t>4.Quýt NK</t>
  </si>
  <si>
    <t>5.Quýt Thái Lan</t>
  </si>
  <si>
    <t>6.Quýt Thái Lan Đóng Túi</t>
  </si>
  <si>
    <t>DỪA XANH</t>
  </si>
  <si>
    <t>4.Dừa Tươi</t>
  </si>
  <si>
    <t>5.Dừa Xiêm Xanh</t>
  </si>
  <si>
    <t>6.Dừa Xiêm Xanh</t>
  </si>
  <si>
    <t>DỪA XIÊM XANH SIZE VIP 500G UP</t>
  </si>
  <si>
    <t>DỨA QUEEN</t>
  </si>
  <si>
    <t>4.Thơm Dứa</t>
  </si>
  <si>
    <t>5.Dứa khác</t>
  </si>
  <si>
    <t>6.Dứa khác</t>
  </si>
  <si>
    <t>KHÓM SON</t>
  </si>
  <si>
    <t>YOSHIMOTO - NẤM MỠ TRẮNG GLOBALG.A.P 200G</t>
  </si>
  <si>
    <t>3.MUSHROOM</t>
  </si>
  <si>
    <t>4.Nấm Cục</t>
  </si>
  <si>
    <t>5.Nấm Mỡ</t>
  </si>
  <si>
    <t>6.Nấm Mỡ Trắng</t>
  </si>
  <si>
    <t>YOSHIMOTO - NẤM MỠ NÂU GLOBALG.A.P 150G</t>
  </si>
  <si>
    <t>6.Nấm Mỡ Nâu</t>
  </si>
  <si>
    <t>ZESPRI - KIWI VÀNG HỘP 8 QUẢ</t>
  </si>
  <si>
    <t>4.Kiwi NK</t>
  </si>
  <si>
    <t>5.Kiwi Newzealand</t>
  </si>
  <si>
    <t>6.Kiwi Vàng</t>
  </si>
  <si>
    <t>TÁO XANH NINH THUẬN HỘP 1KG</t>
  </si>
  <si>
    <t>4.Táo</t>
  </si>
  <si>
    <t>5.Táo Ninh Thuận</t>
  </si>
  <si>
    <t>6.Táo Ninh Thuận</t>
  </si>
  <si>
    <t>ĐẬU COVE GIỐNG NHẬT HỮU CƠ 250G</t>
  </si>
  <si>
    <t>3.FRUIT VEGGIES</t>
  </si>
  <si>
    <t>4.Bắp, Đậu</t>
  </si>
  <si>
    <t>5.Đậu Đũa, Đậu Cove</t>
  </si>
  <si>
    <t>6.Đậu Cove Nhật</t>
  </si>
  <si>
    <t>MẬN HẬU HỘP 500G (HỘP)</t>
  </si>
  <si>
    <t>5.Mận Hậu</t>
  </si>
  <si>
    <t>6.Mận Hậu</t>
  </si>
  <si>
    <t>XÀ LÁCH LOLO XANH 300G</t>
  </si>
  <si>
    <t>3.LETTUCE, SNACKABLES</t>
  </si>
  <si>
    <t>4.Xà Lách Nguyên Cây</t>
  </si>
  <si>
    <t>5.Xà Lách Xanh</t>
  </si>
  <si>
    <t>6.Xà Lách Lô Lô Xanh</t>
  </si>
  <si>
    <t>MẬN HẬU RUBY HỘP 500G</t>
  </si>
  <si>
    <t>4.Nhãn</t>
  </si>
  <si>
    <t>5.Nhãn Xuồng</t>
  </si>
  <si>
    <t>6.Nhãn Xuồng</t>
  </si>
  <si>
    <t>5.Xà Lách Mỡ</t>
  </si>
  <si>
    <t>6.Xà Lách Mỡ</t>
  </si>
  <si>
    <t>6.Xà Lách Thủy Tinh Xanh</t>
  </si>
  <si>
    <t>XÀ LÁCH XOONG THUỶ CANH VIETGAP 140G</t>
  </si>
  <si>
    <t>THANH NHÃN (NHÃN BẮP CẢI THUẦN CHỦNG) 500G</t>
  </si>
  <si>
    <t>LANGBIANG - CÚC TANA BÓ 350G</t>
  </si>
  <si>
    <t>2.FLOWERS</t>
  </si>
  <si>
    <t>3.FLOWERS</t>
  </si>
  <si>
    <t>4.Hoa Tươi</t>
  </si>
  <si>
    <t>5.Hoa Cành</t>
  </si>
  <si>
    <t>6.Hoa Cành</t>
  </si>
  <si>
    <t>HOA ĐỒNG TIỀN</t>
  </si>
  <si>
    <t>NHO ĐỎ KẸO MỸ HỘP 450G</t>
  </si>
  <si>
    <t>4.Nho NK</t>
  </si>
  <si>
    <t>5.Nho Kẹo</t>
  </si>
  <si>
    <t>6.Nho Mỹ</t>
  </si>
  <si>
    <t>HÀNG TẶNG CHUỐI HAHA CHÙM 5 TRÁI</t>
  </si>
  <si>
    <t>6.Hàng Khuyến Mãi Không Bán - Fresh Food</t>
  </si>
  <si>
    <t>NHO MUSCAT HÀN QUỐC 450G</t>
  </si>
  <si>
    <t>5.Nho Mẫu Đơn</t>
  </si>
  <si>
    <t>6.Nho Hàn Quốc</t>
  </si>
  <si>
    <t>HÀNG TẶNG BLUEBERRY MỸ- SỔ TAY</t>
  </si>
  <si>
    <t>CUỐN</t>
  </si>
  <si>
    <t>HÀNG TẶNG ROCKIT- BÌNH NƯỚC THUỶ TINH</t>
  </si>
  <si>
    <t>BÌNH</t>
  </si>
  <si>
    <t>ĐẬU BẮP GIỐNG NHẬT HỮU CƠ 250G</t>
  </si>
  <si>
    <t>5.Đậu Rồng, Đậu Bắp</t>
  </si>
  <si>
    <t>6.Đậu Bắp</t>
  </si>
  <si>
    <t>NHO ĐỎ MỸ VỊ VẢI 450G</t>
  </si>
  <si>
    <t>TÁO TÚI 1.5KG</t>
  </si>
  <si>
    <t>MĂNG TÂY SIZE LỚN 250G</t>
  </si>
  <si>
    <t>6.Táo Nam Phi</t>
  </si>
  <si>
    <t>BLUEBERRY NEW ZEALAND 125G</t>
  </si>
  <si>
    <t>THANH LONG RUỘT TRẮNG (QUẢ)</t>
  </si>
  <si>
    <t>5.Blueberry Newzealand</t>
  </si>
  <si>
    <t>6.Blueberry Newzealand</t>
  </si>
  <si>
    <t>HÀNG TẶNG - DỪA XIÊM SIZE M</t>
  </si>
  <si>
    <t>HOA THANH LIỄU</t>
  </si>
  <si>
    <t>PT1598554</t>
  </si>
  <si>
    <t>BƯỞI ĐƯỜNG LÁ CAM TÂN TRIỀU</t>
  </si>
  <si>
    <t>TO227304</t>
  </si>
  <si>
    <t>VÚ SỮA BƠ HỒNG 700G UP</t>
  </si>
  <si>
    <t>5.Vú Sữa</t>
  </si>
  <si>
    <t>6.Vú Sữa Bơ Hồng</t>
  </si>
  <si>
    <t>TÚI QUÀ RAU TẶNG TẠI EVENT HTP</t>
  </si>
  <si>
    <t>SP001928</t>
  </si>
  <si>
    <t>BON - BÁNH MÌ XÚC XÍCH 100G</t>
  </si>
  <si>
    <t>6.Hàng Khuyến Mãi Không Bán - Sữa, Kem</t>
  </si>
  <si>
    <t>5.Sapoche</t>
  </si>
  <si>
    <t>6.Sapoche</t>
  </si>
  <si>
    <t>SP001929</t>
  </si>
  <si>
    <t>MĂNG CỤT HỘP 1KG</t>
  </si>
  <si>
    <t>BON - BÁNH MÌ CUỘN CHÀ BÔNG 120G</t>
  </si>
  <si>
    <t>5.Măng Cụt</t>
  </si>
  <si>
    <t>6.Măng Cụt</t>
  </si>
  <si>
    <t>3.ROOT VEGGIES</t>
  </si>
  <si>
    <t>4.Hành Tây</t>
  </si>
  <si>
    <t>5.Hành Tây Size Lớn</t>
  </si>
  <si>
    <t>6.Hành Tây Size Lớn VN</t>
  </si>
  <si>
    <t>(blank)</t>
  </si>
  <si>
    <t>4.Cà Chua, Dưa Leo, Ớt Ngọt</t>
  </si>
  <si>
    <t>5.Dưa Leo</t>
  </si>
  <si>
    <t>6.Dưa Leo Baby</t>
  </si>
  <si>
    <t>5.Các Loại Cần</t>
  </si>
  <si>
    <t>6.Cần Tây</t>
  </si>
  <si>
    <t>4.Cà Chua, Dưa Leo, Ớt Chuông</t>
  </si>
  <si>
    <t>5.Cà Chua</t>
  </si>
  <si>
    <t>6.Cà Chua Trứng</t>
  </si>
  <si>
    <t>KHOAI TÂY VÀNG ĐÀ LẠT VIETGAP 500G</t>
  </si>
  <si>
    <t>4.Khoai Tây</t>
  </si>
  <si>
    <t>5.Khoai Tây Size Lớn</t>
  </si>
  <si>
    <t>6.Khoai Tây Size Lớn VN</t>
  </si>
  <si>
    <t>LANGBIANG - CÚC PINGPONG</t>
  </si>
  <si>
    <t>BLUEBERRY MỸ SIZE JUMBO HỘP 125G</t>
  </si>
  <si>
    <t>SP001531</t>
  </si>
  <si>
    <t>BON - BÁNH MÌ DỪA LƯỚI 85G</t>
  </si>
  <si>
    <t>HẸ LÁ 100G</t>
  </si>
  <si>
    <t>3.HERBS</t>
  </si>
  <si>
    <t>4.Rau Thơm, Rau Nêm</t>
  </si>
  <si>
    <t>5.Hành, Hẹ, Ngò</t>
  </si>
  <si>
    <t>6.Hẹ Lá</t>
  </si>
  <si>
    <t>ZESPRI - HÀNG TẶNG TÚI KIWI</t>
  </si>
  <si>
    <t>5.Bắp</t>
  </si>
  <si>
    <t>6.Bắp Mỹ</t>
  </si>
  <si>
    <t>5.Bưởi Da Xanh</t>
  </si>
  <si>
    <t>6.Bưởi Da Xanh</t>
  </si>
  <si>
    <t>LÊ NAM PHI HỘP 800G</t>
  </si>
  <si>
    <t>4.Lê NK</t>
  </si>
  <si>
    <t>5.Lê Má Hồng Nam Phi</t>
  </si>
  <si>
    <t>6.Lê Má Hồng Nam Phi Đóng Hộp</t>
  </si>
  <si>
    <t>THÙNG BƯỞI DA XANH 2 TRÁI</t>
  </si>
  <si>
    <t>GIỎ</t>
  </si>
  <si>
    <t>CHÔM CHÔM NHÃN HỘP 900G</t>
  </si>
  <si>
    <t>5.Chôm Chôm</t>
  </si>
  <si>
    <t>6.Chôm Chôm Nhãn</t>
  </si>
  <si>
    <t>MẬN RUBY HÀNG AIR HỘP 1KG</t>
  </si>
  <si>
    <t>ỔI ĐÀI LOAN VỈ</t>
  </si>
  <si>
    <t>4.Ổi</t>
  </si>
  <si>
    <t>5.Ổi Ruột Trắng</t>
  </si>
  <si>
    <t>6.Ổi Ruột Trắng</t>
  </si>
  <si>
    <t>TÚI CÓI - QUÀ TẶNG ENVY</t>
  </si>
  <si>
    <t>MẬN CƠM MỘC CHÂU HỘP 500G</t>
  </si>
  <si>
    <t>DƯA LEO VIETGAP 500G</t>
  </si>
  <si>
    <t>NHÃN GIỐNG THÁI HỘP 1KG</t>
  </si>
  <si>
    <t>5.Nhãn Ido</t>
  </si>
  <si>
    <t>6.Nhãn Ido</t>
  </si>
  <si>
    <t>GƯƠNG ENVY - QUÀ TẶNG ENVY</t>
  </si>
  <si>
    <t>LY GIỮ NHIỆT KIM CƯƠNG - QUÀ TẶNG ENVY</t>
  </si>
  <si>
    <t>HỘP QUÀ ENVY CAO CẤP 3 TRÁI</t>
  </si>
  <si>
    <t>5.Táo Envy</t>
  </si>
  <si>
    <t>HÀNG TẶNG KHUYẾN MÃI - 1 QUẢ MƯỚP HƯƠNG</t>
  </si>
  <si>
    <t>XÀ LÁCH LOLO TÍM THUỶ CANH VIETGAP</t>
  </si>
  <si>
    <t>5.Xà Lách Tím</t>
  </si>
  <si>
    <t>6.Xà Lách Lô Lô Tím</t>
  </si>
  <si>
    <t>ĐÀO DẸT TRUNG HỘP 500G</t>
  </si>
  <si>
    <t>4.Trái Cây NK Khác</t>
  </si>
  <si>
    <t>5.Đào, Mận, Mơ NK</t>
  </si>
  <si>
    <t>6.Đào Dẹt Trung Quốc</t>
  </si>
  <si>
    <t>HỒNG TÁO HỘP 500G</t>
  </si>
  <si>
    <t>5.Hồng Táo NK</t>
  </si>
  <si>
    <t>6.Hồng Táo NK</t>
  </si>
  <si>
    <t>QUÝT ÚC TÚI 900G UP</t>
  </si>
  <si>
    <t>5.Quýt Úc</t>
  </si>
  <si>
    <t>6.Quýt Úc Đóng Túi</t>
  </si>
  <si>
    <t>ZESPRI - HỘP KIWI VÀNG PHÁP CHÍN (4 QUẢ)</t>
  </si>
  <si>
    <t>5.Kiwi Pháp</t>
  </si>
  <si>
    <t>ZESPRI - HỘP KIWI VÀNG CHÍN 4 QUẢ</t>
  </si>
  <si>
    <t>HỘP QUÀ TRÁI CÂY SÓNG TRONG</t>
  </si>
  <si>
    <t>3.FRUIT BASKET</t>
  </si>
  <si>
    <t>4.Giỏ Quà Trái Cây</t>
  </si>
  <si>
    <t>5.Giỏ Quà Trái Cây</t>
  </si>
  <si>
    <t>6.Giỏ Quà Trái Cây</t>
  </si>
  <si>
    <t>BLUEBERRY NEWZEALAND 125G (HỘP)</t>
  </si>
  <si>
    <t>TÁO CHERRY HỘP 500G</t>
  </si>
  <si>
    <t>5.Táo Cherry china</t>
  </si>
  <si>
    <t>6.Táo Trung Quốc</t>
  </si>
  <si>
    <t>6.Hành Paro</t>
  </si>
  <si>
    <t>KHOAI LANG MẬT TƯƠI TÚI 1KG</t>
  </si>
  <si>
    <t>4.Khoai Lang</t>
  </si>
  <si>
    <t>5.Khoai Lang Mật</t>
  </si>
  <si>
    <t>6.Khoai Lang Mật</t>
  </si>
  <si>
    <t>5.Khoai Lang Nhật</t>
  </si>
  <si>
    <t>6.Khoai Lang Nhật</t>
  </si>
  <si>
    <t>XUÂN ĐÀO ÚC 500G</t>
  </si>
  <si>
    <t>6.Xuân Đào Úc</t>
  </si>
  <si>
    <t>KHÔNG DÙNG - HOA LAY ƠN</t>
  </si>
  <si>
    <t>BỘ</t>
  </si>
  <si>
    <t>HOA TUYẾT MAI</t>
  </si>
  <si>
    <t>HOA LY KÉP</t>
  </si>
  <si>
    <t>BÔNG CẢI XANH ĐÀ LẠT  (KG)</t>
  </si>
  <si>
    <t>5.Rau Thơm Kiểu Á</t>
  </si>
  <si>
    <t>6.Lá É</t>
  </si>
  <si>
    <t>4.Chanh, Ớt</t>
  </si>
  <si>
    <t>5.Ớt</t>
  </si>
  <si>
    <t>6.Ớt Sừng</t>
  </si>
  <si>
    <t>CHERRY ÚC 250G</t>
  </si>
  <si>
    <t>PT1598553</t>
  </si>
  <si>
    <t>4.Cherry NK</t>
  </si>
  <si>
    <t>5.Cherry Úc</t>
  </si>
  <si>
    <t>6.Cherry Size Trung</t>
  </si>
  <si>
    <t>CHERRY ÚC 500G</t>
  </si>
  <si>
    <t>TO227298</t>
  </si>
  <si>
    <t>4.Quýt</t>
  </si>
  <si>
    <t>5.Quýt Đường Canh</t>
  </si>
  <si>
    <t>6.Quýt Đường Canh</t>
  </si>
  <si>
    <t>5.Rau Tần Ô</t>
  </si>
  <si>
    <t>6.Rau Tần Ô</t>
  </si>
  <si>
    <t>DƯA LƯỚI VỎ VÀNG RUỘT CAM</t>
  </si>
  <si>
    <t>TÁO ENVY MỸ TÚI 950G - 1KG</t>
  </si>
  <si>
    <t>6.Táo Mỹ</t>
  </si>
  <si>
    <t>NHO ĐỎ KẸO ÚC 400G</t>
  </si>
  <si>
    <t>6.Nho Úc</t>
  </si>
  <si>
    <t>CHERRY NEWZEALAND 500G</t>
  </si>
  <si>
    <t>SP001498</t>
  </si>
  <si>
    <t>BON - BÁNH CAKE MẶN 120G</t>
  </si>
  <si>
    <t>5.Cherry Newzealand</t>
  </si>
  <si>
    <t>NỤ TẦM XUÂN</t>
  </si>
  <si>
    <t>KHAY ĐỰNG ĐA NĂNG - QUÀ TẶNG ENVY</t>
  </si>
  <si>
    <t>TÚI VẢI KHÔNG DỆT - QUÀ TẶNG ENVY</t>
  </si>
  <si>
    <t>BÌNH TRÀ GIỮ NHIỆT - QUÀ TẶNG ENVY</t>
  </si>
  <si>
    <t>DÂU BẠCH TUYẾT HÀN QUỐC HỘP 250G</t>
  </si>
  <si>
    <t>TÁO ĐƯỜNG SIZE JUMBO HỘP 1KG</t>
  </si>
  <si>
    <t>5.Táo Khác</t>
  </si>
  <si>
    <t>6.Táo Khác</t>
  </si>
  <si>
    <t>LÊ THIÊN ĐƯỜNG 450G</t>
  </si>
  <si>
    <t>5.Lê Khác</t>
  </si>
  <si>
    <t>6.Lê Thiên Đường Trung Quốc</t>
  </si>
  <si>
    <t>6.Ngò Rí</t>
  </si>
  <si>
    <t>6.Hành Lá</t>
  </si>
  <si>
    <t>6.Hành, Ngò Hỗn Hợp</t>
  </si>
  <si>
    <t>6.Diếp Cá</t>
  </si>
  <si>
    <t>KFM- TÁO FUJI MỸ 2.8- 3KG</t>
  </si>
  <si>
    <t>QUÝT NỘI ĐỊA TRUNG TÚI 1KG</t>
  </si>
  <si>
    <t>5.Quýt Trung Quốc</t>
  </si>
  <si>
    <t>6.Quýt Trung Quốc Đóng Túi</t>
  </si>
  <si>
    <t>TỎI CHÙM HẢI DƯƠNG 800G</t>
  </si>
  <si>
    <t>4.Hành, Tỏi</t>
  </si>
  <si>
    <t>5.Củ Tỏi</t>
  </si>
  <si>
    <t>6.Củ Tỏi Tép Nhỏ</t>
  </si>
  <si>
    <t>HỘP QUÀ ĐỰNG RAU 5 PHẦN</t>
  </si>
  <si>
    <t>4.Seasonal</t>
  </si>
  <si>
    <t>5.Combo Rau Tặng</t>
  </si>
  <si>
    <t>6.Combo Rau Tặng</t>
  </si>
  <si>
    <t>DƯA HẤU KHẮC PHÚC LỘC THỌ</t>
  </si>
  <si>
    <t>4.Dưa Hấu</t>
  </si>
  <si>
    <t>5.Dưa Hấu Không Hạt</t>
  </si>
  <si>
    <t>6.Dưa Hấu Không Hạt</t>
  </si>
  <si>
    <t>THÙNG NGŨ QUẢ PHÚC LỘC THỌ</t>
  </si>
  <si>
    <t>THÙNG</t>
  </si>
  <si>
    <t>THÙNG BƯỞI LÃO TÀI LỘC 6 TRÁI</t>
  </si>
  <si>
    <t>THÙNG XOÀI CHU VÀNG PHÁT TÀI ( 3.6KG UP )</t>
  </si>
  <si>
    <t>THÙNG XOÀI HÒA LỘC PHÁT LỘC ( 3.6KG UP )</t>
  </si>
  <si>
    <t>CHERRY CHILE 300G</t>
  </si>
  <si>
    <t>LY</t>
  </si>
  <si>
    <t>5.Cherry Chile</t>
  </si>
  <si>
    <t>NHO ĐEN KẸO ÚC HỘP 400G</t>
  </si>
  <si>
    <t>5.Hành Tây Size Nhỏ</t>
  </si>
  <si>
    <t>6.Hành Tây Size Nhỏ VN</t>
  </si>
  <si>
    <t>6.Khoai Lang Nhật Baby</t>
  </si>
  <si>
    <t>DÂU TÂY MỘC CHÂU HỘP 500G</t>
  </si>
  <si>
    <t>TÁO ĐƯỜNG BẮC GIANG SIZE BI TÚI 1KG</t>
  </si>
  <si>
    <t>6.Chôm Chôm Thái</t>
  </si>
  <si>
    <t>KHOAI TÂY ĐÀ LẠT VIETGAP SIZE BI 350G</t>
  </si>
  <si>
    <t>5.Khoai Tây Size Nhỏ</t>
  </si>
  <si>
    <t>6.Khoai Tây Size Nhỏ VN</t>
  </si>
  <si>
    <t>ĐẬU COVE 250G</t>
  </si>
  <si>
    <t>6.Đậu Cove</t>
  </si>
  <si>
    <t>NHO XANH ÚC HỘP 450G</t>
  </si>
  <si>
    <t>5.Nho Xanh</t>
  </si>
  <si>
    <t>NHO ĐEN ÚC HỘP 450G</t>
  </si>
  <si>
    <t>5.Nho Đen</t>
  </si>
  <si>
    <t>NHO ĐỎ ÚC HỘP 450G</t>
  </si>
  <si>
    <t>5.Nho Đỏ</t>
  </si>
  <si>
    <t>PT1598552</t>
  </si>
  <si>
    <t>NHO MIX 2 MÀU XANH + ĐEN ÚC 450G</t>
  </si>
  <si>
    <t>5.Nho Mix Nhiều Màu</t>
  </si>
  <si>
    <t>TO227196</t>
  </si>
  <si>
    <t>DÂU HÀN QUỐC HỘP TRÁI TIM 250G</t>
  </si>
  <si>
    <t>TÚI LƯỚI DU LỊCH (LOẠI NHỎ) - QUÀ TẶNG ENVY</t>
  </si>
  <si>
    <t>BALO THỂ THAO - QUÀ TẶNG ENVY</t>
  </si>
  <si>
    <t>NHÃN GIỐNG THÁI HỘP 500G</t>
  </si>
  <si>
    <t>6.Dưa Leo Thường</t>
  </si>
  <si>
    <t>5.Xà Lách Nhiều Màu</t>
  </si>
  <si>
    <t>6.Xà Lách Nhiều Màu</t>
  </si>
  <si>
    <t>TÁO JAZZ MỸ TÚI 1KG</t>
  </si>
  <si>
    <t>KHÔNG DÙNG</t>
  </si>
  <si>
    <t>5.Đậu Nành, Đậu Hà Lan</t>
  </si>
  <si>
    <t>6.Đậu Hà Lan Trái</t>
  </si>
  <si>
    <t>BÍ NGÒI 2 TRÁI 500G UP</t>
  </si>
  <si>
    <t>4.Bầu, Bí, Mướp</t>
  </si>
  <si>
    <t>5.Bí Ngòi</t>
  </si>
  <si>
    <t>6.Bí Ngòi</t>
  </si>
  <si>
    <t>SP001926</t>
  </si>
  <si>
    <t>BON - BÁNH MÌ BURGER 120G</t>
  </si>
  <si>
    <t>SP001930</t>
  </si>
  <si>
    <t>BON - BÁNH SOFT MILK PHOMAI VIỆT QUẤT 80G</t>
  </si>
  <si>
    <t>RAU LANG VIETGAP 300G</t>
  </si>
  <si>
    <t>5.Rau Muống</t>
  </si>
  <si>
    <t>6.Rau Muống Hạt</t>
  </si>
  <si>
    <t>RAU MUỐNG BABY HỮU CƠ 300G</t>
  </si>
  <si>
    <t>SP001933</t>
  </si>
  <si>
    <t>BON - BÁNH CROISSANT BƠ TỎI 80G</t>
  </si>
  <si>
    <t>SP001934</t>
  </si>
  <si>
    <t>BON - BÁNH CROISSANT TRỨNG MUỐI 80G</t>
  </si>
  <si>
    <t>6.Rau Muống Nước</t>
  </si>
  <si>
    <t>SP001968</t>
  </si>
  <si>
    <t>QUÝT NỘI ĐỊA TRUNG TÚI 800-900G</t>
  </si>
  <si>
    <t>BON - BÁNH MÌ SANDWICH NGŨ CỐC 180G</t>
  </si>
  <si>
    <t>SP001494</t>
  </si>
  <si>
    <t>BON - BÁNH MÌ JAMBON PHOMAI 80G</t>
  </si>
  <si>
    <t>SP001515</t>
  </si>
  <si>
    <t>BON - BÁNH MÌ SỮA CHUA 85G</t>
  </si>
  <si>
    <t>5.Bí Đỏ</t>
  </si>
  <si>
    <t>6.Bí Đỏ Non</t>
  </si>
  <si>
    <t>CAM SÀNH VẮT NƯỚC TÚI 1KG</t>
  </si>
  <si>
    <t>SP001530</t>
  </si>
  <si>
    <t>4.Cam</t>
  </si>
  <si>
    <t>5.Cam Sành</t>
  </si>
  <si>
    <t>BON - BÁNH MÌ CUỘN CHÀ BÔNG RAU CỦ 80G</t>
  </si>
  <si>
    <t>6.Cam Sành</t>
  </si>
  <si>
    <t>CAM SÀNH TÚI 3KG</t>
  </si>
  <si>
    <t>HOA TIỂU TÚ CẦU</t>
  </si>
  <si>
    <t>6.Cà Chua Bi</t>
  </si>
  <si>
    <t>ZESPRI - HỘP KIWI MIX XANH-VÀNG (4 QUẢ)</t>
  </si>
  <si>
    <t>6.Kiwi Mix</t>
  </si>
  <si>
    <t>CẢI BÓ XÔI ĐÀ LẠT VIETGAP 300G</t>
  </si>
  <si>
    <t>6.Thì Là</t>
  </si>
  <si>
    <t>4.Chuối</t>
  </si>
  <si>
    <t>5.Chuối Sứ</t>
  </si>
  <si>
    <t>6.Chuối Sứ</t>
  </si>
  <si>
    <t>HOA CẨM CHƯỚNG</t>
  </si>
  <si>
    <t>CẦN TÂY ĐÀ LẠT 500G</t>
  </si>
  <si>
    <t>HASFARM- DƯA LEO TINI GLOBAL GAP 200G</t>
  </si>
  <si>
    <t>6.Dưa Leo Mini</t>
  </si>
  <si>
    <t>NHO MẪU ĐƠN NỘI ĐỊA TRUNG HỘP 450G UP</t>
  </si>
  <si>
    <t>6.Nho Trung Quốc</t>
  </si>
  <si>
    <t>[HÀNG TẶNG] SNACK CHUỐI</t>
  </si>
  <si>
    <t>4.Cần Tây, Bó Xôi Mini</t>
  </si>
  <si>
    <t>5.Bó Xôi Mini</t>
  </si>
  <si>
    <t>6.Bó Xôi Mini</t>
  </si>
  <si>
    <t>THƠM - QUÀ TẶNG ENVY</t>
  </si>
  <si>
    <t>TÚI XÁCH THỜI TRANG HÈ - QUÀ TẶNG ENVY</t>
  </si>
  <si>
    <t>BÌNH GIỮ NHIỆT HOA - QUÀ TẶNG ENVY</t>
  </si>
  <si>
    <t>TÁO ENVY NEW ZEALAND (3-4 QUẢ/KG)</t>
  </si>
  <si>
    <t>CAM NAVEL ÚC</t>
  </si>
  <si>
    <t>TÁO FUJI NAM PHI</t>
  </si>
  <si>
    <t>ORLAR - XÀ LÁCH HỖN HỢP 150G</t>
  </si>
  <si>
    <t>CHERRY ÚC SIZE 28-30</t>
  </si>
  <si>
    <t>LÊ HÀN QUỐC</t>
  </si>
  <si>
    <t>5.Lê Nâu Hàn Quốc</t>
  </si>
  <si>
    <t>6.Lê Nâu Hàn Quốc Xá</t>
  </si>
  <si>
    <t>NHO ĐEN MỸ KHÔNG HẠT</t>
  </si>
  <si>
    <t>NHO ĐỎ CHILE CÓ HẠT</t>
  </si>
  <si>
    <t>6.Nho Chile</t>
  </si>
  <si>
    <t>KIWI VÀNG</t>
  </si>
  <si>
    <t>TÁO GALA MỸ (5- 6 QUẢ/KG)</t>
  </si>
  <si>
    <t>5.Táo Gala</t>
  </si>
  <si>
    <t>TÁO ROSE</t>
  </si>
  <si>
    <t>5.Táo Rose</t>
  </si>
  <si>
    <t>TÁO AMBROSIA NEW ZEALAND</t>
  </si>
  <si>
    <t>5.Táo Ambrosia</t>
  </si>
  <si>
    <t>5.Dưa Lê</t>
  </si>
  <si>
    <t>6.Dưa Lê</t>
  </si>
  <si>
    <t>CHÔM CHÔM GIỐNG THÁI</t>
  </si>
  <si>
    <t>4.Mận Roi</t>
  </si>
  <si>
    <t>5.Mận Khác</t>
  </si>
  <si>
    <t>6.Mận Khác</t>
  </si>
  <si>
    <t>XOÀI CÁT HÒA LỘC QUẢ</t>
  </si>
  <si>
    <t>4.Xoài</t>
  </si>
  <si>
    <t>DƯA HẤU KHÔNG HẠT</t>
  </si>
  <si>
    <t>5.Xoài Cát</t>
  </si>
  <si>
    <t>6.Xoài Cát</t>
  </si>
  <si>
    <t>XOÀI CÁT CHU 3 TRÁI HỘP 1.2KG</t>
  </si>
  <si>
    <t>XOÀI KEO VÀNG</t>
  </si>
  <si>
    <t>5.Xoài Keo</t>
  </si>
  <si>
    <t>6.Xoài Keo</t>
  </si>
  <si>
    <t>ORLAR- XÀ LÁCH SỒI XANH 150G</t>
  </si>
  <si>
    <t>6.Xà Lách Oakleaf Xanh</t>
  </si>
  <si>
    <t>NHO KHÔ NGUYÊN CÀNH</t>
  </si>
  <si>
    <t>5.Trái Khô NK</t>
  </si>
  <si>
    <t>6.Nho Khô NK</t>
  </si>
  <si>
    <t>LÊ NAM PHI</t>
  </si>
  <si>
    <t>6.Lê Má Hồng Nam Phi Xá</t>
  </si>
  <si>
    <t>NA ĐÀI LOAN</t>
  </si>
  <si>
    <t>5.Trái Cây NK Khác</t>
  </si>
  <si>
    <t>6.Trái Cây NK Khác</t>
  </si>
  <si>
    <t>NHO ĐEN NGÓN TAY ÚC</t>
  </si>
  <si>
    <t>5.Nho Ngón Tay</t>
  </si>
  <si>
    <t>QUÝT ÚC</t>
  </si>
  <si>
    <t>6.Quýt Úc Xá</t>
  </si>
  <si>
    <t>KIWI VÀNG PHÁP</t>
  </si>
  <si>
    <t>VIETRAT-RAU THƠM HỖN HỢP HỮU CƠ 150G</t>
  </si>
  <si>
    <t>NHO XANH ÚC</t>
  </si>
  <si>
    <t>TÁO JULIET PHÁP HỮU CƠ ( 5- 6 QUẢ/KG )</t>
  </si>
  <si>
    <t>5.Táo Juliet</t>
  </si>
  <si>
    <t>6.Táo Pháp</t>
  </si>
  <si>
    <t>TÁO PINK LADY NEW ZEALAND</t>
  </si>
  <si>
    <t>5.Táo Pink lady</t>
  </si>
  <si>
    <t>NHO ĐỎ ÚC</t>
  </si>
  <si>
    <t>NHO ĐỎ LONG CRIMSON</t>
  </si>
  <si>
    <t>NHO ĐEN NGÓN TAY MỸ</t>
  </si>
  <si>
    <t>VIỆT HÀ - BÍ ĐAO HỮU CƠ</t>
  </si>
  <si>
    <t>5.Bí Xanh</t>
  </si>
  <si>
    <t>6.Bí Xanh</t>
  </si>
  <si>
    <t>TÁO JAZZ NEW ZEALAND (5-6 QUẢ/KG)</t>
  </si>
  <si>
    <t>TÁO BREEZE NEWZEALAND (5 - 6 QUẢ/KG)</t>
  </si>
  <si>
    <t>5.Táo Breeze</t>
  </si>
  <si>
    <t>ORLAR - XÀ LÁCH SỒI ĐỎ 150G</t>
  </si>
  <si>
    <t>5.Xà Lách Khác</t>
  </si>
  <si>
    <t>6.Xà Lách Khác</t>
  </si>
  <si>
    <t>VIỆT HÀ- SẢ CÂY HƯỚNG HỮU CƠ</t>
  </si>
  <si>
    <t>4.Gừng, Sả</t>
  </si>
  <si>
    <t>5.Sả Cây</t>
  </si>
  <si>
    <t>6.Sả Cây</t>
  </si>
  <si>
    <t>VIỆT HÀ - RAU HÚNG LỦI HƯỚNG HỮU CƠ</t>
  </si>
  <si>
    <t>6.Húng Lủi</t>
  </si>
  <si>
    <t>BƯỞI DA XANH CÀNH LÁ</t>
  </si>
  <si>
    <t>ORLAR - XÀ LÁCH ROMAINE XANH 150G</t>
  </si>
  <si>
    <t>5.Xà Lách Romaine</t>
  </si>
  <si>
    <t>6.Xà Lách Romaine</t>
  </si>
  <si>
    <t>NHO ĐỎ MỸ</t>
  </si>
  <si>
    <t>NHO ĐEN CHILE KHÔNG HẠT</t>
  </si>
  <si>
    <t>ORLAR - CẢI THÌA 300G</t>
  </si>
  <si>
    <t>SP001497</t>
  </si>
  <si>
    <t>BON - BÁNH MÌ SANDWICH CAM 200G</t>
  </si>
  <si>
    <t>TÁO DAZZLE NEW ZEALAND</t>
  </si>
  <si>
    <t>5.Táo Dazzle</t>
  </si>
  <si>
    <t>TÁO QUEEN NEWZEALAND (5-6 QUẢ/KG)</t>
  </si>
  <si>
    <t>5.Táo Queen</t>
  </si>
  <si>
    <t>TÁO DIVA NEWZEALAND (5-6 QUẢ/KG)</t>
  </si>
  <si>
    <t>5.Táo Diva</t>
  </si>
  <si>
    <t>TÁO GALA NEW ZEALAND (5- 6 QUẢ/KG)</t>
  </si>
  <si>
    <t>BƠ 034</t>
  </si>
  <si>
    <t>SẦU RIÊNG MUSANGKING</t>
  </si>
  <si>
    <t>4.Sầu Riêng</t>
  </si>
  <si>
    <t>5.Sầu Riêng Khác</t>
  </si>
  <si>
    <t>6.Sầu Riêng Khác</t>
  </si>
  <si>
    <t>NHÃN GIỐNG THÁI</t>
  </si>
  <si>
    <t>CHERRY MỸ SIZE 8.5</t>
  </si>
  <si>
    <t>5.Cherry Mỹ</t>
  </si>
  <si>
    <t>6.Cherry Size Jumbo</t>
  </si>
  <si>
    <t>NHO ĐEN KẸO</t>
  </si>
  <si>
    <t>D&amp;A - RAU MUỐNG BABY</t>
  </si>
  <si>
    <t>KHỔ QUA</t>
  </si>
  <si>
    <t>5.Khổ Qua</t>
  </si>
  <si>
    <t>6.Khổ Qua Mỡ</t>
  </si>
  <si>
    <t>5.Dưa Hấu Ruột Đỏ</t>
  </si>
  <si>
    <t>6.Dưa Hấu Ruột Đỏ</t>
  </si>
  <si>
    <t>DƯA HẤU RUỘT VÀNG</t>
  </si>
  <si>
    <t>5.Dưa Hấu Ruột Vàng</t>
  </si>
  <si>
    <t>6.Dưa Hấu Ruột Vàng</t>
  </si>
  <si>
    <t>KHOAI LANG GIỐNG NHẬT (HÀNG XUẤT KHẨU)</t>
  </si>
  <si>
    <t>ANTFARM- KHOAI LANG MẬT ĐÀ LẠT</t>
  </si>
  <si>
    <t>HỒNG TÁO HỘP 250G</t>
  </si>
  <si>
    <t>6.Bí Đỏ Tròn</t>
  </si>
  <si>
    <t>TÁO ENVY NEW ZEALAND (5-6 QUẢ/KG)</t>
  </si>
  <si>
    <t>CHERRY ÚC SIZE 26-28</t>
  </si>
  <si>
    <t>TRƯỜNG AN-TRÁI TẮC</t>
  </si>
  <si>
    <t>5.Trái Tắc</t>
  </si>
  <si>
    <t>6.Trái Tắc</t>
  </si>
  <si>
    <t>5.Cam Khác</t>
  </si>
  <si>
    <t>6.Cam Khác</t>
  </si>
  <si>
    <t>MÃNG CẦU XIÊM CHƯNG TẾT</t>
  </si>
  <si>
    <t>5.Mãng Cầu Na Dai</t>
  </si>
  <si>
    <t>6.Mãng Cầu Na Dai</t>
  </si>
  <si>
    <t>NHO MUSCAT HÀN QUỐC - VIP (KG)</t>
  </si>
  <si>
    <t>4.Bơ</t>
  </si>
  <si>
    <t>5.Bơ Booth</t>
  </si>
  <si>
    <t>6.Bơ Booth</t>
  </si>
  <si>
    <t>BÍ ĐAO XANH (KG)</t>
  </si>
  <si>
    <t>TRƯỜNG AN-KHOAI MÔN CAO</t>
  </si>
  <si>
    <t>4.Các Loại Củ Khác</t>
  </si>
  <si>
    <t>5.Khoai Môn</t>
  </si>
  <si>
    <t>6.Khoai Môn</t>
  </si>
  <si>
    <t>6.Bí Đỏ Hồ Lô</t>
  </si>
  <si>
    <t>TÁO FUJI/ AUTUMN MỸ T3K</t>
  </si>
  <si>
    <t>TÁO SUGARBEE MỸ</t>
  </si>
  <si>
    <t>DALAT GAP - MỒNG TƠI BABY 300G</t>
  </si>
  <si>
    <t>TÁO GALA MỸ ORGANIC SIZE 100</t>
  </si>
  <si>
    <t>TÁO VÀNG KINSEI NHẬT 250G UP/QUẢ</t>
  </si>
  <si>
    <t>5.Táo Kinsei</t>
  </si>
  <si>
    <t>6.Táo Nhật</t>
  </si>
  <si>
    <t>SAPOCHE</t>
  </si>
  <si>
    <t>XOÀI TỨ QUÝ RÁM NGHỆ</t>
  </si>
  <si>
    <t>5.Xoài Tứ Quý</t>
  </si>
  <si>
    <t>6.Xoài Tứ Quý</t>
  </si>
  <si>
    <t>TÁO BOM NINH THUẬN</t>
  </si>
  <si>
    <t>MÍT RUỘT ĐỎ CẮT MIẾNG</t>
  </si>
  <si>
    <t>4.Mít</t>
  </si>
  <si>
    <t>5.Mít Ruột Đỏ</t>
  </si>
  <si>
    <t>6.Mít Ruột Đỏ</t>
  </si>
  <si>
    <t>NHO XANH NAM PHI</t>
  </si>
  <si>
    <t>6.Nho Nam Phi</t>
  </si>
  <si>
    <t>TÁO KIKU MỸ</t>
  </si>
  <si>
    <t>TÁO AMBROSIA MỸ (5-6 QUẢ/KG)</t>
  </si>
  <si>
    <t>SP001967</t>
  </si>
  <si>
    <t>BON - BÁNH MÌ SANDWICH SỮA 180G</t>
  </si>
  <si>
    <t>CAM NAVEL MỸ</t>
  </si>
  <si>
    <t>5.Cam Mỹ</t>
  </si>
  <si>
    <t>HỒNG GIÒN HÀN QUỐC</t>
  </si>
  <si>
    <t>5.Hồng Giòn NK</t>
  </si>
  <si>
    <t>6.Hồng Giòn Hàn Quốc</t>
  </si>
  <si>
    <t>CHERRY ÚC TASMANIA SIZE 30+</t>
  </si>
  <si>
    <t>6.Cherry Size Lớn</t>
  </si>
  <si>
    <t>SP001514</t>
  </si>
  <si>
    <t>BON - BÁNH SANDWICH TRÁI CÂY 200G</t>
  </si>
  <si>
    <t>CHERRY ÚC TASMANIA VIP SIZE 32+</t>
  </si>
  <si>
    <t>NHO ĐEN PERU</t>
  </si>
  <si>
    <t>6.Nho Peru</t>
  </si>
  <si>
    <t>TÁO KORU NEWZEALAND (5-6 QUẢ/KG)</t>
  </si>
  <si>
    <t>5.Táo Koru</t>
  </si>
  <si>
    <t>CHERRY NEW ZEALAND SIZE 30+</t>
  </si>
  <si>
    <t>NHO ĐEN ÚC</t>
  </si>
  <si>
    <t>NHO ĐỎ CHILE</t>
  </si>
  <si>
    <t>5.Ổi Ruột Đỏ</t>
  </si>
  <si>
    <t>6.Ổi Ruột Đỏ</t>
  </si>
  <si>
    <t>CANSY'S GARDEN - DƯA HẤU TRÒN ĐỎ KHÔNG HẠT</t>
  </si>
  <si>
    <t>NP - DƯA LƯỚI NHẬT ICHIBA (RUỘT XANH)</t>
  </si>
  <si>
    <t>5.Dưa Lưới Ruột Xanh</t>
  </si>
  <si>
    <t>6.Dưa Lưới Ruột Xanh</t>
  </si>
  <si>
    <t>5.Chuối Laba</t>
  </si>
  <si>
    <t>6.Chuối Laba</t>
  </si>
  <si>
    <t>QUÝT AI CẬP</t>
  </si>
  <si>
    <t>5.Quýt Ai Cập</t>
  </si>
  <si>
    <t>6.Quýt Ai Cập Xá</t>
  </si>
  <si>
    <t>TRƯỜNG AN -BÍ ĐỎ BABY</t>
  </si>
  <si>
    <t>BƠ SÁP</t>
  </si>
  <si>
    <t>5.Bơ Khác</t>
  </si>
  <si>
    <t>6.Bơ Khác</t>
  </si>
  <si>
    <t>5.Chanh Dây</t>
  </si>
  <si>
    <t>6.Chanh Dây Tím</t>
  </si>
  <si>
    <t>XÀ LÁCH ICEBERG GLOBAL GAP 350G</t>
  </si>
  <si>
    <t>5.Bơ 034</t>
  </si>
  <si>
    <t>6.Bơ 034</t>
  </si>
  <si>
    <t>LÊ NÂU NỘI ĐỊA TRUNG</t>
  </si>
  <si>
    <t>5.Lê Nâu Trung Quốc</t>
  </si>
  <si>
    <t>6.Lê Nâu Trung Quốc Xá</t>
  </si>
  <si>
    <t>BÒN BON THÁI LAN</t>
  </si>
  <si>
    <t>VẢI THIỀU SẤY KHÔ LỤC NGẠN 500G</t>
  </si>
  <si>
    <t>5.Mít Ruột Vàng</t>
  </si>
  <si>
    <t>6.Mít Ruột Vàng</t>
  </si>
  <si>
    <t>NHO ĐEN PREMIUM ÚC</t>
  </si>
  <si>
    <t>5.Dứa Mật</t>
  </si>
  <si>
    <t>6.Dứa Mật</t>
  </si>
  <si>
    <t>HỒNG GIÒN NEW ZEALAND</t>
  </si>
  <si>
    <t>6.Hồng Giòn Newzealand</t>
  </si>
  <si>
    <t>TÁO CANDINE PHÁP MINI</t>
  </si>
  <si>
    <t>SP001952</t>
  </si>
  <si>
    <t>BMQ - BÁNH CROISSANT 50G</t>
  </si>
  <si>
    <t>5.Táo Candine</t>
  </si>
  <si>
    <t>CHERRY VÀNG MỸ</t>
  </si>
  <si>
    <t>SP001551</t>
  </si>
  <si>
    <t>BMQ - BÁNH CROSS BUN NHO 180G</t>
  </si>
  <si>
    <t>SP001552</t>
  </si>
  <si>
    <t>BMQ - BÁNH CROSS BUN SOCOLA 180G</t>
  </si>
  <si>
    <t>COMBO HÀNH TỎI LÝ SƠN 250G</t>
  </si>
  <si>
    <t>6.Củ Tỏi Tép Lớn</t>
  </si>
  <si>
    <t>5.Chuối Già Nam Mỹ</t>
  </si>
  <si>
    <t>6.Chuối Già Nam Mỹ</t>
  </si>
  <si>
    <t>LÊ TAI NUNG SƠN LA</t>
  </si>
  <si>
    <t>KHOAI LANG TÍM XUẤT KHẨU 500G</t>
  </si>
  <si>
    <t>5.Lê</t>
  </si>
  <si>
    <t>6.Lê</t>
  </si>
  <si>
    <t>NHO XANH MỸ KHÔNG HẠT</t>
  </si>
  <si>
    <t>SP001535</t>
  </si>
  <si>
    <t>BMQ - BÁNH DANISH MIX 60G</t>
  </si>
  <si>
    <t>5.Mận An Phước</t>
  </si>
  <si>
    <t>6.Mận An Phước</t>
  </si>
  <si>
    <t>5.Su Hào</t>
  </si>
  <si>
    <t>6.Su Hào</t>
  </si>
  <si>
    <t>4.Bắp Cải, Cải Thảo</t>
  </si>
  <si>
    <t>5.Bắp Cải</t>
  </si>
  <si>
    <t>6.Bắp Cải Tím</t>
  </si>
  <si>
    <t>4.Rau Ăn Bông</t>
  </si>
  <si>
    <t>5.Bông Cải</t>
  </si>
  <si>
    <t>6.Bông Cải Xanh</t>
  </si>
  <si>
    <t>SU SU ĐÀ LẠT VIETGAP (KG)</t>
  </si>
  <si>
    <t>4.Rau Ăn Quả Khác</t>
  </si>
  <si>
    <t>5.Su Su</t>
  </si>
  <si>
    <t>6.Su Su</t>
  </si>
  <si>
    <t>PTFARM- CẢI XOĂN (KALE) VIETGAP</t>
  </si>
  <si>
    <t>5.Cải Thảo</t>
  </si>
  <si>
    <t>6.Cải Thảo Hỏa Tiễn</t>
  </si>
  <si>
    <t>BẮP CẢI TRÁI TIM ĐÀ LẠT VIETGAP</t>
  </si>
  <si>
    <t>6.Bắp Cải Trái Tim</t>
  </si>
  <si>
    <t>ORLAR - CẢI THÌA GLOBAL GAP 300G</t>
  </si>
  <si>
    <t>6.Bắp Cải Trắng</t>
  </si>
  <si>
    <t>ORLAR - XÀ LÁCH HỖN HỢP GLOBAL GAP 150G</t>
  </si>
  <si>
    <t>BÍ NGÒI XANH ĐÀ LẠT VIETGAP</t>
  </si>
  <si>
    <t>ORLAR - XÀ LÁCH ROMAINE XANH GLOBAL GAP 150G</t>
  </si>
  <si>
    <t>6.Bông Cải Trắng</t>
  </si>
  <si>
    <t>CÀ TÍM ĐÀ LẠT VIETGAP (KG)</t>
  </si>
  <si>
    <t>5.Cà Tím</t>
  </si>
  <si>
    <t>6.Cà Tím</t>
  </si>
  <si>
    <t>5.Củ Cải Trắng</t>
  </si>
  <si>
    <t>6.Củ Cải Trắng</t>
  </si>
  <si>
    <t>ORLAR - XÀ LÁCH SỒI ĐỎ GLOBAL GAP 150G</t>
  </si>
  <si>
    <t>PTFARM- XÀ LÁCH XOONG ĐÀ LẠT</t>
  </si>
  <si>
    <t>5.Cải Xà Lách Xoong</t>
  </si>
  <si>
    <t>6.Cải Xà Lách Xoong</t>
  </si>
  <si>
    <t>PTFARM- XÀ LÁCH MỠ ĐÀ LẠT VIETGAP</t>
  </si>
  <si>
    <t>PTFARM- XÀ LÁCH CAROL ĐÀ LẠT VIETGAP</t>
  </si>
  <si>
    <t>ORLAR- XÀ LÁCH SỒI XANH GLOBAL GAP 150G</t>
  </si>
  <si>
    <t>PT1598543</t>
  </si>
  <si>
    <t>PTFARM- ỚT CHUÔNG BABY MÀU</t>
  </si>
  <si>
    <t>5.Ớt Ngọt</t>
  </si>
  <si>
    <t>TO227542</t>
  </si>
  <si>
    <t>6.Ớt Ngọt Baby</t>
  </si>
  <si>
    <t>SP001986</t>
  </si>
  <si>
    <t>BMQ - BÁNH MÌ CHÀ BÔNG 70G</t>
  </si>
  <si>
    <t>ỔI RUBY RUỘT ĐỎ</t>
  </si>
  <si>
    <t>6.Cà Chua Beef</t>
  </si>
  <si>
    <t>PTFARM- ĐẬU HÀ LAN HẠT ĐÀ LẠT 100G</t>
  </si>
  <si>
    <t>6.Đậu Hà Lan Hạt</t>
  </si>
  <si>
    <t>5.Củ Dền</t>
  </si>
  <si>
    <t>6.Củ Dền</t>
  </si>
  <si>
    <t>VÚ SỮA HOÀNG KIM</t>
  </si>
  <si>
    <t>6.Vú Sữa Khác</t>
  </si>
  <si>
    <t>XÀ LÁCH THUỶ TINH TÍM VIETGAP</t>
  </si>
  <si>
    <t>6.Xà Lách Thuỷ Tinh Tím</t>
  </si>
  <si>
    <t>VÚ SỮA TÍM</t>
  </si>
  <si>
    <t>NHO XANH PERU</t>
  </si>
  <si>
    <t>CHERRY ÚC TASMANIA SIZE 28+</t>
  </si>
  <si>
    <t>4.Thanh Long</t>
  </si>
  <si>
    <t>5.Thanh Long Ruột Trắng</t>
  </si>
  <si>
    <t>6.Thanh Long Ruột Trắng</t>
  </si>
  <si>
    <t>5.Xoài Giống Úc</t>
  </si>
  <si>
    <t>6.Xoài Giống Úc</t>
  </si>
  <si>
    <t>THANH LONG RUỘT TÍM HỒNG</t>
  </si>
  <si>
    <t>5.Thanh Long Ruột Đỏ</t>
  </si>
  <si>
    <t>6.Thanh Long Ruột Đỏ</t>
  </si>
  <si>
    <t>ỚT CHUÔNG XANH VIETGAP (KG)</t>
  </si>
  <si>
    <t>5.Ớt Chuông</t>
  </si>
  <si>
    <t>6.Ớt Chuông Xanh</t>
  </si>
  <si>
    <t>ỚT CHUÔNG VÀNG VIETGAP (KG)</t>
  </si>
  <si>
    <t>6.Ớt Chuông Vàng</t>
  </si>
  <si>
    <t>TÁO XANH NHẬT OHRIN (KG)</t>
  </si>
  <si>
    <t>CHERRY CHILE (KG)</t>
  </si>
  <si>
    <t>6.Cải Thảo Thường</t>
  </si>
  <si>
    <t>5.Sầu Riêng Ri6</t>
  </si>
  <si>
    <t>6.Sầu Riêng Ri6</t>
  </si>
  <si>
    <t>SAI CODE - RAU MUỐNG BABY VIETGAP 300G</t>
  </si>
  <si>
    <t>TÁO GALA NAM PHI (7-9 QUẢ/KG)</t>
  </si>
  <si>
    <t>ĐU ĐỦ RUỘT ĐỎ</t>
  </si>
  <si>
    <t>4.Đu Đủ</t>
  </si>
  <si>
    <t>5.Đu Đủ Ruột Đỏ</t>
  </si>
  <si>
    <t>6.Đu Đủ Ruột Đỏ</t>
  </si>
  <si>
    <t>HÀNH LÁ</t>
  </si>
  <si>
    <t>XÀ LÁCH THUỶ TINH</t>
  </si>
  <si>
    <t>CAM XOÀN</t>
  </si>
  <si>
    <t>5.Cam Xoàn</t>
  </si>
  <si>
    <t>6.Cam Xoàn</t>
  </si>
  <si>
    <t>XOÀI GIỐNG THÁI</t>
  </si>
  <si>
    <t>SP001987</t>
  </si>
  <si>
    <t>BMQ - BÁNH MÌ CHÀ BÔNG CAY 70G</t>
  </si>
  <si>
    <t>5.Xoài Đài Loan</t>
  </si>
  <si>
    <t>6.Xoài Đài Loan</t>
  </si>
  <si>
    <t>CAM SÀNH HÀM YÊN (KG)</t>
  </si>
  <si>
    <t>SP001499</t>
  </si>
  <si>
    <t>BMQ - BÁNH HAM CHEESE 86G</t>
  </si>
  <si>
    <t>NL - GÀ TA THẢO MỘC 1.1-1.4KG</t>
  </si>
  <si>
    <t>2.NGUYÊN LIỆU SẢN SUẤT</t>
  </si>
  <si>
    <t>3.OTHER DELICA</t>
  </si>
  <si>
    <t>SP001534</t>
  </si>
  <si>
    <t>4.Nguyên Liệu Chế Biến Delica</t>
  </si>
  <si>
    <t>5.Nguyên Liệu Khô</t>
  </si>
  <si>
    <t>BMQ - BÁNH CROISSANT MINI 60G</t>
  </si>
  <si>
    <t>6.Nguyên Liệu Khô</t>
  </si>
  <si>
    <t>QUÝT TRUNG CÀNH LÁ</t>
  </si>
  <si>
    <t>6.Quýt Trung Quốc Xá</t>
  </si>
  <si>
    <t>NL - NGÒ GAI</t>
  </si>
  <si>
    <t>5.Nguyên Liệu Tươi</t>
  </si>
  <si>
    <t>6.Nguyên Liệu Tươi</t>
  </si>
  <si>
    <t>CAM CANH CÀNH LÁ (KG)</t>
  </si>
  <si>
    <t>NL - ĐẦU HÀNH LÁ</t>
  </si>
  <si>
    <t>NL - ỚT HIỂM</t>
  </si>
  <si>
    <t>BẢO HÂN - BÁNH MÌ ĐEN YẾN MẠCH 150G</t>
  </si>
  <si>
    <t>NL - HÀNH TÍM ẤN LỘT VỎ</t>
  </si>
  <si>
    <t>NL - TỎI TRUNG QUỐC LỘT VỎ</t>
  </si>
  <si>
    <t>BẢO HÂN - BÁNH MÌ NGUYÊN CÁM TRÁI CÂY KHÔ 150G</t>
  </si>
  <si>
    <t>DH FOODS  -  HẠT MẮC KHÉN NATURAL 1KG</t>
  </si>
  <si>
    <t>BẢO HÂN - BÁNH MÌ DINH DƯỠNG BÍ ĐỎ 150G</t>
  </si>
  <si>
    <t>TAFA - TRỨNG GÀ HỒNG HỘP NHỰA 53G (HỘP 10 QUẢ)</t>
  </si>
  <si>
    <t>BẦU SAO HỮU CƠ (KG)</t>
  </si>
  <si>
    <t>DÂU TÂY GIỐNG MỸ HỘP 250G</t>
  </si>
  <si>
    <t>5.Bầu</t>
  </si>
  <si>
    <t>6.Bầu Xanh</t>
  </si>
  <si>
    <t>BÍ ĐAO XANH HỮU CƠ (KG)</t>
  </si>
  <si>
    <t>CÓC CÀY</t>
  </si>
  <si>
    <t>5.Cóc</t>
  </si>
  <si>
    <t>6.Cóc</t>
  </si>
  <si>
    <t>SP001507</t>
  </si>
  <si>
    <t>BMQ - BÁNH CUA PHÔ MAI 90G</t>
  </si>
  <si>
    <t>4.Cà Rốt</t>
  </si>
  <si>
    <t>5.Cà Rốt</t>
  </si>
  <si>
    <t>6.Cà Rốt</t>
  </si>
  <si>
    <t>CHERRY ÚC BABY SIZE 24-26</t>
  </si>
  <si>
    <t>6.Cherry Size Nhỏ</t>
  </si>
  <si>
    <t>TÁO KẸO LOLIPOP PHÁP</t>
  </si>
  <si>
    <t>5.Táo Lolipop</t>
  </si>
  <si>
    <t>NHO ĐỎ NAM PHI</t>
  </si>
  <si>
    <t>DÂU TÂY GIỐNG HÀN HỘP 200G</t>
  </si>
  <si>
    <t>NHO XANH ÚC PREMIUM</t>
  </si>
  <si>
    <t>TÁO RUBY PHÁP</t>
  </si>
  <si>
    <t>5.Táo Ruby</t>
  </si>
  <si>
    <t>NHO ĐEN ÚC VIP</t>
  </si>
  <si>
    <t>TÁO BRAEBURN NEW ZEALAND</t>
  </si>
  <si>
    <t>5.Táo Braeburn</t>
  </si>
  <si>
    <t>DALAT HASFARM - CÚC ĐƠN</t>
  </si>
  <si>
    <t>DALAT HASFARM - CẨM CHƯỚNG ĐƠN</t>
  </si>
  <si>
    <t>5.Chanh</t>
  </si>
  <si>
    <t>6.Chanh Vàng</t>
  </si>
  <si>
    <t>LỰU RUBY</t>
  </si>
  <si>
    <t>5.Lựu NK</t>
  </si>
  <si>
    <t>6.Lựu Trung Quốc</t>
  </si>
  <si>
    <t>NHO XANH MỸ PREMIUM (HÀNG AIR)</t>
  </si>
  <si>
    <t>TÁO ĐƯỜNG SIZE JUMBO HỘP 10-12 TRÁI/KG</t>
  </si>
  <si>
    <t>SẦU RIÊNG GIỐNG THÁI (KG)</t>
  </si>
  <si>
    <t>5.Sầu Riêng Thái</t>
  </si>
  <si>
    <t>6.Sầu Riêng Thái</t>
  </si>
  <si>
    <t>TÁO CRIPPS RED NAM PHI ( không dùng )</t>
  </si>
  <si>
    <t>CHERRY ÚC SIZE 26-28mm</t>
  </si>
  <si>
    <t>TÁO ENVY MỸ (3-4 QUẢ/KG)</t>
  </si>
  <si>
    <t>TÁO ENVY MỸ (5-6 QUẢ/KG)</t>
  </si>
  <si>
    <t>TÁO TESSA HÀ LAN ( 5- 6 QUẢ/KG )</t>
  </si>
  <si>
    <t>5.Táo Tessa</t>
  </si>
  <si>
    <t>6.Táo Hà Lan</t>
  </si>
  <si>
    <t>NL - KHOAI MỠ</t>
  </si>
  <si>
    <t>QUÀ TẶNG ENVY TẾT 2026 - SET HỘP THỰC PHẨM CAO CẤP</t>
  </si>
  <si>
    <t>3.READY TO COOK NL</t>
  </si>
  <si>
    <t>SET</t>
  </si>
  <si>
    <t>4.Nguyên liệu RTC</t>
  </si>
  <si>
    <t>5.Nguyên liệu RTC</t>
  </si>
  <si>
    <t>6.Nguyên liệu RTC</t>
  </si>
  <si>
    <t>NL - XỐT COLESLAW</t>
  </si>
  <si>
    <t>QUÀ TẶNG ENVY TẾT 2026 - BAO LÌ XÌ</t>
  </si>
  <si>
    <t>NL - CÁ THÁC LÁC NẠO NGUYÊN CHẤT</t>
  </si>
  <si>
    <t>NL - CÀ CHUA</t>
  </si>
  <si>
    <t>NL - HÀNH LÝ SƠN BÓC SẴN</t>
  </si>
  <si>
    <t>NL - LÝ SƠN - ỚT HIỂM</t>
  </si>
  <si>
    <t>QUÀ TẶNG ENVY TẾT 2026 - BỘ GIA VỊ (4 CÁI)</t>
  </si>
  <si>
    <t>6.Dưa Leo Dài</t>
  </si>
  <si>
    <t>NL - HÀNH LÁ VIETGAP</t>
  </si>
  <si>
    <t>NL - KHỔ QUA VIETGAP</t>
  </si>
  <si>
    <t>NL - MƯỚP HƯƠNG</t>
  </si>
  <si>
    <t>DỨA MD2</t>
  </si>
  <si>
    <t>SP001222</t>
  </si>
  <si>
    <t>YAMAZAKI - BÁNH HAWAII KHOAI TÂY 228G</t>
  </si>
  <si>
    <t>NL - RAU MỒNG TƠI VIETGAP</t>
  </si>
  <si>
    <t>DALAT HASFARM - CHẬU CÚC</t>
  </si>
  <si>
    <t>NL - XÀ LÁCH THUỶ TINH</t>
  </si>
  <si>
    <t>SP001231</t>
  </si>
  <si>
    <t>YAMAZAKI - BÁNH PHÔ MAI NHẬT BẢN 75G</t>
  </si>
  <si>
    <t>NL - NGÒ RÍ VIETGAP</t>
  </si>
  <si>
    <t>SP001555</t>
  </si>
  <si>
    <t>YAMAZAKI - BÁNH MÌ ALOHA 114G</t>
  </si>
  <si>
    <t>KFM- CHERRY NEWZEALAND SIZE 26-28</t>
  </si>
  <si>
    <t>TÁO GRANNY SMITH MỸ</t>
  </si>
  <si>
    <t>SP001988</t>
  </si>
  <si>
    <t>YAMAZAKI - BÁNH HAWAII KHOAI TÂY NHO 235G</t>
  </si>
  <si>
    <t>5.Táo Granny Smith</t>
  </si>
  <si>
    <t>SP001220</t>
  </si>
  <si>
    <t>YAMAZAKI - BÁNH MÌ TRẮNG 6 LÁT 294G</t>
  </si>
  <si>
    <t>KFM-CHERRY ÚC TASMANIA SIZE JUMBO 34+</t>
  </si>
  <si>
    <t>DALAT HASFARM - CẨM CHƯỚNG NHÁNH</t>
  </si>
  <si>
    <t>CAM VÀNG NỘI ĐỊA TRUNG</t>
  </si>
  <si>
    <t>5.Cam Trung Quốc</t>
  </si>
  <si>
    <t>QUÝT NỘI ĐỊA TRUNG</t>
  </si>
  <si>
    <t>DALAT HASFARM - CÚC NHÁNH</t>
  </si>
  <si>
    <t>CHERRY NEWZEALAND SIZE 28+</t>
  </si>
  <si>
    <t>KFM - NHO XANH ÚC AIR</t>
  </si>
  <si>
    <t>CẢI DÚN GLOBAL GAP 300G</t>
  </si>
  <si>
    <t>NHO ĐỎ ÚC VIP</t>
  </si>
  <si>
    <t>NGỌC TÚ - BÁNH LÁ DỪA NHÂN CHUỐI 75G</t>
  </si>
  <si>
    <t>6.Bí Đỏ Hạt Đậu</t>
  </si>
  <si>
    <t>NHO XANH KẸO CHILE</t>
  </si>
  <si>
    <t>VFOODS - TRỨNG GÀ VITAMIN E - HEALTHY EGGS 60G ± 2G (HỘP 6 QUẢ)</t>
  </si>
  <si>
    <t>NGỌC TÚ - BÁNH Ú VỊ TRUYỀN THỐNG 135G</t>
  </si>
  <si>
    <t>NHO ĐỎ ÚC CONT CÓ HẠT</t>
  </si>
  <si>
    <t>LVG - BÁNH MÌ QUE 200G (50G x 4 CÁI)</t>
  </si>
  <si>
    <t>LVG - BÁNH MÌ MINI BUNS 150G (15G x 10 CÁI)</t>
  </si>
  <si>
    <t>6.Lá Mè</t>
  </si>
  <si>
    <t>DÂU TÂY GIỐNG MỸ HỘP 330G</t>
  </si>
  <si>
    <t>CẢI THÌA GLOBAL GAP 300G</t>
  </si>
  <si>
    <t>SAVOURE - BÁNH HÌNH CUA (CROISSANT MINI) 135G</t>
  </si>
  <si>
    <t>CÀ RỐT ĐÀ LẠT VIETGAP CỠ NHỎ 300G</t>
  </si>
  <si>
    <t>SAVOURE - BÁNH SỪNG TRÂU PHÔ MAI 95G</t>
  </si>
  <si>
    <t>NHO XANH ÚC VIP FRUITICO</t>
  </si>
  <si>
    <t>TÁO EVER CRISP NEWZEALAND ( 5- 6 QUẢ/KG )</t>
  </si>
  <si>
    <t>SAVOURE - BÁNH MÌ MÈ 68G (17G x 4 CÁI)</t>
  </si>
  <si>
    <t>5.Táo Ever Crisp</t>
  </si>
  <si>
    <t>CHERRY CHILE SIZE 4J (30-32)</t>
  </si>
  <si>
    <t>SAVOURE - BÁNH QUY TRÁI CÂY 120G</t>
  </si>
  <si>
    <t>TÁO RED FUJI NAM PHI ( 5- 6 QUẢ/KG )</t>
  </si>
  <si>
    <t>SAVOURE - BÁNH MÌ BƠ TỎI 115G</t>
  </si>
  <si>
    <t>TÁO RED DELICIOUS MỸ ( 5- 6 QUẢ/KG )</t>
  </si>
  <si>
    <t>5.Táo Red Delicious</t>
  </si>
  <si>
    <t>LÊ ĐƯỜNG NỘI ĐỊA TRUNG</t>
  </si>
  <si>
    <t>CẢI NGỒNG BABY VIETGAP 300G</t>
  </si>
  <si>
    <t>5.Lê Đường Trung Quốc</t>
  </si>
  <si>
    <t>6.Lê Đường Trung Quốc Xá</t>
  </si>
  <si>
    <t>TÁO CHERISH NEW ZEALAND (3-4 QUẢ/KG)</t>
  </si>
  <si>
    <t>5.Táo Cherish</t>
  </si>
  <si>
    <t>CẢI BẸ XANH BABY VIETGAP 250G</t>
  </si>
  <si>
    <t>TÁO FUJI NEW ZEALAND (5-6 QUẢ/KG)</t>
  </si>
  <si>
    <t>GREEN FOOD - RONG NHO TƯƠI 100G</t>
  </si>
  <si>
    <t>LÊ NÂU (MỘC CHÂU)</t>
  </si>
  <si>
    <t>SAVOURE - BUN LẠT TRÒN 240G</t>
  </si>
  <si>
    <t>TÁO RUBY STAR NEWZEALAND (5-6 QUẢ/KG)</t>
  </si>
  <si>
    <t>LỰU HUYẾT RỒNG</t>
  </si>
  <si>
    <t>SÔNG XANH-MĂNG TÂY XANH LỚN 350G</t>
  </si>
  <si>
    <t>BẮP NON BABY 200G</t>
  </si>
  <si>
    <t>LÊ SỮA NỘI ĐỊA TRUNG</t>
  </si>
  <si>
    <t>6.Lê Sữa Trung Quốc Xá</t>
  </si>
  <si>
    <t>CẢI NGỌT BABY VIETGAP 300G</t>
  </si>
  <si>
    <t>TÁO CRIPPS RED NAM PHI</t>
  </si>
  <si>
    <t>CẢI THÌA BABY VIETGAP 300G</t>
  </si>
  <si>
    <t>TÁO AMBROSIA CANADA</t>
  </si>
  <si>
    <t>RAU MUỐNG BABY VIETGAP 300G</t>
  </si>
  <si>
    <t>6.Táo Canada</t>
  </si>
  <si>
    <t>TÁO JAZZ MỸ (5-6 QUẢ/KG)</t>
  </si>
  <si>
    <t>RAU DỀN CƠM BABY VIETGAP 300G</t>
  </si>
  <si>
    <t>BƯỞI RUBY</t>
  </si>
  <si>
    <t>BƯỞI RUBY CÀNH LÁ</t>
  </si>
  <si>
    <t>TÁO DAZZLE MỸ (KG)</t>
  </si>
  <si>
    <t>SAVOURE - BÁNH MACAROON THẬP CẨM 70G</t>
  </si>
  <si>
    <t>TÁO EVER CRISP MỸ (6-7 QUẢ/KG)</t>
  </si>
  <si>
    <t>CHERRY CHILE SIZE 2J (28+)</t>
  </si>
  <si>
    <t>QUÝT BABIBON (KG)</t>
  </si>
  <si>
    <t>TÁO CANDINE PHÁP (5-6 QUẢ/KG)</t>
  </si>
  <si>
    <t>NHO ĐEN KẸO PERU</t>
  </si>
  <si>
    <t>QUÝT SIM GLOBAL GAP</t>
  </si>
  <si>
    <t>5.Quýt Khác</t>
  </si>
  <si>
    <t>6.Quýt Khác</t>
  </si>
  <si>
    <t>TÁO FLASH GALA NAM PHI</t>
  </si>
  <si>
    <t>TÁO GREEN DRAGON MỸ</t>
  </si>
  <si>
    <t>HAND &amp; HAND - CHANH VÀNG NỘI ĐỊA TRUNG TÚI 450G UP</t>
  </si>
  <si>
    <t>ZESPRI - HỘP KIWI XANH CHÍN 4 QUẢ</t>
  </si>
  <si>
    <t>6.Kiwi Xanh</t>
  </si>
  <si>
    <t>MƯỚP HƯƠNG 300-350G</t>
  </si>
  <si>
    <t>5.Mướp</t>
  </si>
  <si>
    <t>6.Mướp</t>
  </si>
  <si>
    <t>CAM CARA ÚC HỘP 3 TRÁI</t>
  </si>
  <si>
    <t>6.Cam Cara</t>
  </si>
  <si>
    <t>YOSHIMOTO - NẤM MỠ MIX PREMIUM GLOBALG.A.P 200G</t>
  </si>
  <si>
    <t>6.Nấm Mỡ Hỗn Hợp</t>
  </si>
  <si>
    <t>LỰU NỘI ĐỊA TRUNG HỘP 2 TRÁI</t>
  </si>
  <si>
    <t>5.Rau Thơm Kiểu Âu</t>
  </si>
  <si>
    <t>6.Hương Thảo</t>
  </si>
  <si>
    <t>TÚI SHOPPING GẤP GỌN - QUÀ TẶNG ENVY</t>
  </si>
  <si>
    <t>GIÁ ĐỠ ĐIỆN THOẠI - QUÀ TẶNG ENVY</t>
  </si>
  <si>
    <t>ÁO MƯA - QUÀ TẶNG ENVY</t>
  </si>
  <si>
    <t>CẢI BÓ XÔI HỮU CƠ 300G</t>
  </si>
  <si>
    <t>CẢI NGỌT NHẬT HỮU CƠ 300G</t>
  </si>
  <si>
    <t>HỒNG TÁO HỘP 1.2KG</t>
  </si>
  <si>
    <t>SAVOURE - BÁNH HOT DOG 210G</t>
  </si>
  <si>
    <t>4.Nấm Cây</t>
  </si>
  <si>
    <t>5.Nấm Hải Sản</t>
  </si>
  <si>
    <t>6.Nấm Hải Sản</t>
  </si>
  <si>
    <t>5.Cải Dún</t>
  </si>
  <si>
    <t>6.Cải Dún</t>
  </si>
  <si>
    <t>SAVOURE - BÁNH QUY HẠNH NHÂN 100G</t>
  </si>
  <si>
    <t>NẤM KIM CHÂM HÀN QUỐC 150G</t>
  </si>
  <si>
    <t>5.Nấm Kim Châm</t>
  </si>
  <si>
    <t>6.Nấm Kim Châm</t>
  </si>
  <si>
    <t>SAVOURE - BÁNH QUY DỪA 80G</t>
  </si>
  <si>
    <t>5.Chuối Cau</t>
  </si>
  <si>
    <t>6.Chuối Cau</t>
  </si>
  <si>
    <t>SÔNG XANH- TIÊU HẠT XANH 50G</t>
  </si>
  <si>
    <t>SÔNG XANH-MĂNG TÂY XANH NHỎ 200G</t>
  </si>
  <si>
    <t>5.Rau Ăn Bông Khác</t>
  </si>
  <si>
    <t>6.Bông Thiên Lý</t>
  </si>
  <si>
    <t>LVG - BÁNH MÌ MINI THAN TRE 150G (15G x 10 CÁI)</t>
  </si>
  <si>
    <t>BẮP MỸ TÁCH HẠT 200G</t>
  </si>
  <si>
    <t>3.PROCESSED VEGGIES</t>
  </si>
  <si>
    <t>4.Rau Củ Sơ Chế Khác</t>
  </si>
  <si>
    <t>5.Rau Củ Sơ Chế Khác</t>
  </si>
  <si>
    <t>6.Rau Củ Sơ Chế Khác</t>
  </si>
  <si>
    <t>HỒNG GIÒN HỘP 4 QUẢ</t>
  </si>
  <si>
    <t>XOÀI KEO GLOBAL GAP</t>
  </si>
  <si>
    <t>VỈ CANH CHUA 500G</t>
  </si>
  <si>
    <t>XOÀI CÁT CHU VÀNG HỘP 1KG UP</t>
  </si>
  <si>
    <t>4.Rau Củ Sơ Chế Hỗn Hợp</t>
  </si>
  <si>
    <t>5.Rau Nấu Canh Chua</t>
  </si>
  <si>
    <t>6.Rau Nấu Canh Chua</t>
  </si>
  <si>
    <t>PT1598541</t>
  </si>
  <si>
    <t>XOÀI CÁT HÒA LỘC HỘP 1,2KG UP</t>
  </si>
  <si>
    <t>NHO MUSCAT ĐỎ HÀN QUỐC 450G</t>
  </si>
  <si>
    <t>TO227323</t>
  </si>
  <si>
    <t>DÂU MỘC CHÂU - VIP</t>
  </si>
  <si>
    <t>KIWI VÀNG NỘI ĐỊA TRUNG HỘP 400GR</t>
  </si>
  <si>
    <t>5.Kiwi Trung Quốc</t>
  </si>
  <si>
    <t>GỪNG TƯƠI XUẤT KHẨU TÚI 200GR</t>
  </si>
  <si>
    <t>5.Củ Gừng</t>
  </si>
  <si>
    <t>6.Củ Gừng</t>
  </si>
  <si>
    <t>VỈ KHOAI MỠ NẠO 300G</t>
  </si>
  <si>
    <t>CẢI BÓ XÔI BABY ĐÀ LẠT 50G</t>
  </si>
  <si>
    <t>BÔNG CẢI XANH SƠ CHẾ 250G</t>
  </si>
  <si>
    <t>HỖN HỢP BÔNG CẢI SƠ CHẾ 250G</t>
  </si>
  <si>
    <t>CẢI KALE 200G</t>
  </si>
  <si>
    <t>CÀ CHUA BI TRÒN 250G</t>
  </si>
  <si>
    <t>GREEN FOOD - RONG NHO KHÔ TÁCH NƯỚC 100G ( 5gói*20G)</t>
  </si>
  <si>
    <t>6.Hành Tây Size Lớn NK</t>
  </si>
  <si>
    <t>TẦN Ô THỦY CANH 300GR</t>
  </si>
  <si>
    <t>XOÀI ĐÀI LOAN CẮT SẴN HỘP 450G</t>
  </si>
  <si>
    <t>3.CUTTING FRUITS</t>
  </si>
  <si>
    <t>4.Trái Cây Cắt Sẵn</t>
  </si>
  <si>
    <t>5.Trái Cây Một Loại</t>
  </si>
  <si>
    <t>6.Trái Cây Một Loại</t>
  </si>
  <si>
    <t>MÍT ĐỎ LỘT SẴN HỘP 450G</t>
  </si>
  <si>
    <t>TÚI CÓI MAGNUM</t>
  </si>
  <si>
    <t>THƠM TRÁI CẮT SẴN 350G</t>
  </si>
  <si>
    <t>XHD - Xuất hóa đơn</t>
  </si>
  <si>
    <t>6.Hàng Khuyến Mãi Không Bán - Non Food</t>
  </si>
  <si>
    <t>MÍT GIỐNG THÁI LỘT SẴN HỘP 450G</t>
  </si>
  <si>
    <t>QUÀ TẶNG ENVY - SET (02) NĨA TRÁI CÂY CAO CẤP</t>
  </si>
  <si>
    <t>BÍ ĐAO MINI (1 TRÁI)</t>
  </si>
  <si>
    <t>CẢI THÌA HỮU CƠ 300G</t>
  </si>
  <si>
    <t>CHUỐI BOLAVEN NHÁNH 700G</t>
  </si>
  <si>
    <t>CHANH DÂY TÍM NGỌT</t>
  </si>
  <si>
    <t>VFOODS - TRỨNG GÀ OMEGA 3 VÀ DHA - HEALTHY EGGS 60G ± 2G (HỘP 6 QUẢ)</t>
  </si>
  <si>
    <t>CAM AI CẬP TÚI 1KG</t>
  </si>
  <si>
    <t>5.Cam Ai Cập</t>
  </si>
  <si>
    <t>THANH TRÀ NGỌT</t>
  </si>
  <si>
    <t>BAO LÌ XÌ - QUÀ TẶNG ENVY</t>
  </si>
  <si>
    <t>CHÉN KIM CƯƠNG - QUÀ TẶNG ENVY</t>
  </si>
  <si>
    <t>QUÀ TẶNG ENVY - SET (05) NĨA TRÁI CÂY CAO CẤP</t>
  </si>
  <si>
    <t>TỎI TÍM ĐÀ LẠT VIETGAP CHÙM 500G</t>
  </si>
  <si>
    <t>CHANH VÀNG AI CẬP TRÁI (140G UP)</t>
  </si>
  <si>
    <t>ZESPRI - HỘP KIWI VÀNG PHÁP - 4 QUẢ</t>
  </si>
  <si>
    <t>NẤM BẠCH YẾN HỮU CƠ 150G</t>
  </si>
  <si>
    <t>6.Ớt Hiểm</t>
  </si>
  <si>
    <t>TÁO RED DELICIOUS VỈ 6 QUẢ</t>
  </si>
  <si>
    <t>NẤM BÀO NGƯ NHẬT HỮU CƠ 200G</t>
  </si>
  <si>
    <t>CHERRY CHILE 500G</t>
  </si>
  <si>
    <t>MẬN ÚC 500G</t>
  </si>
  <si>
    <t>NẤM TIỂU YẾN HỮU CƠ 150G</t>
  </si>
  <si>
    <t>6.Mận Úc</t>
  </si>
  <si>
    <t>CAM MỸ TÚI 1KG</t>
  </si>
  <si>
    <t>SAVOURE - BÁNH QUY SÔ CÔ LA HẠNH NHÂN 100G</t>
  </si>
  <si>
    <t>ĐẬU BẮP 300G</t>
  </si>
  <si>
    <t>SÔNG XANH-THIÊN LÝ 200G</t>
  </si>
  <si>
    <t>KIM QUẤT HỘP 400G</t>
  </si>
  <si>
    <t>BẢO HÂN - BÁNH MÌ CHOCOLATE WALNUTS 150G</t>
  </si>
  <si>
    <t>VÍ ĐỰNG THẺ - QUÀ TẶNG ENVY</t>
  </si>
  <si>
    <t>SET 2 CHÉN KIM CƯƠNG - QUÀ TẶNG ENVY</t>
  </si>
  <si>
    <t>CÓC CẮT SẴN 400G</t>
  </si>
  <si>
    <t>SP001571</t>
  </si>
  <si>
    <t>BON - BÁNH SANDWICH NGUYÊN CÁM WALNUT 200G</t>
  </si>
  <si>
    <t>5.Xà Lách Mỹ</t>
  </si>
  <si>
    <t>6.Xà Lách Mỹ</t>
  </si>
  <si>
    <t>THƠM - TOPPING ĐÁ ME 40G</t>
  </si>
  <si>
    <t>HŨ</t>
  </si>
  <si>
    <t>6.Hàng Khuyến Mãi Không Bán - Ăn Liền</t>
  </si>
  <si>
    <t>SP001573</t>
  </si>
  <si>
    <t>BON - BÁNH SANDWICH SOCOLA 200G</t>
  </si>
  <si>
    <t>5.Khoai Lang Tím</t>
  </si>
  <si>
    <t>6.Khoai Lang Tím</t>
  </si>
  <si>
    <t>KHOAI TÂY VÀNG GIỐNG HÀ LAN GLOBAL GAP 500G</t>
  </si>
  <si>
    <t>SP001585</t>
  </si>
  <si>
    <t>BON - BÁNH MÌ CUỘN CHÀ BÔNG 100G</t>
  </si>
  <si>
    <t>BÔNG CẢI XANH ĐÀ LẠT GLOBAL GAP 350G (KHÔNG SÀI)</t>
  </si>
  <si>
    <t>6.Bông Cải Xanh Baby</t>
  </si>
  <si>
    <t>BẦU MINI GLOBALGAP (1 QUẢ)</t>
  </si>
  <si>
    <t>5.Cà Rốt Baby</t>
  </si>
  <si>
    <t>6.Cà Rốt Baby</t>
  </si>
  <si>
    <t>HOA CÁT TƯỜNG</t>
  </si>
  <si>
    <t>HÚNG LỦI VIETGAP 50G</t>
  </si>
  <si>
    <t>6.Ớt Chuông Đỏ</t>
  </si>
  <si>
    <t>CÚC TỨ QUÝ (BÓ)</t>
  </si>
  <si>
    <t>CÀ TÍM ĐÀ LẠT VIETGAP (2 QUẢ) (KHÔNG SÀI)</t>
  </si>
  <si>
    <t>CÚC ROSSI (BÓ)</t>
  </si>
  <si>
    <t>CÚC LƯỚI (BÓ)</t>
  </si>
  <si>
    <t>CẦN TÀU VIETGAP 100G</t>
  </si>
  <si>
    <t>TÁO DAZZLE NEW ZEALAND TÚI 1KG</t>
  </si>
  <si>
    <t>6.Rau Mồng Tơi Baby</t>
  </si>
  <si>
    <t>SWEETHOME - BÁNH MÌ BI SỮA 200G</t>
  </si>
  <si>
    <t>SWEETHOME - SANDWICH LẠT 6 MIẾNG</t>
  </si>
  <si>
    <t>DƯA LÊ HÀN QUỐC</t>
  </si>
  <si>
    <t>CHERRY MỸ 100G</t>
  </si>
  <si>
    <t>SWEETHOME - SANDWICH MÈ ĐEN HẠNH NHÂN 200G</t>
  </si>
  <si>
    <t>SWEETHOME - SANDWICH NGUYÊN CÁM NAM VIỆT QUẤT 200G</t>
  </si>
  <si>
    <t>5.Củ Hành</t>
  </si>
  <si>
    <t>6.Củ Hành</t>
  </si>
  <si>
    <t>SWEETHOME - SANDWICH DINH DƯỠNG NGUYÊN CÁM 6 MIẾNG</t>
  </si>
  <si>
    <t>SWEETHOME - BÁNH MÌ PHÔ MAI TAN CHẢY 150G</t>
  </si>
  <si>
    <t>HOA CÚC NHÁNH</t>
  </si>
  <si>
    <t>SP001586</t>
  </si>
  <si>
    <t>BON - BÁNH MÌ CUSTARD 85G</t>
  </si>
  <si>
    <t>6.Ớt Ngọt Palermo</t>
  </si>
  <si>
    <t>SP001927</t>
  </si>
  <si>
    <t>BON - BÁNH MÌ BƠ TỎI 100G</t>
  </si>
  <si>
    <t>SP001931</t>
  </si>
  <si>
    <t>BON - BÁNH PAPPAROTI 90G</t>
  </si>
  <si>
    <t>BẢO HÂN - BÁNH MÌ DINH DƯỠNG BÍ ĐỎ 100G</t>
  </si>
  <si>
    <t>BẢO HÂN - BÁNH MÌ NGUYÊN CÁM TRÁI CÂY KHÔ 100G</t>
  </si>
  <si>
    <t>6.Rau Dền Cơm</t>
  </si>
  <si>
    <t>BÍ HẠT DẺ GLOBALGAP 1 TRÁI</t>
  </si>
  <si>
    <t>KHỔ QUA HỮU CƠ 300G</t>
  </si>
  <si>
    <t>5.Cần Tây Mini</t>
  </si>
  <si>
    <t>6.Cần Tây Mini</t>
  </si>
  <si>
    <t>6.Đậu Rồng</t>
  </si>
  <si>
    <t>6.Đậu Đũa</t>
  </si>
  <si>
    <t>BÍ GIỐNG MỸ (NỬA TRÁI)</t>
  </si>
  <si>
    <t>TÁO ENVY NEW ZEALAND HỘP 6 TRÁI</t>
  </si>
  <si>
    <t>LV NUFRES - BÁNH MÌ GÀ XÉ PHOMAI 105G</t>
  </si>
  <si>
    <t>LV NUFRES - BÁNH MÌ CHÀ BÔNG TRỨNG CÚT 105G</t>
  </si>
  <si>
    <t>LV NUFRES - BÁNH MÌ ĐẬU ĐỎ BƠ SỮA 105G</t>
  </si>
  <si>
    <t>6.Rau Thơm Hỗn Hợp</t>
  </si>
  <si>
    <t>LV NUFRES - BÁNH MÌ NHO CUSTARD 105G</t>
  </si>
  <si>
    <t>5.Rau Ngót</t>
  </si>
  <si>
    <t>6.Rau Ngót</t>
  </si>
  <si>
    <t>HẢI NAM- RONG NHO TƯƠI 100G</t>
  </si>
  <si>
    <t>NHÃN XUỒNG (BAO CÔNG) HỘP 500G</t>
  </si>
  <si>
    <t>SP001594</t>
  </si>
  <si>
    <t>BON - BÁNH BÔNG LAN CHÀ BÔNG TRỨNG MUỐI 180G</t>
  </si>
  <si>
    <t>6.Khổ Qua Xanh</t>
  </si>
  <si>
    <t>KHỔ QUA XANH (KHỔ QUA RỪNG) 350G</t>
  </si>
  <si>
    <t>BƯỞI ĐƯỜNG LÁ CAM LỘT SẴN 450G</t>
  </si>
  <si>
    <t>LV NUFRES - BÁNH MÌ KHOAI MÔN BƠ SỮA 105G</t>
  </si>
  <si>
    <t>5.Trái Cây Hỗn Hợp</t>
  </si>
  <si>
    <t>BƯỞI DA XANH LỘT SẴN 450G</t>
  </si>
  <si>
    <t>MẬN COMBO</t>
  </si>
  <si>
    <t>STAFF - BÁNH MỲ SANDWICH 275G</t>
  </si>
  <si>
    <t>LV NUFRES - BÁNH MÌ PATE XÚC XÍCH 105G</t>
  </si>
  <si>
    <t>DALAT HASFARM - CALIMERO</t>
  </si>
  <si>
    <t>CHANH DÂY VÀNG NGỌT</t>
  </si>
  <si>
    <t>BÍ GIỐNG MỸ (1 TRÁI)</t>
  </si>
  <si>
    <t>CỦ CẢI TRẮNG ĐÀ LẠT 250G UP</t>
  </si>
  <si>
    <t>SP001592</t>
  </si>
  <si>
    <t>BON - BÁNH MÌ XÚC XÍCH CHÀ BÔNG 90G</t>
  </si>
  <si>
    <t>SP001591</t>
  </si>
  <si>
    <t>BON - BÁNH XÚC XÍCH PHÔ MAI 90G</t>
  </si>
  <si>
    <t>SP001593</t>
  </si>
  <si>
    <t>BON - BÁNH PIZZA XÚC XÍCH 90G</t>
  </si>
  <si>
    <t>ỔI NỮ HOÀNG VỈ</t>
  </si>
  <si>
    <t>6.Bắp Nếp</t>
  </si>
  <si>
    <t>RAU DỀN ĐỎ GLOBALGAP 250G</t>
  </si>
  <si>
    <t>ỔI RUBY RUỘT ĐỎ VỈ</t>
  </si>
  <si>
    <t>TÁO BREEZE HỘP 6 TRÁI</t>
  </si>
  <si>
    <t>ỔI TRÂN CHÂU RUỘT ĐỎ VỈ</t>
  </si>
  <si>
    <t>TÁO PINK LADY NEW ZEALAND TÚI 1KG</t>
  </si>
  <si>
    <t>TÁO CHERISH TÚI 1KG</t>
  </si>
  <si>
    <t>NGÒ GAI VIETGAP 50G</t>
  </si>
  <si>
    <t>NGỌT - QUÀ TẶNG ENVY</t>
  </si>
  <si>
    <t>LÁ LỐT VIETGAP 200G</t>
  </si>
  <si>
    <t>GIÒN - QUÀ TẶNG ENVY</t>
  </si>
  <si>
    <t>CHẮC - QUÀ TẶNG ENVY</t>
  </si>
  <si>
    <t>LÁ GIANG LÀM SẠCH VIETGAP 200G</t>
  </si>
  <si>
    <t>NẤM LINH CHI NÂU HÀN QUỐC 150G</t>
  </si>
  <si>
    <t>5.Nấm Linh Chi</t>
  </si>
  <si>
    <t>6.Nấm Linh Chi Nâu</t>
  </si>
  <si>
    <t>NẤM LINH CHI TRẮNG HÀN QUỐC 150G</t>
  </si>
  <si>
    <t>SU HÀO ĐÀ LẠT VIETGAP 1 CỦ</t>
  </si>
  <si>
    <t>6.Nấm Linh Chi Trắng</t>
  </si>
  <si>
    <t>NHO ĐỎ ÚC CÓ HẠT HỘP 450G</t>
  </si>
  <si>
    <t>BẮP CẢI TRẮNG ĐÀ LẠT VIETGAP (1 BẮP)</t>
  </si>
  <si>
    <t>RAU MUỐNG CỌNG BABY HỮU CƠ 200G</t>
  </si>
  <si>
    <t>CÀ CHUA TRÁI CÂY MIX GLOBAL GAP 250G</t>
  </si>
  <si>
    <t>KHOAI LANG HỖN HỢP 600G</t>
  </si>
  <si>
    <t>TÁO ENVY NEW ZEALAND HỘP 3 QUẢ</t>
  </si>
  <si>
    <t>NẤM HƯƠNG HỮU CƠ 150G</t>
  </si>
  <si>
    <t>6.Rau Ăn Bông Khác</t>
  </si>
  <si>
    <t>BẮP CẢI TÍM (1 BẮP)</t>
  </si>
  <si>
    <t>TÁO ROCKIT XÔ 586G</t>
  </si>
  <si>
    <t>TÁO BRAEBURN TÚI 2KG</t>
  </si>
  <si>
    <t>MĂNG TÂY SIZE NHỎ 200G</t>
  </si>
  <si>
    <t>TÁO XANH TÚI 1KG</t>
  </si>
  <si>
    <t>SAINT HONORE - BÁNH MÌ MEN TỰ NHIÊN HẠT ÓC CHÓ &amp; NAM VIỆT QUẤT 120G</t>
  </si>
  <si>
    <t>LY THUỶ TINH BOSS HÀNG KM</t>
  </si>
  <si>
    <t>SAINT HONORE - BÁNH MÌ ĐỒNG QUÊ 120G</t>
  </si>
  <si>
    <t>TÚI CÓI LUX UNILEVER - HKM</t>
  </si>
  <si>
    <t>MAGNUM - LY CAO CẤP 710ML</t>
  </si>
  <si>
    <t>SAINT HONORE - BÁNH MÌ NGUYÊN CÁM MẬT ONG 120G</t>
  </si>
  <si>
    <t>LOA MINI ROCK STAR HÀNG KM</t>
  </si>
  <si>
    <t>WALL'S - BỘ 4 CON MÈO MAY MẮN HÀNG KM</t>
  </si>
  <si>
    <t>MOMIJI - SANDWICH KHOAI TÂY GẠO LỨT 300G</t>
  </si>
  <si>
    <t>TÚI CANVAS HỒNG UNILEVER - HKM</t>
  </si>
  <si>
    <t>LY THUỶ TINH OOLONG TEA+ HÀNG KM</t>
  </si>
  <si>
    <t>LY VƯƠNG MIỆN HAZELINE UNILEVER - HKM</t>
  </si>
  <si>
    <t>GẤU BÔNG CAPYBARA HÀNG KM</t>
  </si>
  <si>
    <t>CON</t>
  </si>
  <si>
    <t>LY THUỶ TINH 7UP HÈ NHIỆT ĐỚI HÀNG KM</t>
  </si>
  <si>
    <t>MAGNUM - LY NHỰA 1200ML MÀU HỒNG HÀNG KM</t>
  </si>
  <si>
    <t>BÌNH NƯỚC REVIVE ZERO CALO 1.1L HÀNG KM</t>
  </si>
  <si>
    <t>RAU ĐAY VIETGAP 200G</t>
  </si>
  <si>
    <t>MAGNUM - BÌNH GIỮ NHIỆT 400ML HÀNG KM</t>
  </si>
  <si>
    <t>WALL - GẤU BÔNG GẤU TRÚC CORNETTO HÀNG KM</t>
  </si>
  <si>
    <t>LY GIỮ NHIỆT INOX 600ML UNILEVER - HKM</t>
  </si>
  <si>
    <t xml:space="preserve">HỘP </t>
  </si>
  <si>
    <t>NẤM KIM CHÂM VN 150G</t>
  </si>
  <si>
    <t>LY HALLOWEEN PEPSI HÀNG KM</t>
  </si>
  <si>
    <t>WALL'S - GẤU BÔNG CON ONG HÀNG KM</t>
  </si>
  <si>
    <t>CỦ DỀN ĐÀ LẠT VIETGAP (1 CỦ)</t>
  </si>
  <si>
    <t>CORNETTO - BÌNH NHỰA 1400ML HÀNG KM</t>
  </si>
  <si>
    <t>WALL'S - GẤU BÔNG GẤU TRÚC BÍ NGÔ CORNETTO HÀNG KM</t>
  </si>
  <si>
    <t>NHÃN XUỒNG CƠM VÀNG HỘP 1KG</t>
  </si>
  <si>
    <t>WALL'S - MÓC KHÓA CAPYBARA ÔM KEM HÀNG KM</t>
  </si>
  <si>
    <t>GẤU BÔNG LOBBY HỒNG UNILEVER - HKM</t>
  </si>
  <si>
    <t>LY GIỮ NHIỆT MÓC KHOÁ PEPSI HÀNG KM</t>
  </si>
  <si>
    <t>UNILEVER - MÓC KHÓA CAPY ONG ĐỎ</t>
  </si>
  <si>
    <t>WALL'S - GẤU BÔNG CON THỎ JELLYCAT HÀNG KM</t>
  </si>
  <si>
    <t>MÓC KHOÁ THỎ UNILEVER - HKM</t>
  </si>
  <si>
    <t>WALL'S - GẤU BÔNG THỎ HÀNG KHUYẾN MÃI</t>
  </si>
  <si>
    <t>VẢI U HỒNG GLOBAL GAP (HỘP 900G UP)</t>
  </si>
  <si>
    <t>WALL'S - GẤU BÔNG CON ONG ĐEO TAI NGHE HÀNG KM</t>
  </si>
  <si>
    <t>WALL'S - GỐI BÔNG HOA HÀNG KM</t>
  </si>
  <si>
    <t>CAM XOÀN MEKOSTAR TÚI 1KG</t>
  </si>
  <si>
    <t>WALL'S - MÓC KHÓA GẤU MÈO ĐEN HÀNG KM</t>
  </si>
  <si>
    <t>CẢI THẢO ĐÀ LẠT VIETGAP (1 BẮP)</t>
  </si>
  <si>
    <t>BÌNH NƯỚC REVIVE 1L HÀNG KM</t>
  </si>
  <si>
    <t>LY THUỶ TINH 640ML OOLONG TEA+ HÀNG KM</t>
  </si>
  <si>
    <t>BẠC HÀ VIETGAP 200G</t>
  </si>
  <si>
    <t>DÉP MẮT LỒI HÀNG KM LAY'S</t>
  </si>
  <si>
    <t>RAU ĐẮNG VIETGAP 200G</t>
  </si>
  <si>
    <t>BỘ LEGO LẮP RÁP 12 CON GIÁP (VIM) - HKM</t>
  </si>
  <si>
    <t>GẤU BÔNG QUẢ DỨA MIRINDA HÀNG KM</t>
  </si>
  <si>
    <t>BMQ - BÁNH CROISSANT 160G (40G x 4 CÁI)</t>
  </si>
  <si>
    <t>LY THỦY TINH DOVE 500ML - HKM</t>
  </si>
  <si>
    <t>HGH - TRỨNG GÀ HỒNG 53-55G (HỘP 10 QUẢ)</t>
  </si>
  <si>
    <t>BÌNH NƯỚC NHỰA 1L CLOSEUP WHITE NOW - HKM</t>
  </si>
  <si>
    <t>MÓC KHÓA COOL NGẦU OOLONG TEA+ HÀNG KM</t>
  </si>
  <si>
    <t>GFU - TRỨNG GÀ HẤP 125G (2 TRỨNG)</t>
  </si>
  <si>
    <t>BÌNH NƯỚC REVIVE PRO 780ML HÀNG KM</t>
  </si>
  <si>
    <t>VẢI U HỒNG ( HỘP 1KG )</t>
  </si>
  <si>
    <t>WALL - BÌNH NHỰA 110ML</t>
  </si>
  <si>
    <t>GFU - TRỨNG CÚT HẤP 110G (10 TRỨNG)</t>
  </si>
  <si>
    <t>MAGNUM - LY VẢY RỒNG CAO CẤP GIỚI HẠN 700ML</t>
  </si>
  <si>
    <t>CORNETTO - LY THỦY TINH 400ML</t>
  </si>
  <si>
    <t>TỐ ANH- MẦM HƯỚNG DƯƠNG 200G</t>
  </si>
  <si>
    <t>LY ĐỔI MÀU PEPSI HÀNG KM</t>
  </si>
  <si>
    <t>HGH - TRỨNG GÀ TA 30-32G (HỘP 6 QUẢ)</t>
  </si>
  <si>
    <t>WALL'S - GẤU RỒNG XINH XẮN</t>
  </si>
  <si>
    <t>MAGNUM - LY NHỰA 2 LỚP 710ML HÀNG KM</t>
  </si>
  <si>
    <t>RAU RỪNG 300G</t>
  </si>
  <si>
    <t>CHERRY CANADA HỘP 500G</t>
  </si>
  <si>
    <t>5.Cherry Canada</t>
  </si>
  <si>
    <t>VỈ BÍ ĐỎ CẮT KHÚC 400G</t>
  </si>
  <si>
    <t>LÊ TAI NUNG</t>
  </si>
  <si>
    <t>5.Rau Củ Nấu Canh, Súp</t>
  </si>
  <si>
    <t>6.Rau Củ Nấu Canh, Súp</t>
  </si>
  <si>
    <t>VỈ KHỔ QUA CẮT LÁT 300G</t>
  </si>
  <si>
    <t>5.Rau Xào</t>
  </si>
  <si>
    <t>6.Rau Xào</t>
  </si>
  <si>
    <t>SP001226</t>
  </si>
  <si>
    <t>VỈ ĐU ĐỦ CẮT KHÚC 400G</t>
  </si>
  <si>
    <t>YAMAZAKI - BÁNH KEM PHÔ MAI TÁO 75G</t>
  </si>
  <si>
    <t>SP001232</t>
  </si>
  <si>
    <t>YAMAZAKI - BÁNH BÔNG LAN CHUỐI 136G</t>
  </si>
  <si>
    <t>CAM VÀNG ÚC HỘP 3 TRÁI</t>
  </si>
  <si>
    <t>CHÔM CHÔM GIỐNG THÁI HỘP 900G</t>
  </si>
  <si>
    <t>VẢI THIỀU LỤC NGẠN 1KG</t>
  </si>
  <si>
    <t>5.Đậu Phộng</t>
  </si>
  <si>
    <t>6.Đậu Phộng</t>
  </si>
  <si>
    <t>BƠ CUBA</t>
  </si>
  <si>
    <t>HỖN HỢP RAU CỦ KHO QUẸT 400G</t>
  </si>
  <si>
    <t>QUÀ TẶNG ENVY - LỒNG ĐÈN CÁ ENVY</t>
  </si>
  <si>
    <t>QUÀ TẶNG ENVY - LỒNG ĐÈN THỎ ENVY</t>
  </si>
  <si>
    <t>QUÀ TẶNG ENVY - LỒNG ĐÈN TRÁI TÁO ENVY</t>
  </si>
  <si>
    <t>PT1598539</t>
  </si>
  <si>
    <t>5.Đu Đủ Ruột Vàng</t>
  </si>
  <si>
    <t>6.Đu Đủ Ruột Vàng</t>
  </si>
  <si>
    <t>5.Nấm Đùi Gà</t>
  </si>
  <si>
    <t>6.Nấm Đùi Gà Baby</t>
  </si>
  <si>
    <t>TỎI CÔ ĐƠN TQ 250G</t>
  </si>
  <si>
    <t>TO227292</t>
  </si>
  <si>
    <t>6.Củ Tỏi Cô Đơn</t>
  </si>
  <si>
    <t>VIÊN GIẶT MAX KLEEN DẤU ẤN NGỌT NGÀO 30G (2 VIÊN) - HKM</t>
  </si>
  <si>
    <t>TÁO KORU TÚI 1KG</t>
  </si>
  <si>
    <t>HỖN HỢP BÔNG CẢI VÀ CÀ RỐT 300G</t>
  </si>
  <si>
    <t>6.Húng Quế</t>
  </si>
  <si>
    <t>6.Húng Cây</t>
  </si>
  <si>
    <t>6.Tía Tô</t>
  </si>
  <si>
    <t>MẬN MẬT ONG HỘP 500G</t>
  </si>
  <si>
    <t>6.Mận Trung Quốc</t>
  </si>
  <si>
    <t>CAM SÀNH VẮT NƯỚC TÚI 1.5KG</t>
  </si>
  <si>
    <t>TÁO CRIPPS RED NAM PHI TÚI 2KG</t>
  </si>
  <si>
    <t>HỖN HỢP BÔNG CẢI, CÀ RỐT VÀ &amp; ĐẬU COVE</t>
  </si>
  <si>
    <t>KHÔNG DÙNG - CAM SÀNH VẮT NƯỚC TÚI 1.5KG</t>
  </si>
  <si>
    <t>HỖN HỢP ỚT CHUÔNG VÀ HÀNH TÂY 300G</t>
  </si>
  <si>
    <t>CAM NAM PHI TÚI 1.5KG</t>
  </si>
  <si>
    <t>5.Cam Nam Phi</t>
  </si>
  <si>
    <t>BƯỞI ĐOAN HÙNG</t>
  </si>
  <si>
    <t>CHERRY ÚC HỘP 300G</t>
  </si>
  <si>
    <t>TÁO GALA PHÁP TÚI 1.5KG</t>
  </si>
  <si>
    <t>TÁO XANH MỸ TÚI 900G UP</t>
  </si>
  <si>
    <t>KHOAI TÂY VỎ HỒNG ĐÀ LẠT VIETGAP 500G</t>
  </si>
  <si>
    <t>STAFF - BÁNH MÌ KẸP PHỦ PHÔ MAI 65G</t>
  </si>
  <si>
    <t>MOMIJI - BÁNH SANDWICH YẾN MẠCH HẠT NẢY MẦM 300G</t>
  </si>
  <si>
    <t>HỖN HỢP CƠM CHIÊN DƯƠNG CHÂU 150G</t>
  </si>
  <si>
    <t>HỖN HỢP CANH SOUP 400G</t>
  </si>
  <si>
    <t>QUÀ TẶNG ENVY – TÚI MUA SẮM ECO</t>
  </si>
  <si>
    <t>HỖN HỢP SU SU VÀ CÀ RỐT 300G</t>
  </si>
  <si>
    <t>QUÀ TẶNG ENVY – TÚI ĐỰNG TRÁI CÂY/CHAI NƯỚC</t>
  </si>
  <si>
    <t>HỘP QUÀ - CHERRY ÚC PREMIUM 1KG</t>
  </si>
  <si>
    <t>AT GROUP- NẤM TRÙNG THẢO TƯƠI VN 140G</t>
  </si>
  <si>
    <t>TỎI HẢI DƯƠNG BÓC VỎ 100G</t>
  </si>
  <si>
    <t>4.Rau Gia Vị Sơ Chế</t>
  </si>
  <si>
    <t>5.Hành, Tỏi Sơ Chế</t>
  </si>
  <si>
    <t>6.Tỏi Sơ Chế</t>
  </si>
  <si>
    <t>HÀNH TÍM BÓC VỎ 100G</t>
  </si>
  <si>
    <t>6.Hành Sơ Chế</t>
  </si>
  <si>
    <t>HÀNH TÍM XAY 50G</t>
  </si>
  <si>
    <t>XOÀI CÁT HÒA LỘC 3 TRÁI HỘP 1,5KG</t>
  </si>
  <si>
    <t>ỚT XAY 50G</t>
  </si>
  <si>
    <t>5.Ớt Xay</t>
  </si>
  <si>
    <t>6.Ớt Xay</t>
  </si>
  <si>
    <t>SẢ XAY 50G</t>
  </si>
  <si>
    <t>5.Sả Xay</t>
  </si>
  <si>
    <t>6.Sả Xay</t>
  </si>
  <si>
    <t>RAU MUỐNG GLOBAL GAP 300G</t>
  </si>
  <si>
    <t>TỎI HẢI DƯƠNG XAY 50G</t>
  </si>
  <si>
    <t>TÁO XANH NGỌT HỘP 4 QUẢ</t>
  </si>
  <si>
    <t>CẦN NƯỚC 200G</t>
  </si>
  <si>
    <t>5.Táo Xanh China</t>
  </si>
  <si>
    <t>HỖN HỢP CANH CHUA 500G</t>
  </si>
  <si>
    <t>NHÃN XUỒNG (BAO CÔNG) HỘP 1KG</t>
  </si>
  <si>
    <t>VỈ CANH SOUP 400G CODE KHÔNG XÀI</t>
  </si>
  <si>
    <t>SP001596</t>
  </si>
  <si>
    <t>BMQ - BÁNH CROFFLE 160G (40G x 4 CÁI)</t>
  </si>
  <si>
    <t>CHERRY ÚC HỘP 1KG</t>
  </si>
  <si>
    <t>TÁO CANDINE PHÁP TÚI 1KG</t>
  </si>
  <si>
    <t>MEBI – TRỨNG GÀ PINKY SIZE 60G (HỘP 10 QUẢ)</t>
  </si>
  <si>
    <t>TÁO RUBY PHÁP TÚI 1KG</t>
  </si>
  <si>
    <t>TÁO PIXIE PHÁP TÚI 2KG</t>
  </si>
  <si>
    <t>PT1598531</t>
  </si>
  <si>
    <t>TO227307</t>
  </si>
  <si>
    <t>5.Táo Pixie</t>
  </si>
  <si>
    <t>TÁO ENVY MỸ HỘP 3 QUẢ</t>
  </si>
  <si>
    <t>BẮP CHUỐI BÀO 200G</t>
  </si>
  <si>
    <t>5.Bắp Chuối Bào</t>
  </si>
  <si>
    <t>6.Bắp Chuối Bào</t>
  </si>
  <si>
    <t>RAU MUỐNG BÀO 200G</t>
  </si>
  <si>
    <t>5.Rau Muống Bào</t>
  </si>
  <si>
    <t>6.Rau Muống Bào</t>
  </si>
  <si>
    <t>6.Nấm Đùi Gà</t>
  </si>
  <si>
    <t>QUÝT NỘI ĐỊA TRUNG TÚI 1.5KG</t>
  </si>
  <si>
    <t>12 TRÁI NHO ƯỚC NGUYỆN</t>
  </si>
  <si>
    <t>6.Nho Mẫu Đơn Hàn Quốc</t>
  </si>
  <si>
    <t>BLUEBERRY JUMBO ÚC HỘP 200GR</t>
  </si>
  <si>
    <t>5.Blueberry Úc</t>
  </si>
  <si>
    <t>6.Blueberry Úc</t>
  </si>
  <si>
    <t>TÁO EVER CRISP MỸ HỘP 3 TRÁI</t>
  </si>
  <si>
    <t>5.Táo NK Đóng Hộp</t>
  </si>
  <si>
    <t>6.Táo Ever Crisp</t>
  </si>
  <si>
    <t>LÊ ĐƯỜNG TÚI 1.2KG</t>
  </si>
  <si>
    <t>THƠM GỌT VỎ 250G</t>
  </si>
  <si>
    <t>5.Thơm Gọt</t>
  </si>
  <si>
    <t>6.Thơm Gọt</t>
  </si>
  <si>
    <t>ĐÀO ÚC 500G</t>
  </si>
  <si>
    <t>6.Đào Úc</t>
  </si>
  <si>
    <t>CHERRY CHILE 1KG</t>
  </si>
  <si>
    <t>CAM NỘI ĐỊA TRUNG (TÚI 1.5KG)</t>
  </si>
  <si>
    <t>TÁO PINK LADY MỸ TÚI 1KG</t>
  </si>
  <si>
    <t>MÍT GIỐNG THÁI LỘT SẴN HỘP 350G</t>
  </si>
  <si>
    <t>XOÀI ĐÀI LOAN CẮT SẴN HỘP 350G</t>
  </si>
  <si>
    <t>MÍT ĐỎ LỘT SẴN HỘP 350G</t>
  </si>
  <si>
    <t>BƯỞI ĐƯỜNG LÁ CAM LỘT SẴN HỘP 350G</t>
  </si>
  <si>
    <t>BƯỞI DA XANH LỘT SẴN 350G</t>
  </si>
  <si>
    <t>HỘP QUÀ ENVY MỸ HỘP (6 QUẢ) - TẾT 2026</t>
  </si>
  <si>
    <t>HỘP QUÀ ENVY MỸ HỘP (8 QUẢ) - TẾT 2026</t>
  </si>
  <si>
    <t>HỘP QUÀ ENVY MỸ HỘP (12 QUẢ) - TẾT 2026</t>
  </si>
  <si>
    <t>THÙNG ENVY MỸ (4.7KG/THÙNG)</t>
  </si>
  <si>
    <t>BLUEBERRY ÚC HỘP 125G</t>
  </si>
  <si>
    <t>BƯỞI ĐỎ CHƯNG TẾT</t>
  </si>
  <si>
    <t>5.Rau Lang</t>
  </si>
  <si>
    <t>6.Rau Lang</t>
  </si>
  <si>
    <t>HỘP QUÀ TÁO ORGANIC JULIET PHÁP (6 QUẢ)</t>
  </si>
  <si>
    <t>HỘP TÁO ROCKIT NEW ZEALAND HỘP 3 (ỐNG 4 QUẢ)</t>
  </si>
  <si>
    <t>XOÀI CÁT HÒA LỘC HỘP 1.2KG UP</t>
  </si>
  <si>
    <t>GIÁ ĐẬU NÀNH 150G</t>
  </si>
  <si>
    <t>4.Giá, Rau Mầm</t>
  </si>
  <si>
    <t>5.Giá Sống</t>
  </si>
  <si>
    <t>6.Giá Đậu Nành</t>
  </si>
  <si>
    <t>VỈ CANH KHOAI MỠ 300G</t>
  </si>
  <si>
    <t>THANH LONG VÀNG</t>
  </si>
  <si>
    <t>NHO MUSCAT HÀN QUỐC HỘP 0.9KG</t>
  </si>
  <si>
    <t> THÙNG XOÀI HÒA LỘC 5KG UP</t>
  </si>
  <si>
    <t>NHO ĐỎ KẸO PERU HỘP 455G</t>
  </si>
  <si>
    <t>TÁO GREEN DRAGON MỸ TÚI 1KG</t>
  </si>
  <si>
    <t>5.Thanh Trà</t>
  </si>
  <si>
    <t>6.Thanh Trà</t>
  </si>
  <si>
    <t>6.Ngò Gai</t>
  </si>
  <si>
    <t>6.Lá Lốt</t>
  </si>
  <si>
    <t>6.Cần Tàu</t>
  </si>
  <si>
    <t>RỄ TRANH MÍA LAU 500G</t>
  </si>
  <si>
    <t>6.Hỗn Hợp Nấu Nước Mát</t>
  </si>
  <si>
    <t>TÁO CANDINE PHÁP TÚI 2KG</t>
  </si>
  <si>
    <t>PT1598529</t>
  </si>
  <si>
    <t>ZESPRI - HỘP KIWI RUỘT ĐỎ NEW ZEALAND  (2 QUẢ)</t>
  </si>
  <si>
    <t>6.Kiwi Đỏ</t>
  </si>
  <si>
    <t>TO227343</t>
  </si>
  <si>
    <t>ZESPRI - HỘP KIWI RUỘT ĐỎ NEW ZEALAND  (4 QUẢ)</t>
  </si>
  <si>
    <t>6.Chanh Dây Vàng</t>
  </si>
  <si>
    <t>DƯA LÊ GIỐNG THÁI</t>
  </si>
  <si>
    <t>TÁO FLASH GALA NAM PHI TÚI 1KG</t>
  </si>
  <si>
    <t>HỖN HỢP MĂNG TÂY, BẮP NON, CÀ RỐT 300G</t>
  </si>
  <si>
    <t>BÔNG CẢI TRẮNG SƠ CHẾ 200G</t>
  </si>
  <si>
    <t>PT1601999</t>
  </si>
  <si>
    <t>HỖN HỢP RAU CỦ KHO QUẸT 300G</t>
  </si>
  <si>
    <t>TÁO SASSY NEW ZEALAND TÚI 1KG</t>
  </si>
  <si>
    <t>HÌnh kdb</t>
  </si>
  <si>
    <t>THANH LONG RUỘT ĐỎ</t>
  </si>
  <si>
    <t>ZESPRI - KIWI VÀNG NEW ZEALAND XÔ 1KG</t>
  </si>
  <si>
    <t>6.Củ Hành Ấn Độ</t>
  </si>
  <si>
    <t>CHERRY MỸ HỘP 300G</t>
  </si>
  <si>
    <t>5.Nấm Đông Cô</t>
  </si>
  <si>
    <t>6.Nấm Đông Cô</t>
  </si>
  <si>
    <t>ZESPRI - HỘP KIWI RUỘT ĐỎ NEW ZEALAND (CHÍN DÙNG NGAY)</t>
  </si>
  <si>
    <t>HỒNG NEW ZEALAND HỘP 1 TRÁI</t>
  </si>
  <si>
    <t>TÁO AMBROSIA NEW ZEALAND TÚI 1KG</t>
  </si>
  <si>
    <t>TÁO QUEEN NEW ZEALAND HỘP 6 QUẢ</t>
  </si>
  <si>
    <t>MĂNG TÂY XANH SIZE NHỎ 200G</t>
  </si>
  <si>
    <t>5.Măng Tây</t>
  </si>
  <si>
    <t>6.Măng Tây Xanh</t>
  </si>
  <si>
    <t>1.BAKERY AND DELICA</t>
  </si>
  <si>
    <t>2.BAKERY</t>
  </si>
  <si>
    <t>3.BREADS</t>
  </si>
  <si>
    <t>4.BÁNH TƯƠI DATE NGẮN</t>
  </si>
  <si>
    <t>5.BÁNH LẠT</t>
  </si>
  <si>
    <t>6.BÁNH NGÀN LỚP</t>
  </si>
  <si>
    <t>MAGNUM - LY NHỰA CAO CẤP 700ML</t>
  </si>
  <si>
    <t>BỘ CHÉN DĨA COCA - COLA TẾT AN - TÀI - LỘC HÀNG KM</t>
  </si>
  <si>
    <t>BỘ CHÉN ĐĨA GỐM TRÁNG MEN HOA VĂN COCA-COLA HÀNG KM</t>
  </si>
  <si>
    <t>RCVN - MỒNG TƠI HƯỚNG HỮU CƠ 250G</t>
  </si>
  <si>
    <t>LY THỦY TINH EIBAUER HÀNG KM</t>
  </si>
  <si>
    <t>6.Hàng Khuyến Mãi Không Bán - Đồ Uống Có Cồn</t>
  </si>
  <si>
    <t>5.BÁNH MÌ BAGUETTE</t>
  </si>
  <si>
    <t>6.BÁNH MÌ BAGUETTE TRẮNG</t>
  </si>
  <si>
    <t>6.BÁNH MÌ BAGUETTE NGUYÊN CÁM</t>
  </si>
  <si>
    <t>TÚI GIẤY QUAKER</t>
  </si>
  <si>
    <t>6.Hàng Khuyến Mãi Không Bán - Bánh Kẹo</t>
  </si>
  <si>
    <t>DĨA SỨ HOA VĂN WIL HÀNG KM</t>
  </si>
  <si>
    <t>LY THỦY TINH BOSS HÀNG KM</t>
  </si>
  <si>
    <t>LY QUAI XÁCH TRÀ UL LIPTON HÀNG KM</t>
  </si>
  <si>
    <t>BỘ 4 CHÉN VÀ 1 DĨA GỐM HOA VĂN PEPSI HÀNG KM</t>
  </si>
  <si>
    <t>MESA - BỘ THỐ TRÁNG MEN</t>
  </si>
  <si>
    <t>HARRYS - BÁNH MÌ HOA CÚC MINI TRESSE 210G</t>
  </si>
  <si>
    <t>4.BÁNH TƯƠI DATE DÀI</t>
  </si>
  <si>
    <t>5.BÁNH NGỌT</t>
  </si>
  <si>
    <t>6.BÁNH NGỌT KHÔNG NHÂN</t>
  </si>
  <si>
    <t>HARRYS - BÁNH MÌ HOA CÚC BRIOCHE TRESSE 500G</t>
  </si>
  <si>
    <t>BALO DECATHLON UNILEVER - HKM</t>
  </si>
  <si>
    <t>WERTHERS - KẸO CREAM CANDY THANH 50G</t>
  </si>
  <si>
    <t>THANH</t>
  </si>
  <si>
    <t>MESA - NƯỚC GIẶT ARIEL TÚI 400ML HÀNG KM</t>
  </si>
  <si>
    <t>NESTLE - GẤU BÔNG MÈO CUPID HÀNG KM</t>
  </si>
  <si>
    <t>NESTLE - GẤU BÔNG TÔN NGỘ KHÔNG HÀNG KM</t>
  </si>
  <si>
    <t>NESTLE - TÚI TOTE PRIDE HÀNG KM</t>
  </si>
  <si>
    <t>NESTLE - TÚI TOTE HÀNG KM</t>
  </si>
  <si>
    <t>NESTLE - GIFT NÓN THÚ CƯNG</t>
  </si>
  <si>
    <t>NESTLE - TÚI TOTE TỰ HÀO</t>
  </si>
  <si>
    <t>137 DEGREES - LY THỦY TINH PREMIUM HÀNG KM</t>
  </si>
  <si>
    <t>6.Chanh Xanh</t>
  </si>
  <si>
    <t>DƯA LEO GIỐNG NHẬT TAKII HỮU CƠ 300-400G</t>
  </si>
  <si>
    <t>KIWI RUỘT ĐỎ NỘI ĐỊA TRUNG HỘP 450G UP</t>
  </si>
  <si>
    <t>CHÀ LÀ KHÔ NGUYÊN CÀNH HỘP 500GR</t>
  </si>
  <si>
    <t>6.Chà Là NK</t>
  </si>
  <si>
    <t>CHÀ LÀ KHÔ KHÔNG CÀNH HỘP 500GR</t>
  </si>
  <si>
    <t>TÁO ĐỎ TÂN CƯƠNG HAOXIANGNI GÓI 500G HÀNG KM</t>
  </si>
  <si>
    <t>MECO - TRÀ HOA QUẢ VỊ LỰU NHO 400ML</t>
  </si>
  <si>
    <t>2.DELICA</t>
  </si>
  <si>
    <t>3.DRINKS</t>
  </si>
  <si>
    <t>4.ĐỒ UỐNG PHA SẴN</t>
  </si>
  <si>
    <t>5.TRÀ,TRÀ SỮA</t>
  </si>
  <si>
    <t>6.TRÀ KHÁC</t>
  </si>
  <si>
    <t>MECO - TRÀ HOA QUẢ VỊ VẢI CHANH LEO 400ML</t>
  </si>
  <si>
    <t>MECO - TRÀ HOA QUẢ VỊ XOÀI ỔI 400ML</t>
  </si>
  <si>
    <t>MECO - TRÀ HOA QUẢ VỊ ĐÀO BƯỞI 400ML</t>
  </si>
  <si>
    <t>MECO - TRÀ HOA QUẢ VỊ ANH ĐÀO, DÂU, VIỆT QUẤT 400ML</t>
  </si>
  <si>
    <t>SUNITY - THẠCH CAO QUY LINH ĐẬU ĐỎ 215G</t>
  </si>
  <si>
    <t>3.DESSERTS</t>
  </si>
  <si>
    <t>4.MÓN TRÁNG MIỆNG KHÁC</t>
  </si>
  <si>
    <t>5.THẠCH CÁC LOẠI</t>
  </si>
  <si>
    <t>6.THẠCH CÁC LOẠI</t>
  </si>
  <si>
    <t>SUNITY - THẠCH CAO QUY LINH TRUYỀN THỐNG 215G</t>
  </si>
  <si>
    <t>SUNITY - THẠCH ĐEN VỊ LÊ 230G</t>
  </si>
  <si>
    <t>COSIA - THẠCH PURI TRÁI CÂY TỔNG HỢP HŨ 200G</t>
  </si>
  <si>
    <t>COSIA - THẠCH PURI TRÁI CÂY VỊ NHO 200G</t>
  </si>
  <si>
    <t>NESTLE - TẤT KEM</t>
  </si>
  <si>
    <t>SIYE BAKING - BÁNH MÌ TRỨNG CUỘN CHÀ BÔNG 68G</t>
  </si>
  <si>
    <t>5.BÁNH MẶN</t>
  </si>
  <si>
    <t>6.BÁNH MẶN CÓ NHÂN</t>
  </si>
  <si>
    <t>SIYE BAKING - BÁNH MÌ VỊ XOÀI 43G</t>
  </si>
  <si>
    <t>6.BÁNH NGỌT CÓ NHÂN</t>
  </si>
  <si>
    <t>SIYE BAKING - BÁNH MÌ ĐẬU PHỘNG 45G</t>
  </si>
  <si>
    <t>UMIKI - BÁNH MÌ NGÀN LỚP VỊ SỮA 80G</t>
  </si>
  <si>
    <t>UMIKI - BÁNH MÌ VỊ CHUỐI 58G</t>
  </si>
  <si>
    <t>UMIKI - BÁNH MÌ NGÀN LỚP VỊ SỮA VIỆT QUẤT 80G</t>
  </si>
  <si>
    <t>UMIKI - BÁNH BÔNG LAN TAM GIÁC VỊ MATCHA 75G</t>
  </si>
  <si>
    <t>3.CAKES</t>
  </si>
  <si>
    <t>4.BÁNH DATE DÀI</t>
  </si>
  <si>
    <t>5.BÁNH BÔNG LAN</t>
  </si>
  <si>
    <t>6.BÁNH BÔNG LAN</t>
  </si>
  <si>
    <t>UMIKI - SANDWICH CHÀ BÔNG RAINBOW VỊ KHOAI MÔN CÁI 68G</t>
  </si>
  <si>
    <t>UMIKI - BÁNH BÔNG LAN SHOUGONG TRỨNG NGUYÊN CHẤT 120G</t>
  </si>
  <si>
    <t>UMIKI - BÁNH TRỨNG MỀM WAFFLE 30G</t>
  </si>
  <si>
    <t>NUTELLA - HẠT PHỈ PHẾT CACAO 350G</t>
  </si>
  <si>
    <t>3.SPREADS &amp; TOPPINGS</t>
  </si>
  <si>
    <t>4.Mứt, Phết</t>
  </si>
  <si>
    <t>5.Mứt, Phết Khác</t>
  </si>
  <si>
    <t>6.Mứt Hạt Phỉ</t>
  </si>
  <si>
    <t>WHOLEFARM - BỘT KEM TƯƠI VANI HOKKAIDO</t>
  </si>
  <si>
    <t>GRAM</t>
  </si>
  <si>
    <t>3.MATERIAL DELICA</t>
  </si>
  <si>
    <t>4.NGUYÊN LIỆU KHÁC</t>
  </si>
  <si>
    <t>5.NGUYÊN LIỆU KHÁC</t>
  </si>
  <si>
    <t>6.NGUYÊN LIỆU KHÁC</t>
  </si>
  <si>
    <t>NUTELLA - HẠT PHỈ PHẾT CACAO 200G</t>
  </si>
  <si>
    <t>MENZ &amp; GASSER - MỨT TRÁI CÂY RỪNG HŨ 340G</t>
  </si>
  <si>
    <t>5.Mứt Trái Cây</t>
  </si>
  <si>
    <t>6.Mứt Trái Cây</t>
  </si>
  <si>
    <t>MENZ &amp; GASSER - MỨT VIỆT QUẤT HŨ 340G</t>
  </si>
  <si>
    <t>PT1598524</t>
  </si>
  <si>
    <t>NHO ĐỎ KẸO MỸ HỘP 450G (KHÔNG XÀI)</t>
  </si>
  <si>
    <t>TO227159</t>
  </si>
  <si>
    <t>FRAGATA - MỨT DÂU TÂY 350G</t>
  </si>
  <si>
    <t>HARIBO - KẸO DẺO GOLDBEARS SOUR 45G HÀNG KM</t>
  </si>
  <si>
    <t>WELCH'S - NƯỚC NGỌT WELCH'S ZERO VỊ NHO LON 355ML</t>
  </si>
  <si>
    <t>PT1605691</t>
  </si>
  <si>
    <t>LON</t>
  </si>
  <si>
    <t>LY RƯỢU SOJU JINRO HÀNG KM</t>
  </si>
  <si>
    <t>ST kiểm sai QT</t>
  </si>
  <si>
    <t>SAMLIP - BÁNH PHÔ MAI MR.CHEF'S 105G</t>
  </si>
  <si>
    <t>4.BÁNH LẠNH</t>
  </si>
  <si>
    <t>5.BÁNH LẠNH KHÁC</t>
  </si>
  <si>
    <t>6.BÁNH CHEESE CAKE</t>
  </si>
  <si>
    <t>SAMLIP - BÁNH PHÔ MAI DƯA LƯỚI MR.CHEF'S 105G</t>
  </si>
  <si>
    <t>COFFEE TOWN - CÀ PHÊ WHITE VANILLA 250ML</t>
  </si>
  <si>
    <t>5.CÀ PHÊ</t>
  </si>
  <si>
    <t>6.CÀ PHÊ</t>
  </si>
  <si>
    <t>COFFEE TOWN - CÀ PHÊ DEEP BROWN MOCHA 250ML</t>
  </si>
  <si>
    <t>COFFEE TOWN - CÀ PHÊ HAZELNUT 250ML</t>
  </si>
  <si>
    <t>WOONGJIN - VỎ HỘP TẾT 3 CHAI NƯỚC GẠO 1.5L</t>
  </si>
  <si>
    <t>NHO MẪU ĐƠN HỘP 450G</t>
  </si>
  <si>
    <t>BLUE - CHAI THẢ BỒN CẦU TOILET HƯƠNG ĐÀO 180G</t>
  </si>
  <si>
    <t>HAND&amp;HAND - NẤM LINH CHI NÂU HQ 150G</t>
  </si>
  <si>
    <t>HAND&amp;HAND - NẤM LINH CHI TRẮNG HQ 150G</t>
  </si>
  <si>
    <t>5.Nho Khác</t>
  </si>
  <si>
    <t>SNACK HỖN HỢP CÁC LOẠI HẠT TONG GARDEN LON 180G HÀNG KM</t>
  </si>
  <si>
    <t>SNACK KHOAI MÌ VỊ MUỐI TONG GARDEN GÓI 85G HÀNG KM</t>
  </si>
  <si>
    <t>BĂNG VỆ SINH BAN ĐÊM 30CM GÓI 4 MIẾNG LAURIER - HKM</t>
  </si>
  <si>
    <t>RL- NẤM KIM CHÂM THÁI LAN 150G</t>
  </si>
  <si>
    <t>KFM- ME NGỌT THÁI LAN HỘP 450G</t>
  </si>
  <si>
    <t>6.Me Ngọt NK</t>
  </si>
  <si>
    <t>ME NGỌT THÁI LAN HỘP 400G</t>
  </si>
  <si>
    <t>DALAT HILL-XÀ LÁCH HỖN HỢP SWEET BABY 100G</t>
  </si>
  <si>
    <t>4.Xà Lách Ăn Sẵn</t>
  </si>
  <si>
    <t>5.Xà Lách Hỗn Hợp</t>
  </si>
  <si>
    <t>6.Xà Lách Rửa Sẵn</t>
  </si>
  <si>
    <t>DALAT HILL-XÀ LÁCH HỖN HỢP SPRING MIX 100G</t>
  </si>
  <si>
    <t>DALAT HILL- XÀ LÁCH HỖN HỢP GOURMET ITALIAN 100G</t>
  </si>
  <si>
    <t>XÀ LÁCH HỖN HỢP PURE ROCKET 100G (ĐÃ RỬA SẠCH)</t>
  </si>
  <si>
    <t>WHO HUP DẦU HÀO 500G</t>
  </si>
  <si>
    <t>CHAI</t>
  </si>
  <si>
    <t>POKKA - NƯỚC TRÀ VỊ ĐÀO CHAI 500ML</t>
  </si>
  <si>
    <t>HAND &amp; HAND - NẤM HỖN HỢP HQ 300G</t>
  </si>
  <si>
    <t>4.Nấm Hỗn Hợp</t>
  </si>
  <si>
    <t>5.Nấm Hỗn Hợp</t>
  </si>
  <si>
    <t>6.Nấm Hỗn Hợp</t>
  </si>
  <si>
    <t>KOTEX - BĂNG VỆ SINH HẰNG NGÀY KHÁNG KHUẨN 20 MIẾNG</t>
  </si>
  <si>
    <t>DAO CẠO GILLETTE - HKM</t>
  </si>
  <si>
    <t>BAULI MOONFILS - BÁNH SỪNG BÒ HƯƠNG PHÔ MAI 45G</t>
  </si>
  <si>
    <t>BAULI MOONFILS - BÁNH SỪNG BÒ SOCOLA 45G</t>
  </si>
  <si>
    <t>BAULI MOONFILS - BÁNH SỪNG BÒ HƯƠNG VANILA 45G</t>
  </si>
  <si>
    <t>5.Vải</t>
  </si>
  <si>
    <t>6.Vải U Hồng</t>
  </si>
  <si>
    <t>TÚI STING HÀNG KM</t>
  </si>
  <si>
    <t>CHOLIMEX - TƯƠNG ỚT 5KG</t>
  </si>
  <si>
    <t>VINAMILK - BÁNH CÔN KEM HÀNG KM</t>
  </si>
  <si>
    <t>COSY - BÁNH QUY MARIE GÓI 120G</t>
  </si>
  <si>
    <t>HẠT NÊM NẤM HƯƠNG ORGANIC KNORR TÚI 70G KM</t>
  </si>
  <si>
    <t>6.Hàng Khuyến Mãi Không Bán - Gia Vị, Nguyên Liệu</t>
  </si>
  <si>
    <t>THUẬN PHÁT - NƯỚC MẮM DU LỊCH 40N 50ML KM</t>
  </si>
  <si>
    <t>VINAMIT-DƯA LEO HỮU CƠ 300G</t>
  </si>
  <si>
    <t>NGÀY</t>
  </si>
  <si>
    <t>BĂNG VỆ SINH SOFY SKIN COMFORT SIÊU MỎNG CÁNH 26CM 8 MIẾNG - HKM</t>
  </si>
  <si>
    <t>4.BÁNH TƯƠI DATE VỪA</t>
  </si>
  <si>
    <t>5.BÁNH MÌ SANDWICH</t>
  </si>
  <si>
    <t>6.BÁNH MÌ SANDWICH NGŨ CỐC</t>
  </si>
  <si>
    <t>6.BÁNH MÌ SANDWICH KHÁC</t>
  </si>
  <si>
    <t>STAFF - BÁNH MÌ PHÔ MAI CHÀ BÔNG 60G</t>
  </si>
  <si>
    <t>ST GỐC</t>
  </si>
  <si>
    <t>STAFF - BÁNH MÌ CHÀ BÔNG 60G</t>
  </si>
  <si>
    <t>PT TRỨNG</t>
  </si>
  <si>
    <t>Tiền</t>
  </si>
  <si>
    <t>LỖI</t>
  </si>
  <si>
    <t>6.BÁNH MÌ SANDWICH TRẮNG</t>
  </si>
  <si>
    <t>TRẠNG THÁI</t>
  </si>
  <si>
    <t>STAFF - BÁNH BÔNG LAN NHO 38G</t>
  </si>
  <si>
    <t>DC XÁC NHẬN</t>
  </si>
  <si>
    <t>4.BÁNH DATE VỪA</t>
  </si>
  <si>
    <t>THIÊN HƯƠNG - MÈ XỬNG GIÒN GÓI 160G</t>
  </si>
  <si>
    <t>3.SNACKS AND TREATS</t>
  </si>
  <si>
    <t>4.BÁNH ĂN VẶT</t>
  </si>
  <si>
    <t>5.MÈ XỬNG</t>
  </si>
  <si>
    <t>6.MÈ XỬNG</t>
  </si>
  <si>
    <t>ÔNG CHÀ VÀ  -  QUẢ MẮC MẬT 1000G</t>
  </si>
  <si>
    <t>ÔNG CHÀ VÀ - CẢI TỨ XUYÊN GIÒN GÓI 40G</t>
  </si>
  <si>
    <t>ÔNG CHÀ VÀ - TIÊU ĐEN HẠT 500G</t>
  </si>
  <si>
    <t>ÔNG CHÀ VÀ - TIÊU SỌ HẠT 500G</t>
  </si>
  <si>
    <t>ÔNG CHÀ VÀ  -  HẠT ĐIỀU MÀU 500G</t>
  </si>
  <si>
    <t>NOSAFOOD - BỘT NGŨ VỊ HƯƠNG 45G</t>
  </si>
  <si>
    <t>8938555754005 - 1 HỘP ; 8936013680026 - 1 HỘP ; 8936192440282 - 2 HỘP</t>
  </si>
  <si>
    <t>PT1598522</t>
  </si>
  <si>
    <t>126k</t>
  </si>
  <si>
    <t>BINGGARE - BÌNH NƯỚC VÀ 4 LY NHỰA CAO CẤP</t>
  </si>
  <si>
    <t>MAGGI - DẦU HÀO 820ML</t>
  </si>
  <si>
    <t>TO227201</t>
  </si>
  <si>
    <t>Vận Tải</t>
  </si>
  <si>
    <t>FRISTI - SỮA CHUA UỐNG HƯƠNG CAM SỮA 4*100ML</t>
  </si>
  <si>
    <t>LỐC</t>
  </si>
  <si>
    <t>YOMOST - SỮA CHUA UỐNG HƯƠNG CAM 965ML</t>
  </si>
  <si>
    <t>Không đồng ý</t>
  </si>
  <si>
    <t>FRISTI - SỮA CHUA UỐNG HƯƠNG VIỆT QUẤT SỮA 4*100ML</t>
  </si>
  <si>
    <t>UNILEVER - VIM VIÊN TẨY BỒN CẦU HƯƠNG BIỂN XANH 55G HÀNG KM KM</t>
  </si>
  <si>
    <t>UNILEVER - NLS SUNLIGHT THIÊN NHIÊN 700G KM</t>
  </si>
  <si>
    <t>UNILEVER - NRC SUNLIGHT THIÊN NHIÊN 357ML KM</t>
  </si>
  <si>
    <t>UNILEVER -TẨY BỒN CẦU VIM CHAI 450ML HÀNG KM</t>
  </si>
  <si>
    <t>OMO - NƯỚC GIẶT MATIC GOLD 500G HÀNG KM</t>
  </si>
  <si>
    <t>8936064240057 - 5 HỘP</t>
  </si>
  <si>
    <t>NƯỚC GIẶT OMO CỬA TRƯỚC HƯƠNG OẢI HƯƠNG 412G UNILEVER - HKM</t>
  </si>
  <si>
    <t>125k</t>
  </si>
  <si>
    <t>UNILEVER - NRC SUNLIGHT THIÊN NHIÊN 526ML KM</t>
  </si>
  <si>
    <t>NƯỚC XẢ COMFORT NƯỚC HOA THIÊN NHIÊN QUYẾN RŨ TÚI 400ML UNILEVER - HKM</t>
  </si>
  <si>
    <t>8936064240286 - 4 HỘP</t>
  </si>
  <si>
    <t>UNILEVER - NLS SUNLIGHT HOA HẠ VÀ BẠC HÀ TÚI 700G KM</t>
  </si>
  <si>
    <t>KIDO - BÁNH CHÀ BÔNG XỐT SINGAPORE 55G</t>
  </si>
  <si>
    <t>KIDO - BÁNH PHÔ MAI CASTELLA 40G</t>
  </si>
  <si>
    <t>KIDO - BÁNH DORAYAKI CHÀ BÔNG XỐT BƠ 150G</t>
  </si>
  <si>
    <t>KIDO - BÁNH DORAYAKI SÔ CÔ LA 150G</t>
  </si>
  <si>
    <t>8936064240057 - 2 HỘP ; 8936064240286 - 3 HỘP</t>
  </si>
  <si>
    <t>KIDO - BÁNH DORAYAKI CHÀ BÔNG XỐT PHÔ MAI 150G</t>
  </si>
  <si>
    <t>143k</t>
  </si>
  <si>
    <t>KIDO - BÁNH DORAYAKI CHÀ BÔNG XỐT BBQ 150G</t>
  </si>
  <si>
    <t>KIDO - BÁNH DORAYAKI ĐẬU ĐỎ 150G</t>
  </si>
  <si>
    <t>KIDO - BÁNH DORAYAKI CHÀ BÔNG XỐT TRỨNG MUỐI 150G</t>
  </si>
  <si>
    <t>ALPENLIEBE - KẸO DẺO TIM ĐÀO NGỌT NGÀO GÓI 24G HÀNG KM</t>
  </si>
  <si>
    <t>8938555754012 - 2 HỘP</t>
  </si>
  <si>
    <t>56k</t>
  </si>
  <si>
    <t>OTTO - BÁNH MÌ KHOAI TÂY 130G</t>
  </si>
  <si>
    <t>OTTO - BÁNH MÌ KEM SOCOLA 90G</t>
  </si>
  <si>
    <t>OTTO - BÁNH SANDWICH TƯƠI LẠT 490G</t>
  </si>
  <si>
    <t>OTTO - BÁNH SANDWICH TƯƠI LẠT 245G</t>
  </si>
  <si>
    <t>1100816 - 9,52KG</t>
  </si>
  <si>
    <t>247,52k</t>
  </si>
  <si>
    <t>OTTO - SANDWICH TƯƠI 2 LÁT CHÀ BÔNG XỐT MAYONNAISE CAY 82.5G</t>
  </si>
  <si>
    <t>OTTO - BÁNH MÌ HOA CÚC 290G</t>
  </si>
  <si>
    <t>OTTO - BÁNH MÌ HOA CÚC 80G</t>
  </si>
  <si>
    <t>OTTO - BÁNH MÌ SIÊU HẠT DINH DƯỠNG 145G</t>
  </si>
  <si>
    <t>8938558303040 - 3 HỘP</t>
  </si>
  <si>
    <t>78k</t>
  </si>
  <si>
    <t>TÚI CẦM TAY CHỮ V ROHTO - HKM</t>
  </si>
  <si>
    <t>LOTHAMILK - SỮA BẮP 250ML</t>
  </si>
  <si>
    <t>5.ĐỒ UỐNG DINH DƯỠNG</t>
  </si>
  <si>
    <t>6.SỮA BẮP</t>
  </si>
  <si>
    <t>CHUPA CHUPS - LY NƯỚC NHỰA PP 750ML HÀNG KM</t>
  </si>
  <si>
    <t>UNILEVER - ĐƯỜNG BIÊN HÒA 500G KM</t>
  </si>
  <si>
    <t>8936064240057 - 4 vỉ ; 8938555754005 - 2 vỉ ; 8936013680026 - 1 vỉ</t>
  </si>
  <si>
    <t>175k</t>
  </si>
  <si>
    <t>SỮA TẮM DƯỠNG TRẮNG HƯƠNG NƯỚC HOA ON: THE BODY - HKM</t>
  </si>
  <si>
    <t>MIWON  -  BỘT NGỌT MIWON 100G</t>
  </si>
  <si>
    <t>MIWON - HẠT NÊM TỪ THỊT GÓI 400G</t>
  </si>
  <si>
    <t>6.Hàng Khuyến Mãi Không Bán - Gạo Mì Nui</t>
  </si>
  <si>
    <t>8936064240057 - 5 vỉ</t>
  </si>
  <si>
    <t>AJI-MAYO - XỐT MAYONNAISE GIẢM 30% CHẤT BÉO 260G</t>
  </si>
  <si>
    <t>TUÝP</t>
  </si>
  <si>
    <t>DALAT HASFARM - HOA LILY KÉP</t>
  </si>
  <si>
    <t>DALAT HASFARM - KIẾT TƯỜNG</t>
  </si>
  <si>
    <t>5.Hoa Chậu</t>
  </si>
  <si>
    <t>6.Hoa Chậu</t>
  </si>
  <si>
    <t>DALAT HASFARM - CHẬU SỐNG ĐỜI TRUNG KÉP</t>
  </si>
  <si>
    <t>DALAT HASFARM - HOA ĐỒNG TIỀN</t>
  </si>
  <si>
    <t>DALAT HASFARM - CHẬU HOA HỒNG GÓI</t>
  </si>
  <si>
    <t>DAN D PAK - BƠ ĐẬU PHỘNG CRUNCHY HŨ 200G</t>
  </si>
  <si>
    <t>5.Mứt Bơ Đậu Phộng</t>
  </si>
  <si>
    <t>6.Mứt Bơ Đậu Phộng Crunchy</t>
  </si>
  <si>
    <t>DAN D PAK - BƠ ĐẬU PHỘNG CREAMY HŨ 200G</t>
  </si>
  <si>
    <t>6.Mứt Bơ Đậu Phộng Creamy</t>
  </si>
  <si>
    <t>ÁNH HỒNG - BÁNH FLAN 6*54G</t>
  </si>
  <si>
    <t>4.BÁNH FLAN, PUDDING</t>
  </si>
  <si>
    <t>5.BÁNH FLAN</t>
  </si>
  <si>
    <t>6.BÁNH FLAN</t>
  </si>
  <si>
    <t>ÁNH HỒNG - BÁNH FLAN CARAMEL 6*100G</t>
  </si>
  <si>
    <t>ÁNH HỒNG - BÁNH FLAN CARAMEL CAO CẤP 2*80G</t>
  </si>
  <si>
    <t>ÁNH HỒNG - BÁNH FLAN CARAMEL CAFE SỮA DỪA 82G</t>
  </si>
  <si>
    <t>ÁNH HỒNG - THẠCH DỪA LY 190G</t>
  </si>
  <si>
    <t>ÁNH HỒNG - THẠCH DỪA VỊ ĐÀO 190G</t>
  </si>
  <si>
    <t>ÁNH HỒNG - THẠCH DỪA VỊ DƯA LƯỚI 190G</t>
  </si>
  <si>
    <t>LE FRUIT - MỨT DỨA 225G</t>
  </si>
  <si>
    <t>LE FRUIT - MỨT DỨA HŨ 30G</t>
  </si>
  <si>
    <t>LE FRUIT - MỨT DÂU HŨ 225G</t>
  </si>
  <si>
    <t>LE FRUIT - MỨT ỔI HŨ 225G</t>
  </si>
  <si>
    <t>LE FRUIT - MỨT ỔI HŨ 30G</t>
  </si>
  <si>
    <t>LE FRUIT - MỨT DỨA GỪNG 30G</t>
  </si>
  <si>
    <t>LE FRUIT - MỨT XOÀI &amp; QUẾ KHÔNG ĐƯỜNG HŨ 30G</t>
  </si>
  <si>
    <t>PT1558078</t>
  </si>
  <si>
    <t>PT1562087</t>
  </si>
  <si>
    <t>8936064240316 - 1vỉ</t>
  </si>
  <si>
    <t>DC</t>
  </si>
  <si>
    <t>PT1558210</t>
  </si>
  <si>
    <t>PT1562084</t>
  </si>
  <si>
    <t>8938555754012 - 1vỉ</t>
  </si>
  <si>
    <t>PT1558074</t>
  </si>
  <si>
    <t>PT1561998</t>
  </si>
  <si>
    <t>8936192440282 - 1vỉ</t>
  </si>
  <si>
    <t>PT1558119</t>
  </si>
  <si>
    <t>PT1561942</t>
  </si>
  <si>
    <t>8938513029015 - 1vỉ</t>
  </si>
  <si>
    <t>LE FRUIT - MỨT MƠ &amp; KHẾ HŨ 30G</t>
  </si>
  <si>
    <t>BONNE MAMAN JAMS - MỨT PHÚC BỒN TỬ 30G</t>
  </si>
  <si>
    <t>PT1558034</t>
  </si>
  <si>
    <t>PT1561908</t>
  </si>
  <si>
    <t>8936192440282 - 3vỉ</t>
  </si>
  <si>
    <t>BONNE MAMAN JAMS - MỨT DÂU 30G</t>
  </si>
  <si>
    <t>SỮA TẮM PURITE ANH ĐÀO CHAI 250ML - HKM</t>
  </si>
  <si>
    <t>DẦU GỘI HƯƠNG NƯỚC HOA AMAZON HUNT 150G X-MEN - HKM</t>
  </si>
  <si>
    <t>TẮM GỘI X-MEN COFFEE CHAI 150G - HKM</t>
  </si>
  <si>
    <t>HỘP THỦY TINH 400ML UNILEVER - HKM</t>
  </si>
  <si>
    <t>PT1558030</t>
  </si>
  <si>
    <t>PT1561573</t>
  </si>
  <si>
    <t>SỮA TẮM ENCHANTEUR CHAI 450G - HKM</t>
  </si>
  <si>
    <t>NƯỚC GIẶT XẢ MAX KLEEN HƯƠNG DẤU ẤN NGỌT NGÀO TÚI 450G - HKM</t>
  </si>
  <si>
    <t>8936013680026 - 1vỉ</t>
  </si>
  <si>
    <t>CELANO - TÚI XÁCH HÀNG KM</t>
  </si>
  <si>
    <t>QUẠT CẦM TAY MINI SELSUN - HKM</t>
  </si>
  <si>
    <t>GỐI NGỦ KOTEX - HKM</t>
  </si>
  <si>
    <t>NESTLE - GẤU BÔNG KỲ LÂN HÀNG KM</t>
  </si>
  <si>
    <t>HỘP TÚI MÙ MÓC KHOÁ KOTEX - HKM</t>
  </si>
  <si>
    <t>KHĂN TẮM NESCAFE SIGNATURE+ HÀNG KM</t>
  </si>
  <si>
    <t>PT1558058</t>
  </si>
  <si>
    <t>PT1561464</t>
  </si>
  <si>
    <t>5.Bưởi Năm Roi</t>
  </si>
  <si>
    <t>6.Bưởi Năm Roi</t>
  </si>
  <si>
    <t>CAM SÀNH TÚI LƯỚI LOẠI 1</t>
  </si>
  <si>
    <t>HÀNH TÂY NEW ZEALAND 700G</t>
  </si>
  <si>
    <t>5.Quýt Đường</t>
  </si>
  <si>
    <t>6.Quýt Đường</t>
  </si>
  <si>
    <t>HỘP ĐỰNG THỰC PHẨM INOCHI UNILEVER 500ML - HKM</t>
  </si>
  <si>
    <t>LY NƯỚC 1L NESCAFE HÀNG KM</t>
  </si>
  <si>
    <t>PT1558089</t>
  </si>
  <si>
    <t>CELANO - LY NƯỚC SÀNH ĐIỆU INOCHI HÀNG KM</t>
  </si>
  <si>
    <t>PT1560895</t>
  </si>
  <si>
    <t>8936064240286 - 1vỉ</t>
  </si>
  <si>
    <t>BẮC ÂU - NẤM KIM CHÂM VN HỮU CƠ 150G</t>
  </si>
  <si>
    <t>PT1598521</t>
  </si>
  <si>
    <t>BẮC ÂU - NẤM ĐÙI GÀ VN HỮU CƠ 250G</t>
  </si>
  <si>
    <t>TO227291</t>
  </si>
  <si>
    <t>PT1558131</t>
  </si>
  <si>
    <t>PT1560522</t>
  </si>
  <si>
    <t>BẮC ÂU - NẤM ĐÙI GÀ BABY VN HỮU CƠ 250G</t>
  </si>
  <si>
    <t>8936013680576 - 1vỉ</t>
  </si>
  <si>
    <t>TÁO ĐỎ SẤY DẺO NUTTY GÓI 250G HÀNG KM</t>
  </si>
  <si>
    <t>CẦU TRE - BÚN TƯƠI PURE GÓI 150G</t>
  </si>
  <si>
    <t>HKM - BIBIGO - XỐT GÀ RÁN KIỂU HÀN QUỐC 120G</t>
  </si>
  <si>
    <t>6.Hàng Khuyến Mãi Không Bán - Chilled, Frozen</t>
  </si>
  <si>
    <t>hình tele</t>
  </si>
  <si>
    <t>COBI - BÁNH MÌ QUE STICK BREAD 33G</t>
  </si>
  <si>
    <t>COBI - BÁNH CROISSANT MINI HƯƠNG MATCHA 49G</t>
  </si>
  <si>
    <t>PT1554345</t>
  </si>
  <si>
    <t>PT1557446</t>
  </si>
  <si>
    <t>8936013681290 - 1vỉ</t>
  </si>
  <si>
    <t>COBI - BÁNH CROISSANT MINI PHỦ SÔ CÔ LA SỮA 49G</t>
  </si>
  <si>
    <t>O'FOOD - MIẾN KHOAI LANG SỢI GẬP GÓI 200G</t>
  </si>
  <si>
    <t>TÁO TÚI OH SMILE NUTS 150G HÀNG KM</t>
  </si>
  <si>
    <t>SANWAN-CHÀ LÀ NGUYÊN CÀNH 500G</t>
  </si>
  <si>
    <t>PT1554262</t>
  </si>
  <si>
    <t>PT1557424</t>
  </si>
  <si>
    <t>OH SMILE NUTS - BÁNH RONG BIỂN KẸP HẠT GÓI 100G</t>
  </si>
  <si>
    <t>CHERRY MỸ 500G</t>
  </si>
  <si>
    <t>NHO XANH MỸ HỘP 450G</t>
  </si>
  <si>
    <t>NHO ĐỎ MỸ HỘP 450G</t>
  </si>
  <si>
    <t>PT1554272</t>
  </si>
  <si>
    <t>PT1556437</t>
  </si>
  <si>
    <t>NHO ĐEN MỸ HỘP 450G</t>
  </si>
  <si>
    <t>8938555754135 - 1vỉ</t>
  </si>
  <si>
    <t>NHO MIX 2 MÀU XANH - ĐEN MỸ HỘP 450G</t>
  </si>
  <si>
    <t>NHO MIX 2 MÀU XANH-ĐỎ MỸ HỘP 450G</t>
  </si>
  <si>
    <t>TÁO FUJI NEW ZEALAND TÚI 2KG</t>
  </si>
  <si>
    <t>PT1554352</t>
  </si>
  <si>
    <t>PT1556425</t>
  </si>
  <si>
    <t>8938513029442 - 1vỉ</t>
  </si>
  <si>
    <t>TÁO MINI TÚI 1KG</t>
  </si>
  <si>
    <t>NHO ĐỎ CRIMSON HỘP 500G</t>
  </si>
  <si>
    <t>ICHIBAN - SỮA ĐẬU NÀNH 800ML</t>
  </si>
  <si>
    <t>6.SỮA ĐẬU NÀNH</t>
  </si>
  <si>
    <t>ICHIBAN - SỮA ĐẬU NÀNH 350ML</t>
  </si>
  <si>
    <t>PT1554396</t>
  </si>
  <si>
    <t>PT1556420</t>
  </si>
  <si>
    <t>BÌNH ĐÁ FANTA DÂU 2L HÀNG KM</t>
  </si>
  <si>
    <t>8938555754098 - 1vỉ</t>
  </si>
  <si>
    <t>CELANO - GẤU BÔNG RỒNG VUI NHỘN</t>
  </si>
  <si>
    <t>MERINO - BÁNH ỐC QUẾ KIDO 6x11,6G</t>
  </si>
  <si>
    <t>GIFT - NƯỚC GIẶT HƯƠNG NẮNG XUÂN TÚI 1.2KG</t>
  </si>
  <si>
    <t>GIFT - NƯỚC RỬA CHÉN CAN 1.5KG HÀNG KM</t>
  </si>
  <si>
    <t>CAN</t>
  </si>
  <si>
    <t>2.EGGS</t>
  </si>
  <si>
    <t>3.FRESH EGGS</t>
  </si>
  <si>
    <t>4.Trứng Cút, Vịt</t>
  </si>
  <si>
    <t>5.Trứng Vịt</t>
  </si>
  <si>
    <t>6.Trứng Vịt</t>
  </si>
  <si>
    <t>VFOODS - TRỨNG VỊT SIZE L (HỘP 10 QUẢ)</t>
  </si>
  <si>
    <t>3.PROCESSED EGGS</t>
  </si>
  <si>
    <t>4.Trứng Sơ Chế</t>
  </si>
  <si>
    <t>5.Trứng Muối</t>
  </si>
  <si>
    <t>6.Vịt Muối</t>
  </si>
  <si>
    <t>PT1554371</t>
  </si>
  <si>
    <t>PT1556411</t>
  </si>
  <si>
    <t>5.Trứng Bắc Thảo</t>
  </si>
  <si>
    <t>6.Vịt Bắc Thảo</t>
  </si>
  <si>
    <t>8938558303040 - 1vỉ</t>
  </si>
  <si>
    <t>5.Trứng Cút</t>
  </si>
  <si>
    <t>6.Trứng Cút</t>
  </si>
  <si>
    <t>VFOODS - TRỨNG GÀ TA 30G ± 2G (GIỎ 10 QUẢ)</t>
  </si>
  <si>
    <t>4.Trứng Gà Khác</t>
  </si>
  <si>
    <t>5.Trứng Gà Ta, Gà Ác</t>
  </si>
  <si>
    <t>6.Trứng Gà Ta, Gà Ác</t>
  </si>
  <si>
    <t>4.Trứng Ăn Liền</t>
  </si>
  <si>
    <t>5.Trứng Ăn Liền</t>
  </si>
  <si>
    <t>6.Trứng Ăn Liền</t>
  </si>
  <si>
    <t>PT1554391</t>
  </si>
  <si>
    <t>PT1556401</t>
  </si>
  <si>
    <t>8938555754005 - 1vỉ</t>
  </si>
  <si>
    <t>5.Trứng Gà Bổ Sung Vi Chất</t>
  </si>
  <si>
    <t>6.Trứng Gà Bổ Sung Vi Chất</t>
  </si>
  <si>
    <t>5.Trứng Gà Khác</t>
  </si>
  <si>
    <t>6.Trứng Gà Khác</t>
  </si>
  <si>
    <t>VFOODS - TRỨNG GÀ SIZE XL 65G ± 2G (HỘP 10 QUẢ)</t>
  </si>
  <si>
    <t>4.Trứng Gà Công Nghiệp</t>
  </si>
  <si>
    <t>5.Trứng Gà CN Vỉ Trên 10 Quả</t>
  </si>
  <si>
    <t>6.Trứng Gà CN Vỉ Trên 10 Quả</t>
  </si>
  <si>
    <t>TÂN HUÊ VIÊN - BÁNH PÍA SỐ 1 ĐẬU XANH SẦU RIÊNG 280G</t>
  </si>
  <si>
    <t>5.BÁNH PÍA</t>
  </si>
  <si>
    <t>6.BÁNH PÍA</t>
  </si>
  <si>
    <t>TÂN HUÊ VIÊN - BÁNH PÍA CHÀ BÔNG TRỨNG MUỐI 480G</t>
  </si>
  <si>
    <t>3.SEASONAL BAKERY</t>
  </si>
  <si>
    <t>PT1554293</t>
  </si>
  <si>
    <t>4.BÁNH PÍA</t>
  </si>
  <si>
    <t>PT1556393</t>
  </si>
  <si>
    <t>TÂN HUÊ VIÊN - BÁNH PÍA 5 SAO ĐẬU XANH SẦU RIÊNG 600G</t>
  </si>
  <si>
    <t>TÂN HUÊ VIÊN - BÁNH PÍA KIM SA 480G</t>
  </si>
  <si>
    <t>TÂN HUÊ VIÊN - BÁNH PÍA CHAY ĐẬU SẦU RIÊNG 480G</t>
  </si>
  <si>
    <t>TÂN HUÊ VIÊN - BÁNH PÍA KIM SA DỨA 480G</t>
  </si>
  <si>
    <t>TÂN HUÊ VIÊN - BÁNH PÍA HOÀNG KIM ĐẬU DỨA 480G</t>
  </si>
  <si>
    <t>TÂN HUÊ VIÊN - BÁNH PÍA BÁCH VỊ 900G</t>
  </si>
  <si>
    <t>BẢO MINH - BÁNH CỐM ĐẬU XANH GÓI 75G</t>
  </si>
  <si>
    <t>5.BÁNH CỐM</t>
  </si>
  <si>
    <t>6.BÁNH CỐM</t>
  </si>
  <si>
    <t>BẢO MINH - BÁNH CỐM SẦU RIÊNG GÓI 75G</t>
  </si>
  <si>
    <t>BẢO MINH - BÁNH CỐM HỘP 390G (65G x 6 CÁI)</t>
  </si>
  <si>
    <t>SANDOCHI - BÁNH MỊN NHÂN SỮA CHUA GÓI 5 CHIẾC 100G</t>
  </si>
  <si>
    <t>BẢO MINH - BÁNH BÔNG NHÀI GÓI 180G</t>
  </si>
  <si>
    <t>5.BÁNH ĂN VẶT KHÁC</t>
  </si>
  <si>
    <t>6.BÁNH ĂN VẶT KHÁC</t>
  </si>
  <si>
    <t>BẢO MINH - KẸO DỒI GÓI 120G</t>
  </si>
  <si>
    <t>BẢO MINH - BÁNH PÍA KIM SA TRỨNG CHẢY 150G</t>
  </si>
  <si>
    <t>LY GIỮ NHIỆT CÀ PHÊ PHỐ HÀNG KM</t>
  </si>
  <si>
    <t>LY SỨ CAO CẤP CÀ PHÊ PHỐ HÀNG KM</t>
  </si>
  <si>
    <t>BỘ TÔ DĨA GỐM TRÁNG MEN HOA VĂN CÀ PHÊ PHỐ HÀNG KM</t>
  </si>
  <si>
    <t>BỘ 2 CHÉN SỨ MACCEREAL HÀNG KM</t>
  </si>
  <si>
    <t>LY THỦY TINH CÀ PHÊ PHỐ HÀNG KM</t>
  </si>
  <si>
    <t>BỘ 2 CHÉN SỨ CÀ PHÊ PHỐ HÀNG KM</t>
  </si>
  <si>
    <t>BỘ 3 LY THỦY TINH 360ML CÀ PHÊ PHỐ HÀNG KM</t>
  </si>
  <si>
    <t>LY KIM CƯƠNG HILLWAY HÀNG KM</t>
  </si>
  <si>
    <t>LY VƯƠNG MIỆN HILLWAY HÀNG KM</t>
  </si>
  <si>
    <t>LOF MALTO - SCU HƯƠNG CAM 180ML</t>
  </si>
  <si>
    <t>KUN - BÁNH GẠO DINH DƯỠNG VỊ NƯỚC TƯƠNG 113.4G</t>
  </si>
  <si>
    <t>BỊCH</t>
  </si>
  <si>
    <t>KORENO - MÌ TRỘN KORENO TOKBOKKI GÓI 74G</t>
  </si>
  <si>
    <t>SAVOURE - HỘP ĐỰNG BÁNH TRUNG THU LẺ</t>
  </si>
  <si>
    <t>ORION - BÁNH CON CÁ BỐNG BANG 145G</t>
  </si>
  <si>
    <t>CUSTAS BAKERY - BÁNH CASTELLA TRỨNG LAVA 50G x 3 CÁI</t>
  </si>
  <si>
    <t>ORION - BÁNH CON CÁ BỐNG BANG MOCHI CỐM XANH ĐẬU ĐỎ 145G</t>
  </si>
  <si>
    <t>C'EST BON - BÁNH PHỦ MOCHI CỐM DỪA 27,5G x 5 CÁI</t>
  </si>
  <si>
    <t>LÁ VỪNG (LÁ MÈ) 50G</t>
  </si>
  <si>
    <t>8938513029008 - 1vỉ</t>
  </si>
  <si>
    <t>PT1549957</t>
  </si>
  <si>
    <t>PT1553296</t>
  </si>
  <si>
    <t>PT1550300</t>
  </si>
  <si>
    <t>PT1553042</t>
  </si>
  <si>
    <t>PT1550176</t>
  </si>
  <si>
    <t>PT1552114</t>
  </si>
  <si>
    <t>8936064240057 - 1vỉ</t>
  </si>
  <si>
    <t>PT1543023</t>
  </si>
  <si>
    <t>PT1549301</t>
  </si>
  <si>
    <t>PT1546723</t>
  </si>
  <si>
    <t>PT1549298</t>
  </si>
  <si>
    <t>BA HUÂN - TRỨNG GÀ OMEGA-3 65G ± 2G (HỘP 6 QUẢ)</t>
  </si>
  <si>
    <t>PT1546712</t>
  </si>
  <si>
    <t>PT1549297</t>
  </si>
  <si>
    <t>BA HUÂN - TRỨNG GÀ THẢO DƯỢC 50-60G (HỘP 6 QUẢ)</t>
  </si>
  <si>
    <t>BA HUÂN - TRỨNG GÀ ĂN LIỀN VỊ THẢO MỘC 80G (GÓI 2 QUẢ)</t>
  </si>
  <si>
    <t>BA HUÂN - TRỨNG GÀ ĂN LIỀN VỊ XÔNG KHÓI 80G (GÓI 2 QUẢ)</t>
  </si>
  <si>
    <t>PT1546869</t>
  </si>
  <si>
    <t>PT1549295</t>
  </si>
  <si>
    <t>BA HUÂN - TRỨNG GÀ DHA 55G ± 2G (HỘP 6 QUẢ)</t>
  </si>
  <si>
    <t>THIÊN LƯƠNG - BÁNH PÍA KHOAI MÔN 150G</t>
  </si>
  <si>
    <t>PT1546804</t>
  </si>
  <si>
    <t>THIÊN LƯƠNG - BÁNH PÍA ĐẬU XANH 150G</t>
  </si>
  <si>
    <t>PT1549294</t>
  </si>
  <si>
    <t>THIÊN LƯƠNG - BÁNH PÍA KIM SA LÁ DỨA 200G</t>
  </si>
  <si>
    <t>THIÊN LƯƠNG - BÁNH PÍA KHOAI MÔN SẦU RIÊNG 300G</t>
  </si>
  <si>
    <t>PT1546781</t>
  </si>
  <si>
    <t>PT1549293</t>
  </si>
  <si>
    <t>THIÊN LƯƠNG - BÁNH PÍA KIM SA ĐẬU 200G</t>
  </si>
  <si>
    <t>PONNIE - XIÊN CHẢ BÌ ỚT XIÊM XANH 50G</t>
  </si>
  <si>
    <t>3.COLD AND HOT DELICA</t>
  </si>
  <si>
    <t>4.MÓN ĂN LẠNH</t>
  </si>
  <si>
    <t>5.MÓN ĂN LẠNH</t>
  </si>
  <si>
    <t>6.MÓN ĂN LẠNH</t>
  </si>
  <si>
    <t>PT1546696</t>
  </si>
  <si>
    <t>PT1549071</t>
  </si>
  <si>
    <t>8936013680309 - 1vỉ</t>
  </si>
  <si>
    <t>PONNIE - XÚC XÍCH ỚT 50G</t>
  </si>
  <si>
    <t>PONNIE - XIÊN XÚC XÍCH PHÔ MAI 50G</t>
  </si>
  <si>
    <t>PONNIE - XIÊN CHẢ THỊT HẠT BẮP 50G</t>
  </si>
  <si>
    <t>DẦU TƯỜNG AN 400ML - KM</t>
  </si>
  <si>
    <t>PT1546802</t>
  </si>
  <si>
    <t>PT1549004</t>
  </si>
  <si>
    <t>C'EST BON - BÁNH ĂN SÁNG SỢI THỊT GÀ 2 CÁI</t>
  </si>
  <si>
    <t>6.BÁNH MẶN KHÔNG NHÂN</t>
  </si>
  <si>
    <t>C'EST BON - BÁNH ĂN SÁNG SỢI THỊT GÀ 17G X 5 CÁI</t>
  </si>
  <si>
    <t>C'EST BON - BÁNH ĂN SÁNG KEM PHÔ MAI 17G X 5 CÁI</t>
  </si>
  <si>
    <t>PT1546750</t>
  </si>
  <si>
    <t>PT1548992</t>
  </si>
  <si>
    <t>C'EST BON - BÁNH ĂN SÁNG KEM TRỨNG LAVA 20.3G X 5 CÁI</t>
  </si>
  <si>
    <t>C'EST BON - BÁNH NƯỚNG GIÒN BAGUETTE VỊ BƠ TỎI ĐÚT LÒ GÓI 180G (5 GÓI X 36G)</t>
  </si>
  <si>
    <t>C'EST BON - BÁNH ĂN SÁNG SANDWICH SỐT BƠ PHÔ MAI CHÀ BÔNG GÓI 24.5GX6CÁI</t>
  </si>
  <si>
    <t>PT1534617</t>
  </si>
  <si>
    <t>PT1548950</t>
  </si>
  <si>
    <t>VIETSPECIAL - BÁNH NHỆN MÈ GÓI 150G</t>
  </si>
  <si>
    <t>VIETSPECIAL - BÁNH ĐUÔN SỮA GÓI 150G</t>
  </si>
  <si>
    <t>VIETSPECIAL - BÁNH TAI HEO GÓI 150G</t>
  </si>
  <si>
    <t>VIETSPECIAL - BÁNH MEN GÓI 100G</t>
  </si>
  <si>
    <t>PT1542993</t>
  </si>
  <si>
    <t>PT1546181</t>
  </si>
  <si>
    <t>VIETSPECIAL - BÁNH KEM GẤU 180G</t>
  </si>
  <si>
    <t>KHĂN CƠ BẮP ROMANO - HKM</t>
  </si>
  <si>
    <t>MAXCLEAN - SỌT NHỰA QUAI BI LỚN KM</t>
  </si>
  <si>
    <t>PT1542986</t>
  </si>
  <si>
    <t>PT1546037</t>
  </si>
  <si>
    <t>FE'STA - BÁNH MÌ HOA CÚC NGÀN LỚP NAM VIỆT QUẤT 140G</t>
  </si>
  <si>
    <t>RICHY - BÁNH KARO HOÀNG KIM 156G</t>
  </si>
  <si>
    <t>PT1542925</t>
  </si>
  <si>
    <t>HASFARM - XÀ LÁCH TEEN LEAF XANH 100G</t>
  </si>
  <si>
    <t>PT1545866</t>
  </si>
  <si>
    <t>6.Xà Lách Chưa Rửa</t>
  </si>
  <si>
    <t>PT1543030</t>
  </si>
  <si>
    <t>PT1545777</t>
  </si>
  <si>
    <t>8936064240019 - 1vỉ</t>
  </si>
  <si>
    <t>6.Ớt Ngọt Mini</t>
  </si>
  <si>
    <t>HASFARM - ỚT NGỌT PALERMO GLOBAL GAP 300G</t>
  </si>
  <si>
    <t>HASFARM - CÀ CHUA NGỌC BÍCH 300G</t>
  </si>
  <si>
    <t>PT1543100</t>
  </si>
  <si>
    <t>PT1545364</t>
  </si>
  <si>
    <t>SALAD HỖN HỢP RAU XANH GLOBAL GAP 150G ( ĐÃ RỬA SẠCH)</t>
  </si>
  <si>
    <t>HASFARM - ỚT TRÁI CÂY GLOBAL GAP 150G ( ĐÃ RỬA SẠCH)</t>
  </si>
  <si>
    <t>PT1538888</t>
  </si>
  <si>
    <t>PT1542115</t>
  </si>
  <si>
    <t>HASFARM - HỖN HỢP SALAD BABY VÀ ROCKET GLOBAL GAP 200G ( ĐÃ RỬA SẠCH)</t>
  </si>
  <si>
    <t>HASFARM - CÀ CHUA CHERRY TRÒN GLOBAL GAP 200G</t>
  </si>
  <si>
    <t>PT1538582</t>
  </si>
  <si>
    <t>PT1542113</t>
  </si>
  <si>
    <t>HASFARM - CÀ CHUA COCKTAIL GLOBAL GAP 200G</t>
  </si>
  <si>
    <t>PT1538950</t>
  </si>
  <si>
    <t>PT1542091</t>
  </si>
  <si>
    <t>HASFARM - HỖN HỢP XÀ LÁCH BABY 100G ( ĐÃ RỬA SẠCH)</t>
  </si>
  <si>
    <t>HASFARM - HỖN HỢP XÀ LÁCH BABY VÀ ROCKET 100G ( ĐÃ RỬA SẠCH)</t>
  </si>
  <si>
    <t>BẮP CẢI TÍM THÁI SỢI (ĐÃ RỬA SẠCH) 200G</t>
  </si>
  <si>
    <t>5.Rau Hỗn Hợp Sơ Chế Khác</t>
  </si>
  <si>
    <t>6.Rau Hỗn Hợp Sơ Chế Khác</t>
  </si>
  <si>
    <t>HỖN HỢP BẮP CẢI TRẮNG VÀ CÀ RỐT THÁI SỢI (ĐÃ RỬA SẠCH) 200G</t>
  </si>
  <si>
    <t>HỖN HỢP CẢI KALE VÀ BÓ XÔI BABY 75G (ĐÃ RỬA SẠCH)</t>
  </si>
  <si>
    <t>PT1538873</t>
  </si>
  <si>
    <t>PT1541685</t>
  </si>
  <si>
    <t>HỖN HỢP XÀ LÁCH BABY VÀ RAU THƠM 75G (ĐÃ RỬA SẠCH)</t>
  </si>
  <si>
    <t>HỖN HỢP XÀ LÁCH RADICHIO VÀ ROCKET 100G (ĐÃ RỬA SẠCH)</t>
  </si>
  <si>
    <t>CELANO - GIFT MÓC KHOÁ NGỰA</t>
  </si>
  <si>
    <t>ZESPRI - HỘP KIWI VÀNG 4 QUẢ</t>
  </si>
  <si>
    <t>TÁO ENVY MỸ HỘP 6 QUẢ</t>
  </si>
  <si>
    <t>PT1538936</t>
  </si>
  <si>
    <t>PT1541669</t>
  </si>
  <si>
    <t>TÁO VÀNG KINSEI HỘP 2 TRÁI 600UP</t>
  </si>
  <si>
    <t>ZESPRI - HỘP KIWI VÀNG 2 QUẢ</t>
  </si>
  <si>
    <t>CAM CARA ÚC TÚI 1KG</t>
  </si>
  <si>
    <t>TÁO BREEZE NEWZEALAND TÚI 1KG</t>
  </si>
  <si>
    <t>PT1534595</t>
  </si>
  <si>
    <t>PT1538179</t>
  </si>
  <si>
    <t>TÁO ENVY NEW ZEALAND TÚI 1KG</t>
  </si>
  <si>
    <t>TÁO ORGANIC JULIET PHÁP TÚI 1KG</t>
  </si>
  <si>
    <t>PT1534618</t>
  </si>
  <si>
    <t>PT1537932</t>
  </si>
  <si>
    <t>GẤU BÔNG POLINKY HÀNG KM</t>
  </si>
  <si>
    <t>5.Nấm Cây Khác</t>
  </si>
  <si>
    <t>6.Nấm Cây Khác</t>
  </si>
  <si>
    <t>PT1534678</t>
  </si>
  <si>
    <t>PT1537926</t>
  </si>
  <si>
    <t>4.Nấm Tai</t>
  </si>
  <si>
    <t>5.Nấm Bào Ngư</t>
  </si>
  <si>
    <t>6.Nấm Bào Ngư Xám</t>
  </si>
  <si>
    <t>PT1530843</t>
  </si>
  <si>
    <t>PT1537693</t>
  </si>
  <si>
    <t>5.Trứng Gà CN Vỉ Dưới 10 quả</t>
  </si>
  <si>
    <t>6.Trứng Gà CN Vỉ Dưới 10 quả</t>
  </si>
  <si>
    <t>PT1534636</t>
  </si>
  <si>
    <t>PT1537624</t>
  </si>
  <si>
    <t>KEWPIE - XỐT SALAD DRESSING MÈ RANG (15MLX400)</t>
  </si>
  <si>
    <t>CHEN LIN- LẠP XƯỞNG TƯƠI VỊ TIÊU 300G</t>
  </si>
  <si>
    <t>PT1534613</t>
  </si>
  <si>
    <t>PT1537560</t>
  </si>
  <si>
    <t>SAVOURE - BÁNH BÔNG LAN CHUỐI 85G</t>
  </si>
  <si>
    <t>SAVOURE - BÁNH MÌ NƯỚNG TỎI 115G</t>
  </si>
  <si>
    <t>PT1533996</t>
  </si>
  <si>
    <t>SAVOURE - BÁNH MIXED COLOR MACARON 63G</t>
  </si>
  <si>
    <t>5.BÁNH NGỌT KHÁC</t>
  </si>
  <si>
    <t>6.BÁNH NGỌT KHÁC</t>
  </si>
  <si>
    <t>PT1530855</t>
  </si>
  <si>
    <t>PT1533994</t>
  </si>
  <si>
    <t>SAVOURE - BÁNH HÌNH SÂU KEM CUSTARD 70G</t>
  </si>
  <si>
    <t>5.BÁNH NHÂN KEM</t>
  </si>
  <si>
    <t>6.BÁNH NHÂN KEM</t>
  </si>
  <si>
    <t>SAVOURE - BÁNH FLAN 70G</t>
  </si>
  <si>
    <t>PT1530852</t>
  </si>
  <si>
    <t>PT1533901</t>
  </si>
  <si>
    <t>SAVOURE - BÁNH KEM BẮP 16CM</t>
  </si>
  <si>
    <t>4.BÁNH MÙA VỤ KHÁC</t>
  </si>
  <si>
    <t>5.BÁNH MÙA VỤ KHÁC</t>
  </si>
  <si>
    <t>6.BÁNH MÙA VỤ KHÁC</t>
  </si>
  <si>
    <t>SAVOURE - BÁNH BUN LẠT TRÒN 240G</t>
  </si>
  <si>
    <t>PT1530847</t>
  </si>
  <si>
    <t>PT1533732</t>
  </si>
  <si>
    <t>SAVOURÉ - BÁNH TRUNG THU THANH LONG DỪA HẠT DƯA 1 TRỨNG 185G</t>
  </si>
  <si>
    <t>4.BÁNH TRUNG THU</t>
  </si>
  <si>
    <t>5.BÁNH TRUNG THU</t>
  </si>
  <si>
    <t>6.BÁNH TRUNG THU</t>
  </si>
  <si>
    <t>SAVOURE - BÁNH TRUNG THU ĐẬU XANH LÁ DỨA HẠNH NHÂN 200G</t>
  </si>
  <si>
    <t>SAVOURE - BÁNH TRUNG THU TINH THAN TRE TRỨNG MUỐI TAN CHẢY 200G</t>
  </si>
  <si>
    <t>SAVOURE - BÁNH TRUNG THU MATCHA ĐẬU ĐỎ 200G</t>
  </si>
  <si>
    <t>SAVOURE - BÁNH TRUNG THU THẬP CẨM BÒ XỐT BBQ 150G</t>
  </si>
  <si>
    <t>SAVOURE - BÁNH TRUNG THU THẬP CẨM TÔM XỐT TIÊU 150G</t>
  </si>
  <si>
    <t>SAVOURE - BÁNH TRUNG THU SẦU RIÊNG SAVOURÉ 150G</t>
  </si>
  <si>
    <t>SAVOURE - HỘP BÁNH TRUNG THU PHÚ QUÝ 1 200Gx4</t>
  </si>
  <si>
    <t>PT1530928</t>
  </si>
  <si>
    <t>PT1533274</t>
  </si>
  <si>
    <t>8936013680057 - 1vỉ</t>
  </si>
  <si>
    <t>SAVOURE - HỘP BÁNH TRUNG THU SUNG TÚC 3 100Gx6</t>
  </si>
  <si>
    <t>SAVOURE - HỘP BÁNH TRUNG THU THỊNH VƯỢNG 1 200Gx4</t>
  </si>
  <si>
    <t>SAVOURE - HỘP BÁNH TRUNG THU BẾN THÀNH 200Gx6</t>
  </si>
  <si>
    <t>SAVOURE - BÁNH ỐC KEM 70G</t>
  </si>
  <si>
    <t>PT1526006</t>
  </si>
  <si>
    <t>PT1529774</t>
  </si>
  <si>
    <t>SAVOURE - BÁNH TIRAMISU 16CM</t>
  </si>
  <si>
    <t>PT1526360</t>
  </si>
  <si>
    <t>5.BÁNH QUY</t>
  </si>
  <si>
    <t>PT1529764</t>
  </si>
  <si>
    <t>6.BÁNH QUY</t>
  </si>
  <si>
    <t>SAVOURE - BÁNH BÔNG LAN CUỘN SÔ CÔ LA 60G</t>
  </si>
  <si>
    <t>6.BÁNH BÔNG LAN CUỘN KEM</t>
  </si>
  <si>
    <t>SAVOURE - BÁNH BÔNG LAN CUỘN OREO 60G</t>
  </si>
  <si>
    <t>SAVOURE - BÁNH TRUNG THU THẬP CẨM SÀI GÒN 185G</t>
  </si>
  <si>
    <t>PT1526164</t>
  </si>
  <si>
    <t>PT1529513</t>
  </si>
  <si>
    <t>PT1526033</t>
  </si>
  <si>
    <t>PT1528396</t>
  </si>
  <si>
    <t>PT1528376</t>
  </si>
  <si>
    <t>PT1526109</t>
  </si>
  <si>
    <t>PT1528362</t>
  </si>
  <si>
    <t>PT1526336</t>
  </si>
  <si>
    <t>PT1528354</t>
  </si>
  <si>
    <t>PT1526371</t>
  </si>
  <si>
    <t>PT1528288</t>
  </si>
  <si>
    <t>PT1521933</t>
  </si>
  <si>
    <t>PT1525125</t>
  </si>
  <si>
    <t>PT1521862</t>
  </si>
  <si>
    <t>PT1525124</t>
  </si>
  <si>
    <t>SAVOURE - BÁNH TRUNG THU MATCHA ĐẬU ĐỎ HẠT SEN 185G</t>
  </si>
  <si>
    <t>SAVOURE - BÁNH TRUNG THU KHOAI MÔN HẠT SEN 185G</t>
  </si>
  <si>
    <t>SAVOURE - BÁNH TRUNG THU SẦU RIÊNG HẠT SEN 185G</t>
  </si>
  <si>
    <t>SAVOURE - BÁNH TRUNG THU MÈ ĐEN ĐẬU ĐỎ 185G</t>
  </si>
  <si>
    <t>SAVOURE - BÁNH TRUNG THU THAN TRE TRỨNG MUỐI TAN CHẢY 185G</t>
  </si>
  <si>
    <t>SAVOURE - BÁNH TRUNG THU THẬP CẨM BÒ XỐT BBQ 185G</t>
  </si>
  <si>
    <t>SAVOURE - BÁNH TRUNG THU THẬP CẨM LẠP XƯỞNG XÁ XÍU 150G</t>
  </si>
  <si>
    <t>SAVOURE - BÁNH TRUNG THU THẬP CẨM GÀ QUAY 150G</t>
  </si>
  <si>
    <t>PT1521946</t>
  </si>
  <si>
    <t>PT1525121</t>
  </si>
  <si>
    <t>SAVOURE - BÁNH TRUNG THU DỪA HẠT DƯA 150G</t>
  </si>
  <si>
    <t>SAVOURE - BÁNH TRUNG THU MATCHA ĐẬU ĐỎ 150G</t>
  </si>
  <si>
    <t>SAVOURE - BÁNH TRUNG THU LÁ DỨA ĐẬU XANH 150G</t>
  </si>
  <si>
    <t>SAVOURE - BÁNH TRUNG THU KHOAI MÔN ĐẬU XANH 150G</t>
  </si>
  <si>
    <t>PT1521875</t>
  </si>
  <si>
    <t>PT1524892</t>
  </si>
  <si>
    <t>SAVOURE - BÁNH TRUNG THU CÀ PHÊ LAVA 150G</t>
  </si>
  <si>
    <t>PT1521914</t>
  </si>
  <si>
    <t>PT1524453</t>
  </si>
  <si>
    <t>SAVOURE - BÁNH KHOAI LANG PHÔ MAI KÉO SỢI 65G</t>
  </si>
  <si>
    <t>6.BÁNH LẠNH KHÁC</t>
  </si>
  <si>
    <t>SAVOURE - BÁNH KEM KHÚC CÂY 20CM</t>
  </si>
  <si>
    <t>SAVOURE - BÁNH TIRAMISU CLASSIC 60G</t>
  </si>
  <si>
    <t>PT1523616</t>
  </si>
  <si>
    <t>SAVOURE - BÁNH KEM TRÀ XANH ĐẬU ĐỎ 60G</t>
  </si>
  <si>
    <t>SAVOURE - BÁNH SU KEM SỮA CÀ PHÊ MUỐI 75G</t>
  </si>
  <si>
    <t>5.BÁNH SU KEM</t>
  </si>
  <si>
    <t>6.BÁNH SU KEM KHÁC</t>
  </si>
  <si>
    <t>SAVOURE - BÁNH SU KEM SỮA CHANH DÂY 75G</t>
  </si>
  <si>
    <t>PT1513877</t>
  </si>
  <si>
    <t>PT1520701</t>
  </si>
  <si>
    <t>8936137050019 - 1vỉ</t>
  </si>
  <si>
    <t>SAVOURE - BÁNH MÌ MÈ 102G (17G x 6 CÁI)</t>
  </si>
  <si>
    <t>PT1518170</t>
  </si>
  <si>
    <t>PT1520573</t>
  </si>
  <si>
    <t>SAVOURE - SET 9 BÁNH BÍ ĐỎ PHÔ MAI KÉO SỢI 585G</t>
  </si>
  <si>
    <t>SAVOURE - BÁNH BÍ ĐỎ PHÔ MAI KÉO SỢI 130G</t>
  </si>
  <si>
    <t>SAVOURE - HỘP BÁNH TRUNG THU BẾN THÀNH SÀI GÒN 100Gx8</t>
  </si>
  <si>
    <t>PT1518144</t>
  </si>
  <si>
    <t>PT1520524</t>
  </si>
  <si>
    <t>8938555754142 - 1vỉ</t>
  </si>
  <si>
    <t>SAVOURE - HỘP BÁNH TRUNG THU VẠN PHÚC 2 185Gx4</t>
  </si>
  <si>
    <t>SAVOURE - HỘP BÁNH TRUNG THU RỰC RỠ 185Gx2</t>
  </si>
  <si>
    <t>SAVOURE - HỘP BÁNH TRUNG THU SIGNATURE COMBO 185Gx4</t>
  </si>
  <si>
    <t>SAVOURE - BÁNH SU KEM KHOAI MÔN 52G</t>
  </si>
  <si>
    <t>SAVOURE - BÁNH SU KEM BẮP MẶN 52G</t>
  </si>
  <si>
    <t>SAVOURE - BÁNH SU KEM 150G</t>
  </si>
  <si>
    <t>PT1518427</t>
  </si>
  <si>
    <t>PT1520222</t>
  </si>
  <si>
    <t>6.BÁNH SU KEM NHÂN KEM SỮA</t>
  </si>
  <si>
    <t>SAVOURE - BÁNH SU SOCOLA COOKIE 104G (26G x 4 CÁI)</t>
  </si>
  <si>
    <t>PT1513912</t>
  </si>
  <si>
    <t>PT1519941</t>
  </si>
  <si>
    <t>4.Rau Gia Vị Khác</t>
  </si>
  <si>
    <t>5.Tiêu Tươi</t>
  </si>
  <si>
    <t>6.Tiêu Tươi</t>
  </si>
  <si>
    <t>SÔNG XANH-GIÁ ĐẬU XANH 200G</t>
  </si>
  <si>
    <t>6.Giá Đậu Xanh</t>
  </si>
  <si>
    <t>PT1513806</t>
  </si>
  <si>
    <t>PT1517853</t>
  </si>
  <si>
    <t>PT1517348-T001</t>
  </si>
  <si>
    <t>PT1517348</t>
  </si>
  <si>
    <t>PT1513988</t>
  </si>
  <si>
    <t>PT1517250</t>
  </si>
  <si>
    <t>PT1513830</t>
  </si>
  <si>
    <t>PT1517220</t>
  </si>
  <si>
    <t>8936064240057 - 5vỉ</t>
  </si>
  <si>
    <t>PT1513811</t>
  </si>
  <si>
    <t>PT1517113</t>
  </si>
  <si>
    <t>PT1513984</t>
  </si>
  <si>
    <t>PT1517053</t>
  </si>
  <si>
    <t>PT1517051-T001</t>
  </si>
  <si>
    <t>PT1517051</t>
  </si>
  <si>
    <t>PT1509743</t>
  </si>
  <si>
    <t>PT1513039</t>
  </si>
  <si>
    <t>8936013680095 - 1vỉ</t>
  </si>
  <si>
    <t>SÔNG XANH-GIÁ ĐỖ NÀNH 150G</t>
  </si>
  <si>
    <t>PT1509785</t>
  </si>
  <si>
    <t>PT1513037</t>
  </si>
  <si>
    <t>LY SỨ HIGHLANDS COFFEE HÀNG KM</t>
  </si>
  <si>
    <t>BÌNH GIỮ NHIỆT CÀ PHÊ HIGHLAND HÀNG KM</t>
  </si>
  <si>
    <t>PT1509669</t>
  </si>
  <si>
    <t>PT1513030</t>
  </si>
  <si>
    <t>MIKIRI - BÁNH TRÁNG NƯỚNG VỊ RUỐC 50G</t>
  </si>
  <si>
    <t>5.BÁNH TRÁNG</t>
  </si>
  <si>
    <t>6.BÁNH TRÁNG</t>
  </si>
  <si>
    <t>MIKIRI - BÁNH TRÁNG NƯỚNG 130G</t>
  </si>
  <si>
    <t>DẦU DỪA NGUYÊN CHẤT VIETCOCO CHAI 250ML KM</t>
  </si>
  <si>
    <t>PT1509781</t>
  </si>
  <si>
    <t>PT1513024</t>
  </si>
  <si>
    <t>4.Rong Nho</t>
  </si>
  <si>
    <t>5.Rong Nho</t>
  </si>
  <si>
    <t>6.Rong Nho Tươi</t>
  </si>
  <si>
    <t>TRÁI CÂY SẤY DẺO WE'NATUR GÓI 100G HÀNG KM</t>
  </si>
  <si>
    <t>TRÁI CÂY SẤY MUỐI ỚT WE'NATUR GÓI 100G HÀNG KM</t>
  </si>
  <si>
    <t>PT1509716</t>
  </si>
  <si>
    <t>PT1512898</t>
  </si>
  <si>
    <t>4.BÚN TƯƠI CÁC LOẠI</t>
  </si>
  <si>
    <t>5.BÚN TƯƠI CÁC LOẠI</t>
  </si>
  <si>
    <t>6.BÚN TƯƠI CÁC LOẠI</t>
  </si>
  <si>
    <t>PT1509730</t>
  </si>
  <si>
    <t>PT1512818</t>
  </si>
  <si>
    <t>PT1509675</t>
  </si>
  <si>
    <t>PT1512801</t>
  </si>
  <si>
    <t>CHUPA CHUPS - GẤU BÔNG HÌNH THÚ HÀNG KM</t>
  </si>
  <si>
    <t>MÓC KHOÁ THỎ BÔNG KOTEX - HKM</t>
  </si>
  <si>
    <t>MENTOS - MÓC KHÓA CHIM CÁNH CỤT 45G</t>
  </si>
  <si>
    <t>PT1509702</t>
  </si>
  <si>
    <t>PT1512710</t>
  </si>
  <si>
    <t>ALPENLIEBE - TÚI VŨ TRỤ 100G</t>
  </si>
  <si>
    <t>CHUPA CHUPS - GẤU BÔNG MÈO THẦN TÀI 170G</t>
  </si>
  <si>
    <t>PT1509679</t>
  </si>
  <si>
    <t>KUN - THÚ BÔNG MẶC YẾM MEN NHẬT HÀNG KM</t>
  </si>
  <si>
    <t>PT1512697</t>
  </si>
  <si>
    <t>CHUPA CHUPS - BÔNG HOA THƯ GIÃN HÀNG KM</t>
  </si>
  <si>
    <t>ZEMLYA - MẬT ONG RỪNG NHIỆT ĐỚI NGUYÊN CHẤT 2800G</t>
  </si>
  <si>
    <t>PT1505034</t>
  </si>
  <si>
    <t>PT1509122</t>
  </si>
  <si>
    <t>AN NHIÊN - BÁNH CÁ HÀNH GIÒN 135G</t>
  </si>
  <si>
    <t>PT1598519</t>
  </si>
  <si>
    <t>AN NHIÊN - BÁNH QUẨY BÒ CAY 90G</t>
  </si>
  <si>
    <t>PT1505018</t>
  </si>
  <si>
    <t>THẠCH AN - THẠCH ĐEN CAO BẰNG 480G</t>
  </si>
  <si>
    <t>PT1509117</t>
  </si>
  <si>
    <t>TO227335</t>
  </si>
  <si>
    <t>THẠCH AN - THẠCH ĐEN TOPPING 235G</t>
  </si>
  <si>
    <t>THẠCH AN - THẠCH ĐEN TRÂN CHÂU 280G</t>
  </si>
  <si>
    <t>PT1505062</t>
  </si>
  <si>
    <t>PT1509112</t>
  </si>
  <si>
    <t>SWAT - TẨY VỆ SINH 600ML</t>
  </si>
  <si>
    <t>PT1505054</t>
  </si>
  <si>
    <t>PT1508816</t>
  </si>
  <si>
    <t>6.Đậu Nành Trái</t>
  </si>
  <si>
    <t>6.Bắp Tím</t>
  </si>
  <si>
    <t>HỒNG PHÚC - NƯỚC ĐÁ SẠCH DẠNG VIÊN TÚI 20KG</t>
  </si>
  <si>
    <t>4.ĐỒ UỐNG PHA CHẾ</t>
  </si>
  <si>
    <t>5.ĐÁ VIÊN</t>
  </si>
  <si>
    <t>6.ĐÁ VIÊN</t>
  </si>
  <si>
    <t>PT1504988</t>
  </si>
  <si>
    <t>HỘP TÚI MÙ BABY NÔNG TRẠI KOTEX - HKM</t>
  </si>
  <si>
    <t>PT1508629</t>
  </si>
  <si>
    <t>SWEETHOME - CREPE PUDDING VỊ MATCHA 100G</t>
  </si>
  <si>
    <t>PT1505096</t>
  </si>
  <si>
    <t>PT1508607</t>
  </si>
  <si>
    <t>5.BÁNH CREPE</t>
  </si>
  <si>
    <t>6.BÁNH CREPE</t>
  </si>
  <si>
    <t>SWEETHOME - RAU CÂU TRUNG THU FLAN TRÀ XANH 200G</t>
  </si>
  <si>
    <t>4.RAU CÂU</t>
  </si>
  <si>
    <t>5.RAU CÂU</t>
  </si>
  <si>
    <t>6.RAU CÂU</t>
  </si>
  <si>
    <t>SWEETHOME - BÁNH CREPE SỮA TƯƠI 90G</t>
  </si>
  <si>
    <t>6.BÁNH MÌ SANDWICH NGUYÊN CÁM</t>
  </si>
  <si>
    <t>PT1505104</t>
  </si>
  <si>
    <t>SWEETHOME - RAU CÂU FLAN SƠN THUỶ 145G</t>
  </si>
  <si>
    <t>PT1508493</t>
  </si>
  <si>
    <t>SWEETHOME - SÂM BỔ LƯỢNG 280G</t>
  </si>
  <si>
    <t>4.CHÈ</t>
  </si>
  <si>
    <t>5.CHÈ</t>
  </si>
  <si>
    <t>6.SÂM BỔ LƯỢNG</t>
  </si>
  <si>
    <t>SWEETHOME - BÁNH CREPE PHÚ SỸ SẦU RIÊNG 85G</t>
  </si>
  <si>
    <t>SWEETHOME - CHÈ ĐẬU TRẮNG CỐT DỪA 140G</t>
  </si>
  <si>
    <t>6.CHÈ</t>
  </si>
  <si>
    <t>PT1505142</t>
  </si>
  <si>
    <t>PT1508360</t>
  </si>
  <si>
    <t>SWEETHOME - BÁNH CREPE TIRAMISU 80G</t>
  </si>
  <si>
    <t>SWEETHOME - BÁNH CUSTARD MIX 3 VỊ 150G</t>
  </si>
  <si>
    <t>PT1500169</t>
  </si>
  <si>
    <t>PT1504089</t>
  </si>
  <si>
    <t>SWEETHOME - BÁNH TAM GIÁC KEM DỨA 100G</t>
  </si>
  <si>
    <t>SWEETHOME - BÁNH BÔNG LAN KEM TUYẾT 90G</t>
  </si>
  <si>
    <t>SWEETHOME - BÁNH CREPE MATCHA LATTE 80G</t>
  </si>
  <si>
    <t>PT1499978</t>
  </si>
  <si>
    <t>PT1504084</t>
  </si>
  <si>
    <t>THÁI SƠN - SỮA BẮP 330ML</t>
  </si>
  <si>
    <t>THÁI SƠN - MỦ TRÔM NHA ĐAM 330ML</t>
  </si>
  <si>
    <t>5.NƯỚC GIẢI NHIỆT</t>
  </si>
  <si>
    <t>6.NƯỚC GIẢI NHIỆT</t>
  </si>
  <si>
    <t>THÁI SƠN - SÂM LA HÁN HOA CÚC 330ML</t>
  </si>
  <si>
    <t>THÁI SƠN - TÁO ĐỎ HẠT CHIA 330ML</t>
  </si>
  <si>
    <t>PT1500228</t>
  </si>
  <si>
    <t>PT1504079</t>
  </si>
  <si>
    <t>OHSAWA - SỮA GẠO LỨT 568ML</t>
  </si>
  <si>
    <t>6.ĐỒ UỐNG DINH DƯỠNG KHÁC</t>
  </si>
  <si>
    <t>PT1500087</t>
  </si>
  <si>
    <t>PT1503743</t>
  </si>
  <si>
    <t>DALAT GAP -CÀ RỐT BABY 200G</t>
  </si>
  <si>
    <t>PT1500165</t>
  </si>
  <si>
    <t>DALAT GAP-ĐẬU COVE NON 200G</t>
  </si>
  <si>
    <t>PT1502894</t>
  </si>
  <si>
    <t>DALAT GAP-CẢI KALE 200G</t>
  </si>
  <si>
    <t>DALAT GAP - CẢI CẦU VỒNG GLOBAL GAP 200G</t>
  </si>
  <si>
    <t>5.Rau Cải Khác</t>
  </si>
  <si>
    <t>6.Rau Cải Khác</t>
  </si>
  <si>
    <t>PT1494590</t>
  </si>
  <si>
    <t>PT1498660</t>
  </si>
  <si>
    <t>PT1494831</t>
  </si>
  <si>
    <t>PT1498658</t>
  </si>
  <si>
    <t>DALAT GAP-NGÒ TÂY 50GR</t>
  </si>
  <si>
    <t>6.Ngò Tây</t>
  </si>
  <si>
    <t>5.Củ Cải Đỏ</t>
  </si>
  <si>
    <t>6.Củ Cải Đỏ</t>
  </si>
  <si>
    <t>DALAT GAP-DƯA LEO BABY HÀ LAN GLOBAL GAP 500G</t>
  </si>
  <si>
    <t>PT1494588</t>
  </si>
  <si>
    <t>PT1498657</t>
  </si>
  <si>
    <t>DALAT GAP -CÀ TÍM NHẬT 300G</t>
  </si>
  <si>
    <t>PT1494773</t>
  </si>
  <si>
    <t>DALAT GAP -CÀ CHUA BI MIX GLOBAL GAP 300G</t>
  </si>
  <si>
    <t>PT1498628</t>
  </si>
  <si>
    <t>DALAT GAP-KHỔ QUA THƯỜNG 350G</t>
  </si>
  <si>
    <t>PT1494772</t>
  </si>
  <si>
    <t>PT1498619</t>
  </si>
  <si>
    <t>PT1494762</t>
  </si>
  <si>
    <t>PT1498523</t>
  </si>
  <si>
    <t>DALAT GAP -CÀ RỐT NHẬT 400G</t>
  </si>
  <si>
    <t>PT1494800</t>
  </si>
  <si>
    <t>PT1498384</t>
  </si>
  <si>
    <t>CÀ CHUA BEEF VỈ 520G UP</t>
  </si>
  <si>
    <t>PTFARM- ỚT CHUÔNG BABY 3 MÀU VIETGAP 350G</t>
  </si>
  <si>
    <t>PT1494891</t>
  </si>
  <si>
    <t>PT1498302</t>
  </si>
  <si>
    <t>DƯA LEO GIỐNG HÀ LAN 350g UP</t>
  </si>
  <si>
    <t>PTFARM- ĐẬU HÀ LAN TRÁI ĐÀ LẠT 200GR</t>
  </si>
  <si>
    <t>PT1494566</t>
  </si>
  <si>
    <t>PT1498188</t>
  </si>
  <si>
    <t>PTFARM-ỚT HIỂM VIETGAP 50G</t>
  </si>
  <si>
    <t>PT1494862</t>
  </si>
  <si>
    <t>PT1498149</t>
  </si>
  <si>
    <t>KHOAI LANG TÍM VIETGAP 500G</t>
  </si>
  <si>
    <t>PTFARM-THÌ LÀ VIETGAP 80G</t>
  </si>
  <si>
    <t>PT1494559</t>
  </si>
  <si>
    <t>PT1497720</t>
  </si>
  <si>
    <t>PT1494783</t>
  </si>
  <si>
    <t>PT1497588</t>
  </si>
  <si>
    <t>PT1491130</t>
  </si>
  <si>
    <t>PT1497155</t>
  </si>
  <si>
    <t>PT1491092</t>
  </si>
  <si>
    <t>PT1497147</t>
  </si>
  <si>
    <t>8936064240057 - 2vỉ</t>
  </si>
  <si>
    <t>Đang xử lý</t>
  </si>
  <si>
    <t>PT1491123</t>
  </si>
  <si>
    <t>PT1494045</t>
  </si>
  <si>
    <t>PT1491114</t>
  </si>
  <si>
    <t>PT1493136</t>
  </si>
  <si>
    <t>8938513029558 - 1vỉ</t>
  </si>
  <si>
    <t>PTFARM - KHOAI TÂY VÀNG VIETGAP 500G</t>
  </si>
  <si>
    <t>PT1488559</t>
  </si>
  <si>
    <t>PT1492821</t>
  </si>
  <si>
    <t>YOSHIMOTO - NẤM MỠ TRẮNG PREMIUM GLOBALG.A.P 200G</t>
  </si>
  <si>
    <t>YOSHIMOTO - NẤM MỠ NÂU PREMIUM GLOBALG.A.P 200G</t>
  </si>
  <si>
    <t>PT1488530</t>
  </si>
  <si>
    <t>PT1490163</t>
  </si>
  <si>
    <t>PT1488475</t>
  </si>
  <si>
    <t>PT1490118</t>
  </si>
  <si>
    <t>PT1488490</t>
  </si>
  <si>
    <t>PT1489628</t>
  </si>
  <si>
    <t>CẢI NGỒNG 300G</t>
  </si>
  <si>
    <t>HWARANG-NẤM ĐÙI GÀ HQ 200G</t>
  </si>
  <si>
    <t>PT1488580</t>
  </si>
  <si>
    <t>SNACK KHOAI TÂY KARAMUCHO LÁT DÀY VỊ SỐT CAY HOÀNG GIA GÓI 80G HÀNG KM</t>
  </si>
  <si>
    <t>PT1489623</t>
  </si>
  <si>
    <t>PT1488350</t>
  </si>
  <si>
    <t>PT1489617</t>
  </si>
  <si>
    <t>TRƯỜNG AN- BẮP NẾP CẶP</t>
  </si>
  <si>
    <t>5.Củ Nghệ</t>
  </si>
  <si>
    <t>6.Củ Nghệ</t>
  </si>
  <si>
    <t>5.Củ Riềng</t>
  </si>
  <si>
    <t>6.Củ Riềng</t>
  </si>
  <si>
    <t>TRƯỜNG AN-CỦ GỪNG TƯƠI 100G</t>
  </si>
  <si>
    <t>PT1488466</t>
  </si>
  <si>
    <t>PT1489611</t>
  </si>
  <si>
    <t>TRƯỜNG AN- SẢ CÂY 200G</t>
  </si>
  <si>
    <t>HÀNH TÂY VÀNG NEW ZEALAND 500G</t>
  </si>
  <si>
    <t>PT1488316</t>
  </si>
  <si>
    <t>PT1489596</t>
  </si>
  <si>
    <t>TÂM LỢI - SÂM BÔNG CÚC 300ML</t>
  </si>
  <si>
    <t>TÂM LỢI - SÂM RONG BIỂN 300ML</t>
  </si>
  <si>
    <t>PT1485550</t>
  </si>
  <si>
    <t>PT1487808</t>
  </si>
  <si>
    <t>TÂM LỢI - YẾN CHƯNG TƯƠI TÁO ĐỎ HẠT CHIA 100ML</t>
  </si>
  <si>
    <t>TÂM LỢI - YẾN CHƯNG TƯƠI LONG NHÃN LÁ DỨA 100ML</t>
  </si>
  <si>
    <t>TÂM LỢI - YẾN CHƯNG TƯƠI SAFFRON ĐÔNG TRÙNG HẠ THẢO 100ML</t>
  </si>
  <si>
    <t>TÂM LỢI - BÁNH MOCHI CACAO 70G</t>
  </si>
  <si>
    <t>6.BÁNH MOCHI</t>
  </si>
  <si>
    <t>TÂM LỢI - BÁNH MOCHI MATCHA 70G</t>
  </si>
  <si>
    <t>VINA TOWEL - GÓI 5 CHIẾC KHẨU TRANG 4D S1</t>
  </si>
  <si>
    <t>SONG LONG - MIẾN TƯƠI 200G</t>
  </si>
  <si>
    <t>PT1470645</t>
  </si>
  <si>
    <t>PT1487806</t>
  </si>
  <si>
    <t>SONG LONG - MIẾN TƯƠI 450G</t>
  </si>
  <si>
    <t>8938555754142 - 2vỉ</t>
  </si>
  <si>
    <t>TRƯỜNG PHÁT- RAU HÚNG QUẾ VIETGAP 50G</t>
  </si>
  <si>
    <t>PT1485509</t>
  </si>
  <si>
    <t>PT1487803</t>
  </si>
  <si>
    <t>TRƯỜNG PHÁT- RAU MÁ LÁ LỚN 200G</t>
  </si>
  <si>
    <t>TRƯỜNG PHÁT- RAU MUỐNG BÀO 200G</t>
  </si>
  <si>
    <t>PT1485493</t>
  </si>
  <si>
    <t>TRƯỜNG PHÁT-BẮP CHUỐI BÀO 200G</t>
  </si>
  <si>
    <t>PT1487799</t>
  </si>
  <si>
    <t>PT1485574</t>
  </si>
  <si>
    <t>PT1487795</t>
  </si>
  <si>
    <t>TRƯỜNG PHÁT- RAU THƠM HỖN HỢP VIETGAP 100G</t>
  </si>
  <si>
    <t>PT1485472</t>
  </si>
  <si>
    <t>PT1487782</t>
  </si>
  <si>
    <t>TRƯỜNG PHÁT- CẢI NGỒNG BABY VIETGAP 300G</t>
  </si>
  <si>
    <t>TRƯỜNG PHÁT- RAU MỒNG TƠI BABY VIETGAP 300G</t>
  </si>
  <si>
    <t>TRƯỜNG PHÁT - RAU TÍA TÔ VIETGAP 100G</t>
  </si>
  <si>
    <t>PT1485512</t>
  </si>
  <si>
    <t>PT1487737</t>
  </si>
  <si>
    <t>PT1485525</t>
  </si>
  <si>
    <t>PT1487618</t>
  </si>
  <si>
    <t>PT1485453</t>
  </si>
  <si>
    <t>PT1487604</t>
  </si>
  <si>
    <t>TRƯỜNG PHÁT - RAU MUỐNG NƯỚC VIETGAP 300G</t>
  </si>
  <si>
    <t>PT1485553</t>
  </si>
  <si>
    <t>PT1487380</t>
  </si>
  <si>
    <t>TRƯỜNG PHÁT - CỦ NÉN (HÀNH TĂM) 200G</t>
  </si>
  <si>
    <t>5.Củ Nén</t>
  </si>
  <si>
    <t>6.Củ Nén</t>
  </si>
  <si>
    <t>PT1485502</t>
  </si>
  <si>
    <t>PT1487295</t>
  </si>
  <si>
    <t>TRƯỜNG PHÁT- RAU MỒNG TƠI VIETGAP 300G</t>
  </si>
  <si>
    <t>TRƯỜNG PHÁT- RAU MÁ LÁ NHỎ 200G</t>
  </si>
  <si>
    <t>PT1481286-T001</t>
  </si>
  <si>
    <t>PT1484645</t>
  </si>
  <si>
    <t>5.Khoai Sọ</t>
  </si>
  <si>
    <t>6.Khoai Sọ</t>
  </si>
  <si>
    <t>TRƯỜNG PHÁT - COMBO NẤU LẨU CHUA 250G</t>
  </si>
  <si>
    <t>TRƯỜNG PHÁT - RAU RỪNG 300G</t>
  </si>
  <si>
    <t>PT1482186</t>
  </si>
  <si>
    <t>PT1484641</t>
  </si>
  <si>
    <t>TRƯỜNG PHÁT- ĐẬU BẮP VIETGAP 300G</t>
  </si>
  <si>
    <t>PT1482164</t>
  </si>
  <si>
    <t>PT1484640</t>
  </si>
  <si>
    <t>5.Cà Bát, Cà Dĩa, Cà Pháo</t>
  </si>
  <si>
    <t>6.Cà Pháo</t>
  </si>
  <si>
    <t>TNT - RAU CÂU NƯỚC DỪA 140G</t>
  </si>
  <si>
    <t>TNT - RAU CÂU LÁ DỨA 140G</t>
  </si>
  <si>
    <t>TNT - CHÈ BƯỞI 140G</t>
  </si>
  <si>
    <t>TNT - CHÈ MÔN 140G</t>
  </si>
  <si>
    <t>PT1482187</t>
  </si>
  <si>
    <t>PT1484593</t>
  </si>
  <si>
    <t>TNT - CHÈ BẮP 140G</t>
  </si>
  <si>
    <t>TNT - CHÈ KHOAI ĐẬU BÍ 140G</t>
  </si>
  <si>
    <t>TNT - CHUỐI RIM CỐT DỪA 140G</t>
  </si>
  <si>
    <t>TNT - CHÈ DỪA NON KIỂU THÁI 140G</t>
  </si>
  <si>
    <t>PT1470710</t>
  </si>
  <si>
    <t>PT1483896</t>
  </si>
  <si>
    <t>TNT - CHÈ BÀ BA 140G</t>
  </si>
  <si>
    <t>TNT - KHOAI LANG HẤP 240G</t>
  </si>
  <si>
    <t>PT1482065</t>
  </si>
  <si>
    <t>TNT - BẮP LUỘC 300G</t>
  </si>
  <si>
    <t>PT1483620</t>
  </si>
  <si>
    <t>TNT - KHOAI MÌ NƯỚC DỪA 240G</t>
  </si>
  <si>
    <t>LỒNG ĐÈN PHÁT SÁNG KÈM ÂM THANH HALLOWEEN PATI</t>
  </si>
  <si>
    <t>SACHI - SNACK BÁNH TRÁNG NƯỚNG PHỦ PHÔ MAI 45G</t>
  </si>
  <si>
    <t>SACHI - SNACK BÁNH TRÁNG NƯỚNG PHỦ CHÀ BÔNG GÀ 45G</t>
  </si>
  <si>
    <t>KING'S - HÀNH TÍM BÓC VỎ 100G</t>
  </si>
  <si>
    <t>PT1482102</t>
  </si>
  <si>
    <t>PT1483592</t>
  </si>
  <si>
    <t>KING'S - HÀNH TÍM XAY 50G</t>
  </si>
  <si>
    <t>KING'S - ỚT XAY 50G</t>
  </si>
  <si>
    <t>KING'S - SẢ XAY 50G</t>
  </si>
  <si>
    <t>PT1482199</t>
  </si>
  <si>
    <t>PT1483577</t>
  </si>
  <si>
    <t>KING'S  - TỎI HẢI DƯƠNG BÓC VỎ 100G</t>
  </si>
  <si>
    <t>KING'S - TỎI HẢI DƯƠNG XAY 50G</t>
  </si>
  <si>
    <t>PT1478565</t>
  </si>
  <si>
    <t>PT1481471</t>
  </si>
  <si>
    <t>GFU - CƠM RƯỢU NẾP CÁI HOA VÀNG 170G</t>
  </si>
  <si>
    <t>PT1478457</t>
  </si>
  <si>
    <t>5.TRÁNG MIỆNG KHÁC</t>
  </si>
  <si>
    <t>PT1480989</t>
  </si>
  <si>
    <t>6.TRÁNG MIỆNG KHÁC</t>
  </si>
  <si>
    <t>GFU - CƠM RƯỢU NẾP CẨM 170G</t>
  </si>
  <si>
    <t>GFU - XOÀI NGÂM CHUA NGỌT 300G</t>
  </si>
  <si>
    <t>5.TRÁI CÂY CẮT SẴN</t>
  </si>
  <si>
    <t>6.TRÁI CÂY CẮT SẴN</t>
  </si>
  <si>
    <t>GFU - CÓC NGÂM CHUA NGỌT 300G</t>
  </si>
  <si>
    <t>NẤM ĐÙI GÀ BABY VN 200G</t>
  </si>
  <si>
    <t>YOCHEF - SỐT PHÔ MAI NƯỚNG 200G</t>
  </si>
  <si>
    <t>FRESHFOCO-THỊT BÒ XAY 150G (kèm sốt) DL</t>
  </si>
  <si>
    <t>5.Trứng Gà Lòng Đỏ Đậm Màu</t>
  </si>
  <si>
    <t>6.Trứng Gà Lòng Đỏ Đậm Màu</t>
  </si>
  <si>
    <t>KHẨU TRANG GẤU DUDU HỘP 10 CÁI FAMAPRO - HKM</t>
  </si>
  <si>
    <t>KHẨU TRANG Y TẾ 5D FAMAPRO - HKM</t>
  </si>
  <si>
    <t>SNACK BANA CHIPS - VỊ TỎI ỚT</t>
  </si>
  <si>
    <t>SNACK BANA CHIPS - VỊ BÒ BBQ</t>
  </si>
  <si>
    <t>SNACK BANA CHIPS - VỊ BẠCH TUỘT CAY</t>
  </si>
  <si>
    <t>SNACK BANA CHIPS– VỊ RONG BIỂN</t>
  </si>
  <si>
    <t>CƠM SẦU RIÊNG MONTHONG CẤP ĐÔNG</t>
  </si>
  <si>
    <t>HAPPY VEGI-CÀ RỐT HỮU CƠ 250G</t>
  </si>
  <si>
    <t>HAPPY VEGI- RAU CẢI XANH HỮU CƠ 250G</t>
  </si>
  <si>
    <t>HAPPY VEGI- RAU CẢI NGỌT HỮU CƠ 250G</t>
  </si>
  <si>
    <t>HAPPY VEGI- RAU CẢI DÚN HỮU CƠ 250G</t>
  </si>
  <si>
    <t>HAPPY VEGI- RAU CẢI THÌA HỮU CƠ 250G</t>
  </si>
  <si>
    <t>HAPPY VEGI- CẢI BÓ XÔI HỮU CƠ 250G</t>
  </si>
  <si>
    <t>PT1478440</t>
  </si>
  <si>
    <t>HAPPY VEGI- BỒ NGÓT HỮU CƠ 250G</t>
  </si>
  <si>
    <t>PT1479985</t>
  </si>
  <si>
    <t>HAPPY VEGI- XÀ LÁCH ROMAINE HỮU CƠ 250G</t>
  </si>
  <si>
    <t>HAPPY VEGI- CẢI ĐUÔI PHỤNG 250GR</t>
  </si>
  <si>
    <t>AN LẠC - NGUYÊN LIỆU TƯƠI KHO TIÊU XANH 60G</t>
  </si>
  <si>
    <t>PT1470685</t>
  </si>
  <si>
    <t>PT1477056</t>
  </si>
  <si>
    <t>AN LẠC- RAU MUỐNG BÀO 200G</t>
  </si>
  <si>
    <t>AN LẠC-HOA CHUỐI BÀO 200G</t>
  </si>
  <si>
    <t>AN LẠC - HẠT SEN TƯƠI 200G</t>
  </si>
  <si>
    <t>PT1474171</t>
  </si>
  <si>
    <t>PT1476284</t>
  </si>
  <si>
    <t>4.Các Loại Đậu, Hạt Tươi</t>
  </si>
  <si>
    <t>5.Hạt Sen</t>
  </si>
  <si>
    <t>6.Hạt Sen</t>
  </si>
  <si>
    <t>AN LẠC-KHOAI MÔN LÀM SẠCH 300G</t>
  </si>
  <si>
    <t>AN LẠC- ĐẬU TƯƠI HỖN HỢP 100G</t>
  </si>
  <si>
    <t>5.Các Loại Đậu Tươi</t>
  </si>
  <si>
    <t>6.Các Loại Đậu Tươi</t>
  </si>
  <si>
    <t>AN LẠC - COMBO RAU TƯƠI NẤU LẨU CHUA 400G</t>
  </si>
  <si>
    <t>PT1474187</t>
  </si>
  <si>
    <t>PT1476283</t>
  </si>
  <si>
    <t>AN LẠC - NGUYÊN LIỆU CHIÊN CƠM DƯƠNG CHÂU 150G</t>
  </si>
  <si>
    <t>ĐẬU NGỰ TƯƠI 100G</t>
  </si>
  <si>
    <t>ĐẬU ĐỎ TƯƠI 100G</t>
  </si>
  <si>
    <t>AN LẠC - COMBO NẤU NƯỚC MÁT 300G</t>
  </si>
  <si>
    <t>PT1474340</t>
  </si>
  <si>
    <t>PT1476226</t>
  </si>
  <si>
    <t>HỖN HỢP KHOAI LÁ DỨA 300G</t>
  </si>
  <si>
    <t>NẤM ĐÙI GÀ VN 200G</t>
  </si>
  <si>
    <t>NẤM XANH- NẤM LINH CHI NÂU TƯƠI VN HỮU CƠ 125G</t>
  </si>
  <si>
    <t>PT1474221</t>
  </si>
  <si>
    <t>PT1476214</t>
  </si>
  <si>
    <t>NẤM BÀO NGƯ TRẮNG (SÒ TRẮNG) VN 200G</t>
  </si>
  <si>
    <t>6.Nấm Bào Ngư Trắng</t>
  </si>
  <si>
    <t>PT1474208</t>
  </si>
  <si>
    <t>PT1476206</t>
  </si>
  <si>
    <t>5.Nấm Mối</t>
  </si>
  <si>
    <t>6.Nấm Mối</t>
  </si>
  <si>
    <t>4.Nấm Rơm</t>
  </si>
  <si>
    <t>5.Nấm Rơm</t>
  </si>
  <si>
    <t>6.Nấm Rơm</t>
  </si>
  <si>
    <t>NẤM XANH - LẨU NẤM VN 300G</t>
  </si>
  <si>
    <t>PT1474151</t>
  </si>
  <si>
    <t>PT1476174</t>
  </si>
  <si>
    <t>8938555754005 - 2vỉ</t>
  </si>
  <si>
    <t>PT1474272</t>
  </si>
  <si>
    <t>PT1476068</t>
  </si>
  <si>
    <t>PT1470627</t>
  </si>
  <si>
    <t>PT1475986</t>
  </si>
  <si>
    <t>PT1470640</t>
  </si>
  <si>
    <t>PT1475985</t>
  </si>
  <si>
    <t>PT1470621</t>
  </si>
  <si>
    <t>PT1475968</t>
  </si>
  <si>
    <t>NẤM MÈO VN 150G</t>
  </si>
  <si>
    <t>PT1470638</t>
  </si>
  <si>
    <t>PT1473381</t>
  </si>
  <si>
    <t>5.Nấm Tai Khác</t>
  </si>
  <si>
    <t>6.Nấm Tai Khác</t>
  </si>
  <si>
    <t>MINH CHÂU - CƠM SẤY NƯỚC XỐT ĐẬM ĐÀ 120G</t>
  </si>
  <si>
    <t>KODOCHI - TRÀ SỮA THÁI ĐỎ 250ML</t>
  </si>
  <si>
    <t>PT1470761</t>
  </si>
  <si>
    <t>PT1472568</t>
  </si>
  <si>
    <t>6.TRÀ SỮA</t>
  </si>
  <si>
    <t>KODOCHI - TRÀ SỮA THÁI XANH 250ML</t>
  </si>
  <si>
    <t>KODOCHI - SƯƠNG SÁO HẠT CHIA 330G</t>
  </si>
  <si>
    <t>LY NƯỚC KOIKEYA HÀNG KM</t>
  </si>
  <si>
    <t>NUVI - ĐỒNG HỒ ĐẬP TAY DÂY MÀU XANH DƯƠNG HÀNG KM</t>
  </si>
  <si>
    <t>PT1470680</t>
  </si>
  <si>
    <t>PT1472503</t>
  </si>
  <si>
    <t>NUVI - ĐỒNG HỒ ĐẬP TAY DÂY MÀU XANH LÁ HÀNG KM</t>
  </si>
  <si>
    <t>NUVI - ĐỒNG HỒ ĐẬP TAY DÂY MÀU TÍM HÀNG KM</t>
  </si>
  <si>
    <t>ANCHOR - TÚI BÔNG HÀNG KM</t>
  </si>
  <si>
    <t>MELONA - GẤU BÔNG HÌNH QUE KEM</t>
  </si>
  <si>
    <t>GỐI GẤU BÔNG ĐEO KÍNH LUỒN TAY PEPSI HÀNG KM</t>
  </si>
  <si>
    <t>PT1470730</t>
  </si>
  <si>
    <t>ĐỒ CHƠI LỒNG ĐÈN THỎ BUNNY ALPENLIEBE</t>
  </si>
  <si>
    <t>PT1472304</t>
  </si>
  <si>
    <t>HỘP QUÀ ENVY MỸ 6 TRÁI</t>
  </si>
  <si>
    <t>PT1470689</t>
  </si>
  <si>
    <t>PT1472294</t>
  </si>
  <si>
    <t>HOA DOANH - CHẢ CÁ CHIÊN QUY NHƠN 200G</t>
  </si>
  <si>
    <t>SAMHO - THANH SUMIRI HƯƠNG CUA NHÂN PHÔ MAI 30G</t>
  </si>
  <si>
    <t>PT1470753</t>
  </si>
  <si>
    <t>PT1472280</t>
  </si>
  <si>
    <t>SAMHO - THANH SUMIRI JUMBO HƯƠNG CUA 45G</t>
  </si>
  <si>
    <t>SAMHO - SUMIRI CÀNG CUA HOÀNG ĐẾ 70G</t>
  </si>
  <si>
    <t>CELANO - BÌNH NƯỚC CỔ TRÒN HÀNG KM</t>
  </si>
  <si>
    <t>PT1470681</t>
  </si>
  <si>
    <t>PT1472261</t>
  </si>
  <si>
    <t>BLISS - LY THỦY TINH HÀNG KM</t>
  </si>
  <si>
    <t>MENTOS - ỐNG ĐỰNG BÚT HÌNH QUẢ TRỨNG HÀNG KM</t>
  </si>
  <si>
    <t>CELANO - BÌNH GIỮ NHIỆT 890ML HÀNG KM</t>
  </si>
  <si>
    <t>CELANO - HỘP QUÀ GIÁNG SINH</t>
  </si>
  <si>
    <t>RICHY - BÁNH KARO TRỨNG SỮA NGUYÊN VỊ 132G</t>
  </si>
  <si>
    <t>[HÀNG TẶNG] KISANA - SỐT CANH LẨU HOÀN CHỈNH - BÒ BULGOGI 180G</t>
  </si>
  <si>
    <t>LY THỦY TINH NẮP NHỰA POCKY 450ML HÀNG KM</t>
  </si>
  <si>
    <t>VINAMILK - LY XOẮN THỦY TINH HOLOGRAM HÀNG KM</t>
  </si>
  <si>
    <t>TÚI THỎ DOVE UNILEVER - HKM</t>
  </si>
  <si>
    <t>TÚI VẢI LÔNG THỜI TRANG COMFORT - HKM</t>
  </si>
  <si>
    <t>BỘ CHÉN ĐĨA GỐM TRÁNG MEN HOA VĂN PEPSI HÀNG KM</t>
  </si>
  <si>
    <t>GẤU BÔNG BÉ ĐIỆU COMFORT - HKM</t>
  </si>
  <si>
    <t>BỘ CHÉN ĐĨA GỐM TRÁNG MEN HOA VĂN OOLONG TEA+ HÀNG KM</t>
  </si>
  <si>
    <t>PT1598514</t>
  </si>
  <si>
    <t>LY GIỮ NHIỆT OOLONG TEA+ HÀNG KM</t>
  </si>
  <si>
    <t>CORNETTO - GẤU BÔNG RÁI CÁ HÀNG KM</t>
  </si>
  <si>
    <t>MAGNUM - LY GIỮ NHIỆT 650ML</t>
  </si>
  <si>
    <t>TO227432</t>
  </si>
  <si>
    <t>CELANO - TÚI GIỮ NHIỆT HÀNG KM</t>
  </si>
  <si>
    <t>CELANO - GIFT GẤU BÔNG NGỰA</t>
  </si>
  <si>
    <t>TÚI BÔNG HOA OOLONG TEA+ HÀNG KM</t>
  </si>
  <si>
    <t>GẤU BÔNG QUẢ DÂU TWISTER HÀNG KM</t>
  </si>
  <si>
    <t>THÚ BÔNG GẤU TRẮNG COCA HÀNG KM</t>
  </si>
  <si>
    <t>GỐI CỔ CÁ HỒNG COCA-COLA HÀNG KM</t>
  </si>
  <si>
    <t>GỐI VỎ SÒ (SAO BIỂN) HÀNG KM PEPSI</t>
  </si>
  <si>
    <t>BÀ BA HỘI - BÁNH CHƯNG TRUYỀN THỐNG MẶN 800G</t>
  </si>
  <si>
    <t>4.BÁNH CHƯNG</t>
  </si>
  <si>
    <t>5.BÁNH CHƯNG</t>
  </si>
  <si>
    <t>6.BÁNH CHƯNG</t>
  </si>
  <si>
    <t>BÀ BA HỘI - BÁNH CHƯNG TRUYỀN THỐNG MẶN 1KG</t>
  </si>
  <si>
    <t>BÀ BA HỘI - BÁNH TÉT TRUYỀN THỐNG MẶN 1KG</t>
  </si>
  <si>
    <t>4.BÁNH TÉT</t>
  </si>
  <si>
    <t>5.BÁNH TÉT</t>
  </si>
  <si>
    <t>6.BÁNH TÉT</t>
  </si>
  <si>
    <t>BÀ BA HỘI - HỘP QUÀ COMBO 4 BÁNH CHƯNG (300G x 4)</t>
  </si>
  <si>
    <t>PT1470755</t>
  </si>
  <si>
    <t>PT1472239</t>
  </si>
  <si>
    <t>MĂNG CHUA THÁI SẴN 300G</t>
  </si>
  <si>
    <t>4.Măng Sơ Chế</t>
  </si>
  <si>
    <t>5.Măng Chua</t>
  </si>
  <si>
    <t>6.Măng Chua</t>
  </si>
  <si>
    <t>KIM BÔI - MĂNG NỨA KHÔ NẤU NGAY 500G</t>
  </si>
  <si>
    <t>5.Măng Khô</t>
  </si>
  <si>
    <t>6.Măng Khô</t>
  </si>
  <si>
    <t>KIM BÔI - MĂNG GIANG ĐẶC SẢN 300G</t>
  </si>
  <si>
    <t>5.Măng Luộc</t>
  </si>
  <si>
    <t>6.Măng Luộc</t>
  </si>
  <si>
    <t>MĂNG NỨA KHÔ NẤU NGAY 300G</t>
  </si>
  <si>
    <t>PT1471970-T001</t>
  </si>
  <si>
    <t>PT1471970</t>
  </si>
  <si>
    <t>6.Rong Nho Khô</t>
  </si>
  <si>
    <t>8938501305039del</t>
  </si>
  <si>
    <t>8938501305039del2</t>
  </si>
  <si>
    <t>PT1470803</t>
  </si>
  <si>
    <t>PT1471966</t>
  </si>
  <si>
    <t>4.BÁNH DATE NGẮN</t>
  </si>
  <si>
    <t>5.BÁNH GAI</t>
  </si>
  <si>
    <t>6.BÁNH GAI</t>
  </si>
  <si>
    <t>DELETE TRẦN GIA - BÁNH CHƯNG CHAY 300G</t>
  </si>
  <si>
    <t>PT1467028</t>
  </si>
  <si>
    <t>TĂM BÔNG TRANG ĐIỂM HỘP 150 CÁI SAKURA - HKM</t>
  </si>
  <si>
    <t>PT1470280</t>
  </si>
  <si>
    <t>8938555754098 - 2vỉ</t>
  </si>
  <si>
    <t>BÔNG TẨY TRANG GÓI 120 MIẾNG SAKURA - HKM</t>
  </si>
  <si>
    <t>TĂM BÔNG KHÁNG KHUẨN HỘP 100 CÁI SAKURA - HKM</t>
  </si>
  <si>
    <t>ANNA - BỘT KEM VANI</t>
  </si>
  <si>
    <t>3.FRESH ICE CREAM</t>
  </si>
  <si>
    <t>4.KEM TƯƠI</t>
  </si>
  <si>
    <t>5.KEM TƯƠI</t>
  </si>
  <si>
    <t>6.KEM TƯƠI</t>
  </si>
  <si>
    <t>ARUN - BỘT KEM TRÀ SỮA MATCHA</t>
  </si>
  <si>
    <t>PT1467063</t>
  </si>
  <si>
    <t>PT1469906</t>
  </si>
  <si>
    <t>6.Bắp Non</t>
  </si>
  <si>
    <t>SÔNG XANH - CẢI NGỌT BABY 300G</t>
  </si>
  <si>
    <t>SÔNG XANH- TIÊU HẠT XANH 100G</t>
  </si>
  <si>
    <t>SÔNG XANH - CẢI NGỒNG BABY 300G</t>
  </si>
  <si>
    <t>SÔNG XANH - CẢI THÌA BABY 300G</t>
  </si>
  <si>
    <t>PT1467044</t>
  </si>
  <si>
    <t>SÔNG XANH- RAU DỀN BABY HỖN HỢP 250G</t>
  </si>
  <si>
    <t>PT1469598</t>
  </si>
  <si>
    <t>SÔNG XANH-CẢI BẸ XANH BABY 250G</t>
  </si>
  <si>
    <t>SÔNG XANH-RAU MUỐNG BABY 300G</t>
  </si>
  <si>
    <t>PT1467039</t>
  </si>
  <si>
    <t>PT1468931</t>
  </si>
  <si>
    <t>SENTA - HẠT SEN TƯƠI 200G</t>
  </si>
  <si>
    <t>SENTA - CỦ SEN TƯƠI NGUYÊN CỦ 400G</t>
  </si>
  <si>
    <t>SENTA - CỦ SEN TƯƠI CẮT LÁT 250G</t>
  </si>
  <si>
    <t>SENTA - CỦ NĂNG TƯƠI GỌT VỎ 200G</t>
  </si>
  <si>
    <t>PT1464503</t>
  </si>
  <si>
    <t>SENTA - KHOAI SỌ GỌT VỎ 400G</t>
  </si>
  <si>
    <t>PT1465944</t>
  </si>
  <si>
    <t>SENTA - KHOAI MÔN GỌT VỎ 400G</t>
  </si>
  <si>
    <t>SENTA - KHOAI MỠ GỌT VỎ 400G</t>
  </si>
  <si>
    <t>SET NGUYÊN LIỆU CHÈ HẠT SEN LONG NHÃN 200G</t>
  </si>
  <si>
    <t>SENTA-SÂM DÂY NGỌC LINH 100G</t>
  </si>
  <si>
    <t>SENTA-SET CANH TIỀM SÂM DÂY NGỌC LINH 300G</t>
  </si>
  <si>
    <t>PT1464467</t>
  </si>
  <si>
    <t>SENTA - SET NGUYÊN LIỆU CHÈ HẠT SEN TÁO ĐỎ 220G</t>
  </si>
  <si>
    <t>PT1465935</t>
  </si>
  <si>
    <t>RICHY - BÁNH KARO TRỨNG TƯƠI 156G</t>
  </si>
  <si>
    <t>MĂNG NGỌT 400G</t>
  </si>
  <si>
    <t>PT1461442</t>
  </si>
  <si>
    <t>PT1465891</t>
  </si>
  <si>
    <t>MĂNG KHÔ VẦU SỢI 120G</t>
  </si>
  <si>
    <t>PT1598512</t>
  </si>
  <si>
    <t>TO227259</t>
  </si>
  <si>
    <t>RRFARN-RAU DIẾP XOẮN VIETGAP 100G</t>
  </si>
  <si>
    <t>RRFARN- CẢI XOĂN KALE VIETGAP 100G</t>
  </si>
  <si>
    <t>RRFARN- CẢI BÓ XÔI VIETGAP 100G</t>
  </si>
  <si>
    <t>RRFARN-XÀ LÁCH MỀM VIETGAP 100G</t>
  </si>
  <si>
    <t>RRFARN- XÀ LÁCH HỖN HỢP VIETGAP 130G</t>
  </si>
  <si>
    <t>RRFARN- CẦN TÂY VIETGAP 100G</t>
  </si>
  <si>
    <t>ME CUỘN BÁNH PHỒNG TƯ BÔNG GÓI 100G HÀNG KM</t>
  </si>
  <si>
    <t>TỎI CỦ LÝ SƠN 300G</t>
  </si>
  <si>
    <t>HÀNH TÍM CHÙM VĨNH CHÂU 500G</t>
  </si>
  <si>
    <t>PT1464416</t>
  </si>
  <si>
    <t>PT1465636</t>
  </si>
  <si>
    <t>HÀNH TÍM VĨNH CHÂU 200G</t>
  </si>
  <si>
    <t>TỎI TÉP HẢI DƯƠNG 200G</t>
  </si>
  <si>
    <t>PT1464419</t>
  </si>
  <si>
    <t>ZESPRI - HỘP KIWI XANH 4 QUẢ</t>
  </si>
  <si>
    <t>PT1465557</t>
  </si>
  <si>
    <t>ZESPRI - HỘP KIWI VÀNG PHÁP 2 QUẢ</t>
  </si>
  <si>
    <t>TÁO TESSA HÀ LAN HỘP 6 QUẢ</t>
  </si>
  <si>
    <t>6.BÁNH MÌ BAGUETTE NGŨ CỐC</t>
  </si>
  <si>
    <t>PT1464367</t>
  </si>
  <si>
    <t>PT1465464</t>
  </si>
  <si>
    <t>PT1464477</t>
  </si>
  <si>
    <t>PT1465463</t>
  </si>
  <si>
    <t>PT1461413</t>
  </si>
  <si>
    <t>PT1464128</t>
  </si>
  <si>
    <t>THƠM - TÀU HŨ MATCHA 130G</t>
  </si>
  <si>
    <t>5.TÀU HỦ</t>
  </si>
  <si>
    <t>6.TÀU HỦ</t>
  </si>
  <si>
    <t>THƠM - TRÀ SỮA GẠO 250ML</t>
  </si>
  <si>
    <t>THƠM - TRÀ SỮA ÔLONG TỨ QUÝ 250ML</t>
  </si>
  <si>
    <t>PT1461340</t>
  </si>
  <si>
    <t>PT1463628</t>
  </si>
  <si>
    <t>THƠM - HỒNG TRÀ SỮA BÁ TƯỚC 250ML</t>
  </si>
  <si>
    <t>THƠM - TÀU HŨ TRÀ SỮA VỊ HẠNH NHÂN 130G</t>
  </si>
  <si>
    <t>PT1461292</t>
  </si>
  <si>
    <t>PT1463613</t>
  </si>
  <si>
    <t>HAPPY EGG - TRỨNG GÀ SỐ 2 SIZE 54-60G (HỘP 10 + 2 QUẢ)</t>
  </si>
  <si>
    <t>HƯNG PHÁT- CẢI NGỒNG (CẢI NGỌT HỒNG KÔNG) VIETGAP 500G (GÓI)</t>
  </si>
  <si>
    <t>AT GROUP- NẤM TRÙNG THẢO TƯƠI VN 55G</t>
  </si>
  <si>
    <t>SG MILK - SỮA CHUA NẾP CẨM SÀI GÒN 120G</t>
  </si>
  <si>
    <t>PT1461341</t>
  </si>
  <si>
    <t>PT1463610</t>
  </si>
  <si>
    <t>5.SỮA CHUA</t>
  </si>
  <si>
    <t>6.SỮA CHUA ĂN</t>
  </si>
  <si>
    <t>SG MILK - BÁNH FLAN 100G</t>
  </si>
  <si>
    <t>SG MILK - SỮA CHUA PHÔ MAI 100G</t>
  </si>
  <si>
    <t>SG MILK - SỮA CHUA SỆT SÀI GÒN DÂU TÂY 300ML</t>
  </si>
  <si>
    <t>6.SỮA CHUA UỐNG</t>
  </si>
  <si>
    <t>SG MILK - SỮA CHUA SỆT SÀI GÒN VIỆT QUẤT 300ML</t>
  </si>
  <si>
    <t>PT1461374</t>
  </si>
  <si>
    <t>PT1463604</t>
  </si>
  <si>
    <t>SG MILK - SỮA BẮP SÀI GÒN 300ML</t>
  </si>
  <si>
    <t>SG MILK - YẾN NHA ĐAM SÀI GÒN 300ML</t>
  </si>
  <si>
    <t>SG MILK - THẠCH ĐEN SƯƠNG SÁO SÀI GÒN 320G</t>
  </si>
  <si>
    <t>PT1461372</t>
  </si>
  <si>
    <t>PT1463599</t>
  </si>
  <si>
    <t>TAFA - TRỨNG GÀ SẠCH TAFA 60G ± 2G (HỘP GIẤY 10 QUẢ)</t>
  </si>
  <si>
    <t>PT1461391</t>
  </si>
  <si>
    <t>PT1463560</t>
  </si>
  <si>
    <t>PHƯƠNG NGUYÊN - BÁNH TRÁNG DỪA NƯỚNG 45G</t>
  </si>
  <si>
    <t>PHƯƠNG NGUYÊN - BÁNH TRÁNG RUỐC BIỂN NƯỚNG 40G</t>
  </si>
  <si>
    <t>PT1461306</t>
  </si>
  <si>
    <t>PT1463542</t>
  </si>
  <si>
    <t>PHƯƠNG NGUYÊN - BÁNH TRÁNG MÈ NƯỚNG 40G</t>
  </si>
  <si>
    <t>XOÀI CÁT CHU 3 TRÁI HỘP 1 -1.2KG</t>
  </si>
  <si>
    <t>PT1461368</t>
  </si>
  <si>
    <t>DÂU GIỐNG NHẬT – NAGARE - HOSHI (M) 200G</t>
  </si>
  <si>
    <t>PT1463404</t>
  </si>
  <si>
    <t>DÂU GIỐNG NHẬT – FAMILY PACK 250G</t>
  </si>
  <si>
    <t>5.Me</t>
  </si>
  <si>
    <t>PT1461315</t>
  </si>
  <si>
    <t>PT1463393</t>
  </si>
  <si>
    <t>6.Me</t>
  </si>
  <si>
    <t>HBK - BẮP RANG BƠ VỊ PHÔ MAI 90G</t>
  </si>
  <si>
    <t>PT1461279</t>
  </si>
  <si>
    <t>PT1463158</t>
  </si>
  <si>
    <t>HBK - BẮP RANG BƠ VỊ CARAMEL 90G</t>
  </si>
  <si>
    <t>TIÊN TIẾN- MĂNG TÂY XANH VIETGAP LOẠI 1 250G</t>
  </si>
  <si>
    <t>TIÊN TIẾN- MĂNG TÂY XANH VIETGAP LOẠI 2 250G</t>
  </si>
  <si>
    <t>VIETRAT-HÀNH LÁ 100G</t>
  </si>
  <si>
    <t>PT1458297</t>
  </si>
  <si>
    <t>PT1462847</t>
  </si>
  <si>
    <t>PT1458187</t>
  </si>
  <si>
    <t>PT1460780</t>
  </si>
  <si>
    <t>6.Rau Răm</t>
  </si>
  <si>
    <t>VIETRAT-RAU ÔM HỮU CƠ 50G</t>
  </si>
  <si>
    <t>6.Ngò Ôm</t>
  </si>
  <si>
    <t>PT1458344</t>
  </si>
  <si>
    <t>PT1460776</t>
  </si>
  <si>
    <t>8936064240019 - 2vỉ</t>
  </si>
  <si>
    <t>6.Cần Nước</t>
  </si>
  <si>
    <t>PT1458298</t>
  </si>
  <si>
    <t>PT1460766</t>
  </si>
  <si>
    <t>6.Kinh Giới</t>
  </si>
  <si>
    <t>6.Ngò Hỗn Hợp</t>
  </si>
  <si>
    <t>MAISON - HỘP BÁNH TRUNG THU HỨNG KHỞI 640G</t>
  </si>
  <si>
    <t>PT1458176</t>
  </si>
  <si>
    <t>PT1460738</t>
  </si>
  <si>
    <t>MAISON - HỘP BÁNH TRUNG THU HÂN HOAN 320G</t>
  </si>
  <si>
    <t>MAISON - HỘP BÁNH TRUNG THU DỊU DÀNG 480G</t>
  </si>
  <si>
    <t>MAISON - HỘP BÁNH TRUNG THU HOA NGUYỆT 1 240G</t>
  </si>
  <si>
    <t>PT1458331</t>
  </si>
  <si>
    <t>PT1460734</t>
  </si>
  <si>
    <t>NGỌC TÚ - BÁNH Ú TRO NHÂN NGỌT 100G</t>
  </si>
  <si>
    <t>PT1458284</t>
  </si>
  <si>
    <t>G4YOU - ỨC GÀ ĂN LIỀN VỊ TRUYỀN THỐNG 100G</t>
  </si>
  <si>
    <t>PT1460687</t>
  </si>
  <si>
    <t>G4YOU - ỨC GÀ ĂN LIỀN VỊ XÔNG KHÓI 100G</t>
  </si>
  <si>
    <t>G4YOU - ỨC GÀ ĂN LIỀN VỊ TIÊU 100G</t>
  </si>
  <si>
    <t>G4YOU - XÚC XÍCH ỨC GÀ XÔNG KHÓI 70G</t>
  </si>
  <si>
    <t>LV NUFRES - BÁNH MÌ QUE 200G (50G x 4 CÁI)</t>
  </si>
  <si>
    <t>6.BÁNH MÌ VIỆT NAM</t>
  </si>
  <si>
    <t>PT1458239</t>
  </si>
  <si>
    <t>PT1460663</t>
  </si>
  <si>
    <t>6.BÁNH LẠT KHÁC</t>
  </si>
  <si>
    <t>PT1458314</t>
  </si>
  <si>
    <t>PT1460586</t>
  </si>
  <si>
    <t>PT1458306</t>
  </si>
  <si>
    <t>PT1460184</t>
  </si>
  <si>
    <t>PT1454954</t>
  </si>
  <si>
    <t>PT1459750</t>
  </si>
  <si>
    <t>FNV - THANH GẠO LỨT HẠNH NHÂN CHÀ BÔNG GÓI 36G</t>
  </si>
  <si>
    <t>VỊ - BÁNH TRÁNG MẮM RUỐC 125G</t>
  </si>
  <si>
    <t>PT1458182</t>
  </si>
  <si>
    <t>PT1459637</t>
  </si>
  <si>
    <t>VỊ - CƠM GẠO LỨT RONG BIỂN 220G</t>
  </si>
  <si>
    <t>VỊ - BÁNH TRÁNG NƯỚNG XỐT X.O THƯỢNG HẠNG 50G</t>
  </si>
  <si>
    <t>PT1454907</t>
  </si>
  <si>
    <t>2G - BÁNH TÉT NHÂN THẬP CẨM NẾP 3 MÀU 1KG</t>
  </si>
  <si>
    <t>PT1457869</t>
  </si>
  <si>
    <t>VỊ - BÁNH TRÁNG KHÔ BÒ 55G</t>
  </si>
  <si>
    <t>BỘ CHÉN MUỖNG LAVIE HÀNG KM</t>
  </si>
  <si>
    <t>PT1454905</t>
  </si>
  <si>
    <t>PT1457865</t>
  </si>
  <si>
    <t>CELANO - GỐI VUÔNG HÀNG KM</t>
  </si>
  <si>
    <t>MÓC KHÓA GẤU CAPYPARA COLGATE - HKM</t>
  </si>
  <si>
    <t>PT1455033</t>
  </si>
  <si>
    <t>PT1457666</t>
  </si>
  <si>
    <t>GẤU THỎ TAI DÀI COCA - COLA HÀNG KM</t>
  </si>
  <si>
    <t>GỐI ÔM LUXUBU OOLONG TEA+ HÀNG KM</t>
  </si>
  <si>
    <t>RICHY - BÁNH MÌ HOA CÚC NGÀN LỚP 120G</t>
  </si>
  <si>
    <t>RICHY - BÁNH MÌ PHÔ MAI CHÀ BÔNG 96G</t>
  </si>
  <si>
    <t>PT1455071</t>
  </si>
  <si>
    <t>PT1457660</t>
  </si>
  <si>
    <t>6.Vải Thiều</t>
  </si>
  <si>
    <t>LOF MALTO - BALO HÀNG KM</t>
  </si>
  <si>
    <t>HYPERION - TÚI GIẤY TẾT BỘ HỘP QUÀ 24</t>
  </si>
  <si>
    <t>PT1454881</t>
  </si>
  <si>
    <t>PT1457636</t>
  </si>
  <si>
    <t>OPPA  BUBBLE - TRÂN CHÂU ĐƯỜNG ĐEN GÓI 35G</t>
  </si>
  <si>
    <t>OPPA  BUBBLE - TRÂN CHÂU KIM CƯƠNG GÓI 35G</t>
  </si>
  <si>
    <t>PT1454941</t>
  </si>
  <si>
    <t>PT1457593</t>
  </si>
  <si>
    <t>YAMOSHI-GIÁ SỐNG VIETGAP 300G</t>
  </si>
  <si>
    <t>VƯỜN LÀI-VỈ CANH KHOAI MỠ 300G</t>
  </si>
  <si>
    <t>PT1450958</t>
  </si>
  <si>
    <t>PT1454558</t>
  </si>
  <si>
    <t>VƯỜN LÀI- VỈ CANH SOUP 400G</t>
  </si>
  <si>
    <t>VƯỜN LÀI-VỈ CANH CHUA 600G</t>
  </si>
  <si>
    <t>VƯỜN LÀI - VỈ KHOAI MỠ CẮT LÁT 300G</t>
  </si>
  <si>
    <t>VƯỜN LÀI-VỈ SU SU, CÀ RỐT 300G</t>
  </si>
  <si>
    <t>VƯỜN LÀI-VỈ THƠM GỌT VỎ 250G</t>
  </si>
  <si>
    <t>YAMOSHI-GIÁ ĐẬU NÀNH 150G</t>
  </si>
  <si>
    <t>HUGOFARM- HÀNH LÁ  VIETGAP 100G</t>
  </si>
  <si>
    <t>TÁO TÚI 2.8-3KG</t>
  </si>
  <si>
    <t>CHILLKO - BÁNH TRÁNG TRỘN SA TẾ 50G</t>
  </si>
  <si>
    <t>CHILLKO - BÁNH TRÁNG TRỘN SA TẾ TỎI 50G</t>
  </si>
  <si>
    <t>CHILLKO - BÁNH TRÁNG TRỘN SA TẾ SẢ 50G</t>
  </si>
  <si>
    <t>CHILLKO - BÁNH TRÁNG CUỐN BƠ 50G</t>
  </si>
  <si>
    <t>HUE ONE FOOD - BÁNH ÉP HUẾ VỊ BBQ GÓI SNACK 40G</t>
  </si>
  <si>
    <t>5.BÁNH ÉP</t>
  </si>
  <si>
    <t>6.BÁNH ÉP</t>
  </si>
  <si>
    <t>HUE ONE FOOD - BÁNH ÉP HUẾ VỊ TÉP GÓI SNACK 40G</t>
  </si>
  <si>
    <t>WALL'S - GẤU BÔNG</t>
  </si>
  <si>
    <t>PT1450926</t>
  </si>
  <si>
    <t>PT1454544</t>
  </si>
  <si>
    <t>UNILEVER - THỎ BÔNG CÓ MẶC ÁO HÀNG KM</t>
  </si>
  <si>
    <t>VIỆT HÀ- SẢ CÂY HƯỚNG HỮU CƠ 100G</t>
  </si>
  <si>
    <t>BEANY - TÀU HŨ SINGAPORE VỊ MATCHA 120G</t>
  </si>
  <si>
    <t>MẠNH NGHĨA - MĂNG LE LUỘC 500G</t>
  </si>
  <si>
    <t>MẠNH NGHĨA - MĂNG TRÚC LUỘC 500G</t>
  </si>
  <si>
    <t>NẮNG MAI - TÀU HỦ HOA ĐẬU BIẾC 160G</t>
  </si>
  <si>
    <t>NẮNG MAI - TÀU HỦ LÁ DỨA 160G</t>
  </si>
  <si>
    <t>NẮNG MAI - TÀU HỦ TRUYỀN THỐNG 160G</t>
  </si>
  <si>
    <t>MISS BÁNH TRÁNG - BÁNH TRÁNG TRỘN VỊ GÀ QUAY 40G</t>
  </si>
  <si>
    <t>MISS BÁNH TRÁNG - BÁNH TRÁNG TRỘN VỊ SA TẾ BÒ 40G</t>
  </si>
  <si>
    <t>PT1451093</t>
  </si>
  <si>
    <t>PT1454538</t>
  </si>
  <si>
    <t>PT1451065</t>
  </si>
  <si>
    <t>PT1454100</t>
  </si>
  <si>
    <t>PT1450930</t>
  </si>
  <si>
    <t>PT1453764</t>
  </si>
  <si>
    <t>PT1450912</t>
  </si>
  <si>
    <t>PT1453162</t>
  </si>
  <si>
    <t>MISS BÁNH TRÁNG - BÁNH TRÁNG TRỘN VỊ SA TẾ TÔM 40G</t>
  </si>
  <si>
    <t>PT1562997</t>
  </si>
  <si>
    <t>MISS BÁNH TRÁNG - BÁNH TRÁNG TRỘN VỊ RONG BIỂN 40G</t>
  </si>
  <si>
    <t>PT1566157</t>
  </si>
  <si>
    <t>8938513029008 - 1 vỉ</t>
  </si>
  <si>
    <t>MISS BÁNH TRÁNG - BÁNH TRÁNG TRỘN VỊ CHANH SẢ 40G</t>
  </si>
  <si>
    <t>MISS BÁNH TRÁNG - BÁNH TRÁNG TRỘN PHÔ MAI 40G</t>
  </si>
  <si>
    <t>PT1562923</t>
  </si>
  <si>
    <t>PT1565856</t>
  </si>
  <si>
    <t xml:space="preserve">8938513029442 - 1 vỉ </t>
  </si>
  <si>
    <t>NẤM NOTAKY VN 160G</t>
  </si>
  <si>
    <t>PT1562881</t>
  </si>
  <si>
    <t>PT1566017</t>
  </si>
  <si>
    <t>8936064240019 - 1 vỉ</t>
  </si>
  <si>
    <t>NẤM TÚ TRÂN VN 160G</t>
  </si>
  <si>
    <t>PT1562810</t>
  </si>
  <si>
    <t>PT1566155</t>
  </si>
  <si>
    <t>8938555754012 - 1 vỉ</t>
  </si>
  <si>
    <t>PT1562852</t>
  </si>
  <si>
    <t>PT1566153</t>
  </si>
  <si>
    <t>PT1562971</t>
  </si>
  <si>
    <t>PT1565967</t>
  </si>
  <si>
    <t>PT1567129</t>
  </si>
  <si>
    <t>PT1570107</t>
  </si>
  <si>
    <t>8936013680309 - 1 vỉ</t>
  </si>
  <si>
    <t>PT1567096</t>
  </si>
  <si>
    <t>PT1569744</t>
  </si>
  <si>
    <t>PT1567092</t>
  </si>
  <si>
    <t>PT1570579</t>
  </si>
  <si>
    <t>8938513029015 - 1 vỉ</t>
  </si>
  <si>
    <t>NẤM BÀO NGƯ ĐUÔI PHƯỢNG VN 160G</t>
  </si>
  <si>
    <t>PT1567138</t>
  </si>
  <si>
    <t>PT1570589</t>
  </si>
  <si>
    <t>8936013680026 - 1 vỉ</t>
  </si>
  <si>
    <t>PT1598508</t>
  </si>
  <si>
    <t>NẤM HỒNG NGỌC VN 160G</t>
  </si>
  <si>
    <t>PT1567190</t>
  </si>
  <si>
    <t>TO227281</t>
  </si>
  <si>
    <t>PT1570597</t>
  </si>
  <si>
    <t>NẤM HOÀNG KIM VN 160G</t>
  </si>
  <si>
    <t>NẤM TRÀ TÂN VN 160G</t>
  </si>
  <si>
    <t>PT1571288</t>
  </si>
  <si>
    <t>PT1574002</t>
  </si>
  <si>
    <t>8938555754005 - 1 vỉ ; 8936192440282 - 1 vỉ</t>
  </si>
  <si>
    <t>NTP FOOD - CHÈ DỪA DẦM HẢI PHÒNG 150ML</t>
  </si>
  <si>
    <t>PT1571335</t>
  </si>
  <si>
    <t>PT1574075</t>
  </si>
  <si>
    <t>8938555754005 - 1 vỉ</t>
  </si>
  <si>
    <t>NTP FOOD - CHÈ THỐT NỐT BẢY NÚI 150ML</t>
  </si>
  <si>
    <t>PT1571428</t>
  </si>
  <si>
    <t>PT1574479</t>
  </si>
  <si>
    <t>LOF - LY BẮP XINH</t>
  </si>
  <si>
    <t>PT1571295</t>
  </si>
  <si>
    <t>PT1574537</t>
  </si>
  <si>
    <t>TÁO POSY ỐNG (4 QUẢ)</t>
  </si>
  <si>
    <t>5.Táo Posy</t>
  </si>
  <si>
    <t>NGON NGON - BÁNH BÒ HẤP 200G</t>
  </si>
  <si>
    <t>PT1571449</t>
  </si>
  <si>
    <t>PT1574593</t>
  </si>
  <si>
    <t>8938513029442 - 1 vỉ</t>
  </si>
  <si>
    <t>5.BÁNH BÒ</t>
  </si>
  <si>
    <t>6.BÁNH BÒ</t>
  </si>
  <si>
    <t>NGON NGON - BÁNH TẰM KHOAI MÌ 200G</t>
  </si>
  <si>
    <t>NGON NGON - BÁNH TÉT CHUỐI 400G</t>
  </si>
  <si>
    <t>NGON NGON - BÁNH CHUỐI HẤP 200G</t>
  </si>
  <si>
    <t>NGON NGON - BÁNH DA LỢN 200G</t>
  </si>
  <si>
    <t>5.BÁNH DA LỢN</t>
  </si>
  <si>
    <t>6.BÁNH DA LỢN</t>
  </si>
  <si>
    <t>NGON NGON - BÁNH KHOAI MÌ NƯỚNG 200G</t>
  </si>
  <si>
    <t>NGON NGON - CHÈ TRÔI NƯỚC 250G</t>
  </si>
  <si>
    <t>NGON NGON - BÁNH QUY 200G</t>
  </si>
  <si>
    <t>NGON NGON - BÁNH BÒ ĐƯỜNG THỐT NỐT 100G</t>
  </si>
  <si>
    <t>NGON NGON - BẮP NẤU 150G</t>
  </si>
  <si>
    <t>4.MÓN ĂN NÓNG</t>
  </si>
  <si>
    <t>5.MÓN ĂN NÓNG</t>
  </si>
  <si>
    <t>6.MÓN ĂN NÓNG</t>
  </si>
  <si>
    <t>NGON NGON - BÁNH CUỐN NGỌT 180G</t>
  </si>
  <si>
    <t>NGON NGON - KHOAI MÌ HẤP 200G</t>
  </si>
  <si>
    <t>NGON NGON - XÔI ĐẬU PHỘNG 190G</t>
  </si>
  <si>
    <t>NGON NGON - XÔI GẤC 190G</t>
  </si>
  <si>
    <t>PT1571250</t>
  </si>
  <si>
    <t>PT1574653</t>
  </si>
  <si>
    <t>NGON NGON - XÔI HẠT SEN 190G</t>
  </si>
  <si>
    <t>NGON NGON - XÔI LÁ CẨM 190G</t>
  </si>
  <si>
    <t>NGON NGON - BÁNH BÒ DA LỢN 200G</t>
  </si>
  <si>
    <t>PT1571396</t>
  </si>
  <si>
    <t>PT1586251</t>
  </si>
  <si>
    <t>8936192440282 - 2 vỉ
8936013680026 - 3 vỉ
8936013681290 - 1 vỉ
8938555754098 - 3 vỉ
8938513029442 - 1 vỉ
8936064240019 - 3 vỉ
8936064240286 - 5 vỉ
8938513029558 - 1 vỉ
8938558303040 - 4 vỉ
8938558303088 - 2 vỉ</t>
  </si>
  <si>
    <t>NGON NGON - XÔI LÁ CẨM 400G</t>
  </si>
  <si>
    <t>741k</t>
  </si>
  <si>
    <t>NGON NGON - XÔI HẠT SEN 400G</t>
  </si>
  <si>
    <t>PT1571367</t>
  </si>
  <si>
    <t>NGON NGON - BÁNH BÒ HẤP ĐƯỜNG THỐT NỐT 150G</t>
  </si>
  <si>
    <t>PT1574905</t>
  </si>
  <si>
    <t>NGON NGON - BÁNH ÍT TRẦN BỘT BÁNG 150G</t>
  </si>
  <si>
    <t>PT1571421</t>
  </si>
  <si>
    <t>PT1574910</t>
  </si>
  <si>
    <t>8938558303040 - 1 vỉ</t>
  </si>
  <si>
    <t>CELANO - LY GIỮ NHIỆT SÀNH ĐIỆU HÀNG KM</t>
  </si>
  <si>
    <t>PT1571316</t>
  </si>
  <si>
    <t>PT1574907</t>
  </si>
  <si>
    <t>8938513029008 - 1 vỉ ; 8938555754005 - 1 vỉ</t>
  </si>
  <si>
    <t>PT1571405</t>
  </si>
  <si>
    <t>PT1574912</t>
  </si>
  <si>
    <t>PT1571276</t>
  </si>
  <si>
    <t>PT1574914</t>
  </si>
  <si>
    <t>PT1571390</t>
  </si>
  <si>
    <t>PT1574916</t>
  </si>
  <si>
    <t>8936013680095 - 1 vỉ</t>
  </si>
  <si>
    <t>PT1571221</t>
  </si>
  <si>
    <t>PT1574918</t>
  </si>
  <si>
    <t>8936064240057 - 1 vỉ</t>
  </si>
  <si>
    <t>PT1571282</t>
  </si>
  <si>
    <t>PT1574921</t>
  </si>
  <si>
    <t>8938555754012 - 1 vỉ ; 8938513029558 - 1 vỉ ; 8938513029442 - 1 vỉ</t>
  </si>
  <si>
    <t>MÊ GẠO - BÌNH NƯỚC MINI 300ML</t>
  </si>
  <si>
    <t>PT1571410</t>
  </si>
  <si>
    <t>KHĂN GIẤY CAO CẤP ROYALE NTPM - HKM</t>
  </si>
  <si>
    <t>PT1574923</t>
  </si>
  <si>
    <t>8938513029008 - 1 vỉ ; 8938558303088 - 1 vỉ</t>
  </si>
  <si>
    <t>KHĂN GIẤY CAO CẤP ROYALE TRÀ XANH NTPM - HKM</t>
  </si>
  <si>
    <t>PT1571324</t>
  </si>
  <si>
    <t>PT1574924</t>
  </si>
  <si>
    <t>NÓN LƯỠI TRAI STING HÀNG KM</t>
  </si>
  <si>
    <t>5.Rau Mầm</t>
  </si>
  <si>
    <t>6.Rau Mầm</t>
  </si>
  <si>
    <t>PT1571423</t>
  </si>
  <si>
    <t>PT1574936</t>
  </si>
  <si>
    <t>8936013680026 - 1 vỉ ; 8936064240286 - 1 vỉ ; 8938513029442 - 1 vỉ</t>
  </si>
  <si>
    <t>PT1571313</t>
  </si>
  <si>
    <t>PT1577113</t>
  </si>
  <si>
    <t>PT1575338</t>
  </si>
  <si>
    <t>PT1577117</t>
  </si>
  <si>
    <t>8938555754005 - 3 vỉ</t>
  </si>
  <si>
    <t>MINH NHẬT - TRÀ ỔI HỒNG 250ML</t>
  </si>
  <si>
    <t>MINH NHẬT - CHÈ DƯỠNG NHAN 330G</t>
  </si>
  <si>
    <t>PT1575367</t>
  </si>
  <si>
    <t>PT1577226</t>
  </si>
  <si>
    <t>MINH NHẬT - RAU CÂU 3 MÀU 120G</t>
  </si>
  <si>
    <t>PT1575245</t>
  </si>
  <si>
    <t>PT1577372</t>
  </si>
  <si>
    <t>MINH NHẬT - SỮA CHUA NẾP CẨM 100ML</t>
  </si>
  <si>
    <t>MINH NHẬT - SỮA CHUA PHÔ MAI 100ML</t>
  </si>
  <si>
    <t>PT1575222</t>
  </si>
  <si>
    <t>PT1577378</t>
  </si>
  <si>
    <t>MINH NHẬT - CÀ PHÊ SỮA 100ML</t>
  </si>
  <si>
    <t>MINH NHẬT - CÀ PHÊ MUỐI 100ML</t>
  </si>
  <si>
    <t>PT1575183</t>
  </si>
  <si>
    <t>PT1577606</t>
  </si>
  <si>
    <t>PT1598504</t>
  </si>
  <si>
    <t>MINH NHẬT - RAU CÂU FLAN PHOMAI CÀ PHÊ 300G</t>
  </si>
  <si>
    <t>TO227227</t>
  </si>
  <si>
    <t>MINH NHẬT - SƯƠNG SÁO HẠT CHIA 330ML</t>
  </si>
  <si>
    <t>PT1575213</t>
  </si>
  <si>
    <t>PT1577692</t>
  </si>
  <si>
    <t>8936013680026 - 1 vỉ ; 8936013680095 - 1 vỉ</t>
  </si>
  <si>
    <t>MINH NHẬT - MOCHI VỊ TRUYỀN THỐNG CHẤM XỐT KEM TƯƠI 85G</t>
  </si>
  <si>
    <t>PT1578341</t>
  </si>
  <si>
    <t>PT1581517</t>
  </si>
  <si>
    <t>MINH NHẬT - MOCHI VỊ MATCHA CHẤM XỐT KEM TƯƠI 85G</t>
  </si>
  <si>
    <t>MINH NHẬT - RAU CÂU FLAN PHOMAI CÀ PHÊ 120G</t>
  </si>
  <si>
    <t>PT1578515</t>
  </si>
  <si>
    <t>PT1582413</t>
  </si>
  <si>
    <t>8936064240316  -1 vỉ</t>
  </si>
  <si>
    <t>MINH NHẬT - SÂM BỔ LƯỢNG 300G</t>
  </si>
  <si>
    <t>MINH NHẬT - CHÈ KHÚC BẠCH 150G</t>
  </si>
  <si>
    <t>PT1578514</t>
  </si>
  <si>
    <t>PT1582424</t>
  </si>
  <si>
    <t>8936064240057 -1 vỉ</t>
  </si>
  <si>
    <t>PT1578470</t>
  </si>
  <si>
    <t>PT1582475</t>
  </si>
  <si>
    <t>TRẦN GIA - BÁNH CHƯNG 1KG</t>
  </si>
  <si>
    <t>TRẦN GIA - BÁNH CHƯNG CHAY 600G</t>
  </si>
  <si>
    <t>TRẦN GIA - BÁNH CHƯNG ĐẶC BIỆT 1KG</t>
  </si>
  <si>
    <t>TRẦN GIA - BÁNH TÉT ĐẶC BIỆT 1KG</t>
  </si>
  <si>
    <t>GIÁ SỐNG VIETGAP 300G</t>
  </si>
  <si>
    <t>XÀ BÔNG CỤC TRÁI CÂY HARMONY HƯƠNG CHANH - HKM</t>
  </si>
  <si>
    <t>OATSIDE - QUÀ TẶNG TÚI GẤU</t>
  </si>
  <si>
    <t>MESA - BÌNH NƯỚC PANTETE HÀNG KM</t>
  </si>
  <si>
    <t>PT1578343</t>
  </si>
  <si>
    <t>PT1582516</t>
  </si>
  <si>
    <t>BIONDI - MÌ SPAGHETTI NO.4 GÓI 500G</t>
  </si>
  <si>
    <t>MAYVERS - BƠ ĐẬU PHỘNG RANG GIÒN 375G</t>
  </si>
  <si>
    <t>LỌ</t>
  </si>
  <si>
    <t>PT1578482</t>
  </si>
  <si>
    <t>PT1582566</t>
  </si>
  <si>
    <t>MAYVERS - BƠ ĐẬU PHỘNG RANG MỊN 375G</t>
  </si>
  <si>
    <t>OCEAN GIFT- Cá hồi đông lạnh cắt lát (Kirimi) 200g</t>
  </si>
  <si>
    <t>TÁO ROCKIT PHÁP</t>
  </si>
  <si>
    <t>PT1578412</t>
  </si>
  <si>
    <t>HỘP QUÀ ROCKIT (SET 2 ỐNG)</t>
  </si>
  <si>
    <t>PT1582573</t>
  </si>
  <si>
    <t>8936064240286 - 1 vỉ</t>
  </si>
  <si>
    <t>TÚI THẺ HÌNH BAN NHẠC SEVENTEEN HÀNG KM MISTER POTATO</t>
  </si>
  <si>
    <t>ĐỒ CHƠI MÁY BẮN VÒNG CHUPA CHUPS</t>
  </si>
  <si>
    <t>PT1578402</t>
  </si>
  <si>
    <t>PT1582576</t>
  </si>
  <si>
    <t>KUN - HŨ TIẾT KIỆM HÀNG KM</t>
  </si>
  <si>
    <t>KUN - BỘ VỢT PICKLEBALL</t>
  </si>
  <si>
    <t>PT1578437</t>
  </si>
  <si>
    <t>PT1582583</t>
  </si>
  <si>
    <t>8936137050019 - 1 vỉ</t>
  </si>
  <si>
    <t>A8936024241179A</t>
  </si>
  <si>
    <t>TÚI TOTE CÓI CAO CẤP CÀ PHÊ PHỐ HÀNG KM</t>
  </si>
  <si>
    <t>BH000098</t>
  </si>
  <si>
    <t>Túi nylon 1 kg - size 20</t>
  </si>
  <si>
    <t>2.CÔNG CỤ DỤNG CỤ</t>
  </si>
  <si>
    <t>3.CÔNG CỤ DỤNG CỤ BÁN HÀNG</t>
  </si>
  <si>
    <t>4.Túi Nylon</t>
  </si>
  <si>
    <t>5.Túi Nylon</t>
  </si>
  <si>
    <t>6.Túi Nylon</t>
  </si>
  <si>
    <t>BH000099</t>
  </si>
  <si>
    <t>Túi nylon 5 kg - size 30</t>
  </si>
  <si>
    <t>BH000100</t>
  </si>
  <si>
    <t>PT1583808</t>
  </si>
  <si>
    <t>Túi nylon 7 kg - size 35</t>
  </si>
  <si>
    <t>PT1586448</t>
  </si>
  <si>
    <t>BH000194</t>
  </si>
  <si>
    <t>KFM-TÚI DỆT-MẪU FRESH-30x36x20</t>
  </si>
  <si>
    <t>2.HÀNG HOÁ MKT</t>
  </si>
  <si>
    <t>3.TÚI CÁC LOẠI</t>
  </si>
  <si>
    <t>4.TÚI DỆT ECO</t>
  </si>
  <si>
    <t>5.TÚI DỆT ECO</t>
  </si>
  <si>
    <t>6.TÚI DỆT ECO</t>
  </si>
  <si>
    <t>LT020421</t>
  </si>
  <si>
    <t>LY THỦY TINH SUN BITES HÀNG KM</t>
  </si>
  <si>
    <t>PT1583801</t>
  </si>
  <si>
    <t>PT1586621</t>
  </si>
  <si>
    <t>PLTT8080250OPLN25</t>
  </si>
  <si>
    <t>LY THỦY TINH PAULANER WEISSBIER HÀNG KM</t>
  </si>
  <si>
    <t>SP000079</t>
  </si>
  <si>
    <t>TÚI LEO NÚI</t>
  </si>
  <si>
    <t>SP000080</t>
  </si>
  <si>
    <t>TÚI SINGHA</t>
  </si>
  <si>
    <t>PT1584174</t>
  </si>
  <si>
    <t>PT1587334</t>
  </si>
  <si>
    <t>8938555754135 - 1 vỉ</t>
  </si>
  <si>
    <t>SP000081</t>
  </si>
  <si>
    <t>BALO SAPPORO</t>
  </si>
  <si>
    <t>SP000237</t>
  </si>
  <si>
    <t>ORGA GRO - TRÀ GẠO LỨT HỮU CƠ</t>
  </si>
  <si>
    <t>SP000260</t>
  </si>
  <si>
    <t>THỌ PHÁT - BÁNH BAO THỊT HEO TRỨNG MUỐI 170G</t>
  </si>
  <si>
    <t>PT1583799</t>
  </si>
  <si>
    <t>PT1587478</t>
  </si>
  <si>
    <t>8936013681290 - 1 vỉ</t>
  </si>
  <si>
    <t>SP000261</t>
  </si>
  <si>
    <t>THỌ PHÁT - BÁNH BAO THỊT HEO TRỨNG MUỐI XÁ XÍU 190G</t>
  </si>
  <si>
    <t>SP000268</t>
  </si>
  <si>
    <t>LY THỦY TINH CAO CẤP HOEGAARDEN HÀNG KM</t>
  </si>
  <si>
    <t>SP000270</t>
  </si>
  <si>
    <t>PT1584217</t>
  </si>
  <si>
    <t>LY THỦY TINH CAO CẤP LEFFE HÀNG KM</t>
  </si>
  <si>
    <t>PT1587454</t>
  </si>
  <si>
    <t>SP000272</t>
  </si>
  <si>
    <t>TÚI GIỮ NHIỆT SAPPORO</t>
  </si>
  <si>
    <t>PT1575427</t>
  </si>
  <si>
    <t>PT1606605</t>
  </si>
  <si>
    <t>BÁNH ƯỚT
8938510341387 - 1 cái ; SP001932 - 2 cái ; SP001934 - 1 cái ;
 SP001986 - 1 cái ; SP001507 - 1 cái ; 8938510341394 - 1 cái</t>
  </si>
  <si>
    <t>177k</t>
  </si>
  <si>
    <t>PT1554480</t>
  </si>
  <si>
    <t>PT1591602</t>
  </si>
  <si>
    <t>BÁNH ƯỚT - 13 CÁI</t>
  </si>
  <si>
    <t>371k</t>
  </si>
  <si>
    <t>PT1584034</t>
  </si>
  <si>
    <t>PT1586203</t>
  </si>
  <si>
    <t>PT1584235</t>
  </si>
  <si>
    <t>PT1586215</t>
  </si>
  <si>
    <t>PT1583755</t>
  </si>
  <si>
    <t>PT1586275</t>
  </si>
  <si>
    <t>8936064240057 - 12 vỉ
8936064240286 - 6 vỉ
8938558303040 - 4 vỉ
8938558303088 - 4 vỉ
8936192440282 - 1 vỉ
8936013681290 - 3 vỉ</t>
  </si>
  <si>
    <t>845k</t>
  </si>
  <si>
    <t>PT1584197</t>
  </si>
  <si>
    <t>PT1587486</t>
  </si>
  <si>
    <t>PT1584206</t>
  </si>
  <si>
    <t>PT1587494</t>
  </si>
  <si>
    <t>SP000278</t>
  </si>
  <si>
    <t>TÔ SỨ VÂN 6 INCH - VBL - NEW</t>
  </si>
  <si>
    <t>SP000366</t>
  </si>
  <si>
    <t>Túi giữ nhiệt (Đợt trước tặng kèm sườn cừu) - KM</t>
  </si>
  <si>
    <t>PT1584000</t>
  </si>
  <si>
    <t>PT1587518</t>
  </si>
  <si>
    <t>SP000375</t>
  </si>
  <si>
    <t>VNM - Chén sứ trắng - KM</t>
  </si>
  <si>
    <t>SP000391</t>
  </si>
  <si>
    <t>TÚI GIỮ NHIỆT Firestone</t>
  </si>
  <si>
    <t>SP000453</t>
  </si>
  <si>
    <t>KOVA - LY GIỮ NHIỆT 430ML (CÁI)</t>
  </si>
  <si>
    <t>PT1575370</t>
  </si>
  <si>
    <t>PT1587560</t>
  </si>
  <si>
    <t>SP000557</t>
  </si>
  <si>
    <t>PT1588524</t>
  </si>
  <si>
    <t>YOSHIMOTO- NẤM MỠ 120G</t>
  </si>
  <si>
    <t>PT1592205</t>
  </si>
  <si>
    <t>SP000609</t>
  </si>
  <si>
    <t>UNILEVER - THỐ CAO CẤP HÀNG KM</t>
  </si>
  <si>
    <t>SP000611</t>
  </si>
  <si>
    <t>LY THỦY TINH UNILEVER - HKM</t>
  </si>
  <si>
    <t>SP000622</t>
  </si>
  <si>
    <t>LY THỦY TINH LUMINARC SALTO UNILEVER - HKM</t>
  </si>
  <si>
    <t>SP000661</t>
  </si>
  <si>
    <t>HỘP CƠM NHỰA - KM</t>
  </si>
  <si>
    <t>SP000676</t>
  </si>
  <si>
    <t>KHĂN LÔNG DOVE - HKM</t>
  </si>
  <si>
    <t>SP000687</t>
  </si>
  <si>
    <t>XÀ BÔNG SAFEGUARD 135G HÀNG KM</t>
  </si>
  <si>
    <t>SP000703</t>
  </si>
  <si>
    <t>LY PEPSI HÀNG KM</t>
  </si>
  <si>
    <t>SP000741</t>
  </si>
  <si>
    <t>KHĂN LAU ĐA NĂNG - HKM</t>
  </si>
  <si>
    <t>SP000746</t>
  </si>
  <si>
    <t>LAURIER - BVS HÀNG NGÀY SIÊU MỎNG CÁNH F&amp;F 22CM x 8 MIẾNG</t>
  </si>
  <si>
    <t>SP000750</t>
  </si>
  <si>
    <t>TRICKS POTATO - BÁNH KHOAI TÂY VỊ KIM CHI 72G - KM</t>
  </si>
  <si>
    <t>SP000756</t>
  </si>
  <si>
    <t>REJOICE - KHĂN KM</t>
  </si>
  <si>
    <t>SP000759</t>
  </si>
  <si>
    <t>PEPSI - LY GIỮ NHIỆT HÀNG KM</t>
  </si>
  <si>
    <t>SP000761</t>
  </si>
  <si>
    <t>KHĂN TẮM OMO - HKM</t>
  </si>
  <si>
    <t>SP000769</t>
  </si>
  <si>
    <t>HỘP THỦY TINH 640ML - HKM</t>
  </si>
  <si>
    <t>SP000774</t>
  </si>
  <si>
    <t>REGAL - BÁNH QUY BƠ ĐẬU PHỘNG 100G HÀNG KM</t>
  </si>
  <si>
    <t>SP000776</t>
  </si>
  <si>
    <t>H&amp;S - KHĂN KM</t>
  </si>
  <si>
    <t>SP000780</t>
  </si>
  <si>
    <t>HỘP THỦY TINH RED 640ML UNILEVER - HKM</t>
  </si>
  <si>
    <t>SP000781</t>
  </si>
  <si>
    <t>BỘ 6 LY UNILEVER - HKM</t>
  </si>
  <si>
    <t>SP000790</t>
  </si>
  <si>
    <t>LAVIE - CHÉN SỨ HÀNG KM</t>
  </si>
  <si>
    <t>SP000807</t>
  </si>
  <si>
    <t>DIANA SIÊU MỎNG CÁNH UNILEVER - HKM</t>
  </si>
  <si>
    <t>SP000812</t>
  </si>
  <si>
    <t>LY THỦY TINH LMN SALTO 350ML UNILEVER - HKM</t>
  </si>
  <si>
    <t>SP000813</t>
  </si>
  <si>
    <t>BỘ THỐ MÚA LÂN UNILEVER - HKM</t>
  </si>
  <si>
    <t>SP000814</t>
  </si>
  <si>
    <t>TÔ SỨ HOẠ TIẾT UNILEVER - HKM</t>
  </si>
  <si>
    <t>SP000816</t>
  </si>
  <si>
    <t>MESA - HỘP THỦY TINH 2 NGĂN - KM</t>
  </si>
  <si>
    <t>SP000826</t>
  </si>
  <si>
    <t>RANDOM - DỤNG CỤ XAY TỎI ỚT CẦM TAY</t>
  </si>
  <si>
    <t>SP000831</t>
  </si>
  <si>
    <t>HỘP SALTO 3 LY UNILEVER - HKM</t>
  </si>
  <si>
    <t>SP000832</t>
  </si>
  <si>
    <t>CHÉN TRẮNG UNILEVER - HKM</t>
  </si>
  <si>
    <t>SP000833</t>
  </si>
  <si>
    <t>TÔ 6INCH UNILEVER - HKM</t>
  </si>
  <si>
    <t>SP000843</t>
  </si>
  <si>
    <t>TÚI VẢI CANVAS HOEGAARDEN HÀNG KM</t>
  </si>
  <si>
    <t>SP000844</t>
  </si>
  <si>
    <t>HỘP 4 CHÉN HOA ĐÀO UNILEVER - HKM</t>
  </si>
  <si>
    <t>SP000845</t>
  </si>
  <si>
    <t>DẦU ĂN 400ML UNILEVER - HKM</t>
  </si>
  <si>
    <t>SP000851</t>
  </si>
  <si>
    <t>HỘP THUỶ TINH 2 NGĂN UNILEVER - HKM</t>
  </si>
  <si>
    <t>PT1588628</t>
  </si>
  <si>
    <t>PT1592219</t>
  </si>
  <si>
    <t>SP000852</t>
  </si>
  <si>
    <t>8936192440282 - 1 vỉ</t>
  </si>
  <si>
    <t>ĐĨA THUỶ TINH MÀU UNILEVER - HKM</t>
  </si>
  <si>
    <t>SP000855</t>
  </si>
  <si>
    <t>TÔ GỐM NGẮN 7 INCH UNILEVER - HKM</t>
  </si>
  <si>
    <t>SP000860</t>
  </si>
  <si>
    <t>ĐĨA THỦY TINH MÀU DP998 UNILEVER - HKM</t>
  </si>
  <si>
    <t>SP000862</t>
  </si>
  <si>
    <t>BÀN CHẢI CÁN DÀI RANDOM - HKM</t>
  </si>
  <si>
    <t>PT1593392</t>
  </si>
  <si>
    <t>8936064240019 - 1 vỉ ; 8938513029442 - 1 vỉ</t>
  </si>
  <si>
    <t>SP000864</t>
  </si>
  <si>
    <t>UNILEVER - CHẢO SÂU LÒNG 25CM HÀNG KM</t>
  </si>
  <si>
    <t>SP000865</t>
  </si>
  <si>
    <t>NLS SUNLIGHT HƯƠNG HOA HẠ &amp; BẠC HÀ UNILEVER CHAI 900G - HKM</t>
  </si>
  <si>
    <t>PT1595854</t>
  </si>
  <si>
    <t xml:space="preserve">22.07 VT giao sai hàng A200 mã ST KKD, ST NDH bấm bill </t>
  </si>
  <si>
    <t>135,32k</t>
  </si>
  <si>
    <t>SP000866</t>
  </si>
  <si>
    <t>HỘP TT CHỊU NHIỆT L&amp;L GLASS EURO MESA 950ML - HKM</t>
  </si>
  <si>
    <t>SP000867</t>
  </si>
  <si>
    <t>BÌNH NƯỚC EASY OPEN 1. MÀU TRẮNG MESA 2L - HKM</t>
  </si>
  <si>
    <t>PT1588680</t>
  </si>
  <si>
    <t>PT1597493</t>
  </si>
  <si>
    <t>SP000870</t>
  </si>
  <si>
    <t>8938513029442 - 2 vỉ</t>
  </si>
  <si>
    <t>TỦ PIN TRƯNG  BÀY DKSH</t>
  </si>
  <si>
    <t>SP000871</t>
  </si>
  <si>
    <t>TỦ PIN TRƯNG BÀY ÂN NAM</t>
  </si>
  <si>
    <t>SP000872</t>
  </si>
  <si>
    <t>KỆ BAO CAO SU DKSH</t>
  </si>
  <si>
    <t>PT1598167</t>
  </si>
  <si>
    <t>PT1601820</t>
  </si>
  <si>
    <t>SP000873</t>
  </si>
  <si>
    <t>NLS SUNLIGHT HƯƠNG CHANH YUZU &amp; SẢ CHAI 1KG UNILEVER - HKM</t>
  </si>
  <si>
    <t>SP000884</t>
  </si>
  <si>
    <t>VEILMENT SPA JASMINE LG VINA CHAI 200G - HKM</t>
  </si>
  <si>
    <t>SP000885</t>
  </si>
  <si>
    <t>VIM FRESH LMG SAMP UNILEVER 24X450ML - HKM</t>
  </si>
  <si>
    <t>SP000890</t>
  </si>
  <si>
    <t>BÌNH NƯỚC HOEGAARDEN HÀNG KM</t>
  </si>
  <si>
    <t>SP000892</t>
  </si>
  <si>
    <t>HỘP 4 LY THỦY TINH CAO CẤP LAVIE HÀNG KM</t>
  </si>
  <si>
    <t>PT1598476</t>
  </si>
  <si>
    <t>SP000893</t>
  </si>
  <si>
    <t>HỘP TÔ 7 INCH LUCKY CAT VÀ DĨA 8 INCH UNILEVER - HKM</t>
  </si>
  <si>
    <t>PT1601881</t>
  </si>
  <si>
    <t>8938568878002 - 1 vỉ</t>
  </si>
  <si>
    <t>SP000941</t>
  </si>
  <si>
    <t>DUTCH LADY SỮA ĐẶC CAO CẤP GOLD LON 380G UNILEVER - HKM</t>
  </si>
  <si>
    <t>SP000942</t>
  </si>
  <si>
    <t>BỘ 3 TUÝP CLOSE UP UNILEVER - HKM</t>
  </si>
  <si>
    <t>SP000973</t>
  </si>
  <si>
    <t>LOF MALTO - BALO</t>
  </si>
  <si>
    <t>SP000980</t>
  </si>
  <si>
    <t>PT1598135</t>
  </si>
  <si>
    <t>SỮA TẮM VIỆT QUẤT VÀ DÂU RỪNG ON: THE BODY - HKM</t>
  </si>
  <si>
    <t>PT1602101</t>
  </si>
  <si>
    <t>SP001009</t>
  </si>
  <si>
    <t>BÌNH NƯỚC 1L UNILEVER - HKM</t>
  </si>
  <si>
    <t>SP001010</t>
  </si>
  <si>
    <t>TÚI ĐỰNG MỸ PHẨM COLGATE - HKM</t>
  </si>
  <si>
    <t>SP001011</t>
  </si>
  <si>
    <t>LY THUỶ TINH COCA - COLA HÀNG KM</t>
  </si>
  <si>
    <t>SP001012</t>
  </si>
  <si>
    <t>TÚI CLEAR UNILEVER - HKM</t>
  </si>
  <si>
    <t>PT1598408</t>
  </si>
  <si>
    <t>PT1602103</t>
  </si>
  <si>
    <t>SP001013</t>
  </si>
  <si>
    <t>NL - TEAROMA - TRÀ TẮC MẬT ONG HÒA TAN HỘP 14X14G</t>
  </si>
  <si>
    <t>SP001016</t>
  </si>
  <si>
    <t>BỘ TÔ CHÉN DĨA KM UNILEVER - HKM</t>
  </si>
  <si>
    <t>SP001021</t>
  </si>
  <si>
    <t>BÁNH CROISSANT 40G</t>
  </si>
  <si>
    <t>PT1598133</t>
  </si>
  <si>
    <t>PT1602107</t>
  </si>
  <si>
    <t>SP001022</t>
  </si>
  <si>
    <t>BÁNH CROISSANT NHÂN SOCOLA 40G</t>
  </si>
  <si>
    <t>SP001029</t>
  </si>
  <si>
    <t>CHAI BỌC NHỰA UNILEVER - HKM</t>
  </si>
  <si>
    <t>SP001031</t>
  </si>
  <si>
    <t>BỘ THỐ HOẠ TIẾT UNILEVER - HKM</t>
  </si>
  <si>
    <t>PT1603308</t>
  </si>
  <si>
    <t>PT1606645</t>
  </si>
  <si>
    <t>8938568878033 - 1 vỉ</t>
  </si>
  <si>
    <t>SP001032</t>
  </si>
  <si>
    <t>MŨ BẢO HIỂM KM UNILEVER - HKM</t>
  </si>
  <si>
    <t>SP001034</t>
  </si>
  <si>
    <t>NL - CỐT CÀ PHÊ</t>
  </si>
  <si>
    <t>LITER</t>
  </si>
  <si>
    <t>PT1603212</t>
  </si>
  <si>
    <t>PT1606855</t>
  </si>
  <si>
    <t>SP001037</t>
  </si>
  <si>
    <t>DẦU ĂN 1L UNILEVER - HKM</t>
  </si>
  <si>
    <t>SP001061</t>
  </si>
  <si>
    <t>KHĂN CLEAR MEN 50x100cm UNILEVER - HKM</t>
  </si>
  <si>
    <t>PT1603213</t>
  </si>
  <si>
    <t>SP001062</t>
  </si>
  <si>
    <t>PT1606892</t>
  </si>
  <si>
    <t>KHĂN GIẤY PULPPY HƯƠNG TRÀ UNILEVER - HKM</t>
  </si>
  <si>
    <t>8936064240057 - 2 vỉ</t>
  </si>
  <si>
    <t>SP001064</t>
  </si>
  <si>
    <t>Ly sứ Calsome - KM</t>
  </si>
  <si>
    <t>SP001070</t>
  </si>
  <si>
    <t>HỘP THUỶ TINH TRÒN 620ML UNILEVER - HKM</t>
  </si>
  <si>
    <t>PT1598292</t>
  </si>
  <si>
    <t>8936013680095 - 1 vỉ ; 8938513029015 - 1 vỉ</t>
  </si>
  <si>
    <t>SP001071</t>
  </si>
  <si>
    <t>NƯỚC GIẶT OMO CỬA TRÊN HƯƠNG THANH XUÂN 720G UNILEVER - HKM</t>
  </si>
  <si>
    <t>SP001072</t>
  </si>
  <si>
    <t>BÌNH NƯỚC THUỶ TINH SỌC UNILEVER 1L - HKM</t>
  </si>
  <si>
    <t>SP001073</t>
  </si>
  <si>
    <t>KFM - BÁNH ỐC QUẾ</t>
  </si>
  <si>
    <t>PT1602947</t>
  </si>
  <si>
    <t>PT1606935</t>
  </si>
  <si>
    <t>SP001082</t>
  </si>
  <si>
    <t>TÔ SỨ DAD MOM 7 INCH UNILEVER - HKM</t>
  </si>
  <si>
    <t>SP001083</t>
  </si>
  <si>
    <t>BỘ 2 THỐ HOẠ TIẾT UNILEVER - HKM</t>
  </si>
  <si>
    <t>SP001090</t>
  </si>
  <si>
    <t>ENSURE - ĐAI MÁT XA</t>
  </si>
  <si>
    <t>PT1602931</t>
  </si>
  <si>
    <t>SP001091</t>
  </si>
  <si>
    <t>KUN - BỘ DỤNG CỤ HỌC TẬP</t>
  </si>
  <si>
    <t>SP001093</t>
  </si>
  <si>
    <t>HÀNG KM LAVIE DẦU ĂN TƯỜNG AN 400ML</t>
  </si>
  <si>
    <t>SP001095</t>
  </si>
  <si>
    <t>HÀNG TẶNG - DĨA SỨ VISSAN</t>
  </si>
  <si>
    <t>SP001096</t>
  </si>
  <si>
    <t>MIẾNG RỬA CHÉN 2 MẶT CHỮ NHẬT MINITOOL - HKM</t>
  </si>
  <si>
    <t>SP001103</t>
  </si>
  <si>
    <t>AN NÔM - SÔ CÔ LA ĐEN 63% 18G HÀNG KM</t>
  </si>
  <si>
    <t>SP001105</t>
  </si>
  <si>
    <t>LY THỦY TINH CÓ ỐNG HÚT UNILEVER - HKM</t>
  </si>
  <si>
    <t>SP001106</t>
  </si>
  <si>
    <t>LIFEBUOY HERBAL CHAI 200ML UNILEVER - HKM</t>
  </si>
  <si>
    <t>SP001109</t>
  </si>
  <si>
    <t>YOUR SUPERFOOD - BỘ CHÉN GÁO DỪA VÀ MUỖNG GỖ - HÀNG KM</t>
  </si>
  <si>
    <t>SP001111</t>
  </si>
  <si>
    <t>LOONEY TUNE - KẸO TRỨNG ĐỒ CHƠI - HÀNG KM</t>
  </si>
  <si>
    <t>SP001112</t>
  </si>
  <si>
    <t>SCHICK Dao cạo râu lưỡi kép - HKM</t>
  </si>
  <si>
    <t>SP001117</t>
  </si>
  <si>
    <t>SAMP DEWY 70ML VASELINE - HKM</t>
  </si>
  <si>
    <t>SP001119</t>
  </si>
  <si>
    <t>VARNA - GỐI KÊ CỔ</t>
  </si>
  <si>
    <t>SP001120</t>
  </si>
  <si>
    <t>TÚI ĐEO CHÉO - HKM</t>
  </si>
  <si>
    <t>SP001122</t>
  </si>
  <si>
    <t>LOF MALTO - BÚT BI</t>
  </si>
  <si>
    <t>CÂY</t>
  </si>
  <si>
    <t>SP001124</t>
  </si>
  <si>
    <t>LỌ THUỶ TINH 900ML UNILEVER - HKM</t>
  </si>
  <si>
    <t>SP001125</t>
  </si>
  <si>
    <t>BỘ 2 THỐ P&amp;G MESA - HKM</t>
  </si>
  <si>
    <t>SP001126</t>
  </si>
  <si>
    <t>LOF MALTO - BÌNH NƯỚC</t>
  </si>
  <si>
    <t>SP001129</t>
  </si>
  <si>
    <t>BỘ 2 CHÉN UNILEVER - HKM</t>
  </si>
  <si>
    <t>SP001136</t>
  </si>
  <si>
    <t>TÔ HOẠ TIẾT BÉ TRAI GÁI 6INCH UNILEVER - HKM</t>
  </si>
  <si>
    <t>SP001139</t>
  </si>
  <si>
    <t>SAMP SPF50+ 70ML VASELINE - HKM</t>
  </si>
  <si>
    <t>SP001140</t>
  </si>
  <si>
    <t>BỘ BÌNH 1. HỘP THUỶ TINH 340ML UNILEVER 5L - HKM</t>
  </si>
  <si>
    <t>PT1607175</t>
  </si>
  <si>
    <t>SP001142</t>
  </si>
  <si>
    <t>VNM - BÌNH NƯỚC SUPERNUT</t>
  </si>
  <si>
    <t>SP001144</t>
  </si>
  <si>
    <t>VNM - LY THỦY TINH LUMINARC</t>
  </si>
  <si>
    <t>SP001145</t>
  </si>
  <si>
    <t>MONTE - LY SỨ</t>
  </si>
  <si>
    <t>SP001146</t>
  </si>
  <si>
    <t>BÔNG TẨY TRANG 82 MIẾNG SILCOT - HKM</t>
  </si>
  <si>
    <t>PT1603084</t>
  </si>
  <si>
    <t>PT1607195</t>
  </si>
  <si>
    <t>SP001147</t>
  </si>
  <si>
    <t>ÁO THUN SAN MIGUEL RED HORSE HÀNG KM</t>
  </si>
  <si>
    <t>SP001149</t>
  </si>
  <si>
    <t>POCKY - BÌNH NƯỚC THỦY TINH 360ML HÀNG KM</t>
  </si>
  <si>
    <t>SP001175</t>
  </si>
  <si>
    <t>VNM - XE ĐUA ĐỊA HÌNH</t>
  </si>
  <si>
    <t>SP001177</t>
  </si>
  <si>
    <t>AN NHIÊN - LY NHỰA 700ML HÀNG KM</t>
  </si>
  <si>
    <t>PT1603226</t>
  </si>
  <si>
    <t>PT1607283</t>
  </si>
  <si>
    <t>SP001183</t>
  </si>
  <si>
    <t>LY THUỶ TINH ALL-FREE PEPSI HÀNG KM</t>
  </si>
  <si>
    <t>SP001201</t>
  </si>
  <si>
    <t>GLUCERNA - TÚI DU LỊCH</t>
  </si>
  <si>
    <t>SP001203</t>
  </si>
  <si>
    <t>KĐR BAMBO SALT LG VINA 140G - HKM</t>
  </si>
  <si>
    <t>SP001204</t>
  </si>
  <si>
    <t>HÀNG TẶNG- HỘP BÒ HOKUBEE</t>
  </si>
  <si>
    <t>PT1603313</t>
  </si>
  <si>
    <t>PT1607413</t>
  </si>
  <si>
    <t>8938513029558 - 1 vỉ ; 8936192440282 - 1 vỉ</t>
  </si>
  <si>
    <t>SP001206</t>
  </si>
  <si>
    <t>THÙNG QUÀ TẶNG</t>
  </si>
  <si>
    <t>SP001207</t>
  </si>
  <si>
    <t>GẤU BÔNG QUẢ CHANH COOL NGẦU 7UP HÀNG KM</t>
  </si>
  <si>
    <t>PT1602945</t>
  </si>
  <si>
    <t>PT1607422</t>
  </si>
  <si>
    <t>8938568878002 - 1 vỉ ; 8938558303040 - 1 vỉ</t>
  </si>
  <si>
    <t>YAMAZAKI - BÁNH HAWAII KHOAI TÂY 232G</t>
  </si>
  <si>
    <t>SP001223</t>
  </si>
  <si>
    <t>PT1603201</t>
  </si>
  <si>
    <t>YAMAZAKI - BÁNH HAWAII KHOAI TÂY PHÔ MAI 65G</t>
  </si>
  <si>
    <t>YAMAZAKI - BÁNH PHÔ MAI NHẬT BẢN 82G</t>
  </si>
  <si>
    <t>PT1607453</t>
  </si>
  <si>
    <t>SP001234</t>
  </si>
  <si>
    <t>HARIBO - KẸO DẺO 80G VỊ BẤT KỲ HÀNG KM</t>
  </si>
  <si>
    <t>PT1603277</t>
  </si>
  <si>
    <t>PT1607462</t>
  </si>
  <si>
    <t>SP001251</t>
  </si>
  <si>
    <t>KUN - HỘP TIẾT KIỆM</t>
  </si>
  <si>
    <t>SP001266</t>
  </si>
  <si>
    <t>SP001273</t>
  </si>
  <si>
    <t>LY GIỮ NHIỆT CÓ QUAI PEPSI TẾT 2024 HÀNG KM</t>
  </si>
  <si>
    <t>PT1602994</t>
  </si>
  <si>
    <t>PT1607845</t>
  </si>
  <si>
    <t>SP001305</t>
  </si>
  <si>
    <t>VNM - BÌNH NƯỚC L&amp;L</t>
  </si>
  <si>
    <t>8938568878033 - 10 vỉ</t>
  </si>
  <si>
    <t>SP001310</t>
  </si>
  <si>
    <t>LY NHỰA HILLWAY HÀNG KM</t>
  </si>
  <si>
    <t>SP001313</t>
  </si>
  <si>
    <t>HỘP LY THỦY TINH UNILEVER - HKM</t>
  </si>
  <si>
    <t>SP001314</t>
  </si>
  <si>
    <t>KUN - BÚT CHÌ MÀU</t>
  </si>
  <si>
    <t>SP001315</t>
  </si>
  <si>
    <t>KUN - HỘP BÚT MÀU</t>
  </si>
  <si>
    <t>8938568878002 - 1 vỉ
8938568878026 - 5 vỉ
8938568878033 - 1 vỉ
8936064240019 - 1 vỉ
8936192440282 - 1 vỉ
8936013680026 - 1 vỉ</t>
  </si>
  <si>
    <t>SP001317</t>
  </si>
  <si>
    <t>NƯỚC TẨY TRANG SIMPLE UNILEVER - HKM</t>
  </si>
  <si>
    <t>SP001319</t>
  </si>
  <si>
    <t>LOF MALTO - LY NHỰA</t>
  </si>
  <si>
    <t>SP001320</t>
  </si>
  <si>
    <t>KEM ĐÁNH RĂNG TUÝP BAMBOO SALT 140G - HKM</t>
  </si>
  <si>
    <t>SP001321</t>
  </si>
  <si>
    <t>KEM ĐÁNH RĂNG MUỐI HỒNG HIMALAYA BAMBOO SALT 100G - HKM</t>
  </si>
  <si>
    <t>SP001322</t>
  </si>
  <si>
    <t>HỘP THỦY TINH LOCK&amp;LOCK 950ML UNILEVER - HKM</t>
  </si>
  <si>
    <t>SP001323</t>
  </si>
  <si>
    <t>CUNG ĐÌNH - TÔ SỨ TRẮNG HÀNG KM</t>
  </si>
  <si>
    <t>SP001324</t>
  </si>
  <si>
    <t>GẤU BÔNG MÈO CON PEPSI HÀNG KM</t>
  </si>
  <si>
    <t>PT1603219</t>
  </si>
  <si>
    <t>SP001325</t>
  </si>
  <si>
    <t>PT1607486</t>
  </si>
  <si>
    <t>GỐI CỔ RỒNG PEPSI HÀNG KM</t>
  </si>
  <si>
    <t>SP001326</t>
  </si>
  <si>
    <t>KHĂN TẮM 50x100CM UNILEVER - HKM</t>
  </si>
  <si>
    <t>SP001328</t>
  </si>
  <si>
    <t>LY SỨ TRẮNG PEPSI HÀNG KM (CHẠY ONLINE)</t>
  </si>
  <si>
    <t>PT1602918</t>
  </si>
  <si>
    <t>SP001329</t>
  </si>
  <si>
    <t>PT1607490</t>
  </si>
  <si>
    <t>8938568878002 - 1 vỉ ; 8936064240019 - 1 vỉ</t>
  </si>
  <si>
    <t>LY NHỰA KOIKEYA HÀNG KM</t>
  </si>
  <si>
    <t>SP001330</t>
  </si>
  <si>
    <t>SỮA DƯỠNG ẨM SIMPLE UNILEVER - HKM</t>
  </si>
  <si>
    <t>SP001331</t>
  </si>
  <si>
    <t>LY THỦY TINH DIAMOND CÓ ỐNG HÚT UNILEVER - HKM</t>
  </si>
  <si>
    <t>PT1603273</t>
  </si>
  <si>
    <t>PT1607492</t>
  </si>
  <si>
    <t>8938568878088 - 1 vỉ ; 8936064240019 - 1 vỉ</t>
  </si>
  <si>
    <t>SP001339</t>
  </si>
  <si>
    <t>TÔ GỐM TRÁNG MEN COLGATE 20CM - HKM</t>
  </si>
  <si>
    <t>SP001351</t>
  </si>
  <si>
    <t>NƯỚC RỬA CHÉN CHANH CHAI 800G GIFT - HKM</t>
  </si>
  <si>
    <t>SP001354</t>
  </si>
  <si>
    <t>HỘP 3 LỌ THUỶ TINH UNILEVER - HKM</t>
  </si>
  <si>
    <t>SP001357</t>
  </si>
  <si>
    <t>BÌNH NƯỚC 1100ML UNILEVER - HKM</t>
  </si>
  <si>
    <t>PT1603262</t>
  </si>
  <si>
    <t>PT1610074</t>
  </si>
  <si>
    <t>SP001358</t>
  </si>
  <si>
    <t>SỮA RỬA MẶT SIMPLE 50ML UNILEVER - HKM</t>
  </si>
  <si>
    <t>8936192440282 - 1 vỉ ; 8936013680026 - 1 vỉ</t>
  </si>
  <si>
    <t>SP001359</t>
  </si>
  <si>
    <t>EIKODO - KẸO NGẬM HABU LA HÁN QUẢ GÓI 15G HÀNG KM</t>
  </si>
  <si>
    <t>SP001365</t>
  </si>
  <si>
    <t>BỘ 2 THỐ COOKING UNILEVER - HKM</t>
  </si>
  <si>
    <t>SP001366</t>
  </si>
  <si>
    <t>BỘ TÔ CHÉN DĨA UNILEVER - HKM</t>
  </si>
  <si>
    <t>SP001367</t>
  </si>
  <si>
    <t>TÚI ĐEO CHÉO REVIVE ZERO CALO HÀNG KM</t>
  </si>
  <si>
    <t>SP001368</t>
  </si>
  <si>
    <t>SP001369</t>
  </si>
  <si>
    <t>KEWPIE - LY NHỰA SALAD</t>
  </si>
  <si>
    <t>SP001371</t>
  </si>
  <si>
    <t>LY DIAMOND LIFEBUOY UNILEVER - HKM</t>
  </si>
  <si>
    <t>SP001376</t>
  </si>
  <si>
    <t>NLS SUNLIGHT CHANH SẢ CHAI 900G UNILEVER - HKM</t>
  </si>
  <si>
    <t>SP001381</t>
  </si>
  <si>
    <t>ORION - BÁNH MARINE BOY 35G HÀNG KM</t>
  </si>
  <si>
    <t>SP001387</t>
  </si>
  <si>
    <t>GERY - BÁNH QUY PHÔ MAI GÓI 90G HÀNG KM</t>
  </si>
  <si>
    <t>SP001389</t>
  </si>
  <si>
    <t>VNM - BÌNH NƯỚC 750ML</t>
  </si>
  <si>
    <t>SP001390</t>
  </si>
  <si>
    <t>BÌNH NƯỚC ROCK STAR HÀNG KM</t>
  </si>
  <si>
    <t>SP001394</t>
  </si>
  <si>
    <t>MONTE - BÌNH NƯỚC MONTE KỂ CHUYỆN</t>
  </si>
  <si>
    <t>SP001395</t>
  </si>
  <si>
    <t>KUN - BẢO BỐI KUN BÍ ẨN</t>
  </si>
  <si>
    <t>SP001397</t>
  </si>
  <si>
    <t>GỐI MẶT TRỜI SUN BITES HÀNG KM</t>
  </si>
  <si>
    <t>SP001398</t>
  </si>
  <si>
    <t>HỘP 3 LY THUỶ TINH UNILEVER - HKM</t>
  </si>
  <si>
    <t>SP001399</t>
  </si>
  <si>
    <t>LY DIAMOND DOVE UNILEVER - HKM</t>
  </si>
  <si>
    <t>SP001400</t>
  </si>
  <si>
    <t>TÚI CELANO XANH/HỒNG</t>
  </si>
  <si>
    <t>SP001401</t>
  </si>
  <si>
    <t>TÚI CÓI UNILEVER - HKM</t>
  </si>
  <si>
    <t>SP001403</t>
  </si>
  <si>
    <t>VINAMILK  - LỒNG ĐÈN HÓA TRANG 2 TRONG 1</t>
  </si>
  <si>
    <t>SP001407</t>
  </si>
  <si>
    <t>BÌNH NƯỚC LIFEBUOY BACK TO SCHOOL 600ML UNILEVER - HKM</t>
  </si>
  <si>
    <t>SP001410</t>
  </si>
  <si>
    <t>HAAGEN DAZS - QUÀ TẶNG DÙ</t>
  </si>
  <si>
    <t>SP001411</t>
  </si>
  <si>
    <t>HAAGEN DAZS - QUÀ TẶNG TÚI GIỮ NHIỆT</t>
  </si>
  <si>
    <t>SP001412</t>
  </si>
  <si>
    <t>MEIJI - QUÀ TẶNG BÌNH NƯỚC</t>
  </si>
  <si>
    <t>SP001413</t>
  </si>
  <si>
    <t>MORINAGA - QUÀ TẶNG LY THỦY TINH 2 NGĂN CAO CẤP</t>
  </si>
  <si>
    <t>SP001414</t>
  </si>
  <si>
    <t>KHĂN TẮM 34x75CM ENCHANTEUR 34X75CM - HKM</t>
  </si>
  <si>
    <t>SP001415</t>
  </si>
  <si>
    <t>MEIJI - QUÀ TẶNG TÚI SHOPPING</t>
  </si>
  <si>
    <t>SP001417</t>
  </si>
  <si>
    <t>BÔNG TẮM GẤU BÔNG UNILEVER - HKM</t>
  </si>
  <si>
    <t>SP001418</t>
  </si>
  <si>
    <t>TẤT NAM ROMANO - HKM</t>
  </si>
  <si>
    <t>SP001419</t>
  </si>
  <si>
    <t>TRÁI KIWI GVN - HKM</t>
  </si>
  <si>
    <t>SP001420</t>
  </si>
  <si>
    <t>UNILEVER - TÚI TOTE DOVE HÀNG KM</t>
  </si>
  <si>
    <t>SP001421</t>
  </si>
  <si>
    <t>SỮA TẮM CHARMING ENCHANTEUR TÚI 200G - HKM</t>
  </si>
  <si>
    <t>SP001422</t>
  </si>
  <si>
    <t>POCKY - HỘP NHỰA THỰC PHẨM</t>
  </si>
  <si>
    <t>SP001423</t>
  </si>
  <si>
    <t>ANCHOR - CỐC ĐONG 500ML HÀNG KM</t>
  </si>
  <si>
    <t>SP001424</t>
  </si>
  <si>
    <t>LÀNG CHÀI XƯA - HỘP NƯỚC MẮM 2 CHAI HÀNG KM</t>
  </si>
  <si>
    <t>SP001445</t>
  </si>
  <si>
    <t>LY SỨ CÓ QUAI TWININGS HÀNG KM</t>
  </si>
  <si>
    <t>SP001446</t>
  </si>
  <si>
    <t>GỐI PEPSI HÀNG KM</t>
  </si>
  <si>
    <t>SP001447</t>
  </si>
  <si>
    <t>SP001449</t>
  </si>
  <si>
    <t>KUN - HŨ TIẾT KIỆM</t>
  </si>
  <si>
    <t>SP001454</t>
  </si>
  <si>
    <t>THỎ BÔNG UNILEVER - HKM</t>
  </si>
  <si>
    <t>SP001455</t>
  </si>
  <si>
    <t>NÓN BẢO HIỂM DOVE HỒNG UNILEVER - HKM</t>
  </si>
  <si>
    <t>SP001485</t>
  </si>
  <si>
    <t>KUN - BỘ GHÉP HÌNH</t>
  </si>
  <si>
    <t>SP001486</t>
  </si>
  <si>
    <t>TÔ NHỰA INOCHI</t>
  </si>
  <si>
    <t>SP001488</t>
  </si>
  <si>
    <t>NESTLE - GỐI CỔ CAPYBARA</t>
  </si>
  <si>
    <t>SP001490</t>
  </si>
  <si>
    <t>ZESPRI - HÀNG TẶNG MUỖNG CAO CẤP KIWI</t>
  </si>
  <si>
    <t>SP001491</t>
  </si>
  <si>
    <t>BÌNH NƯỚC L&amp;L COLGATE 900ML - HKM</t>
  </si>
  <si>
    <t>SP001492</t>
  </si>
  <si>
    <t>FARMERS UNIONS - KHĂN MẶT HÀNG KM</t>
  </si>
  <si>
    <t>BON - BÁNH MÌ JAMBON PHOMAI 90G</t>
  </si>
  <si>
    <t>SP001495</t>
  </si>
  <si>
    <t>MORINAGA - QUÀ TẶNG LY SÁNG TẠO HÀNG KM</t>
  </si>
  <si>
    <t>SP001496</t>
  </si>
  <si>
    <t>BON - BÁNH MÌ KHOAI LANG 80G</t>
  </si>
  <si>
    <t>SP001500</t>
  </si>
  <si>
    <t>BON - BÁNH TART KEM TRỨNG 60G</t>
  </si>
  <si>
    <t>6.BÁNH TART</t>
  </si>
  <si>
    <t>SP001501</t>
  </si>
  <si>
    <t>BON - BÁNH KEM BẮP 80G</t>
  </si>
  <si>
    <t>SP001502</t>
  </si>
  <si>
    <t>BON - BÁNH CREAM CAKE CHOCOLATE 80G</t>
  </si>
  <si>
    <t>SP001503</t>
  </si>
  <si>
    <t>TÚI VẢI ĐI CHỢ HEINZ KM</t>
  </si>
  <si>
    <t>SP001504</t>
  </si>
  <si>
    <t>HÀNG TẶNG CÁ HỒI</t>
  </si>
  <si>
    <t>SP001505</t>
  </si>
  <si>
    <t>BMQ - BÁNH MÌ PHÔ MAI 60G</t>
  </si>
  <si>
    <t>SP001506</t>
  </si>
  <si>
    <t>BMQ - BÁNH MÌ XÚC XÍCH PHÔ MAI 90G</t>
  </si>
  <si>
    <t>SP001509</t>
  </si>
  <si>
    <t>BMQ - BÁNH MÌ NHÂN CADÉ 75G</t>
  </si>
  <si>
    <t>SP001512</t>
  </si>
  <si>
    <t>BMQ - BÁNH MÌ NHÂN ĐẬU ĐỎ 75G</t>
  </si>
  <si>
    <t>PT1598502</t>
  </si>
  <si>
    <t>SP001516</t>
  </si>
  <si>
    <t>BON - BÁNH BÔNG LAN CUỘN TRÀ XANH 75G</t>
  </si>
  <si>
    <t>SP001517</t>
  </si>
  <si>
    <t>TO227410</t>
  </si>
  <si>
    <t>BON - BÁNH BÔNG LAN CUỘN CHOCOLATE 100G</t>
  </si>
  <si>
    <t>SP001518</t>
  </si>
  <si>
    <t>BON - BÁNH BÔNG LAN CUỘN NHO KHÔ 90G</t>
  </si>
  <si>
    <t>SP001519</t>
  </si>
  <si>
    <t>BON - BÁNH BÔNG LAN TRỨNG MUỐI 60G</t>
  </si>
  <si>
    <t>SP001521</t>
  </si>
  <si>
    <t>MAGNUM - LY MAGNUM HÀNG KHUYẾN MÃI 710ML</t>
  </si>
  <si>
    <t>SP001522</t>
  </si>
  <si>
    <t>YAMAZAKI - BÁNH MÌ PANETTONE 330G</t>
  </si>
  <si>
    <t>SP001524</t>
  </si>
  <si>
    <t>BON - BÁNH GỐC CÂY 120G</t>
  </si>
  <si>
    <t>SP001525</t>
  </si>
  <si>
    <t>MÊ GẠO - GẠO THƠM ĐẶC SẢN ST25 TÚI 300G</t>
  </si>
  <si>
    <t>SP001526</t>
  </si>
  <si>
    <t>MÊ GẠO - GẠO ĐÀI THƠM TÚI 300G</t>
  </si>
  <si>
    <t>SP001537</t>
  </si>
  <si>
    <t>SẮC MÀU - GIỎ QUÀ TRÁI CÂY</t>
  </si>
  <si>
    <t>SP001538</t>
  </si>
  <si>
    <t>THƯỜNG XUÂN - GIỎ QUÀ TRÁI CÂY</t>
  </si>
  <si>
    <t>SP001539</t>
  </si>
  <si>
    <t>RẠNG RỠ - GIỎ QUÀ TRÁI CÂY</t>
  </si>
  <si>
    <t>SP001543</t>
  </si>
  <si>
    <t>DỊU ÊM - GIỎ QUÀ TRÁI CÂY</t>
  </si>
  <si>
    <t>SP001546</t>
  </si>
  <si>
    <t>NHƯ Ý - HỘP QUÀ TRÁI CÂY</t>
  </si>
  <si>
    <t>SP001547</t>
  </si>
  <si>
    <t>TỨ QUÝ - HỘP QUÀ TRÁI CÂY</t>
  </si>
  <si>
    <t>SP001548</t>
  </si>
  <si>
    <t>SUNG TÚC - HỘP QUÀ TRÁI CÂY</t>
  </si>
  <si>
    <t>SP001549</t>
  </si>
  <si>
    <t>BÌNH AN - HỘP QUÀ TRÁI CÂY</t>
  </si>
  <si>
    <t>SP001550</t>
  </si>
  <si>
    <t>LÃNG MẠN - HỘP QUÀ TRÁI CÂY</t>
  </si>
  <si>
    <t>SP001557</t>
  </si>
  <si>
    <t>TƯƠNG PHÙNG - HỘP QUÀ TRÁI CÂY</t>
  </si>
  <si>
    <t>SP001559</t>
  </si>
  <si>
    <t>TÌNH ÁI - HỘP QUÀ TRÁI CÂY</t>
  </si>
  <si>
    <t>SP001560</t>
  </si>
  <si>
    <t>CHUNG ĐÔI - HỘP QUÀ TRÁI CÂY</t>
  </si>
  <si>
    <t>SP001563</t>
  </si>
  <si>
    <t>ĐÁNG YÊU - HỘP QUÀ TRÁI CÂY</t>
  </si>
  <si>
    <t>SP001564</t>
  </si>
  <si>
    <t>CHÂN THÀNH - HỘP QUÀ TRÁI CÂY</t>
  </si>
  <si>
    <t>SP001565</t>
  </si>
  <si>
    <t>MƠ MÀNG - HỘP QUÀ TRÁI CÂY</t>
  </si>
  <si>
    <t>SP001568</t>
  </si>
  <si>
    <t>ĐẮM SAY - HỘP QUÀ TRÁI CÂY</t>
  </si>
  <si>
    <t>SP001574</t>
  </si>
  <si>
    <t>BBANG HOUSE - BÁNH BÔNG LAN 85G</t>
  </si>
  <si>
    <t>SP001575</t>
  </si>
  <si>
    <t>BBANG HOUSE - BÁNH TIRAMISU 150G</t>
  </si>
  <si>
    <t>SP001576</t>
  </si>
  <si>
    <t>BBANG HOUSE - BÁNH SU KEM 140G</t>
  </si>
  <si>
    <t>SP001577</t>
  </si>
  <si>
    <t>BBANG HOUSE - BÁNH CUSTARD 150G</t>
  </si>
  <si>
    <t>SP001578</t>
  </si>
  <si>
    <t>BBANG HOUSE - BÁNH KEM CỐT SOCOLA 120G</t>
  </si>
  <si>
    <t>SP001579</t>
  </si>
  <si>
    <t>BBANG HOUSE - BÁNH KEM CỐT VANI 110G</t>
  </si>
  <si>
    <t>SP001580</t>
  </si>
  <si>
    <t>YÊU THƯƠNG - HỘP QUÀ TRÁI CÂY</t>
  </si>
  <si>
    <t>SP001581</t>
  </si>
  <si>
    <t>QUYẾN RŨ - HỘP QUÀ TRÁI CÂY</t>
  </si>
  <si>
    <t>SP001584</t>
  </si>
  <si>
    <t>RỰC RỠ - HỘP QUÀ TRÁI CÂY</t>
  </si>
  <si>
    <t>SP001589</t>
  </si>
  <si>
    <t>BBANG HOUSE - BÁNH MOUSSE DÂU 150G</t>
  </si>
  <si>
    <t>6.BÁNH MOUSE</t>
  </si>
  <si>
    <t>SP001590</t>
  </si>
  <si>
    <t>BBANG HOUSE - BÁNH MOUSSE VIỆT QUẤT 150G</t>
  </si>
  <si>
    <t>SP001905</t>
  </si>
  <si>
    <t>CÂY DÙ HOEGAARDEN HÀNG KM</t>
  </si>
  <si>
    <t>SP001906</t>
  </si>
  <si>
    <t>KHĂN GIẤY PULPPY NAPKIN UNILEVER - HKM</t>
  </si>
  <si>
    <t>SP001911</t>
  </si>
  <si>
    <t>ENSURE - COMBO BÌNH LẮC &amp; BÌNH NƯỚC HÌNH QUẢ TẠ CAO CẤP LOCK&amp;LOCK</t>
  </si>
  <si>
    <t>SP001912</t>
  </si>
  <si>
    <t>LACASITOS - TẬP TÔ MÀU HÀNG KM</t>
  </si>
  <si>
    <t>SP001913</t>
  </si>
  <si>
    <t>TẨY TẾ BÀO CHẾT LỰU ĐỎ DOVE - HKM</t>
  </si>
  <si>
    <t>SP001916</t>
  </si>
  <si>
    <t>HÀNG TẶNG- TÚI GIỮ NHIỆT VINABEEF</t>
  </si>
  <si>
    <t>SP001917</t>
  </si>
  <si>
    <t>ANCHOR - DAO PHẾT BƠ</t>
  </si>
  <si>
    <t>SP001918</t>
  </si>
  <si>
    <t>VINAMILK  - BÁNH CÔN</t>
  </si>
  <si>
    <t>SP001925</t>
  </si>
  <si>
    <t>ALMOND BREEZE - BÌNH GIỮ NHIỆT 500ML HÀNG KM</t>
  </si>
  <si>
    <t>6.BÁNH MÌ BURGER</t>
  </si>
  <si>
    <t>BON - BÁNH MÌ XÚC XÍCH 90G</t>
  </si>
  <si>
    <t>BÔNG CẢI XANH BABY ĐÀ LẠT 250G</t>
  </si>
  <si>
    <t>SP001945</t>
  </si>
  <si>
    <t>HÀNG TẶNG- TÚI GIỮ NHIỆT U.S BEEF SIZE NHỎ</t>
  </si>
  <si>
    <t>SP001946</t>
  </si>
  <si>
    <t>HÀNG TẶNG- TÚI GIỮ NHIỆT U.S BEEF SIZE LỚN</t>
  </si>
  <si>
    <t>SP001949</t>
  </si>
  <si>
    <t>BON - BÁNH MÌ SỮA DỪA 80G</t>
  </si>
  <si>
    <t>PT1598499</t>
  </si>
  <si>
    <t>SP001957</t>
  </si>
  <si>
    <t>IN’JOY - BÁNH MÌ NGŨ CỐC MINI 70G</t>
  </si>
  <si>
    <t>TO227313</t>
  </si>
  <si>
    <t>SP001958</t>
  </si>
  <si>
    <t>BMQ - BÁNH BOWTIE TRỨNG MUỐI 55G</t>
  </si>
  <si>
    <t>SP001959</t>
  </si>
  <si>
    <t>BON - BÁNH COOKIE GỪNG QUẾ 20G</t>
  </si>
  <si>
    <t>SP001961</t>
  </si>
  <si>
    <t>BON - BÁNH TIRAMISU TRUYỀN THỐNG 80G</t>
  </si>
  <si>
    <t>SP001964</t>
  </si>
  <si>
    <t>CREMO - HỘP ĐỰNG CƠM GIỮ NHIỆT HÀNG KM</t>
  </si>
  <si>
    <t>SP001980</t>
  </si>
  <si>
    <t>BMQ - BÁNH PAIN AU RAISIN 65G</t>
  </si>
  <si>
    <t>SP001985</t>
  </si>
  <si>
    <t>BMQ - BÁNH MÌ XÚC XÍCH 75G</t>
  </si>
  <si>
    <t>SP1001136</t>
  </si>
  <si>
    <t>ENSURE - MÁY ĐO HUYẾT ÁP</t>
  </si>
  <si>
    <t>SP1905</t>
  </si>
  <si>
    <t>ENSURE - BÌNH LẮC GIỮ NHIỆT</t>
  </si>
  <si>
    <t>SP1906</t>
  </si>
  <si>
    <t>LY GAI KIM CƯƠNG COCA - COLA HÀNG KM</t>
  </si>
  <si>
    <t>SP8936025774799</t>
  </si>
  <si>
    <t>KUN - SCU DINH DƯỠNG LÊN MEN CHAI 100ML DEL</t>
  </si>
  <si>
    <t>BƠ SÁP ÔNG TĨNH</t>
  </si>
  <si>
    <t>LÊ ĐƯỜNG HÀ GIANG</t>
  </si>
  <si>
    <t>PT1598497</t>
  </si>
  <si>
    <t>TO227337</t>
  </si>
  <si>
    <t>COUNTA của PT chuyển hàng</t>
  </si>
  <si>
    <t>\</t>
  </si>
  <si>
    <t>Tổng cộng</t>
  </si>
  <si>
    <t>PT1606398</t>
  </si>
  <si>
    <t>PT1598494</t>
  </si>
  <si>
    <t>TO227347</t>
  </si>
  <si>
    <t>PT1598488</t>
  </si>
  <si>
    <t>TO227293</t>
  </si>
  <si>
    <t>PT1598483</t>
  </si>
  <si>
    <t>TO227118</t>
  </si>
  <si>
    <t>PT1598481</t>
  </si>
  <si>
    <t>TO227178</t>
  </si>
  <si>
    <t>PT1598478</t>
  </si>
  <si>
    <t>TO227211</t>
  </si>
  <si>
    <t>TO227398</t>
  </si>
  <si>
    <t>PT1598474</t>
  </si>
  <si>
    <t>TO227515</t>
  </si>
  <si>
    <t>PT1598472</t>
  </si>
  <si>
    <t>TO227421</t>
  </si>
  <si>
    <t xml:space="preserve">hình tele </t>
  </si>
  <si>
    <t>PT1598471</t>
  </si>
  <si>
    <t>TO227453</t>
  </si>
  <si>
    <t>PT1598462</t>
  </si>
  <si>
    <t>TO227479</t>
  </si>
  <si>
    <t>PT1598456</t>
  </si>
  <si>
    <t>TO227379</t>
  </si>
  <si>
    <t>PT1601885</t>
  </si>
  <si>
    <t>PT1598455</t>
  </si>
  <si>
    <t>TO227239</t>
  </si>
  <si>
    <t>PT1601933</t>
  </si>
  <si>
    <t>pick sai code: PT1601933 - 11</t>
  </si>
  <si>
    <t>PT1598453</t>
  </si>
  <si>
    <t>TO227461</t>
  </si>
  <si>
    <t>PT1598451</t>
  </si>
  <si>
    <t>TO227425</t>
  </si>
  <si>
    <t>PT1601874</t>
  </si>
  <si>
    <t>PT1598447</t>
  </si>
  <si>
    <t>TO227536</t>
  </si>
  <si>
    <t>PT1605674</t>
  </si>
  <si>
    <t>PT1598445</t>
  </si>
  <si>
    <t>TO227349</t>
  </si>
  <si>
    <t>PT1598444</t>
  </si>
  <si>
    <t>TO227428</t>
  </si>
  <si>
    <t>PT1598442</t>
  </si>
  <si>
    <t>TO227320</t>
  </si>
  <si>
    <t>PT1598440</t>
  </si>
  <si>
    <t>TO227237</t>
  </si>
  <si>
    <t>PT1598438</t>
  </si>
  <si>
    <t>TO227318</t>
  </si>
  <si>
    <t>PT1598436</t>
  </si>
  <si>
    <t>TO227341</t>
  </si>
  <si>
    <t xml:space="preserve">HÌnh kdb </t>
  </si>
  <si>
    <t>PT1598434</t>
  </si>
  <si>
    <t>TO227412</t>
  </si>
  <si>
    <t>MƯỚP HƯƠNG 400G</t>
  </si>
  <si>
    <t>PT1598430</t>
  </si>
  <si>
    <t>TO227394</t>
  </si>
  <si>
    <t>PT1598428</t>
  </si>
  <si>
    <t>TO227475</t>
  </si>
  <si>
    <t xml:space="preserve">Hình kdb </t>
  </si>
  <si>
    <t>PT1598425</t>
  </si>
  <si>
    <t>TO227473</t>
  </si>
  <si>
    <t xml:space="preserve">hình kdb </t>
  </si>
  <si>
    <t>BÍ ĐAO XANH 1 TRÁI</t>
  </si>
  <si>
    <t>PT1598423</t>
  </si>
  <si>
    <t>TO227435</t>
  </si>
  <si>
    <t>PT1598421</t>
  </si>
  <si>
    <t>TO227173</t>
  </si>
  <si>
    <t>PT1598419</t>
  </si>
  <si>
    <t>TO227456</t>
  </si>
  <si>
    <t>PT1598417</t>
  </si>
  <si>
    <t>TO227360</t>
  </si>
  <si>
    <t>PT1598414</t>
  </si>
  <si>
    <t>TO227233</t>
  </si>
  <si>
    <t>PT1598412</t>
  </si>
  <si>
    <t>TO227495</t>
  </si>
  <si>
    <t>PT1601982</t>
  </si>
  <si>
    <t>PT1598410</t>
  </si>
  <si>
    <t>TO227218</t>
  </si>
  <si>
    <t>TO227355</t>
  </si>
  <si>
    <t>PT1598404</t>
  </si>
  <si>
    <t>TO227405</t>
  </si>
  <si>
    <t>PT1598402</t>
  </si>
  <si>
    <t>TO227448</t>
  </si>
  <si>
    <t>PT1598400</t>
  </si>
  <si>
    <t>TO227300</t>
  </si>
  <si>
    <t>PT1598396</t>
  </si>
  <si>
    <t>TO227400</t>
  </si>
  <si>
    <t>PT1605612</t>
  </si>
  <si>
    <t>PT1598394</t>
  </si>
  <si>
    <t>TO227380</t>
  </si>
  <si>
    <t>PT1598391</t>
  </si>
  <si>
    <t>TO227465</t>
  </si>
  <si>
    <t>PT1598389</t>
  </si>
  <si>
    <t>TO227156</t>
  </si>
  <si>
    <t>PT1598388</t>
  </si>
  <si>
    <t>TO227248</t>
  </si>
  <si>
    <t>PT1598386</t>
  </si>
  <si>
    <t>TO227219</t>
  </si>
  <si>
    <t>PT1598385</t>
  </si>
  <si>
    <t>TO227217</t>
  </si>
  <si>
    <t>PT1598383</t>
  </si>
  <si>
    <t>TO227385</t>
  </si>
  <si>
    <t>PT1598381</t>
  </si>
  <si>
    <t>TO227254</t>
  </si>
  <si>
    <t>PT1598378</t>
  </si>
  <si>
    <t>TO227272</t>
  </si>
  <si>
    <t>PT1598374</t>
  </si>
  <si>
    <t>TO227403</t>
  </si>
  <si>
    <t>PT1598371</t>
  </si>
  <si>
    <t>TO227197</t>
  </si>
  <si>
    <t>PT1598370</t>
  </si>
  <si>
    <t>TO227336</t>
  </si>
  <si>
    <t>XÀ LÁCH THUỶ TINH THUỶ CANH 1 CÂY</t>
  </si>
  <si>
    <t>PT1598368</t>
  </si>
  <si>
    <t>TO227458</t>
  </si>
  <si>
    <t>PT1598363</t>
  </si>
  <si>
    <t>TO227224</t>
  </si>
  <si>
    <t>PT1598360</t>
  </si>
  <si>
    <t>TO227232</t>
  </si>
  <si>
    <t>PT1598358</t>
  </si>
  <si>
    <t>TO227423</t>
  </si>
  <si>
    <t>PT1598357</t>
  </si>
  <si>
    <t>TO227419</t>
  </si>
  <si>
    <t>PT1598354</t>
  </si>
  <si>
    <t>TO227235</t>
  </si>
  <si>
    <t>PT1598352</t>
  </si>
  <si>
    <t>TO227340</t>
  </si>
  <si>
    <t>PT1598351</t>
  </si>
  <si>
    <t>TO227430</t>
  </si>
  <si>
    <t>PT1601976</t>
  </si>
  <si>
    <t xml:space="preserve">HÌnh tele </t>
  </si>
  <si>
    <t>PT1598350</t>
  </si>
  <si>
    <t>TO227408</t>
  </si>
  <si>
    <t xml:space="preserve">pick sai code: 11665 - 1 </t>
  </si>
  <si>
    <t>PT1598349</t>
  </si>
  <si>
    <t>TO227494</t>
  </si>
  <si>
    <t>PT1598348</t>
  </si>
  <si>
    <t>TO227564</t>
  </si>
  <si>
    <t>PT1598347</t>
  </si>
  <si>
    <t>TO227192</t>
  </si>
  <si>
    <t>PT1598346</t>
  </si>
  <si>
    <t>TO227329</t>
  </si>
  <si>
    <t>PT1598345</t>
  </si>
  <si>
    <t>TO227199</t>
  </si>
  <si>
    <t>PT1598344</t>
  </si>
  <si>
    <t>TO227321</t>
  </si>
  <si>
    <t>PT1598343</t>
  </si>
  <si>
    <t>TO227310</t>
  </si>
  <si>
    <t>PT1598342</t>
  </si>
  <si>
    <t>TO227374</t>
  </si>
  <si>
    <t>BẦU 500G</t>
  </si>
  <si>
    <t>PT1598338</t>
  </si>
  <si>
    <t>TO227445</t>
  </si>
  <si>
    <t>Hình kdb</t>
  </si>
  <si>
    <t>PT1598336</t>
  </si>
  <si>
    <t>TO227331</t>
  </si>
  <si>
    <t>PT1598154</t>
  </si>
  <si>
    <t>TO227886</t>
  </si>
  <si>
    <t>PT1598333</t>
  </si>
  <si>
    <t>TO227431</t>
  </si>
  <si>
    <t>PT1598331</t>
  </si>
  <si>
    <t>TO227238</t>
  </si>
  <si>
    <t>PT1598330</t>
  </si>
  <si>
    <t>TO227154</t>
  </si>
  <si>
    <t>PT1598327</t>
  </si>
  <si>
    <t>TO227484</t>
  </si>
  <si>
    <t>PT1598325</t>
  </si>
  <si>
    <t>TO227441</t>
  </si>
  <si>
    <t>PT1598322</t>
  </si>
  <si>
    <t>TO227393</t>
  </si>
  <si>
    <t>PT1601975</t>
  </si>
  <si>
    <t>pick sai code: 11643 - 10</t>
  </si>
  <si>
    <t>PT1598319</t>
  </si>
  <si>
    <t>TO227459</t>
  </si>
  <si>
    <t>PT1598314</t>
  </si>
  <si>
    <t>TO227375</t>
  </si>
  <si>
    <t>PT1598311</t>
  </si>
  <si>
    <t>TO227587</t>
  </si>
  <si>
    <t>PT1598309</t>
  </si>
  <si>
    <t>TO227277</t>
  </si>
  <si>
    <t>PT1598306</t>
  </si>
  <si>
    <t>TO227223</t>
  </si>
  <si>
    <t>PT1598304</t>
  </si>
  <si>
    <t>TO227446</t>
  </si>
  <si>
    <t>PT1598301</t>
  </si>
  <si>
    <t>TO227523</t>
  </si>
  <si>
    <t>PT1598298</t>
  </si>
  <si>
    <t>TO227305</t>
  </si>
  <si>
    <t>PT1602025</t>
  </si>
  <si>
    <t>PT1598295</t>
  </si>
  <si>
    <t>TO227364</t>
  </si>
  <si>
    <t>PT1602058</t>
  </si>
  <si>
    <t>TO227422</t>
  </si>
  <si>
    <t>ỔI NỮ HOÀNG VỈ (VỈ)</t>
  </si>
  <si>
    <t>PT1606487</t>
  </si>
  <si>
    <t>PT1598288</t>
  </si>
  <si>
    <t>TO227451</t>
  </si>
  <si>
    <t>PT1602016</t>
  </si>
  <si>
    <t>PT1598286</t>
  </si>
  <si>
    <t>TO227369</t>
  </si>
  <si>
    <t>PT1598283</t>
  </si>
  <si>
    <t>TO227381</t>
  </si>
  <si>
    <t>ỔI ĐÀI LOAN VỈ (VỈ)</t>
  </si>
  <si>
    <t>PT1598282</t>
  </si>
  <si>
    <t>TO227392</t>
  </si>
  <si>
    <t>PT1598280</t>
  </si>
  <si>
    <t>TO227460</t>
  </si>
  <si>
    <t>PT1598277</t>
  </si>
  <si>
    <t>TO227295</t>
  </si>
  <si>
    <t>PT1598272</t>
  </si>
  <si>
    <t>TO227384</t>
  </si>
  <si>
    <t>PT1598270</t>
  </si>
  <si>
    <t>TO227462</t>
  </si>
  <si>
    <t>PT1598266</t>
  </si>
  <si>
    <t>TO227371</t>
  </si>
  <si>
    <t>PT1598263</t>
  </si>
  <si>
    <t>TO227563</t>
  </si>
  <si>
    <t>PT1601949</t>
  </si>
  <si>
    <t>PT1598258</t>
  </si>
  <si>
    <t>TO227361</t>
  </si>
  <si>
    <t>PT1598253</t>
  </si>
  <si>
    <t>TO227420</t>
  </si>
  <si>
    <t>PT1598251</t>
  </si>
  <si>
    <t>TO227314</t>
  </si>
  <si>
    <t>PT1598248</t>
  </si>
  <si>
    <t>TO227368</t>
  </si>
  <si>
    <t>PT1598246</t>
  </si>
  <si>
    <t>TO227328</t>
  </si>
  <si>
    <t>PT1598243</t>
  </si>
  <si>
    <t>TO227397</t>
  </si>
  <si>
    <t>PT1598239</t>
  </si>
  <si>
    <t>TO227382</t>
  </si>
  <si>
    <t>PT1598236</t>
  </si>
  <si>
    <t>TO227401</t>
  </si>
  <si>
    <t>PT1598233</t>
  </si>
  <si>
    <t>TO227414</t>
  </si>
  <si>
    <t>PT1598231</t>
  </si>
  <si>
    <t>TO227388</t>
  </si>
  <si>
    <t>PT1598228</t>
  </si>
  <si>
    <t>TO227438</t>
  </si>
  <si>
    <t>PT1598225</t>
  </si>
  <si>
    <t>TO227098</t>
  </si>
  <si>
    <t>PT1598223</t>
  </si>
  <si>
    <t>TO227179</t>
  </si>
  <si>
    <t>PT1598220</t>
  </si>
  <si>
    <t>TO227367</t>
  </si>
  <si>
    <t>PT1598218</t>
  </si>
  <si>
    <t>TO227376</t>
  </si>
  <si>
    <t>PT1598216</t>
  </si>
  <si>
    <t>TO227312</t>
  </si>
  <si>
    <t>PT1598214</t>
  </si>
  <si>
    <t>TO227449</t>
  </si>
  <si>
    <t>PT1598211</t>
  </si>
  <si>
    <t>TO227418</t>
  </si>
  <si>
    <t>PT1598204</t>
  </si>
  <si>
    <t>TO227274</t>
  </si>
  <si>
    <t>PT1598203</t>
  </si>
  <si>
    <t>TO227278</t>
  </si>
  <si>
    <t>PT1598201</t>
  </si>
  <si>
    <t>TO227444</t>
  </si>
  <si>
    <t>PT1598199</t>
  </si>
  <si>
    <t>TO227326</t>
  </si>
  <si>
    <t>PT1598198</t>
  </si>
  <si>
    <t>TO227261</t>
  </si>
  <si>
    <t>PT1601988</t>
  </si>
  <si>
    <t>PT1598195</t>
  </si>
  <si>
    <t>TO227399</t>
  </si>
  <si>
    <t>PT1598192</t>
  </si>
  <si>
    <t>TO227452</t>
  </si>
  <si>
    <t>PT1602023</t>
  </si>
  <si>
    <t>PT1598189</t>
  </si>
  <si>
    <t>TO227268</t>
  </si>
  <si>
    <t>PT1598187</t>
  </si>
  <si>
    <t>TO227216</t>
  </si>
  <si>
    <t>PT1598184</t>
  </si>
  <si>
    <t>TO227470</t>
  </si>
  <si>
    <t>PT1601786</t>
  </si>
  <si>
    <t>PT1605583</t>
  </si>
  <si>
    <t>PT1598182</t>
  </si>
  <si>
    <t>TO227429</t>
  </si>
  <si>
    <t>PT1598180</t>
  </si>
  <si>
    <t>TO227489</t>
  </si>
  <si>
    <t>PT1598178</t>
  </si>
  <si>
    <t>TO227370</t>
  </si>
  <si>
    <t xml:space="preserve">Hình tele </t>
  </si>
  <si>
    <t>PT1598175</t>
  </si>
  <si>
    <t>TO227377</t>
  </si>
  <si>
    <t>PT1601965</t>
  </si>
  <si>
    <t>PT1598173</t>
  </si>
  <si>
    <t>TO227333</t>
  </si>
  <si>
    <t>PT1606384</t>
  </si>
  <si>
    <t>PT1598171</t>
  </si>
  <si>
    <t>TO227351</t>
  </si>
  <si>
    <t>PT1598169</t>
  </si>
  <si>
    <t>TO227411</t>
  </si>
  <si>
    <t>TO227404</t>
  </si>
  <si>
    <t>PT1598164</t>
  </si>
  <si>
    <t>TO227454</t>
  </si>
  <si>
    <t>PT1598162</t>
  </si>
  <si>
    <t>TO227434</t>
  </si>
  <si>
    <t>PT1598160</t>
  </si>
  <si>
    <t>TO227338</t>
  </si>
  <si>
    <t>PT1598157</t>
  </si>
  <si>
    <t>TO227407</t>
  </si>
  <si>
    <t>PT1601920</t>
  </si>
  <si>
    <t>ĐẬU HÀ LAN TRÁI ĐÀ LẠT 200G</t>
  </si>
  <si>
    <t>PT1606453</t>
  </si>
  <si>
    <t>PT1598149</t>
  </si>
  <si>
    <t>TO227190</t>
  </si>
  <si>
    <t>PT1598147</t>
  </si>
  <si>
    <t>TO227447</t>
  </si>
  <si>
    <t>PT1606424</t>
  </si>
  <si>
    <t>PT1598145</t>
  </si>
  <si>
    <t>TO227395</t>
  </si>
  <si>
    <t>PT1598142</t>
  </si>
  <si>
    <t>TO227501</t>
  </si>
  <si>
    <t>PT1598139</t>
  </si>
  <si>
    <t>TO227437</t>
  </si>
  <si>
    <t>PT1598137</t>
  </si>
  <si>
    <t>TO227366</t>
  </si>
  <si>
    <t>PT1602069</t>
  </si>
  <si>
    <t>TO227297</t>
  </si>
  <si>
    <t>TO227342</t>
  </si>
  <si>
    <t>CÀ CHUA BEEF 2 TRÁI</t>
  </si>
  <si>
    <t>PT1598131</t>
  </si>
  <si>
    <t>TO227132</t>
  </si>
  <si>
    <t>PT1598128</t>
  </si>
  <si>
    <t>TO227426</t>
  </si>
  <si>
    <t>PT1598125</t>
  </si>
  <si>
    <t>TO227209</t>
  </si>
  <si>
    <t>PT1598104</t>
  </si>
  <si>
    <t>TO227521</t>
  </si>
  <si>
    <t>PT1598100</t>
  </si>
  <si>
    <t>TO227208</t>
  </si>
  <si>
    <t>PT1598098</t>
  </si>
  <si>
    <t>TO227251</t>
  </si>
  <si>
    <t>PT1598094</t>
  </si>
  <si>
    <t>TO227115</t>
  </si>
  <si>
    <t>PT1598067</t>
  </si>
  <si>
    <t>TO227359</t>
  </si>
  <si>
    <t>PT1598023</t>
  </si>
  <si>
    <t>TO227106</t>
  </si>
  <si>
    <t>PT1597996</t>
  </si>
  <si>
    <t>TO227409</t>
  </si>
  <si>
    <t>PT1597965</t>
  </si>
  <si>
    <t>TO227386</t>
  </si>
  <si>
    <t>PT1597959</t>
  </si>
  <si>
    <t>TO227365</t>
  </si>
  <si>
    <t>PT1597958</t>
  </si>
  <si>
    <t>TO227148</t>
  </si>
  <si>
    <t>pick sai code: SP001231 - 1</t>
  </si>
  <si>
    <t>PT1603337</t>
  </si>
  <si>
    <t>TO228239</t>
  </si>
  <si>
    <t>PT1604868</t>
  </si>
  <si>
    <t>DC thao tác sai</t>
  </si>
  <si>
    <t>TO228216</t>
  </si>
  <si>
    <t>PT1603333</t>
  </si>
  <si>
    <t>TO228345</t>
  </si>
  <si>
    <t>PT1603330</t>
  </si>
  <si>
    <t>TO228763</t>
  </si>
  <si>
    <t>PT1603327</t>
  </si>
  <si>
    <t>TO228222</t>
  </si>
  <si>
    <t>PT1603326</t>
  </si>
  <si>
    <t>TO228562</t>
  </si>
  <si>
    <t>PT1603325</t>
  </si>
  <si>
    <t>TO228134</t>
  </si>
  <si>
    <t>PT1603322</t>
  </si>
  <si>
    <t>TO228305</t>
  </si>
  <si>
    <t>PT1603321</t>
  </si>
  <si>
    <t>TO228372</t>
  </si>
  <si>
    <t>PT1603320</t>
  </si>
  <si>
    <t>TO228337</t>
  </si>
  <si>
    <t>PT1603319</t>
  </si>
  <si>
    <t>TO228390</t>
  </si>
  <si>
    <t>PT1603318</t>
  </si>
  <si>
    <t>TO228428</t>
  </si>
  <si>
    <t>PT1607284</t>
  </si>
  <si>
    <t>PT1603317</t>
  </si>
  <si>
    <t>TO228473</t>
  </si>
  <si>
    <t>PT1603316</t>
  </si>
  <si>
    <t>TO228542</t>
  </si>
  <si>
    <t>PT1606872</t>
  </si>
  <si>
    <t>PT1603315</t>
  </si>
  <si>
    <t>TO228396</t>
  </si>
  <si>
    <t>PT1603314</t>
  </si>
  <si>
    <t>TO228531</t>
  </si>
  <si>
    <t>TO228394</t>
  </si>
  <si>
    <t>PT1603312</t>
  </si>
  <si>
    <t>TO228477</t>
  </si>
  <si>
    <t>PT1603310</t>
  </si>
  <si>
    <t>TO228472</t>
  </si>
  <si>
    <t>PT1603309</t>
  </si>
  <si>
    <t>TO228155</t>
  </si>
  <si>
    <t>TO228349</t>
  </si>
  <si>
    <t>PT1603306</t>
  </si>
  <si>
    <t>TO228341</t>
  </si>
  <si>
    <t>PT1607310</t>
  </si>
  <si>
    <t>PT1603305</t>
  </si>
  <si>
    <t>TO228489</t>
  </si>
  <si>
    <t>PT1607456</t>
  </si>
  <si>
    <t>PT1603304</t>
  </si>
  <si>
    <t>TO228121</t>
  </si>
  <si>
    <t>PT1607431</t>
  </si>
  <si>
    <t>PT1603303</t>
  </si>
  <si>
    <t>TO228228</t>
  </si>
  <si>
    <t>PT1603302</t>
  </si>
  <si>
    <t>TO228039</t>
  </si>
  <si>
    <t>PT1603301</t>
  </si>
  <si>
    <t>TO228175</t>
  </si>
  <si>
    <t>PT1603300</t>
  </si>
  <si>
    <t>TO228641</t>
  </si>
  <si>
    <t>PT1603299</t>
  </si>
  <si>
    <t>TO228392</t>
  </si>
  <si>
    <t>PT1603298</t>
  </si>
  <si>
    <t>TO228355</t>
  </si>
  <si>
    <t>PT1603286</t>
  </si>
  <si>
    <t>TO227989</t>
  </si>
  <si>
    <t>PT1603285</t>
  </si>
  <si>
    <t>TO228470</t>
  </si>
  <si>
    <t>PT1603283</t>
  </si>
  <si>
    <t>TO228401</t>
  </si>
  <si>
    <t>PT1603282</t>
  </si>
  <si>
    <t>TO228217</t>
  </si>
  <si>
    <t>PT1603281</t>
  </si>
  <si>
    <t>TO228525</t>
  </si>
  <si>
    <t>PT1603280</t>
  </si>
  <si>
    <t>TO228311</t>
  </si>
  <si>
    <t>PT1603279</t>
  </si>
  <si>
    <t>TO228426</t>
  </si>
  <si>
    <t>ST nhận NTU (PT1607247)</t>
  </si>
  <si>
    <t>VT giao sai điểm</t>
  </si>
  <si>
    <t>ST nhận NTU (PT1607263)</t>
  </si>
  <si>
    <t>TO228492</t>
  </si>
  <si>
    <t>PT1603275</t>
  </si>
  <si>
    <t>TO228713</t>
  </si>
  <si>
    <t>PT1603274</t>
  </si>
  <si>
    <t>TO228153</t>
  </si>
  <si>
    <t>TO228449</t>
  </si>
  <si>
    <t>PT1603272</t>
  </si>
  <si>
    <t>TO228500</t>
  </si>
  <si>
    <t>PT1603271</t>
  </si>
  <si>
    <t>TO228278</t>
  </si>
  <si>
    <t>PT1603270</t>
  </si>
  <si>
    <t>TO228218</t>
  </si>
  <si>
    <t>PT1603269</t>
  </si>
  <si>
    <t>TO228286</t>
  </si>
  <si>
    <t>PT1603268</t>
  </si>
  <si>
    <t>TO228360</t>
  </si>
  <si>
    <t>PT1603267</t>
  </si>
  <si>
    <t>TO228238</t>
  </si>
  <si>
    <t>PT1603266</t>
  </si>
  <si>
    <t>TO228367</t>
  </si>
  <si>
    <t>PT1603265</t>
  </si>
  <si>
    <t>TO228480</t>
  </si>
  <si>
    <t>PT1603264</t>
  </si>
  <si>
    <t>TO228365</t>
  </si>
  <si>
    <t>PT1603263</t>
  </si>
  <si>
    <t>TO228328</t>
  </si>
  <si>
    <t>TO228227</t>
  </si>
  <si>
    <t>PT1603261</t>
  </si>
  <si>
    <t>TO228340</t>
  </si>
  <si>
    <t>PT1603260</t>
  </si>
  <si>
    <t>TO228374</t>
  </si>
  <si>
    <t>PT1603259</t>
  </si>
  <si>
    <t>TO228526</t>
  </si>
  <si>
    <t>PT1603258</t>
  </si>
  <si>
    <t>TO228451</t>
  </si>
  <si>
    <t>PT1603257</t>
  </si>
  <si>
    <t>TO228371</t>
  </si>
  <si>
    <t>PT1603256</t>
  </si>
  <si>
    <t>TO228309</t>
  </si>
  <si>
    <t>PT1603255</t>
  </si>
  <si>
    <t>TO228425</t>
  </si>
  <si>
    <t>PT1603254</t>
  </si>
  <si>
    <t>TO228352</t>
  </si>
  <si>
    <t>PT1610144</t>
  </si>
  <si>
    <t>PT1603253</t>
  </si>
  <si>
    <t>TO228405</t>
  </si>
  <si>
    <t>PT1603251</t>
  </si>
  <si>
    <t>TO228538</t>
  </si>
  <si>
    <t>PT1607474</t>
  </si>
  <si>
    <t>PT1603250</t>
  </si>
  <si>
    <t>TO228439</t>
  </si>
  <si>
    <t>PT1603248</t>
  </si>
  <si>
    <t>TO228523</t>
  </si>
  <si>
    <t>PT1603247</t>
  </si>
  <si>
    <t>TO228306</t>
  </si>
  <si>
    <t>PT1603246</t>
  </si>
  <si>
    <t>TO228399</t>
  </si>
  <si>
    <t>PT1603245</t>
  </si>
  <si>
    <t>TO228234</t>
  </si>
  <si>
    <t>PT1610108</t>
  </si>
  <si>
    <t>PT1603244</t>
  </si>
  <si>
    <t>TO228514</t>
  </si>
  <si>
    <t>PT1603243</t>
  </si>
  <si>
    <t>TO228357</t>
  </si>
  <si>
    <t>PT1603242</t>
  </si>
  <si>
    <t>TO228493</t>
  </si>
  <si>
    <t>PT1607470</t>
  </si>
  <si>
    <t>PT1603241</t>
  </si>
  <si>
    <t>TO228430</t>
  </si>
  <si>
    <t>PT1603240</t>
  </si>
  <si>
    <t>TO228291</t>
  </si>
  <si>
    <t>PT1607334</t>
  </si>
  <si>
    <t>PT1603239</t>
  </si>
  <si>
    <t>TO228632</t>
  </si>
  <si>
    <t>PT1603238</t>
  </si>
  <si>
    <t>TO228421</t>
  </si>
  <si>
    <t>PT1607317</t>
  </si>
  <si>
    <t>PT1603237</t>
  </si>
  <si>
    <t>TO228260</t>
  </si>
  <si>
    <t>PT1603236</t>
  </si>
  <si>
    <t>TO228296</t>
  </si>
  <si>
    <t>PT1603235</t>
  </si>
  <si>
    <t>TO228422</t>
  </si>
  <si>
    <t>PT1603234</t>
  </si>
  <si>
    <t>TO228424</t>
  </si>
  <si>
    <t>PT1603233</t>
  </si>
  <si>
    <t>TO228416</t>
  </si>
  <si>
    <t>PT1603232</t>
  </si>
  <si>
    <t>TO228534</t>
  </si>
  <si>
    <t>PT1603231</t>
  </si>
  <si>
    <t>TO228251</t>
  </si>
  <si>
    <t>PT1603230</t>
  </si>
  <si>
    <t>TO228335</t>
  </si>
  <si>
    <t>PT1603229</t>
  </si>
  <si>
    <t>TO228211</t>
  </si>
  <si>
    <t>PT1603228</t>
  </si>
  <si>
    <t>TO228343</t>
  </si>
  <si>
    <t>PT1603227</t>
  </si>
  <si>
    <t>TO228336</t>
  </si>
  <si>
    <t>TO228318</t>
  </si>
  <si>
    <t>PT1607276</t>
  </si>
  <si>
    <t>PT1603225</t>
  </si>
  <si>
    <t>TO228731</t>
  </si>
  <si>
    <t>PT1603224</t>
  </si>
  <si>
    <t>TO228387</t>
  </si>
  <si>
    <t>PT1603222</t>
  </si>
  <si>
    <t>TO228185</t>
  </si>
  <si>
    <t>PT1603221</t>
  </si>
  <si>
    <t>TO228384</t>
  </si>
  <si>
    <t>PT1603220</t>
  </si>
  <si>
    <t>TO228413</t>
  </si>
  <si>
    <t>TO228332</t>
  </si>
  <si>
    <t>PT1607192</t>
  </si>
  <si>
    <t>PT1603218</t>
  </si>
  <si>
    <t>TO228346</t>
  </si>
  <si>
    <t>PT1603215</t>
  </si>
  <si>
    <t>TO228476</t>
  </si>
  <si>
    <t>PT1610156</t>
  </si>
  <si>
    <t>PT1603214</t>
  </si>
  <si>
    <t>TO228530</t>
  </si>
  <si>
    <t>TO228435</t>
  </si>
  <si>
    <t>PT1606884</t>
  </si>
  <si>
    <t>TO228408</t>
  </si>
  <si>
    <t>PT1603211</t>
  </si>
  <si>
    <t>TO228353</t>
  </si>
  <si>
    <t>PT1603210</t>
  </si>
  <si>
    <t>TO228438</t>
  </si>
  <si>
    <t>PT1606088</t>
  </si>
  <si>
    <t>PT1603209</t>
  </si>
  <si>
    <t>TO228373</t>
  </si>
  <si>
    <t>PT1603208</t>
  </si>
  <si>
    <t>TO228255</t>
  </si>
  <si>
    <t>PT1603207</t>
  </si>
  <si>
    <t>TO228118</t>
  </si>
  <si>
    <t>PT1603206</t>
  </si>
  <si>
    <t>TO228455</t>
  </si>
  <si>
    <t>PT1606800</t>
  </si>
  <si>
    <t>PT1603205</t>
  </si>
  <si>
    <t>TO228442</t>
  </si>
  <si>
    <t>PT1603204</t>
  </si>
  <si>
    <t>TO228643</t>
  </si>
  <si>
    <t>PT1610118</t>
  </si>
  <si>
    <t>PT1603203</t>
  </si>
  <si>
    <t>TO228464</t>
  </si>
  <si>
    <t>PT1603202</t>
  </si>
  <si>
    <t>TO228283</t>
  </si>
  <si>
    <t>PT1610124</t>
  </si>
  <si>
    <t>TO228414</t>
  </si>
  <si>
    <t>PT1603200</t>
  </si>
  <si>
    <t>TO228504</t>
  </si>
  <si>
    <t>pick sai code: cải bó xôi - 1</t>
  </si>
  <si>
    <t>PT1603198</t>
  </si>
  <si>
    <t>TO228254</t>
  </si>
  <si>
    <t>PT1603197</t>
  </si>
  <si>
    <t>TO228388</t>
  </si>
  <si>
    <t>PT1603189</t>
  </si>
  <si>
    <t>TO228235</t>
  </si>
  <si>
    <t>PT1603185</t>
  </si>
  <si>
    <t>TO228257</t>
  </si>
  <si>
    <t>PT1607224</t>
  </si>
  <si>
    <t>PT1603176</t>
  </si>
  <si>
    <t>TO228418</t>
  </si>
  <si>
    <t>PT1603159</t>
  </si>
  <si>
    <t>TO228205</t>
  </si>
  <si>
    <t>PT1603146</t>
  </si>
  <si>
    <t>TO228350</t>
  </si>
  <si>
    <t>PT1603109</t>
  </si>
  <si>
    <t>TO228266</t>
  </si>
  <si>
    <t>PT1603088</t>
  </si>
  <si>
    <t>TO228172</t>
  </si>
  <si>
    <t>PT1603085</t>
  </si>
  <si>
    <t>TO228094</t>
  </si>
  <si>
    <t>PT1603076</t>
  </si>
  <si>
    <t>TO228376</t>
  </si>
  <si>
    <t>PT1603073</t>
  </si>
  <si>
    <t>TO228644</t>
  </si>
  <si>
    <t>pick sai code: 8936076273425 - 1</t>
  </si>
  <si>
    <t>PT1603070</t>
  </si>
  <si>
    <t>TO228366</t>
  </si>
  <si>
    <t>PT1603055</t>
  </si>
  <si>
    <t>TO228437</t>
  </si>
  <si>
    <t>PT1603044</t>
  </si>
  <si>
    <t>TO228246</t>
  </si>
  <si>
    <t>PT1603039</t>
  </si>
  <si>
    <t>TO228611</t>
  </si>
  <si>
    <t>PT1603031</t>
  </si>
  <si>
    <t>TO228173</t>
  </si>
  <si>
    <t>PT1603023</t>
  </si>
  <si>
    <t>TO228282</t>
  </si>
  <si>
    <t>PT1603019</t>
  </si>
  <si>
    <t>TO228090</t>
  </si>
  <si>
    <t>PT1603013</t>
  </si>
  <si>
    <t>TO228320</t>
  </si>
  <si>
    <t>PT1605087</t>
  </si>
  <si>
    <t>PT1603012</t>
  </si>
  <si>
    <t>TO228377</t>
  </si>
  <si>
    <t>PT1603011</t>
  </si>
  <si>
    <t>TO227984</t>
  </si>
  <si>
    <t>PT1603010</t>
  </si>
  <si>
    <t>TO228206</t>
  </si>
  <si>
    <t>PT1603008</t>
  </si>
  <si>
    <t>TO228447</t>
  </si>
  <si>
    <t>PT1603007</t>
  </si>
  <si>
    <t>TO228329</t>
  </si>
  <si>
    <t>PT1603006</t>
  </si>
  <si>
    <t>TO228495</t>
  </si>
  <si>
    <t>PT1603005</t>
  </si>
  <si>
    <t>TO228295</t>
  </si>
  <si>
    <t>PT1607247, PT1607263</t>
  </si>
  <si>
    <t>CÀ CHUA TRÁI CÂY MIX 250G</t>
  </si>
  <si>
    <t>PT1603004</t>
  </si>
  <si>
    <t>TO228497</t>
  </si>
  <si>
    <t>PT1603003</t>
  </si>
  <si>
    <t>TO228386</t>
  </si>
  <si>
    <t>PT1603001</t>
  </si>
  <si>
    <t>TO228361</t>
  </si>
  <si>
    <t>PT1603000</t>
  </si>
  <si>
    <t>TO228403</t>
  </si>
  <si>
    <t>PT1602999</t>
  </si>
  <si>
    <t>TO228700</t>
  </si>
  <si>
    <t>PT1602998</t>
  </si>
  <si>
    <t>TO228381</t>
  </si>
  <si>
    <t>PT1602997</t>
  </si>
  <si>
    <t>TO228276</t>
  </si>
  <si>
    <t>PT1602995</t>
  </si>
  <si>
    <t>TO228474</t>
  </si>
  <si>
    <t>TO228420</t>
  </si>
  <si>
    <t>PT1610099</t>
  </si>
  <si>
    <t>PT1607843</t>
  </si>
  <si>
    <t>TRỨNG BỂ KHI NHẬN HÀNG</t>
  </si>
  <si>
    <t>PT1602993</t>
  </si>
  <si>
    <t>TO228247</t>
  </si>
  <si>
    <t>PT1602992</t>
  </si>
  <si>
    <t>TO228342</t>
  </si>
  <si>
    <t>PT1602990</t>
  </si>
  <si>
    <t>TO228415</t>
  </si>
  <si>
    <t>PT1602989</t>
  </si>
  <si>
    <t>TO228363</t>
  </si>
  <si>
    <t>PT1602988</t>
  </si>
  <si>
    <t>TO228605</t>
  </si>
  <si>
    <t>PT1602987</t>
  </si>
  <si>
    <t>TO228273</t>
  </si>
  <si>
    <t>PT1606830</t>
  </si>
  <si>
    <t>PT1602985</t>
  </si>
  <si>
    <t>TO228307</t>
  </si>
  <si>
    <t>PT1602983</t>
  </si>
  <si>
    <t>TO228513</t>
  </si>
  <si>
    <t>PT1602982</t>
  </si>
  <si>
    <t>TO228370</t>
  </si>
  <si>
    <t>PT1602980</t>
  </si>
  <si>
    <t>TO228573</t>
  </si>
  <si>
    <t>PT1602979</t>
  </si>
  <si>
    <t>TO228106</t>
  </si>
  <si>
    <t>PT1602976</t>
  </si>
  <si>
    <t>TO228220</t>
  </si>
  <si>
    <t>PT1610115</t>
  </si>
  <si>
    <t>PT1602975</t>
  </si>
  <si>
    <t>TO228221</t>
  </si>
  <si>
    <t>PT1602974</t>
  </si>
  <si>
    <t>TO228131</t>
  </si>
  <si>
    <t>PT1606697</t>
  </si>
  <si>
    <t>PT1602972</t>
  </si>
  <si>
    <t>TO228198</t>
  </si>
  <si>
    <t>pick sai code: 8936210960631 - 1</t>
  </si>
  <si>
    <t>PT1602971</t>
  </si>
  <si>
    <t>TO228516</t>
  </si>
  <si>
    <t>PT1602969</t>
  </si>
  <si>
    <t>TO228236</t>
  </si>
  <si>
    <t>PT1602968</t>
  </si>
  <si>
    <t>TO228598</t>
  </si>
  <si>
    <t>PT1602967</t>
  </si>
  <si>
    <t>TO228064</t>
  </si>
  <si>
    <t>PT1602965</t>
  </si>
  <si>
    <t>TO228436</t>
  </si>
  <si>
    <t>PT1602964</t>
  </si>
  <si>
    <t>TO228261</t>
  </si>
  <si>
    <t>PT1602963</t>
  </si>
  <si>
    <t>TO228407</t>
  </si>
  <si>
    <t>PT1602962</t>
  </si>
  <si>
    <t>TO228243</t>
  </si>
  <si>
    <t>PT1602961</t>
  </si>
  <si>
    <t>TO228071</t>
  </si>
  <si>
    <t>PT1602959</t>
  </si>
  <si>
    <t>TO228491</t>
  </si>
  <si>
    <t>PT1602958</t>
  </si>
  <si>
    <t>TO228423</t>
  </si>
  <si>
    <t>PT1602955</t>
  </si>
  <si>
    <t>TO228485</t>
  </si>
  <si>
    <t>PT1602954</t>
  </si>
  <si>
    <t>TO228183</t>
  </si>
  <si>
    <t>PT1606854</t>
  </si>
  <si>
    <t>PT1602953</t>
  </si>
  <si>
    <t>TO228214</t>
  </si>
  <si>
    <t>PT1602952</t>
  </si>
  <si>
    <t>TO228269</t>
  </si>
  <si>
    <t>PT1602951</t>
  </si>
  <si>
    <t>TO228241</t>
  </si>
  <si>
    <t>PT1602950</t>
  </si>
  <si>
    <t>TO228209</t>
  </si>
  <si>
    <t>TO228419</t>
  </si>
  <si>
    <t>PT1602946</t>
  </si>
  <si>
    <t>TO228382</t>
  </si>
  <si>
    <t>TO228139</t>
  </si>
  <si>
    <t>PT1602944</t>
  </si>
  <si>
    <t>TO228136</t>
  </si>
  <si>
    <t>PT1602943</t>
  </si>
  <si>
    <t>TO228446</t>
  </si>
  <si>
    <t>PT1602942</t>
  </si>
  <si>
    <t>TO228358</t>
  </si>
  <si>
    <t>PT1602940</t>
  </si>
  <si>
    <t>TO228380</t>
  </si>
  <si>
    <t>PT1602938</t>
  </si>
  <si>
    <t>TO228317</t>
  </si>
  <si>
    <t>PT1602937</t>
  </si>
  <si>
    <t>TO228441</t>
  </si>
  <si>
    <t>PT1602934</t>
  </si>
  <si>
    <t>TO228331</t>
  </si>
  <si>
    <t>PT1602930</t>
  </si>
  <si>
    <t>TO228180</t>
  </si>
  <si>
    <t>PT1602927</t>
  </si>
  <si>
    <t>TO228445</t>
  </si>
  <si>
    <t>PT1602926</t>
  </si>
  <si>
    <t>TO228267</t>
  </si>
  <si>
    <t>PT1602925</t>
  </si>
  <si>
    <t>TO228448</t>
  </si>
  <si>
    <t>PT1602924</t>
  </si>
  <si>
    <t>TO228511</t>
  </si>
  <si>
    <t>PT1602923</t>
  </si>
  <si>
    <t>TO228290</t>
  </si>
  <si>
    <t>PT1602921</t>
  </si>
  <si>
    <t>TO228006</t>
  </si>
  <si>
    <t>PT1602920</t>
  </si>
  <si>
    <t>TO228109</t>
  </si>
  <si>
    <t>PT1602916</t>
  </si>
  <si>
    <t>TO228302</t>
  </si>
  <si>
    <t>PT1602914</t>
  </si>
  <si>
    <t>TO228512</t>
  </si>
  <si>
    <t>PT1602913</t>
  </si>
  <si>
    <t>TO228052</t>
  </si>
  <si>
    <t>PT1602912</t>
  </si>
  <si>
    <t>TO228299</t>
  </si>
  <si>
    <t>PT1608460</t>
  </si>
  <si>
    <t>TO229897</t>
  </si>
  <si>
    <t>PT1608566</t>
  </si>
  <si>
    <t>TO229579</t>
  </si>
  <si>
    <t>PT1608565</t>
  </si>
  <si>
    <t>TO229634</t>
  </si>
  <si>
    <t>PT1608563</t>
  </si>
  <si>
    <t>TO229594</t>
  </si>
  <si>
    <t>PT1608562</t>
  </si>
  <si>
    <t>TO229682</t>
  </si>
  <si>
    <t>PT1608559</t>
  </si>
  <si>
    <t>TO229550</t>
  </si>
  <si>
    <t>PT1608558</t>
  </si>
  <si>
    <t>TO229477</t>
  </si>
  <si>
    <t>PT1608557</t>
  </si>
  <si>
    <t>TO229803</t>
  </si>
  <si>
    <t>PT1608555</t>
  </si>
  <si>
    <t>TO229640</t>
  </si>
  <si>
    <t>PT1608554</t>
  </si>
  <si>
    <t>TO229620</t>
  </si>
  <si>
    <t>PT1608553</t>
  </si>
  <si>
    <t>TO229795</t>
  </si>
  <si>
    <t>PT1608552</t>
  </si>
  <si>
    <t>TO229756</t>
  </si>
  <si>
    <t>PT1608551</t>
  </si>
  <si>
    <t>TO229861</t>
  </si>
  <si>
    <t>PT1608550</t>
  </si>
  <si>
    <t>TO229641</t>
  </si>
  <si>
    <t>PT1608549</t>
  </si>
  <si>
    <t>TO229869</t>
  </si>
  <si>
    <t>PT1608548</t>
  </si>
  <si>
    <t>TO229681</t>
  </si>
  <si>
    <t>PT1608547</t>
  </si>
  <si>
    <t>TO229518</t>
  </si>
  <si>
    <t>PT1608546</t>
  </si>
  <si>
    <t>TO229561</t>
  </si>
  <si>
    <t>PT1608545</t>
  </si>
  <si>
    <t>TO229678</t>
  </si>
  <si>
    <t>PT1608544</t>
  </si>
  <si>
    <t>TO229683</t>
  </si>
  <si>
    <t>PT1608543</t>
  </si>
  <si>
    <t>TO229486</t>
  </si>
  <si>
    <t>PT1608542</t>
  </si>
  <si>
    <t>TO229431</t>
  </si>
  <si>
    <t>PT1608541</t>
  </si>
  <si>
    <t>TO229599</t>
  </si>
  <si>
    <t>PT1608540</t>
  </si>
  <si>
    <t>TO229474</t>
  </si>
  <si>
    <t>PT1608539</t>
  </si>
  <si>
    <t>TO229565</t>
  </si>
  <si>
    <t>PT1608538</t>
  </si>
  <si>
    <t>TO229743</t>
  </si>
  <si>
    <t>PT1608536</t>
  </si>
  <si>
    <t>TO229661</t>
  </si>
  <si>
    <t>PT1608535</t>
  </si>
  <si>
    <t>TO229710</t>
  </si>
  <si>
    <t>PT1608534</t>
  </si>
  <si>
    <t>TO229448</t>
  </si>
  <si>
    <t>PT1608531</t>
  </si>
  <si>
    <t>TO229722</t>
  </si>
  <si>
    <t>PT1608530</t>
  </si>
  <si>
    <t>TO229848</t>
  </si>
  <si>
    <t>PT1608525</t>
  </si>
  <si>
    <t>TO229638</t>
  </si>
  <si>
    <t>PT1608524</t>
  </si>
  <si>
    <t>TO229723</t>
  </si>
  <si>
    <t>PT1608523</t>
  </si>
  <si>
    <t>TO229584</t>
  </si>
  <si>
    <t>PT1608521</t>
  </si>
  <si>
    <t>TO229827</t>
  </si>
  <si>
    <t>PT1608520</t>
  </si>
  <si>
    <t>TO229555</t>
  </si>
  <si>
    <t>PT1608519</t>
  </si>
  <si>
    <t>TO229754</t>
  </si>
  <si>
    <t>PT1608518</t>
  </si>
  <si>
    <t>TO229711</t>
  </si>
  <si>
    <t>PT1608515</t>
  </si>
  <si>
    <t>TO229817</t>
  </si>
  <si>
    <t>PT1608512</t>
  </si>
  <si>
    <t>TO229510</t>
  </si>
  <si>
    <t>PT1608507</t>
  </si>
  <si>
    <t>TO229625</t>
  </si>
  <si>
    <t>PT1608506</t>
  </si>
  <si>
    <t>TO229709</t>
  </si>
  <si>
    <t>PT1608505</t>
  </si>
  <si>
    <t>TO229885</t>
  </si>
  <si>
    <t>PT1608504</t>
  </si>
  <si>
    <t>TO229834</t>
  </si>
  <si>
    <t>PT1608503</t>
  </si>
  <si>
    <t>TO229576</t>
  </si>
  <si>
    <t>PT1608502</t>
  </si>
  <si>
    <t>TO229667</t>
  </si>
  <si>
    <t>PT1608500</t>
  </si>
  <si>
    <t>TO229591</t>
  </si>
  <si>
    <t>PT1608499</t>
  </si>
  <si>
    <t>TO229823</t>
  </si>
  <si>
    <t>PT1608498</t>
  </si>
  <si>
    <t>TO229562</t>
  </si>
  <si>
    <t>PT1608497</t>
  </si>
  <si>
    <t>TO229753</t>
  </si>
  <si>
    <t>PT1608496</t>
  </si>
  <si>
    <t>TO229718</t>
  </si>
  <si>
    <t>PT1608495</t>
  </si>
  <si>
    <t>TO229739</t>
  </si>
  <si>
    <t>PT1608494</t>
  </si>
  <si>
    <t>TO229783</t>
  </si>
  <si>
    <t>PT1608493</t>
  </si>
  <si>
    <t>TO229828</t>
  </si>
  <si>
    <t>PT1608492</t>
  </si>
  <si>
    <t>TO229866</t>
  </si>
  <si>
    <t>PT1608491</t>
  </si>
  <si>
    <t>TO229549</t>
  </si>
  <si>
    <t>PT1608490</t>
  </si>
  <si>
    <t>TO229679</t>
  </si>
  <si>
    <t>PT1608489</t>
  </si>
  <si>
    <t>TO229708</t>
  </si>
  <si>
    <t>ỚT CHUÔNG BABY/ ỚT NGỌT MINIMO 3 MÀU 350G</t>
  </si>
  <si>
    <t>PT1608487</t>
  </si>
  <si>
    <t>TO229883</t>
  </si>
  <si>
    <t>PT1608486</t>
  </si>
  <si>
    <t>TO229706</t>
  </si>
  <si>
    <t>PT1608485</t>
  </si>
  <si>
    <t>TO229545</t>
  </si>
  <si>
    <t>PT1608484</t>
  </si>
  <si>
    <t>TO229825</t>
  </si>
  <si>
    <t>PT1608483</t>
  </si>
  <si>
    <t>TO229821</t>
  </si>
  <si>
    <t>PT1608482</t>
  </si>
  <si>
    <t>TO229653</t>
  </si>
  <si>
    <t>PT1608481</t>
  </si>
  <si>
    <t>TO229871</t>
  </si>
  <si>
    <t>PT1608480</t>
  </si>
  <si>
    <t>TO229596</t>
  </si>
  <si>
    <t>PT1608479</t>
  </si>
  <si>
    <t>TO229650</t>
  </si>
  <si>
    <t>PT1608478</t>
  </si>
  <si>
    <t>TO229855</t>
  </si>
  <si>
    <t>PT1608477</t>
  </si>
  <si>
    <t>TO229593</t>
  </si>
  <si>
    <t>PT1608476</t>
  </si>
  <si>
    <t>TO229660</t>
  </si>
  <si>
    <t>PT1608475</t>
  </si>
  <si>
    <t>TO229742</t>
  </si>
  <si>
    <t>PT1608473</t>
  </si>
  <si>
    <t>TO229642</t>
  </si>
  <si>
    <t>PT1608471</t>
  </si>
  <si>
    <t>TO229557</t>
  </si>
  <si>
    <t>PT1608469</t>
  </si>
  <si>
    <t>TO229633</t>
  </si>
  <si>
    <t>PT1608467</t>
  </si>
  <si>
    <t>TO229737</t>
  </si>
  <si>
    <t>PT1608466</t>
  </si>
  <si>
    <t>TO229666</t>
  </si>
  <si>
    <t>PT1608465</t>
  </si>
  <si>
    <t>TO229880</t>
  </si>
  <si>
    <t>PT1608463</t>
  </si>
  <si>
    <t>TO229608</t>
  </si>
  <si>
    <t>PT1608461</t>
  </si>
  <si>
    <t>TO229651</t>
  </si>
  <si>
    <t>PT1608459</t>
  </si>
  <si>
    <t>TO229868</t>
  </si>
  <si>
    <t>PT1608458</t>
  </si>
  <si>
    <t>TO229837</t>
  </si>
  <si>
    <t>PT1608457</t>
  </si>
  <si>
    <t>TO229702</t>
  </si>
  <si>
    <t>PT1608455</t>
  </si>
  <si>
    <t>TO229820</t>
  </si>
  <si>
    <t>PT1608454</t>
  </si>
  <si>
    <t>TO229613</t>
  </si>
  <si>
    <t>PT1608452</t>
  </si>
  <si>
    <t>TO229732</t>
  </si>
  <si>
    <t>PT1608451</t>
  </si>
  <si>
    <t>TO229662</t>
  </si>
  <si>
    <t>PT1608450</t>
  </si>
  <si>
    <t>TO229779</t>
  </si>
  <si>
    <t>PT1608449</t>
  </si>
  <si>
    <t>TO229735</t>
  </si>
  <si>
    <t>PT1608448</t>
  </si>
  <si>
    <t>TO229771</t>
  </si>
  <si>
    <t>PT1608446</t>
  </si>
  <si>
    <t>TO229881</t>
  </si>
  <si>
    <t>PT1608444</t>
  </si>
  <si>
    <t>TO229801</t>
  </si>
  <si>
    <t>PT1608443</t>
  </si>
  <si>
    <t>TO229729</t>
  </si>
  <si>
    <t>PT1608442</t>
  </si>
  <si>
    <t>TO229762</t>
  </si>
  <si>
    <t>PT1608441</t>
  </si>
  <si>
    <t>TO229701</t>
  </si>
  <si>
    <t>PT1608440</t>
  </si>
  <si>
    <t>TO229826</t>
  </si>
  <si>
    <t>PT1608439</t>
  </si>
  <si>
    <t>TO229609</t>
  </si>
  <si>
    <t>PT1608438</t>
  </si>
  <si>
    <t>TO229643</t>
  </si>
  <si>
    <t>PT1608435</t>
  </si>
  <si>
    <t>TO229684</t>
  </si>
  <si>
    <t>PT1608433</t>
  </si>
  <si>
    <t>TO229765</t>
  </si>
  <si>
    <t>PT1608432</t>
  </si>
  <si>
    <t>TO229727</t>
  </si>
  <si>
    <t>PT1608431</t>
  </si>
  <si>
    <t>TO229791</t>
  </si>
  <si>
    <t>PT1608430</t>
  </si>
  <si>
    <t>TO229873</t>
  </si>
  <si>
    <t>PT1608429</t>
  </si>
  <si>
    <t>TO229554</t>
  </si>
  <si>
    <t>PT1608428</t>
  </si>
  <si>
    <t>TO229806</t>
  </si>
  <si>
    <t>PT1608427</t>
  </si>
  <si>
    <t>TO229810</t>
  </si>
  <si>
    <t>PT1608426</t>
  </si>
  <si>
    <t>TO229887</t>
  </si>
  <si>
    <t>PT1608425</t>
  </si>
  <si>
    <t>TO229785</t>
  </si>
  <si>
    <t>PT1608423</t>
  </si>
  <si>
    <t>TO229804</t>
  </si>
  <si>
    <t>PT1608422</t>
  </si>
  <si>
    <t>TO229835</t>
  </si>
  <si>
    <t>PT1608421</t>
  </si>
  <si>
    <t>TO229860</t>
  </si>
  <si>
    <t>PT1608420</t>
  </si>
  <si>
    <t>TO229759</t>
  </si>
  <si>
    <t>RAU RỪNG VIETGAP 300G</t>
  </si>
  <si>
    <t>PT1608419</t>
  </si>
  <si>
    <t>TO229805</t>
  </si>
  <si>
    <t>PT1608417</t>
  </si>
  <si>
    <t>TO229843</t>
  </si>
  <si>
    <t>PT1608416</t>
  </si>
  <si>
    <t>TO229799</t>
  </si>
  <si>
    <t>PT1608415</t>
  </si>
  <si>
    <t>TO229731</t>
  </si>
  <si>
    <t>PT1608413</t>
  </si>
  <si>
    <t>TO229752</t>
  </si>
  <si>
    <t>PT1608412</t>
  </si>
  <si>
    <t>TO229721</t>
  </si>
  <si>
    <t>PT1608411</t>
  </si>
  <si>
    <t>TO229800</t>
  </si>
  <si>
    <t>PT1608410</t>
  </si>
  <si>
    <t>TO229740</t>
  </si>
  <si>
    <t>PT1608409</t>
  </si>
  <si>
    <t>TO229724</t>
  </si>
  <si>
    <t>PT1608408</t>
  </si>
  <si>
    <t>TO229747</t>
  </si>
  <si>
    <t>PT1608407</t>
  </si>
  <si>
    <t>TO229587</t>
  </si>
  <si>
    <t>PT1608406</t>
  </si>
  <si>
    <t>TO229685</t>
  </si>
  <si>
    <t>PT1608405</t>
  </si>
  <si>
    <t>TO229773</t>
  </si>
  <si>
    <t>PT1608403</t>
  </si>
  <si>
    <t>TO229888</t>
  </si>
  <si>
    <t>PT1608402</t>
  </si>
  <si>
    <t>TO229760</t>
  </si>
  <si>
    <t>PT1608401</t>
  </si>
  <si>
    <t>TO229862</t>
  </si>
  <si>
    <t>PT1608400</t>
  </si>
  <si>
    <t>TO229665</t>
  </si>
  <si>
    <t>PT1608399</t>
  </si>
  <si>
    <t>TO229686</t>
  </si>
  <si>
    <t>PT1608398</t>
  </si>
  <si>
    <t>TO229619</t>
  </si>
  <si>
    <t>PT1608397</t>
  </si>
  <si>
    <t>TO229690</t>
  </si>
  <si>
    <t>PT1608396</t>
  </si>
  <si>
    <t>TO229782</t>
  </si>
  <si>
    <t>PT1608395</t>
  </si>
  <si>
    <t>TO229750</t>
  </si>
  <si>
    <t>PT1608394</t>
  </si>
  <si>
    <t>TO229793</t>
  </si>
  <si>
    <t>PT1608393</t>
  </si>
  <si>
    <t>TO229726</t>
  </si>
  <si>
    <t>PT1608391</t>
  </si>
  <si>
    <t>TO229757</t>
  </si>
  <si>
    <t>PT1608390</t>
  </si>
  <si>
    <t>TO229847</t>
  </si>
  <si>
    <t>PT1608389</t>
  </si>
  <si>
    <t>TO229774</t>
  </si>
  <si>
    <t>PT1608387</t>
  </si>
  <si>
    <t>TO229692</t>
  </si>
  <si>
    <t>PT1608386</t>
  </si>
  <si>
    <t>TO229697</t>
  </si>
  <si>
    <t>PT1608385</t>
  </si>
  <si>
    <t>TO229755</t>
  </si>
  <si>
    <t>PT1608384</t>
  </si>
  <si>
    <t>TO229770</t>
  </si>
  <si>
    <t>PT1608383</t>
  </si>
  <si>
    <t>TO229712</t>
  </si>
  <si>
    <t>PT1608382</t>
  </si>
  <si>
    <t>TO229900</t>
  </si>
  <si>
    <t>PT1608381</t>
  </si>
  <si>
    <t>TO229637</t>
  </si>
  <si>
    <t>PT1608380</t>
  </si>
  <si>
    <t>TO229748</t>
  </si>
  <si>
    <t>PT1608379</t>
  </si>
  <si>
    <t>TO229645</t>
  </si>
  <si>
    <t>PT1608378</t>
  </si>
  <si>
    <t>TO229776</t>
  </si>
  <si>
    <t>PT1608377</t>
  </si>
  <si>
    <t>TO229846</t>
  </si>
  <si>
    <t>PT1608376</t>
  </si>
  <si>
    <t>TO229714</t>
  </si>
  <si>
    <t>PT1608375</t>
  </si>
  <si>
    <t>TO229777</t>
  </si>
  <si>
    <t>PT1608374</t>
  </si>
  <si>
    <t>TO229734</t>
  </si>
  <si>
    <t>PT1608373</t>
  </si>
  <si>
    <t>TO229849</t>
  </si>
  <si>
    <t>PT1608372</t>
  </si>
  <si>
    <t>TO229677</t>
  </si>
  <si>
    <t>PT1608371</t>
  </si>
  <si>
    <t>TO229802</t>
  </si>
  <si>
    <t>PT1608369</t>
  </si>
  <si>
    <t>TO229717</t>
  </si>
  <si>
    <t>PT1608368</t>
  </si>
  <si>
    <t>TO229839</t>
  </si>
  <si>
    <t>PT1608367</t>
  </si>
  <si>
    <t>TO229763</t>
  </si>
  <si>
    <t>PT1608366</t>
  </si>
  <si>
    <t>TO229786</t>
  </si>
  <si>
    <t>ỔI TRÂN CHÂU RUỘT ĐỎ VỈ (VỈ)</t>
  </si>
  <si>
    <t>PT1608365</t>
  </si>
  <si>
    <t>TO229838</t>
  </si>
  <si>
    <t>PT1608364</t>
  </si>
  <si>
    <t>TO229833</t>
  </si>
  <si>
    <t>PT1608363</t>
  </si>
  <si>
    <t>TO229738</t>
  </si>
  <si>
    <t>PT1608362</t>
  </si>
  <si>
    <t>TO229680</t>
  </si>
  <si>
    <t>PT1608361</t>
  </si>
  <si>
    <t>TO229522</t>
  </si>
  <si>
    <t>PT1608360</t>
  </si>
  <si>
    <t>TO229719</t>
  </si>
  <si>
    <t>PT1608359</t>
  </si>
  <si>
    <t>TO229592</t>
  </si>
  <si>
    <t>PT1608358</t>
  </si>
  <si>
    <t>TO229615</t>
  </si>
  <si>
    <t>PT1608357</t>
  </si>
  <si>
    <t>TO229788</t>
  </si>
  <si>
    <t>PT1608356</t>
  </si>
  <si>
    <t>TO229893</t>
  </si>
  <si>
    <t>PT1608355</t>
  </si>
  <si>
    <t>TO229836</t>
  </si>
  <si>
    <t>PT1608353</t>
  </si>
  <si>
    <t>TO229581</t>
  </si>
  <si>
    <t>PT1608337</t>
  </si>
  <si>
    <t>TO229654</t>
  </si>
  <si>
    <t>KINH ĐÔ - BÁNH TRUNG THU THẬP CẨM LẠP XƯỞNG 150G</t>
  </si>
  <si>
    <t>PT1608334</t>
  </si>
  <si>
    <t>TO229540</t>
  </si>
  <si>
    <t>PT1608318</t>
  </si>
  <si>
    <t>TO229621</t>
  </si>
  <si>
    <t>PT1608310</t>
  </si>
  <si>
    <t>TO229789</t>
  </si>
  <si>
    <t>PT1608282</t>
  </si>
  <si>
    <t>TO229558</t>
  </si>
  <si>
    <t>PT1608245</t>
  </si>
  <si>
    <t>TO229605</t>
  </si>
  <si>
    <t>KINH ĐÔ - BÁNH TRUNG THU SỮA DỪA 150G</t>
  </si>
  <si>
    <t>KINH ĐÔ - BÁNH TRUNG THU KHOAI MÔN 150G</t>
  </si>
  <si>
    <t>PT1608235</t>
  </si>
  <si>
    <t>TO229595</t>
  </si>
  <si>
    <t>PT1608210</t>
  </si>
  <si>
    <t>TO229728</t>
  </si>
  <si>
    <t>PT1608202</t>
  </si>
  <si>
    <t>TO229447</t>
  </si>
  <si>
    <t>PT1608147</t>
  </si>
  <si>
    <t>TO229461</t>
  </si>
  <si>
    <t>PT1608145</t>
  </si>
  <si>
    <t>TO229542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</si>
</sst>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,mm,yyyy"/>
    <numFmt numFmtId="165" formatCode="#,##0.000"/>
    <numFmt numFmtId="166" formatCode="dd.mm"/>
    <numFmt numFmtId="167" formatCode="d.m"/>
    <numFmt numFmtId="168" formatCode="mm/dd/yyyy"/>
  </numFmts>
  <fonts count="45">
    <font>
      <sz val="10.0"/>
      <color rgb="FF000000"/>
      <name val="Arial"/>
      <scheme val="minor"/>
    </font>
    <font>
      <color theme="1"/>
      <name val="Arial"/>
      <scheme val="minor"/>
    </font>
    <font>
      <b/>
      <sz val="36.0"/>
      <color rgb="FFFF0000"/>
      <name val="Calibri"/>
    </font>
    <font>
      <b/>
      <color theme="1"/>
      <name val="Arial"/>
    </font>
    <font>
      <b/>
      <sz val="36.0"/>
      <color rgb="FFFF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8.0"/>
      <color rgb="FFFF0000"/>
      <name val="Arial"/>
      <scheme val="minor"/>
    </font>
    <font>
      <color rgb="FFFF0000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Calibri"/>
    </font>
    <font>
      <b/>
      <i/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  <font>
      <color rgb="FF000000"/>
      <name val="Arial"/>
      <scheme val="minor"/>
    </font>
    <font>
      <b/>
      <i/>
      <color rgb="FF000000"/>
      <name val="Calibri"/>
    </font>
    <font>
      <u/>
      <sz val="11.0"/>
      <color rgb="FF000000"/>
      <name val="Calibri"/>
    </font>
    <font>
      <b/>
      <color rgb="FFFFFFFF"/>
      <name val="Calibri"/>
    </font>
    <font>
      <b/>
      <color rgb="FFFF0000"/>
      <name val="Calibri"/>
    </font>
    <font>
      <b/>
      <color rgb="FFFF0000"/>
      <name val="Arial"/>
      <scheme val="minor"/>
    </font>
    <font>
      <b/>
      <sz val="12.0"/>
      <color rgb="FFFF0000"/>
      <name val="Calibri"/>
    </font>
    <font/>
    <font>
      <b/>
      <sz val="9.0"/>
      <color rgb="FFFFFFFF"/>
      <name val="Calibri"/>
    </font>
    <font>
      <b/>
      <color rgb="FFFFFFFF"/>
      <name val="Arial"/>
    </font>
    <font>
      <b/>
      <color rgb="FFFFFFFF"/>
      <name val="Roboto"/>
    </font>
    <font>
      <sz val="11.0"/>
      <color rgb="FF434343"/>
      <name val="Calibri"/>
    </font>
    <font>
      <color rgb="FF434343"/>
      <name val="Arial"/>
    </font>
    <font>
      <color rgb="FF434343"/>
      <name val="Calibri"/>
    </font>
    <font>
      <color rgb="FFFFCFC9"/>
      <name val="Calibri"/>
    </font>
    <font>
      <color rgb="FF11734B"/>
      <name val="Arial"/>
    </font>
    <font>
      <color rgb="FFD4EDBC"/>
      <name val="Calibri"/>
    </font>
    <font>
      <color rgb="FF434343"/>
      <name val="Roboto"/>
    </font>
    <font>
      <color rgb="FFFF0000"/>
      <name val="Arial"/>
    </font>
    <font>
      <b/>
      <i/>
      <color rgb="FF434343"/>
      <name val="Arial"/>
      <scheme val="minor"/>
    </font>
    <font>
      <b/>
      <i/>
      <sz val="11.0"/>
      <color rgb="FF434343"/>
      <name val="Arial"/>
      <scheme val="minor"/>
    </font>
    <font>
      <sz val="11.0"/>
      <color rgb="FF001737"/>
      <name val="Roboto"/>
    </font>
    <font>
      <color rgb="FF434343"/>
      <name val="Arial"/>
      <scheme val="minor"/>
    </font>
    <font>
      <color rgb="FF473821"/>
      <name val="Calibri"/>
    </font>
    <font>
      <u/>
      <color rgb="FF0000FF"/>
    </font>
    <font>
      <b/>
      <color rgb="FFFF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356854"/>
        <bgColor rgb="FF356854"/>
      </patternFill>
    </fill>
    <fill>
      <patternFill patternType="solid">
        <fgColor rgb="FFBF9000"/>
        <bgColor rgb="FFBF9000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284E3F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hair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bottom style="thin">
        <color rgb="FF91AAD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vertical="bottom"/>
    </xf>
    <xf borderId="0" fillId="0" fontId="4" numFmtId="49" xfId="0" applyFont="1" applyNumberFormat="1"/>
    <xf borderId="0" fillId="2" fontId="1" numFmtId="0" xfId="0" applyFill="1" applyFont="1"/>
    <xf borderId="0" fillId="0" fontId="4" numFmtId="0" xfId="0" applyFont="1"/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3" fontId="1" numFmtId="0" xfId="0" applyFill="1" applyFont="1"/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0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2" numFmtId="0" xfId="0" applyAlignment="1" applyFont="1">
      <alignment horizontal="left" readingOrder="0" shrinkToFit="0" vertical="bottom" wrapText="0"/>
    </xf>
    <xf borderId="0" fillId="4" fontId="6" numFmtId="0" xfId="0" applyAlignment="1" applyFill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3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0" fillId="0" fontId="14" numFmtId="0" xfId="0" applyAlignment="1" applyFont="1">
      <alignment readingOrder="0" shrinkToFit="0" vertical="bottom" wrapText="0"/>
    </xf>
    <xf borderId="1" fillId="5" fontId="8" numFmtId="164" xfId="0" applyAlignment="1" applyBorder="1" applyFill="1" applyFont="1" applyNumberFormat="1">
      <alignment readingOrder="0"/>
    </xf>
    <xf borderId="0" fillId="0" fontId="15" numFmtId="165" xfId="0" applyAlignment="1" applyFont="1" applyNumberFormat="1">
      <alignment horizontal="right" readingOrder="0" shrinkToFit="0" wrapText="0"/>
    </xf>
    <xf borderId="1" fillId="0" fontId="1" numFmtId="0" xfId="0" applyBorder="1" applyFont="1"/>
    <xf borderId="0" fillId="0" fontId="16" numFmtId="0" xfId="0" applyAlignment="1" applyFont="1">
      <alignment readingOrder="0" vertical="bottom"/>
    </xf>
    <xf borderId="0" fillId="0" fontId="16" numFmtId="49" xfId="0" applyAlignment="1" applyFont="1" applyNumberFormat="1">
      <alignment readingOrder="0" vertical="bottom"/>
    </xf>
    <xf borderId="0" fillId="0" fontId="15" numFmtId="49" xfId="0" applyAlignment="1" applyFont="1" applyNumberFormat="1">
      <alignment horizontal="right" readingOrder="0" shrinkToFit="0" wrapText="0"/>
    </xf>
    <xf borderId="0" fillId="2" fontId="6" numFmtId="0" xfId="0" applyAlignment="1" applyFont="1">
      <alignment horizontal="left"/>
    </xf>
    <xf borderId="1" fillId="0" fontId="17" numFmtId="0" xfId="0" applyAlignment="1" applyBorder="1" applyFont="1">
      <alignment vertical="bottom"/>
    </xf>
    <xf borderId="0" fillId="0" fontId="15" numFmtId="0" xfId="0" applyAlignment="1" applyFont="1">
      <alignment horizontal="right" readingOrder="0" shrinkToFit="0" wrapText="0"/>
    </xf>
    <xf borderId="1" fillId="0" fontId="17" numFmtId="0" xfId="0" applyAlignment="1" applyBorder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18" numFmtId="0" xfId="0" applyAlignment="1" applyFont="1">
      <alignment readingOrder="0" vertical="bottom"/>
    </xf>
    <xf borderId="1" fillId="0" fontId="17" numFmtId="0" xfId="0" applyAlignment="1" applyBorder="1" applyFont="1">
      <alignment horizontal="right" readingOrder="0" vertical="bottom"/>
    </xf>
    <xf borderId="1" fillId="0" fontId="17" numFmtId="0" xfId="0" applyAlignment="1" applyBorder="1" applyFont="1">
      <alignment readingOrder="0" vertical="bottom"/>
    </xf>
    <xf borderId="1" fillId="0" fontId="17" numFmtId="164" xfId="0" applyAlignment="1" applyBorder="1" applyFont="1" applyNumberFormat="1">
      <alignment readingOrder="0" vertical="bottom"/>
    </xf>
    <xf borderId="1" fillId="0" fontId="17" numFmtId="49" xfId="0" applyAlignment="1" applyBorder="1" applyFont="1" applyNumberFormat="1">
      <alignment readingOrder="0" vertical="bottom"/>
    </xf>
    <xf borderId="1" fillId="0" fontId="17" numFmtId="49" xfId="0" applyAlignment="1" applyBorder="1" applyFont="1" applyNumberFormat="1">
      <alignment vertical="bottom"/>
    </xf>
    <xf borderId="0" fillId="6" fontId="17" numFmtId="0" xfId="0" applyAlignment="1" applyFill="1" applyFont="1">
      <alignment readingOrder="0" vertical="bottom"/>
    </xf>
    <xf borderId="1" fillId="0" fontId="8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20" numFmtId="0" xfId="0" applyAlignment="1" applyFont="1">
      <alignment readingOrder="0" shrinkToFit="0" wrapText="0"/>
    </xf>
    <xf borderId="1" fillId="0" fontId="17" numFmtId="164" xfId="0" applyAlignment="1" applyBorder="1" applyFont="1" applyNumberFormat="1">
      <alignment horizontal="right" readingOrder="0" vertical="bottom"/>
    </xf>
    <xf borderId="0" fillId="4" fontId="1" numFmtId="0" xfId="0" applyAlignment="1" applyFont="1">
      <alignment readingOrder="0"/>
    </xf>
    <xf borderId="0" fillId="0" fontId="14" numFmtId="166" xfId="0" applyAlignment="1" applyFont="1" applyNumberFormat="1">
      <alignment readingOrder="0" shrinkToFit="0" vertical="bottom" wrapText="0"/>
    </xf>
    <xf borderId="2" fillId="0" fontId="17" numFmtId="0" xfId="0" applyAlignment="1" applyBorder="1" applyFont="1">
      <alignment vertical="bottom"/>
    </xf>
    <xf borderId="2" fillId="0" fontId="17" numFmtId="0" xfId="0" applyAlignment="1" applyBorder="1" applyFont="1">
      <alignment vertical="bottom"/>
    </xf>
    <xf borderId="2" fillId="0" fontId="17" numFmtId="2" xfId="0" applyAlignment="1" applyBorder="1" applyFont="1" applyNumberFormat="1">
      <alignment horizontal="right" vertical="bottom"/>
    </xf>
    <xf borderId="0" fillId="0" fontId="21" numFmtId="0" xfId="0" applyAlignment="1" applyFont="1">
      <alignment horizontal="left" readingOrder="0" shrinkToFit="0" vertical="bottom" wrapText="0"/>
    </xf>
    <xf borderId="2" fillId="0" fontId="17" numFmtId="0" xfId="0" applyAlignment="1" applyBorder="1" applyFont="1">
      <alignment horizontal="right" vertical="bottom"/>
    </xf>
    <xf borderId="2" fillId="0" fontId="17" numFmtId="10" xfId="0" applyAlignment="1" applyBorder="1" applyFont="1" applyNumberFormat="1">
      <alignment vertical="bottom"/>
    </xf>
    <xf borderId="0" fillId="0" fontId="17" numFmtId="0" xfId="0" applyAlignment="1" applyFont="1">
      <alignment vertical="bottom"/>
    </xf>
    <xf borderId="2" fillId="0" fontId="22" numFmtId="0" xfId="0" applyAlignment="1" applyBorder="1" applyFont="1">
      <alignment horizontal="center" shrinkToFit="0" vertical="bottom" wrapText="1"/>
    </xf>
    <xf borderId="2" fillId="0" fontId="22" numFmtId="0" xfId="0" applyAlignment="1" applyBorder="1" applyFont="1">
      <alignment horizontal="right" shrinkToFit="0" vertical="bottom" wrapText="1"/>
    </xf>
    <xf borderId="2" fillId="0" fontId="23" numFmtId="0" xfId="0" applyAlignment="1" applyBorder="1" applyFont="1">
      <alignment horizontal="center" shrinkToFit="0" vertical="bottom" wrapText="1"/>
    </xf>
    <xf borderId="1" fillId="0" fontId="17" numFmtId="0" xfId="0" applyAlignment="1" applyBorder="1" applyFont="1">
      <alignment horizontal="center" readingOrder="0" vertical="bottom"/>
    </xf>
    <xf borderId="0" fillId="0" fontId="15" numFmtId="165" xfId="0" applyAlignment="1" applyFont="1" applyNumberFormat="1">
      <alignment readingOrder="0" shrinkToFit="0" wrapText="0"/>
    </xf>
    <xf borderId="2" fillId="0" fontId="23" numFmtId="165" xfId="0" applyAlignment="1" applyBorder="1" applyFont="1" applyNumberFormat="1">
      <alignment horizontal="center" shrinkToFit="0" vertical="bottom" wrapText="1"/>
    </xf>
    <xf borderId="0" fillId="0" fontId="15" numFmtId="0" xfId="0" applyAlignment="1" applyFont="1">
      <alignment readingOrder="0" shrinkToFit="0" wrapText="0"/>
    </xf>
    <xf borderId="0" fillId="0" fontId="24" numFmtId="0" xfId="0" applyAlignment="1" applyFont="1">
      <alignment readingOrder="0"/>
    </xf>
    <xf borderId="2" fillId="0" fontId="23" numFmtId="4" xfId="0" applyAlignment="1" applyBorder="1" applyFont="1" applyNumberFormat="1">
      <alignment horizontal="center" shrinkToFit="0" vertical="bottom" wrapText="1"/>
    </xf>
    <xf borderId="2" fillId="0" fontId="17" numFmtId="49" xfId="0" applyAlignment="1" applyBorder="1" applyFont="1" applyNumberFormat="1">
      <alignment vertical="bottom"/>
    </xf>
    <xf borderId="2" fillId="0" fontId="17" numFmtId="3" xfId="0" applyAlignment="1" applyBorder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13" numFmtId="167" xfId="0" applyAlignment="1" applyFont="1" applyNumberFormat="1">
      <alignment readingOrder="0" shrinkToFit="0" vertical="bottom" wrapText="0"/>
    </xf>
    <xf borderId="3" fillId="0" fontId="25" numFmtId="49" xfId="0" applyAlignment="1" applyBorder="1" applyFont="1" applyNumberFormat="1">
      <alignment horizontal="center" shrinkToFit="0" vertical="bottom" wrapText="1"/>
    </xf>
    <xf borderId="0" fillId="0" fontId="1" numFmtId="3" xfId="0" applyAlignment="1" applyFont="1" applyNumberFormat="1">
      <alignment readingOrder="0"/>
    </xf>
    <xf borderId="4" fillId="0" fontId="26" numFmtId="0" xfId="0" applyBorder="1" applyFont="1"/>
    <xf borderId="5" fillId="0" fontId="25" numFmtId="0" xfId="0" applyAlignment="1" applyBorder="1" applyFont="1">
      <alignment horizontal="center" shrinkToFit="0" vertical="bottom" wrapText="1"/>
    </xf>
    <xf borderId="6" fillId="0" fontId="26" numFmtId="0" xfId="0" applyBorder="1" applyFont="1"/>
    <xf borderId="3" fillId="5" fontId="25" numFmtId="0" xfId="0" applyAlignment="1" applyBorder="1" applyFont="1">
      <alignment horizontal="center" shrinkToFit="0" vertical="bottom" wrapText="1"/>
    </xf>
    <xf borderId="2" fillId="0" fontId="17" numFmtId="3" xfId="0" applyAlignment="1" applyBorder="1" applyFont="1" applyNumberFormat="1">
      <alignment horizontal="center" vertical="bottom"/>
    </xf>
    <xf borderId="2" fillId="0" fontId="17" numFmtId="3" xfId="0" applyAlignment="1" applyBorder="1" applyFont="1" applyNumberFormat="1">
      <alignment horizontal="right" vertical="bottom"/>
    </xf>
    <xf borderId="0" fillId="0" fontId="17" numFmtId="3" xfId="0" applyAlignment="1" applyFont="1" applyNumberFormat="1">
      <alignment vertical="bottom"/>
    </xf>
    <xf borderId="7" fillId="7" fontId="27" numFmtId="49" xfId="0" applyAlignment="1" applyBorder="1" applyFill="1" applyFont="1" applyNumberFormat="1">
      <alignment horizontal="left" readingOrder="0" shrinkToFit="0" vertical="bottom" wrapText="1"/>
    </xf>
    <xf borderId="0" fillId="0" fontId="1" numFmtId="0" xfId="0" applyAlignment="1" applyFont="1">
      <alignment horizontal="center" readingOrder="0"/>
    </xf>
    <xf borderId="8" fillId="3" fontId="28" numFmtId="49" xfId="0" applyAlignment="1" applyBorder="1" applyFont="1" applyNumberFormat="1">
      <alignment horizontal="left" readingOrder="0" shrinkToFit="0" vertical="bottom" wrapText="0"/>
    </xf>
    <xf borderId="9" fillId="7" fontId="28" numFmtId="10" xfId="0" applyAlignment="1" applyBorder="1" applyFont="1" applyNumberFormat="1">
      <alignment horizontal="left" readingOrder="0" shrinkToFit="0" vertical="bottom" wrapText="1"/>
    </xf>
    <xf borderId="9" fillId="7" fontId="28" numFmtId="49" xfId="0" applyAlignment="1" applyBorder="1" applyFont="1" applyNumberFormat="1">
      <alignment horizontal="left" readingOrder="0" shrinkToFit="0" vertical="bottom" wrapText="1"/>
    </xf>
    <xf borderId="9" fillId="3" fontId="28" numFmtId="49" xfId="0" applyAlignment="1" applyBorder="1" applyFont="1" applyNumberFormat="1">
      <alignment horizontal="left" readingOrder="0" shrinkToFit="0" vertical="bottom" wrapText="1"/>
    </xf>
    <xf borderId="0" fillId="4" fontId="24" numFmtId="0" xfId="0" applyAlignment="1" applyFont="1">
      <alignment readingOrder="0"/>
    </xf>
    <xf borderId="8" fillId="7" fontId="29" numFmtId="0" xfId="0" applyAlignment="1" applyBorder="1" applyFont="1">
      <alignment horizontal="left" readingOrder="0" shrinkToFit="0" vertical="center" wrapText="0"/>
    </xf>
    <xf borderId="9" fillId="8" fontId="28" numFmtId="49" xfId="0" applyAlignment="1" applyBorder="1" applyFill="1" applyFont="1" applyNumberFormat="1">
      <alignment horizontal="left" readingOrder="0" shrinkToFit="0" vertical="center" wrapText="1"/>
    </xf>
    <xf borderId="1" fillId="0" fontId="19" numFmtId="0" xfId="0" applyAlignment="1" applyBorder="1" applyFont="1">
      <alignment readingOrder="0"/>
    </xf>
    <xf borderId="9" fillId="9" fontId="28" numFmtId="49" xfId="0" applyAlignment="1" applyBorder="1" applyFill="1" applyFont="1" applyNumberFormat="1">
      <alignment horizontal="left" readingOrder="0" shrinkToFit="0" vertical="center" wrapText="1"/>
    </xf>
    <xf borderId="0" fillId="9" fontId="17" numFmtId="0" xfId="0" applyAlignment="1" applyFont="1">
      <alignment readingOrder="0" vertical="bottom"/>
    </xf>
    <xf borderId="9" fillId="10" fontId="28" numFmtId="49" xfId="0" applyAlignment="1" applyBorder="1" applyFill="1" applyFont="1" applyNumberFormat="1">
      <alignment horizontal="left" readingOrder="0" shrinkToFit="0" vertical="bottom" wrapText="1"/>
    </xf>
    <xf borderId="9" fillId="7" fontId="22" numFmtId="49" xfId="0" applyAlignment="1" applyBorder="1" applyFont="1" applyNumberFormat="1">
      <alignment horizontal="left" readingOrder="0" shrinkToFit="0" vertical="bottom" wrapText="1"/>
    </xf>
    <xf borderId="9" fillId="7" fontId="28" numFmtId="49" xfId="0" applyAlignment="1" applyBorder="1" applyFont="1" applyNumberFormat="1">
      <alignment horizontal="left" readingOrder="0" shrinkToFit="0" vertical="bottom" wrapText="1"/>
    </xf>
    <xf borderId="10" fillId="7" fontId="28" numFmtId="49" xfId="0" applyAlignment="1" applyBorder="1" applyFont="1" applyNumberFormat="1">
      <alignment horizontal="left" readingOrder="0" shrinkToFit="0" vertical="bottom" wrapText="1"/>
    </xf>
    <xf borderId="10" fillId="7" fontId="28" numFmtId="49" xfId="0" applyAlignment="1" applyBorder="1" applyFont="1" applyNumberFormat="1">
      <alignment horizontal="left" readingOrder="0" shrinkToFit="0" vertical="bottom" wrapText="1"/>
    </xf>
    <xf borderId="9" fillId="7" fontId="28" numFmtId="49" xfId="0" applyAlignment="1" applyBorder="1" applyFont="1" applyNumberFormat="1">
      <alignment horizontal="left" readingOrder="0" shrinkToFit="0" vertical="bottom" wrapText="0"/>
    </xf>
    <xf borderId="9" fillId="7" fontId="29" numFmtId="10" xfId="0" applyAlignment="1" applyBorder="1" applyFont="1" applyNumberFormat="1">
      <alignment horizontal="left" readingOrder="0" shrinkToFit="0" vertical="center" wrapText="1"/>
    </xf>
    <xf borderId="9" fillId="7" fontId="28" numFmtId="10" xfId="0" applyAlignment="1" applyBorder="1" applyFont="1" applyNumberFormat="1">
      <alignment horizontal="left" readingOrder="0" shrinkToFit="0" vertical="center" wrapText="1"/>
    </xf>
    <xf borderId="8" fillId="7" fontId="29" numFmtId="0" xfId="0" applyAlignment="1" applyBorder="1" applyFont="1">
      <alignment horizontal="left" readingOrder="0" shrinkToFit="0" vertical="center" wrapText="0"/>
    </xf>
    <xf borderId="10" fillId="7" fontId="29" numFmtId="3" xfId="0" applyAlignment="1" applyBorder="1" applyFont="1" applyNumberFormat="1">
      <alignment horizontal="left" readingOrder="0" shrinkToFit="0" vertical="center" wrapText="1"/>
    </xf>
    <xf borderId="9" fillId="7" fontId="28" numFmtId="3" xfId="0" applyAlignment="1" applyBorder="1" applyFont="1" applyNumberFormat="1">
      <alignment horizontal="left" readingOrder="0" shrinkToFit="0" vertical="bottom" wrapText="1"/>
    </xf>
    <xf borderId="10" fillId="7" fontId="28" numFmtId="3" xfId="0" applyAlignment="1" applyBorder="1" applyFont="1" applyNumberFormat="1">
      <alignment horizontal="left" readingOrder="0" shrinkToFit="0" vertical="bottom" wrapText="1"/>
    </xf>
    <xf borderId="11" fillId="7" fontId="29" numFmtId="10" xfId="0" applyAlignment="1" applyBorder="1" applyFont="1" applyNumberFormat="1">
      <alignment horizontal="left" readingOrder="0" shrinkToFit="0" vertical="center" wrapText="1"/>
    </xf>
    <xf borderId="12" fillId="7" fontId="29" numFmtId="10" xfId="0" applyAlignment="1" applyBorder="1" applyFont="1" applyNumberFormat="1">
      <alignment horizontal="left" readingOrder="0" shrinkToFit="0" vertical="center" wrapText="1"/>
    </xf>
    <xf borderId="0" fillId="7" fontId="29" numFmtId="10" xfId="0" applyAlignment="1" applyFont="1" applyNumberFormat="1">
      <alignment horizontal="left" readingOrder="0" shrinkToFit="0" vertical="center" wrapText="1"/>
    </xf>
    <xf borderId="9" fillId="0" fontId="17" numFmtId="0" xfId="0" applyAlignment="1" applyBorder="1" applyFont="1">
      <alignment shrinkToFit="0" vertical="bottom" wrapText="0"/>
    </xf>
    <xf borderId="9" fillId="11" fontId="30" numFmtId="168" xfId="0" applyAlignment="1" applyBorder="1" applyFill="1" applyFont="1" applyNumberFormat="1">
      <alignment horizontal="right" readingOrder="0" shrinkToFit="0" vertical="bottom" wrapText="0"/>
    </xf>
    <xf borderId="9" fillId="11" fontId="31" numFmtId="0" xfId="0" applyAlignment="1" applyBorder="1" applyFont="1">
      <alignment readingOrder="0" shrinkToFit="0" vertical="bottom" wrapText="0"/>
    </xf>
    <xf borderId="9" fillId="11" fontId="31" numFmtId="0" xfId="0" applyAlignment="1" applyBorder="1" applyFont="1">
      <alignment shrinkToFit="0" vertical="bottom" wrapText="0"/>
    </xf>
    <xf borderId="9" fillId="11" fontId="31" numFmtId="0" xfId="0" applyAlignment="1" applyBorder="1" applyFont="1">
      <alignment horizontal="right" readingOrder="0" shrinkToFit="0" vertical="bottom" wrapText="0"/>
    </xf>
    <xf borderId="9" fillId="11" fontId="31" numFmtId="4" xfId="0" applyAlignment="1" applyBorder="1" applyFont="1" applyNumberFormat="1">
      <alignment horizontal="right" readingOrder="0" shrinkToFit="0" vertical="bottom" wrapText="0"/>
    </xf>
    <xf borderId="9" fillId="11" fontId="32" numFmtId="165" xfId="0" applyAlignment="1" applyBorder="1" applyFont="1" applyNumberFormat="1">
      <alignment horizontal="right" shrinkToFit="0" vertical="bottom" wrapText="0"/>
    </xf>
    <xf borderId="0" fillId="4" fontId="8" numFmtId="0" xfId="0" applyAlignment="1" applyFont="1">
      <alignment readingOrder="0"/>
    </xf>
    <xf borderId="9" fillId="11" fontId="31" numFmtId="165" xfId="0" applyAlignment="1" applyBorder="1" applyFont="1" applyNumberFormat="1">
      <alignment shrinkToFit="0" vertical="bottom" wrapText="0"/>
    </xf>
    <xf borderId="9" fillId="11" fontId="17" numFmtId="165" xfId="0" applyAlignment="1" applyBorder="1" applyFont="1" applyNumberFormat="1">
      <alignment shrinkToFit="0" vertical="bottom" wrapText="0"/>
    </xf>
    <xf borderId="1" fillId="3" fontId="1" numFmtId="0" xfId="0" applyAlignment="1" applyBorder="1" applyFont="1">
      <alignment readingOrder="0"/>
    </xf>
    <xf borderId="9" fillId="11" fontId="17" numFmtId="49" xfId="0" applyAlignment="1" applyBorder="1" applyFont="1" applyNumberFormat="1">
      <alignment shrinkToFit="0" vertical="bottom" wrapText="0"/>
    </xf>
    <xf borderId="9" fillId="11" fontId="31" numFmtId="49" xfId="0" applyAlignment="1" applyBorder="1" applyFont="1" applyNumberFormat="1">
      <alignment readingOrder="0" shrinkToFit="0" vertical="bottom" wrapText="0"/>
    </xf>
    <xf borderId="9" fillId="11" fontId="32" numFmtId="0" xfId="0" applyAlignment="1" applyBorder="1" applyFont="1">
      <alignment readingOrder="0" shrinkToFit="0" vertical="bottom" wrapText="0"/>
    </xf>
    <xf borderId="9" fillId="11" fontId="33" numFmtId="0" xfId="0" applyAlignment="1" applyBorder="1" applyFont="1">
      <alignment readingOrder="0" shrinkToFit="0" vertical="bottom" wrapText="0"/>
    </xf>
    <xf borderId="0" fillId="4" fontId="1" numFmtId="0" xfId="0" applyAlignment="1" applyFont="1">
      <alignment readingOrder="0"/>
    </xf>
    <xf borderId="9" fillId="11" fontId="17" numFmtId="0" xfId="0" applyAlignment="1" applyBorder="1" applyFont="1">
      <alignment shrinkToFit="0" vertical="bottom" wrapText="0"/>
    </xf>
    <xf borderId="9" fillId="11" fontId="34" numFmtId="0" xfId="0" applyAlignment="1" applyBorder="1" applyFont="1">
      <alignment readingOrder="0" shrinkToFit="0" vertical="bottom" wrapText="0"/>
    </xf>
    <xf borderId="9" fillId="11" fontId="35" numFmtId="0" xfId="0" applyAlignment="1" applyBorder="1" applyFont="1">
      <alignment readingOrder="0" shrinkToFit="0" vertical="bottom" wrapText="0"/>
    </xf>
    <xf borderId="9" fillId="11" fontId="34" numFmtId="0" xfId="0" applyAlignment="1" applyBorder="1" applyFont="1">
      <alignment shrinkToFit="0" vertical="center" wrapText="0"/>
    </xf>
    <xf borderId="9" fillId="11" fontId="17" numFmtId="0" xfId="0" applyAlignment="1" applyBorder="1" applyFont="1">
      <alignment shrinkToFit="0" vertical="center" wrapText="0"/>
    </xf>
    <xf borderId="9" fillId="11" fontId="17" numFmtId="0" xfId="0" applyAlignment="1" applyBorder="1" applyFont="1">
      <alignment shrinkToFit="0" vertical="center" wrapText="0"/>
    </xf>
    <xf borderId="9" fillId="11" fontId="36" numFmtId="0" xfId="0" applyAlignment="1" applyBorder="1" applyFont="1">
      <alignment shrinkToFit="0" vertical="center" wrapText="0"/>
    </xf>
    <xf borderId="9" fillId="11" fontId="36" numFmtId="10" xfId="0" applyAlignment="1" applyBorder="1" applyFont="1" applyNumberFormat="1">
      <alignment horizontal="right" shrinkToFit="0" vertical="center" wrapText="0"/>
    </xf>
    <xf borderId="9" fillId="11" fontId="36" numFmtId="3" xfId="0" applyAlignment="1" applyBorder="1" applyFont="1" applyNumberFormat="1">
      <alignment horizontal="right" shrinkToFit="0" vertical="center" wrapText="0"/>
    </xf>
    <xf borderId="9" fillId="11" fontId="31" numFmtId="3" xfId="0" applyAlignment="1" applyBorder="1" applyFont="1" applyNumberFormat="1">
      <alignment horizontal="right" shrinkToFit="0" vertical="bottom" wrapText="0"/>
    </xf>
    <xf borderId="9" fillId="11" fontId="31" numFmtId="3" xfId="0" applyAlignment="1" applyBorder="1" applyFont="1" applyNumberFormat="1">
      <alignment shrinkToFit="0" vertical="bottom" wrapText="0"/>
    </xf>
    <xf borderId="9" fillId="11" fontId="17" numFmtId="3" xfId="0" applyAlignment="1" applyBorder="1" applyFont="1" applyNumberFormat="1">
      <alignment shrinkToFit="0" vertical="bottom" wrapText="0"/>
    </xf>
    <xf borderId="13" fillId="0" fontId="20" numFmtId="0" xfId="0" applyAlignment="1" applyBorder="1" applyFont="1">
      <alignment readingOrder="0" shrinkToFit="0" wrapText="0"/>
    </xf>
    <xf borderId="14" fillId="11" fontId="17" numFmtId="0" xfId="0" applyAlignment="1" applyBorder="1" applyFont="1">
      <alignment shrinkToFit="0" vertical="center" wrapText="0"/>
    </xf>
    <xf borderId="15" fillId="11" fontId="17" numFmtId="0" xfId="0" applyAlignment="1" applyBorder="1" applyFont="1">
      <alignment shrinkToFit="0" vertical="center" wrapText="0"/>
    </xf>
    <xf borderId="0" fillId="11" fontId="17" numFmtId="0" xfId="0" applyAlignment="1" applyFont="1">
      <alignment shrinkToFit="0" vertical="center" wrapText="0"/>
    </xf>
    <xf borderId="1" fillId="0" fontId="37" numFmtId="0" xfId="0" applyAlignment="1" applyBorder="1" applyFont="1">
      <alignment readingOrder="0" vertical="bottom"/>
    </xf>
    <xf borderId="0" fillId="4" fontId="11" numFmtId="0" xfId="0" applyAlignment="1" applyFont="1">
      <alignment readingOrder="0"/>
    </xf>
    <xf borderId="0" fillId="5" fontId="1" numFmtId="0" xfId="0" applyAlignment="1" applyFont="1">
      <alignment readingOrder="0"/>
    </xf>
    <xf borderId="0" fillId="4" fontId="19" numFmtId="0" xfId="0" applyAlignment="1" applyFont="1">
      <alignment readingOrder="0"/>
    </xf>
    <xf borderId="0" fillId="0" fontId="38" numFmtId="0" xfId="0" applyAlignment="1" applyFont="1">
      <alignment readingOrder="0"/>
    </xf>
    <xf borderId="0" fillId="4" fontId="1" numFmtId="0" xfId="0" applyFont="1"/>
    <xf borderId="0" fillId="0" fontId="39" numFmtId="0" xfId="0" applyAlignment="1" applyFont="1">
      <alignment readingOrder="0"/>
    </xf>
    <xf borderId="0" fillId="0" fontId="38" numFmtId="0" xfId="0" applyFont="1"/>
    <xf borderId="9" fillId="11" fontId="17" numFmtId="49" xfId="0" applyAlignment="1" applyBorder="1" applyFont="1" applyNumberFormat="1">
      <alignment readingOrder="0" shrinkToFit="0" vertical="bottom" wrapText="0"/>
    </xf>
    <xf borderId="9" fillId="11" fontId="34" numFmtId="0" xfId="0" applyAlignment="1" applyBorder="1" applyFont="1">
      <alignment readingOrder="0" shrinkToFit="0" vertical="bottom" wrapText="0"/>
    </xf>
    <xf borderId="0" fillId="0" fontId="11" numFmtId="0" xfId="0" applyFont="1"/>
    <xf borderId="0" fillId="0" fontId="1" numFmtId="49" xfId="0" applyFont="1" applyNumberFormat="1"/>
    <xf borderId="0" fillId="0" fontId="16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9" fillId="0" fontId="17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/>
    </xf>
    <xf borderId="9" fillId="11" fontId="34" numFmtId="0" xfId="0" applyAlignment="1" applyBorder="1" applyFont="1">
      <alignment readingOrder="0" shrinkToFit="0" vertical="center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11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9" fillId="0" fontId="17" numFmtId="0" xfId="0" applyAlignment="1" applyBorder="1" applyFont="1">
      <alignment horizontal="left" vertical="bottom"/>
    </xf>
    <xf borderId="0" fillId="0" fontId="13" numFmtId="0" xfId="0" applyAlignment="1" applyFont="1">
      <alignment horizontal="right" shrinkToFit="0" vertical="bottom" wrapText="0"/>
    </xf>
    <xf borderId="0" fillId="0" fontId="1" numFmtId="0" xfId="0" applyFont="1"/>
    <xf borderId="0" fillId="0" fontId="12" numFmtId="0" xfId="0" applyAlignment="1" applyFont="1">
      <alignment horizontal="right" readingOrder="0" shrinkToFit="0" vertical="bottom" wrapText="0"/>
    </xf>
    <xf borderId="0" fillId="11" fontId="17" numFmtId="0" xfId="0" applyAlignment="1" applyFont="1">
      <alignment readingOrder="0" vertical="bottom"/>
    </xf>
    <xf borderId="0" fillId="11" fontId="17" numFmtId="0" xfId="0" applyAlignment="1" applyFont="1">
      <alignment vertical="bottom"/>
    </xf>
    <xf borderId="0" fillId="11" fontId="17" numFmtId="3" xfId="0" applyAlignment="1" applyFont="1" applyNumberFormat="1">
      <alignment readingOrder="0" vertical="bottom"/>
    </xf>
    <xf borderId="0" fillId="0" fontId="16" numFmtId="165" xfId="0" applyAlignment="1" applyFont="1" applyNumberFormat="1">
      <alignment vertical="bottom"/>
    </xf>
    <xf borderId="0" fillId="0" fontId="1" numFmtId="165" xfId="0" applyAlignment="1" applyFont="1" applyNumberFormat="1">
      <alignment readingOrder="0"/>
    </xf>
    <xf borderId="0" fillId="0" fontId="16" numFmtId="0" xfId="0" applyAlignment="1" applyFont="1">
      <alignment vertical="bottom"/>
    </xf>
    <xf borderId="0" fillId="11" fontId="40" numFmtId="0" xfId="0" applyAlignment="1" applyFont="1">
      <alignment vertical="bottom"/>
    </xf>
    <xf borderId="0" fillId="12" fontId="40" numFmtId="0" xfId="0" applyAlignment="1" applyFill="1" applyFont="1">
      <alignment vertical="bottom"/>
    </xf>
    <xf borderId="0" fillId="5" fontId="17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readingOrder="0" vertical="bottom"/>
    </xf>
    <xf borderId="0" fillId="0" fontId="13" numFmtId="3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right" shrinkToFit="0" vertical="bottom" wrapText="0"/>
    </xf>
    <xf borderId="9" fillId="0" fontId="17" numFmtId="0" xfId="0" applyAlignment="1" applyBorder="1" applyFont="1">
      <alignment horizontal="left" readingOrder="0" vertical="bottom"/>
    </xf>
    <xf borderId="0" fillId="0" fontId="14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readingOrder="0"/>
    </xf>
    <xf borderId="0" fillId="11" fontId="40" numFmtId="0" xfId="0" applyAlignment="1" applyFont="1">
      <alignment horizontal="left" readingOrder="0"/>
    </xf>
    <xf borderId="0" fillId="0" fontId="13" numFmtId="0" xfId="0" applyAlignment="1" applyFont="1">
      <alignment horizontal="right" readingOrder="0" shrinkToFit="0" vertical="bottom" wrapText="0"/>
    </xf>
    <xf borderId="9" fillId="11" fontId="17" numFmtId="165" xfId="0" applyAlignment="1" applyBorder="1" applyFont="1" applyNumberFormat="1">
      <alignment readingOrder="0" shrinkToFit="0" vertical="bottom" wrapText="0"/>
    </xf>
    <xf borderId="0" fillId="0" fontId="17" numFmtId="0" xfId="0" applyAlignment="1" applyFont="1">
      <alignment horizontal="right" readingOrder="0" vertical="bottom"/>
    </xf>
    <xf borderId="9" fillId="11" fontId="17" numFmtId="0" xfId="0" applyAlignment="1" applyBorder="1" applyFont="1">
      <alignment readingOrder="0" shrinkToFit="0" vertical="bottom" wrapText="0"/>
    </xf>
    <xf borderId="1" fillId="13" fontId="41" numFmtId="0" xfId="0" applyAlignment="1" applyBorder="1" applyFill="1" applyFont="1">
      <alignment horizontal="center" readingOrder="0"/>
    </xf>
    <xf borderId="1" fillId="11" fontId="30" numFmtId="168" xfId="0" applyAlignment="1" applyBorder="1" applyFont="1" applyNumberFormat="1">
      <alignment horizontal="center" readingOrder="0" shrinkToFit="0" vertical="bottom" wrapText="0"/>
    </xf>
    <xf borderId="9" fillId="14" fontId="33" numFmtId="0" xfId="0" applyAlignment="1" applyBorder="1" applyFill="1" applyFont="1">
      <alignment horizontal="center" readingOrder="0" shrinkToFit="0" vertical="bottom" wrapText="0"/>
    </xf>
    <xf borderId="1" fillId="11" fontId="42" numFmtId="0" xfId="0" applyAlignment="1" applyBorder="1" applyFont="1">
      <alignment horizontal="center" readingOrder="0" shrinkToFit="0" vertical="bottom" wrapText="0"/>
    </xf>
    <xf borderId="1" fillId="15" fontId="12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43" numFmtId="0" xfId="0" applyAlignment="1" applyFont="1">
      <alignment horizontal="left" readingOrder="0"/>
    </xf>
    <xf borderId="1" fillId="0" fontId="12" numFmtId="0" xfId="0" applyAlignment="1" applyBorder="1" applyFont="1">
      <alignment horizontal="center" readingOrder="0" shrinkToFit="0" vertical="bottom" wrapText="0"/>
    </xf>
    <xf borderId="1" fillId="11" fontId="30" numFmtId="168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9" fillId="14" fontId="33" numFmtId="0" xfId="0" applyAlignment="1" applyBorder="1" applyFont="1">
      <alignment horizontal="center" readingOrder="0" shrinkToFit="0" vertical="center" wrapText="0"/>
    </xf>
    <xf borderId="1" fillId="11" fontId="4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9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vertical="center"/>
    </xf>
    <xf borderId="0" fillId="0" fontId="1" numFmtId="0" xfId="0" applyFont="1"/>
    <xf borderId="0" fillId="0" fontId="1" numFmtId="10" xfId="0" applyFont="1" applyNumberFormat="1"/>
    <xf borderId="0" fillId="0" fontId="1" numFmtId="49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3" xfId="0" applyFont="1" applyNumberFormat="1"/>
    <xf borderId="0" fillId="0" fontId="1" numFmtId="3" xfId="0" applyAlignment="1" applyFont="1" applyNumberFormat="1">
      <alignment shrinkToFit="0" wrapText="1"/>
    </xf>
    <xf borderId="0" fillId="0" fontId="1" numFmtId="49" xfId="0" applyFont="1" applyNumberFormat="1"/>
    <xf borderId="9" fillId="11" fontId="31" numFmtId="165" xfId="0" applyAlignment="1" applyBorder="1" applyFont="1" applyNumberFormat="1">
      <alignment readingOrder="0" shrinkToFit="0" vertical="bottom" wrapText="0"/>
    </xf>
    <xf borderId="9" fillId="11" fontId="44" numFmtId="165" xfId="0" applyAlignment="1" applyBorder="1" applyFont="1" applyNumberFormat="1">
      <alignment shrinkToFit="0" vertical="bottom" wrapText="0"/>
    </xf>
    <xf borderId="9" fillId="11" fontId="17" numFmtId="0" xfId="0" applyAlignment="1" applyBorder="1" applyFont="1">
      <alignment shrinkToFit="0" vertical="bottom" wrapText="0"/>
    </xf>
    <xf borderId="9" fillId="11" fontId="44" numFmtId="165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D966"/>
          <bgColor rgb="FFFFD966"/>
        </patternFill>
      </fill>
      <border/>
    </dxf>
  </dxfs>
  <tableStyles count="1">
    <tableStyle count="4" pivot="0" name="Chênh lệch ST tháng 0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AX3" sheet="Chênh lệch ST tháng 08"/>
  </cacheSource>
  <cacheFields>
    <cacheField name="Người xử lý">
      <sharedItems containsSemiMixedTypes="0" containsString="0"/>
    </cacheField>
    <cacheField name="Ngày chuyển hàng">
      <sharedItems containsSemiMixedTypes="0" containsString="0"/>
    </cacheField>
    <cacheField name="Chi nhánh nhận">
      <sharedItems containsSemiMixedTypes="0" containsString="0"/>
    </cacheField>
    <cacheField name="ID ST">
      <sharedItems containsSemiMixedTypes="0" containsString="0"/>
    </cacheField>
    <cacheField name="Mã hàng">
      <sharedItems containsSemiMixedTypes="0" containsString="0"/>
    </cacheField>
    <cacheField name="Tên Hàng">
      <sharedItems containsSemiMixedTypes="0" containsString="0"/>
    </cacheField>
    <cacheField name="ĐVT">
      <sharedItems containsSemiMixedTypes="0" containsString="0"/>
    </cacheField>
    <cacheField name="Số lượng chuyển">
      <sharedItems containsSemiMixedTypes="0" containsString="0"/>
    </cacheField>
    <cacheField name="Số lượng nhận">
      <sharedItems containsSemiMixedTypes="0" containsString="0"/>
    </cacheField>
    <cacheField name="Chênh lệch">
      <sharedItems containsSemiMixedTypes="0" containsString="0"/>
    </cacheField>
    <cacheField name="PT chuyển hàng">
      <sharedItems containsSemiMixedTypes="0" containsString="0"/>
    </cacheField>
    <cacheField name="Column 50">
      <sharedItems containsSemiMixedTypes="0" containsString="0"/>
    </cacheField>
    <cacheField name="TO">
      <sharedItems containsSemiMixedTypes="0" containsString="0"/>
    </cacheField>
    <cacheField name="Hạo hụt tự nhiên">
      <sharedItems containsSemiMixedTypes="0" containsString="0"/>
    </cacheField>
    <cacheField name="SL trả tồn về ST">
      <sharedItems containsSemiMixedTypes="0" containsString="0"/>
    </cacheField>
    <cacheField name="SL chênh lệch CXD">
      <sharedItems containsSemiMixedTypes="0" containsString="0"/>
    </cacheField>
    <cacheField name="PT Trả tồn về ST">
      <sharedItems containsSemiMixedTypes="0" containsString="0"/>
    </cacheField>
    <cacheField name="PT trả tồn về DC">
      <sharedItems containsSemiMixedTypes="0" containsString="0"/>
    </cacheField>
    <cacheField name="PT DC pick dư">
      <sharedItems containsSemiMixedTypes="0" containsString="0"/>
    </cacheField>
    <cacheField name="NOTE">
      <sharedItems containsSemiMixedTypes="0" containsString="0"/>
    </cacheField>
    <cacheField name="Trạng thái">
      <sharedItems containsSemiMixedTypes="0" containsString="0"/>
    </cacheField>
    <cacheField name="Lỗi">
      <sharedItems containsSemiMixedTypes="0" containsString="0"/>
    </cacheField>
    <cacheField name="Hao hụt">
      <sharedItems containsSemiMixedTypes="0" containsString="0"/>
    </cacheField>
    <cacheField name="Siêu thị">
      <sharedItems containsSemiMixedTypes="0" containsString="0"/>
    </cacheField>
    <cacheField name="Kho rau">
      <sharedItems containsSemiMixedTypes="0" containsString="0"/>
    </cacheField>
    <cacheField name="Xử lý">
      <sharedItems containsSemiMixedTypes="0" containsString="0"/>
    </cacheField>
    <cacheField name="Link hình ảnh">
      <sharedItems containsSemiMixedTypes="0" containsString="0"/>
    </cacheField>
    <cacheField name="DC xác nhận">
      <sharedItems containsSemiMixedTypes="0" containsString="0"/>
    </cacheField>
    <cacheField name="note2">
      <sharedItems containsSemiMixedTypes="0" containsString="0"/>
    </cacheField>
    <cacheField name="KFM phản hồi">
      <sharedItems containsSemiMixedTypes="0" containsString="0"/>
    </cacheField>
    <cacheField name="note3">
      <sharedItems containsSemiMixedTypes="0" containsString="0"/>
    </cacheField>
    <cacheField name="CLV2">
      <sharedItems containsSemiMixedTypes="0" containsString="0"/>
    </cacheField>
    <cacheField name="Loại hàng">
      <sharedItems containsSemiMixedTypes="0" containsString="0"/>
    </cacheField>
    <cacheField name="% Hao hụt">
      <sharedItems containsSemiMixedTypes="0" containsString="0"/>
    </cacheField>
    <cacheField name="Giá nhập &#10;( -VAT)">
      <sharedItems containsSemiMixedTypes="0" containsString="0"/>
    </cacheField>
    <cacheField name="Tổng GT">
      <sharedItems containsSemiMixedTypes="0" containsString="0"/>
    </cacheField>
    <cacheField name="Tổng hao hụt">
      <sharedItems containsSemiMixedTypes="0" containsString="0"/>
    </cacheField>
    <cacheField name="Tổng ST">
      <sharedItems containsSemiMixedTypes="0" containsString="0"/>
    </cacheField>
    <cacheField name="Tổng kho rau">
      <sharedItems containsSemiMixedTypes="0" containsString="0"/>
    </cacheField>
    <cacheField name="Tổng chưa xác định">
      <sharedItems containsSemiMixedTypes="0" containsString="0"/>
    </cacheField>
    <cacheField name="GSM phụ trách">
      <sharedItems containsSemiMixedTypes="0" containsString="0"/>
    </cacheField>
    <cacheField name="RSM phụ trách ">
      <sharedItems containsSemiMixedTypes="0" containsString="0"/>
    </cacheField>
    <cacheField name="Khu vực">
      <sharedItems containsSemiMixedTypes="0" containsString="0"/>
    </cacheField>
    <cacheField name="Thọ Note">
      <sharedItems containsSemiMixedTypes="0" containsString="0"/>
    </cacheField>
    <cacheField name="Lịch đi hàng">
      <sharedItems containsSemiMixedTypes="0" containsString="0"/>
    </cacheField>
    <cacheField name="Cột 46">
      <sharedItems containsSemiMixedTypes="0" containsString="0"/>
    </cacheField>
    <cacheField name="CLV4">
      <sharedItems containsSemiMixedTypes="0" containsString="0"/>
    </cacheField>
    <cacheField name="Column 48">
      <sharedItems containsSemiMixedTypes="0" containsString="0"/>
    </cacheField>
    <cacheField name="Column 49">
      <sharedItems containsSemiMixedTypes="0" containsString="0"/>
    </cacheField>
    <cacheField name="column 502">
      <sharedItems containsSemiMixedTypes="0" containsString="0"/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C.Rau" cacheId="0" dataCaption="" compact="0" compactData="0">
  <location ref="A4:B6" firstHeaderRow="0" firstDataRow="1" firstDataCol="1" rowPageCount="2" colPageCount="1"/>
  <pivotFields>
    <pivotField name="Người xử lý" compact="0" outline="0" multipleItemSelectionAllowed="1" showAll="0">
      <items>
        <item t="default"/>
      </items>
    </pivotField>
    <pivotField name="Ngày chuyển hàng" axis="axisRow" compact="0" outline="0" multipleItemSelectionAllowed="1" showAll="0" sortType="ascending">
      <items>
        <item t="default"/>
      </items>
    </pivotField>
    <pivotField name="Chi nhánh nhận" compact="0" outline="0" multipleItemSelectionAllowed="1" showAll="0">
      <items>
        <item t="default"/>
      </items>
    </pivotField>
    <pivotField name="ID ST" compact="0" outline="0" multipleItemSelectionAllowed="1" showAll="0">
      <items>
        <item t="default"/>
      </items>
    </pivotField>
    <pivotField name="Mã hàng" compact="0" outline="0" multipleItemSelectionAllowed="1" showAll="0">
      <items>
        <item t="default"/>
      </items>
    </pivotField>
    <pivotField name="Tên Hàng" compact="0" outline="0" multipleItemSelectionAllowed="1" showAll="0">
      <items>
        <item t="default"/>
      </items>
    </pivotField>
    <pivotField name="ĐVT" compact="0" outline="0" multipleItemSelectionAllowed="1" showAll="0">
      <items>
        <item t="default"/>
      </items>
    </pivotField>
    <pivotField name="Số lượng chuyển" compact="0" outline="0" multipleItemSelectionAllowed="1" showAll="0">
      <items>
        <item t="default"/>
      </items>
    </pivotField>
    <pivotField name="Số lượng nhận" compact="0" outline="0" multipleItemSelectionAllowed="1" showAll="0">
      <items>
        <item t="default"/>
      </items>
    </pivotField>
    <pivotField name="Chênh lệch" compact="0" outline="0" multipleItemSelectionAllowed="1" showAll="0">
      <items>
        <item t="default"/>
      </items>
    </pivotField>
    <pivotField name="PT chuyển hàng" dataField="1" compact="0" outline="0" multipleItemSelectionAllowed="1" showAll="0">
      <items>
        <item t="default"/>
      </items>
    </pivotField>
    <pivotField name="Column 50" compact="0" outline="0" multipleItemSelectionAllowed="1" showAll="0">
      <items>
        <item t="default"/>
      </items>
    </pivotField>
    <pivotField name="TO" compact="0" outline="0" multipleItemSelectionAllowed="1" showAll="0">
      <items>
        <item t="default"/>
      </items>
    </pivotField>
    <pivotField name="Hạo hụt tự nhiên" compact="0" outline="0" multipleItemSelectionAllowed="1" showAll="0">
      <items>
        <item t="default"/>
      </items>
    </pivotField>
    <pivotField name="SL trả tồn về ST" compact="0" outline="0" multipleItemSelectionAllowed="1" showAll="0">
      <items>
        <item t="default"/>
      </items>
    </pivotField>
    <pivotField name="SL chênh lệch CXD" compact="0" outline="0" multipleItemSelectionAllowed="1" showAll="0">
      <items>
        <item t="default"/>
      </items>
    </pivotField>
    <pivotField name="PT Trả tồn về ST" compact="0" outline="0" multipleItemSelectionAllowed="1" showAll="0">
      <items>
        <item t="default"/>
      </items>
    </pivotField>
    <pivotField name="PT trả tồn về DC" compact="0" outline="0" multipleItemSelectionAllowed="1" showAll="0">
      <items>
        <item t="default"/>
      </items>
    </pivotField>
    <pivotField name="PT DC pick dư" compact="0" outline="0" multipleItemSelectionAllowed="1" showAll="0">
      <items>
        <item t="default"/>
      </items>
    </pivotField>
    <pivotField name="NOTE" compact="0" outline="0" multipleItemSelectionAllowed="1" showAll="0">
      <items>
        <item t="default"/>
      </items>
    </pivotField>
    <pivotField name="Trạng thái" compact="0" outline="0" multipleItemSelectionAllowed="1" showAll="0">
      <items>
        <item t="default"/>
      </items>
    </pivotField>
    <pivotField name="Lỗi" compact="0" outline="0" multipleItemSelectionAllowed="1" showAll="0">
      <items>
        <item t="default"/>
      </items>
    </pivotField>
    <pivotField name="Hao hụt" compact="0" outline="0" multipleItemSelectionAllowed="1" showAll="0">
      <items>
        <item t="default"/>
      </items>
    </pivotField>
    <pivotField name="Siêu thị" compact="0" outline="0" multipleItemSelectionAllowed="1" showAll="0">
      <items>
        <item t="default"/>
      </items>
    </pivotField>
    <pivotField name="Kho rau" axis="axisPage" compact="0" outline="0" multipleItemSelectionAllowed="1" showAll="0">
      <items>
        <item t="default"/>
      </items>
    </pivotField>
    <pivotField name="Xử lý" compact="0" outline="0" multipleItemSelectionAllowed="1" showAll="0">
      <items>
        <item t="default"/>
      </items>
    </pivotField>
    <pivotField name="Link hình ảnh" compact="0" outline="0" multipleItemSelectionAllowed="1" showAll="0">
      <items>
        <item t="default"/>
      </items>
    </pivotField>
    <pivotField name="DC xác nhận" axis="axisCol" compact="0" outline="0" multipleItemSelectionAllowed="1" showAll="0" sortType="ascending">
      <items>
        <item t="default"/>
      </items>
    </pivotField>
    <pivotField name="note2" compact="0" outline="0" multipleItemSelectionAllowed="1" showAll="0">
      <items>
        <item t="default"/>
      </items>
    </pivotField>
    <pivotField name="KFM phản hồi" compact="0" outline="0" multipleItemSelectionAllowed="1" showAll="0">
      <items>
        <item t="default"/>
      </items>
    </pivotField>
    <pivotField name="note3" compact="0" outline="0" multipleItemSelectionAllowed="1" showAll="0">
      <items>
        <item t="default"/>
      </items>
    </pivotField>
    <pivotField name="CLV2" axis="axisPage" compact="0" outline="0" multipleItemSelectionAllowed="1" showAll="0">
      <items>
        <item t="default"/>
      </items>
    </pivotField>
    <pivotField name="Loại hàng" compact="0" outline="0" multipleItemSelectionAllowed="1" showAll="0">
      <items>
        <item t="default"/>
      </items>
    </pivotField>
    <pivotField name="% Hao hụt" compact="0" outline="0" multipleItemSelectionAllowed="1" showAll="0">
      <items>
        <item t="default"/>
      </items>
    </pivotField>
    <pivotField name="Giá nhập &#10;( -VAT)" compact="0" outline="0" multipleItemSelectionAllowed="1" showAll="0">
      <items>
        <item t="default"/>
      </items>
    </pivotField>
    <pivotField name="Tổng GT" compact="0" outline="0" multipleItemSelectionAllowed="1" showAll="0">
      <items>
        <item t="default"/>
      </items>
    </pivotField>
    <pivotField name="Tổng hao hụt" compact="0" outline="0" multipleItemSelectionAllowed="1" showAll="0">
      <items>
        <item t="default"/>
      </items>
    </pivotField>
    <pivotField name="Tổng ST" compact="0" outline="0" multipleItemSelectionAllowed="1" showAll="0">
      <items>
        <item t="default"/>
      </items>
    </pivotField>
    <pivotField name="Tổng kho rau" compact="0" outline="0" multipleItemSelectionAllowed="1" showAll="0">
      <items>
        <item t="default"/>
      </items>
    </pivotField>
    <pivotField name="Tổng chưa xác định" compact="0" outline="0" multipleItemSelectionAllowed="1" showAll="0">
      <items>
        <item t="default"/>
      </items>
    </pivotField>
    <pivotField name="GSM phụ trách" compact="0" outline="0" multipleItemSelectionAllowed="1" showAll="0">
      <items>
        <item t="default"/>
      </items>
    </pivotField>
    <pivotField name="RSM phụ trách " compact="0" outline="0" multipleItemSelectionAllowed="1" showAll="0">
      <items>
        <item t="default"/>
      </items>
    </pivotField>
    <pivotField name="Khu vực" compact="0" outline="0" multipleItemSelectionAllowed="1" showAll="0">
      <items>
        <item t="default"/>
      </items>
    </pivotField>
    <pivotField name="Thọ Note" compact="0" outline="0" multipleItemSelectionAllowed="1" showAll="0">
      <items>
        <item t="default"/>
      </items>
    </pivotField>
    <pivotField name="Lịch đi hàng" compact="0" outline="0" multipleItemSelectionAllowed="1" showAll="0">
      <items>
        <item t="default"/>
      </items>
    </pivotField>
    <pivotField name="Cột 46" compact="0" outline="0" multipleItemSelectionAllowed="1" showAll="0">
      <items>
        <item t="default"/>
      </items>
    </pivotField>
    <pivotField name="CLV4" compact="0" outline="0" multipleItemSelectionAllowed="1" showAll="0">
      <items>
        <item t="default"/>
      </items>
    </pivotField>
    <pivotField name="Column 48" compact="0" outline="0" multipleItemSelectionAllowed="1" showAll="0">
      <items>
        <item t="default"/>
      </items>
    </pivotField>
    <pivotField name="Column 49" compact="0" outline="0" multipleItemSelectionAllowed="1" showAll="0">
      <items>
        <item t="default"/>
      </items>
    </pivotField>
    <pivotField name="column 502" compact="0" outline="0" multipleItemSelectionAllowed="1" showAll="0">
      <items>
        <item t="default"/>
      </items>
    </pivotField>
  </pivotFields>
  <rowFields>
    <field x="1"/>
  </rowFields>
  <colFields>
    <field x="27"/>
  </colFields>
  <pageFields>
    <pageField fld="31"/>
    <pageField fld="24"/>
  </pageFields>
  <dataFields>
    <dataField name="COUNTA of PT chuyển hàng" fld="10" subtotal="count" baseField="0"/>
  </dataFields>
</pivotTableDefinition>
</file>

<file path=xl/pivotTables/pivotTable2.xml><?xml version="1.0" encoding="utf-8"?>
<pivotTableDefinition xmlns="http://schemas.openxmlformats.org/spreadsheetml/2006/main" name="DC.Rau 2" cacheId="0" dataCaption="" compact="0" compactData="0">
  <location ref="M4:N6" firstHeaderRow="0" firstDataRow="1" firstDataCol="1" rowPageCount="2" colPageCount="1"/>
  <pivotFields>
    <pivotField name="Người xử lý" compact="0" outline="0" multipleItemSelectionAllowed="1" showAll="0">
      <items>
        <item t="default"/>
      </items>
    </pivotField>
    <pivotField name="Ngày chuyển hàng" axis="axisRow" compact="0" outline="0" multipleItemSelectionAllowed="1" showAll="0" sortType="ascending">
      <items>
        <item t="default"/>
      </items>
    </pivotField>
    <pivotField name="Chi nhánh nhận" compact="0" outline="0" multipleItemSelectionAllowed="1" showAll="0">
      <items>
        <item t="default"/>
      </items>
    </pivotField>
    <pivotField name="ID ST" compact="0" outline="0" multipleItemSelectionAllowed="1" showAll="0">
      <items>
        <item t="default"/>
      </items>
    </pivotField>
    <pivotField name="Mã hàng" compact="0" outline="0" multipleItemSelectionAllowed="1" showAll="0">
      <items>
        <item t="default"/>
      </items>
    </pivotField>
    <pivotField name="Tên Hàng" compact="0" outline="0" multipleItemSelectionAllowed="1" showAll="0">
      <items>
        <item t="default"/>
      </items>
    </pivotField>
    <pivotField name="ĐVT" compact="0" outline="0" multipleItemSelectionAllowed="1" showAll="0">
      <items>
        <item t="default"/>
      </items>
    </pivotField>
    <pivotField name="Số lượng chuyển" compact="0" outline="0" multipleItemSelectionAllowed="1" showAll="0">
      <items>
        <item t="default"/>
      </items>
    </pivotField>
    <pivotField name="Số lượng nhận" compact="0" outline="0" multipleItemSelectionAllowed="1" showAll="0">
      <items>
        <item t="default"/>
      </items>
    </pivotField>
    <pivotField name="Chênh lệch" compact="0" outline="0" multipleItemSelectionAllowed="1" showAll="0">
      <items>
        <item t="default"/>
      </items>
    </pivotField>
    <pivotField name="PT chuyển hàng" compact="0" outline="0" multipleItemSelectionAllowed="1" showAll="0">
      <items>
        <item t="default"/>
      </items>
    </pivotField>
    <pivotField name="Column 50" compact="0" outline="0" multipleItemSelectionAllowed="1" showAll="0">
      <items>
        <item t="default"/>
      </items>
    </pivotField>
    <pivotField name="TO" compact="0" outline="0" multipleItemSelectionAllowed="1" showAll="0">
      <items>
        <item t="default"/>
      </items>
    </pivotField>
    <pivotField name="Hạo hụt tự nhiên" compact="0" outline="0" multipleItemSelectionAllowed="1" showAll="0">
      <items>
        <item t="default"/>
      </items>
    </pivotField>
    <pivotField name="SL trả tồn về ST" compact="0" outline="0" multipleItemSelectionAllowed="1" showAll="0">
      <items>
        <item t="default"/>
      </items>
    </pivotField>
    <pivotField name="SL chênh lệch CXD" compact="0" outline="0" multipleItemSelectionAllowed="1" showAll="0">
      <items>
        <item t="default"/>
      </items>
    </pivotField>
    <pivotField name="PT Trả tồn về ST" compact="0" outline="0" multipleItemSelectionAllowed="1" showAll="0">
      <items>
        <item t="default"/>
      </items>
    </pivotField>
    <pivotField name="PT trả tồn về DC" compact="0" outline="0" multipleItemSelectionAllowed="1" showAll="0">
      <items>
        <item t="default"/>
      </items>
    </pivotField>
    <pivotField name="PT DC pick dư" compact="0" outline="0" multipleItemSelectionAllowed="1" showAll="0">
      <items>
        <item t="default"/>
      </items>
    </pivotField>
    <pivotField name="NOTE" compact="0" outline="0" multipleItemSelectionAllowed="1" showAll="0">
      <items>
        <item t="default"/>
      </items>
    </pivotField>
    <pivotField name="Trạng thái" compact="0" outline="0" multipleItemSelectionAllowed="1" showAll="0">
      <items>
        <item t="default"/>
      </items>
    </pivotField>
    <pivotField name="Lỗi" compact="0" outline="0" multipleItemSelectionAllowed="1" showAll="0">
      <items>
        <item t="default"/>
      </items>
    </pivotField>
    <pivotField name="Hao hụt" compact="0" outline="0" multipleItemSelectionAllowed="1" showAll="0">
      <items>
        <item t="default"/>
      </items>
    </pivotField>
    <pivotField name="Siêu thị" compact="0" outline="0" multipleItemSelectionAllowed="1" showAll="0">
      <items>
        <item t="default"/>
      </items>
    </pivotField>
    <pivotField name="Kho rau" axis="axisPage" compact="0" outline="0" multipleItemSelectionAllowed="1" showAll="0">
      <items>
        <item t="default"/>
      </items>
    </pivotField>
    <pivotField name="Xử lý" compact="0" outline="0" multipleItemSelectionAllowed="1" showAll="0">
      <items>
        <item t="default"/>
      </items>
    </pivotField>
    <pivotField name="Link hình ảnh" compact="0" outline="0" multipleItemSelectionAllowed="1" showAll="0">
      <items>
        <item t="default"/>
      </items>
    </pivotField>
    <pivotField name="DC xác nhận" axis="axisCol" compact="0" outline="0" multipleItemSelectionAllowed="1" showAll="0" sortType="ascending">
      <items>
        <item t="default"/>
      </items>
    </pivotField>
    <pivotField name="note2" compact="0" outline="0" multipleItemSelectionAllowed="1" showAll="0">
      <items>
        <item t="default"/>
      </items>
    </pivotField>
    <pivotField name="KFM phản hồi" compact="0" outline="0" multipleItemSelectionAllowed="1" showAll="0">
      <items>
        <item t="default"/>
      </items>
    </pivotField>
    <pivotField name="note3" compact="0" outline="0" multipleItemSelectionAllowed="1" showAll="0">
      <items>
        <item t="default"/>
      </items>
    </pivotField>
    <pivotField name="CLV2" axis="axisPage" compact="0" outline="0" multipleItemSelectionAllowed="1" showAll="0">
      <items>
        <item t="default"/>
      </items>
    </pivotField>
    <pivotField name="Loại hàng" compact="0" outline="0" multipleItemSelectionAllowed="1" showAll="0">
      <items>
        <item t="default"/>
      </items>
    </pivotField>
    <pivotField name="% Hao hụt" compact="0" outline="0" multipleItemSelectionAllowed="1" showAll="0">
      <items>
        <item t="default"/>
      </items>
    </pivotField>
    <pivotField name="Giá nhập &#10;( -VAT)" compact="0" outline="0" multipleItemSelectionAllowed="1" showAll="0">
      <items>
        <item t="default"/>
      </items>
    </pivotField>
    <pivotField name="Tổng GT" dataField="1" compact="0" outline="0" multipleItemSelectionAllowed="1" showAll="0">
      <items>
        <item t="default"/>
      </items>
    </pivotField>
    <pivotField name="Tổng hao hụt" compact="0" outline="0" multipleItemSelectionAllowed="1" showAll="0">
      <items>
        <item t="default"/>
      </items>
    </pivotField>
    <pivotField name="Tổng ST" compact="0" outline="0" multipleItemSelectionAllowed="1" showAll="0">
      <items>
        <item t="default"/>
      </items>
    </pivotField>
    <pivotField name="Tổng kho rau" compact="0" outline="0" multipleItemSelectionAllowed="1" showAll="0">
      <items>
        <item t="default"/>
      </items>
    </pivotField>
    <pivotField name="Tổng chưa xác định" compact="0" outline="0" multipleItemSelectionAllowed="1" showAll="0">
      <items>
        <item t="default"/>
      </items>
    </pivotField>
    <pivotField name="GSM phụ trách" compact="0" outline="0" multipleItemSelectionAllowed="1" showAll="0">
      <items>
        <item t="default"/>
      </items>
    </pivotField>
    <pivotField name="RSM phụ trách " compact="0" outline="0" multipleItemSelectionAllowed="1" showAll="0">
      <items>
        <item t="default"/>
      </items>
    </pivotField>
    <pivotField name="Khu vực" compact="0" outline="0" multipleItemSelectionAllowed="1" showAll="0">
      <items>
        <item t="default"/>
      </items>
    </pivotField>
    <pivotField name="Thọ Note" compact="0" outline="0" multipleItemSelectionAllowed="1" showAll="0">
      <items>
        <item t="default"/>
      </items>
    </pivotField>
    <pivotField name="Lịch đi hàng" compact="0" outline="0" multipleItemSelectionAllowed="1" showAll="0">
      <items>
        <item t="default"/>
      </items>
    </pivotField>
    <pivotField name="Cột 46" compact="0" outline="0" multipleItemSelectionAllowed="1" showAll="0">
      <items>
        <item t="default"/>
      </items>
    </pivotField>
    <pivotField name="CLV4" compact="0" outline="0" multipleItemSelectionAllowed="1" showAll="0">
      <items>
        <item t="default"/>
      </items>
    </pivotField>
    <pivotField name="Column 48" compact="0" outline="0" multipleItemSelectionAllowed="1" showAll="0">
      <items>
        <item t="default"/>
      </items>
    </pivotField>
    <pivotField name="Column 49" compact="0" outline="0" multipleItemSelectionAllowed="1" showAll="0">
      <items>
        <item t="default"/>
      </items>
    </pivotField>
    <pivotField name="column 502" compact="0" outline="0" multipleItemSelectionAllowed="1" showAll="0">
      <items>
        <item t="default"/>
      </items>
    </pivotField>
  </pivotFields>
  <rowFields>
    <field x="1"/>
  </rowFields>
  <colFields>
    <field x="27"/>
  </colFields>
  <pageFields>
    <pageField fld="31"/>
    <pageField fld="24"/>
  </pageFields>
  <dataFields>
    <dataField name="\" fld="35" baseField="0"/>
  </dataFields>
</pivotTableDefinition>
</file>

<file path=xl/pivotTables/pivotTable3.xml><?xml version="1.0" encoding="utf-8"?>
<pivotTableDefinition xmlns="http://schemas.openxmlformats.org/spreadsheetml/2006/main" name="DC.All" cacheId="0" dataCaption="" compact="0" compactData="0">
  <location ref="A4:C7" firstHeaderRow="0" firstDataRow="1" firstDataCol="2" rowPageCount="2" colPageCount="1"/>
  <pivotFields>
    <pivotField name="Người xử lý" compact="0" outline="0" multipleItemSelectionAllowed="1" showAll="0">
      <items>
        <item t="default"/>
      </items>
    </pivotField>
    <pivotField name="Ngày chuyển hàng" axis="axisRow" compact="0" outline="0" multipleItemSelectionAllowed="1" showAll="0" sortType="ascending">
      <items>
        <item t="default"/>
      </items>
    </pivotField>
    <pivotField name="Chi nhánh nhận" compact="0" outline="0" multipleItemSelectionAllowed="1" showAll="0">
      <items>
        <item t="default"/>
      </items>
    </pivotField>
    <pivotField name="ID ST" compact="0" outline="0" multipleItemSelectionAllowed="1" showAll="0">
      <items>
        <item t="default"/>
      </items>
    </pivotField>
    <pivotField name="Mã hàng" compact="0" outline="0" multipleItemSelectionAllowed="1" showAll="0">
      <items>
        <item t="default"/>
      </items>
    </pivotField>
    <pivotField name="Tên Hàng" compact="0" outline="0" multipleItemSelectionAllowed="1" showAll="0">
      <items>
        <item t="default"/>
      </items>
    </pivotField>
    <pivotField name="ĐVT" compact="0" outline="0" multipleItemSelectionAllowed="1" showAll="0">
      <items>
        <item t="default"/>
      </items>
    </pivotField>
    <pivotField name="Số lượng chuyển" compact="0" outline="0" multipleItemSelectionAllowed="1" showAll="0">
      <items>
        <item t="default"/>
      </items>
    </pivotField>
    <pivotField name="Số lượng nhận" compact="0" outline="0" multipleItemSelectionAllowed="1" showAll="0">
      <items>
        <item t="default"/>
      </items>
    </pivotField>
    <pivotField name="Chênh lệch" compact="0" outline="0" multipleItemSelectionAllowed="1" showAll="0">
      <items>
        <item t="default"/>
      </items>
    </pivotField>
    <pivotField name="PT chuyển hàng" dataField="1" compact="0" outline="0" multipleItemSelectionAllowed="1" showAll="0">
      <items>
        <item t="default"/>
      </items>
    </pivotField>
    <pivotField name="Column 50" compact="0" outline="0" multipleItemSelectionAllowed="1" showAll="0">
      <items>
        <item t="default"/>
      </items>
    </pivotField>
    <pivotField name="TO" compact="0" outline="0" multipleItemSelectionAllowed="1" showAll="0">
      <items>
        <item t="default"/>
      </items>
    </pivotField>
    <pivotField name="Hạo hụt tự nhiên" compact="0" outline="0" multipleItemSelectionAllowed="1" showAll="0">
      <items>
        <item t="default"/>
      </items>
    </pivotField>
    <pivotField name="SL trả tồn về ST" compact="0" outline="0" multipleItemSelectionAllowed="1" showAll="0">
      <items>
        <item t="default"/>
      </items>
    </pivotField>
    <pivotField name="SL chênh lệch CXD" compact="0" outline="0" multipleItemSelectionAllowed="1" showAll="0">
      <items>
        <item t="default"/>
      </items>
    </pivotField>
    <pivotField name="PT Trả tồn về ST" compact="0" outline="0" multipleItemSelectionAllowed="1" showAll="0">
      <items>
        <item t="default"/>
      </items>
    </pivotField>
    <pivotField name="PT trả tồn về DC" compact="0" outline="0" multipleItemSelectionAllowed="1" showAll="0">
      <items>
        <item t="default"/>
      </items>
    </pivotField>
    <pivotField name="PT DC pick dư" compact="0" outline="0" multipleItemSelectionAllowed="1" showAll="0">
      <items>
        <item t="default"/>
      </items>
    </pivotField>
    <pivotField name="NOTE" compact="0" outline="0" multipleItemSelectionAllowed="1" showAll="0">
      <items>
        <item t="default"/>
      </items>
    </pivotField>
    <pivotField name="Trạng thái" compact="0" outline="0" multipleItemSelectionAllowed="1" showAll="0">
      <items>
        <item t="default"/>
      </items>
    </pivotField>
    <pivotField name="Lỗi" compact="0" outline="0" multipleItemSelectionAllowed="1" showAll="0">
      <items>
        <item t="default"/>
      </items>
    </pivotField>
    <pivotField name="Hao hụt" axis="axisPage" compact="0" outline="0" multipleItemSelectionAllowed="1" showAll="0">
      <items>
        <item t="default"/>
      </items>
    </pivotField>
    <pivotField name="Siêu thị" compact="0" outline="0" multipleItemSelectionAllowed="1" showAll="0">
      <items>
        <item t="default"/>
      </items>
    </pivotField>
    <pivotField name="Kho rau" axis="axisPage" compact="0" outline="0" multipleItemSelectionAllowed="1" showAll="0">
      <items>
        <item t="default"/>
      </items>
    </pivotField>
    <pivotField name="Xử lý" compact="0" outline="0" multipleItemSelectionAllowed="1" showAll="0">
      <items>
        <item t="default"/>
      </items>
    </pivotField>
    <pivotField name="Link hình ảnh" compact="0" outline="0" multipleItemSelectionAllowed="1" showAll="0">
      <items>
        <item t="default"/>
      </items>
    </pivotField>
    <pivotField name="DC xác nhận" axis="axisCol" compact="0" outline="0" multipleItemSelectionAllowed="1" showAll="0" sortType="ascending">
      <items>
        <item t="default"/>
      </items>
    </pivotField>
    <pivotField name="note2" compact="0" outline="0" multipleItemSelectionAllowed="1" showAll="0">
      <items>
        <item t="default"/>
      </items>
    </pivotField>
    <pivotField name="KFM phản hồi" compact="0" outline="0" multipleItemSelectionAllowed="1" showAll="0">
      <items>
        <item t="default"/>
      </items>
    </pivotField>
    <pivotField name="note3" compact="0" outline="0" multipleItemSelectionAllowed="1" showAll="0">
      <items>
        <item t="default"/>
      </items>
    </pivotField>
    <pivotField name="CLV2" axis="axisCol" compact="0" outline="0" multipleItemSelectionAllowed="1" showAll="0" sortType="ascending">
      <items>
        <item t="default"/>
      </items>
    </pivotField>
    <pivotField name="Loại hàng" compact="0" outline="0" multipleItemSelectionAllowed="1" showAll="0">
      <items>
        <item t="default"/>
      </items>
    </pivotField>
    <pivotField name="% Hao hụt" compact="0" outline="0" multipleItemSelectionAllowed="1" showAll="0">
      <items>
        <item t="default"/>
      </items>
    </pivotField>
    <pivotField name="Giá nhập &#10;( -VAT)" compact="0" outline="0" multipleItemSelectionAllowed="1" showAll="0">
      <items>
        <item t="default"/>
      </items>
    </pivotField>
    <pivotField name="Tổng GT" compact="0" outline="0" multipleItemSelectionAllowed="1" showAll="0">
      <items>
        <item t="default"/>
      </items>
    </pivotField>
    <pivotField name="Tổng hao hụt" compact="0" outline="0" multipleItemSelectionAllowed="1" showAll="0">
      <items>
        <item t="default"/>
      </items>
    </pivotField>
    <pivotField name="Tổng ST" compact="0" outline="0" multipleItemSelectionAllowed="1" showAll="0">
      <items>
        <item t="default"/>
      </items>
    </pivotField>
    <pivotField name="Tổng kho rau" compact="0" outline="0" multipleItemSelectionAllowed="1" showAll="0">
      <items>
        <item t="default"/>
      </items>
    </pivotField>
    <pivotField name="Tổng chưa xác định" compact="0" outline="0" multipleItemSelectionAllowed="1" showAll="0">
      <items>
        <item t="default"/>
      </items>
    </pivotField>
    <pivotField name="GSM phụ trách" compact="0" outline="0" multipleItemSelectionAllowed="1" showAll="0">
      <items>
        <item t="default"/>
      </items>
    </pivotField>
    <pivotField name="RSM phụ trách " compact="0" outline="0" multipleItemSelectionAllowed="1" showAll="0">
      <items>
        <item t="default"/>
      </items>
    </pivotField>
    <pivotField name="Khu vực" compact="0" outline="0" multipleItemSelectionAllowed="1" showAll="0">
      <items>
        <item t="default"/>
      </items>
    </pivotField>
    <pivotField name="Thọ Note" compact="0" outline="0" multipleItemSelectionAllowed="1" showAll="0">
      <items>
        <item t="default"/>
      </items>
    </pivotField>
    <pivotField name="Lịch đi hàng" compact="0" outline="0" multipleItemSelectionAllowed="1" showAll="0">
      <items>
        <item t="default"/>
      </items>
    </pivotField>
    <pivotField name="Cột 46" compact="0" outline="0" multipleItemSelectionAllowed="1" showAll="0">
      <items>
        <item t="default"/>
      </items>
    </pivotField>
    <pivotField name="CLV4" compact="0" outline="0" multipleItemSelectionAllowed="1" showAll="0">
      <items>
        <item t="default"/>
      </items>
    </pivotField>
    <pivotField name="Column 48" compact="0" outline="0" multipleItemSelectionAllowed="1" showAll="0">
      <items>
        <item t="default"/>
      </items>
    </pivotField>
    <pivotField name="Column 49" compact="0" outline="0" multipleItemSelectionAllowed="1" showAll="0">
      <items>
        <item t="default"/>
      </items>
    </pivotField>
    <pivotField name="column 502" compact="0" outline="0" multipleItemSelectionAllowed="1" showAll="0">
      <items>
        <item t="default"/>
      </items>
    </pivotField>
  </pivotFields>
  <rowFields>
    <field x="1"/>
  </rowFields>
  <colFields>
    <field x="31"/>
    <field x="27"/>
  </colFields>
  <pageFields>
    <pageField fld="24"/>
    <pageField fld="22"/>
  </pageFields>
  <dataFields>
    <dataField name="COUNTA of PT chuyển hàng" fld="10" subtotal="count" baseField="0"/>
  </dataFields>
</pivotTableDefinition>
</file>

<file path=xl/tables/table1.xml><?xml version="1.0" encoding="utf-8"?>
<table xmlns="http://schemas.openxmlformats.org/spreadsheetml/2006/main" ref="A3:AX2084" displayName="Bảng_2" name="Bảng_2" id="1">
  <autoFilter ref="$A$3:$AX$2084"/>
  <tableColumns count="50">
    <tableColumn name="Người xử lý" id="1"/>
    <tableColumn name="Ngày chuyển hàng" id="2"/>
    <tableColumn name="Chi nhánh nhận" id="3"/>
    <tableColumn name="ID ST" id="4"/>
    <tableColumn name="Mã hàng" id="5"/>
    <tableColumn name="Tên Hàng" id="6"/>
    <tableColumn name="ĐVT" id="7"/>
    <tableColumn name="Số lượng chuyển" id="8"/>
    <tableColumn name="Số lượng nhận" id="9"/>
    <tableColumn name="Chênh lệch" id="10"/>
    <tableColumn name="PT chuyển hàng" id="11"/>
    <tableColumn name="Column 50" id="12"/>
    <tableColumn name="TO" id="13"/>
    <tableColumn name="Hạo hụt tự nhiên" id="14"/>
    <tableColumn name="SL trả tồn về ST" id="15"/>
    <tableColumn name="SL chênh lệch CXD" id="16"/>
    <tableColumn name="PT Trả tồn về ST" id="17"/>
    <tableColumn name="PT trả tồn về DC" id="18"/>
    <tableColumn name="PT DC pick dư" id="19"/>
    <tableColumn name="NOTE" id="20"/>
    <tableColumn name="Trạng thái" id="21"/>
    <tableColumn name="Lỗi" id="22"/>
    <tableColumn name="Hao hụt" id="23"/>
    <tableColumn name="Siêu thị" id="24"/>
    <tableColumn name="Kho rau" id="25"/>
    <tableColumn name="Xử lý" id="26"/>
    <tableColumn name="Link hình ảnh" id="27"/>
    <tableColumn name="DC xác nhận" id="28"/>
    <tableColumn name="NOTE 2" id="29"/>
    <tableColumn name="KFM phản hồi" id="30"/>
    <tableColumn name="NOTE 3" id="31"/>
    <tableColumn name="CLV2" id="32"/>
    <tableColumn name="Loại hàng" id="33"/>
    <tableColumn name="% Hao hụt" id="34"/>
    <tableColumn name="Giá nhập _x000a_( -VAT)" id="35"/>
    <tableColumn name="Tổng GT" id="36"/>
    <tableColumn name="Tổng hao hụt" id="37"/>
    <tableColumn name="Tổng ST" id="38"/>
    <tableColumn name="Tổng kho rau" id="39"/>
    <tableColumn name="Tổng chưa xác định" id="40"/>
    <tableColumn name="GSM phụ trách" id="41"/>
    <tableColumn name="RSM phụ trách " id="42"/>
    <tableColumn name="Khu vực" id="43"/>
    <tableColumn name="Thọ Note" id="44"/>
    <tableColumn name="Lịch đi hàng" id="45"/>
    <tableColumn name="Cột 46" id="46"/>
    <tableColumn name="CLV4" id="47"/>
    <tableColumn name="Column 48" id="48"/>
    <tableColumn name="Column 49" id="49"/>
    <tableColumn name="Column 50 2" id="50"/>
  </tableColumns>
  <tableStyleInfo name="Chênh lệch ST tháng 0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00FF00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mYLWgZEaAMPaC3gwasF5b5gERR7mvQ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5.me" TargetMode="External"/><Relationship Id="rId2" Type="http://schemas.openxmlformats.org/officeDocument/2006/relationships/hyperlink" Target="http://6.me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6.13"/>
    <col customWidth="1" min="2" max="2" width="12.0"/>
    <col customWidth="1" min="3" max="3" width="42.5"/>
    <col customWidth="1" min="4" max="4" width="8.38"/>
    <col customWidth="1" min="5" max="5" width="13.75"/>
    <col customWidth="1" min="6" max="6" width="60.88"/>
    <col customWidth="1" min="7" max="7" width="9.13"/>
    <col customWidth="1" min="8" max="8" width="11.63"/>
    <col customWidth="1" min="9" max="9" width="9.88"/>
    <col customWidth="1" min="10" max="10" width="10.5"/>
    <col customWidth="1" min="11" max="11" width="11.88"/>
    <col customWidth="1" min="12" max="12" width="15.88"/>
    <col customWidth="1" min="13" max="13" width="10.13"/>
    <col customWidth="1" min="14" max="14" width="13.5"/>
    <col customWidth="1" min="15" max="15" width="10.38"/>
    <col customWidth="1" min="16" max="16" width="13.88"/>
    <col customWidth="1" min="17" max="17" width="15.5"/>
    <col customWidth="1" min="18" max="18" width="13.13"/>
    <col customWidth="1" min="19" max="19" width="20.38"/>
    <col customWidth="1" min="20" max="20" width="44.13"/>
    <col customWidth="1" min="21" max="21" width="20.38"/>
    <col customWidth="1" min="22" max="22" width="19.25"/>
    <col customWidth="1" min="23" max="23" width="13.5"/>
    <col customWidth="1" min="24" max="24" width="15.0"/>
    <col customWidth="1" min="25" max="25" width="17.38"/>
    <col customWidth="1" min="26" max="26" width="14.13"/>
    <col customWidth="1" min="27" max="27" width="137.25"/>
    <col customWidth="1" min="28" max="28" width="18.88"/>
    <col customWidth="1" min="29" max="29" width="52.88"/>
    <col customWidth="1" min="30" max="30" width="22.13"/>
    <col customWidth="1" min="31" max="31" width="30.38"/>
    <col customWidth="1" min="32" max="32" width="13.63"/>
    <col customWidth="1" min="34" max="34" width="14.0"/>
    <col customWidth="1" min="35" max="35" width="15.88"/>
    <col customWidth="1" min="36" max="36" width="15.63"/>
    <col customWidth="1" min="37" max="37" width="19.25"/>
    <col customWidth="1" min="38" max="38" width="15.38"/>
    <col customWidth="1" min="39" max="39" width="19.25"/>
    <col customWidth="1" min="40" max="40" width="24.63"/>
    <col customWidth="1" min="41" max="41" width="24.38"/>
    <col customWidth="1" min="42" max="42" width="21.0"/>
    <col customWidth="1" min="43" max="43" width="15.5"/>
    <col customWidth="1" min="44" max="50" width="18.5"/>
  </cols>
  <sheetData>
    <row r="1">
      <c r="A1" s="57" t="s">
        <v>106</v>
      </c>
      <c r="B1" s="58"/>
      <c r="C1" s="58"/>
      <c r="D1" s="58"/>
      <c r="E1" s="58"/>
      <c r="F1" s="59">
        <f>5.635+5.08+0.47</f>
        <v>11.185</v>
      </c>
      <c r="G1" s="59">
        <f>F1-I26314</f>
        <v>11.185</v>
      </c>
      <c r="H1" s="57"/>
      <c r="I1" s="57"/>
      <c r="J1" s="61">
        <f>4.08+4.24+4.22</f>
        <v>12.54</v>
      </c>
      <c r="K1" s="57"/>
      <c r="L1" s="57"/>
      <c r="M1" s="57"/>
      <c r="N1" s="57"/>
      <c r="O1" s="57"/>
      <c r="P1" s="57"/>
      <c r="Q1" s="58"/>
      <c r="R1" s="58"/>
      <c r="S1" s="58"/>
      <c r="T1" s="58"/>
      <c r="U1" s="58"/>
      <c r="V1" s="58"/>
      <c r="W1" s="58"/>
      <c r="X1" s="58"/>
      <c r="Y1" s="62"/>
      <c r="Z1" s="62"/>
      <c r="AA1" s="63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63"/>
      <c r="AW1" s="63"/>
      <c r="AX1" s="63"/>
    </row>
    <row r="2">
      <c r="A2" s="58"/>
      <c r="B2" s="64" t="s">
        <v>208</v>
      </c>
      <c r="C2" s="58"/>
      <c r="D2" s="58"/>
      <c r="E2" s="65" t="s">
        <v>214</v>
      </c>
      <c r="F2" s="57"/>
      <c r="G2" s="58"/>
      <c r="H2" s="66">
        <f t="shared" ref="H2:J2" si="1">SUBTOTAL(9,H4:H2084)</f>
        <v>15490.6</v>
      </c>
      <c r="I2" s="66">
        <f t="shared" si="1"/>
        <v>13152.002</v>
      </c>
      <c r="J2" s="69">
        <f t="shared" si="1"/>
        <v>2338.598</v>
      </c>
      <c r="K2" s="66">
        <f>SUBTOTAL(9,K4:K76990)</f>
        <v>0</v>
      </c>
      <c r="L2" s="58"/>
      <c r="M2" s="58"/>
      <c r="N2" s="72">
        <f t="shared" ref="N2:P2" si="2">SUBTOTAL(9,N4:N2084)</f>
        <v>122.039</v>
      </c>
      <c r="O2" s="66">
        <f t="shared" si="2"/>
        <v>108.577</v>
      </c>
      <c r="P2" s="66">
        <f t="shared" si="2"/>
        <v>2107.982</v>
      </c>
      <c r="Q2" s="69">
        <f>J2-N2-O2-P2</f>
        <v>0</v>
      </c>
      <c r="R2" s="73"/>
      <c r="S2" s="74"/>
      <c r="T2" s="73"/>
      <c r="U2" s="73"/>
      <c r="V2" s="73"/>
      <c r="W2" s="77" t="s">
        <v>286</v>
      </c>
      <c r="Y2" s="79"/>
      <c r="Z2" s="58"/>
      <c r="AA2" s="73"/>
      <c r="AB2" s="80" t="s">
        <v>298</v>
      </c>
      <c r="AC2" s="81"/>
      <c r="AD2" s="82" t="s">
        <v>301</v>
      </c>
      <c r="AE2" s="79"/>
      <c r="AF2" s="58"/>
      <c r="AG2" s="58"/>
      <c r="AH2" s="58"/>
      <c r="AI2" s="83" t="str">
        <f t="shared" ref="AI2:AN2" si="3">SUBTOTAL(9,AI4:AI153632)</f>
        <v>#N/A</v>
      </c>
      <c r="AJ2" s="83" t="str">
        <f t="shared" si="3"/>
        <v>#N/A</v>
      </c>
      <c r="AK2" s="84" t="str">
        <f t="shared" si="3"/>
        <v>#N/A</v>
      </c>
      <c r="AL2" s="83" t="str">
        <f t="shared" si="3"/>
        <v>#N/A</v>
      </c>
      <c r="AM2" s="84" t="str">
        <f t="shared" si="3"/>
        <v>#N/A</v>
      </c>
      <c r="AN2" s="84" t="str">
        <f t="shared" si="3"/>
        <v>#N/A</v>
      </c>
      <c r="AO2" s="74"/>
      <c r="AP2" s="74"/>
      <c r="AQ2" s="74"/>
      <c r="AR2" s="74"/>
      <c r="AS2" s="74"/>
      <c r="AT2" s="74"/>
      <c r="AU2" s="74"/>
      <c r="AV2" s="85"/>
      <c r="AW2" s="85"/>
      <c r="AX2" s="85"/>
    </row>
    <row r="3" ht="22.5" customHeight="1">
      <c r="A3" s="86" t="s">
        <v>317</v>
      </c>
      <c r="B3" s="86" t="s">
        <v>353</v>
      </c>
      <c r="C3" s="86" t="s">
        <v>356</v>
      </c>
      <c r="D3" s="88" t="s">
        <v>359</v>
      </c>
      <c r="E3" s="89" t="s">
        <v>34</v>
      </c>
      <c r="F3" s="90" t="s">
        <v>377</v>
      </c>
      <c r="G3" s="91" t="s">
        <v>384</v>
      </c>
      <c r="H3" s="91" t="s">
        <v>386</v>
      </c>
      <c r="I3" s="91" t="s">
        <v>389</v>
      </c>
      <c r="J3" s="91" t="s">
        <v>390</v>
      </c>
      <c r="K3" s="93" t="s">
        <v>394</v>
      </c>
      <c r="L3" s="94" t="s">
        <v>398</v>
      </c>
      <c r="M3" s="96" t="s">
        <v>401</v>
      </c>
      <c r="N3" s="90" t="s">
        <v>404</v>
      </c>
      <c r="O3" s="90" t="s">
        <v>407</v>
      </c>
      <c r="P3" s="90" t="s">
        <v>412</v>
      </c>
      <c r="Q3" s="90" t="s">
        <v>417</v>
      </c>
      <c r="R3" s="98" t="s">
        <v>420</v>
      </c>
      <c r="S3" s="99" t="s">
        <v>476</v>
      </c>
      <c r="T3" s="100" t="s">
        <v>482</v>
      </c>
      <c r="U3" s="101" t="s">
        <v>485</v>
      </c>
      <c r="V3" s="102" t="s">
        <v>489</v>
      </c>
      <c r="W3" s="89" t="s">
        <v>492</v>
      </c>
      <c r="X3" s="89" t="s">
        <v>495</v>
      </c>
      <c r="Y3" s="103" t="s">
        <v>499</v>
      </c>
      <c r="Z3" s="104" t="s">
        <v>501</v>
      </c>
      <c r="AA3" s="100" t="s">
        <v>509</v>
      </c>
      <c r="AB3" s="105" t="s">
        <v>513</v>
      </c>
      <c r="AC3" s="105" t="s">
        <v>521</v>
      </c>
      <c r="AD3" s="105" t="s">
        <v>522</v>
      </c>
      <c r="AE3" s="105" t="s">
        <v>527</v>
      </c>
      <c r="AF3" s="106" t="s">
        <v>531</v>
      </c>
      <c r="AG3" s="104" t="s">
        <v>533</v>
      </c>
      <c r="AH3" s="104" t="s">
        <v>537</v>
      </c>
      <c r="AI3" s="107" t="s">
        <v>540</v>
      </c>
      <c r="AJ3" s="108" t="s">
        <v>544</v>
      </c>
      <c r="AK3" s="109" t="s">
        <v>547</v>
      </c>
      <c r="AL3" s="109" t="s">
        <v>553</v>
      </c>
      <c r="AM3" s="109" t="s">
        <v>558</v>
      </c>
      <c r="AN3" s="109" t="s">
        <v>560</v>
      </c>
      <c r="AO3" s="109" t="s">
        <v>64</v>
      </c>
      <c r="AP3" s="109" t="s">
        <v>65</v>
      </c>
      <c r="AQ3" s="109" t="s">
        <v>66</v>
      </c>
      <c r="AR3" s="102" t="s">
        <v>572</v>
      </c>
      <c r="AS3" s="109" t="s">
        <v>579</v>
      </c>
      <c r="AT3" s="104" t="s">
        <v>582</v>
      </c>
      <c r="AU3" s="104" t="s">
        <v>584</v>
      </c>
      <c r="AV3" s="110" t="s">
        <v>589</v>
      </c>
      <c r="AW3" s="111" t="s">
        <v>597</v>
      </c>
      <c r="AX3" s="112" t="s">
        <v>599</v>
      </c>
    </row>
    <row r="4" ht="22.5" customHeight="1">
      <c r="A4" s="113"/>
      <c r="B4" s="114">
        <v>46235.0</v>
      </c>
      <c r="C4" s="115" t="s">
        <v>612</v>
      </c>
      <c r="D4" s="116" t="str">
        <f>VLOOKUP(C4,'DS ST'!A:B,2,0)</f>
        <v>NVT</v>
      </c>
      <c r="E4" s="117">
        <v>1100992.0</v>
      </c>
      <c r="F4" s="115" t="s">
        <v>641</v>
      </c>
      <c r="G4" s="115" t="s">
        <v>104</v>
      </c>
      <c r="H4" s="118">
        <v>10.1</v>
      </c>
      <c r="I4" s="118">
        <v>10.06</v>
      </c>
      <c r="J4" s="119">
        <f t="shared" ref="J4:J2084" si="4">H4-I4</f>
        <v>0.04</v>
      </c>
      <c r="K4" s="115" t="s">
        <v>668</v>
      </c>
      <c r="L4" s="121" t="str">
        <f t="shared" ref="L4:L2084" si="5">K4&amp;E4</f>
        <v>PT15984901100992</v>
      </c>
      <c r="M4" s="121" t="s">
        <v>674</v>
      </c>
      <c r="N4" s="122">
        <v>0.03999999999999915</v>
      </c>
      <c r="O4" s="122"/>
      <c r="P4" s="119">
        <f t="shared" ref="P4:P2084" si="6">H4-I4-N4-O4</f>
        <v>0</v>
      </c>
      <c r="Q4" s="124"/>
      <c r="R4" s="124"/>
      <c r="S4" s="124"/>
      <c r="T4" s="125" t="s">
        <v>695</v>
      </c>
      <c r="U4" s="126" t="s">
        <v>697</v>
      </c>
      <c r="V4" s="127" t="s">
        <v>492</v>
      </c>
      <c r="W4" s="129" t="str">
        <f t="shared" ref="W4:W2084" si="7">IF(VALUE(N4)&lt;=0,"",IF(TRIM(V4)="Hao hụt","Hao hụt","Hao hụt"))</f>
        <v>Hao hụt</v>
      </c>
      <c r="X4" s="129" t="str">
        <f t="shared" ref="X4:X28" si="8">IF(AND(N(O4)&gt;0,OR(V4="DC giao bù",V4="VT giao sai điểm",V4="ST nhập thiếu",V4="DC pick sai",V4="ST kiểm sai QT",V4="ST thông tin sai")),"Siêu thị","")</f>
        <v/>
      </c>
      <c r="Y4" s="130" t="str">
        <f t="shared" ref="Y4:Y5" si="9">IF(N(P4)&lt;=0,"",IF(OR(T4="Hình KDB",T4="Hình tele",ISNUMBER(SEARCH("Hình KDB",T4)),ISNUMBER(SEARCH("Hình tele",T4)),ISNUMBER(SEARCH("sai code",T4)),ISNUMBER(SEARCH("Thiếu kiện",U4))),"Kho rau",IF(AND(T4&lt;&gt;"Hình KDB",T4&lt;&gt;"Hình tele"),"Chưa xác định",IF(N(O4)&gt;0,IF(OR(T4="Hình KDB",T4="Hình tele",ISNUMBER(SEARCH("Hình KDB",T4)),ISNUMBER(SEARCH("Hình tele",T4)),ISNUMBER(SEARCH("sai code",T4)),ISNUMBER(SEARCH("Thiếu kiện",U4))),"Kho rau","Chưa xác định"),IF(OR(T4="Hình KDB",T4="Hình tele",ISNUMBER(SEARCH("Hình KDB",T4)),ISNUMBER(SEARCH("Hình tele",T4)),ISNUMBER(SEARCH("sai code",T4)),ISNUMBER(SEARCH("Thiếu kiện",U4))),"Kho rau",IF(V4="Chưa xác định","Chưa xác định",IF(OR(V4="DC giao thiếu",V4="TX giao thiếu kiện",V4="Hàng không đạt CL"),"Kho rau","")))))))</f>
        <v/>
      </c>
      <c r="Z4" s="131" t="s">
        <v>745</v>
      </c>
      <c r="AA4" s="124"/>
      <c r="AB4" s="132"/>
      <c r="AC4" s="133"/>
      <c r="AD4" s="134"/>
      <c r="AE4" s="133"/>
      <c r="AF4" s="135" t="str">
        <f t="array" ref="AF4">xlookup($E:$E,'CLV2'!$A:$A,'CLV2'!E:E)</f>
        <v>2.FRUITS</v>
      </c>
      <c r="AG4" s="135" t="str">
        <f t="shared" ref="AG4:AG2084" si="10">if(G4="KG","KG","Pack")</f>
        <v>KG</v>
      </c>
      <c r="AH4" s="136">
        <f t="shared" ref="AH4:AH2084" si="11">J4/H4</f>
        <v>0.00396039604</v>
      </c>
      <c r="AI4" s="137">
        <f t="array" ref="AI4">XLOOKUP(E4,'Đơn giá'!A:A,'Đơn giá'!D:D)</f>
        <v>37000</v>
      </c>
      <c r="AJ4" s="138">
        <f t="shared" ref="AJ4:AJ2084" si="12">AI4*J4</f>
        <v>1480</v>
      </c>
      <c r="AK4" s="138">
        <f t="shared" ref="AK4:AK2084" si="13">IF($W:$W="Hao hụt", AI4*N4, 0)</f>
        <v>1480</v>
      </c>
      <c r="AL4" s="138">
        <f t="shared" ref="AL4:AL2084" si="14">IF($X:$X="Siêu thị", AI4*O4, 0)</f>
        <v>0</v>
      </c>
      <c r="AM4" s="138">
        <f t="shared" ref="AM4:AM2084" si="15">IF($Y:$Y="Kho rau", AI4*P4, 0)</f>
        <v>0</v>
      </c>
      <c r="AN4" s="138">
        <f t="shared" ref="AN4:AN2084" si="16">IF($Y:$Y="Chưa xác định", AI4*P4, 0)</f>
        <v>0</v>
      </c>
      <c r="AO4" s="139" t="str">
        <f t="array" ref="AO4">XLOOKUP($D:$D,'DS ST'!$J:$J,'DS ST'!K:K)</f>
        <v>SC002203 - Nguyễn Thị Ngọc Bích</v>
      </c>
      <c r="AP4" s="139" t="str">
        <f t="array" ref="AP4">XLOOKUP($D:$D,'DS ST'!$J:$J,'DS ST'!L:L)</f>
        <v>Nguyễn Thị Cà</v>
      </c>
      <c r="AQ4" s="139" t="str">
        <f t="array" ref="AQ4">XLOOKUP($D:$D,'DS ST'!$J:$J,'DS ST'!M:M)</f>
        <v>HCM 005</v>
      </c>
      <c r="AR4" s="140"/>
      <c r="AS4" s="140"/>
      <c r="AT4" s="135" t="str">
        <f t="array" ref="AT4">xlookup($E:$E,'CLV2'!$A:$A,'CLV2'!$F:$F)</f>
        <v>3.LOCAL FRUITS</v>
      </c>
      <c r="AU4" s="135" t="str">
        <f t="array" ref="AU4">xlookup($E:$E,'CLV2'!$A:$A,'CLV2'!$G:$G)</f>
        <v>4.Dưa Lưới</v>
      </c>
      <c r="AV4" s="142"/>
      <c r="AW4" s="143"/>
      <c r="AX4" s="144"/>
    </row>
    <row r="5" ht="22.5" customHeight="1">
      <c r="A5" s="113"/>
      <c r="B5" s="114">
        <v>46235.0</v>
      </c>
      <c r="C5" s="115" t="s">
        <v>612</v>
      </c>
      <c r="D5" s="116" t="str">
        <f>VLOOKUP(C5,'DS ST'!A:B,2,0)</f>
        <v>NVT</v>
      </c>
      <c r="E5" s="117">
        <v>1101302.0</v>
      </c>
      <c r="F5" s="115" t="s">
        <v>944</v>
      </c>
      <c r="G5" s="115" t="s">
        <v>104</v>
      </c>
      <c r="H5" s="118">
        <v>8.0</v>
      </c>
      <c r="I5" s="118">
        <v>7.98</v>
      </c>
      <c r="J5" s="119">
        <f t="shared" si="4"/>
        <v>0.02</v>
      </c>
      <c r="K5" s="115" t="s">
        <v>668</v>
      </c>
      <c r="L5" s="121" t="str">
        <f t="shared" si="5"/>
        <v>PT15984901101302</v>
      </c>
      <c r="M5" s="121" t="s">
        <v>674</v>
      </c>
      <c r="N5" s="122">
        <v>0.019999999999999574</v>
      </c>
      <c r="O5" s="122"/>
      <c r="P5" s="119">
        <f t="shared" si="6"/>
        <v>0</v>
      </c>
      <c r="Q5" s="124"/>
      <c r="R5" s="124"/>
      <c r="S5" s="124"/>
      <c r="T5" s="125" t="s">
        <v>695</v>
      </c>
      <c r="U5" s="126" t="s">
        <v>697</v>
      </c>
      <c r="V5" s="127" t="s">
        <v>492</v>
      </c>
      <c r="W5" s="129" t="str">
        <f t="shared" si="7"/>
        <v>Hao hụt</v>
      </c>
      <c r="X5" s="129" t="str">
        <f t="shared" si="8"/>
        <v/>
      </c>
      <c r="Y5" s="130" t="str">
        <f t="shared" si="9"/>
        <v/>
      </c>
      <c r="Z5" s="131" t="s">
        <v>745</v>
      </c>
      <c r="AA5" s="124"/>
      <c r="AB5" s="132"/>
      <c r="AC5" s="133"/>
      <c r="AD5" s="134"/>
      <c r="AE5" s="133"/>
      <c r="AF5" s="135" t="str">
        <f t="array" ref="AF5">xlookup($E:$E,'CLV2'!$A:$A,'CLV2'!E:E)</f>
        <v>2.FRUITS</v>
      </c>
      <c r="AG5" s="135" t="str">
        <f t="shared" si="10"/>
        <v>KG</v>
      </c>
      <c r="AH5" s="136">
        <f t="shared" si="11"/>
        <v>0.0025</v>
      </c>
      <c r="AI5" s="137">
        <f t="array" ref="AI5">XLOOKUP(E5,'Đơn giá'!A:A,'Đơn giá'!D:D)</f>
        <v>17500</v>
      </c>
      <c r="AJ5" s="138">
        <f t="shared" si="12"/>
        <v>350</v>
      </c>
      <c r="AK5" s="138">
        <f t="shared" si="13"/>
        <v>350</v>
      </c>
      <c r="AL5" s="138">
        <f t="shared" si="14"/>
        <v>0</v>
      </c>
      <c r="AM5" s="138">
        <f t="shared" si="15"/>
        <v>0</v>
      </c>
      <c r="AN5" s="138">
        <f t="shared" si="16"/>
        <v>0</v>
      </c>
      <c r="AO5" s="139" t="str">
        <f t="array" ref="AO5">XLOOKUP($D:$D,'DS ST'!$J:$J,'DS ST'!K:K)</f>
        <v>SC002203 - Nguyễn Thị Ngọc Bích</v>
      </c>
      <c r="AP5" s="139" t="str">
        <f t="array" ref="AP5">XLOOKUP($D:$D,'DS ST'!$J:$J,'DS ST'!L:L)</f>
        <v>Nguyễn Thị Cà</v>
      </c>
      <c r="AQ5" s="139" t="str">
        <f t="array" ref="AQ5">XLOOKUP($D:$D,'DS ST'!$J:$J,'DS ST'!M:M)</f>
        <v>HCM 005</v>
      </c>
      <c r="AR5" s="140"/>
      <c r="AS5" s="140"/>
      <c r="AT5" s="135" t="str">
        <f t="array" ref="AT5">xlookup($E:$E,'CLV2'!$A:$A,'CLV2'!$F:$F)</f>
        <v>3.LOCAL FRUITS</v>
      </c>
      <c r="AU5" s="135" t="str">
        <f t="array" ref="AU5">xlookup($E:$E,'CLV2'!$A:$A,'CLV2'!$G:$G)</f>
        <v>4.Chuối</v>
      </c>
      <c r="AV5" s="142"/>
      <c r="AW5" s="143"/>
      <c r="AX5" s="144"/>
    </row>
    <row r="6" ht="22.5" customHeight="1">
      <c r="A6" s="113"/>
      <c r="B6" s="114">
        <v>46235.0</v>
      </c>
      <c r="C6" s="115" t="s">
        <v>1096</v>
      </c>
      <c r="D6" s="116" t="str">
        <f>VLOOKUP(C6,'DS ST'!A:B,2,0)</f>
        <v>NTU</v>
      </c>
      <c r="E6" s="117" t="s">
        <v>1118</v>
      </c>
      <c r="F6" s="115" t="s">
        <v>1123</v>
      </c>
      <c r="G6" s="115" t="s">
        <v>1126</v>
      </c>
      <c r="H6" s="118">
        <v>1.0</v>
      </c>
      <c r="I6" s="118">
        <v>0.0</v>
      </c>
      <c r="J6" s="119">
        <f t="shared" si="4"/>
        <v>1</v>
      </c>
      <c r="K6" s="115" t="s">
        <v>1133</v>
      </c>
      <c r="L6" s="121" t="str">
        <f t="shared" si="5"/>
        <v>PT1598563SP001932</v>
      </c>
      <c r="M6" s="121" t="s">
        <v>1137</v>
      </c>
      <c r="N6" s="122"/>
      <c r="O6" s="122">
        <v>1.0</v>
      </c>
      <c r="P6" s="119">
        <f t="shared" si="6"/>
        <v>0</v>
      </c>
      <c r="Q6" s="153" t="s">
        <v>1148</v>
      </c>
      <c r="R6" s="124"/>
      <c r="S6" s="124"/>
      <c r="T6" s="125"/>
      <c r="U6" s="126" t="s">
        <v>697</v>
      </c>
      <c r="V6" s="127" t="s">
        <v>1162</v>
      </c>
      <c r="W6" s="129" t="str">
        <f t="shared" si="7"/>
        <v/>
      </c>
      <c r="X6" s="129" t="str">
        <f t="shared" si="8"/>
        <v>Siêu thị</v>
      </c>
      <c r="Y6" s="154"/>
      <c r="Z6" s="131" t="s">
        <v>745</v>
      </c>
      <c r="AA6" s="124"/>
      <c r="AB6" s="132"/>
      <c r="AC6" s="133"/>
      <c r="AD6" s="134"/>
      <c r="AE6" s="133"/>
      <c r="AF6" s="135" t="str">
        <f t="array" ref="AF6">xlookup($E:$E,'CLV2'!$A:$A,'CLV2'!E:E)</f>
        <v>2.BAKERY</v>
      </c>
      <c r="AG6" s="135" t="str">
        <f t="shared" si="10"/>
        <v>Pack</v>
      </c>
      <c r="AH6" s="136">
        <f t="shared" si="11"/>
        <v>1</v>
      </c>
      <c r="AI6" s="137">
        <f t="array" ref="AI6">XLOOKUP(E6,'Đơn giá'!A:A,'Đơn giá'!D:D)</f>
        <v>10299</v>
      </c>
      <c r="AJ6" s="138">
        <f t="shared" si="12"/>
        <v>10299</v>
      </c>
      <c r="AK6" s="138">
        <f t="shared" si="13"/>
        <v>0</v>
      </c>
      <c r="AL6" s="138">
        <f t="shared" si="14"/>
        <v>10299</v>
      </c>
      <c r="AM6" s="138">
        <f t="shared" si="15"/>
        <v>0</v>
      </c>
      <c r="AN6" s="138">
        <f t="shared" si="16"/>
        <v>0</v>
      </c>
      <c r="AO6" s="139" t="str">
        <f t="array" ref="AO6">XLOOKUP($D:$D,'DS ST'!$J:$J,'DS ST'!K:K)</f>
        <v>SC013823 - Lê Văn Ninh</v>
      </c>
      <c r="AP6" s="139" t="str">
        <f t="array" ref="AP6">XLOOKUP($D:$D,'DS ST'!$J:$J,'DS ST'!L:L)</f>
        <v>Võ Thị Huệ</v>
      </c>
      <c r="AQ6" s="139" t="str">
        <f t="array" ref="AQ6">XLOOKUP($D:$D,'DS ST'!$J:$J,'DS ST'!M:M)</f>
        <v>HCM 012</v>
      </c>
      <c r="AR6" s="140"/>
      <c r="AS6" s="140"/>
      <c r="AT6" s="135" t="str">
        <f t="array" ref="AT6">xlookup($E:$E,'CLV2'!$A:$A,'CLV2'!$F:$F)</f>
        <v>3.BREADS</v>
      </c>
      <c r="AU6" s="135" t="str">
        <f t="array" ref="AU6">xlookup($E:$E,'CLV2'!$A:$A,'CLV2'!$G:$G)</f>
        <v>4.BÁNH TƯƠI DATE NGẮN</v>
      </c>
      <c r="AV6" s="142"/>
      <c r="AW6" s="143"/>
      <c r="AX6" s="144"/>
    </row>
    <row r="7" ht="22.5" customHeight="1">
      <c r="A7" s="113"/>
      <c r="B7" s="114">
        <v>46235.0</v>
      </c>
      <c r="C7" s="115" t="s">
        <v>1096</v>
      </c>
      <c r="D7" s="116" t="str">
        <f>VLOOKUP(C7,'DS ST'!A:B,2,0)</f>
        <v>NTU</v>
      </c>
      <c r="E7" s="117" t="s">
        <v>1245</v>
      </c>
      <c r="F7" s="115" t="s">
        <v>1247</v>
      </c>
      <c r="G7" s="115" t="s">
        <v>29</v>
      </c>
      <c r="H7" s="118">
        <v>1.0</v>
      </c>
      <c r="I7" s="118">
        <v>0.0</v>
      </c>
      <c r="J7" s="119">
        <f t="shared" si="4"/>
        <v>1</v>
      </c>
      <c r="K7" s="115" t="s">
        <v>1133</v>
      </c>
      <c r="L7" s="121" t="str">
        <f t="shared" si="5"/>
        <v>PT1598563SP001572</v>
      </c>
      <c r="M7" s="121" t="s">
        <v>1137</v>
      </c>
      <c r="N7" s="122"/>
      <c r="O7" s="122">
        <v>1.0</v>
      </c>
      <c r="P7" s="119">
        <f t="shared" si="6"/>
        <v>0</v>
      </c>
      <c r="Q7" s="153" t="s">
        <v>1148</v>
      </c>
      <c r="R7" s="124"/>
      <c r="S7" s="124"/>
      <c r="T7" s="125"/>
      <c r="U7" s="126" t="s">
        <v>697</v>
      </c>
      <c r="V7" s="127" t="s">
        <v>1162</v>
      </c>
      <c r="W7" s="129" t="str">
        <f t="shared" si="7"/>
        <v/>
      </c>
      <c r="X7" s="129" t="str">
        <f t="shared" si="8"/>
        <v>Siêu thị</v>
      </c>
      <c r="Y7" s="154"/>
      <c r="Z7" s="131" t="s">
        <v>745</v>
      </c>
      <c r="AA7" s="124"/>
      <c r="AB7" s="132"/>
      <c r="AC7" s="133"/>
      <c r="AD7" s="134"/>
      <c r="AE7" s="133"/>
      <c r="AF7" s="135" t="str">
        <f t="array" ref="AF7">xlookup($E:$E,'CLV2'!$A:$A,'CLV2'!E:E)</f>
        <v>2.BAKERY</v>
      </c>
      <c r="AG7" s="135" t="str">
        <f t="shared" si="10"/>
        <v>Pack</v>
      </c>
      <c r="AH7" s="136">
        <f t="shared" si="11"/>
        <v>1</v>
      </c>
      <c r="AI7" s="137">
        <f t="array" ref="AI7">XLOOKUP(E7,'Đơn giá'!A:A,'Đơn giá'!D:D)</f>
        <v>21493</v>
      </c>
      <c r="AJ7" s="138">
        <f t="shared" si="12"/>
        <v>21493</v>
      </c>
      <c r="AK7" s="138">
        <f t="shared" si="13"/>
        <v>0</v>
      </c>
      <c r="AL7" s="138">
        <f t="shared" si="14"/>
        <v>21493</v>
      </c>
      <c r="AM7" s="138">
        <f t="shared" si="15"/>
        <v>0</v>
      </c>
      <c r="AN7" s="138">
        <f t="shared" si="16"/>
        <v>0</v>
      </c>
      <c r="AO7" s="139" t="str">
        <f t="array" ref="AO7">XLOOKUP($D:$D,'DS ST'!$J:$J,'DS ST'!K:K)</f>
        <v>SC013823 - Lê Văn Ninh</v>
      </c>
      <c r="AP7" s="139" t="str">
        <f t="array" ref="AP7">XLOOKUP($D:$D,'DS ST'!$J:$J,'DS ST'!L:L)</f>
        <v>Võ Thị Huệ</v>
      </c>
      <c r="AQ7" s="139" t="str">
        <f t="array" ref="AQ7">XLOOKUP($D:$D,'DS ST'!$J:$J,'DS ST'!M:M)</f>
        <v>HCM 012</v>
      </c>
      <c r="AR7" s="140"/>
      <c r="AS7" s="140"/>
      <c r="AT7" s="135" t="str">
        <f t="array" ref="AT7">xlookup($E:$E,'CLV2'!$A:$A,'CLV2'!$F:$F)</f>
        <v>3.BREADS</v>
      </c>
      <c r="AU7" s="135" t="str">
        <f t="array" ref="AU7">xlookup($E:$E,'CLV2'!$A:$A,'CLV2'!$G:$G)</f>
        <v>4.BÁNH TƯƠI DATE NGẮN</v>
      </c>
      <c r="AV7" s="142"/>
      <c r="AW7" s="143"/>
      <c r="AX7" s="144"/>
    </row>
    <row r="8" ht="22.5" customHeight="1">
      <c r="A8" s="113"/>
      <c r="B8" s="114">
        <v>46235.0</v>
      </c>
      <c r="C8" s="115" t="s">
        <v>1096</v>
      </c>
      <c r="D8" s="116" t="str">
        <f>VLOOKUP(C8,'DS ST'!A:B,2,0)</f>
        <v>NTU</v>
      </c>
      <c r="E8" s="117">
        <v>8.936109824228E12</v>
      </c>
      <c r="F8" s="115" t="s">
        <v>1297</v>
      </c>
      <c r="G8" s="115" t="s">
        <v>29</v>
      </c>
      <c r="H8" s="118">
        <v>2.0</v>
      </c>
      <c r="I8" s="118">
        <v>0.0</v>
      </c>
      <c r="J8" s="119">
        <f t="shared" si="4"/>
        <v>2</v>
      </c>
      <c r="K8" s="115" t="s">
        <v>1133</v>
      </c>
      <c r="L8" s="121" t="str">
        <f t="shared" si="5"/>
        <v>PT15985638936109824228</v>
      </c>
      <c r="M8" s="121" t="s">
        <v>1137</v>
      </c>
      <c r="N8" s="122"/>
      <c r="O8" s="122">
        <v>2.0</v>
      </c>
      <c r="P8" s="119">
        <f t="shared" si="6"/>
        <v>0</v>
      </c>
      <c r="Q8" s="153" t="s">
        <v>1148</v>
      </c>
      <c r="R8" s="124"/>
      <c r="S8" s="124"/>
      <c r="T8" s="125"/>
      <c r="U8" s="126" t="s">
        <v>697</v>
      </c>
      <c r="V8" s="127" t="s">
        <v>1162</v>
      </c>
      <c r="W8" s="129" t="str">
        <f t="shared" si="7"/>
        <v/>
      </c>
      <c r="X8" s="129" t="str">
        <f t="shared" si="8"/>
        <v>Siêu thị</v>
      </c>
      <c r="Y8" s="154"/>
      <c r="Z8" s="131" t="s">
        <v>745</v>
      </c>
      <c r="AA8" s="124"/>
      <c r="AB8" s="132"/>
      <c r="AC8" s="133"/>
      <c r="AD8" s="134"/>
      <c r="AE8" s="133"/>
      <c r="AF8" s="135" t="str">
        <f t="array" ref="AF8">xlookup($E:$E,'CLV2'!$A:$A,'CLV2'!E:E)</f>
        <v>2.BAKERY</v>
      </c>
      <c r="AG8" s="135" t="str">
        <f t="shared" si="10"/>
        <v>Pack</v>
      </c>
      <c r="AH8" s="136">
        <f t="shared" si="11"/>
        <v>1</v>
      </c>
      <c r="AI8" s="137">
        <f t="array" ref="AI8">XLOOKUP(E8,'Đơn giá'!A:A,'Đơn giá'!D:D)</f>
        <v>10500</v>
      </c>
      <c r="AJ8" s="138">
        <f t="shared" si="12"/>
        <v>21000</v>
      </c>
      <c r="AK8" s="138">
        <f t="shared" si="13"/>
        <v>0</v>
      </c>
      <c r="AL8" s="138">
        <f t="shared" si="14"/>
        <v>21000</v>
      </c>
      <c r="AM8" s="138">
        <f t="shared" si="15"/>
        <v>0</v>
      </c>
      <c r="AN8" s="138">
        <f t="shared" si="16"/>
        <v>0</v>
      </c>
      <c r="AO8" s="139" t="str">
        <f t="array" ref="AO8">XLOOKUP($D:$D,'DS ST'!$J:$J,'DS ST'!K:K)</f>
        <v>SC013823 - Lê Văn Ninh</v>
      </c>
      <c r="AP8" s="139" t="str">
        <f t="array" ref="AP8">XLOOKUP($D:$D,'DS ST'!$J:$J,'DS ST'!L:L)</f>
        <v>Võ Thị Huệ</v>
      </c>
      <c r="AQ8" s="139" t="str">
        <f t="array" ref="AQ8">XLOOKUP($D:$D,'DS ST'!$J:$J,'DS ST'!M:M)</f>
        <v>HCM 012</v>
      </c>
      <c r="AR8" s="140"/>
      <c r="AS8" s="140"/>
      <c r="AT8" s="135" t="str">
        <f t="array" ref="AT8">xlookup($E:$E,'CLV2'!$A:$A,'CLV2'!$F:$F)</f>
        <v>3.BREADS</v>
      </c>
      <c r="AU8" s="135" t="str">
        <f t="array" ref="AU8">xlookup($E:$E,'CLV2'!$A:$A,'CLV2'!$G:$G)</f>
        <v>4.BÁNH TƯƠI DATE NGẮN</v>
      </c>
      <c r="AV8" s="142"/>
      <c r="AW8" s="143"/>
      <c r="AX8" s="144"/>
    </row>
    <row r="9" ht="22.5" customHeight="1">
      <c r="A9" s="113"/>
      <c r="B9" s="114">
        <v>46235.0</v>
      </c>
      <c r="C9" s="115" t="s">
        <v>1096</v>
      </c>
      <c r="D9" s="116" t="str">
        <f>VLOOKUP(C9,'DS ST'!A:B,2,0)</f>
        <v>NTU</v>
      </c>
      <c r="E9" s="117" t="s">
        <v>1321</v>
      </c>
      <c r="F9" s="115" t="s">
        <v>1322</v>
      </c>
      <c r="G9" s="115" t="s">
        <v>56</v>
      </c>
      <c r="H9" s="118">
        <v>2.0</v>
      </c>
      <c r="I9" s="118">
        <v>0.0</v>
      </c>
      <c r="J9" s="119">
        <f t="shared" si="4"/>
        <v>2</v>
      </c>
      <c r="K9" s="115" t="s">
        <v>1133</v>
      </c>
      <c r="L9" s="121" t="str">
        <f t="shared" si="5"/>
        <v>PT1598563SP001587</v>
      </c>
      <c r="M9" s="121" t="s">
        <v>1137</v>
      </c>
      <c r="N9" s="122"/>
      <c r="O9" s="122">
        <v>2.0</v>
      </c>
      <c r="P9" s="119">
        <f t="shared" si="6"/>
        <v>0</v>
      </c>
      <c r="Q9" s="153" t="s">
        <v>1148</v>
      </c>
      <c r="R9" s="124"/>
      <c r="S9" s="124"/>
      <c r="T9" s="125"/>
      <c r="U9" s="126" t="s">
        <v>697</v>
      </c>
      <c r="V9" s="127" t="s">
        <v>1162</v>
      </c>
      <c r="W9" s="129" t="str">
        <f t="shared" si="7"/>
        <v/>
      </c>
      <c r="X9" s="129" t="str">
        <f t="shared" si="8"/>
        <v>Siêu thị</v>
      </c>
      <c r="Y9" s="154"/>
      <c r="Z9" s="131" t="s">
        <v>745</v>
      </c>
      <c r="AA9" s="124"/>
      <c r="AB9" s="132"/>
      <c r="AC9" s="133"/>
      <c r="AD9" s="134"/>
      <c r="AE9" s="133"/>
      <c r="AF9" s="135" t="str">
        <f t="array" ref="AF9">xlookup($E:$E,'CLV2'!$A:$A,'CLV2'!E:E)</f>
        <v>2.BAKERY</v>
      </c>
      <c r="AG9" s="135" t="str">
        <f t="shared" si="10"/>
        <v>Pack</v>
      </c>
      <c r="AH9" s="136">
        <f t="shared" si="11"/>
        <v>1</v>
      </c>
      <c r="AI9" s="137">
        <f t="array" ref="AI9">XLOOKUP(E9,'Đơn giá'!A:A,'Đơn giá'!D:D)</f>
        <v>15329</v>
      </c>
      <c r="AJ9" s="138">
        <f t="shared" si="12"/>
        <v>30658</v>
      </c>
      <c r="AK9" s="138">
        <f t="shared" si="13"/>
        <v>0</v>
      </c>
      <c r="AL9" s="138">
        <f t="shared" si="14"/>
        <v>30658</v>
      </c>
      <c r="AM9" s="138">
        <f t="shared" si="15"/>
        <v>0</v>
      </c>
      <c r="AN9" s="138">
        <f t="shared" si="16"/>
        <v>0</v>
      </c>
      <c r="AO9" s="139" t="str">
        <f t="array" ref="AO9">XLOOKUP($D:$D,'DS ST'!$J:$J,'DS ST'!K:K)</f>
        <v>SC013823 - Lê Văn Ninh</v>
      </c>
      <c r="AP9" s="139" t="str">
        <f t="array" ref="AP9">XLOOKUP($D:$D,'DS ST'!$J:$J,'DS ST'!L:L)</f>
        <v>Võ Thị Huệ</v>
      </c>
      <c r="AQ9" s="139" t="str">
        <f t="array" ref="AQ9">XLOOKUP($D:$D,'DS ST'!$J:$J,'DS ST'!M:M)</f>
        <v>HCM 012</v>
      </c>
      <c r="AR9" s="140"/>
      <c r="AS9" s="140"/>
      <c r="AT9" s="135" t="str">
        <f t="array" ref="AT9">xlookup($E:$E,'CLV2'!$A:$A,'CLV2'!$F:$F)</f>
        <v>3.BREADS</v>
      </c>
      <c r="AU9" s="135" t="str">
        <f t="array" ref="AU9">xlookup($E:$E,'CLV2'!$A:$A,'CLV2'!$G:$G)</f>
        <v>4.BÁNH TƯƠI DATE NGẮN</v>
      </c>
      <c r="AV9" s="142"/>
      <c r="AW9" s="143"/>
      <c r="AX9" s="144"/>
    </row>
    <row r="10" ht="22.5" customHeight="1">
      <c r="A10" s="113"/>
      <c r="B10" s="114">
        <v>46235.0</v>
      </c>
      <c r="C10" s="115" t="s">
        <v>1166</v>
      </c>
      <c r="D10" s="116" t="str">
        <f>VLOOKUP(C10,'DS ST'!A:B,2,0)</f>
        <v>Q50</v>
      </c>
      <c r="E10" s="117">
        <v>1100992.0</v>
      </c>
      <c r="F10" s="115" t="s">
        <v>641</v>
      </c>
      <c r="G10" s="115" t="s">
        <v>104</v>
      </c>
      <c r="H10" s="118">
        <v>10.1</v>
      </c>
      <c r="I10" s="118">
        <v>10.0</v>
      </c>
      <c r="J10" s="119">
        <f t="shared" si="4"/>
        <v>0.1</v>
      </c>
      <c r="K10" s="115" t="s">
        <v>1388</v>
      </c>
      <c r="L10" s="121" t="str">
        <f t="shared" si="5"/>
        <v>PT15985611100992</v>
      </c>
      <c r="M10" s="121" t="s">
        <v>1389</v>
      </c>
      <c r="N10" s="122">
        <v>0.09999999999999964</v>
      </c>
      <c r="O10" s="122"/>
      <c r="P10" s="119">
        <f t="shared" si="6"/>
        <v>0</v>
      </c>
      <c r="Q10" s="124"/>
      <c r="R10" s="124"/>
      <c r="S10" s="124"/>
      <c r="T10" s="125" t="s">
        <v>695</v>
      </c>
      <c r="U10" s="126" t="s">
        <v>697</v>
      </c>
      <c r="V10" s="127" t="s">
        <v>492</v>
      </c>
      <c r="W10" s="129" t="str">
        <f t="shared" si="7"/>
        <v>Hao hụt</v>
      </c>
      <c r="X10" s="129" t="str">
        <f t="shared" si="8"/>
        <v/>
      </c>
      <c r="Y10" s="130" t="str">
        <f t="shared" ref="Y10:Y11" si="17">IF(N(P10)&lt;=0,"",IF(OR(T10="Hình KDB",T10="Hình tele",ISNUMBER(SEARCH("Hình KDB",T10)),ISNUMBER(SEARCH("Hình tele",T10)),ISNUMBER(SEARCH("sai code",T10)),ISNUMBER(SEARCH("Thiếu kiện",U10))),"Kho rau",IF(AND(T10&lt;&gt;"Hình KDB",T10&lt;&gt;"Hình tele"),"Chưa xác định",IF(N(O10)&gt;0,IF(OR(T10="Hình KDB",T10="Hình tele",ISNUMBER(SEARCH("Hình KDB",T10)),ISNUMBER(SEARCH("Hình tele",T10)),ISNUMBER(SEARCH("sai code",T10)),ISNUMBER(SEARCH("Thiếu kiện",U10))),"Kho rau","Chưa xác định"),IF(OR(T10="Hình KDB",T10="Hình tele",ISNUMBER(SEARCH("Hình KDB",T10)),ISNUMBER(SEARCH("Hình tele",T10)),ISNUMBER(SEARCH("sai code",T10)),ISNUMBER(SEARCH("Thiếu kiện",U10))),"Kho rau",IF(V10="Chưa xác định","Chưa xác định",IF(OR(V10="DC giao thiếu",V10="TX giao thiếu kiện",V10="Hàng không đạt CL"),"Kho rau","")))))))</f>
        <v/>
      </c>
      <c r="Z10" s="131" t="s">
        <v>745</v>
      </c>
      <c r="AA10" s="124"/>
      <c r="AB10" s="132"/>
      <c r="AC10" s="133"/>
      <c r="AD10" s="134"/>
      <c r="AE10" s="133"/>
      <c r="AF10" s="135" t="str">
        <f t="array" ref="AF10">xlookup($E:$E,'CLV2'!$A:$A,'CLV2'!E:E)</f>
        <v>2.FRUITS</v>
      </c>
      <c r="AG10" s="135" t="str">
        <f t="shared" si="10"/>
        <v>KG</v>
      </c>
      <c r="AH10" s="136">
        <f t="shared" si="11"/>
        <v>0.009900990099</v>
      </c>
      <c r="AI10" s="137">
        <f t="array" ref="AI10">XLOOKUP(E10,'Đơn giá'!A:A,'Đơn giá'!D:D)</f>
        <v>37000</v>
      </c>
      <c r="AJ10" s="138">
        <f t="shared" si="12"/>
        <v>3700</v>
      </c>
      <c r="AK10" s="138">
        <f t="shared" si="13"/>
        <v>3700</v>
      </c>
      <c r="AL10" s="138">
        <f t="shared" si="14"/>
        <v>0</v>
      </c>
      <c r="AM10" s="138">
        <f t="shared" si="15"/>
        <v>0</v>
      </c>
      <c r="AN10" s="138">
        <f t="shared" si="16"/>
        <v>0</v>
      </c>
      <c r="AO10" s="139" t="str">
        <f t="array" ref="AO10">XLOOKUP($D:$D,'DS ST'!$J:$J,'DS ST'!K:K)</f>
        <v>SC005255 - Hồng Trọng Nghĩa</v>
      </c>
      <c r="AP10" s="139" t="str">
        <f t="array" ref="AP10">XLOOKUP($D:$D,'DS ST'!$J:$J,'DS ST'!L:L)</f>
        <v>Võ Thị Huệ</v>
      </c>
      <c r="AQ10" s="139" t="str">
        <f t="array" ref="AQ10">XLOOKUP($D:$D,'DS ST'!$J:$J,'DS ST'!M:M)</f>
        <v>HCM 022</v>
      </c>
      <c r="AR10" s="140"/>
      <c r="AS10" s="140"/>
      <c r="AT10" s="135" t="str">
        <f t="array" ref="AT10">xlookup($E:$E,'CLV2'!$A:$A,'CLV2'!$F:$F)</f>
        <v>3.LOCAL FRUITS</v>
      </c>
      <c r="AU10" s="135" t="str">
        <f t="array" ref="AU10">xlookup($E:$E,'CLV2'!$A:$A,'CLV2'!$G:$G)</f>
        <v>4.Dưa Lưới</v>
      </c>
      <c r="AV10" s="142"/>
      <c r="AW10" s="143"/>
      <c r="AX10" s="144"/>
    </row>
    <row r="11" ht="22.5" customHeight="1">
      <c r="A11" s="113"/>
      <c r="B11" s="114">
        <v>46235.0</v>
      </c>
      <c r="C11" s="115" t="s">
        <v>772</v>
      </c>
      <c r="D11" s="116" t="str">
        <f>VLOOKUP(C11,'DS ST'!A:B,2,0)</f>
        <v>A220</v>
      </c>
      <c r="E11" s="117">
        <v>1101812.0</v>
      </c>
      <c r="F11" s="115" t="s">
        <v>1177</v>
      </c>
      <c r="G11" s="115" t="s">
        <v>104</v>
      </c>
      <c r="H11" s="118">
        <v>15.4</v>
      </c>
      <c r="I11" s="118">
        <v>15.18</v>
      </c>
      <c r="J11" s="119">
        <f t="shared" si="4"/>
        <v>0.22</v>
      </c>
      <c r="K11" s="115" t="s">
        <v>1443</v>
      </c>
      <c r="L11" s="121" t="str">
        <f t="shared" si="5"/>
        <v>PT15985581101812</v>
      </c>
      <c r="M11" s="121" t="s">
        <v>1444</v>
      </c>
      <c r="N11" s="122">
        <v>0.22000000000000064</v>
      </c>
      <c r="O11" s="122"/>
      <c r="P11" s="119">
        <f t="shared" si="6"/>
        <v>0</v>
      </c>
      <c r="Q11" s="124"/>
      <c r="R11" s="124"/>
      <c r="S11" s="124"/>
      <c r="T11" s="125" t="s">
        <v>695</v>
      </c>
      <c r="U11" s="126" t="s">
        <v>697</v>
      </c>
      <c r="V11" s="127" t="s">
        <v>492</v>
      </c>
      <c r="W11" s="129" t="str">
        <f t="shared" si="7"/>
        <v>Hao hụt</v>
      </c>
      <c r="X11" s="129" t="str">
        <f t="shared" si="8"/>
        <v/>
      </c>
      <c r="Y11" s="130" t="str">
        <f t="shared" si="17"/>
        <v/>
      </c>
      <c r="Z11" s="131" t="s">
        <v>745</v>
      </c>
      <c r="AA11" s="124"/>
      <c r="AB11" s="132"/>
      <c r="AC11" s="133"/>
      <c r="AD11" s="134"/>
      <c r="AE11" s="133"/>
      <c r="AF11" s="135" t="str">
        <f t="array" ref="AF11">xlookup($E:$E,'CLV2'!$A:$A,'CLV2'!E:E)</f>
        <v>2.FRUITS</v>
      </c>
      <c r="AG11" s="135" t="str">
        <f t="shared" si="10"/>
        <v>KG</v>
      </c>
      <c r="AH11" s="136">
        <f t="shared" si="11"/>
        <v>0.01428571429</v>
      </c>
      <c r="AI11" s="137">
        <f t="array" ref="AI11">XLOOKUP(E11,'Đơn giá'!A:A,'Đơn giá'!D:D)</f>
        <v>23000</v>
      </c>
      <c r="AJ11" s="138">
        <f t="shared" si="12"/>
        <v>5060</v>
      </c>
      <c r="AK11" s="138">
        <f t="shared" si="13"/>
        <v>5060</v>
      </c>
      <c r="AL11" s="138">
        <f t="shared" si="14"/>
        <v>0</v>
      </c>
      <c r="AM11" s="138">
        <f t="shared" si="15"/>
        <v>0</v>
      </c>
      <c r="AN11" s="138">
        <f t="shared" si="16"/>
        <v>0</v>
      </c>
      <c r="AO11" s="139" t="str">
        <f t="array" ref="AO11">XLOOKUP($D:$D,'DS ST'!$J:$J,'DS ST'!K:K)</f>
        <v>#N/A</v>
      </c>
      <c r="AP11" s="139" t="str">
        <f t="array" ref="AP11">XLOOKUP($D:$D,'DS ST'!$J:$J,'DS ST'!L:L)</f>
        <v>#N/A</v>
      </c>
      <c r="AQ11" s="139" t="str">
        <f t="array" ref="AQ11">XLOOKUP($D:$D,'DS ST'!$J:$J,'DS ST'!M:M)</f>
        <v>#N/A</v>
      </c>
      <c r="AR11" s="140"/>
      <c r="AS11" s="140"/>
      <c r="AT11" s="135" t="str">
        <f t="array" ref="AT11">xlookup($E:$E,'CLV2'!$A:$A,'CLV2'!$F:$F)</f>
        <v>3.LOCAL FRUITS</v>
      </c>
      <c r="AU11" s="135" t="str">
        <f t="array" ref="AU11">xlookup($E:$E,'CLV2'!$A:$A,'CLV2'!$G:$G)</f>
        <v>4.Dưa Hấu</v>
      </c>
      <c r="AV11" s="142"/>
      <c r="AW11" s="143"/>
      <c r="AX11" s="144"/>
    </row>
    <row r="12" ht="22.5" customHeight="1">
      <c r="A12" s="113"/>
      <c r="B12" s="114">
        <v>46235.0</v>
      </c>
      <c r="C12" s="115" t="s">
        <v>1014</v>
      </c>
      <c r="D12" s="116" t="str">
        <f>VLOOKUP(C12,'DS ST'!A:B,2,0)</f>
        <v>LVH</v>
      </c>
      <c r="E12" s="117">
        <v>11695.0</v>
      </c>
      <c r="F12" s="115" t="s">
        <v>1485</v>
      </c>
      <c r="G12" s="115" t="s">
        <v>116</v>
      </c>
      <c r="H12" s="118">
        <v>1.0</v>
      </c>
      <c r="I12" s="118">
        <v>0.0</v>
      </c>
      <c r="J12" s="119">
        <f t="shared" si="4"/>
        <v>1</v>
      </c>
      <c r="K12" s="115" t="s">
        <v>1498</v>
      </c>
      <c r="L12" s="121" t="str">
        <f t="shared" si="5"/>
        <v>PT159855711695</v>
      </c>
      <c r="M12" s="121" t="s">
        <v>1499</v>
      </c>
      <c r="N12" s="122"/>
      <c r="O12" s="122"/>
      <c r="P12" s="119">
        <f t="shared" si="6"/>
        <v>1</v>
      </c>
      <c r="Q12" s="124"/>
      <c r="R12" s="124"/>
      <c r="S12" s="124"/>
      <c r="T12" s="125"/>
      <c r="U12" s="126" t="s">
        <v>697</v>
      </c>
      <c r="V12" s="127" t="s">
        <v>1500</v>
      </c>
      <c r="W12" s="129" t="str">
        <f t="shared" si="7"/>
        <v/>
      </c>
      <c r="X12" s="129" t="str">
        <f t="shared" si="8"/>
        <v/>
      </c>
      <c r="Y12" s="154" t="s">
        <v>499</v>
      </c>
      <c r="Z12" s="131" t="s">
        <v>745</v>
      </c>
      <c r="AA12" s="124"/>
      <c r="AB12" s="132"/>
      <c r="AC12" s="133"/>
      <c r="AD12" s="134"/>
      <c r="AE12" s="133"/>
      <c r="AF12" s="135" t="str">
        <f t="array" ref="AF12">xlookup($E:$E,'CLV2'!$A:$A,'CLV2'!E:E)</f>
        <v>2.VEGETABLES</v>
      </c>
      <c r="AG12" s="135" t="str">
        <f t="shared" si="10"/>
        <v>Pack</v>
      </c>
      <c r="AH12" s="136">
        <f t="shared" si="11"/>
        <v>1</v>
      </c>
      <c r="AI12" s="137">
        <f t="array" ref="AI12">XLOOKUP(E12,'Đơn giá'!A:A,'Đơn giá'!D:D)</f>
        <v>17893</v>
      </c>
      <c r="AJ12" s="138">
        <f t="shared" si="12"/>
        <v>17893</v>
      </c>
      <c r="AK12" s="138">
        <f t="shared" si="13"/>
        <v>0</v>
      </c>
      <c r="AL12" s="138">
        <f t="shared" si="14"/>
        <v>0</v>
      </c>
      <c r="AM12" s="138">
        <f t="shared" si="15"/>
        <v>17893</v>
      </c>
      <c r="AN12" s="138">
        <f t="shared" si="16"/>
        <v>0</v>
      </c>
      <c r="AO12" s="139" t="str">
        <f t="array" ref="AO12">XLOOKUP($D:$D,'DS ST'!$J:$J,'DS ST'!K:K)</f>
        <v>SC010667 - Đào Hồng Hiện</v>
      </c>
      <c r="AP12" s="139" t="str">
        <f t="array" ref="AP12">XLOOKUP($D:$D,'DS ST'!$J:$J,'DS ST'!L:L)</f>
        <v>Nguyễn Thị Cà</v>
      </c>
      <c r="AQ12" s="139" t="str">
        <f t="array" ref="AQ12">XLOOKUP($D:$D,'DS ST'!$J:$J,'DS ST'!M:M)</f>
        <v>HCM 035</v>
      </c>
      <c r="AR12" s="140"/>
      <c r="AS12" s="140"/>
      <c r="AT12" s="135" t="str">
        <f t="array" ref="AT12">xlookup($E:$E,'CLV2'!$A:$A,'CLV2'!$F:$F)</f>
        <v>3.ROOT VEGGIES</v>
      </c>
      <c r="AU12" s="135" t="str">
        <f t="array" ref="AU12">xlookup($E:$E,'CLV2'!$A:$A,'CLV2'!$G:$G)</f>
        <v>4.Hành Tây</v>
      </c>
      <c r="AV12" s="142"/>
      <c r="AW12" s="143"/>
      <c r="AX12" s="144"/>
    </row>
    <row r="13" ht="22.5" customHeight="1">
      <c r="A13" s="159" t="s">
        <v>1505</v>
      </c>
      <c r="B13" s="114">
        <v>46235.0</v>
      </c>
      <c r="C13" s="115" t="s">
        <v>1046</v>
      </c>
      <c r="D13" s="116" t="str">
        <f>VLOOKUP(C13,'DS ST'!A:B,2,0)</f>
        <v>MZ2</v>
      </c>
      <c r="E13" s="117">
        <v>8.936076270318E12</v>
      </c>
      <c r="F13" s="115" t="s">
        <v>1516</v>
      </c>
      <c r="G13" s="115" t="s">
        <v>1126</v>
      </c>
      <c r="H13" s="118">
        <v>6.0</v>
      </c>
      <c r="I13" s="118">
        <v>5.0</v>
      </c>
      <c r="J13" s="119">
        <f t="shared" si="4"/>
        <v>1</v>
      </c>
      <c r="K13" s="115" t="s">
        <v>1525</v>
      </c>
      <c r="L13" s="121" t="str">
        <f t="shared" si="5"/>
        <v>PT15985558936076270318</v>
      </c>
      <c r="M13" s="121" t="s">
        <v>1526</v>
      </c>
      <c r="N13" s="122"/>
      <c r="O13" s="122"/>
      <c r="P13" s="119">
        <f t="shared" si="6"/>
        <v>1</v>
      </c>
      <c r="Q13" s="124"/>
      <c r="R13" s="124"/>
      <c r="S13" s="124"/>
      <c r="T13" s="125" t="s">
        <v>695</v>
      </c>
      <c r="U13" s="126" t="s">
        <v>697</v>
      </c>
      <c r="V13" s="127" t="s">
        <v>1500</v>
      </c>
      <c r="W13" s="129" t="str">
        <f t="shared" si="7"/>
        <v/>
      </c>
      <c r="X13" s="129" t="str">
        <f t="shared" si="8"/>
        <v/>
      </c>
      <c r="Y13" s="130" t="str">
        <f>IF(N(P13)&lt;=0,"",IF(OR(T13="Hình KDB",T13="Hình tele",ISNUMBER(SEARCH("Hình KDB",T13)),ISNUMBER(SEARCH("Hình tele",T13)),ISNUMBER(SEARCH("sai code",T13)),ISNUMBER(SEARCH("Thiếu kiện",U13))),"Kho rau",IF(AND(T13&lt;&gt;"Hình KDB",T13&lt;&gt;"Hình tele"),"Chưa xác định",IF(N(O13)&gt;0,IF(OR(T13="Hình KDB",T13="Hình tele",ISNUMBER(SEARCH("Hình KDB",T13)),ISNUMBER(SEARCH("Hình tele",T13)),ISNUMBER(SEARCH("sai code",T13)),ISNUMBER(SEARCH("Thiếu kiện",U13))),"Kho rau","Chưa xác định"),IF(OR(T13="Hình KDB",T13="Hình tele",ISNUMBER(SEARCH("Hình KDB",T13)),ISNUMBER(SEARCH("Hình tele",T13)),ISNUMBER(SEARCH("sai code",T13)),ISNUMBER(SEARCH("Thiếu kiện",U13))),"Kho rau",IF(V13="Chưa xác định","Chưa xác định",IF(OR(V13="DC giao thiếu",V13="TX giao thiếu kiện",V13="Hàng không đạt CL"),"Kho rau","")))))))</f>
        <v>Kho rau</v>
      </c>
      <c r="Z13" s="131" t="s">
        <v>745</v>
      </c>
      <c r="AA13" s="124"/>
      <c r="AB13" s="161" t="s">
        <v>1573</v>
      </c>
      <c r="AC13" s="133"/>
      <c r="AD13" s="134"/>
      <c r="AE13" s="133"/>
      <c r="AF13" s="135" t="str">
        <f t="array" ref="AF13">xlookup($E:$E,'CLV2'!$A:$A,'CLV2'!E:E)</f>
        <v>2.BAKERY</v>
      </c>
      <c r="AG13" s="135" t="str">
        <f t="shared" si="10"/>
        <v>Pack</v>
      </c>
      <c r="AH13" s="136">
        <f t="shared" si="11"/>
        <v>0.1666666667</v>
      </c>
      <c r="AI13" s="137">
        <f t="array" ref="AI13">XLOOKUP(E13,'Đơn giá'!A:A,'Đơn giá'!D:D)</f>
        <v>11865</v>
      </c>
      <c r="AJ13" s="138">
        <f t="shared" si="12"/>
        <v>11865</v>
      </c>
      <c r="AK13" s="138">
        <f t="shared" si="13"/>
        <v>0</v>
      </c>
      <c r="AL13" s="138">
        <f t="shared" si="14"/>
        <v>0</v>
      </c>
      <c r="AM13" s="138">
        <f t="shared" si="15"/>
        <v>11865</v>
      </c>
      <c r="AN13" s="138">
        <f t="shared" si="16"/>
        <v>0</v>
      </c>
      <c r="AO13" s="139" t="str">
        <f t="array" ref="AO13">XLOOKUP($D:$D,'DS ST'!$J:$J,'DS ST'!K:K)</f>
        <v>SC005255 - Hồng Trọng Nghĩa</v>
      </c>
      <c r="AP13" s="139" t="str">
        <f t="array" ref="AP13">XLOOKUP($D:$D,'DS ST'!$J:$J,'DS ST'!L:L)</f>
        <v>Võ Thị Huệ</v>
      </c>
      <c r="AQ13" s="139" t="str">
        <f t="array" ref="AQ13">XLOOKUP($D:$D,'DS ST'!$J:$J,'DS ST'!M:M)</f>
        <v>HCM 022</v>
      </c>
      <c r="AR13" s="140"/>
      <c r="AS13" s="140"/>
      <c r="AT13" s="135" t="str">
        <f t="array" ref="AT13">xlookup($E:$E,'CLV2'!$A:$A,'CLV2'!$F:$F)</f>
        <v>3.BREADS</v>
      </c>
      <c r="AU13" s="135" t="str">
        <f t="array" ref="AU13">xlookup($E:$E,'CLV2'!$A:$A,'CLV2'!$G:$G)</f>
        <v>4.BÁNH TƯƠI DATE NGẮN</v>
      </c>
      <c r="AV13" s="142"/>
      <c r="AW13" s="143"/>
      <c r="AX13" s="144"/>
    </row>
    <row r="14" ht="22.5" customHeight="1">
      <c r="A14" s="113"/>
      <c r="B14" s="114">
        <v>46235.0</v>
      </c>
      <c r="C14" s="115" t="s">
        <v>1197</v>
      </c>
      <c r="D14" s="116" t="str">
        <f>VLOOKUP(C14,'DS ST'!A:B,2,0)</f>
        <v>THD</v>
      </c>
      <c r="E14" s="117">
        <v>11670.0</v>
      </c>
      <c r="F14" s="115" t="s">
        <v>1685</v>
      </c>
      <c r="G14" s="115" t="s">
        <v>29</v>
      </c>
      <c r="H14" s="118">
        <v>1.0</v>
      </c>
      <c r="I14" s="118">
        <v>0.0</v>
      </c>
      <c r="J14" s="119">
        <f t="shared" si="4"/>
        <v>1</v>
      </c>
      <c r="K14" s="115" t="s">
        <v>1693</v>
      </c>
      <c r="L14" s="121" t="str">
        <f t="shared" si="5"/>
        <v>PT159855411670</v>
      </c>
      <c r="M14" s="121" t="s">
        <v>1695</v>
      </c>
      <c r="N14" s="122"/>
      <c r="O14" s="122"/>
      <c r="P14" s="119">
        <f t="shared" si="6"/>
        <v>1</v>
      </c>
      <c r="Q14" s="124"/>
      <c r="R14" s="153" t="s">
        <v>1104</v>
      </c>
      <c r="S14" s="124"/>
      <c r="T14" s="125"/>
      <c r="U14" s="126" t="s">
        <v>697</v>
      </c>
      <c r="V14" s="127" t="s">
        <v>1500</v>
      </c>
      <c r="W14" s="129" t="str">
        <f t="shared" si="7"/>
        <v/>
      </c>
      <c r="X14" s="129" t="str">
        <f t="shared" si="8"/>
        <v/>
      </c>
      <c r="Y14" s="154" t="s">
        <v>499</v>
      </c>
      <c r="Z14" s="131" t="s">
        <v>745</v>
      </c>
      <c r="AA14" s="124"/>
      <c r="AB14" s="132"/>
      <c r="AC14" s="133"/>
      <c r="AD14" s="134"/>
      <c r="AE14" s="133"/>
      <c r="AF14" s="135" t="str">
        <f t="array" ref="AF14">xlookup($E:$E,'CLV2'!$A:$A,'CLV2'!E:E)</f>
        <v>2.VEGETABLES</v>
      </c>
      <c r="AG14" s="135" t="str">
        <f t="shared" si="10"/>
        <v>Pack</v>
      </c>
      <c r="AH14" s="136">
        <f t="shared" si="11"/>
        <v>1</v>
      </c>
      <c r="AI14" s="137">
        <f t="array" ref="AI14">XLOOKUP(E14,'Đơn giá'!A:A,'Đơn giá'!D:D)</f>
        <v>28230</v>
      </c>
      <c r="AJ14" s="138">
        <f t="shared" si="12"/>
        <v>28230</v>
      </c>
      <c r="AK14" s="138">
        <f t="shared" si="13"/>
        <v>0</v>
      </c>
      <c r="AL14" s="138">
        <f t="shared" si="14"/>
        <v>0</v>
      </c>
      <c r="AM14" s="138">
        <f t="shared" si="15"/>
        <v>28230</v>
      </c>
      <c r="AN14" s="138">
        <f t="shared" si="16"/>
        <v>0</v>
      </c>
      <c r="AO14" s="139" t="str">
        <f t="array" ref="AO14">XLOOKUP($D:$D,'DS ST'!$J:$J,'DS ST'!K:K)</f>
        <v>SC008805 - Nguyễn Thị Ngọc Giàu</v>
      </c>
      <c r="AP14" s="139" t="str">
        <f t="array" ref="AP14">XLOOKUP($D:$D,'DS ST'!$J:$J,'DS ST'!L:L)</f>
        <v>Võ Thị Huệ</v>
      </c>
      <c r="AQ14" s="139" t="str">
        <f t="array" ref="AQ14">XLOOKUP($D:$D,'DS ST'!$J:$J,'DS ST'!M:M)</f>
        <v>HCM 031</v>
      </c>
      <c r="AR14" s="140"/>
      <c r="AS14" s="140"/>
      <c r="AT14" s="135" t="str">
        <f t="array" ref="AT14">xlookup($E:$E,'CLV2'!$A:$A,'CLV2'!$F:$F)</f>
        <v>3.LEAFY VEGGIES</v>
      </c>
      <c r="AU14" s="135" t="str">
        <f t="array" ref="AU14">xlookup($E:$E,'CLV2'!$A:$A,'CLV2'!$G:$G)</f>
        <v>4.Rau Ăn Thân, Lá Khác</v>
      </c>
      <c r="AV14" s="142"/>
      <c r="AW14" s="143"/>
      <c r="AX14" s="144"/>
    </row>
    <row r="15" ht="22.5" customHeight="1">
      <c r="A15" s="113"/>
      <c r="B15" s="114">
        <v>46235.0</v>
      </c>
      <c r="C15" s="115" t="s">
        <v>314</v>
      </c>
      <c r="D15" s="116" t="str">
        <f>VLOOKUP(C15,'DS ST'!A:B,2,0)</f>
        <v>A121</v>
      </c>
      <c r="E15" s="117">
        <v>1101366.0</v>
      </c>
      <c r="F15" s="115" t="s">
        <v>1804</v>
      </c>
      <c r="G15" s="115" t="s">
        <v>104</v>
      </c>
      <c r="H15" s="118">
        <v>4.3</v>
      </c>
      <c r="I15" s="118">
        <v>4.24</v>
      </c>
      <c r="J15" s="119">
        <f t="shared" si="4"/>
        <v>0.06</v>
      </c>
      <c r="K15" s="115" t="s">
        <v>1811</v>
      </c>
      <c r="L15" s="121" t="str">
        <f t="shared" si="5"/>
        <v>PT15985531101366</v>
      </c>
      <c r="M15" s="121" t="s">
        <v>1816</v>
      </c>
      <c r="N15" s="122">
        <v>0.05999999999999961</v>
      </c>
      <c r="O15" s="122"/>
      <c r="P15" s="119">
        <f t="shared" si="6"/>
        <v>0</v>
      </c>
      <c r="Q15" s="124"/>
      <c r="R15" s="124"/>
      <c r="S15" s="124"/>
      <c r="T15" s="125" t="s">
        <v>695</v>
      </c>
      <c r="U15" s="126" t="s">
        <v>697</v>
      </c>
      <c r="V15" s="127" t="s">
        <v>492</v>
      </c>
      <c r="W15" s="129" t="str">
        <f t="shared" si="7"/>
        <v>Hao hụt</v>
      </c>
      <c r="X15" s="129" t="str">
        <f t="shared" si="8"/>
        <v/>
      </c>
      <c r="Y15" s="130" t="str">
        <f t="shared" ref="Y15:Y19" si="18">IF(N(P15)&lt;=0,"",IF(OR(T15="Hình KDB",T15="Hình tele",ISNUMBER(SEARCH("Hình KDB",T15)),ISNUMBER(SEARCH("Hình tele",T15)),ISNUMBER(SEARCH("sai code",T15)),ISNUMBER(SEARCH("Thiếu kiện",U15))),"Kho rau",IF(AND(T15&lt;&gt;"Hình KDB",T15&lt;&gt;"Hình tele"),"Chưa xác định",IF(N(O15)&gt;0,IF(OR(T15="Hình KDB",T15="Hình tele",ISNUMBER(SEARCH("Hình KDB",T15)),ISNUMBER(SEARCH("Hình tele",T15)),ISNUMBER(SEARCH("sai code",T15)),ISNUMBER(SEARCH("Thiếu kiện",U15))),"Kho rau","Chưa xác định"),IF(OR(T15="Hình KDB",T15="Hình tele",ISNUMBER(SEARCH("Hình KDB",T15)),ISNUMBER(SEARCH("Hình tele",T15)),ISNUMBER(SEARCH("sai code",T15)),ISNUMBER(SEARCH("Thiếu kiện",U15))),"Kho rau",IF(V15="Chưa xác định","Chưa xác định",IF(OR(V15="DC giao thiếu",V15="TX giao thiếu kiện",V15="Hàng không đạt CL"),"Kho rau","")))))))</f>
        <v/>
      </c>
      <c r="Z15" s="131" t="s">
        <v>745</v>
      </c>
      <c r="AA15" s="124"/>
      <c r="AB15" s="132"/>
      <c r="AC15" s="133"/>
      <c r="AD15" s="134"/>
      <c r="AE15" s="133"/>
      <c r="AF15" s="135" t="str">
        <f t="array" ref="AF15">xlookup($E:$E,'CLV2'!$A:$A,'CLV2'!E:E)</f>
        <v>2.VEGETABLES</v>
      </c>
      <c r="AG15" s="135" t="str">
        <f t="shared" si="10"/>
        <v>KG</v>
      </c>
      <c r="AH15" s="136">
        <f t="shared" si="11"/>
        <v>0.01395348837</v>
      </c>
      <c r="AI15" s="137">
        <f t="array" ref="AI15">XLOOKUP(E15,'Đơn giá'!A:A,'Đơn giá'!D:D)</f>
        <v>55000</v>
      </c>
      <c r="AJ15" s="138">
        <f t="shared" si="12"/>
        <v>3300</v>
      </c>
      <c r="AK15" s="138">
        <f t="shared" si="13"/>
        <v>3300</v>
      </c>
      <c r="AL15" s="138">
        <f t="shared" si="14"/>
        <v>0</v>
      </c>
      <c r="AM15" s="138">
        <f t="shared" si="15"/>
        <v>0</v>
      </c>
      <c r="AN15" s="138">
        <f t="shared" si="16"/>
        <v>0</v>
      </c>
      <c r="AO15" s="139" t="str">
        <f t="array" ref="AO15">XLOOKUP($D:$D,'DS ST'!$J:$J,'DS ST'!K:K)</f>
        <v>SC003242 - Võ Văn Phi Hùng</v>
      </c>
      <c r="AP15" s="139" t="str">
        <f t="array" ref="AP15">XLOOKUP($D:$D,'DS ST'!$J:$J,'DS ST'!L:L)</f>
        <v>Võ Thị Huệ</v>
      </c>
      <c r="AQ15" s="139" t="str">
        <f t="array" ref="AQ15">XLOOKUP($D:$D,'DS ST'!$J:$J,'DS ST'!M:M)</f>
        <v>HCM 029</v>
      </c>
      <c r="AR15" s="140"/>
      <c r="AS15" s="140"/>
      <c r="AT15" s="135" t="str">
        <f t="array" ref="AT15">xlookup($E:$E,'CLV2'!$A:$A,'CLV2'!$F:$F)</f>
        <v>3.LEAFY VEGGIES</v>
      </c>
      <c r="AU15" s="135" t="str">
        <f t="array" ref="AU15">xlookup($E:$E,'CLV2'!$A:$A,'CLV2'!$G:$G)</f>
        <v>4.Rau Ăn Bông</v>
      </c>
      <c r="AV15" s="142"/>
      <c r="AW15" s="143"/>
      <c r="AX15" s="144"/>
    </row>
    <row r="16" ht="22.5" customHeight="1">
      <c r="A16" s="113"/>
      <c r="B16" s="114">
        <v>46235.0</v>
      </c>
      <c r="C16" s="115" t="s">
        <v>756</v>
      </c>
      <c r="D16" s="116" t="str">
        <f>VLOOKUP(C16,'DS ST'!A:B,2,0)</f>
        <v>A207</v>
      </c>
      <c r="E16" s="117">
        <v>1100992.0</v>
      </c>
      <c r="F16" s="115" t="s">
        <v>641</v>
      </c>
      <c r="G16" s="115" t="s">
        <v>104</v>
      </c>
      <c r="H16" s="118">
        <v>10.2</v>
      </c>
      <c r="I16" s="118">
        <v>9.96</v>
      </c>
      <c r="J16" s="119">
        <f t="shared" si="4"/>
        <v>0.24</v>
      </c>
      <c r="K16" s="115" t="s">
        <v>1888</v>
      </c>
      <c r="L16" s="121" t="str">
        <f t="shared" si="5"/>
        <v>PT15985521100992</v>
      </c>
      <c r="M16" s="121" t="s">
        <v>1891</v>
      </c>
      <c r="N16" s="122">
        <v>0.23999999999999844</v>
      </c>
      <c r="O16" s="122"/>
      <c r="P16" s="119">
        <f t="shared" si="6"/>
        <v>0</v>
      </c>
      <c r="Q16" s="124"/>
      <c r="R16" s="124"/>
      <c r="S16" s="124"/>
      <c r="T16" s="125" t="s">
        <v>695</v>
      </c>
      <c r="U16" s="126" t="s">
        <v>697</v>
      </c>
      <c r="V16" s="127" t="s">
        <v>492</v>
      </c>
      <c r="W16" s="129" t="str">
        <f t="shared" si="7"/>
        <v>Hao hụt</v>
      </c>
      <c r="X16" s="129" t="str">
        <f t="shared" si="8"/>
        <v/>
      </c>
      <c r="Y16" s="130" t="str">
        <f t="shared" si="18"/>
        <v/>
      </c>
      <c r="Z16" s="131" t="s">
        <v>745</v>
      </c>
      <c r="AA16" s="124"/>
      <c r="AB16" s="132"/>
      <c r="AC16" s="133"/>
      <c r="AD16" s="134"/>
      <c r="AE16" s="133"/>
      <c r="AF16" s="135" t="str">
        <f t="array" ref="AF16">xlookup($E:$E,'CLV2'!$A:$A,'CLV2'!E:E)</f>
        <v>2.FRUITS</v>
      </c>
      <c r="AG16" s="135" t="str">
        <f t="shared" si="10"/>
        <v>KG</v>
      </c>
      <c r="AH16" s="136">
        <f t="shared" si="11"/>
        <v>0.02352941176</v>
      </c>
      <c r="AI16" s="137">
        <f t="array" ref="AI16">XLOOKUP(E16,'Đơn giá'!A:A,'Đơn giá'!D:D)</f>
        <v>37000</v>
      </c>
      <c r="AJ16" s="138">
        <f t="shared" si="12"/>
        <v>8880</v>
      </c>
      <c r="AK16" s="138">
        <f t="shared" si="13"/>
        <v>8880</v>
      </c>
      <c r="AL16" s="138">
        <f t="shared" si="14"/>
        <v>0</v>
      </c>
      <c r="AM16" s="138">
        <f t="shared" si="15"/>
        <v>0</v>
      </c>
      <c r="AN16" s="138">
        <f t="shared" si="16"/>
        <v>0</v>
      </c>
      <c r="AO16" s="139" t="str">
        <f t="array" ref="AO16">XLOOKUP($D:$D,'DS ST'!$J:$J,'DS ST'!K:K)</f>
        <v>SC010667 - Đào Hồng Hiện</v>
      </c>
      <c r="AP16" s="139" t="str">
        <f t="array" ref="AP16">XLOOKUP($D:$D,'DS ST'!$J:$J,'DS ST'!L:L)</f>
        <v>Nguyễn Thị Cà</v>
      </c>
      <c r="AQ16" s="139" t="str">
        <f t="array" ref="AQ16">XLOOKUP($D:$D,'DS ST'!$J:$J,'DS ST'!M:M)</f>
        <v>HCM 035</v>
      </c>
      <c r="AR16" s="140"/>
      <c r="AS16" s="140"/>
      <c r="AT16" s="135" t="str">
        <f t="array" ref="AT16">xlookup($E:$E,'CLV2'!$A:$A,'CLV2'!$F:$F)</f>
        <v>3.LOCAL FRUITS</v>
      </c>
      <c r="AU16" s="135" t="str">
        <f t="array" ref="AU16">xlookup($E:$E,'CLV2'!$A:$A,'CLV2'!$G:$G)</f>
        <v>4.Dưa Lưới</v>
      </c>
      <c r="AV16" s="142"/>
      <c r="AW16" s="143"/>
      <c r="AX16" s="144"/>
    </row>
    <row r="17" ht="22.5" customHeight="1">
      <c r="A17" s="113"/>
      <c r="B17" s="114">
        <v>46235.0</v>
      </c>
      <c r="C17" s="115" t="s">
        <v>756</v>
      </c>
      <c r="D17" s="116" t="str">
        <f>VLOOKUP(C17,'DS ST'!A:B,2,0)</f>
        <v>A207</v>
      </c>
      <c r="E17" s="117">
        <v>1101077.0</v>
      </c>
      <c r="F17" s="115" t="s">
        <v>1002</v>
      </c>
      <c r="G17" s="115" t="s">
        <v>104</v>
      </c>
      <c r="H17" s="118">
        <v>3.0</v>
      </c>
      <c r="I17" s="118">
        <v>2.78</v>
      </c>
      <c r="J17" s="119">
        <f t="shared" si="4"/>
        <v>0.22</v>
      </c>
      <c r="K17" s="115" t="s">
        <v>1888</v>
      </c>
      <c r="L17" s="121" t="str">
        <f t="shared" si="5"/>
        <v>PT15985521101077</v>
      </c>
      <c r="M17" s="121" t="s">
        <v>1891</v>
      </c>
      <c r="N17" s="122"/>
      <c r="O17" s="122"/>
      <c r="P17" s="119">
        <f t="shared" si="6"/>
        <v>0.22</v>
      </c>
      <c r="Q17" s="124"/>
      <c r="R17" s="124"/>
      <c r="S17" s="124"/>
      <c r="T17" s="125" t="s">
        <v>695</v>
      </c>
      <c r="U17" s="126" t="s">
        <v>697</v>
      </c>
      <c r="V17" s="127" t="s">
        <v>1500</v>
      </c>
      <c r="W17" s="129" t="str">
        <f t="shared" si="7"/>
        <v/>
      </c>
      <c r="X17" s="129" t="str">
        <f t="shared" si="8"/>
        <v/>
      </c>
      <c r="Y17" s="130" t="str">
        <f t="shared" si="18"/>
        <v>Kho rau</v>
      </c>
      <c r="Z17" s="131" t="s">
        <v>745</v>
      </c>
      <c r="AA17" s="124"/>
      <c r="AB17" s="132"/>
      <c r="AC17" s="133"/>
      <c r="AD17" s="134"/>
      <c r="AE17" s="133"/>
      <c r="AF17" s="135" t="str">
        <f t="array" ref="AF17">xlookup($E:$E,'CLV2'!$A:$A,'CLV2'!E:E)</f>
        <v>2.FRUITS</v>
      </c>
      <c r="AG17" s="135" t="str">
        <f t="shared" si="10"/>
        <v>KG</v>
      </c>
      <c r="AH17" s="136">
        <f t="shared" si="11"/>
        <v>0.07333333333</v>
      </c>
      <c r="AI17" s="137">
        <f t="array" ref="AI17">XLOOKUP(E17,'Đơn giá'!A:A,'Đơn giá'!D:D)</f>
        <v>45000</v>
      </c>
      <c r="AJ17" s="138">
        <f t="shared" si="12"/>
        <v>9900</v>
      </c>
      <c r="AK17" s="138">
        <f t="shared" si="13"/>
        <v>0</v>
      </c>
      <c r="AL17" s="138">
        <f t="shared" si="14"/>
        <v>0</v>
      </c>
      <c r="AM17" s="138">
        <f t="shared" si="15"/>
        <v>9900</v>
      </c>
      <c r="AN17" s="138">
        <f t="shared" si="16"/>
        <v>0</v>
      </c>
      <c r="AO17" s="139" t="str">
        <f t="array" ref="AO17">XLOOKUP($D:$D,'DS ST'!$J:$J,'DS ST'!K:K)</f>
        <v>SC010667 - Đào Hồng Hiện</v>
      </c>
      <c r="AP17" s="139" t="str">
        <f t="array" ref="AP17">XLOOKUP($D:$D,'DS ST'!$J:$J,'DS ST'!L:L)</f>
        <v>Nguyễn Thị Cà</v>
      </c>
      <c r="AQ17" s="139" t="str">
        <f t="array" ref="AQ17">XLOOKUP($D:$D,'DS ST'!$J:$J,'DS ST'!M:M)</f>
        <v>HCM 035</v>
      </c>
      <c r="AR17" s="140"/>
      <c r="AS17" s="140"/>
      <c r="AT17" s="135" t="str">
        <f t="array" ref="AT17">xlookup($E:$E,'CLV2'!$A:$A,'CLV2'!$F:$F)</f>
        <v>3.LOCAL FRUITS</v>
      </c>
      <c r="AU17" s="135" t="str">
        <f t="array" ref="AU17">xlookup($E:$E,'CLV2'!$A:$A,'CLV2'!$G:$G)</f>
        <v>4.Trái Cây Đa Dạng</v>
      </c>
      <c r="AV17" s="142"/>
      <c r="AW17" s="143"/>
      <c r="AX17" s="144"/>
    </row>
    <row r="18" ht="22.5" customHeight="1">
      <c r="A18" s="113"/>
      <c r="B18" s="114">
        <v>46235.0</v>
      </c>
      <c r="C18" s="115" t="s">
        <v>756</v>
      </c>
      <c r="D18" s="116" t="str">
        <f>VLOOKUP(C18,'DS ST'!A:B,2,0)</f>
        <v>A207</v>
      </c>
      <c r="E18" s="117">
        <v>1101079.0</v>
      </c>
      <c r="F18" s="115" t="s">
        <v>2047</v>
      </c>
      <c r="G18" s="115" t="s">
        <v>104</v>
      </c>
      <c r="H18" s="118">
        <v>9.2</v>
      </c>
      <c r="I18" s="118">
        <v>9.06</v>
      </c>
      <c r="J18" s="119">
        <f t="shared" si="4"/>
        <v>0.14</v>
      </c>
      <c r="K18" s="115" t="s">
        <v>1888</v>
      </c>
      <c r="L18" s="121" t="str">
        <f t="shared" si="5"/>
        <v>PT15985521101079</v>
      </c>
      <c r="M18" s="121" t="s">
        <v>1891</v>
      </c>
      <c r="N18" s="122">
        <v>0.1399999999999988</v>
      </c>
      <c r="O18" s="122"/>
      <c r="P18" s="119">
        <f t="shared" si="6"/>
        <v>0</v>
      </c>
      <c r="Q18" s="124"/>
      <c r="R18" s="124"/>
      <c r="S18" s="124"/>
      <c r="T18" s="125" t="s">
        <v>695</v>
      </c>
      <c r="U18" s="126" t="s">
        <v>697</v>
      </c>
      <c r="V18" s="127" t="s">
        <v>492</v>
      </c>
      <c r="W18" s="129" t="str">
        <f t="shared" si="7"/>
        <v>Hao hụt</v>
      </c>
      <c r="X18" s="129" t="str">
        <f t="shared" si="8"/>
        <v/>
      </c>
      <c r="Y18" s="130" t="str">
        <f t="shared" si="18"/>
        <v/>
      </c>
      <c r="Z18" s="131" t="s">
        <v>745</v>
      </c>
      <c r="AA18" s="124"/>
      <c r="AB18" s="132"/>
      <c r="AC18" s="133"/>
      <c r="AD18" s="134"/>
      <c r="AE18" s="133"/>
      <c r="AF18" s="135" t="str">
        <f t="array" ref="AF18">xlookup($E:$E,'CLV2'!$A:$A,'CLV2'!E:E)</f>
        <v>2.FRUITS</v>
      </c>
      <c r="AG18" s="135" t="str">
        <f t="shared" si="10"/>
        <v>KG</v>
      </c>
      <c r="AH18" s="136">
        <f t="shared" si="11"/>
        <v>0.0152173913</v>
      </c>
      <c r="AI18" s="137">
        <f t="array" ref="AI18">XLOOKUP(E18,'Đơn giá'!A:A,'Đơn giá'!D:D)</f>
        <v>69416</v>
      </c>
      <c r="AJ18" s="138">
        <f t="shared" si="12"/>
        <v>9718.24</v>
      </c>
      <c r="AK18" s="138">
        <f t="shared" si="13"/>
        <v>9718.24</v>
      </c>
      <c r="AL18" s="138">
        <f t="shared" si="14"/>
        <v>0</v>
      </c>
      <c r="AM18" s="138">
        <f t="shared" si="15"/>
        <v>0</v>
      </c>
      <c r="AN18" s="138">
        <f t="shared" si="16"/>
        <v>0</v>
      </c>
      <c r="AO18" s="139" t="str">
        <f t="array" ref="AO18">XLOOKUP($D:$D,'DS ST'!$J:$J,'DS ST'!K:K)</f>
        <v>SC010667 - Đào Hồng Hiện</v>
      </c>
      <c r="AP18" s="139" t="str">
        <f t="array" ref="AP18">XLOOKUP($D:$D,'DS ST'!$J:$J,'DS ST'!L:L)</f>
        <v>Nguyễn Thị Cà</v>
      </c>
      <c r="AQ18" s="139" t="str">
        <f t="array" ref="AQ18">XLOOKUP($D:$D,'DS ST'!$J:$J,'DS ST'!M:M)</f>
        <v>HCM 035</v>
      </c>
      <c r="AR18" s="140"/>
      <c r="AS18" s="140"/>
      <c r="AT18" s="135" t="str">
        <f t="array" ref="AT18">xlookup($E:$E,'CLV2'!$A:$A,'CLV2'!$F:$F)</f>
        <v>3.LOCAL FRUITS</v>
      </c>
      <c r="AU18" s="135" t="str">
        <f t="array" ref="AU18">xlookup($E:$E,'CLV2'!$A:$A,'CLV2'!$G:$G)</f>
        <v>4.Bơ</v>
      </c>
      <c r="AV18" s="142"/>
      <c r="AW18" s="143"/>
      <c r="AX18" s="144"/>
    </row>
    <row r="19" ht="22.5" customHeight="1">
      <c r="A19" s="113"/>
      <c r="B19" s="114">
        <v>46235.0</v>
      </c>
      <c r="C19" s="115" t="s">
        <v>756</v>
      </c>
      <c r="D19" s="116" t="str">
        <f>VLOOKUP(C19,'DS ST'!A:B,2,0)</f>
        <v>A207</v>
      </c>
      <c r="E19" s="117">
        <v>1101366.0</v>
      </c>
      <c r="F19" s="115" t="s">
        <v>1804</v>
      </c>
      <c r="G19" s="115" t="s">
        <v>104</v>
      </c>
      <c r="H19" s="118">
        <v>4.1</v>
      </c>
      <c r="I19" s="118">
        <v>4.06</v>
      </c>
      <c r="J19" s="119">
        <f t="shared" si="4"/>
        <v>0.04</v>
      </c>
      <c r="K19" s="115" t="s">
        <v>1888</v>
      </c>
      <c r="L19" s="121" t="str">
        <f t="shared" si="5"/>
        <v>PT15985521101366</v>
      </c>
      <c r="M19" s="121" t="s">
        <v>1891</v>
      </c>
      <c r="N19" s="122">
        <v>0.040000000000000036</v>
      </c>
      <c r="O19" s="122"/>
      <c r="P19" s="119">
        <f t="shared" si="6"/>
        <v>0</v>
      </c>
      <c r="Q19" s="124"/>
      <c r="R19" s="124"/>
      <c r="S19" s="124"/>
      <c r="T19" s="125" t="s">
        <v>695</v>
      </c>
      <c r="U19" s="126" t="s">
        <v>697</v>
      </c>
      <c r="V19" s="127" t="s">
        <v>492</v>
      </c>
      <c r="W19" s="129" t="str">
        <f t="shared" si="7"/>
        <v>Hao hụt</v>
      </c>
      <c r="X19" s="129" t="str">
        <f t="shared" si="8"/>
        <v/>
      </c>
      <c r="Y19" s="130" t="str">
        <f t="shared" si="18"/>
        <v/>
      </c>
      <c r="Z19" s="131" t="s">
        <v>745</v>
      </c>
      <c r="AA19" s="124"/>
      <c r="AB19" s="132"/>
      <c r="AC19" s="133"/>
      <c r="AD19" s="134"/>
      <c r="AE19" s="133"/>
      <c r="AF19" s="135" t="str">
        <f t="array" ref="AF19">xlookup($E:$E,'CLV2'!$A:$A,'CLV2'!E:E)</f>
        <v>2.VEGETABLES</v>
      </c>
      <c r="AG19" s="135" t="str">
        <f t="shared" si="10"/>
        <v>KG</v>
      </c>
      <c r="AH19" s="136">
        <f t="shared" si="11"/>
        <v>0.009756097561</v>
      </c>
      <c r="AI19" s="137">
        <f t="array" ref="AI19">XLOOKUP(E19,'Đơn giá'!A:A,'Đơn giá'!D:D)</f>
        <v>55000</v>
      </c>
      <c r="AJ19" s="138">
        <f t="shared" si="12"/>
        <v>2200</v>
      </c>
      <c r="AK19" s="138">
        <f t="shared" si="13"/>
        <v>2200</v>
      </c>
      <c r="AL19" s="138">
        <f t="shared" si="14"/>
        <v>0</v>
      </c>
      <c r="AM19" s="138">
        <f t="shared" si="15"/>
        <v>0</v>
      </c>
      <c r="AN19" s="138">
        <f t="shared" si="16"/>
        <v>0</v>
      </c>
      <c r="AO19" s="139" t="str">
        <f t="array" ref="AO19">XLOOKUP($D:$D,'DS ST'!$J:$J,'DS ST'!K:K)</f>
        <v>SC010667 - Đào Hồng Hiện</v>
      </c>
      <c r="AP19" s="139" t="str">
        <f t="array" ref="AP19">XLOOKUP($D:$D,'DS ST'!$J:$J,'DS ST'!L:L)</f>
        <v>Nguyễn Thị Cà</v>
      </c>
      <c r="AQ19" s="139" t="str">
        <f t="array" ref="AQ19">XLOOKUP($D:$D,'DS ST'!$J:$J,'DS ST'!M:M)</f>
        <v>HCM 035</v>
      </c>
      <c r="AR19" s="140"/>
      <c r="AS19" s="140"/>
      <c r="AT19" s="135" t="str">
        <f t="array" ref="AT19">xlookup($E:$E,'CLV2'!$A:$A,'CLV2'!$F:$F)</f>
        <v>3.LEAFY VEGGIES</v>
      </c>
      <c r="AU19" s="135" t="str">
        <f t="array" ref="AU19">xlookup($E:$E,'CLV2'!$A:$A,'CLV2'!$G:$G)</f>
        <v>4.Rau Ăn Bông</v>
      </c>
      <c r="AV19" s="142"/>
      <c r="AW19" s="143"/>
      <c r="AX19" s="144"/>
    </row>
    <row r="20" ht="22.5" customHeight="1">
      <c r="A20" s="113"/>
      <c r="B20" s="114">
        <v>46235.0</v>
      </c>
      <c r="C20" s="115" t="s">
        <v>890</v>
      </c>
      <c r="D20" s="116" t="str">
        <f>VLOOKUP(C20,'DS ST'!A:B,2,0)</f>
        <v>DQH</v>
      </c>
      <c r="E20" s="117">
        <v>11020.0</v>
      </c>
      <c r="F20" s="115" t="s">
        <v>1198</v>
      </c>
      <c r="G20" s="115" t="s">
        <v>23</v>
      </c>
      <c r="H20" s="118">
        <v>4.0</v>
      </c>
      <c r="I20" s="118">
        <v>2.0</v>
      </c>
      <c r="J20" s="119">
        <f t="shared" si="4"/>
        <v>2</v>
      </c>
      <c r="K20" s="115" t="s">
        <v>2218</v>
      </c>
      <c r="L20" s="121" t="str">
        <f t="shared" si="5"/>
        <v>PT159854311020</v>
      </c>
      <c r="M20" s="121" t="s">
        <v>2221</v>
      </c>
      <c r="N20" s="122"/>
      <c r="O20" s="122"/>
      <c r="P20" s="119">
        <f t="shared" si="6"/>
        <v>2</v>
      </c>
      <c r="Q20" s="124"/>
      <c r="R20" s="124"/>
      <c r="S20" s="124"/>
      <c r="T20" s="125"/>
      <c r="U20" s="126" t="s">
        <v>697</v>
      </c>
      <c r="V20" s="127" t="s">
        <v>1500</v>
      </c>
      <c r="W20" s="129" t="str">
        <f t="shared" si="7"/>
        <v/>
      </c>
      <c r="X20" s="129" t="str">
        <f t="shared" si="8"/>
        <v/>
      </c>
      <c r="Y20" s="154" t="s">
        <v>499</v>
      </c>
      <c r="Z20" s="131" t="s">
        <v>745</v>
      </c>
      <c r="AA20" s="124"/>
      <c r="AB20" s="132"/>
      <c r="AC20" s="133"/>
      <c r="AD20" s="134"/>
      <c r="AE20" s="133"/>
      <c r="AF20" s="135" t="str">
        <f t="array" ref="AF20">xlookup($E:$E,'CLV2'!$A:$A,'CLV2'!E:E)</f>
        <v>2.VEGETABLES</v>
      </c>
      <c r="AG20" s="135" t="str">
        <f t="shared" si="10"/>
        <v>Pack</v>
      </c>
      <c r="AH20" s="136">
        <f t="shared" si="11"/>
        <v>0.5</v>
      </c>
      <c r="AI20" s="137">
        <f t="array" ref="AI20">XLOOKUP(E20,'Đơn giá'!A:A,'Đơn giá'!D:D)</f>
        <v>17000</v>
      </c>
      <c r="AJ20" s="138">
        <f t="shared" si="12"/>
        <v>34000</v>
      </c>
      <c r="AK20" s="138">
        <f t="shared" si="13"/>
        <v>0</v>
      </c>
      <c r="AL20" s="138">
        <f t="shared" si="14"/>
        <v>0</v>
      </c>
      <c r="AM20" s="138">
        <f t="shared" si="15"/>
        <v>34000</v>
      </c>
      <c r="AN20" s="138">
        <f t="shared" si="16"/>
        <v>0</v>
      </c>
      <c r="AO20" s="139" t="str">
        <f t="array" ref="AO20">XLOOKUP($D:$D,'DS ST'!$J:$J,'DS ST'!K:K)</f>
        <v>SC006189 - Huỳnh Ngọc Phương</v>
      </c>
      <c r="AP20" s="139" t="str">
        <f t="array" ref="AP20">XLOOKUP($D:$D,'DS ST'!$J:$J,'DS ST'!L:L)</f>
        <v>Nguyễn Thị Cà</v>
      </c>
      <c r="AQ20" s="139" t="str">
        <f t="array" ref="AQ20">XLOOKUP($D:$D,'DS ST'!$J:$J,'DS ST'!M:M)</f>
        <v>HCM 033</v>
      </c>
      <c r="AR20" s="140"/>
      <c r="AS20" s="140"/>
      <c r="AT20" s="135" t="str">
        <f t="array" ref="AT20">xlookup($E:$E,'CLV2'!$A:$A,'CLV2'!$F:$F)</f>
        <v>3.HERBS</v>
      </c>
      <c r="AU20" s="135" t="str">
        <f t="array" ref="AU20">xlookup($E:$E,'CLV2'!$A:$A,'CLV2'!$G:$G)</f>
        <v>4.Chanh, Ớt</v>
      </c>
      <c r="AV20" s="142"/>
      <c r="AW20" s="143"/>
      <c r="AX20" s="144"/>
    </row>
    <row r="21" ht="22.5" customHeight="1">
      <c r="A21" s="113"/>
      <c r="B21" s="114">
        <v>46235.0</v>
      </c>
      <c r="C21" s="115" t="s">
        <v>890</v>
      </c>
      <c r="D21" s="116" t="str">
        <f>VLOOKUP(C21,'DS ST'!A:B,2,0)</f>
        <v>DQH</v>
      </c>
      <c r="E21" s="117">
        <v>1101077.0</v>
      </c>
      <c r="F21" s="115" t="s">
        <v>1002</v>
      </c>
      <c r="G21" s="115" t="s">
        <v>104</v>
      </c>
      <c r="H21" s="118">
        <v>3.0</v>
      </c>
      <c r="I21" s="118">
        <v>2.92</v>
      </c>
      <c r="J21" s="119">
        <f t="shared" si="4"/>
        <v>0.08</v>
      </c>
      <c r="K21" s="115" t="s">
        <v>2218</v>
      </c>
      <c r="L21" s="121" t="str">
        <f t="shared" si="5"/>
        <v>PT15985431101077</v>
      </c>
      <c r="M21" s="121" t="s">
        <v>2221</v>
      </c>
      <c r="N21" s="122">
        <v>0.08000000000000007</v>
      </c>
      <c r="O21" s="122"/>
      <c r="P21" s="119">
        <f t="shared" si="6"/>
        <v>0</v>
      </c>
      <c r="Q21" s="124"/>
      <c r="R21" s="124"/>
      <c r="S21" s="124"/>
      <c r="T21" s="125" t="s">
        <v>695</v>
      </c>
      <c r="U21" s="126" t="s">
        <v>697</v>
      </c>
      <c r="V21" s="127" t="s">
        <v>492</v>
      </c>
      <c r="W21" s="129" t="str">
        <f t="shared" si="7"/>
        <v>Hao hụt</v>
      </c>
      <c r="X21" s="129" t="str">
        <f t="shared" si="8"/>
        <v/>
      </c>
      <c r="Y21" s="130" t="str">
        <f t="shared" ref="Y21:Y22" si="19">IF(N(P21)&lt;=0,"",IF(OR(T21="Hình KDB",T21="Hình tele",ISNUMBER(SEARCH("Hình KDB",T21)),ISNUMBER(SEARCH("Hình tele",T21)),ISNUMBER(SEARCH("sai code",T21)),ISNUMBER(SEARCH("Thiếu kiện",U21))),"Kho rau",IF(AND(T21&lt;&gt;"Hình KDB",T21&lt;&gt;"Hình tele"),"Chưa xác định",IF(N(O21)&gt;0,IF(OR(T21="Hình KDB",T21="Hình tele",ISNUMBER(SEARCH("Hình KDB",T21)),ISNUMBER(SEARCH("Hình tele",T21)),ISNUMBER(SEARCH("sai code",T21)),ISNUMBER(SEARCH("Thiếu kiện",U21))),"Kho rau","Chưa xác định"),IF(OR(T21="Hình KDB",T21="Hình tele",ISNUMBER(SEARCH("Hình KDB",T21)),ISNUMBER(SEARCH("Hình tele",T21)),ISNUMBER(SEARCH("sai code",T21)),ISNUMBER(SEARCH("Thiếu kiện",U21))),"Kho rau",IF(V21="Chưa xác định","Chưa xác định",IF(OR(V21="DC giao thiếu",V21="TX giao thiếu kiện",V21="Hàng không đạt CL"),"Kho rau","")))))))</f>
        <v/>
      </c>
      <c r="Z21" s="131" t="s">
        <v>745</v>
      </c>
      <c r="AA21" s="124"/>
      <c r="AB21" s="132"/>
      <c r="AC21" s="133"/>
      <c r="AD21" s="134"/>
      <c r="AE21" s="133"/>
      <c r="AF21" s="135" t="str">
        <f t="array" ref="AF21">xlookup($E:$E,'CLV2'!$A:$A,'CLV2'!E:E)</f>
        <v>2.FRUITS</v>
      </c>
      <c r="AG21" s="135" t="str">
        <f t="shared" si="10"/>
        <v>KG</v>
      </c>
      <c r="AH21" s="136">
        <f t="shared" si="11"/>
        <v>0.02666666667</v>
      </c>
      <c r="AI21" s="137">
        <f t="array" ref="AI21">XLOOKUP(E21,'Đơn giá'!A:A,'Đơn giá'!D:D)</f>
        <v>45000</v>
      </c>
      <c r="AJ21" s="138">
        <f t="shared" si="12"/>
        <v>3600</v>
      </c>
      <c r="AK21" s="138">
        <f t="shared" si="13"/>
        <v>3600</v>
      </c>
      <c r="AL21" s="138">
        <f t="shared" si="14"/>
        <v>0</v>
      </c>
      <c r="AM21" s="138">
        <f t="shared" si="15"/>
        <v>0</v>
      </c>
      <c r="AN21" s="138">
        <f t="shared" si="16"/>
        <v>0</v>
      </c>
      <c r="AO21" s="139" t="str">
        <f t="array" ref="AO21">XLOOKUP($D:$D,'DS ST'!$J:$J,'DS ST'!K:K)</f>
        <v>SC006189 - Huỳnh Ngọc Phương</v>
      </c>
      <c r="AP21" s="139" t="str">
        <f t="array" ref="AP21">XLOOKUP($D:$D,'DS ST'!$J:$J,'DS ST'!L:L)</f>
        <v>Nguyễn Thị Cà</v>
      </c>
      <c r="AQ21" s="139" t="str">
        <f t="array" ref="AQ21">XLOOKUP($D:$D,'DS ST'!$J:$J,'DS ST'!M:M)</f>
        <v>HCM 033</v>
      </c>
      <c r="AR21" s="140"/>
      <c r="AS21" s="140"/>
      <c r="AT21" s="135" t="str">
        <f t="array" ref="AT21">xlookup($E:$E,'CLV2'!$A:$A,'CLV2'!$F:$F)</f>
        <v>3.LOCAL FRUITS</v>
      </c>
      <c r="AU21" s="135" t="str">
        <f t="array" ref="AU21">xlookup($E:$E,'CLV2'!$A:$A,'CLV2'!$G:$G)</f>
        <v>4.Trái Cây Đa Dạng</v>
      </c>
      <c r="AV21" s="142"/>
      <c r="AW21" s="143"/>
      <c r="AX21" s="144"/>
    </row>
    <row r="22" ht="22.5" customHeight="1">
      <c r="A22" s="113"/>
      <c r="B22" s="114">
        <v>46235.0</v>
      </c>
      <c r="C22" s="115" t="s">
        <v>890</v>
      </c>
      <c r="D22" s="116" t="str">
        <f>VLOOKUP(C22,'DS ST'!A:B,2,0)</f>
        <v>DQH</v>
      </c>
      <c r="E22" s="117">
        <v>1101366.0</v>
      </c>
      <c r="F22" s="115" t="s">
        <v>1804</v>
      </c>
      <c r="G22" s="115" t="s">
        <v>104</v>
      </c>
      <c r="H22" s="118">
        <v>8.3</v>
      </c>
      <c r="I22" s="118">
        <v>8.18</v>
      </c>
      <c r="J22" s="119">
        <f t="shared" si="4"/>
        <v>0.12</v>
      </c>
      <c r="K22" s="115" t="s">
        <v>2218</v>
      </c>
      <c r="L22" s="121" t="str">
        <f t="shared" si="5"/>
        <v>PT15985431101366</v>
      </c>
      <c r="M22" s="121" t="s">
        <v>2221</v>
      </c>
      <c r="N22" s="122">
        <v>0.120000000000001</v>
      </c>
      <c r="O22" s="122"/>
      <c r="P22" s="119">
        <f t="shared" si="6"/>
        <v>0</v>
      </c>
      <c r="Q22" s="124"/>
      <c r="R22" s="124"/>
      <c r="S22" s="124"/>
      <c r="T22" s="125" t="s">
        <v>695</v>
      </c>
      <c r="U22" s="126" t="s">
        <v>697</v>
      </c>
      <c r="V22" s="127" t="s">
        <v>492</v>
      </c>
      <c r="W22" s="129" t="str">
        <f t="shared" si="7"/>
        <v>Hao hụt</v>
      </c>
      <c r="X22" s="129" t="str">
        <f t="shared" si="8"/>
        <v/>
      </c>
      <c r="Y22" s="130" t="str">
        <f t="shared" si="19"/>
        <v/>
      </c>
      <c r="Z22" s="131" t="s">
        <v>745</v>
      </c>
      <c r="AA22" s="124"/>
      <c r="AB22" s="132"/>
      <c r="AC22" s="133"/>
      <c r="AD22" s="134"/>
      <c r="AE22" s="133"/>
      <c r="AF22" s="135" t="str">
        <f t="array" ref="AF22">xlookup($E:$E,'CLV2'!$A:$A,'CLV2'!E:E)</f>
        <v>2.VEGETABLES</v>
      </c>
      <c r="AG22" s="135" t="str">
        <f t="shared" si="10"/>
        <v>KG</v>
      </c>
      <c r="AH22" s="136">
        <f t="shared" si="11"/>
        <v>0.01445783133</v>
      </c>
      <c r="AI22" s="137">
        <f t="array" ref="AI22">XLOOKUP(E22,'Đơn giá'!A:A,'Đơn giá'!D:D)</f>
        <v>55000</v>
      </c>
      <c r="AJ22" s="138">
        <f t="shared" si="12"/>
        <v>6600</v>
      </c>
      <c r="AK22" s="138">
        <f t="shared" si="13"/>
        <v>6600</v>
      </c>
      <c r="AL22" s="138">
        <f t="shared" si="14"/>
        <v>0</v>
      </c>
      <c r="AM22" s="138">
        <f t="shared" si="15"/>
        <v>0</v>
      </c>
      <c r="AN22" s="138">
        <f t="shared" si="16"/>
        <v>0</v>
      </c>
      <c r="AO22" s="139" t="str">
        <f t="array" ref="AO22">XLOOKUP($D:$D,'DS ST'!$J:$J,'DS ST'!K:K)</f>
        <v>SC006189 - Huỳnh Ngọc Phương</v>
      </c>
      <c r="AP22" s="139" t="str">
        <f t="array" ref="AP22">XLOOKUP($D:$D,'DS ST'!$J:$J,'DS ST'!L:L)</f>
        <v>Nguyễn Thị Cà</v>
      </c>
      <c r="AQ22" s="139" t="str">
        <f t="array" ref="AQ22">XLOOKUP($D:$D,'DS ST'!$J:$J,'DS ST'!M:M)</f>
        <v>HCM 033</v>
      </c>
      <c r="AR22" s="140"/>
      <c r="AS22" s="140"/>
      <c r="AT22" s="135" t="str">
        <f t="array" ref="AT22">xlookup($E:$E,'CLV2'!$A:$A,'CLV2'!$F:$F)</f>
        <v>3.LEAFY VEGGIES</v>
      </c>
      <c r="AU22" s="135" t="str">
        <f t="array" ref="AU22">xlookup($E:$E,'CLV2'!$A:$A,'CLV2'!$G:$G)</f>
        <v>4.Rau Ăn Bông</v>
      </c>
      <c r="AV22" s="142"/>
      <c r="AW22" s="143"/>
      <c r="AX22" s="144"/>
    </row>
    <row r="23" ht="22.5" customHeight="1">
      <c r="A23" s="113"/>
      <c r="B23" s="114">
        <v>46235.0</v>
      </c>
      <c r="C23" s="115" t="s">
        <v>630</v>
      </c>
      <c r="D23" s="116" t="str">
        <f>VLOOKUP(C23,'DS ST'!A:B,2,0)</f>
        <v>A177</v>
      </c>
      <c r="E23" s="117">
        <v>10793.0</v>
      </c>
      <c r="F23" s="115" t="s">
        <v>642</v>
      </c>
      <c r="G23" s="115" t="s">
        <v>29</v>
      </c>
      <c r="H23" s="118">
        <v>2.0</v>
      </c>
      <c r="I23" s="118">
        <v>0.0</v>
      </c>
      <c r="J23" s="119">
        <f t="shared" si="4"/>
        <v>2</v>
      </c>
      <c r="K23" s="115" t="s">
        <v>2500</v>
      </c>
      <c r="L23" s="121" t="str">
        <f t="shared" si="5"/>
        <v>PT159854110793</v>
      </c>
      <c r="M23" s="121" t="s">
        <v>2503</v>
      </c>
      <c r="N23" s="122"/>
      <c r="O23" s="122"/>
      <c r="P23" s="119">
        <f t="shared" si="6"/>
        <v>2</v>
      </c>
      <c r="Q23" s="124"/>
      <c r="R23" s="124"/>
      <c r="S23" s="124"/>
      <c r="T23" s="125"/>
      <c r="U23" s="126" t="s">
        <v>697</v>
      </c>
      <c r="V23" s="127" t="s">
        <v>1500</v>
      </c>
      <c r="W23" s="129" t="str">
        <f t="shared" si="7"/>
        <v/>
      </c>
      <c r="X23" s="129" t="str">
        <f t="shared" si="8"/>
        <v/>
      </c>
      <c r="Y23" s="154" t="s">
        <v>499</v>
      </c>
      <c r="Z23" s="131" t="s">
        <v>745</v>
      </c>
      <c r="AA23" s="124"/>
      <c r="AB23" s="132"/>
      <c r="AC23" s="133"/>
      <c r="AD23" s="134"/>
      <c r="AE23" s="133"/>
      <c r="AF23" s="135" t="str">
        <f t="array" ref="AF23">xlookup($E:$E,'CLV2'!$A:$A,'CLV2'!E:E)</f>
        <v>2.VEGETABLES</v>
      </c>
      <c r="AG23" s="135" t="str">
        <f t="shared" si="10"/>
        <v>Pack</v>
      </c>
      <c r="AH23" s="136">
        <f t="shared" si="11"/>
        <v>1</v>
      </c>
      <c r="AI23" s="137">
        <f t="array" ref="AI23">XLOOKUP(E23,'Đơn giá'!A:A,'Đơn giá'!D:D)</f>
        <v>5500</v>
      </c>
      <c r="AJ23" s="138">
        <f t="shared" si="12"/>
        <v>11000</v>
      </c>
      <c r="AK23" s="138">
        <f t="shared" si="13"/>
        <v>0</v>
      </c>
      <c r="AL23" s="138">
        <f t="shared" si="14"/>
        <v>0</v>
      </c>
      <c r="AM23" s="138">
        <f t="shared" si="15"/>
        <v>11000</v>
      </c>
      <c r="AN23" s="138">
        <f t="shared" si="16"/>
        <v>0</v>
      </c>
      <c r="AO23" s="139" t="str">
        <f t="array" ref="AO23">XLOOKUP($D:$D,'DS ST'!$J:$J,'DS ST'!K:K)</f>
        <v>SC005377 - Nguyễn Minh Thắng</v>
      </c>
      <c r="AP23" s="139" t="str">
        <f t="array" ref="AP23">XLOOKUP($D:$D,'DS ST'!$J:$J,'DS ST'!L:L)</f>
        <v>Võ Thị Huệ</v>
      </c>
      <c r="AQ23" s="139" t="str">
        <f t="array" ref="AQ23">XLOOKUP($D:$D,'DS ST'!$J:$J,'DS ST'!M:M)</f>
        <v>HCM 001</v>
      </c>
      <c r="AR23" s="140"/>
      <c r="AS23" s="140"/>
      <c r="AT23" s="135" t="str">
        <f t="array" ref="AT23">xlookup($E:$E,'CLV2'!$A:$A,'CLV2'!$F:$F)</f>
        <v>3.HERBS</v>
      </c>
      <c r="AU23" s="135" t="str">
        <f t="array" ref="AU23">xlookup($E:$E,'CLV2'!$A:$A,'CLV2'!$G:$G)</f>
        <v>4.Rau Thơm, Rau Nêm</v>
      </c>
      <c r="AV23" s="142"/>
      <c r="AW23" s="143"/>
      <c r="AX23" s="144"/>
    </row>
    <row r="24" ht="22.5" customHeight="1">
      <c r="A24" s="113"/>
      <c r="B24" s="114">
        <v>46235.0</v>
      </c>
      <c r="C24" s="115" t="s">
        <v>630</v>
      </c>
      <c r="D24" s="116" t="str">
        <f>VLOOKUP(C24,'DS ST'!A:B,2,0)</f>
        <v>A177</v>
      </c>
      <c r="E24" s="117">
        <v>1101992.0</v>
      </c>
      <c r="F24" s="115" t="s">
        <v>1193</v>
      </c>
      <c r="G24" s="115" t="s">
        <v>104</v>
      </c>
      <c r="H24" s="118">
        <v>2.0</v>
      </c>
      <c r="I24" s="118">
        <v>1.6</v>
      </c>
      <c r="J24" s="119">
        <f t="shared" si="4"/>
        <v>0.4</v>
      </c>
      <c r="K24" s="115" t="s">
        <v>2500</v>
      </c>
      <c r="L24" s="121" t="str">
        <f t="shared" si="5"/>
        <v>PT15985411101992</v>
      </c>
      <c r="M24" s="121" t="s">
        <v>2503</v>
      </c>
      <c r="N24" s="122"/>
      <c r="O24" s="122"/>
      <c r="P24" s="119">
        <f t="shared" si="6"/>
        <v>0.4</v>
      </c>
      <c r="Q24" s="124"/>
      <c r="R24" s="124"/>
      <c r="S24" s="124"/>
      <c r="T24" s="125" t="s">
        <v>695</v>
      </c>
      <c r="U24" s="126" t="s">
        <v>697</v>
      </c>
      <c r="V24" s="127" t="s">
        <v>1500</v>
      </c>
      <c r="W24" s="129" t="str">
        <f t="shared" si="7"/>
        <v/>
      </c>
      <c r="X24" s="129" t="str">
        <f t="shared" si="8"/>
        <v/>
      </c>
      <c r="Y24" s="130" t="str">
        <f t="shared" ref="Y24:Y26" si="20">IF(N(P24)&lt;=0,"",IF(OR(T24="Hình KDB",T24="Hình tele",ISNUMBER(SEARCH("Hình KDB",T24)),ISNUMBER(SEARCH("Hình tele",T24)),ISNUMBER(SEARCH("sai code",T24)),ISNUMBER(SEARCH("Thiếu kiện",U24))),"Kho rau",IF(AND(T24&lt;&gt;"Hình KDB",T24&lt;&gt;"Hình tele"),"Chưa xác định",IF(N(O24)&gt;0,IF(OR(T24="Hình KDB",T24="Hình tele",ISNUMBER(SEARCH("Hình KDB",T24)),ISNUMBER(SEARCH("Hình tele",T24)),ISNUMBER(SEARCH("sai code",T24)),ISNUMBER(SEARCH("Thiếu kiện",U24))),"Kho rau","Chưa xác định"),IF(OR(T24="Hình KDB",T24="Hình tele",ISNUMBER(SEARCH("Hình KDB",T24)),ISNUMBER(SEARCH("Hình tele",T24)),ISNUMBER(SEARCH("sai code",T24)),ISNUMBER(SEARCH("Thiếu kiện",U24))),"Kho rau",IF(V24="Chưa xác định","Chưa xác định",IF(OR(V24="DC giao thiếu",V24="TX giao thiếu kiện",V24="Hàng không đạt CL"),"Kho rau","")))))))</f>
        <v>Kho rau</v>
      </c>
      <c r="Z24" s="131" t="s">
        <v>745</v>
      </c>
      <c r="AA24" s="124"/>
      <c r="AB24" s="132"/>
      <c r="AC24" s="133"/>
      <c r="AD24" s="134"/>
      <c r="AE24" s="133"/>
      <c r="AF24" s="135" t="str">
        <f t="array" ref="AF24">xlookup($E:$E,'CLV2'!$A:$A,'CLV2'!E:E)</f>
        <v>2.FRUITS</v>
      </c>
      <c r="AG24" s="135" t="str">
        <f t="shared" si="10"/>
        <v>KG</v>
      </c>
      <c r="AH24" s="136">
        <f t="shared" si="11"/>
        <v>0.2</v>
      </c>
      <c r="AI24" s="137">
        <f t="array" ref="AI24">XLOOKUP(E24,'Đơn giá'!A:A,'Đơn giá'!D:D)</f>
        <v>37000</v>
      </c>
      <c r="AJ24" s="138">
        <f t="shared" si="12"/>
        <v>14800</v>
      </c>
      <c r="AK24" s="138">
        <f t="shared" si="13"/>
        <v>0</v>
      </c>
      <c r="AL24" s="138">
        <f t="shared" si="14"/>
        <v>0</v>
      </c>
      <c r="AM24" s="138">
        <f t="shared" si="15"/>
        <v>14800</v>
      </c>
      <c r="AN24" s="138">
        <f t="shared" si="16"/>
        <v>0</v>
      </c>
      <c r="AO24" s="139" t="str">
        <f t="array" ref="AO24">XLOOKUP($D:$D,'DS ST'!$J:$J,'DS ST'!K:K)</f>
        <v>SC005377 - Nguyễn Minh Thắng</v>
      </c>
      <c r="AP24" s="139" t="str">
        <f t="array" ref="AP24">XLOOKUP($D:$D,'DS ST'!$J:$J,'DS ST'!L:L)</f>
        <v>Võ Thị Huệ</v>
      </c>
      <c r="AQ24" s="139" t="str">
        <f t="array" ref="AQ24">XLOOKUP($D:$D,'DS ST'!$J:$J,'DS ST'!M:M)</f>
        <v>HCM 001</v>
      </c>
      <c r="AR24" s="140"/>
      <c r="AS24" s="140"/>
      <c r="AT24" s="135" t="str">
        <f t="array" ref="AT24">xlookup($E:$E,'CLV2'!$A:$A,'CLV2'!$F:$F)</f>
        <v>3.LOCAL FRUITS</v>
      </c>
      <c r="AU24" s="135" t="str">
        <f t="array" ref="AU24">xlookup($E:$E,'CLV2'!$A:$A,'CLV2'!$G:$G)</f>
        <v>4.Xoài</v>
      </c>
      <c r="AV24" s="142"/>
      <c r="AW24" s="143"/>
      <c r="AX24" s="144"/>
    </row>
    <row r="25" ht="22.5" customHeight="1">
      <c r="A25" s="113"/>
      <c r="B25" s="114">
        <v>46235.0</v>
      </c>
      <c r="C25" s="115" t="s">
        <v>786</v>
      </c>
      <c r="D25" s="116" t="str">
        <f>VLOOKUP(C25,'DS ST'!A:B,2,0)</f>
        <v>A224</v>
      </c>
      <c r="E25" s="117">
        <v>11373.0</v>
      </c>
      <c r="F25" s="115" t="s">
        <v>1296</v>
      </c>
      <c r="G25" s="115" t="s">
        <v>29</v>
      </c>
      <c r="H25" s="118">
        <v>2.0</v>
      </c>
      <c r="I25" s="118">
        <v>1.0</v>
      </c>
      <c r="J25" s="119">
        <f t="shared" si="4"/>
        <v>1</v>
      </c>
      <c r="K25" s="115" t="s">
        <v>2774</v>
      </c>
      <c r="L25" s="121" t="str">
        <f t="shared" si="5"/>
        <v>PT159853911373</v>
      </c>
      <c r="M25" s="121" t="s">
        <v>2780</v>
      </c>
      <c r="N25" s="122"/>
      <c r="O25" s="122"/>
      <c r="P25" s="119">
        <f t="shared" si="6"/>
        <v>1</v>
      </c>
      <c r="Q25" s="124"/>
      <c r="R25" s="124"/>
      <c r="S25" s="124"/>
      <c r="T25" s="125" t="s">
        <v>695</v>
      </c>
      <c r="U25" s="126" t="s">
        <v>697</v>
      </c>
      <c r="V25" s="127" t="s">
        <v>1500</v>
      </c>
      <c r="W25" s="129" t="str">
        <f t="shared" si="7"/>
        <v/>
      </c>
      <c r="X25" s="129" t="str">
        <f t="shared" si="8"/>
        <v/>
      </c>
      <c r="Y25" s="130" t="str">
        <f t="shared" si="20"/>
        <v>Kho rau</v>
      </c>
      <c r="Z25" s="131" t="s">
        <v>745</v>
      </c>
      <c r="AA25" s="124"/>
      <c r="AB25" s="132"/>
      <c r="AC25" s="133"/>
      <c r="AD25" s="134"/>
      <c r="AE25" s="133"/>
      <c r="AF25" s="135" t="str">
        <f t="array" ref="AF25">xlookup($E:$E,'CLV2'!$A:$A,'CLV2'!E:E)</f>
        <v>2.VEGETABLES</v>
      </c>
      <c r="AG25" s="135" t="str">
        <f t="shared" si="10"/>
        <v>Pack</v>
      </c>
      <c r="AH25" s="136">
        <f t="shared" si="11"/>
        <v>0.5</v>
      </c>
      <c r="AI25" s="137">
        <f t="array" ref="AI25">XLOOKUP(E25,'Đơn giá'!A:A,'Đơn giá'!D:D)</f>
        <v>8500</v>
      </c>
      <c r="AJ25" s="138">
        <f t="shared" si="12"/>
        <v>8500</v>
      </c>
      <c r="AK25" s="138">
        <f t="shared" si="13"/>
        <v>0</v>
      </c>
      <c r="AL25" s="138">
        <f t="shared" si="14"/>
        <v>0</v>
      </c>
      <c r="AM25" s="138">
        <f t="shared" si="15"/>
        <v>8500</v>
      </c>
      <c r="AN25" s="138">
        <f t="shared" si="16"/>
        <v>0</v>
      </c>
      <c r="AO25" s="139" t="str">
        <f t="array" ref="AO25">XLOOKUP($D:$D,'DS ST'!$J:$J,'DS ST'!K:K)</f>
        <v/>
      </c>
      <c r="AP25" s="139" t="str">
        <f t="array" ref="AP25">XLOOKUP($D:$D,'DS ST'!$J:$J,'DS ST'!L:L)</f>
        <v/>
      </c>
      <c r="AQ25" s="139" t="str">
        <f t="array" ref="AQ25">XLOOKUP($D:$D,'DS ST'!$J:$J,'DS ST'!M:M)</f>
        <v/>
      </c>
      <c r="AR25" s="140"/>
      <c r="AS25" s="140"/>
      <c r="AT25" s="135" t="str">
        <f t="array" ref="AT25">xlookup($E:$E,'CLV2'!$A:$A,'CLV2'!$F:$F)</f>
        <v>3.HERBS</v>
      </c>
      <c r="AU25" s="135" t="str">
        <f t="array" ref="AU25">xlookup($E:$E,'CLV2'!$A:$A,'CLV2'!$G:$G)</f>
        <v>4.Rau Thơm, Rau Nêm</v>
      </c>
      <c r="AV25" s="142"/>
      <c r="AW25" s="143"/>
      <c r="AX25" s="144"/>
    </row>
    <row r="26" ht="22.5" customHeight="1">
      <c r="A26" s="113"/>
      <c r="B26" s="114">
        <v>46235.0</v>
      </c>
      <c r="C26" s="115" t="s">
        <v>966</v>
      </c>
      <c r="D26" s="116" t="str">
        <f>VLOOKUP(C26,'DS ST'!A:B,2,0)</f>
        <v>HPD</v>
      </c>
      <c r="E26" s="117">
        <v>1101992.0</v>
      </c>
      <c r="F26" s="115" t="s">
        <v>1193</v>
      </c>
      <c r="G26" s="115" t="s">
        <v>104</v>
      </c>
      <c r="H26" s="118">
        <v>3.0</v>
      </c>
      <c r="I26" s="118">
        <v>2.98</v>
      </c>
      <c r="J26" s="119">
        <f t="shared" si="4"/>
        <v>0.02</v>
      </c>
      <c r="K26" s="115" t="s">
        <v>2840</v>
      </c>
      <c r="L26" s="121" t="str">
        <f t="shared" si="5"/>
        <v>PT15985311101992</v>
      </c>
      <c r="M26" s="121" t="s">
        <v>2841</v>
      </c>
      <c r="N26" s="122">
        <v>0.020000000000000018</v>
      </c>
      <c r="O26" s="122"/>
      <c r="P26" s="119">
        <f t="shared" si="6"/>
        <v>0</v>
      </c>
      <c r="Q26" s="124"/>
      <c r="R26" s="124"/>
      <c r="S26" s="124"/>
      <c r="T26" s="125" t="s">
        <v>695</v>
      </c>
      <c r="U26" s="126" t="s">
        <v>697</v>
      </c>
      <c r="V26" s="127" t="s">
        <v>492</v>
      </c>
      <c r="W26" s="129" t="str">
        <f t="shared" si="7"/>
        <v>Hao hụt</v>
      </c>
      <c r="X26" s="129" t="str">
        <f t="shared" si="8"/>
        <v/>
      </c>
      <c r="Y26" s="130" t="str">
        <f t="shared" si="20"/>
        <v/>
      </c>
      <c r="Z26" s="131" t="s">
        <v>745</v>
      </c>
      <c r="AA26" s="124"/>
      <c r="AB26" s="132"/>
      <c r="AC26" s="133"/>
      <c r="AD26" s="134"/>
      <c r="AE26" s="133"/>
      <c r="AF26" s="135" t="str">
        <f t="array" ref="AF26">xlookup($E:$E,'CLV2'!$A:$A,'CLV2'!E:E)</f>
        <v>2.FRUITS</v>
      </c>
      <c r="AG26" s="135" t="str">
        <f t="shared" si="10"/>
        <v>KG</v>
      </c>
      <c r="AH26" s="136">
        <f t="shared" si="11"/>
        <v>0.006666666667</v>
      </c>
      <c r="AI26" s="137">
        <f t="array" ref="AI26">XLOOKUP(E26,'Đơn giá'!A:A,'Đơn giá'!D:D)</f>
        <v>37000</v>
      </c>
      <c r="AJ26" s="138">
        <f t="shared" si="12"/>
        <v>740</v>
      </c>
      <c r="AK26" s="138">
        <f t="shared" si="13"/>
        <v>740</v>
      </c>
      <c r="AL26" s="138">
        <f t="shared" si="14"/>
        <v>0</v>
      </c>
      <c r="AM26" s="138">
        <f t="shared" si="15"/>
        <v>0</v>
      </c>
      <c r="AN26" s="138">
        <f t="shared" si="16"/>
        <v>0</v>
      </c>
      <c r="AO26" s="139" t="str">
        <f t="array" ref="AO26">XLOOKUP($D:$D,'DS ST'!$J:$J,'DS ST'!K:K)</f>
        <v>SC011505 - Lê Ngọc Phát</v>
      </c>
      <c r="AP26" s="139" t="str">
        <f t="array" ref="AP26">XLOOKUP($D:$D,'DS ST'!$J:$J,'DS ST'!L:L)</f>
        <v>Nguyễn Thị Cà</v>
      </c>
      <c r="AQ26" s="139" t="str">
        <f t="array" ref="AQ26">XLOOKUP($D:$D,'DS ST'!$J:$J,'DS ST'!M:M)</f>
        <v>HCM 027</v>
      </c>
      <c r="AR26" s="140"/>
      <c r="AS26" s="140"/>
      <c r="AT26" s="135" t="str">
        <f t="array" ref="AT26">xlookup($E:$E,'CLV2'!$A:$A,'CLV2'!$F:$F)</f>
        <v>3.LOCAL FRUITS</v>
      </c>
      <c r="AU26" s="135" t="str">
        <f t="array" ref="AU26">xlookup($E:$E,'CLV2'!$A:$A,'CLV2'!$G:$G)</f>
        <v>4.Xoài</v>
      </c>
      <c r="AV26" s="142"/>
      <c r="AW26" s="143"/>
      <c r="AX26" s="144"/>
    </row>
    <row r="27" ht="22.5" customHeight="1">
      <c r="A27" s="113"/>
      <c r="B27" s="114">
        <v>46235.0</v>
      </c>
      <c r="C27" s="115" t="s">
        <v>1179</v>
      </c>
      <c r="D27" s="116" t="str">
        <f>VLOOKUP(C27,'DS ST'!A:B,2,0)</f>
        <v>RS4</v>
      </c>
      <c r="E27" s="117">
        <v>1101366.0</v>
      </c>
      <c r="F27" s="115" t="s">
        <v>1804</v>
      </c>
      <c r="G27" s="115" t="s">
        <v>104</v>
      </c>
      <c r="H27" s="118">
        <v>4.2</v>
      </c>
      <c r="I27" s="118">
        <v>4.0</v>
      </c>
      <c r="J27" s="119">
        <f t="shared" si="4"/>
        <v>0.2</v>
      </c>
      <c r="K27" s="115" t="s">
        <v>2903</v>
      </c>
      <c r="L27" s="121" t="str">
        <f t="shared" si="5"/>
        <v>PT15985291101366</v>
      </c>
      <c r="M27" s="121" t="s">
        <v>2906</v>
      </c>
      <c r="N27" s="122">
        <v>0.11000000000000018</v>
      </c>
      <c r="O27" s="187">
        <v>0.09</v>
      </c>
      <c r="P27" s="119">
        <f t="shared" si="6"/>
        <v>0</v>
      </c>
      <c r="Q27" s="153" t="s">
        <v>2913</v>
      </c>
      <c r="R27" s="153" t="s">
        <v>1104</v>
      </c>
      <c r="S27" s="124"/>
      <c r="T27" s="125" t="s">
        <v>2916</v>
      </c>
      <c r="U27" s="126" t="s">
        <v>697</v>
      </c>
      <c r="V27" s="127" t="s">
        <v>1162</v>
      </c>
      <c r="W27" s="129" t="str">
        <f t="shared" si="7"/>
        <v>Hao hụt</v>
      </c>
      <c r="X27" s="129" t="str">
        <f t="shared" si="8"/>
        <v>Siêu thị</v>
      </c>
      <c r="Y27" s="154" t="s">
        <v>499</v>
      </c>
      <c r="Z27" s="131" t="s">
        <v>745</v>
      </c>
      <c r="AA27" s="124"/>
      <c r="AB27" s="132"/>
      <c r="AC27" s="133"/>
      <c r="AD27" s="134"/>
      <c r="AE27" s="133"/>
      <c r="AF27" s="135" t="str">
        <f t="array" ref="AF27">xlookup($E:$E,'CLV2'!$A:$A,'CLV2'!E:E)</f>
        <v>2.VEGETABLES</v>
      </c>
      <c r="AG27" s="135" t="str">
        <f t="shared" si="10"/>
        <v>KG</v>
      </c>
      <c r="AH27" s="136">
        <f t="shared" si="11"/>
        <v>0.04761904762</v>
      </c>
      <c r="AI27" s="137">
        <f t="array" ref="AI27">XLOOKUP(E27,'Đơn giá'!A:A,'Đơn giá'!D:D)</f>
        <v>55000</v>
      </c>
      <c r="AJ27" s="138">
        <f t="shared" si="12"/>
        <v>11000</v>
      </c>
      <c r="AK27" s="138">
        <f t="shared" si="13"/>
        <v>6050</v>
      </c>
      <c r="AL27" s="138">
        <f t="shared" si="14"/>
        <v>4950</v>
      </c>
      <c r="AM27" s="138">
        <f t="shared" si="15"/>
        <v>0</v>
      </c>
      <c r="AN27" s="138">
        <f t="shared" si="16"/>
        <v>0</v>
      </c>
      <c r="AO27" s="139" t="str">
        <f t="array" ref="AO27">XLOOKUP($D:$D,'DS ST'!$J:$J,'DS ST'!K:K)</f>
        <v>SC005375 - Trần Văn Hiếu</v>
      </c>
      <c r="AP27" s="139" t="str">
        <f t="array" ref="AP27">XLOOKUP($D:$D,'DS ST'!$J:$J,'DS ST'!L:L)</f>
        <v>Võ Thị Huệ</v>
      </c>
      <c r="AQ27" s="139" t="str">
        <f t="array" ref="AQ27">XLOOKUP($D:$D,'DS ST'!$J:$J,'DS ST'!M:M)</f>
        <v>HCM 014</v>
      </c>
      <c r="AR27" s="140"/>
      <c r="AS27" s="140"/>
      <c r="AT27" s="135" t="str">
        <f t="array" ref="AT27">xlookup($E:$E,'CLV2'!$A:$A,'CLV2'!$F:$F)</f>
        <v>3.LEAFY VEGGIES</v>
      </c>
      <c r="AU27" s="135" t="str">
        <f t="array" ref="AU27">xlookup($E:$E,'CLV2'!$A:$A,'CLV2'!$G:$G)</f>
        <v>4.Rau Ăn Bông</v>
      </c>
      <c r="AV27" s="142"/>
      <c r="AW27" s="143"/>
      <c r="AX27" s="144"/>
    </row>
    <row r="28" ht="22.5" customHeight="1">
      <c r="A28" s="159" t="s">
        <v>1505</v>
      </c>
      <c r="B28" s="114">
        <v>46235.0</v>
      </c>
      <c r="C28" s="115" t="s">
        <v>1179</v>
      </c>
      <c r="D28" s="116" t="str">
        <f>VLOOKUP(C28,'DS ST'!A:B,2,0)</f>
        <v>RS4</v>
      </c>
      <c r="E28" s="117">
        <v>8.936192440282E12</v>
      </c>
      <c r="F28" s="115" t="s">
        <v>1417</v>
      </c>
      <c r="G28" s="115" t="s">
        <v>275</v>
      </c>
      <c r="H28" s="118">
        <v>8.0</v>
      </c>
      <c r="I28" s="118">
        <v>4.0</v>
      </c>
      <c r="J28" s="119">
        <f t="shared" si="4"/>
        <v>4</v>
      </c>
      <c r="K28" s="115" t="s">
        <v>2903</v>
      </c>
      <c r="L28" s="121" t="str">
        <f t="shared" si="5"/>
        <v>PT15985298936192440282</v>
      </c>
      <c r="M28" s="121" t="s">
        <v>2906</v>
      </c>
      <c r="N28" s="122"/>
      <c r="O28" s="122"/>
      <c r="P28" s="119">
        <f t="shared" si="6"/>
        <v>4</v>
      </c>
      <c r="Q28" s="124"/>
      <c r="R28" s="153" t="s">
        <v>1104</v>
      </c>
      <c r="S28" s="124"/>
      <c r="T28" s="125" t="s">
        <v>2916</v>
      </c>
      <c r="U28" s="126" t="s">
        <v>697</v>
      </c>
      <c r="V28" s="127" t="s">
        <v>1500</v>
      </c>
      <c r="W28" s="129" t="str">
        <f t="shared" si="7"/>
        <v/>
      </c>
      <c r="X28" s="129" t="str">
        <f t="shared" si="8"/>
        <v/>
      </c>
      <c r="Y28" s="130" t="str">
        <f>IF(N(P28)&lt;=0,"",IF(OR(T28="Hình KDB",T28="Hình tele",ISNUMBER(SEARCH("Hình KDB",T28)),ISNUMBER(SEARCH("Hình tele",T28)),ISNUMBER(SEARCH("sai code",T28)),ISNUMBER(SEARCH("Thiếu kiện",U28))),"Kho rau",IF(AND(T28&lt;&gt;"Hình KDB",T28&lt;&gt;"Hình tele"),"Chưa xác định",IF(N(O28)&gt;0,IF(OR(T28="Hình KDB",T28="Hình tele",ISNUMBER(SEARCH("Hình KDB",T28)),ISNUMBER(SEARCH("Hình tele",T28)),ISNUMBER(SEARCH("sai code",T28)),ISNUMBER(SEARCH("Thiếu kiện",U28))),"Kho rau","Chưa xác định"),IF(OR(T28="Hình KDB",T28="Hình tele",ISNUMBER(SEARCH("Hình KDB",T28)),ISNUMBER(SEARCH("Hình tele",T28)),ISNUMBER(SEARCH("sai code",T28)),ISNUMBER(SEARCH("Thiếu kiện",U28))),"Kho rau",IF(V28="Chưa xác định","Chưa xác định",IF(OR(V28="DC giao thiếu",V28="TX giao thiếu kiện",V28="Hàng không đạt CL"),"Kho rau","")))))))</f>
        <v>Kho rau</v>
      </c>
      <c r="Z28" s="131" t="s">
        <v>745</v>
      </c>
      <c r="AA28" s="124"/>
      <c r="AB28" s="161" t="s">
        <v>1573</v>
      </c>
      <c r="AC28" s="133"/>
      <c r="AD28" s="134"/>
      <c r="AE28" s="133"/>
      <c r="AF28" s="135" t="str">
        <f t="array" ref="AF28">xlookup($E:$E,'CLV2'!$A:$A,'CLV2'!E:E)</f>
        <v>2.EGGS</v>
      </c>
      <c r="AG28" s="135" t="str">
        <f t="shared" si="10"/>
        <v>Pack</v>
      </c>
      <c r="AH28" s="136">
        <f t="shared" si="11"/>
        <v>0.5</v>
      </c>
      <c r="AI28" s="137">
        <f t="array" ref="AI28">XLOOKUP(E28,'Đơn giá'!A:A,'Đơn giá'!D:D)</f>
        <v>29043</v>
      </c>
      <c r="AJ28" s="138">
        <f t="shared" si="12"/>
        <v>116172</v>
      </c>
      <c r="AK28" s="138">
        <f t="shared" si="13"/>
        <v>0</v>
      </c>
      <c r="AL28" s="138">
        <f t="shared" si="14"/>
        <v>0</v>
      </c>
      <c r="AM28" s="138">
        <f t="shared" si="15"/>
        <v>116172</v>
      </c>
      <c r="AN28" s="138">
        <f t="shared" si="16"/>
        <v>0</v>
      </c>
      <c r="AO28" s="139" t="str">
        <f t="array" ref="AO28">XLOOKUP($D:$D,'DS ST'!$J:$J,'DS ST'!K:K)</f>
        <v>SC005375 - Trần Văn Hiếu</v>
      </c>
      <c r="AP28" s="139" t="str">
        <f t="array" ref="AP28">XLOOKUP($D:$D,'DS ST'!$J:$J,'DS ST'!L:L)</f>
        <v>Võ Thị Huệ</v>
      </c>
      <c r="AQ28" s="139" t="str">
        <f t="array" ref="AQ28">XLOOKUP($D:$D,'DS ST'!$J:$J,'DS ST'!M:M)</f>
        <v>HCM 014</v>
      </c>
      <c r="AR28" s="140"/>
      <c r="AS28" s="140"/>
      <c r="AT28" s="135" t="str">
        <f t="array" ref="AT28">xlookup($E:$E,'CLV2'!$A:$A,'CLV2'!$F:$F)</f>
        <v>3.FRESH EGGS</v>
      </c>
      <c r="AU28" s="135" t="str">
        <f t="array" ref="AU28">xlookup($E:$E,'CLV2'!$A:$A,'CLV2'!$G:$G)</f>
        <v>4.Trứng Gà Khác</v>
      </c>
      <c r="AV28" s="142"/>
      <c r="AW28" s="143"/>
      <c r="AX28" s="144"/>
    </row>
    <row r="29" ht="22.5" customHeight="1">
      <c r="A29" s="113"/>
      <c r="B29" s="114">
        <v>46235.0</v>
      </c>
      <c r="C29" s="115" t="s">
        <v>715</v>
      </c>
      <c r="D29" s="116" t="str">
        <f>VLOOKUP(C29,'DS ST'!A:B,2,0)</f>
        <v>A192</v>
      </c>
      <c r="E29" s="117">
        <v>1101062.0</v>
      </c>
      <c r="F29" s="115" t="s">
        <v>103</v>
      </c>
      <c r="G29" s="115" t="s">
        <v>104</v>
      </c>
      <c r="H29" s="118">
        <v>10.1</v>
      </c>
      <c r="I29" s="118">
        <v>10.06</v>
      </c>
      <c r="J29" s="119">
        <f t="shared" si="4"/>
        <v>0.04</v>
      </c>
      <c r="K29" s="115" t="s">
        <v>3028</v>
      </c>
      <c r="L29" s="121" t="str">
        <f t="shared" si="5"/>
        <v>PT15985241101062</v>
      </c>
      <c r="M29" s="121" t="s">
        <v>3030</v>
      </c>
      <c r="N29" s="122"/>
      <c r="O29" s="122">
        <v>0.03999999999999915</v>
      </c>
      <c r="P29" s="119">
        <f t="shared" si="6"/>
        <v>0</v>
      </c>
      <c r="Q29" s="153" t="s">
        <v>3034</v>
      </c>
      <c r="R29" s="124"/>
      <c r="S29" s="124"/>
      <c r="T29" s="125"/>
      <c r="U29" s="126" t="s">
        <v>697</v>
      </c>
      <c r="V29" s="127" t="s">
        <v>3037</v>
      </c>
      <c r="W29" s="129" t="str">
        <f t="shared" si="7"/>
        <v/>
      </c>
      <c r="X29" s="189" t="s">
        <v>495</v>
      </c>
      <c r="Y29" s="130"/>
      <c r="Z29" s="131" t="s">
        <v>745</v>
      </c>
      <c r="AA29" s="124"/>
      <c r="AB29" s="132"/>
      <c r="AC29" s="133"/>
      <c r="AD29" s="134"/>
      <c r="AE29" s="133"/>
      <c r="AF29" s="135" t="str">
        <f t="array" ref="AF29">xlookup($E:$E,'CLV2'!$A:$A,'CLV2'!E:E)</f>
        <v>2.FRUITS</v>
      </c>
      <c r="AG29" s="135" t="str">
        <f t="shared" si="10"/>
        <v>KG</v>
      </c>
      <c r="AH29" s="136">
        <f t="shared" si="11"/>
        <v>0.00396039604</v>
      </c>
      <c r="AI29" s="137">
        <f t="array" ref="AI29">XLOOKUP(E29,'Đơn giá'!A:A,'Đơn giá'!D:D)</f>
        <v>23000</v>
      </c>
      <c r="AJ29" s="138">
        <f t="shared" si="12"/>
        <v>920</v>
      </c>
      <c r="AK29" s="138">
        <f t="shared" si="13"/>
        <v>0</v>
      </c>
      <c r="AL29" s="138">
        <f t="shared" si="14"/>
        <v>920</v>
      </c>
      <c r="AM29" s="138">
        <f t="shared" si="15"/>
        <v>0</v>
      </c>
      <c r="AN29" s="138">
        <f t="shared" si="16"/>
        <v>0</v>
      </c>
      <c r="AO29" s="139" t="str">
        <f t="array" ref="AO29">XLOOKUP($D:$D,'DS ST'!$J:$J,'DS ST'!K:K)</f>
        <v>SC009915 - Đoàn Ngọc Thịnh</v>
      </c>
      <c r="AP29" s="139" t="str">
        <f t="array" ref="AP29">XLOOKUP($D:$D,'DS ST'!$J:$J,'DS ST'!L:L)</f>
        <v>Nguyễn Thị Cà</v>
      </c>
      <c r="AQ29" s="139" t="str">
        <f t="array" ref="AQ29">XLOOKUP($D:$D,'DS ST'!$J:$J,'DS ST'!M:M)</f>
        <v>HCM 025</v>
      </c>
      <c r="AR29" s="140"/>
      <c r="AS29" s="140"/>
      <c r="AT29" s="135" t="str">
        <f t="array" ref="AT29">xlookup($E:$E,'CLV2'!$A:$A,'CLV2'!$F:$F)</f>
        <v>3.LOCAL FRUITS</v>
      </c>
      <c r="AU29" s="135" t="str">
        <f t="array" ref="AU29">xlookup($E:$E,'CLV2'!$A:$A,'CLV2'!$G:$G)</f>
        <v>4.Chuối</v>
      </c>
      <c r="AV29" s="142"/>
      <c r="AW29" s="143"/>
      <c r="AX29" s="144"/>
    </row>
    <row r="30" ht="22.5" customHeight="1">
      <c r="A30" s="113"/>
      <c r="B30" s="114">
        <v>46235.0</v>
      </c>
      <c r="C30" s="115" t="s">
        <v>439</v>
      </c>
      <c r="D30" s="116" t="str">
        <f>VLOOKUP(C30,'DS ST'!A:B,2,0)</f>
        <v>A143</v>
      </c>
      <c r="E30" s="117">
        <v>1100917.0</v>
      </c>
      <c r="F30" s="115" t="s">
        <v>928</v>
      </c>
      <c r="G30" s="115" t="s">
        <v>104</v>
      </c>
      <c r="H30" s="118">
        <v>7.1</v>
      </c>
      <c r="I30" s="118">
        <v>6.96</v>
      </c>
      <c r="J30" s="119">
        <f t="shared" si="4"/>
        <v>0.14</v>
      </c>
      <c r="K30" s="115" t="s">
        <v>3119</v>
      </c>
      <c r="L30" s="121" t="str">
        <f t="shared" si="5"/>
        <v>PT15985221100917</v>
      </c>
      <c r="M30" s="121" t="s">
        <v>3123</v>
      </c>
      <c r="N30" s="122">
        <v>0.13999999999999968</v>
      </c>
      <c r="O30" s="122"/>
      <c r="P30" s="119">
        <f t="shared" si="6"/>
        <v>0</v>
      </c>
      <c r="Q30" s="124"/>
      <c r="R30" s="124"/>
      <c r="S30" s="124"/>
      <c r="T30" s="125" t="s">
        <v>695</v>
      </c>
      <c r="U30" s="126" t="s">
        <v>697</v>
      </c>
      <c r="V30" s="127" t="s">
        <v>492</v>
      </c>
      <c r="W30" s="129" t="str">
        <f t="shared" si="7"/>
        <v>Hao hụt</v>
      </c>
      <c r="X30" s="129" t="str">
        <f t="shared" ref="X30:X632" si="21">IF(AND(N(O30)&gt;0,OR(V30="DC giao bù",V30="VT giao sai điểm",V30="ST nhập thiếu",V30="DC pick sai",V30="ST kiểm sai QT",V30="ST thông tin sai")),"Siêu thị","")</f>
        <v/>
      </c>
      <c r="Y30" s="154" t="s">
        <v>499</v>
      </c>
      <c r="Z30" s="131" t="s">
        <v>745</v>
      </c>
      <c r="AA30" s="124"/>
      <c r="AB30" s="132"/>
      <c r="AC30" s="133"/>
      <c r="AD30" s="134"/>
      <c r="AE30" s="133"/>
      <c r="AF30" s="135" t="str">
        <f t="array" ref="AF30">xlookup($E:$E,'CLV2'!$A:$A,'CLV2'!E:E)</f>
        <v>2.VEGETABLES</v>
      </c>
      <c r="AG30" s="135" t="str">
        <f t="shared" si="10"/>
        <v>KG</v>
      </c>
      <c r="AH30" s="136">
        <f t="shared" si="11"/>
        <v>0.01971830986</v>
      </c>
      <c r="AI30" s="137">
        <f t="array" ref="AI30">XLOOKUP(E30,'Đơn giá'!A:A,'Đơn giá'!D:D)</f>
        <v>24500</v>
      </c>
      <c r="AJ30" s="138">
        <f t="shared" si="12"/>
        <v>3430</v>
      </c>
      <c r="AK30" s="138">
        <f t="shared" si="13"/>
        <v>3430</v>
      </c>
      <c r="AL30" s="138">
        <f t="shared" si="14"/>
        <v>0</v>
      </c>
      <c r="AM30" s="138">
        <f t="shared" si="15"/>
        <v>0</v>
      </c>
      <c r="AN30" s="138">
        <f t="shared" si="16"/>
        <v>0</v>
      </c>
      <c r="AO30" s="139" t="str">
        <f t="array" ref="AO30">XLOOKUP($D:$D,'DS ST'!$J:$J,'DS ST'!K:K)</f>
        <v>SC003733 - Trần Huỳnh Thơ</v>
      </c>
      <c r="AP30" s="139" t="str">
        <f t="array" ref="AP30">XLOOKUP($D:$D,'DS ST'!$J:$J,'DS ST'!L:L)</f>
        <v>Võ Thị Huệ</v>
      </c>
      <c r="AQ30" s="139" t="str">
        <f t="array" ref="AQ30">XLOOKUP($D:$D,'DS ST'!$J:$J,'DS ST'!M:M)</f>
        <v>HCM 013</v>
      </c>
      <c r="AR30" s="140"/>
      <c r="AS30" s="140"/>
      <c r="AT30" s="135" t="str">
        <f t="array" ref="AT30">xlookup($E:$E,'CLV2'!$A:$A,'CLV2'!$F:$F)</f>
        <v>3.FRUIT VEGGIES</v>
      </c>
      <c r="AU30" s="135" t="str">
        <f t="array" ref="AU30">xlookup($E:$E,'CLV2'!$A:$A,'CLV2'!$G:$G)</f>
        <v>4.Bầu, Bí, Mướp</v>
      </c>
      <c r="AV30" s="142"/>
      <c r="AW30" s="143"/>
      <c r="AX30" s="144"/>
    </row>
    <row r="31" ht="22.5" customHeight="1">
      <c r="A31" s="113"/>
      <c r="B31" s="114">
        <v>46235.0</v>
      </c>
      <c r="C31" s="115" t="s">
        <v>439</v>
      </c>
      <c r="D31" s="116" t="str">
        <f>VLOOKUP(C31,'DS ST'!A:B,2,0)</f>
        <v>A143</v>
      </c>
      <c r="E31" s="117">
        <v>1101366.0</v>
      </c>
      <c r="F31" s="115" t="s">
        <v>1804</v>
      </c>
      <c r="G31" s="115" t="s">
        <v>104</v>
      </c>
      <c r="H31" s="118">
        <v>4.0</v>
      </c>
      <c r="I31" s="118">
        <v>3.98</v>
      </c>
      <c r="J31" s="119">
        <f t="shared" si="4"/>
        <v>0.02</v>
      </c>
      <c r="K31" s="115" t="s">
        <v>3119</v>
      </c>
      <c r="L31" s="121" t="str">
        <f t="shared" si="5"/>
        <v>PT15985221101366</v>
      </c>
      <c r="M31" s="121" t="s">
        <v>3123</v>
      </c>
      <c r="N31" s="122">
        <v>0.020000000000000018</v>
      </c>
      <c r="O31" s="122"/>
      <c r="P31" s="119">
        <f t="shared" si="6"/>
        <v>0</v>
      </c>
      <c r="Q31" s="124"/>
      <c r="R31" s="124"/>
      <c r="S31" s="124"/>
      <c r="T31" s="125" t="s">
        <v>695</v>
      </c>
      <c r="U31" s="126" t="s">
        <v>697</v>
      </c>
      <c r="V31" s="127" t="s">
        <v>492</v>
      </c>
      <c r="W31" s="129" t="str">
        <f t="shared" si="7"/>
        <v>Hao hụt</v>
      </c>
      <c r="X31" s="129" t="str">
        <f t="shared" si="21"/>
        <v/>
      </c>
      <c r="Y31" s="154" t="s">
        <v>499</v>
      </c>
      <c r="Z31" s="131" t="s">
        <v>745</v>
      </c>
      <c r="AA31" s="124"/>
      <c r="AB31" s="132"/>
      <c r="AC31" s="133"/>
      <c r="AD31" s="134"/>
      <c r="AE31" s="133"/>
      <c r="AF31" s="135" t="str">
        <f t="array" ref="AF31">xlookup($E:$E,'CLV2'!$A:$A,'CLV2'!E:E)</f>
        <v>2.VEGETABLES</v>
      </c>
      <c r="AG31" s="135" t="str">
        <f t="shared" si="10"/>
        <v>KG</v>
      </c>
      <c r="AH31" s="136">
        <f t="shared" si="11"/>
        <v>0.005</v>
      </c>
      <c r="AI31" s="137">
        <f t="array" ref="AI31">XLOOKUP(E31,'Đơn giá'!A:A,'Đơn giá'!D:D)</f>
        <v>55000</v>
      </c>
      <c r="AJ31" s="138">
        <f t="shared" si="12"/>
        <v>1100</v>
      </c>
      <c r="AK31" s="138">
        <f t="shared" si="13"/>
        <v>1100</v>
      </c>
      <c r="AL31" s="138">
        <f t="shared" si="14"/>
        <v>0</v>
      </c>
      <c r="AM31" s="138">
        <f t="shared" si="15"/>
        <v>0</v>
      </c>
      <c r="AN31" s="138">
        <f t="shared" si="16"/>
        <v>0</v>
      </c>
      <c r="AO31" s="139" t="str">
        <f t="array" ref="AO31">XLOOKUP($D:$D,'DS ST'!$J:$J,'DS ST'!K:K)</f>
        <v>SC003733 - Trần Huỳnh Thơ</v>
      </c>
      <c r="AP31" s="139" t="str">
        <f t="array" ref="AP31">XLOOKUP($D:$D,'DS ST'!$J:$J,'DS ST'!L:L)</f>
        <v>Võ Thị Huệ</v>
      </c>
      <c r="AQ31" s="139" t="str">
        <f t="array" ref="AQ31">XLOOKUP($D:$D,'DS ST'!$J:$J,'DS ST'!M:M)</f>
        <v>HCM 013</v>
      </c>
      <c r="AR31" s="140"/>
      <c r="AS31" s="140"/>
      <c r="AT31" s="135" t="str">
        <f t="array" ref="AT31">xlookup($E:$E,'CLV2'!$A:$A,'CLV2'!$F:$F)</f>
        <v>3.LEAFY VEGGIES</v>
      </c>
      <c r="AU31" s="135" t="str">
        <f t="array" ref="AU31">xlookup($E:$E,'CLV2'!$A:$A,'CLV2'!$G:$G)</f>
        <v>4.Rau Ăn Bông</v>
      </c>
      <c r="AV31" s="142"/>
      <c r="AW31" s="143"/>
      <c r="AX31" s="144"/>
    </row>
    <row r="32" ht="22.5" customHeight="1">
      <c r="A32" s="113"/>
      <c r="B32" s="114">
        <v>46235.0</v>
      </c>
      <c r="C32" s="115" t="s">
        <v>961</v>
      </c>
      <c r="D32" s="116" t="str">
        <f>VLOOKUP(C32,'DS ST'!A:B,2,0)</f>
        <v>HNN</v>
      </c>
      <c r="E32" s="117">
        <v>10901.0</v>
      </c>
      <c r="F32" s="115" t="s">
        <v>736</v>
      </c>
      <c r="G32" s="115" t="s">
        <v>29</v>
      </c>
      <c r="H32" s="118">
        <v>4.0</v>
      </c>
      <c r="I32" s="118">
        <v>3.0</v>
      </c>
      <c r="J32" s="119">
        <f t="shared" si="4"/>
        <v>1</v>
      </c>
      <c r="K32" s="115" t="s">
        <v>3260</v>
      </c>
      <c r="L32" s="121" t="str">
        <f t="shared" si="5"/>
        <v>PT159852110901</v>
      </c>
      <c r="M32" s="121" t="s">
        <v>3262</v>
      </c>
      <c r="N32" s="122"/>
      <c r="O32" s="122"/>
      <c r="P32" s="119">
        <f t="shared" si="6"/>
        <v>1</v>
      </c>
      <c r="Q32" s="124"/>
      <c r="R32" s="124"/>
      <c r="S32" s="124"/>
      <c r="T32" s="125" t="s">
        <v>3271</v>
      </c>
      <c r="U32" s="126" t="s">
        <v>697</v>
      </c>
      <c r="V32" s="127" t="s">
        <v>1500</v>
      </c>
      <c r="W32" s="129" t="str">
        <f t="shared" si="7"/>
        <v/>
      </c>
      <c r="X32" s="129" t="str">
        <f t="shared" si="21"/>
        <v/>
      </c>
      <c r="Y32" s="130" t="str">
        <f t="shared" ref="Y32:Y34" si="22">IF(N(P32)&lt;=0,"",IF(OR(T32="Hình KDB",T32="Hình tele",ISNUMBER(SEARCH("Hình KDB",T32)),ISNUMBER(SEARCH("Hình tele",T32)),ISNUMBER(SEARCH("sai code",T32)),ISNUMBER(SEARCH("Thiếu kiện",U32))),"Kho rau",IF(AND(T32&lt;&gt;"Hình KDB",T32&lt;&gt;"Hình tele"),"Chưa xác định",IF(N(O32)&gt;0,IF(OR(T32="Hình KDB",T32="Hình tele",ISNUMBER(SEARCH("Hình KDB",T32)),ISNUMBER(SEARCH("Hình tele",T32)),ISNUMBER(SEARCH("sai code",T32)),ISNUMBER(SEARCH("Thiếu kiện",U32))),"Kho rau","Chưa xác định"),IF(OR(T32="Hình KDB",T32="Hình tele",ISNUMBER(SEARCH("Hình KDB",T32)),ISNUMBER(SEARCH("Hình tele",T32)),ISNUMBER(SEARCH("sai code",T32)),ISNUMBER(SEARCH("Thiếu kiện",U32))),"Kho rau",IF(V32="Chưa xác định","Chưa xác định",IF(OR(V32="DC giao thiếu",V32="TX giao thiếu kiện",V32="Hàng không đạt CL"),"Kho rau","")))))))</f>
        <v>Kho rau</v>
      </c>
      <c r="Z32" s="131" t="s">
        <v>745</v>
      </c>
      <c r="AA32" s="124"/>
      <c r="AB32" s="132"/>
      <c r="AC32" s="133"/>
      <c r="AD32" s="134"/>
      <c r="AE32" s="133"/>
      <c r="AF32" s="135" t="str">
        <f t="array" ref="AF32">xlookup($E:$E,'CLV2'!$A:$A,'CLV2'!E:E)</f>
        <v>2.VEGETABLES</v>
      </c>
      <c r="AG32" s="135" t="str">
        <f t="shared" si="10"/>
        <v>Pack</v>
      </c>
      <c r="AH32" s="136">
        <f t="shared" si="11"/>
        <v>0.25</v>
      </c>
      <c r="AI32" s="137">
        <f t="array" ref="AI32">XLOOKUP(E32,'Đơn giá'!A:A,'Đơn giá'!D:D)</f>
        <v>9000</v>
      </c>
      <c r="AJ32" s="138">
        <f t="shared" si="12"/>
        <v>9000</v>
      </c>
      <c r="AK32" s="138">
        <f t="shared" si="13"/>
        <v>0</v>
      </c>
      <c r="AL32" s="138">
        <f t="shared" si="14"/>
        <v>0</v>
      </c>
      <c r="AM32" s="138">
        <f t="shared" si="15"/>
        <v>9000</v>
      </c>
      <c r="AN32" s="138">
        <f t="shared" si="16"/>
        <v>0</v>
      </c>
      <c r="AO32" s="139" t="str">
        <f t="array" ref="AO32">XLOOKUP($D:$D,'DS ST'!$J:$J,'DS ST'!K:K)</f>
        <v>SC003943 - Lâm Văn Tú</v>
      </c>
      <c r="AP32" s="139" t="str">
        <f t="array" ref="AP32">XLOOKUP($D:$D,'DS ST'!$J:$J,'DS ST'!L:L)</f>
        <v>Võ Thị Huệ</v>
      </c>
      <c r="AQ32" s="139" t="str">
        <f t="array" ref="AQ32">XLOOKUP($D:$D,'DS ST'!$J:$J,'DS ST'!M:M)</f>
        <v>HCM 011</v>
      </c>
      <c r="AR32" s="140"/>
      <c r="AS32" s="140"/>
      <c r="AT32" s="135" t="str">
        <f t="array" ref="AT32">xlookup($E:$E,'CLV2'!$A:$A,'CLV2'!$F:$F)</f>
        <v>3.LEAFY VEGGIES</v>
      </c>
      <c r="AU32" s="135" t="str">
        <f t="array" ref="AU32">xlookup($E:$E,'CLV2'!$A:$A,'CLV2'!$G:$G)</f>
        <v>4.Rau Cải</v>
      </c>
      <c r="AV32" s="142"/>
      <c r="AW32" s="143"/>
      <c r="AX32" s="144"/>
    </row>
    <row r="33" ht="22.5" customHeight="1">
      <c r="A33" s="113"/>
      <c r="B33" s="114">
        <v>46235.0</v>
      </c>
      <c r="C33" s="115" t="s">
        <v>961</v>
      </c>
      <c r="D33" s="116" t="str">
        <f>VLOOKUP(C33,'DS ST'!A:B,2,0)</f>
        <v>HNN</v>
      </c>
      <c r="E33" s="117">
        <v>11024.0</v>
      </c>
      <c r="F33" s="115" t="s">
        <v>3389</v>
      </c>
      <c r="G33" s="115" t="s">
        <v>29</v>
      </c>
      <c r="H33" s="118">
        <v>2.0</v>
      </c>
      <c r="I33" s="118">
        <v>1.0</v>
      </c>
      <c r="J33" s="119">
        <f t="shared" si="4"/>
        <v>1</v>
      </c>
      <c r="K33" s="115" t="s">
        <v>3260</v>
      </c>
      <c r="L33" s="121" t="str">
        <f t="shared" si="5"/>
        <v>PT159852111024</v>
      </c>
      <c r="M33" s="121" t="s">
        <v>3262</v>
      </c>
      <c r="N33" s="122"/>
      <c r="O33" s="122"/>
      <c r="P33" s="119">
        <f t="shared" si="6"/>
        <v>1</v>
      </c>
      <c r="Q33" s="124"/>
      <c r="R33" s="124"/>
      <c r="S33" s="124"/>
      <c r="T33" s="125" t="s">
        <v>3271</v>
      </c>
      <c r="U33" s="126" t="s">
        <v>697</v>
      </c>
      <c r="V33" s="127" t="s">
        <v>1500</v>
      </c>
      <c r="W33" s="129" t="str">
        <f t="shared" si="7"/>
        <v/>
      </c>
      <c r="X33" s="129" t="str">
        <f t="shared" si="21"/>
        <v/>
      </c>
      <c r="Y33" s="130" t="str">
        <f t="shared" si="22"/>
        <v>Kho rau</v>
      </c>
      <c r="Z33" s="131" t="s">
        <v>745</v>
      </c>
      <c r="AA33" s="124"/>
      <c r="AB33" s="132"/>
      <c r="AC33" s="133"/>
      <c r="AD33" s="134"/>
      <c r="AE33" s="133"/>
      <c r="AF33" s="135" t="str">
        <f t="array" ref="AF33">xlookup($E:$E,'CLV2'!$A:$A,'CLV2'!E:E)</f>
        <v>2.VEGETABLES</v>
      </c>
      <c r="AG33" s="135" t="str">
        <f t="shared" si="10"/>
        <v>Pack</v>
      </c>
      <c r="AH33" s="136">
        <f t="shared" si="11"/>
        <v>0.5</v>
      </c>
      <c r="AI33" s="137">
        <f t="array" ref="AI33">XLOOKUP(E33,'Đơn giá'!A:A,'Đơn giá'!D:D)</f>
        <v>8000</v>
      </c>
      <c r="AJ33" s="138">
        <f t="shared" si="12"/>
        <v>8000</v>
      </c>
      <c r="AK33" s="138">
        <f t="shared" si="13"/>
        <v>0</v>
      </c>
      <c r="AL33" s="138">
        <f t="shared" si="14"/>
        <v>0</v>
      </c>
      <c r="AM33" s="138">
        <f t="shared" si="15"/>
        <v>8000</v>
      </c>
      <c r="AN33" s="138">
        <f t="shared" si="16"/>
        <v>0</v>
      </c>
      <c r="AO33" s="139" t="str">
        <f t="array" ref="AO33">XLOOKUP($D:$D,'DS ST'!$J:$J,'DS ST'!K:K)</f>
        <v>SC003943 - Lâm Văn Tú</v>
      </c>
      <c r="AP33" s="139" t="str">
        <f t="array" ref="AP33">XLOOKUP($D:$D,'DS ST'!$J:$J,'DS ST'!L:L)</f>
        <v>Võ Thị Huệ</v>
      </c>
      <c r="AQ33" s="139" t="str">
        <f t="array" ref="AQ33">XLOOKUP($D:$D,'DS ST'!$J:$J,'DS ST'!M:M)</f>
        <v>HCM 011</v>
      </c>
      <c r="AR33" s="140"/>
      <c r="AS33" s="140"/>
      <c r="AT33" s="135" t="str">
        <f t="array" ref="AT33">xlookup($E:$E,'CLV2'!$A:$A,'CLV2'!$F:$F)</f>
        <v>3.HERBS</v>
      </c>
      <c r="AU33" s="135" t="str">
        <f t="array" ref="AU33">xlookup($E:$E,'CLV2'!$A:$A,'CLV2'!$G:$G)</f>
        <v>4.Rau Thơm, Rau Nêm</v>
      </c>
      <c r="AV33" s="142"/>
      <c r="AW33" s="143"/>
      <c r="AX33" s="144"/>
    </row>
    <row r="34" ht="22.5" customHeight="1">
      <c r="A34" s="113"/>
      <c r="B34" s="114">
        <v>46235.0</v>
      </c>
      <c r="C34" s="115" t="s">
        <v>961</v>
      </c>
      <c r="D34" s="116" t="str">
        <f>VLOOKUP(C34,'DS ST'!A:B,2,0)</f>
        <v>HNN</v>
      </c>
      <c r="E34" s="117">
        <v>11375.0</v>
      </c>
      <c r="F34" s="115" t="s">
        <v>97</v>
      </c>
      <c r="G34" s="115" t="s">
        <v>29</v>
      </c>
      <c r="H34" s="118">
        <v>4.0</v>
      </c>
      <c r="I34" s="118">
        <v>2.0</v>
      </c>
      <c r="J34" s="119">
        <f t="shared" si="4"/>
        <v>2</v>
      </c>
      <c r="K34" s="115" t="s">
        <v>3260</v>
      </c>
      <c r="L34" s="121" t="str">
        <f t="shared" si="5"/>
        <v>PT159852111375</v>
      </c>
      <c r="M34" s="121" t="s">
        <v>3262</v>
      </c>
      <c r="N34" s="122"/>
      <c r="O34" s="122"/>
      <c r="P34" s="119">
        <f t="shared" si="6"/>
        <v>2</v>
      </c>
      <c r="Q34" s="124"/>
      <c r="R34" s="124"/>
      <c r="S34" s="124"/>
      <c r="T34" s="125" t="s">
        <v>3271</v>
      </c>
      <c r="U34" s="126" t="s">
        <v>697</v>
      </c>
      <c r="V34" s="127" t="s">
        <v>1500</v>
      </c>
      <c r="W34" s="129" t="str">
        <f t="shared" si="7"/>
        <v/>
      </c>
      <c r="X34" s="129" t="str">
        <f t="shared" si="21"/>
        <v/>
      </c>
      <c r="Y34" s="130" t="str">
        <f t="shared" si="22"/>
        <v>Kho rau</v>
      </c>
      <c r="Z34" s="131" t="s">
        <v>745</v>
      </c>
      <c r="AA34" s="124"/>
      <c r="AB34" s="132"/>
      <c r="AC34" s="133"/>
      <c r="AD34" s="134"/>
      <c r="AE34" s="133"/>
      <c r="AF34" s="135" t="str">
        <f t="array" ref="AF34">xlookup($E:$E,'CLV2'!$A:$A,'CLV2'!E:E)</f>
        <v>2.VEGETABLES</v>
      </c>
      <c r="AG34" s="135" t="str">
        <f t="shared" si="10"/>
        <v>Pack</v>
      </c>
      <c r="AH34" s="136">
        <f t="shared" si="11"/>
        <v>0.5</v>
      </c>
      <c r="AI34" s="137">
        <f t="array" ref="AI34">XLOOKUP(E34,'Đơn giá'!A:A,'Đơn giá'!D:D)</f>
        <v>13000</v>
      </c>
      <c r="AJ34" s="138">
        <f t="shared" si="12"/>
        <v>26000</v>
      </c>
      <c r="AK34" s="138">
        <f t="shared" si="13"/>
        <v>0</v>
      </c>
      <c r="AL34" s="138">
        <f t="shared" si="14"/>
        <v>0</v>
      </c>
      <c r="AM34" s="138">
        <f t="shared" si="15"/>
        <v>26000</v>
      </c>
      <c r="AN34" s="138">
        <f t="shared" si="16"/>
        <v>0</v>
      </c>
      <c r="AO34" s="139" t="str">
        <f t="array" ref="AO34">XLOOKUP($D:$D,'DS ST'!$J:$J,'DS ST'!K:K)</f>
        <v>SC003943 - Lâm Văn Tú</v>
      </c>
      <c r="AP34" s="139" t="str">
        <f t="array" ref="AP34">XLOOKUP($D:$D,'DS ST'!$J:$J,'DS ST'!L:L)</f>
        <v>Võ Thị Huệ</v>
      </c>
      <c r="AQ34" s="139" t="str">
        <f t="array" ref="AQ34">XLOOKUP($D:$D,'DS ST'!$J:$J,'DS ST'!M:M)</f>
        <v>HCM 011</v>
      </c>
      <c r="AR34" s="140"/>
      <c r="AS34" s="140"/>
      <c r="AT34" s="135" t="str">
        <f t="array" ref="AT34">xlookup($E:$E,'CLV2'!$A:$A,'CLV2'!$F:$F)</f>
        <v>3.LEAFY VEGGIES</v>
      </c>
      <c r="AU34" s="135" t="str">
        <f t="array" ref="AU34">xlookup($E:$E,'CLV2'!$A:$A,'CLV2'!$G:$G)</f>
        <v>4.Rau Ăn Lá Thông Dụng</v>
      </c>
      <c r="AV34" s="142"/>
      <c r="AW34" s="143"/>
      <c r="AX34" s="144"/>
    </row>
    <row r="35" ht="22.5" customHeight="1">
      <c r="A35" s="113"/>
      <c r="B35" s="114">
        <v>46235.0</v>
      </c>
      <c r="C35" s="115" t="s">
        <v>961</v>
      </c>
      <c r="D35" s="116" t="str">
        <f>VLOOKUP(C35,'DS ST'!A:B,2,0)</f>
        <v>HNN</v>
      </c>
      <c r="E35" s="117">
        <v>1101812.0</v>
      </c>
      <c r="F35" s="115" t="s">
        <v>1177</v>
      </c>
      <c r="G35" s="115" t="s">
        <v>104</v>
      </c>
      <c r="H35" s="118">
        <v>15.8</v>
      </c>
      <c r="I35" s="118">
        <v>15.7</v>
      </c>
      <c r="J35" s="119">
        <f t="shared" si="4"/>
        <v>0.1</v>
      </c>
      <c r="K35" s="115" t="s">
        <v>3260</v>
      </c>
      <c r="L35" s="121" t="str">
        <f t="shared" si="5"/>
        <v>PT15985211101812</v>
      </c>
      <c r="M35" s="121" t="s">
        <v>3262</v>
      </c>
      <c r="N35" s="122">
        <v>0.10000000000000142</v>
      </c>
      <c r="O35" s="122"/>
      <c r="P35" s="119">
        <f t="shared" si="6"/>
        <v>0</v>
      </c>
      <c r="Q35" s="124"/>
      <c r="R35" s="124"/>
      <c r="S35" s="124"/>
      <c r="T35" s="125" t="s">
        <v>3271</v>
      </c>
      <c r="U35" s="126" t="s">
        <v>697</v>
      </c>
      <c r="V35" s="127" t="s">
        <v>492</v>
      </c>
      <c r="W35" s="129" t="str">
        <f t="shared" si="7"/>
        <v>Hao hụt</v>
      </c>
      <c r="X35" s="129" t="str">
        <f t="shared" si="21"/>
        <v/>
      </c>
      <c r="Y35" s="154" t="s">
        <v>499</v>
      </c>
      <c r="Z35" s="131" t="s">
        <v>745</v>
      </c>
      <c r="AA35" s="124"/>
      <c r="AB35" s="132"/>
      <c r="AC35" s="133"/>
      <c r="AD35" s="134"/>
      <c r="AE35" s="133"/>
      <c r="AF35" s="135" t="str">
        <f t="array" ref="AF35">xlookup($E:$E,'CLV2'!$A:$A,'CLV2'!E:E)</f>
        <v>2.FRUITS</v>
      </c>
      <c r="AG35" s="135" t="str">
        <f t="shared" si="10"/>
        <v>KG</v>
      </c>
      <c r="AH35" s="136">
        <f t="shared" si="11"/>
        <v>0.006329113924</v>
      </c>
      <c r="AI35" s="137">
        <f t="array" ref="AI35">XLOOKUP(E35,'Đơn giá'!A:A,'Đơn giá'!D:D)</f>
        <v>23000</v>
      </c>
      <c r="AJ35" s="138">
        <f t="shared" si="12"/>
        <v>2300</v>
      </c>
      <c r="AK35" s="138">
        <f t="shared" si="13"/>
        <v>2300</v>
      </c>
      <c r="AL35" s="138">
        <f t="shared" si="14"/>
        <v>0</v>
      </c>
      <c r="AM35" s="138">
        <f t="shared" si="15"/>
        <v>0</v>
      </c>
      <c r="AN35" s="138">
        <f t="shared" si="16"/>
        <v>0</v>
      </c>
      <c r="AO35" s="139" t="str">
        <f t="array" ref="AO35">XLOOKUP($D:$D,'DS ST'!$J:$J,'DS ST'!K:K)</f>
        <v>SC003943 - Lâm Văn Tú</v>
      </c>
      <c r="AP35" s="139" t="str">
        <f t="array" ref="AP35">XLOOKUP($D:$D,'DS ST'!$J:$J,'DS ST'!L:L)</f>
        <v>Võ Thị Huệ</v>
      </c>
      <c r="AQ35" s="139" t="str">
        <f t="array" ref="AQ35">XLOOKUP($D:$D,'DS ST'!$J:$J,'DS ST'!M:M)</f>
        <v>HCM 011</v>
      </c>
      <c r="AR35" s="140"/>
      <c r="AS35" s="140"/>
      <c r="AT35" s="135" t="str">
        <f t="array" ref="AT35">xlookup($E:$E,'CLV2'!$A:$A,'CLV2'!$F:$F)</f>
        <v>3.LOCAL FRUITS</v>
      </c>
      <c r="AU35" s="135" t="str">
        <f t="array" ref="AU35">xlookup($E:$E,'CLV2'!$A:$A,'CLV2'!$G:$G)</f>
        <v>4.Dưa Hấu</v>
      </c>
      <c r="AV35" s="142"/>
      <c r="AW35" s="143"/>
      <c r="AX35" s="144"/>
    </row>
    <row r="36" ht="22.5" customHeight="1">
      <c r="A36" s="113"/>
      <c r="B36" s="114">
        <v>46235.0</v>
      </c>
      <c r="C36" s="115" t="s">
        <v>961</v>
      </c>
      <c r="D36" s="116" t="str">
        <f>VLOOKUP(C36,'DS ST'!A:B,2,0)</f>
        <v>HNN</v>
      </c>
      <c r="E36" s="117">
        <v>1101992.0</v>
      </c>
      <c r="F36" s="115" t="s">
        <v>1193</v>
      </c>
      <c r="G36" s="115" t="s">
        <v>104</v>
      </c>
      <c r="H36" s="118">
        <v>3.0</v>
      </c>
      <c r="I36" s="118">
        <v>2.4</v>
      </c>
      <c r="J36" s="119">
        <f t="shared" si="4"/>
        <v>0.6</v>
      </c>
      <c r="K36" s="115" t="s">
        <v>3260</v>
      </c>
      <c r="L36" s="121" t="str">
        <f t="shared" si="5"/>
        <v>PT15985211101992</v>
      </c>
      <c r="M36" s="121" t="s">
        <v>3262</v>
      </c>
      <c r="N36" s="122"/>
      <c r="O36" s="122"/>
      <c r="P36" s="119">
        <f t="shared" si="6"/>
        <v>0.6</v>
      </c>
      <c r="Q36" s="124"/>
      <c r="R36" s="124"/>
      <c r="S36" s="124"/>
      <c r="T36" s="125" t="s">
        <v>3271</v>
      </c>
      <c r="U36" s="126" t="s">
        <v>697</v>
      </c>
      <c r="V36" s="127" t="s">
        <v>1500</v>
      </c>
      <c r="W36" s="129" t="str">
        <f t="shared" si="7"/>
        <v/>
      </c>
      <c r="X36" s="129" t="str">
        <f t="shared" si="21"/>
        <v/>
      </c>
      <c r="Y36" s="154" t="s">
        <v>499</v>
      </c>
      <c r="Z36" s="131" t="s">
        <v>745</v>
      </c>
      <c r="AA36" s="124"/>
      <c r="AB36" s="132"/>
      <c r="AC36" s="133"/>
      <c r="AD36" s="134"/>
      <c r="AE36" s="133"/>
      <c r="AF36" s="135" t="str">
        <f t="array" ref="AF36">xlookup($E:$E,'CLV2'!$A:$A,'CLV2'!E:E)</f>
        <v>2.FRUITS</v>
      </c>
      <c r="AG36" s="135" t="str">
        <f t="shared" si="10"/>
        <v>KG</v>
      </c>
      <c r="AH36" s="136">
        <f t="shared" si="11"/>
        <v>0.2</v>
      </c>
      <c r="AI36" s="137">
        <f t="array" ref="AI36">XLOOKUP(E36,'Đơn giá'!A:A,'Đơn giá'!D:D)</f>
        <v>37000</v>
      </c>
      <c r="AJ36" s="138">
        <f t="shared" si="12"/>
        <v>22200</v>
      </c>
      <c r="AK36" s="138">
        <f t="shared" si="13"/>
        <v>0</v>
      </c>
      <c r="AL36" s="138">
        <f t="shared" si="14"/>
        <v>0</v>
      </c>
      <c r="AM36" s="138">
        <f t="shared" si="15"/>
        <v>22200</v>
      </c>
      <c r="AN36" s="138">
        <f t="shared" si="16"/>
        <v>0</v>
      </c>
      <c r="AO36" s="139" t="str">
        <f t="array" ref="AO36">XLOOKUP($D:$D,'DS ST'!$J:$J,'DS ST'!K:K)</f>
        <v>SC003943 - Lâm Văn Tú</v>
      </c>
      <c r="AP36" s="139" t="str">
        <f t="array" ref="AP36">XLOOKUP($D:$D,'DS ST'!$J:$J,'DS ST'!L:L)</f>
        <v>Võ Thị Huệ</v>
      </c>
      <c r="AQ36" s="139" t="str">
        <f t="array" ref="AQ36">XLOOKUP($D:$D,'DS ST'!$J:$J,'DS ST'!M:M)</f>
        <v>HCM 011</v>
      </c>
      <c r="AR36" s="140"/>
      <c r="AS36" s="140"/>
      <c r="AT36" s="135" t="str">
        <f t="array" ref="AT36">xlookup($E:$E,'CLV2'!$A:$A,'CLV2'!$F:$F)</f>
        <v>3.LOCAL FRUITS</v>
      </c>
      <c r="AU36" s="135" t="str">
        <f t="array" ref="AU36">xlookup($E:$E,'CLV2'!$A:$A,'CLV2'!$G:$G)</f>
        <v>4.Xoài</v>
      </c>
      <c r="AV36" s="142"/>
      <c r="AW36" s="143"/>
      <c r="AX36" s="144"/>
    </row>
    <row r="37" ht="22.5" customHeight="1">
      <c r="A37" s="113"/>
      <c r="B37" s="114">
        <v>46235.0</v>
      </c>
      <c r="C37" s="115" t="s">
        <v>528</v>
      </c>
      <c r="D37" s="116" t="str">
        <f>VLOOKUP(C37,'DS ST'!A:B,2,0)</f>
        <v>A160</v>
      </c>
      <c r="E37" s="117">
        <v>10704.0</v>
      </c>
      <c r="F37" s="115" t="s">
        <v>578</v>
      </c>
      <c r="G37" s="115" t="s">
        <v>29</v>
      </c>
      <c r="H37" s="118">
        <v>2.0</v>
      </c>
      <c r="I37" s="118">
        <v>0.0</v>
      </c>
      <c r="J37" s="119">
        <f t="shared" si="4"/>
        <v>2</v>
      </c>
      <c r="K37" s="115" t="s">
        <v>3709</v>
      </c>
      <c r="L37" s="121" t="str">
        <f t="shared" si="5"/>
        <v>PT159851910704</v>
      </c>
      <c r="M37" s="121" t="s">
        <v>3714</v>
      </c>
      <c r="N37" s="122"/>
      <c r="O37" s="122"/>
      <c r="P37" s="119">
        <f t="shared" si="6"/>
        <v>2</v>
      </c>
      <c r="Q37" s="124"/>
      <c r="R37" s="124"/>
      <c r="S37" s="124"/>
      <c r="T37" s="125"/>
      <c r="U37" s="126" t="s">
        <v>697</v>
      </c>
      <c r="V37" s="127" t="s">
        <v>1500</v>
      </c>
      <c r="W37" s="129" t="str">
        <f t="shared" si="7"/>
        <v/>
      </c>
      <c r="X37" s="129" t="str">
        <f t="shared" si="21"/>
        <v/>
      </c>
      <c r="Y37" s="154" t="s">
        <v>499</v>
      </c>
      <c r="Z37" s="131" t="s">
        <v>745</v>
      </c>
      <c r="AA37" s="124"/>
      <c r="AB37" s="132"/>
      <c r="AC37" s="133"/>
      <c r="AD37" s="134"/>
      <c r="AE37" s="133"/>
      <c r="AF37" s="135" t="str">
        <f t="array" ref="AF37">xlookup($E:$E,'CLV2'!$A:$A,'CLV2'!E:E)</f>
        <v>2.VEGETABLES</v>
      </c>
      <c r="AG37" s="135" t="str">
        <f t="shared" si="10"/>
        <v>Pack</v>
      </c>
      <c r="AH37" s="136">
        <f t="shared" si="11"/>
        <v>1</v>
      </c>
      <c r="AI37" s="137">
        <f t="array" ref="AI37">XLOOKUP(E37,'Đơn giá'!A:A,'Đơn giá'!D:D)</f>
        <v>15000</v>
      </c>
      <c r="AJ37" s="138">
        <f t="shared" si="12"/>
        <v>30000</v>
      </c>
      <c r="AK37" s="138">
        <f t="shared" si="13"/>
        <v>0</v>
      </c>
      <c r="AL37" s="138">
        <f t="shared" si="14"/>
        <v>0</v>
      </c>
      <c r="AM37" s="138">
        <f t="shared" si="15"/>
        <v>30000</v>
      </c>
      <c r="AN37" s="138">
        <f t="shared" si="16"/>
        <v>0</v>
      </c>
      <c r="AO37" s="139" t="str">
        <f t="array" ref="AO37">XLOOKUP($D:$D,'DS ST'!$J:$J,'DS ST'!K:K)</f>
        <v>SC003242 - Võ Văn Phi Hùng</v>
      </c>
      <c r="AP37" s="139" t="str">
        <f t="array" ref="AP37">XLOOKUP($D:$D,'DS ST'!$J:$J,'DS ST'!L:L)</f>
        <v>Võ Thị Huệ</v>
      </c>
      <c r="AQ37" s="139" t="str">
        <f t="array" ref="AQ37">XLOOKUP($D:$D,'DS ST'!$J:$J,'DS ST'!M:M)</f>
        <v>HCM 029</v>
      </c>
      <c r="AR37" s="140"/>
      <c r="AS37" s="140"/>
      <c r="AT37" s="135" t="str">
        <f t="array" ref="AT37">xlookup($E:$E,'CLV2'!$A:$A,'CLV2'!$F:$F)</f>
        <v>3.LEAFY VEGGIES</v>
      </c>
      <c r="AU37" s="135" t="str">
        <f t="array" ref="AU37">xlookup($E:$E,'CLV2'!$A:$A,'CLV2'!$G:$G)</f>
        <v>4.Rau Ăn Lá Thông Dụng</v>
      </c>
      <c r="AV37" s="142"/>
      <c r="AW37" s="143"/>
      <c r="AX37" s="144"/>
    </row>
    <row r="38" ht="22.5" customHeight="1">
      <c r="A38" s="113"/>
      <c r="B38" s="114">
        <v>46235.0</v>
      </c>
      <c r="C38" s="115" t="s">
        <v>528</v>
      </c>
      <c r="D38" s="116" t="str">
        <f>VLOOKUP(C38,'DS ST'!A:B,2,0)</f>
        <v>A160</v>
      </c>
      <c r="E38" s="117">
        <v>1100992.0</v>
      </c>
      <c r="F38" s="115" t="s">
        <v>641</v>
      </c>
      <c r="G38" s="115" t="s">
        <v>104</v>
      </c>
      <c r="H38" s="118">
        <v>10.1</v>
      </c>
      <c r="I38" s="118">
        <v>9.98</v>
      </c>
      <c r="J38" s="119">
        <f t="shared" si="4"/>
        <v>0.12</v>
      </c>
      <c r="K38" s="115" t="s">
        <v>3709</v>
      </c>
      <c r="L38" s="121" t="str">
        <f t="shared" si="5"/>
        <v>PT15985191100992</v>
      </c>
      <c r="M38" s="121" t="s">
        <v>3714</v>
      </c>
      <c r="N38" s="122">
        <v>0.11999999999999922</v>
      </c>
      <c r="O38" s="122"/>
      <c r="P38" s="119">
        <f t="shared" si="6"/>
        <v>0</v>
      </c>
      <c r="Q38" s="124"/>
      <c r="R38" s="124"/>
      <c r="S38" s="124"/>
      <c r="T38" s="125" t="s">
        <v>695</v>
      </c>
      <c r="U38" s="126" t="s">
        <v>697</v>
      </c>
      <c r="V38" s="127" t="s">
        <v>492</v>
      </c>
      <c r="W38" s="129" t="str">
        <f t="shared" si="7"/>
        <v>Hao hụt</v>
      </c>
      <c r="X38" s="129" t="str">
        <f t="shared" si="21"/>
        <v/>
      </c>
      <c r="Y38" s="154" t="s">
        <v>499</v>
      </c>
      <c r="Z38" s="131" t="s">
        <v>745</v>
      </c>
      <c r="AA38" s="124"/>
      <c r="AB38" s="132"/>
      <c r="AC38" s="133"/>
      <c r="AD38" s="134"/>
      <c r="AE38" s="133"/>
      <c r="AF38" s="135" t="str">
        <f t="array" ref="AF38">xlookup($E:$E,'CLV2'!$A:$A,'CLV2'!E:E)</f>
        <v>2.FRUITS</v>
      </c>
      <c r="AG38" s="135" t="str">
        <f t="shared" si="10"/>
        <v>KG</v>
      </c>
      <c r="AH38" s="136">
        <f t="shared" si="11"/>
        <v>0.01188118812</v>
      </c>
      <c r="AI38" s="137">
        <f t="array" ref="AI38">XLOOKUP(E38,'Đơn giá'!A:A,'Đơn giá'!D:D)</f>
        <v>37000</v>
      </c>
      <c r="AJ38" s="138">
        <f t="shared" si="12"/>
        <v>4440</v>
      </c>
      <c r="AK38" s="138">
        <f t="shared" si="13"/>
        <v>4440</v>
      </c>
      <c r="AL38" s="138">
        <f t="shared" si="14"/>
        <v>0</v>
      </c>
      <c r="AM38" s="138">
        <f t="shared" si="15"/>
        <v>0</v>
      </c>
      <c r="AN38" s="138">
        <f t="shared" si="16"/>
        <v>0</v>
      </c>
      <c r="AO38" s="139" t="str">
        <f t="array" ref="AO38">XLOOKUP($D:$D,'DS ST'!$J:$J,'DS ST'!K:K)</f>
        <v>SC003242 - Võ Văn Phi Hùng</v>
      </c>
      <c r="AP38" s="139" t="str">
        <f t="array" ref="AP38">XLOOKUP($D:$D,'DS ST'!$J:$J,'DS ST'!L:L)</f>
        <v>Võ Thị Huệ</v>
      </c>
      <c r="AQ38" s="139" t="str">
        <f t="array" ref="AQ38">XLOOKUP($D:$D,'DS ST'!$J:$J,'DS ST'!M:M)</f>
        <v>HCM 029</v>
      </c>
      <c r="AR38" s="140"/>
      <c r="AS38" s="140"/>
      <c r="AT38" s="135" t="str">
        <f t="array" ref="AT38">xlookup($E:$E,'CLV2'!$A:$A,'CLV2'!$F:$F)</f>
        <v>3.LOCAL FRUITS</v>
      </c>
      <c r="AU38" s="135" t="str">
        <f t="array" ref="AU38">xlookup($E:$E,'CLV2'!$A:$A,'CLV2'!$G:$G)</f>
        <v>4.Dưa Lưới</v>
      </c>
      <c r="AV38" s="142"/>
      <c r="AW38" s="143"/>
      <c r="AX38" s="144"/>
    </row>
    <row r="39" ht="22.5" customHeight="1">
      <c r="A39" s="113"/>
      <c r="B39" s="114">
        <v>46235.0</v>
      </c>
      <c r="C39" s="115" t="s">
        <v>528</v>
      </c>
      <c r="D39" s="116" t="str">
        <f>VLOOKUP(C39,'DS ST'!A:B,2,0)</f>
        <v>A160</v>
      </c>
      <c r="E39" s="117">
        <v>1101366.0</v>
      </c>
      <c r="F39" s="115" t="s">
        <v>1804</v>
      </c>
      <c r="G39" s="115" t="s">
        <v>104</v>
      </c>
      <c r="H39" s="118">
        <v>4.2</v>
      </c>
      <c r="I39" s="118">
        <v>4.12</v>
      </c>
      <c r="J39" s="119">
        <f t="shared" si="4"/>
        <v>0.08</v>
      </c>
      <c r="K39" s="115" t="s">
        <v>3709</v>
      </c>
      <c r="L39" s="121" t="str">
        <f t="shared" si="5"/>
        <v>PT15985191101366</v>
      </c>
      <c r="M39" s="121" t="s">
        <v>3714</v>
      </c>
      <c r="N39" s="122">
        <v>0.08000000000000007</v>
      </c>
      <c r="O39" s="122"/>
      <c r="P39" s="119">
        <f t="shared" si="6"/>
        <v>0</v>
      </c>
      <c r="Q39" s="124"/>
      <c r="R39" s="124"/>
      <c r="S39" s="124"/>
      <c r="T39" s="125" t="s">
        <v>695</v>
      </c>
      <c r="U39" s="126" t="s">
        <v>697</v>
      </c>
      <c r="V39" s="127" t="s">
        <v>492</v>
      </c>
      <c r="W39" s="129" t="str">
        <f t="shared" si="7"/>
        <v>Hao hụt</v>
      </c>
      <c r="X39" s="129" t="str">
        <f t="shared" si="21"/>
        <v/>
      </c>
      <c r="Y39" s="154" t="s">
        <v>499</v>
      </c>
      <c r="Z39" s="131" t="s">
        <v>745</v>
      </c>
      <c r="AA39" s="124"/>
      <c r="AB39" s="132"/>
      <c r="AC39" s="133"/>
      <c r="AD39" s="134"/>
      <c r="AE39" s="133"/>
      <c r="AF39" s="135" t="str">
        <f t="array" ref="AF39">xlookup($E:$E,'CLV2'!$A:$A,'CLV2'!E:E)</f>
        <v>2.VEGETABLES</v>
      </c>
      <c r="AG39" s="135" t="str">
        <f t="shared" si="10"/>
        <v>KG</v>
      </c>
      <c r="AH39" s="136">
        <f t="shared" si="11"/>
        <v>0.01904761905</v>
      </c>
      <c r="AI39" s="137">
        <f t="array" ref="AI39">XLOOKUP(E39,'Đơn giá'!A:A,'Đơn giá'!D:D)</f>
        <v>55000</v>
      </c>
      <c r="AJ39" s="138">
        <f t="shared" si="12"/>
        <v>4400</v>
      </c>
      <c r="AK39" s="138">
        <f t="shared" si="13"/>
        <v>4400</v>
      </c>
      <c r="AL39" s="138">
        <f t="shared" si="14"/>
        <v>0</v>
      </c>
      <c r="AM39" s="138">
        <f t="shared" si="15"/>
        <v>0</v>
      </c>
      <c r="AN39" s="138">
        <f t="shared" si="16"/>
        <v>0</v>
      </c>
      <c r="AO39" s="139" t="str">
        <f t="array" ref="AO39">XLOOKUP($D:$D,'DS ST'!$J:$J,'DS ST'!K:K)</f>
        <v>SC003242 - Võ Văn Phi Hùng</v>
      </c>
      <c r="AP39" s="139" t="str">
        <f t="array" ref="AP39">XLOOKUP($D:$D,'DS ST'!$J:$J,'DS ST'!L:L)</f>
        <v>Võ Thị Huệ</v>
      </c>
      <c r="AQ39" s="139" t="str">
        <f t="array" ref="AQ39">XLOOKUP($D:$D,'DS ST'!$J:$J,'DS ST'!M:M)</f>
        <v>HCM 029</v>
      </c>
      <c r="AR39" s="140"/>
      <c r="AS39" s="140"/>
      <c r="AT39" s="135" t="str">
        <f t="array" ref="AT39">xlookup($E:$E,'CLV2'!$A:$A,'CLV2'!$F:$F)</f>
        <v>3.LEAFY VEGGIES</v>
      </c>
      <c r="AU39" s="135" t="str">
        <f t="array" ref="AU39">xlookup($E:$E,'CLV2'!$A:$A,'CLV2'!$G:$G)</f>
        <v>4.Rau Ăn Bông</v>
      </c>
      <c r="AV39" s="142"/>
      <c r="AW39" s="143"/>
      <c r="AX39" s="144"/>
    </row>
    <row r="40" ht="22.5" customHeight="1">
      <c r="A40" s="113"/>
      <c r="B40" s="114">
        <v>46235.0</v>
      </c>
      <c r="C40" s="115" t="s">
        <v>451</v>
      </c>
      <c r="D40" s="116" t="str">
        <f>VLOOKUP(C40,'DS ST'!A:B,2,0)</f>
        <v>A146</v>
      </c>
      <c r="E40" s="117">
        <v>1101366.0</v>
      </c>
      <c r="F40" s="115" t="s">
        <v>1804</v>
      </c>
      <c r="G40" s="115" t="s">
        <v>104</v>
      </c>
      <c r="H40" s="118">
        <v>4.2</v>
      </c>
      <c r="I40" s="118">
        <v>4.02</v>
      </c>
      <c r="J40" s="119">
        <f t="shared" si="4"/>
        <v>0.18</v>
      </c>
      <c r="K40" s="115" t="s">
        <v>4090</v>
      </c>
      <c r="L40" s="121" t="str">
        <f t="shared" si="5"/>
        <v>PT15985141101366</v>
      </c>
      <c r="M40" s="121" t="s">
        <v>4094</v>
      </c>
      <c r="N40" s="122">
        <v>0.1800000000000006</v>
      </c>
      <c r="O40" s="122"/>
      <c r="P40" s="119">
        <f t="shared" si="6"/>
        <v>0</v>
      </c>
      <c r="Q40" s="124"/>
      <c r="R40" s="124"/>
      <c r="S40" s="124"/>
      <c r="T40" s="125" t="s">
        <v>3271</v>
      </c>
      <c r="U40" s="126" t="s">
        <v>697</v>
      </c>
      <c r="V40" s="127" t="s">
        <v>492</v>
      </c>
      <c r="W40" s="129" t="str">
        <f t="shared" si="7"/>
        <v>Hao hụt</v>
      </c>
      <c r="X40" s="129" t="str">
        <f t="shared" si="21"/>
        <v/>
      </c>
      <c r="Y40" s="154" t="s">
        <v>499</v>
      </c>
      <c r="Z40" s="131" t="s">
        <v>745</v>
      </c>
      <c r="AA40" s="124"/>
      <c r="AB40" s="132"/>
      <c r="AC40" s="133"/>
      <c r="AD40" s="134"/>
      <c r="AE40" s="133"/>
      <c r="AF40" s="135" t="str">
        <f t="array" ref="AF40">xlookup($E:$E,'CLV2'!$A:$A,'CLV2'!E:E)</f>
        <v>2.VEGETABLES</v>
      </c>
      <c r="AG40" s="135" t="str">
        <f t="shared" si="10"/>
        <v>KG</v>
      </c>
      <c r="AH40" s="136">
        <f t="shared" si="11"/>
        <v>0.04285714286</v>
      </c>
      <c r="AI40" s="137">
        <f t="array" ref="AI40">XLOOKUP(E40,'Đơn giá'!A:A,'Đơn giá'!D:D)</f>
        <v>55000</v>
      </c>
      <c r="AJ40" s="138">
        <f t="shared" si="12"/>
        <v>9900</v>
      </c>
      <c r="AK40" s="138">
        <f t="shared" si="13"/>
        <v>9900</v>
      </c>
      <c r="AL40" s="138">
        <f t="shared" si="14"/>
        <v>0</v>
      </c>
      <c r="AM40" s="138">
        <f t="shared" si="15"/>
        <v>0</v>
      </c>
      <c r="AN40" s="138">
        <f t="shared" si="16"/>
        <v>0</v>
      </c>
      <c r="AO40" s="139" t="str">
        <f t="array" ref="AO40">XLOOKUP($D:$D,'DS ST'!$J:$J,'DS ST'!K:K)</f>
        <v>SC007426 - Trần Hữu Vinh</v>
      </c>
      <c r="AP40" s="139" t="str">
        <f t="array" ref="AP40">XLOOKUP($D:$D,'DS ST'!$J:$J,'DS ST'!L:L)</f>
        <v>Võ Thị Huệ</v>
      </c>
      <c r="AQ40" s="139" t="str">
        <f t="array" ref="AQ40">XLOOKUP($D:$D,'DS ST'!$J:$J,'DS ST'!M:M)</f>
        <v>HCM 015</v>
      </c>
      <c r="AR40" s="140"/>
      <c r="AS40" s="140"/>
      <c r="AT40" s="135" t="str">
        <f t="array" ref="AT40">xlookup($E:$E,'CLV2'!$A:$A,'CLV2'!$F:$F)</f>
        <v>3.LEAFY VEGGIES</v>
      </c>
      <c r="AU40" s="135" t="str">
        <f t="array" ref="AU40">xlookup($E:$E,'CLV2'!$A:$A,'CLV2'!$G:$G)</f>
        <v>4.Rau Ăn Bông</v>
      </c>
      <c r="AV40" s="142"/>
      <c r="AW40" s="143"/>
      <c r="AX40" s="144"/>
    </row>
    <row r="41" ht="22.5" customHeight="1">
      <c r="A41" s="113"/>
      <c r="B41" s="114">
        <v>46235.0</v>
      </c>
      <c r="C41" s="115" t="s">
        <v>465</v>
      </c>
      <c r="D41" s="116" t="str">
        <f>VLOOKUP(C41,'DS ST'!A:B,2,0)</f>
        <v>A149</v>
      </c>
      <c r="E41" s="117">
        <v>1100816.0</v>
      </c>
      <c r="F41" s="115" t="s">
        <v>919</v>
      </c>
      <c r="G41" s="115" t="s">
        <v>104</v>
      </c>
      <c r="H41" s="118">
        <v>14.5</v>
      </c>
      <c r="I41" s="118">
        <v>14.43</v>
      </c>
      <c r="J41" s="119">
        <f t="shared" si="4"/>
        <v>0.07</v>
      </c>
      <c r="K41" s="115" t="s">
        <v>4182</v>
      </c>
      <c r="L41" s="121" t="str">
        <f t="shared" si="5"/>
        <v>PT15985121100816</v>
      </c>
      <c r="M41" s="121" t="s">
        <v>4183</v>
      </c>
      <c r="N41" s="122">
        <v>0.07000000000000028</v>
      </c>
      <c r="O41" s="122"/>
      <c r="P41" s="119">
        <f t="shared" si="6"/>
        <v>0</v>
      </c>
      <c r="Q41" s="124"/>
      <c r="R41" s="124"/>
      <c r="S41" s="124"/>
      <c r="T41" s="125" t="s">
        <v>695</v>
      </c>
      <c r="U41" s="126" t="s">
        <v>697</v>
      </c>
      <c r="V41" s="127" t="s">
        <v>492</v>
      </c>
      <c r="W41" s="129" t="str">
        <f t="shared" si="7"/>
        <v>Hao hụt</v>
      </c>
      <c r="X41" s="129" t="str">
        <f t="shared" si="21"/>
        <v/>
      </c>
      <c r="Y41" s="154" t="s">
        <v>499</v>
      </c>
      <c r="Z41" s="131" t="s">
        <v>745</v>
      </c>
      <c r="AA41" s="124"/>
      <c r="AB41" s="132"/>
      <c r="AC41" s="133"/>
      <c r="AD41" s="134"/>
      <c r="AE41" s="133"/>
      <c r="AF41" s="135" t="str">
        <f t="array" ref="AF41">xlookup($E:$E,'CLV2'!$A:$A,'CLV2'!E:E)</f>
        <v>2.FRUITS</v>
      </c>
      <c r="AG41" s="135" t="str">
        <f t="shared" si="10"/>
        <v>KG</v>
      </c>
      <c r="AH41" s="136">
        <f t="shared" si="11"/>
        <v>0.004827586207</v>
      </c>
      <c r="AI41" s="137">
        <f t="array" ref="AI41">XLOOKUP(E41,'Đơn giá'!A:A,'Đơn giá'!D:D)</f>
        <v>19000</v>
      </c>
      <c r="AJ41" s="138">
        <f t="shared" si="12"/>
        <v>1330</v>
      </c>
      <c r="AK41" s="138">
        <f t="shared" si="13"/>
        <v>1330</v>
      </c>
      <c r="AL41" s="138">
        <f t="shared" si="14"/>
        <v>0</v>
      </c>
      <c r="AM41" s="138">
        <f t="shared" si="15"/>
        <v>0</v>
      </c>
      <c r="AN41" s="138">
        <f t="shared" si="16"/>
        <v>0</v>
      </c>
      <c r="AO41" s="139" t="str">
        <f t="array" ref="AO41">XLOOKUP($D:$D,'DS ST'!$J:$J,'DS ST'!K:K)</f>
        <v>SC008805 - Nguyễn Thị Ngọc Giàu</v>
      </c>
      <c r="AP41" s="139" t="str">
        <f t="array" ref="AP41">XLOOKUP($D:$D,'DS ST'!$J:$J,'DS ST'!L:L)</f>
        <v>Võ Thị Huệ</v>
      </c>
      <c r="AQ41" s="139" t="str">
        <f t="array" ref="AQ41">XLOOKUP($D:$D,'DS ST'!$J:$J,'DS ST'!M:M)</f>
        <v>HCM 031</v>
      </c>
      <c r="AR41" s="140"/>
      <c r="AS41" s="140"/>
      <c r="AT41" s="135" t="str">
        <f t="array" ref="AT41">xlookup($E:$E,'CLV2'!$A:$A,'CLV2'!$F:$F)</f>
        <v>3.LOCAL FRUITS</v>
      </c>
      <c r="AU41" s="135" t="str">
        <f t="array" ref="AU41">xlookup($E:$E,'CLV2'!$A:$A,'CLV2'!$G:$G)</f>
        <v>4.Dưa Hấu</v>
      </c>
      <c r="AV41" s="142"/>
      <c r="AW41" s="143"/>
      <c r="AX41" s="144"/>
    </row>
    <row r="42" ht="22.5" customHeight="1">
      <c r="A42" s="113"/>
      <c r="B42" s="114">
        <v>46235.0</v>
      </c>
      <c r="C42" s="115" t="s">
        <v>465</v>
      </c>
      <c r="D42" s="116" t="str">
        <f>VLOOKUP(C42,'DS ST'!A:B,2,0)</f>
        <v>A149</v>
      </c>
      <c r="E42" s="117">
        <v>1101302.0</v>
      </c>
      <c r="F42" s="115" t="s">
        <v>944</v>
      </c>
      <c r="G42" s="115" t="s">
        <v>104</v>
      </c>
      <c r="H42" s="118">
        <v>8.0</v>
      </c>
      <c r="I42" s="118">
        <v>7.845</v>
      </c>
      <c r="J42" s="119">
        <f t="shared" si="4"/>
        <v>0.155</v>
      </c>
      <c r="K42" s="115" t="s">
        <v>4182</v>
      </c>
      <c r="L42" s="121" t="str">
        <f t="shared" si="5"/>
        <v>PT15985121101302</v>
      </c>
      <c r="M42" s="121" t="s">
        <v>4183</v>
      </c>
      <c r="N42" s="122">
        <v>0.15500000000000025</v>
      </c>
      <c r="O42" s="122"/>
      <c r="P42" s="119">
        <f t="shared" si="6"/>
        <v>0</v>
      </c>
      <c r="Q42" s="124"/>
      <c r="R42" s="124"/>
      <c r="S42" s="124"/>
      <c r="T42" s="125" t="s">
        <v>695</v>
      </c>
      <c r="U42" s="126" t="s">
        <v>697</v>
      </c>
      <c r="V42" s="127" t="s">
        <v>492</v>
      </c>
      <c r="W42" s="129" t="str">
        <f t="shared" si="7"/>
        <v>Hao hụt</v>
      </c>
      <c r="X42" s="129" t="str">
        <f t="shared" si="21"/>
        <v/>
      </c>
      <c r="Y42" s="154" t="s">
        <v>499</v>
      </c>
      <c r="Z42" s="131" t="s">
        <v>745</v>
      </c>
      <c r="AA42" s="124"/>
      <c r="AB42" s="132"/>
      <c r="AC42" s="133"/>
      <c r="AD42" s="134"/>
      <c r="AE42" s="133"/>
      <c r="AF42" s="135" t="str">
        <f t="array" ref="AF42">xlookup($E:$E,'CLV2'!$A:$A,'CLV2'!E:E)</f>
        <v>2.FRUITS</v>
      </c>
      <c r="AG42" s="135" t="str">
        <f t="shared" si="10"/>
        <v>KG</v>
      </c>
      <c r="AH42" s="136">
        <f t="shared" si="11"/>
        <v>0.019375</v>
      </c>
      <c r="AI42" s="137">
        <f t="array" ref="AI42">XLOOKUP(E42,'Đơn giá'!A:A,'Đơn giá'!D:D)</f>
        <v>17500</v>
      </c>
      <c r="AJ42" s="138">
        <f t="shared" si="12"/>
        <v>2712.5</v>
      </c>
      <c r="AK42" s="138">
        <f t="shared" si="13"/>
        <v>2712.5</v>
      </c>
      <c r="AL42" s="138">
        <f t="shared" si="14"/>
        <v>0</v>
      </c>
      <c r="AM42" s="138">
        <f t="shared" si="15"/>
        <v>0</v>
      </c>
      <c r="AN42" s="138">
        <f t="shared" si="16"/>
        <v>0</v>
      </c>
      <c r="AO42" s="139" t="str">
        <f t="array" ref="AO42">XLOOKUP($D:$D,'DS ST'!$J:$J,'DS ST'!K:K)</f>
        <v>SC008805 - Nguyễn Thị Ngọc Giàu</v>
      </c>
      <c r="AP42" s="139" t="str">
        <f t="array" ref="AP42">XLOOKUP($D:$D,'DS ST'!$J:$J,'DS ST'!L:L)</f>
        <v>Võ Thị Huệ</v>
      </c>
      <c r="AQ42" s="139" t="str">
        <f t="array" ref="AQ42">XLOOKUP($D:$D,'DS ST'!$J:$J,'DS ST'!M:M)</f>
        <v>HCM 031</v>
      </c>
      <c r="AR42" s="140"/>
      <c r="AS42" s="140"/>
      <c r="AT42" s="135" t="str">
        <f t="array" ref="AT42">xlookup($E:$E,'CLV2'!$A:$A,'CLV2'!$F:$F)</f>
        <v>3.LOCAL FRUITS</v>
      </c>
      <c r="AU42" s="135" t="str">
        <f t="array" ref="AU42">xlookup($E:$E,'CLV2'!$A:$A,'CLV2'!$G:$G)</f>
        <v>4.Chuối</v>
      </c>
      <c r="AV42" s="142"/>
      <c r="AW42" s="143"/>
      <c r="AX42" s="144"/>
    </row>
    <row r="43" ht="22.5" customHeight="1">
      <c r="A43" s="113"/>
      <c r="B43" s="114">
        <v>46235.0</v>
      </c>
      <c r="C43" s="115" t="s">
        <v>465</v>
      </c>
      <c r="D43" s="116" t="str">
        <f>VLOOKUP(C43,'DS ST'!A:B,2,0)</f>
        <v>A149</v>
      </c>
      <c r="E43" s="117">
        <v>1101366.0</v>
      </c>
      <c r="F43" s="115" t="s">
        <v>1804</v>
      </c>
      <c r="G43" s="115" t="s">
        <v>104</v>
      </c>
      <c r="H43" s="118">
        <v>4.1</v>
      </c>
      <c r="I43" s="118">
        <v>3.96</v>
      </c>
      <c r="J43" s="119">
        <f t="shared" si="4"/>
        <v>0.14</v>
      </c>
      <c r="K43" s="115" t="s">
        <v>4182</v>
      </c>
      <c r="L43" s="121" t="str">
        <f t="shared" si="5"/>
        <v>PT15985121101366</v>
      </c>
      <c r="M43" s="121" t="s">
        <v>4183</v>
      </c>
      <c r="N43" s="122">
        <v>0.13999999999999968</v>
      </c>
      <c r="O43" s="122"/>
      <c r="P43" s="119">
        <f t="shared" si="6"/>
        <v>0</v>
      </c>
      <c r="Q43" s="124"/>
      <c r="R43" s="124"/>
      <c r="S43" s="124"/>
      <c r="T43" s="125" t="s">
        <v>695</v>
      </c>
      <c r="U43" s="126" t="s">
        <v>697</v>
      </c>
      <c r="V43" s="127" t="s">
        <v>492</v>
      </c>
      <c r="W43" s="129" t="str">
        <f t="shared" si="7"/>
        <v>Hao hụt</v>
      </c>
      <c r="X43" s="129" t="str">
        <f t="shared" si="21"/>
        <v/>
      </c>
      <c r="Y43" s="154" t="s">
        <v>499</v>
      </c>
      <c r="Z43" s="131" t="s">
        <v>745</v>
      </c>
      <c r="AA43" s="124"/>
      <c r="AB43" s="132"/>
      <c r="AC43" s="133"/>
      <c r="AD43" s="134"/>
      <c r="AE43" s="133"/>
      <c r="AF43" s="135" t="str">
        <f t="array" ref="AF43">xlookup($E:$E,'CLV2'!$A:$A,'CLV2'!E:E)</f>
        <v>2.VEGETABLES</v>
      </c>
      <c r="AG43" s="135" t="str">
        <f t="shared" si="10"/>
        <v>KG</v>
      </c>
      <c r="AH43" s="136">
        <f t="shared" si="11"/>
        <v>0.03414634146</v>
      </c>
      <c r="AI43" s="137">
        <f t="array" ref="AI43">XLOOKUP(E43,'Đơn giá'!A:A,'Đơn giá'!D:D)</f>
        <v>55000</v>
      </c>
      <c r="AJ43" s="138">
        <f t="shared" si="12"/>
        <v>7700</v>
      </c>
      <c r="AK43" s="138">
        <f t="shared" si="13"/>
        <v>7700</v>
      </c>
      <c r="AL43" s="138">
        <f t="shared" si="14"/>
        <v>0</v>
      </c>
      <c r="AM43" s="138">
        <f t="shared" si="15"/>
        <v>0</v>
      </c>
      <c r="AN43" s="138">
        <f t="shared" si="16"/>
        <v>0</v>
      </c>
      <c r="AO43" s="139" t="str">
        <f t="array" ref="AO43">XLOOKUP($D:$D,'DS ST'!$J:$J,'DS ST'!K:K)</f>
        <v>SC008805 - Nguyễn Thị Ngọc Giàu</v>
      </c>
      <c r="AP43" s="139" t="str">
        <f t="array" ref="AP43">XLOOKUP($D:$D,'DS ST'!$J:$J,'DS ST'!L:L)</f>
        <v>Võ Thị Huệ</v>
      </c>
      <c r="AQ43" s="139" t="str">
        <f t="array" ref="AQ43">XLOOKUP($D:$D,'DS ST'!$J:$J,'DS ST'!M:M)</f>
        <v>HCM 031</v>
      </c>
      <c r="AR43" s="140"/>
      <c r="AS43" s="140"/>
      <c r="AT43" s="135" t="str">
        <f t="array" ref="AT43">xlookup($E:$E,'CLV2'!$A:$A,'CLV2'!$F:$F)</f>
        <v>3.LEAFY VEGGIES</v>
      </c>
      <c r="AU43" s="135" t="str">
        <f t="array" ref="AU43">xlookup($E:$E,'CLV2'!$A:$A,'CLV2'!$G:$G)</f>
        <v>4.Rau Ăn Bông</v>
      </c>
      <c r="AV43" s="142"/>
      <c r="AW43" s="143"/>
      <c r="AX43" s="144"/>
    </row>
    <row r="44" ht="22.5" customHeight="1">
      <c r="A44" s="113"/>
      <c r="B44" s="114">
        <v>46235.0</v>
      </c>
      <c r="C44" s="115" t="s">
        <v>815</v>
      </c>
      <c r="D44" s="116" t="str">
        <f>VLOOKUP(C44,'DS ST'!A:B,2,0)</f>
        <v>BCG</v>
      </c>
      <c r="E44" s="117">
        <v>1100992.0</v>
      </c>
      <c r="F44" s="115" t="s">
        <v>641</v>
      </c>
      <c r="G44" s="115" t="s">
        <v>104</v>
      </c>
      <c r="H44" s="118">
        <v>10.1</v>
      </c>
      <c r="I44" s="118">
        <v>10.06</v>
      </c>
      <c r="J44" s="119">
        <f t="shared" si="4"/>
        <v>0.04</v>
      </c>
      <c r="K44" s="115" t="s">
        <v>4412</v>
      </c>
      <c r="L44" s="121" t="str">
        <f t="shared" si="5"/>
        <v>PT15985081100992</v>
      </c>
      <c r="M44" s="121" t="s">
        <v>4415</v>
      </c>
      <c r="N44" s="122">
        <v>0.03999999999999915</v>
      </c>
      <c r="O44" s="122"/>
      <c r="P44" s="119">
        <f t="shared" si="6"/>
        <v>0</v>
      </c>
      <c r="Q44" s="124"/>
      <c r="R44" s="124"/>
      <c r="S44" s="124"/>
      <c r="T44" s="125" t="s">
        <v>695</v>
      </c>
      <c r="U44" s="126" t="s">
        <v>697</v>
      </c>
      <c r="V44" s="127" t="s">
        <v>492</v>
      </c>
      <c r="W44" s="129" t="str">
        <f t="shared" si="7"/>
        <v>Hao hụt</v>
      </c>
      <c r="X44" s="129" t="str">
        <f t="shared" si="21"/>
        <v/>
      </c>
      <c r="Y44" s="154" t="s">
        <v>499</v>
      </c>
      <c r="Z44" s="131" t="s">
        <v>745</v>
      </c>
      <c r="AA44" s="124"/>
      <c r="AB44" s="132"/>
      <c r="AC44" s="133"/>
      <c r="AD44" s="134"/>
      <c r="AE44" s="133"/>
      <c r="AF44" s="135" t="str">
        <f t="array" ref="AF44">xlookup($E:$E,'CLV2'!$A:$A,'CLV2'!E:E)</f>
        <v>2.FRUITS</v>
      </c>
      <c r="AG44" s="135" t="str">
        <f t="shared" si="10"/>
        <v>KG</v>
      </c>
      <c r="AH44" s="136">
        <f t="shared" si="11"/>
        <v>0.00396039604</v>
      </c>
      <c r="AI44" s="137">
        <f t="array" ref="AI44">XLOOKUP(E44,'Đơn giá'!A:A,'Đơn giá'!D:D)</f>
        <v>37000</v>
      </c>
      <c r="AJ44" s="138">
        <f t="shared" si="12"/>
        <v>1480</v>
      </c>
      <c r="AK44" s="138">
        <f t="shared" si="13"/>
        <v>1480</v>
      </c>
      <c r="AL44" s="138">
        <f t="shared" si="14"/>
        <v>0</v>
      </c>
      <c r="AM44" s="138">
        <f t="shared" si="15"/>
        <v>0</v>
      </c>
      <c r="AN44" s="138">
        <f t="shared" si="16"/>
        <v>0</v>
      </c>
      <c r="AO44" s="139" t="str">
        <f t="array" ref="AO44">XLOOKUP($D:$D,'DS ST'!$J:$J,'DS ST'!K:K)</f>
        <v>SC008806 - Nguyễn Bữu Trùng Dương</v>
      </c>
      <c r="AP44" s="139" t="str">
        <f t="array" ref="AP44">XLOOKUP($D:$D,'DS ST'!$J:$J,'DS ST'!L:L)</f>
        <v>Nguyễn Thị Cà</v>
      </c>
      <c r="AQ44" s="139" t="str">
        <f t="array" ref="AQ44">XLOOKUP($D:$D,'DS ST'!$J:$J,'DS ST'!M:M)</f>
        <v>HCM 017</v>
      </c>
      <c r="AR44" s="140"/>
      <c r="AS44" s="140"/>
      <c r="AT44" s="135" t="str">
        <f t="array" ref="AT44">xlookup($E:$E,'CLV2'!$A:$A,'CLV2'!$F:$F)</f>
        <v>3.LOCAL FRUITS</v>
      </c>
      <c r="AU44" s="135" t="str">
        <f t="array" ref="AU44">xlookup($E:$E,'CLV2'!$A:$A,'CLV2'!$G:$G)</f>
        <v>4.Dưa Lưới</v>
      </c>
      <c r="AV44" s="142"/>
      <c r="AW44" s="143"/>
      <c r="AX44" s="144"/>
    </row>
    <row r="45" ht="22.5" customHeight="1">
      <c r="A45" s="113"/>
      <c r="B45" s="114">
        <v>46235.0</v>
      </c>
      <c r="C45" s="115" t="s">
        <v>741</v>
      </c>
      <c r="D45" s="116" t="str">
        <f>VLOOKUP(C45,'DS ST'!A:B,2,0)</f>
        <v>A199</v>
      </c>
      <c r="E45" s="117">
        <v>11571.0</v>
      </c>
      <c r="F45" s="115" t="s">
        <v>1325</v>
      </c>
      <c r="G45" s="115" t="s">
        <v>23</v>
      </c>
      <c r="H45" s="118">
        <v>5.0</v>
      </c>
      <c r="I45" s="118">
        <v>0.0</v>
      </c>
      <c r="J45" s="119">
        <f t="shared" si="4"/>
        <v>5</v>
      </c>
      <c r="K45" s="115" t="s">
        <v>4527</v>
      </c>
      <c r="L45" s="121" t="str">
        <f t="shared" si="5"/>
        <v>PT159850411571</v>
      </c>
      <c r="M45" s="121" t="s">
        <v>4529</v>
      </c>
      <c r="N45" s="122"/>
      <c r="O45" s="122"/>
      <c r="P45" s="119">
        <f t="shared" si="6"/>
        <v>5</v>
      </c>
      <c r="Q45" s="124"/>
      <c r="R45" s="124"/>
      <c r="S45" s="124"/>
      <c r="T45" s="125"/>
      <c r="U45" s="126" t="s">
        <v>697</v>
      </c>
      <c r="V45" s="127" t="s">
        <v>1500</v>
      </c>
      <c r="W45" s="129" t="str">
        <f t="shared" si="7"/>
        <v/>
      </c>
      <c r="X45" s="129" t="str">
        <f t="shared" si="21"/>
        <v/>
      </c>
      <c r="Y45" s="154" t="s">
        <v>499</v>
      </c>
      <c r="Z45" s="131" t="s">
        <v>745</v>
      </c>
      <c r="AA45" s="124"/>
      <c r="AB45" s="132"/>
      <c r="AC45" s="133"/>
      <c r="AD45" s="134"/>
      <c r="AE45" s="133"/>
      <c r="AF45" s="135" t="str">
        <f t="array" ref="AF45">xlookup($E:$E,'CLV2'!$A:$A,'CLV2'!E:E)</f>
        <v>2.FRUITS</v>
      </c>
      <c r="AG45" s="135" t="str">
        <f t="shared" si="10"/>
        <v>Pack</v>
      </c>
      <c r="AH45" s="136">
        <f t="shared" si="11"/>
        <v>1</v>
      </c>
      <c r="AI45" s="137">
        <f t="array" ref="AI45">XLOOKUP(E45,'Đơn giá'!A:A,'Đơn giá'!D:D)</f>
        <v>17500</v>
      </c>
      <c r="AJ45" s="138">
        <f t="shared" si="12"/>
        <v>87500</v>
      </c>
      <c r="AK45" s="138">
        <f t="shared" si="13"/>
        <v>0</v>
      </c>
      <c r="AL45" s="138">
        <f t="shared" si="14"/>
        <v>0</v>
      </c>
      <c r="AM45" s="138">
        <f t="shared" si="15"/>
        <v>87500</v>
      </c>
      <c r="AN45" s="138">
        <f t="shared" si="16"/>
        <v>0</v>
      </c>
      <c r="AO45" s="139" t="str">
        <f t="array" ref="AO45">XLOOKUP($D:$D,'DS ST'!$J:$J,'DS ST'!K:K)</f>
        <v>SC002172 - Nguyễn Ngọc Thuỳ Dương</v>
      </c>
      <c r="AP45" s="139" t="str">
        <f t="array" ref="AP45">XLOOKUP($D:$D,'DS ST'!$J:$J,'DS ST'!L:L)</f>
        <v>Võ Thị Huệ</v>
      </c>
      <c r="AQ45" s="139" t="str">
        <f t="array" ref="AQ45">XLOOKUP($D:$D,'DS ST'!$J:$J,'DS ST'!M:M)</f>
        <v>HCM 028</v>
      </c>
      <c r="AR45" s="140"/>
      <c r="AS45" s="140"/>
      <c r="AT45" s="135" t="str">
        <f t="array" ref="AT45">xlookup($E:$E,'CLV2'!$A:$A,'CLV2'!$F:$F)</f>
        <v>3.LOCAL FRUITS</v>
      </c>
      <c r="AU45" s="135" t="str">
        <f t="array" ref="AU45">xlookup($E:$E,'CLV2'!$A:$A,'CLV2'!$G:$G)</f>
        <v>4.Thanh Long</v>
      </c>
      <c r="AV45" s="142"/>
      <c r="AW45" s="143"/>
      <c r="AX45" s="144"/>
    </row>
    <row r="46" ht="22.5" customHeight="1">
      <c r="A46" s="113"/>
      <c r="B46" s="114">
        <v>46235.0</v>
      </c>
      <c r="C46" s="115" t="s">
        <v>741</v>
      </c>
      <c r="D46" s="116" t="str">
        <f>VLOOKUP(C46,'DS ST'!A:B,2,0)</f>
        <v>A199</v>
      </c>
      <c r="E46" s="117">
        <v>1100816.0</v>
      </c>
      <c r="F46" s="115" t="s">
        <v>919</v>
      </c>
      <c r="G46" s="115" t="s">
        <v>104</v>
      </c>
      <c r="H46" s="118">
        <v>15.0</v>
      </c>
      <c r="I46" s="118">
        <v>14.94</v>
      </c>
      <c r="J46" s="119">
        <f t="shared" si="4"/>
        <v>0.06</v>
      </c>
      <c r="K46" s="115" t="s">
        <v>4527</v>
      </c>
      <c r="L46" s="121" t="str">
        <f t="shared" si="5"/>
        <v>PT15985041100816</v>
      </c>
      <c r="M46" s="121" t="s">
        <v>4529</v>
      </c>
      <c r="N46" s="122">
        <v>0.0600000000000005</v>
      </c>
      <c r="O46" s="122"/>
      <c r="P46" s="119">
        <f t="shared" si="6"/>
        <v>0</v>
      </c>
      <c r="Q46" s="124"/>
      <c r="R46" s="124"/>
      <c r="S46" s="124"/>
      <c r="T46" s="125" t="s">
        <v>695</v>
      </c>
      <c r="U46" s="126" t="s">
        <v>697</v>
      </c>
      <c r="V46" s="127" t="s">
        <v>492</v>
      </c>
      <c r="W46" s="129" t="str">
        <f t="shared" si="7"/>
        <v>Hao hụt</v>
      </c>
      <c r="X46" s="129" t="str">
        <f t="shared" si="21"/>
        <v/>
      </c>
      <c r="Y46" s="154" t="s">
        <v>499</v>
      </c>
      <c r="Z46" s="131" t="s">
        <v>745</v>
      </c>
      <c r="AA46" s="124"/>
      <c r="AB46" s="132"/>
      <c r="AC46" s="133"/>
      <c r="AD46" s="134"/>
      <c r="AE46" s="133"/>
      <c r="AF46" s="135" t="str">
        <f t="array" ref="AF46">xlookup($E:$E,'CLV2'!$A:$A,'CLV2'!E:E)</f>
        <v>2.FRUITS</v>
      </c>
      <c r="AG46" s="135" t="str">
        <f t="shared" si="10"/>
        <v>KG</v>
      </c>
      <c r="AH46" s="136">
        <f t="shared" si="11"/>
        <v>0.004</v>
      </c>
      <c r="AI46" s="137">
        <f t="array" ref="AI46">XLOOKUP(E46,'Đơn giá'!A:A,'Đơn giá'!D:D)</f>
        <v>19000</v>
      </c>
      <c r="AJ46" s="138">
        <f t="shared" si="12"/>
        <v>1140</v>
      </c>
      <c r="AK46" s="138">
        <f t="shared" si="13"/>
        <v>1140</v>
      </c>
      <c r="AL46" s="138">
        <f t="shared" si="14"/>
        <v>0</v>
      </c>
      <c r="AM46" s="138">
        <f t="shared" si="15"/>
        <v>0</v>
      </c>
      <c r="AN46" s="138">
        <f t="shared" si="16"/>
        <v>0</v>
      </c>
      <c r="AO46" s="139" t="str">
        <f t="array" ref="AO46">XLOOKUP($D:$D,'DS ST'!$J:$J,'DS ST'!K:K)</f>
        <v>SC002172 - Nguyễn Ngọc Thuỳ Dương</v>
      </c>
      <c r="AP46" s="139" t="str">
        <f t="array" ref="AP46">XLOOKUP($D:$D,'DS ST'!$J:$J,'DS ST'!L:L)</f>
        <v>Võ Thị Huệ</v>
      </c>
      <c r="AQ46" s="139" t="str">
        <f t="array" ref="AQ46">XLOOKUP($D:$D,'DS ST'!$J:$J,'DS ST'!M:M)</f>
        <v>HCM 028</v>
      </c>
      <c r="AR46" s="140"/>
      <c r="AS46" s="140"/>
      <c r="AT46" s="135" t="str">
        <f t="array" ref="AT46">xlookup($E:$E,'CLV2'!$A:$A,'CLV2'!$F:$F)</f>
        <v>3.LOCAL FRUITS</v>
      </c>
      <c r="AU46" s="135" t="str">
        <f t="array" ref="AU46">xlookup($E:$E,'CLV2'!$A:$A,'CLV2'!$G:$G)</f>
        <v>4.Dưa Hấu</v>
      </c>
      <c r="AV46" s="142"/>
      <c r="AW46" s="143"/>
      <c r="AX46" s="144"/>
    </row>
    <row r="47" ht="22.5" customHeight="1">
      <c r="A47" s="113"/>
      <c r="B47" s="114">
        <v>46235.0</v>
      </c>
      <c r="C47" s="115" t="s">
        <v>741</v>
      </c>
      <c r="D47" s="116" t="str">
        <f>VLOOKUP(C47,'DS ST'!A:B,2,0)</f>
        <v>A199</v>
      </c>
      <c r="E47" s="117">
        <v>1101812.0</v>
      </c>
      <c r="F47" s="115" t="s">
        <v>1177</v>
      </c>
      <c r="G47" s="115" t="s">
        <v>104</v>
      </c>
      <c r="H47" s="118">
        <v>9.4</v>
      </c>
      <c r="I47" s="118">
        <v>9.32</v>
      </c>
      <c r="J47" s="119">
        <f t="shared" si="4"/>
        <v>0.08</v>
      </c>
      <c r="K47" s="115" t="s">
        <v>4527</v>
      </c>
      <c r="L47" s="121" t="str">
        <f t="shared" si="5"/>
        <v>PT15985041101812</v>
      </c>
      <c r="M47" s="121" t="s">
        <v>4529</v>
      </c>
      <c r="N47" s="122">
        <v>0.08000000000000007</v>
      </c>
      <c r="O47" s="122"/>
      <c r="P47" s="119">
        <f t="shared" si="6"/>
        <v>0</v>
      </c>
      <c r="Q47" s="124"/>
      <c r="R47" s="124"/>
      <c r="S47" s="124"/>
      <c r="T47" s="125" t="s">
        <v>695</v>
      </c>
      <c r="U47" s="126" t="s">
        <v>697</v>
      </c>
      <c r="V47" s="127" t="s">
        <v>492</v>
      </c>
      <c r="W47" s="129" t="str">
        <f t="shared" si="7"/>
        <v>Hao hụt</v>
      </c>
      <c r="X47" s="129" t="str">
        <f t="shared" si="21"/>
        <v/>
      </c>
      <c r="Y47" s="154" t="s">
        <v>499</v>
      </c>
      <c r="Z47" s="131" t="s">
        <v>745</v>
      </c>
      <c r="AA47" s="124"/>
      <c r="AB47" s="132"/>
      <c r="AC47" s="133"/>
      <c r="AD47" s="134"/>
      <c r="AE47" s="133"/>
      <c r="AF47" s="135" t="str">
        <f t="array" ref="AF47">xlookup($E:$E,'CLV2'!$A:$A,'CLV2'!E:E)</f>
        <v>2.FRUITS</v>
      </c>
      <c r="AG47" s="135" t="str">
        <f t="shared" si="10"/>
        <v>KG</v>
      </c>
      <c r="AH47" s="136">
        <f t="shared" si="11"/>
        <v>0.008510638298</v>
      </c>
      <c r="AI47" s="137">
        <f t="array" ref="AI47">XLOOKUP(E47,'Đơn giá'!A:A,'Đơn giá'!D:D)</f>
        <v>23000</v>
      </c>
      <c r="AJ47" s="138">
        <f t="shared" si="12"/>
        <v>1840</v>
      </c>
      <c r="AK47" s="138">
        <f t="shared" si="13"/>
        <v>1840</v>
      </c>
      <c r="AL47" s="138">
        <f t="shared" si="14"/>
        <v>0</v>
      </c>
      <c r="AM47" s="138">
        <f t="shared" si="15"/>
        <v>0</v>
      </c>
      <c r="AN47" s="138">
        <f t="shared" si="16"/>
        <v>0</v>
      </c>
      <c r="AO47" s="139" t="str">
        <f t="array" ref="AO47">XLOOKUP($D:$D,'DS ST'!$J:$J,'DS ST'!K:K)</f>
        <v>SC002172 - Nguyễn Ngọc Thuỳ Dương</v>
      </c>
      <c r="AP47" s="139" t="str">
        <f t="array" ref="AP47">XLOOKUP($D:$D,'DS ST'!$J:$J,'DS ST'!L:L)</f>
        <v>Võ Thị Huệ</v>
      </c>
      <c r="AQ47" s="139" t="str">
        <f t="array" ref="AQ47">XLOOKUP($D:$D,'DS ST'!$J:$J,'DS ST'!M:M)</f>
        <v>HCM 028</v>
      </c>
      <c r="AR47" s="140"/>
      <c r="AS47" s="140"/>
      <c r="AT47" s="135" t="str">
        <f t="array" ref="AT47">xlookup($E:$E,'CLV2'!$A:$A,'CLV2'!$F:$F)</f>
        <v>3.LOCAL FRUITS</v>
      </c>
      <c r="AU47" s="135" t="str">
        <f t="array" ref="AU47">xlookup($E:$E,'CLV2'!$A:$A,'CLV2'!$G:$G)</f>
        <v>4.Dưa Hấu</v>
      </c>
      <c r="AV47" s="142"/>
      <c r="AW47" s="143"/>
      <c r="AX47" s="144"/>
    </row>
    <row r="48" ht="22.5" customHeight="1">
      <c r="A48" s="113"/>
      <c r="B48" s="114">
        <v>46235.0</v>
      </c>
      <c r="C48" s="115" t="s">
        <v>603</v>
      </c>
      <c r="D48" s="116" t="str">
        <f>VLOOKUP(C48,'DS ST'!A:B,2,0)</f>
        <v>A171</v>
      </c>
      <c r="E48" s="117">
        <v>10793.0</v>
      </c>
      <c r="F48" s="115" t="s">
        <v>642</v>
      </c>
      <c r="G48" s="115" t="s">
        <v>29</v>
      </c>
      <c r="H48" s="118">
        <v>1.0</v>
      </c>
      <c r="I48" s="118">
        <v>0.0</v>
      </c>
      <c r="J48" s="119">
        <f t="shared" si="4"/>
        <v>1</v>
      </c>
      <c r="K48" s="115" t="s">
        <v>5134</v>
      </c>
      <c r="L48" s="121" t="str">
        <f t="shared" si="5"/>
        <v>PT159850210793</v>
      </c>
      <c r="M48" s="121" t="s">
        <v>5138</v>
      </c>
      <c r="N48" s="122"/>
      <c r="O48" s="122"/>
      <c r="P48" s="119">
        <f t="shared" si="6"/>
        <v>1</v>
      </c>
      <c r="Q48" s="124"/>
      <c r="R48" s="124"/>
      <c r="S48" s="124"/>
      <c r="T48" s="125"/>
      <c r="U48" s="126" t="s">
        <v>697</v>
      </c>
      <c r="V48" s="127" t="s">
        <v>1500</v>
      </c>
      <c r="W48" s="129" t="str">
        <f t="shared" si="7"/>
        <v/>
      </c>
      <c r="X48" s="129" t="str">
        <f t="shared" si="21"/>
        <v/>
      </c>
      <c r="Y48" s="154" t="s">
        <v>499</v>
      </c>
      <c r="Z48" s="131" t="s">
        <v>745</v>
      </c>
      <c r="AA48" s="124"/>
      <c r="AB48" s="132"/>
      <c r="AC48" s="133"/>
      <c r="AD48" s="134"/>
      <c r="AE48" s="133"/>
      <c r="AF48" s="135" t="str">
        <f t="array" ref="AF48">xlookup($E:$E,'CLV2'!$A:$A,'CLV2'!E:E)</f>
        <v>2.VEGETABLES</v>
      </c>
      <c r="AG48" s="135" t="str">
        <f t="shared" si="10"/>
        <v>Pack</v>
      </c>
      <c r="AH48" s="136">
        <f t="shared" si="11"/>
        <v>1</v>
      </c>
      <c r="AI48" s="137">
        <f t="array" ref="AI48">XLOOKUP(E48,'Đơn giá'!A:A,'Đơn giá'!D:D)</f>
        <v>5500</v>
      </c>
      <c r="AJ48" s="138">
        <f t="shared" si="12"/>
        <v>5500</v>
      </c>
      <c r="AK48" s="138">
        <f t="shared" si="13"/>
        <v>0</v>
      </c>
      <c r="AL48" s="138">
        <f t="shared" si="14"/>
        <v>0</v>
      </c>
      <c r="AM48" s="138">
        <f t="shared" si="15"/>
        <v>5500</v>
      </c>
      <c r="AN48" s="138">
        <f t="shared" si="16"/>
        <v>0</v>
      </c>
      <c r="AO48" s="139" t="str">
        <f t="array" ref="AO48">XLOOKUP($D:$D,'DS ST'!$J:$J,'DS ST'!K:K)</f>
        <v>SC009565 - Cao Chánh Tuấn</v>
      </c>
      <c r="AP48" s="139" t="str">
        <f t="array" ref="AP48">XLOOKUP($D:$D,'DS ST'!$J:$J,'DS ST'!L:L)</f>
        <v>Võ Thị Huệ</v>
      </c>
      <c r="AQ48" s="139" t="str">
        <f t="array" ref="AQ48">XLOOKUP($D:$D,'DS ST'!$J:$J,'DS ST'!M:M)</f>
        <v>HCM 010</v>
      </c>
      <c r="AR48" s="140"/>
      <c r="AS48" s="140"/>
      <c r="AT48" s="135" t="str">
        <f t="array" ref="AT48">xlookup($E:$E,'CLV2'!$A:$A,'CLV2'!$F:$F)</f>
        <v>3.HERBS</v>
      </c>
      <c r="AU48" s="135" t="str">
        <f t="array" ref="AU48">xlookup($E:$E,'CLV2'!$A:$A,'CLV2'!$G:$G)</f>
        <v>4.Rau Thơm, Rau Nêm</v>
      </c>
      <c r="AV48" s="142"/>
      <c r="AW48" s="143"/>
      <c r="AX48" s="144"/>
    </row>
    <row r="49" ht="22.5" customHeight="1">
      <c r="A49" s="113"/>
      <c r="B49" s="114">
        <v>46235.0</v>
      </c>
      <c r="C49" s="115" t="s">
        <v>696</v>
      </c>
      <c r="D49" s="116" t="str">
        <f>VLOOKUP(C49,'DS ST'!A:B,2,0)</f>
        <v>A189</v>
      </c>
      <c r="E49" s="117">
        <v>11272.0</v>
      </c>
      <c r="F49" s="115" t="s">
        <v>5229</v>
      </c>
      <c r="G49" s="115" t="s">
        <v>29</v>
      </c>
      <c r="H49" s="118">
        <v>1.0</v>
      </c>
      <c r="I49" s="118">
        <v>0.0</v>
      </c>
      <c r="J49" s="119">
        <f t="shared" si="4"/>
        <v>1</v>
      </c>
      <c r="K49" s="115" t="s">
        <v>5236</v>
      </c>
      <c r="L49" s="121" t="str">
        <f t="shared" si="5"/>
        <v>PT159849911272</v>
      </c>
      <c r="M49" s="121" t="s">
        <v>5239</v>
      </c>
      <c r="N49" s="122"/>
      <c r="O49" s="122"/>
      <c r="P49" s="119">
        <f t="shared" si="6"/>
        <v>1</v>
      </c>
      <c r="Q49" s="124"/>
      <c r="R49" s="124"/>
      <c r="S49" s="124"/>
      <c r="T49" s="125"/>
      <c r="U49" s="126" t="s">
        <v>697</v>
      </c>
      <c r="V49" s="127" t="s">
        <v>1500</v>
      </c>
      <c r="W49" s="129" t="str">
        <f t="shared" si="7"/>
        <v/>
      </c>
      <c r="X49" s="129" t="str">
        <f t="shared" si="21"/>
        <v/>
      </c>
      <c r="Y49" s="154" t="s">
        <v>499</v>
      </c>
      <c r="Z49" s="131" t="s">
        <v>745</v>
      </c>
      <c r="AA49" s="124"/>
      <c r="AB49" s="132"/>
      <c r="AC49" s="133"/>
      <c r="AD49" s="134"/>
      <c r="AE49" s="133"/>
      <c r="AF49" s="135" t="str">
        <f t="array" ref="AF49">xlookup($E:$E,'CLV2'!$A:$A,'CLV2'!E:E)</f>
        <v>2.VEGETABLES</v>
      </c>
      <c r="AG49" s="135" t="str">
        <f t="shared" si="10"/>
        <v>Pack</v>
      </c>
      <c r="AH49" s="136">
        <f t="shared" si="11"/>
        <v>1</v>
      </c>
      <c r="AI49" s="137">
        <f t="array" ref="AI49">XLOOKUP(E49,'Đơn giá'!A:A,'Đơn giá'!D:D)</f>
        <v>20000</v>
      </c>
      <c r="AJ49" s="138">
        <f t="shared" si="12"/>
        <v>20000</v>
      </c>
      <c r="AK49" s="138">
        <f t="shared" si="13"/>
        <v>0</v>
      </c>
      <c r="AL49" s="138">
        <f t="shared" si="14"/>
        <v>0</v>
      </c>
      <c r="AM49" s="138">
        <f t="shared" si="15"/>
        <v>20000</v>
      </c>
      <c r="AN49" s="138">
        <f t="shared" si="16"/>
        <v>0</v>
      </c>
      <c r="AO49" s="139" t="str">
        <f t="array" ref="AO49">XLOOKUP($D:$D,'DS ST'!$J:$J,'DS ST'!K:K)</f>
        <v>SC008806 - Nguyễn Bữu Trùng Dương</v>
      </c>
      <c r="AP49" s="139" t="str">
        <f t="array" ref="AP49">XLOOKUP($D:$D,'DS ST'!$J:$J,'DS ST'!L:L)</f>
        <v>Nguyễn Thị Cà</v>
      </c>
      <c r="AQ49" s="139" t="str">
        <f t="array" ref="AQ49">XLOOKUP($D:$D,'DS ST'!$J:$J,'DS ST'!M:M)</f>
        <v>HCM 017</v>
      </c>
      <c r="AR49" s="140"/>
      <c r="AS49" s="140"/>
      <c r="AT49" s="135" t="str">
        <f t="array" ref="AT49">xlookup($E:$E,'CLV2'!$A:$A,'CLV2'!$F:$F)</f>
        <v>3.LEAFY VEGGIES</v>
      </c>
      <c r="AU49" s="135" t="str">
        <f t="array" ref="AU49">xlookup($E:$E,'CLV2'!$A:$A,'CLV2'!$G:$G)</f>
        <v>4.Rau Ăn Bông</v>
      </c>
      <c r="AV49" s="142"/>
      <c r="AW49" s="143"/>
      <c r="AX49" s="144"/>
    </row>
    <row r="50" ht="22.5" customHeight="1">
      <c r="A50" s="113"/>
      <c r="B50" s="114">
        <v>46235.0</v>
      </c>
      <c r="C50" s="115" t="s">
        <v>746</v>
      </c>
      <c r="D50" s="116" t="str">
        <f>VLOOKUP(C50,'DS ST'!A:B,2,0)</f>
        <v>A201</v>
      </c>
      <c r="E50" s="117">
        <v>11376.0</v>
      </c>
      <c r="F50" s="115" t="s">
        <v>1298</v>
      </c>
      <c r="G50" s="115" t="s">
        <v>29</v>
      </c>
      <c r="H50" s="118">
        <v>3.0</v>
      </c>
      <c r="I50" s="118">
        <v>0.0</v>
      </c>
      <c r="J50" s="119">
        <f t="shared" si="4"/>
        <v>3</v>
      </c>
      <c r="K50" s="115" t="s">
        <v>5262</v>
      </c>
      <c r="L50" s="121" t="str">
        <f t="shared" si="5"/>
        <v>PT159849711376</v>
      </c>
      <c r="M50" s="121" t="s">
        <v>5263</v>
      </c>
      <c r="N50" s="122"/>
      <c r="O50" s="122"/>
      <c r="P50" s="119">
        <f t="shared" si="6"/>
        <v>3</v>
      </c>
      <c r="Q50" s="124"/>
      <c r="R50" s="124"/>
      <c r="S50" s="124"/>
      <c r="T50" s="125"/>
      <c r="U50" s="126" t="s">
        <v>697</v>
      </c>
      <c r="V50" s="127" t="s">
        <v>1500</v>
      </c>
      <c r="W50" s="129" t="str">
        <f t="shared" si="7"/>
        <v/>
      </c>
      <c r="X50" s="129" t="str">
        <f t="shared" si="21"/>
        <v/>
      </c>
      <c r="Y50" s="154" t="s">
        <v>499</v>
      </c>
      <c r="Z50" s="131" t="s">
        <v>745</v>
      </c>
      <c r="AA50" s="124"/>
      <c r="AB50" s="132"/>
      <c r="AC50" s="133"/>
      <c r="AD50" s="134"/>
      <c r="AE50" s="133"/>
      <c r="AF50" s="135" t="str">
        <f t="array" ref="AF50">xlookup($E:$E,'CLV2'!$A:$A,'CLV2'!E:E)</f>
        <v>2.VEGETABLES</v>
      </c>
      <c r="AG50" s="135" t="str">
        <f t="shared" si="10"/>
        <v>Pack</v>
      </c>
      <c r="AH50" s="136">
        <f t="shared" si="11"/>
        <v>1</v>
      </c>
      <c r="AI50" s="137">
        <f t="array" ref="AI50">XLOOKUP(E50,'Đơn giá'!A:A,'Đơn giá'!D:D)</f>
        <v>10000</v>
      </c>
      <c r="AJ50" s="138">
        <f t="shared" si="12"/>
        <v>30000</v>
      </c>
      <c r="AK50" s="138">
        <f t="shared" si="13"/>
        <v>0</v>
      </c>
      <c r="AL50" s="138">
        <f t="shared" si="14"/>
        <v>0</v>
      </c>
      <c r="AM50" s="138">
        <f t="shared" si="15"/>
        <v>30000</v>
      </c>
      <c r="AN50" s="138">
        <f t="shared" si="16"/>
        <v>0</v>
      </c>
      <c r="AO50" s="139" t="str">
        <f t="array" ref="AO50">XLOOKUP($D:$D,'DS ST'!$J:$J,'DS ST'!K:K)</f>
        <v/>
      </c>
      <c r="AP50" s="139" t="str">
        <f t="array" ref="AP50">XLOOKUP($D:$D,'DS ST'!$J:$J,'DS ST'!L:L)</f>
        <v/>
      </c>
      <c r="AQ50" s="139" t="str">
        <f t="array" ref="AQ50">XLOOKUP($D:$D,'DS ST'!$J:$J,'DS ST'!M:M)</f>
        <v/>
      </c>
      <c r="AR50" s="140"/>
      <c r="AS50" s="140"/>
      <c r="AT50" s="135" t="str">
        <f t="array" ref="AT50">xlookup($E:$E,'CLV2'!$A:$A,'CLV2'!$F:$F)</f>
        <v>3.LEAFY VEGGIES</v>
      </c>
      <c r="AU50" s="135" t="str">
        <f t="array" ref="AU50">xlookup($E:$E,'CLV2'!$A:$A,'CLV2'!$G:$G)</f>
        <v>4.Rau Ăn Lá Thông Dụng</v>
      </c>
      <c r="AV50" s="142"/>
      <c r="AW50" s="143"/>
      <c r="AX50" s="144"/>
    </row>
    <row r="51" ht="22.5" customHeight="1">
      <c r="A51" s="113"/>
      <c r="B51" s="114">
        <v>46235.0</v>
      </c>
      <c r="C51" s="115" t="s">
        <v>746</v>
      </c>
      <c r="D51" s="116" t="str">
        <f>VLOOKUP(C51,'DS ST'!A:B,2,0)</f>
        <v>A201</v>
      </c>
      <c r="E51" s="117">
        <v>1100816.0</v>
      </c>
      <c r="F51" s="115" t="s">
        <v>919</v>
      </c>
      <c r="G51" s="115" t="s">
        <v>104</v>
      </c>
      <c r="H51" s="118">
        <v>14.9</v>
      </c>
      <c r="I51" s="118">
        <v>14.84</v>
      </c>
      <c r="J51" s="119">
        <f t="shared" si="4"/>
        <v>0.06</v>
      </c>
      <c r="K51" s="115" t="s">
        <v>5262</v>
      </c>
      <c r="L51" s="121" t="str">
        <f t="shared" si="5"/>
        <v>PT15984971100816</v>
      </c>
      <c r="M51" s="121" t="s">
        <v>5263</v>
      </c>
      <c r="N51" s="122"/>
      <c r="O51" s="122">
        <v>0.0600000000000005</v>
      </c>
      <c r="P51" s="119">
        <f t="shared" si="6"/>
        <v>0</v>
      </c>
      <c r="Q51" s="153" t="s">
        <v>5267</v>
      </c>
      <c r="R51" s="124"/>
      <c r="S51" s="124"/>
      <c r="T51" s="125"/>
      <c r="U51" s="126" t="s">
        <v>697</v>
      </c>
      <c r="V51" s="127" t="s">
        <v>3037</v>
      </c>
      <c r="W51" s="129" t="str">
        <f t="shared" si="7"/>
        <v/>
      </c>
      <c r="X51" s="129" t="str">
        <f t="shared" si="21"/>
        <v>Siêu thị</v>
      </c>
      <c r="Y51" s="130"/>
      <c r="Z51" s="131" t="s">
        <v>745</v>
      </c>
      <c r="AA51" s="124"/>
      <c r="AB51" s="132"/>
      <c r="AC51" s="133"/>
      <c r="AD51" s="134"/>
      <c r="AE51" s="133"/>
      <c r="AF51" s="135" t="str">
        <f t="array" ref="AF51">xlookup($E:$E,'CLV2'!$A:$A,'CLV2'!E:E)</f>
        <v>2.FRUITS</v>
      </c>
      <c r="AG51" s="135" t="str">
        <f t="shared" si="10"/>
        <v>KG</v>
      </c>
      <c r="AH51" s="136">
        <f t="shared" si="11"/>
        <v>0.004026845638</v>
      </c>
      <c r="AI51" s="137">
        <f t="array" ref="AI51">XLOOKUP(E51,'Đơn giá'!A:A,'Đơn giá'!D:D)</f>
        <v>19000</v>
      </c>
      <c r="AJ51" s="138">
        <f t="shared" si="12"/>
        <v>1140</v>
      </c>
      <c r="AK51" s="138">
        <f t="shared" si="13"/>
        <v>0</v>
      </c>
      <c r="AL51" s="138">
        <f t="shared" si="14"/>
        <v>1140</v>
      </c>
      <c r="AM51" s="138">
        <f t="shared" si="15"/>
        <v>0</v>
      </c>
      <c r="AN51" s="138">
        <f t="shared" si="16"/>
        <v>0</v>
      </c>
      <c r="AO51" s="139" t="str">
        <f t="array" ref="AO51">XLOOKUP($D:$D,'DS ST'!$J:$J,'DS ST'!K:K)</f>
        <v/>
      </c>
      <c r="AP51" s="139" t="str">
        <f t="array" ref="AP51">XLOOKUP($D:$D,'DS ST'!$J:$J,'DS ST'!L:L)</f>
        <v/>
      </c>
      <c r="AQ51" s="139" t="str">
        <f t="array" ref="AQ51">XLOOKUP($D:$D,'DS ST'!$J:$J,'DS ST'!M:M)</f>
        <v/>
      </c>
      <c r="AR51" s="140"/>
      <c r="AS51" s="140"/>
      <c r="AT51" s="135" t="str">
        <f t="array" ref="AT51">xlookup($E:$E,'CLV2'!$A:$A,'CLV2'!$F:$F)</f>
        <v>3.LOCAL FRUITS</v>
      </c>
      <c r="AU51" s="135" t="str">
        <f t="array" ref="AU51">xlookup($E:$E,'CLV2'!$A:$A,'CLV2'!$G:$G)</f>
        <v>4.Dưa Hấu</v>
      </c>
      <c r="AV51" s="142"/>
      <c r="AW51" s="143"/>
      <c r="AX51" s="144"/>
    </row>
    <row r="52" ht="22.5" customHeight="1">
      <c r="A52" s="113"/>
      <c r="B52" s="114">
        <v>46235.0</v>
      </c>
      <c r="C52" s="115" t="s">
        <v>746</v>
      </c>
      <c r="D52" s="116" t="str">
        <f>VLOOKUP(C52,'DS ST'!A:B,2,0)</f>
        <v>A201</v>
      </c>
      <c r="E52" s="117">
        <v>1100917.0</v>
      </c>
      <c r="F52" s="115" t="s">
        <v>928</v>
      </c>
      <c r="G52" s="115" t="s">
        <v>104</v>
      </c>
      <c r="H52" s="118">
        <v>6.0</v>
      </c>
      <c r="I52" s="118">
        <v>5.82</v>
      </c>
      <c r="J52" s="119">
        <f t="shared" si="4"/>
        <v>0.18</v>
      </c>
      <c r="K52" s="115" t="s">
        <v>5262</v>
      </c>
      <c r="L52" s="121" t="str">
        <f t="shared" si="5"/>
        <v>PT15984971100917</v>
      </c>
      <c r="M52" s="121" t="s">
        <v>5263</v>
      </c>
      <c r="N52" s="122"/>
      <c r="O52" s="122">
        <v>0.17999999999999972</v>
      </c>
      <c r="P52" s="119">
        <f t="shared" si="6"/>
        <v>0</v>
      </c>
      <c r="Q52" s="153" t="s">
        <v>5267</v>
      </c>
      <c r="R52" s="124"/>
      <c r="S52" s="124"/>
      <c r="T52" s="125"/>
      <c r="U52" s="126" t="s">
        <v>697</v>
      </c>
      <c r="V52" s="127" t="s">
        <v>3037</v>
      </c>
      <c r="W52" s="129" t="str">
        <f t="shared" si="7"/>
        <v/>
      </c>
      <c r="X52" s="129" t="str">
        <f t="shared" si="21"/>
        <v>Siêu thị</v>
      </c>
      <c r="Y52" s="130"/>
      <c r="Z52" s="131" t="s">
        <v>745</v>
      </c>
      <c r="AA52" s="124"/>
      <c r="AB52" s="132"/>
      <c r="AC52" s="133"/>
      <c r="AD52" s="134"/>
      <c r="AE52" s="133"/>
      <c r="AF52" s="135" t="str">
        <f t="array" ref="AF52">xlookup($E:$E,'CLV2'!$A:$A,'CLV2'!E:E)</f>
        <v>2.VEGETABLES</v>
      </c>
      <c r="AG52" s="135" t="str">
        <f t="shared" si="10"/>
        <v>KG</v>
      </c>
      <c r="AH52" s="136">
        <f t="shared" si="11"/>
        <v>0.03</v>
      </c>
      <c r="AI52" s="137">
        <f t="array" ref="AI52">XLOOKUP(E52,'Đơn giá'!A:A,'Đơn giá'!D:D)</f>
        <v>24500</v>
      </c>
      <c r="AJ52" s="138">
        <f t="shared" si="12"/>
        <v>4410</v>
      </c>
      <c r="AK52" s="138">
        <f t="shared" si="13"/>
        <v>0</v>
      </c>
      <c r="AL52" s="138">
        <f t="shared" si="14"/>
        <v>4410</v>
      </c>
      <c r="AM52" s="138">
        <f t="shared" si="15"/>
        <v>0</v>
      </c>
      <c r="AN52" s="138">
        <f t="shared" si="16"/>
        <v>0</v>
      </c>
      <c r="AO52" s="139" t="str">
        <f t="array" ref="AO52">XLOOKUP($D:$D,'DS ST'!$J:$J,'DS ST'!K:K)</f>
        <v/>
      </c>
      <c r="AP52" s="139" t="str">
        <f t="array" ref="AP52">XLOOKUP($D:$D,'DS ST'!$J:$J,'DS ST'!L:L)</f>
        <v/>
      </c>
      <c r="AQ52" s="139" t="str">
        <f t="array" ref="AQ52">XLOOKUP($D:$D,'DS ST'!$J:$J,'DS ST'!M:M)</f>
        <v/>
      </c>
      <c r="AR52" s="140"/>
      <c r="AS52" s="140"/>
      <c r="AT52" s="135" t="str">
        <f t="array" ref="AT52">xlookup($E:$E,'CLV2'!$A:$A,'CLV2'!$F:$F)</f>
        <v>3.FRUIT VEGGIES</v>
      </c>
      <c r="AU52" s="135" t="str">
        <f t="array" ref="AU52">xlookup($E:$E,'CLV2'!$A:$A,'CLV2'!$G:$G)</f>
        <v>4.Bầu, Bí, Mướp</v>
      </c>
      <c r="AV52" s="142"/>
      <c r="AW52" s="143"/>
      <c r="AX52" s="144"/>
    </row>
    <row r="53" ht="22.5" customHeight="1">
      <c r="A53" s="113"/>
      <c r="B53" s="114">
        <v>46235.0</v>
      </c>
      <c r="C53" s="115" t="s">
        <v>746</v>
      </c>
      <c r="D53" s="116" t="str">
        <f>VLOOKUP(C53,'DS ST'!A:B,2,0)</f>
        <v>A201</v>
      </c>
      <c r="E53" s="117">
        <v>1101079.0</v>
      </c>
      <c r="F53" s="115" t="s">
        <v>2047</v>
      </c>
      <c r="G53" s="115" t="s">
        <v>104</v>
      </c>
      <c r="H53" s="118">
        <v>3.0</v>
      </c>
      <c r="I53" s="118">
        <v>2.945</v>
      </c>
      <c r="J53" s="119">
        <f t="shared" si="4"/>
        <v>0.055</v>
      </c>
      <c r="K53" s="115" t="s">
        <v>5262</v>
      </c>
      <c r="L53" s="121" t="str">
        <f t="shared" si="5"/>
        <v>PT15984971101079</v>
      </c>
      <c r="M53" s="121" t="s">
        <v>5263</v>
      </c>
      <c r="N53" s="122"/>
      <c r="O53" s="122">
        <v>0.05500000000000016</v>
      </c>
      <c r="P53" s="119">
        <f t="shared" si="6"/>
        <v>0</v>
      </c>
      <c r="Q53" s="153" t="s">
        <v>5267</v>
      </c>
      <c r="R53" s="124"/>
      <c r="S53" s="124"/>
      <c r="T53" s="125"/>
      <c r="U53" s="126" t="s">
        <v>697</v>
      </c>
      <c r="V53" s="127" t="s">
        <v>3037</v>
      </c>
      <c r="W53" s="129" t="str">
        <f t="shared" si="7"/>
        <v/>
      </c>
      <c r="X53" s="129" t="str">
        <f t="shared" si="21"/>
        <v>Siêu thị</v>
      </c>
      <c r="Y53" s="130"/>
      <c r="Z53" s="131" t="s">
        <v>745</v>
      </c>
      <c r="AA53" s="124"/>
      <c r="AB53" s="132"/>
      <c r="AC53" s="133"/>
      <c r="AD53" s="134"/>
      <c r="AE53" s="133"/>
      <c r="AF53" s="135" t="str">
        <f t="array" ref="AF53">xlookup($E:$E,'CLV2'!$A:$A,'CLV2'!E:E)</f>
        <v>2.FRUITS</v>
      </c>
      <c r="AG53" s="135" t="str">
        <f t="shared" si="10"/>
        <v>KG</v>
      </c>
      <c r="AH53" s="136">
        <f t="shared" si="11"/>
        <v>0.01833333333</v>
      </c>
      <c r="AI53" s="137">
        <f t="array" ref="AI53">XLOOKUP(E53,'Đơn giá'!A:A,'Đơn giá'!D:D)</f>
        <v>69416</v>
      </c>
      <c r="AJ53" s="138">
        <f t="shared" si="12"/>
        <v>3817.88</v>
      </c>
      <c r="AK53" s="138">
        <f t="shared" si="13"/>
        <v>0</v>
      </c>
      <c r="AL53" s="138">
        <f t="shared" si="14"/>
        <v>3817.88</v>
      </c>
      <c r="AM53" s="138">
        <f t="shared" si="15"/>
        <v>0</v>
      </c>
      <c r="AN53" s="138">
        <f t="shared" si="16"/>
        <v>0</v>
      </c>
      <c r="AO53" s="139" t="str">
        <f t="array" ref="AO53">XLOOKUP($D:$D,'DS ST'!$J:$J,'DS ST'!K:K)</f>
        <v/>
      </c>
      <c r="AP53" s="139" t="str">
        <f t="array" ref="AP53">XLOOKUP($D:$D,'DS ST'!$J:$J,'DS ST'!L:L)</f>
        <v/>
      </c>
      <c r="AQ53" s="139" t="str">
        <f t="array" ref="AQ53">XLOOKUP($D:$D,'DS ST'!$J:$J,'DS ST'!M:M)</f>
        <v/>
      </c>
      <c r="AR53" s="140"/>
      <c r="AS53" s="140"/>
      <c r="AT53" s="135" t="str">
        <f t="array" ref="AT53">xlookup($E:$E,'CLV2'!$A:$A,'CLV2'!$F:$F)</f>
        <v>3.LOCAL FRUITS</v>
      </c>
      <c r="AU53" s="135" t="str">
        <f t="array" ref="AU53">xlookup($E:$E,'CLV2'!$A:$A,'CLV2'!$G:$G)</f>
        <v>4.Bơ</v>
      </c>
      <c r="AV53" s="142"/>
      <c r="AW53" s="143"/>
      <c r="AX53" s="144"/>
    </row>
    <row r="54" ht="22.5" customHeight="1">
      <c r="A54" s="113"/>
      <c r="B54" s="114">
        <v>46235.0</v>
      </c>
      <c r="C54" s="115" t="s">
        <v>746</v>
      </c>
      <c r="D54" s="116" t="str">
        <f>VLOOKUP(C54,'DS ST'!A:B,2,0)</f>
        <v>A201</v>
      </c>
      <c r="E54" s="117">
        <v>1101094.0</v>
      </c>
      <c r="F54" s="115" t="s">
        <v>1011</v>
      </c>
      <c r="G54" s="115" t="s">
        <v>104</v>
      </c>
      <c r="H54" s="118">
        <v>3.0</v>
      </c>
      <c r="I54" s="118">
        <v>2.95</v>
      </c>
      <c r="J54" s="119">
        <f t="shared" si="4"/>
        <v>0.05</v>
      </c>
      <c r="K54" s="115" t="s">
        <v>5262</v>
      </c>
      <c r="L54" s="121" t="str">
        <f t="shared" si="5"/>
        <v>PT15984971101094</v>
      </c>
      <c r="M54" s="121" t="s">
        <v>5263</v>
      </c>
      <c r="N54" s="122"/>
      <c r="O54" s="122">
        <v>0.04999999999999982</v>
      </c>
      <c r="P54" s="119">
        <f t="shared" si="6"/>
        <v>0</v>
      </c>
      <c r="Q54" s="153" t="s">
        <v>5267</v>
      </c>
      <c r="R54" s="124"/>
      <c r="S54" s="124"/>
      <c r="T54" s="125"/>
      <c r="U54" s="126" t="s">
        <v>697</v>
      </c>
      <c r="V54" s="127" t="s">
        <v>3037</v>
      </c>
      <c r="W54" s="129" t="str">
        <f t="shared" si="7"/>
        <v/>
      </c>
      <c r="X54" s="129" t="str">
        <f t="shared" si="21"/>
        <v>Siêu thị</v>
      </c>
      <c r="Y54" s="130"/>
      <c r="Z54" s="131" t="s">
        <v>745</v>
      </c>
      <c r="AA54" s="124"/>
      <c r="AB54" s="132"/>
      <c r="AC54" s="133"/>
      <c r="AD54" s="134"/>
      <c r="AE54" s="133"/>
      <c r="AF54" s="135" t="str">
        <f t="array" ref="AF54">xlookup($E:$E,'CLV2'!$A:$A,'CLV2'!E:E)</f>
        <v>2.FRUITS</v>
      </c>
      <c r="AG54" s="135" t="str">
        <f t="shared" si="10"/>
        <v>KG</v>
      </c>
      <c r="AH54" s="136">
        <f t="shared" si="11"/>
        <v>0.01666666667</v>
      </c>
      <c r="AI54" s="137">
        <f t="array" ref="AI54">XLOOKUP(E54,'Đơn giá'!A:A,'Đơn giá'!D:D)</f>
        <v>37000</v>
      </c>
      <c r="AJ54" s="138">
        <f t="shared" si="12"/>
        <v>1850</v>
      </c>
      <c r="AK54" s="138">
        <f t="shared" si="13"/>
        <v>0</v>
      </c>
      <c r="AL54" s="138">
        <f t="shared" si="14"/>
        <v>1850</v>
      </c>
      <c r="AM54" s="138">
        <f t="shared" si="15"/>
        <v>0</v>
      </c>
      <c r="AN54" s="138">
        <f t="shared" si="16"/>
        <v>0</v>
      </c>
      <c r="AO54" s="139" t="str">
        <f t="array" ref="AO54">XLOOKUP($D:$D,'DS ST'!$J:$J,'DS ST'!K:K)</f>
        <v/>
      </c>
      <c r="AP54" s="139" t="str">
        <f t="array" ref="AP54">XLOOKUP($D:$D,'DS ST'!$J:$J,'DS ST'!L:L)</f>
        <v/>
      </c>
      <c r="AQ54" s="139" t="str">
        <f t="array" ref="AQ54">XLOOKUP($D:$D,'DS ST'!$J:$J,'DS ST'!M:M)</f>
        <v/>
      </c>
      <c r="AR54" s="140"/>
      <c r="AS54" s="140"/>
      <c r="AT54" s="135" t="str">
        <f t="array" ref="AT54">xlookup($E:$E,'CLV2'!$A:$A,'CLV2'!$F:$F)</f>
        <v>3.LOCAL FRUITS</v>
      </c>
      <c r="AU54" s="135" t="str">
        <f t="array" ref="AU54">xlookup($E:$E,'CLV2'!$A:$A,'CLV2'!$G:$G)</f>
        <v>4.Mít</v>
      </c>
      <c r="AV54" s="142"/>
      <c r="AW54" s="143"/>
      <c r="AX54" s="144"/>
    </row>
    <row r="55" ht="22.5" customHeight="1">
      <c r="A55" s="113"/>
      <c r="B55" s="114">
        <v>46235.0</v>
      </c>
      <c r="C55" s="115" t="s">
        <v>746</v>
      </c>
      <c r="D55" s="116" t="str">
        <f>VLOOKUP(C55,'DS ST'!A:B,2,0)</f>
        <v>A201</v>
      </c>
      <c r="E55" s="117">
        <v>1101366.0</v>
      </c>
      <c r="F55" s="115" t="s">
        <v>1804</v>
      </c>
      <c r="G55" s="115" t="s">
        <v>104</v>
      </c>
      <c r="H55" s="118">
        <v>4.1</v>
      </c>
      <c r="I55" s="118">
        <v>4.075</v>
      </c>
      <c r="J55" s="119">
        <f t="shared" si="4"/>
        <v>0.025</v>
      </c>
      <c r="K55" s="115" t="s">
        <v>5262</v>
      </c>
      <c r="L55" s="121" t="str">
        <f t="shared" si="5"/>
        <v>PT15984971101366</v>
      </c>
      <c r="M55" s="121" t="s">
        <v>5263</v>
      </c>
      <c r="N55" s="122"/>
      <c r="O55" s="122">
        <v>0.024999999999999467</v>
      </c>
      <c r="P55" s="119">
        <f t="shared" si="6"/>
        <v>0</v>
      </c>
      <c r="Q55" s="153" t="s">
        <v>5267</v>
      </c>
      <c r="R55" s="124"/>
      <c r="S55" s="124"/>
      <c r="T55" s="125"/>
      <c r="U55" s="126" t="s">
        <v>697</v>
      </c>
      <c r="V55" s="127" t="s">
        <v>3037</v>
      </c>
      <c r="W55" s="129" t="str">
        <f t="shared" si="7"/>
        <v/>
      </c>
      <c r="X55" s="129" t="str">
        <f t="shared" si="21"/>
        <v>Siêu thị</v>
      </c>
      <c r="Y55" s="130"/>
      <c r="Z55" s="131" t="s">
        <v>745</v>
      </c>
      <c r="AA55" s="124"/>
      <c r="AB55" s="132"/>
      <c r="AC55" s="133"/>
      <c r="AD55" s="134"/>
      <c r="AE55" s="133"/>
      <c r="AF55" s="135" t="str">
        <f t="array" ref="AF55">xlookup($E:$E,'CLV2'!$A:$A,'CLV2'!E:E)</f>
        <v>2.VEGETABLES</v>
      </c>
      <c r="AG55" s="135" t="str">
        <f t="shared" si="10"/>
        <v>KG</v>
      </c>
      <c r="AH55" s="136">
        <f t="shared" si="11"/>
        <v>0.006097560976</v>
      </c>
      <c r="AI55" s="137">
        <f t="array" ref="AI55">XLOOKUP(E55,'Đơn giá'!A:A,'Đơn giá'!D:D)</f>
        <v>55000</v>
      </c>
      <c r="AJ55" s="138">
        <f t="shared" si="12"/>
        <v>1375</v>
      </c>
      <c r="AK55" s="138">
        <f t="shared" si="13"/>
        <v>0</v>
      </c>
      <c r="AL55" s="138">
        <f t="shared" si="14"/>
        <v>1375</v>
      </c>
      <c r="AM55" s="138">
        <f t="shared" si="15"/>
        <v>0</v>
      </c>
      <c r="AN55" s="138">
        <f t="shared" si="16"/>
        <v>0</v>
      </c>
      <c r="AO55" s="139" t="str">
        <f t="array" ref="AO55">XLOOKUP($D:$D,'DS ST'!$J:$J,'DS ST'!K:K)</f>
        <v/>
      </c>
      <c r="AP55" s="139" t="str">
        <f t="array" ref="AP55">XLOOKUP($D:$D,'DS ST'!$J:$J,'DS ST'!L:L)</f>
        <v/>
      </c>
      <c r="AQ55" s="139" t="str">
        <f t="array" ref="AQ55">XLOOKUP($D:$D,'DS ST'!$J:$J,'DS ST'!M:M)</f>
        <v/>
      </c>
      <c r="AR55" s="140"/>
      <c r="AS55" s="140"/>
      <c r="AT55" s="135" t="str">
        <f t="array" ref="AT55">xlookup($E:$E,'CLV2'!$A:$A,'CLV2'!$F:$F)</f>
        <v>3.LEAFY VEGGIES</v>
      </c>
      <c r="AU55" s="135" t="str">
        <f t="array" ref="AU55">xlookup($E:$E,'CLV2'!$A:$A,'CLV2'!$G:$G)</f>
        <v>4.Rau Ăn Bông</v>
      </c>
      <c r="AV55" s="142"/>
      <c r="AW55" s="143"/>
      <c r="AX55" s="144"/>
    </row>
    <row r="56" ht="22.5" customHeight="1">
      <c r="A56" s="113"/>
      <c r="B56" s="114">
        <v>46235.0</v>
      </c>
      <c r="C56" s="115" t="s">
        <v>1003</v>
      </c>
      <c r="D56" s="116" t="str">
        <f>VLOOKUP(C56,'DS ST'!A:B,2,0)</f>
        <v>LPM</v>
      </c>
      <c r="E56" s="117">
        <v>1101812.0</v>
      </c>
      <c r="F56" s="115" t="s">
        <v>1177</v>
      </c>
      <c r="G56" s="115" t="s">
        <v>104</v>
      </c>
      <c r="H56" s="118">
        <v>15.0</v>
      </c>
      <c r="I56" s="118">
        <v>14.9</v>
      </c>
      <c r="J56" s="119">
        <f t="shared" si="4"/>
        <v>0.1</v>
      </c>
      <c r="K56" s="115" t="s">
        <v>5268</v>
      </c>
      <c r="L56" s="121" t="str">
        <f t="shared" si="5"/>
        <v>PT15984941101812</v>
      </c>
      <c r="M56" s="121" t="s">
        <v>5269</v>
      </c>
      <c r="N56" s="122">
        <v>0.09999999999999964</v>
      </c>
      <c r="O56" s="122"/>
      <c r="P56" s="119">
        <f t="shared" si="6"/>
        <v>0</v>
      </c>
      <c r="Q56" s="124"/>
      <c r="R56" s="124"/>
      <c r="S56" s="124"/>
      <c r="T56" s="125" t="s">
        <v>695</v>
      </c>
      <c r="U56" s="126" t="s">
        <v>697</v>
      </c>
      <c r="V56" s="127" t="s">
        <v>492</v>
      </c>
      <c r="W56" s="129" t="str">
        <f t="shared" si="7"/>
        <v>Hao hụt</v>
      </c>
      <c r="X56" s="129" t="str">
        <f t="shared" si="21"/>
        <v/>
      </c>
      <c r="Y56" s="154" t="s">
        <v>499</v>
      </c>
      <c r="Z56" s="131" t="s">
        <v>745</v>
      </c>
      <c r="AA56" s="124"/>
      <c r="AB56" s="132"/>
      <c r="AC56" s="133"/>
      <c r="AD56" s="134"/>
      <c r="AE56" s="133"/>
      <c r="AF56" s="135" t="str">
        <f t="array" ref="AF56">xlookup($E:$E,'CLV2'!$A:$A,'CLV2'!E:E)</f>
        <v>2.FRUITS</v>
      </c>
      <c r="AG56" s="135" t="str">
        <f t="shared" si="10"/>
        <v>KG</v>
      </c>
      <c r="AH56" s="136">
        <f t="shared" si="11"/>
        <v>0.006666666667</v>
      </c>
      <c r="AI56" s="137">
        <f t="array" ref="AI56">XLOOKUP(E56,'Đơn giá'!A:A,'Đơn giá'!D:D)</f>
        <v>23000</v>
      </c>
      <c r="AJ56" s="138">
        <f t="shared" si="12"/>
        <v>2300</v>
      </c>
      <c r="AK56" s="138">
        <f t="shared" si="13"/>
        <v>2300</v>
      </c>
      <c r="AL56" s="138">
        <f t="shared" si="14"/>
        <v>0</v>
      </c>
      <c r="AM56" s="138">
        <f t="shared" si="15"/>
        <v>0</v>
      </c>
      <c r="AN56" s="138">
        <f t="shared" si="16"/>
        <v>0</v>
      </c>
      <c r="AO56" s="139" t="str">
        <f t="array" ref="AO56">XLOOKUP($D:$D,'DS ST'!$J:$J,'DS ST'!K:K)</f>
        <v>SC002260 - Huỳnh Thị Tuyết Nhi</v>
      </c>
      <c r="AP56" s="139" t="str">
        <f t="array" ref="AP56">XLOOKUP($D:$D,'DS ST'!$J:$J,'DS ST'!L:L)</f>
        <v>Võ Thị Huệ</v>
      </c>
      <c r="AQ56" s="139" t="str">
        <f t="array" ref="AQ56">XLOOKUP($D:$D,'DS ST'!$J:$J,'DS ST'!M:M)</f>
        <v>HCM 002</v>
      </c>
      <c r="AR56" s="140"/>
      <c r="AS56" s="140"/>
      <c r="AT56" s="135" t="str">
        <f t="array" ref="AT56">xlookup($E:$E,'CLV2'!$A:$A,'CLV2'!$F:$F)</f>
        <v>3.LOCAL FRUITS</v>
      </c>
      <c r="AU56" s="135" t="str">
        <f t="array" ref="AU56">xlookup($E:$E,'CLV2'!$A:$A,'CLV2'!$G:$G)</f>
        <v>4.Dưa Hấu</v>
      </c>
      <c r="AV56" s="142"/>
      <c r="AW56" s="143"/>
      <c r="AX56" s="144"/>
    </row>
    <row r="57" ht="22.5" customHeight="1">
      <c r="A57" s="113"/>
      <c r="B57" s="114">
        <v>46235.0</v>
      </c>
      <c r="C57" s="115" t="s">
        <v>405</v>
      </c>
      <c r="D57" s="116" t="str">
        <f>VLOOKUP(C57,'DS ST'!A:B,2,0)</f>
        <v>A134</v>
      </c>
      <c r="E57" s="117">
        <v>1100992.0</v>
      </c>
      <c r="F57" s="115" t="s">
        <v>641</v>
      </c>
      <c r="G57" s="115" t="s">
        <v>104</v>
      </c>
      <c r="H57" s="118">
        <v>10.2</v>
      </c>
      <c r="I57" s="118">
        <v>10.06</v>
      </c>
      <c r="J57" s="119">
        <f t="shared" si="4"/>
        <v>0.14</v>
      </c>
      <c r="K57" s="115" t="s">
        <v>5270</v>
      </c>
      <c r="L57" s="121" t="str">
        <f t="shared" si="5"/>
        <v>PT15984881100992</v>
      </c>
      <c r="M57" s="121" t="s">
        <v>5271</v>
      </c>
      <c r="N57" s="122">
        <v>0.1399999999999988</v>
      </c>
      <c r="O57" s="122"/>
      <c r="P57" s="119">
        <f t="shared" si="6"/>
        <v>0</v>
      </c>
      <c r="Q57" s="124"/>
      <c r="R57" s="124"/>
      <c r="S57" s="124"/>
      <c r="T57" s="125" t="s">
        <v>695</v>
      </c>
      <c r="U57" s="126" t="s">
        <v>697</v>
      </c>
      <c r="V57" s="127" t="s">
        <v>492</v>
      </c>
      <c r="W57" s="129" t="str">
        <f t="shared" si="7"/>
        <v>Hao hụt</v>
      </c>
      <c r="X57" s="129" t="str">
        <f t="shared" si="21"/>
        <v/>
      </c>
      <c r="Y57" s="154" t="s">
        <v>499</v>
      </c>
      <c r="Z57" s="131" t="s">
        <v>745</v>
      </c>
      <c r="AA57" s="124"/>
      <c r="AB57" s="132"/>
      <c r="AC57" s="133"/>
      <c r="AD57" s="134"/>
      <c r="AE57" s="133"/>
      <c r="AF57" s="135" t="str">
        <f t="array" ref="AF57">xlookup($E:$E,'CLV2'!$A:$A,'CLV2'!E:E)</f>
        <v>2.FRUITS</v>
      </c>
      <c r="AG57" s="135" t="str">
        <f t="shared" si="10"/>
        <v>KG</v>
      </c>
      <c r="AH57" s="136">
        <f t="shared" si="11"/>
        <v>0.0137254902</v>
      </c>
      <c r="AI57" s="137">
        <f t="array" ref="AI57">XLOOKUP(E57,'Đơn giá'!A:A,'Đơn giá'!D:D)</f>
        <v>37000</v>
      </c>
      <c r="AJ57" s="138">
        <f t="shared" si="12"/>
        <v>5180</v>
      </c>
      <c r="AK57" s="138">
        <f t="shared" si="13"/>
        <v>5180</v>
      </c>
      <c r="AL57" s="138">
        <f t="shared" si="14"/>
        <v>0</v>
      </c>
      <c r="AM57" s="138">
        <f t="shared" si="15"/>
        <v>0</v>
      </c>
      <c r="AN57" s="138">
        <f t="shared" si="16"/>
        <v>0</v>
      </c>
      <c r="AO57" s="139" t="str">
        <f t="array" ref="AO57">XLOOKUP($D:$D,'DS ST'!$J:$J,'DS ST'!K:K)</f>
        <v>SC008805 - Nguyễn Thị Ngọc Giàu</v>
      </c>
      <c r="AP57" s="139" t="str">
        <f t="array" ref="AP57">XLOOKUP($D:$D,'DS ST'!$J:$J,'DS ST'!L:L)</f>
        <v>Võ Thị Huệ</v>
      </c>
      <c r="AQ57" s="139" t="str">
        <f t="array" ref="AQ57">XLOOKUP($D:$D,'DS ST'!$J:$J,'DS ST'!M:M)</f>
        <v>HCM 031</v>
      </c>
      <c r="AR57" s="140"/>
      <c r="AS57" s="140"/>
      <c r="AT57" s="135" t="str">
        <f t="array" ref="AT57">xlookup($E:$E,'CLV2'!$A:$A,'CLV2'!$F:$F)</f>
        <v>3.LOCAL FRUITS</v>
      </c>
      <c r="AU57" s="135" t="str">
        <f t="array" ref="AU57">xlookup($E:$E,'CLV2'!$A:$A,'CLV2'!$G:$G)</f>
        <v>4.Dưa Lưới</v>
      </c>
      <c r="AV57" s="142"/>
      <c r="AW57" s="143"/>
      <c r="AX57" s="144"/>
    </row>
    <row r="58" ht="22.5" customHeight="1">
      <c r="A58" s="113"/>
      <c r="B58" s="114">
        <v>46235.0</v>
      </c>
      <c r="C58" s="115" t="s">
        <v>405</v>
      </c>
      <c r="D58" s="116" t="str">
        <f>VLOOKUP(C58,'DS ST'!A:B,2,0)</f>
        <v>A134</v>
      </c>
      <c r="E58" s="117">
        <v>1101055.0</v>
      </c>
      <c r="F58" s="115" t="s">
        <v>996</v>
      </c>
      <c r="G58" s="115" t="s">
        <v>104</v>
      </c>
      <c r="H58" s="118">
        <v>3.0</v>
      </c>
      <c r="I58" s="118">
        <v>2.93</v>
      </c>
      <c r="J58" s="119">
        <f t="shared" si="4"/>
        <v>0.07</v>
      </c>
      <c r="K58" s="115" t="s">
        <v>5270</v>
      </c>
      <c r="L58" s="121" t="str">
        <f t="shared" si="5"/>
        <v>PT15984881101055</v>
      </c>
      <c r="M58" s="121" t="s">
        <v>5271</v>
      </c>
      <c r="N58" s="122">
        <v>0.06999999999999984</v>
      </c>
      <c r="O58" s="122"/>
      <c r="P58" s="119">
        <f t="shared" si="6"/>
        <v>0</v>
      </c>
      <c r="Q58" s="124"/>
      <c r="R58" s="124"/>
      <c r="S58" s="124"/>
      <c r="T58" s="125" t="s">
        <v>695</v>
      </c>
      <c r="U58" s="126" t="s">
        <v>697</v>
      </c>
      <c r="V58" s="127" t="s">
        <v>492</v>
      </c>
      <c r="W58" s="129" t="str">
        <f t="shared" si="7"/>
        <v>Hao hụt</v>
      </c>
      <c r="X58" s="129" t="str">
        <f t="shared" si="21"/>
        <v/>
      </c>
      <c r="Y58" s="154" t="s">
        <v>499</v>
      </c>
      <c r="Z58" s="131" t="s">
        <v>745</v>
      </c>
      <c r="AA58" s="124"/>
      <c r="AB58" s="132"/>
      <c r="AC58" s="133"/>
      <c r="AD58" s="134"/>
      <c r="AE58" s="133"/>
      <c r="AF58" s="135" t="str">
        <f t="array" ref="AF58">xlookup($E:$E,'CLV2'!$A:$A,'CLV2'!E:E)</f>
        <v>2.FRUITS</v>
      </c>
      <c r="AG58" s="135" t="str">
        <f t="shared" si="10"/>
        <v>KG</v>
      </c>
      <c r="AH58" s="136">
        <f t="shared" si="11"/>
        <v>0.02333333333</v>
      </c>
      <c r="AI58" s="137">
        <f t="array" ref="AI58">XLOOKUP(E58,'Đơn giá'!A:A,'Đơn giá'!D:D)</f>
        <v>30000</v>
      </c>
      <c r="AJ58" s="138">
        <f t="shared" si="12"/>
        <v>2100</v>
      </c>
      <c r="AK58" s="138">
        <f t="shared" si="13"/>
        <v>2100</v>
      </c>
      <c r="AL58" s="138">
        <f t="shared" si="14"/>
        <v>0</v>
      </c>
      <c r="AM58" s="138">
        <f t="shared" si="15"/>
        <v>0</v>
      </c>
      <c r="AN58" s="138">
        <f t="shared" si="16"/>
        <v>0</v>
      </c>
      <c r="AO58" s="139" t="str">
        <f t="array" ref="AO58">XLOOKUP($D:$D,'DS ST'!$J:$J,'DS ST'!K:K)</f>
        <v>SC008805 - Nguyễn Thị Ngọc Giàu</v>
      </c>
      <c r="AP58" s="139" t="str">
        <f t="array" ref="AP58">XLOOKUP($D:$D,'DS ST'!$J:$J,'DS ST'!L:L)</f>
        <v>Võ Thị Huệ</v>
      </c>
      <c r="AQ58" s="139" t="str">
        <f t="array" ref="AQ58">XLOOKUP($D:$D,'DS ST'!$J:$J,'DS ST'!M:M)</f>
        <v>HCM 031</v>
      </c>
      <c r="AR58" s="140"/>
      <c r="AS58" s="140"/>
      <c r="AT58" s="135" t="str">
        <f t="array" ref="AT58">xlookup($E:$E,'CLV2'!$A:$A,'CLV2'!$F:$F)</f>
        <v>3.LOCAL FRUITS</v>
      </c>
      <c r="AU58" s="135" t="str">
        <f t="array" ref="AU58">xlookup($E:$E,'CLV2'!$A:$A,'CLV2'!$G:$G)</f>
        <v>4.Trái Cây Đa Dạng</v>
      </c>
      <c r="AV58" s="142"/>
      <c r="AW58" s="143"/>
      <c r="AX58" s="144"/>
    </row>
    <row r="59" ht="22.5" customHeight="1">
      <c r="A59" s="113"/>
      <c r="B59" s="114">
        <v>46235.0</v>
      </c>
      <c r="C59" s="115" t="s">
        <v>405</v>
      </c>
      <c r="D59" s="116" t="str">
        <f>VLOOKUP(C59,'DS ST'!A:B,2,0)</f>
        <v>A134</v>
      </c>
      <c r="E59" s="117">
        <v>1101366.0</v>
      </c>
      <c r="F59" s="115" t="s">
        <v>1804</v>
      </c>
      <c r="G59" s="115" t="s">
        <v>104</v>
      </c>
      <c r="H59" s="118">
        <v>4.1</v>
      </c>
      <c r="I59" s="118">
        <v>4.015</v>
      </c>
      <c r="J59" s="119">
        <f t="shared" si="4"/>
        <v>0.085</v>
      </c>
      <c r="K59" s="115" t="s">
        <v>5270</v>
      </c>
      <c r="L59" s="121" t="str">
        <f t="shared" si="5"/>
        <v>PT15984881101366</v>
      </c>
      <c r="M59" s="121" t="s">
        <v>5271</v>
      </c>
      <c r="N59" s="122">
        <v>0.08499999999999996</v>
      </c>
      <c r="O59" s="122"/>
      <c r="P59" s="119">
        <f t="shared" si="6"/>
        <v>0</v>
      </c>
      <c r="Q59" s="124"/>
      <c r="R59" s="124"/>
      <c r="S59" s="124"/>
      <c r="T59" s="125" t="s">
        <v>695</v>
      </c>
      <c r="U59" s="126" t="s">
        <v>697</v>
      </c>
      <c r="V59" s="127" t="s">
        <v>492</v>
      </c>
      <c r="W59" s="129" t="str">
        <f t="shared" si="7"/>
        <v>Hao hụt</v>
      </c>
      <c r="X59" s="129" t="str">
        <f t="shared" si="21"/>
        <v/>
      </c>
      <c r="Y59" s="154" t="s">
        <v>499</v>
      </c>
      <c r="Z59" s="131" t="s">
        <v>745</v>
      </c>
      <c r="AA59" s="124"/>
      <c r="AB59" s="132"/>
      <c r="AC59" s="133"/>
      <c r="AD59" s="134"/>
      <c r="AE59" s="133"/>
      <c r="AF59" s="135" t="str">
        <f t="array" ref="AF59">xlookup($E:$E,'CLV2'!$A:$A,'CLV2'!E:E)</f>
        <v>2.VEGETABLES</v>
      </c>
      <c r="AG59" s="135" t="str">
        <f t="shared" si="10"/>
        <v>KG</v>
      </c>
      <c r="AH59" s="136">
        <f t="shared" si="11"/>
        <v>0.02073170732</v>
      </c>
      <c r="AI59" s="137">
        <f t="array" ref="AI59">XLOOKUP(E59,'Đơn giá'!A:A,'Đơn giá'!D:D)</f>
        <v>55000</v>
      </c>
      <c r="AJ59" s="138">
        <f t="shared" si="12"/>
        <v>4675</v>
      </c>
      <c r="AK59" s="138">
        <f t="shared" si="13"/>
        <v>4675</v>
      </c>
      <c r="AL59" s="138">
        <f t="shared" si="14"/>
        <v>0</v>
      </c>
      <c r="AM59" s="138">
        <f t="shared" si="15"/>
        <v>0</v>
      </c>
      <c r="AN59" s="138">
        <f t="shared" si="16"/>
        <v>0</v>
      </c>
      <c r="AO59" s="139" t="str">
        <f t="array" ref="AO59">XLOOKUP($D:$D,'DS ST'!$J:$J,'DS ST'!K:K)</f>
        <v>SC008805 - Nguyễn Thị Ngọc Giàu</v>
      </c>
      <c r="AP59" s="139" t="str">
        <f t="array" ref="AP59">XLOOKUP($D:$D,'DS ST'!$J:$J,'DS ST'!L:L)</f>
        <v>Võ Thị Huệ</v>
      </c>
      <c r="AQ59" s="139" t="str">
        <f t="array" ref="AQ59">XLOOKUP($D:$D,'DS ST'!$J:$J,'DS ST'!M:M)</f>
        <v>HCM 031</v>
      </c>
      <c r="AR59" s="140"/>
      <c r="AS59" s="140"/>
      <c r="AT59" s="135" t="str">
        <f t="array" ref="AT59">xlookup($E:$E,'CLV2'!$A:$A,'CLV2'!$F:$F)</f>
        <v>3.LEAFY VEGGIES</v>
      </c>
      <c r="AU59" s="135" t="str">
        <f t="array" ref="AU59">xlookup($E:$E,'CLV2'!$A:$A,'CLV2'!$G:$G)</f>
        <v>4.Rau Ăn Bông</v>
      </c>
      <c r="AV59" s="142"/>
      <c r="AW59" s="143"/>
      <c r="AX59" s="144"/>
    </row>
    <row r="60" ht="22.5" customHeight="1">
      <c r="A60" s="113"/>
      <c r="B60" s="114">
        <v>46235.0</v>
      </c>
      <c r="C60" s="115" t="s">
        <v>769</v>
      </c>
      <c r="D60" s="116" t="str">
        <f>VLOOKUP(C60,'DS ST'!A:B,2,0)</f>
        <v>A218</v>
      </c>
      <c r="E60" s="117">
        <v>1100917.0</v>
      </c>
      <c r="F60" s="115" t="s">
        <v>928</v>
      </c>
      <c r="G60" s="115" t="s">
        <v>104</v>
      </c>
      <c r="H60" s="118">
        <v>6.0</v>
      </c>
      <c r="I60" s="118">
        <v>5.85</v>
      </c>
      <c r="J60" s="119">
        <f t="shared" si="4"/>
        <v>0.15</v>
      </c>
      <c r="K60" s="115" t="s">
        <v>5272</v>
      </c>
      <c r="L60" s="121" t="str">
        <f t="shared" si="5"/>
        <v>PT15984831100917</v>
      </c>
      <c r="M60" s="121" t="s">
        <v>5273</v>
      </c>
      <c r="N60" s="122">
        <v>0.15000000000000036</v>
      </c>
      <c r="O60" s="122"/>
      <c r="P60" s="119">
        <f t="shared" si="6"/>
        <v>0</v>
      </c>
      <c r="Q60" s="124"/>
      <c r="R60" s="124"/>
      <c r="S60" s="124"/>
      <c r="T60" s="125" t="s">
        <v>695</v>
      </c>
      <c r="U60" s="126" t="s">
        <v>697</v>
      </c>
      <c r="V60" s="127" t="s">
        <v>492</v>
      </c>
      <c r="W60" s="129" t="str">
        <f t="shared" si="7"/>
        <v>Hao hụt</v>
      </c>
      <c r="X60" s="129" t="str">
        <f t="shared" si="21"/>
        <v/>
      </c>
      <c r="Y60" s="154" t="s">
        <v>499</v>
      </c>
      <c r="Z60" s="131" t="s">
        <v>745</v>
      </c>
      <c r="AA60" s="124"/>
      <c r="AB60" s="132"/>
      <c r="AC60" s="133"/>
      <c r="AD60" s="134"/>
      <c r="AE60" s="133"/>
      <c r="AF60" s="135" t="str">
        <f t="array" ref="AF60">xlookup($E:$E,'CLV2'!$A:$A,'CLV2'!E:E)</f>
        <v>2.VEGETABLES</v>
      </c>
      <c r="AG60" s="135" t="str">
        <f t="shared" si="10"/>
        <v>KG</v>
      </c>
      <c r="AH60" s="136">
        <f t="shared" si="11"/>
        <v>0.025</v>
      </c>
      <c r="AI60" s="137">
        <f t="array" ref="AI60">XLOOKUP(E60,'Đơn giá'!A:A,'Đơn giá'!D:D)</f>
        <v>24500</v>
      </c>
      <c r="AJ60" s="138">
        <f t="shared" si="12"/>
        <v>3675</v>
      </c>
      <c r="AK60" s="138">
        <f t="shared" si="13"/>
        <v>3675</v>
      </c>
      <c r="AL60" s="138">
        <f t="shared" si="14"/>
        <v>0</v>
      </c>
      <c r="AM60" s="138">
        <f t="shared" si="15"/>
        <v>0</v>
      </c>
      <c r="AN60" s="138">
        <f t="shared" si="16"/>
        <v>0</v>
      </c>
      <c r="AO60" s="139" t="str">
        <f t="array" ref="AO60">XLOOKUP($D:$D,'DS ST'!$J:$J,'DS ST'!K:K)</f>
        <v>#N/A</v>
      </c>
      <c r="AP60" s="139" t="str">
        <f t="array" ref="AP60">XLOOKUP($D:$D,'DS ST'!$J:$J,'DS ST'!L:L)</f>
        <v>#N/A</v>
      </c>
      <c r="AQ60" s="139" t="str">
        <f t="array" ref="AQ60">XLOOKUP($D:$D,'DS ST'!$J:$J,'DS ST'!M:M)</f>
        <v>#N/A</v>
      </c>
      <c r="AR60" s="140"/>
      <c r="AS60" s="140"/>
      <c r="AT60" s="135" t="str">
        <f t="array" ref="AT60">xlookup($E:$E,'CLV2'!$A:$A,'CLV2'!$F:$F)</f>
        <v>3.FRUIT VEGGIES</v>
      </c>
      <c r="AU60" s="135" t="str">
        <f t="array" ref="AU60">xlookup($E:$E,'CLV2'!$A:$A,'CLV2'!$G:$G)</f>
        <v>4.Bầu, Bí, Mướp</v>
      </c>
      <c r="AV60" s="142"/>
      <c r="AW60" s="143"/>
      <c r="AX60" s="144"/>
    </row>
    <row r="61" ht="22.5" customHeight="1">
      <c r="A61" s="113"/>
      <c r="B61" s="114">
        <v>46235.0</v>
      </c>
      <c r="C61" s="115" t="s">
        <v>769</v>
      </c>
      <c r="D61" s="116" t="str">
        <f>VLOOKUP(C61,'DS ST'!A:B,2,0)</f>
        <v>A218</v>
      </c>
      <c r="E61" s="117">
        <v>1101079.0</v>
      </c>
      <c r="F61" s="115" t="s">
        <v>2047</v>
      </c>
      <c r="G61" s="115" t="s">
        <v>104</v>
      </c>
      <c r="H61" s="118">
        <v>3.0</v>
      </c>
      <c r="I61" s="118">
        <v>2.985</v>
      </c>
      <c r="J61" s="119">
        <f t="shared" si="4"/>
        <v>0.015</v>
      </c>
      <c r="K61" s="115" t="s">
        <v>5272</v>
      </c>
      <c r="L61" s="121" t="str">
        <f t="shared" si="5"/>
        <v>PT15984831101079</v>
      </c>
      <c r="M61" s="121" t="s">
        <v>5273</v>
      </c>
      <c r="N61" s="122">
        <v>0.015000000000000124</v>
      </c>
      <c r="O61" s="122"/>
      <c r="P61" s="119">
        <f t="shared" si="6"/>
        <v>0</v>
      </c>
      <c r="Q61" s="124"/>
      <c r="R61" s="124"/>
      <c r="S61" s="124"/>
      <c r="T61" s="125" t="s">
        <v>695</v>
      </c>
      <c r="U61" s="126" t="s">
        <v>697</v>
      </c>
      <c r="V61" s="127" t="s">
        <v>492</v>
      </c>
      <c r="W61" s="129" t="str">
        <f t="shared" si="7"/>
        <v>Hao hụt</v>
      </c>
      <c r="X61" s="129" t="str">
        <f t="shared" si="21"/>
        <v/>
      </c>
      <c r="Y61" s="154" t="s">
        <v>499</v>
      </c>
      <c r="Z61" s="131" t="s">
        <v>745</v>
      </c>
      <c r="AA61" s="124"/>
      <c r="AB61" s="132"/>
      <c r="AC61" s="133"/>
      <c r="AD61" s="134"/>
      <c r="AE61" s="133"/>
      <c r="AF61" s="135" t="str">
        <f t="array" ref="AF61">xlookup($E:$E,'CLV2'!$A:$A,'CLV2'!E:E)</f>
        <v>2.FRUITS</v>
      </c>
      <c r="AG61" s="135" t="str">
        <f t="shared" si="10"/>
        <v>KG</v>
      </c>
      <c r="AH61" s="136">
        <f t="shared" si="11"/>
        <v>0.005</v>
      </c>
      <c r="AI61" s="137">
        <f t="array" ref="AI61">XLOOKUP(E61,'Đơn giá'!A:A,'Đơn giá'!D:D)</f>
        <v>69416</v>
      </c>
      <c r="AJ61" s="138">
        <f t="shared" si="12"/>
        <v>1041.24</v>
      </c>
      <c r="AK61" s="138">
        <f t="shared" si="13"/>
        <v>1041.24</v>
      </c>
      <c r="AL61" s="138">
        <f t="shared" si="14"/>
        <v>0</v>
      </c>
      <c r="AM61" s="138">
        <f t="shared" si="15"/>
        <v>0</v>
      </c>
      <c r="AN61" s="138">
        <f t="shared" si="16"/>
        <v>0</v>
      </c>
      <c r="AO61" s="139" t="str">
        <f t="array" ref="AO61">XLOOKUP($D:$D,'DS ST'!$J:$J,'DS ST'!K:K)</f>
        <v>#N/A</v>
      </c>
      <c r="AP61" s="139" t="str">
        <f t="array" ref="AP61">XLOOKUP($D:$D,'DS ST'!$J:$J,'DS ST'!L:L)</f>
        <v>#N/A</v>
      </c>
      <c r="AQ61" s="139" t="str">
        <f t="array" ref="AQ61">XLOOKUP($D:$D,'DS ST'!$J:$J,'DS ST'!M:M)</f>
        <v>#N/A</v>
      </c>
      <c r="AR61" s="140"/>
      <c r="AS61" s="140"/>
      <c r="AT61" s="135" t="str">
        <f t="array" ref="AT61">xlookup($E:$E,'CLV2'!$A:$A,'CLV2'!$F:$F)</f>
        <v>3.LOCAL FRUITS</v>
      </c>
      <c r="AU61" s="135" t="str">
        <f t="array" ref="AU61">xlookup($E:$E,'CLV2'!$A:$A,'CLV2'!$G:$G)</f>
        <v>4.Bơ</v>
      </c>
      <c r="AV61" s="142"/>
      <c r="AW61" s="143"/>
      <c r="AX61" s="144"/>
    </row>
    <row r="62" ht="22.5" customHeight="1">
      <c r="A62" s="113"/>
      <c r="B62" s="114">
        <v>46235.0</v>
      </c>
      <c r="C62" s="115" t="s">
        <v>769</v>
      </c>
      <c r="D62" s="116" t="str">
        <f>VLOOKUP(C62,'DS ST'!A:B,2,0)</f>
        <v>A218</v>
      </c>
      <c r="E62" s="117">
        <v>1101094.0</v>
      </c>
      <c r="F62" s="115" t="s">
        <v>1011</v>
      </c>
      <c r="G62" s="115" t="s">
        <v>104</v>
      </c>
      <c r="H62" s="118">
        <v>3.0</v>
      </c>
      <c r="I62" s="118">
        <v>2.985</v>
      </c>
      <c r="J62" s="119">
        <f t="shared" si="4"/>
        <v>0.015</v>
      </c>
      <c r="K62" s="115" t="s">
        <v>5272</v>
      </c>
      <c r="L62" s="121" t="str">
        <f t="shared" si="5"/>
        <v>PT15984831101094</v>
      </c>
      <c r="M62" s="121" t="s">
        <v>5273</v>
      </c>
      <c r="N62" s="122">
        <v>0.015000000000000124</v>
      </c>
      <c r="O62" s="122"/>
      <c r="P62" s="119">
        <f t="shared" si="6"/>
        <v>0</v>
      </c>
      <c r="Q62" s="124"/>
      <c r="R62" s="124"/>
      <c r="S62" s="124"/>
      <c r="T62" s="125" t="s">
        <v>695</v>
      </c>
      <c r="U62" s="126" t="s">
        <v>697</v>
      </c>
      <c r="V62" s="127" t="s">
        <v>492</v>
      </c>
      <c r="W62" s="129" t="str">
        <f t="shared" si="7"/>
        <v>Hao hụt</v>
      </c>
      <c r="X62" s="129" t="str">
        <f t="shared" si="21"/>
        <v/>
      </c>
      <c r="Y62" s="154" t="s">
        <v>499</v>
      </c>
      <c r="Z62" s="131" t="s">
        <v>745</v>
      </c>
      <c r="AA62" s="124"/>
      <c r="AB62" s="132"/>
      <c r="AC62" s="133"/>
      <c r="AD62" s="134"/>
      <c r="AE62" s="133"/>
      <c r="AF62" s="135" t="str">
        <f t="array" ref="AF62">xlookup($E:$E,'CLV2'!$A:$A,'CLV2'!E:E)</f>
        <v>2.FRUITS</v>
      </c>
      <c r="AG62" s="135" t="str">
        <f t="shared" si="10"/>
        <v>KG</v>
      </c>
      <c r="AH62" s="136">
        <f t="shared" si="11"/>
        <v>0.005</v>
      </c>
      <c r="AI62" s="137">
        <f t="array" ref="AI62">XLOOKUP(E62,'Đơn giá'!A:A,'Đơn giá'!D:D)</f>
        <v>37000</v>
      </c>
      <c r="AJ62" s="138">
        <f t="shared" si="12"/>
        <v>555</v>
      </c>
      <c r="AK62" s="138">
        <f t="shared" si="13"/>
        <v>555</v>
      </c>
      <c r="AL62" s="138">
        <f t="shared" si="14"/>
        <v>0</v>
      </c>
      <c r="AM62" s="138">
        <f t="shared" si="15"/>
        <v>0</v>
      </c>
      <c r="AN62" s="138">
        <f t="shared" si="16"/>
        <v>0</v>
      </c>
      <c r="AO62" s="139" t="str">
        <f t="array" ref="AO62">XLOOKUP($D:$D,'DS ST'!$J:$J,'DS ST'!K:K)</f>
        <v>#N/A</v>
      </c>
      <c r="AP62" s="139" t="str">
        <f t="array" ref="AP62">XLOOKUP($D:$D,'DS ST'!$J:$J,'DS ST'!L:L)</f>
        <v>#N/A</v>
      </c>
      <c r="AQ62" s="139" t="str">
        <f t="array" ref="AQ62">XLOOKUP($D:$D,'DS ST'!$J:$J,'DS ST'!M:M)</f>
        <v>#N/A</v>
      </c>
      <c r="AR62" s="140"/>
      <c r="AS62" s="140"/>
      <c r="AT62" s="135" t="str">
        <f t="array" ref="AT62">xlookup($E:$E,'CLV2'!$A:$A,'CLV2'!$F:$F)</f>
        <v>3.LOCAL FRUITS</v>
      </c>
      <c r="AU62" s="135" t="str">
        <f t="array" ref="AU62">xlookup($E:$E,'CLV2'!$A:$A,'CLV2'!$G:$G)</f>
        <v>4.Mít</v>
      </c>
      <c r="AV62" s="142"/>
      <c r="AW62" s="143"/>
      <c r="AX62" s="144"/>
    </row>
    <row r="63" ht="22.5" customHeight="1">
      <c r="A63" s="113"/>
      <c r="B63" s="114">
        <v>46235.0</v>
      </c>
      <c r="C63" s="115" t="s">
        <v>769</v>
      </c>
      <c r="D63" s="116" t="str">
        <f>VLOOKUP(C63,'DS ST'!A:B,2,0)</f>
        <v>A218</v>
      </c>
      <c r="E63" s="117">
        <v>1101302.0</v>
      </c>
      <c r="F63" s="115" t="s">
        <v>944</v>
      </c>
      <c r="G63" s="115" t="s">
        <v>104</v>
      </c>
      <c r="H63" s="118">
        <v>8.0</v>
      </c>
      <c r="I63" s="118">
        <v>7.41</v>
      </c>
      <c r="J63" s="119">
        <f t="shared" si="4"/>
        <v>0.59</v>
      </c>
      <c r="K63" s="115" t="s">
        <v>5272</v>
      </c>
      <c r="L63" s="121" t="str">
        <f t="shared" si="5"/>
        <v>PT15984831101302</v>
      </c>
      <c r="M63" s="121" t="s">
        <v>5273</v>
      </c>
      <c r="N63" s="122"/>
      <c r="O63" s="122"/>
      <c r="P63" s="119">
        <f t="shared" si="6"/>
        <v>0.59</v>
      </c>
      <c r="Q63" s="124"/>
      <c r="R63" s="124"/>
      <c r="S63" s="124"/>
      <c r="T63" s="125" t="s">
        <v>695</v>
      </c>
      <c r="U63" s="126" t="s">
        <v>697</v>
      </c>
      <c r="V63" s="127" t="s">
        <v>1500</v>
      </c>
      <c r="W63" s="129" t="str">
        <f t="shared" si="7"/>
        <v/>
      </c>
      <c r="X63" s="129" t="str">
        <f t="shared" si="21"/>
        <v/>
      </c>
      <c r="Y63" s="154" t="s">
        <v>499</v>
      </c>
      <c r="Z63" s="131" t="s">
        <v>745</v>
      </c>
      <c r="AA63" s="124"/>
      <c r="AB63" s="132"/>
      <c r="AC63" s="133"/>
      <c r="AD63" s="134"/>
      <c r="AE63" s="133"/>
      <c r="AF63" s="135" t="str">
        <f t="array" ref="AF63">xlookup($E:$E,'CLV2'!$A:$A,'CLV2'!E:E)</f>
        <v>2.FRUITS</v>
      </c>
      <c r="AG63" s="135" t="str">
        <f t="shared" si="10"/>
        <v>KG</v>
      </c>
      <c r="AH63" s="136">
        <f t="shared" si="11"/>
        <v>0.07375</v>
      </c>
      <c r="AI63" s="137">
        <f t="array" ref="AI63">XLOOKUP(E63,'Đơn giá'!A:A,'Đơn giá'!D:D)</f>
        <v>17500</v>
      </c>
      <c r="AJ63" s="138">
        <f t="shared" si="12"/>
        <v>10325</v>
      </c>
      <c r="AK63" s="138">
        <f t="shared" si="13"/>
        <v>0</v>
      </c>
      <c r="AL63" s="138">
        <f t="shared" si="14"/>
        <v>0</v>
      </c>
      <c r="AM63" s="138">
        <f t="shared" si="15"/>
        <v>10325</v>
      </c>
      <c r="AN63" s="138">
        <f t="shared" si="16"/>
        <v>0</v>
      </c>
      <c r="AO63" s="139" t="str">
        <f t="array" ref="AO63">XLOOKUP($D:$D,'DS ST'!$J:$J,'DS ST'!K:K)</f>
        <v>#N/A</v>
      </c>
      <c r="AP63" s="139" t="str">
        <f t="array" ref="AP63">XLOOKUP($D:$D,'DS ST'!$J:$J,'DS ST'!L:L)</f>
        <v>#N/A</v>
      </c>
      <c r="AQ63" s="139" t="str">
        <f t="array" ref="AQ63">XLOOKUP($D:$D,'DS ST'!$J:$J,'DS ST'!M:M)</f>
        <v>#N/A</v>
      </c>
      <c r="AR63" s="140"/>
      <c r="AS63" s="140"/>
      <c r="AT63" s="135" t="str">
        <f t="array" ref="AT63">xlookup($E:$E,'CLV2'!$A:$A,'CLV2'!$F:$F)</f>
        <v>3.LOCAL FRUITS</v>
      </c>
      <c r="AU63" s="135" t="str">
        <f t="array" ref="AU63">xlookup($E:$E,'CLV2'!$A:$A,'CLV2'!$G:$G)</f>
        <v>4.Chuối</v>
      </c>
      <c r="AV63" s="142"/>
      <c r="AW63" s="143"/>
      <c r="AX63" s="144"/>
    </row>
    <row r="64" ht="22.5" customHeight="1">
      <c r="A64" s="113"/>
      <c r="B64" s="114">
        <v>46235.0</v>
      </c>
      <c r="C64" s="115" t="s">
        <v>644</v>
      </c>
      <c r="D64" s="116" t="str">
        <f>VLOOKUP(C64,'DS ST'!A:B,2,0)</f>
        <v>A181</v>
      </c>
      <c r="E64" s="117">
        <v>1101992.0</v>
      </c>
      <c r="F64" s="115" t="s">
        <v>1193</v>
      </c>
      <c r="G64" s="115" t="s">
        <v>104</v>
      </c>
      <c r="H64" s="118">
        <v>3.0</v>
      </c>
      <c r="I64" s="118">
        <v>2.57</v>
      </c>
      <c r="J64" s="119">
        <f t="shared" si="4"/>
        <v>0.43</v>
      </c>
      <c r="K64" s="115" t="s">
        <v>5274</v>
      </c>
      <c r="L64" s="121" t="str">
        <f t="shared" si="5"/>
        <v>PT15984811101992</v>
      </c>
      <c r="M64" s="121" t="s">
        <v>5275</v>
      </c>
      <c r="N64" s="122"/>
      <c r="O64" s="122"/>
      <c r="P64" s="119">
        <f t="shared" si="6"/>
        <v>0.43</v>
      </c>
      <c r="Q64" s="124"/>
      <c r="R64" s="124"/>
      <c r="S64" s="124"/>
      <c r="T64" s="125" t="s">
        <v>695</v>
      </c>
      <c r="U64" s="126" t="s">
        <v>697</v>
      </c>
      <c r="V64" s="127" t="s">
        <v>1500</v>
      </c>
      <c r="W64" s="129" t="str">
        <f t="shared" si="7"/>
        <v/>
      </c>
      <c r="X64" s="129" t="str">
        <f t="shared" si="21"/>
        <v/>
      </c>
      <c r="Y64" s="154" t="s">
        <v>499</v>
      </c>
      <c r="Z64" s="131" t="s">
        <v>745</v>
      </c>
      <c r="AA64" s="124"/>
      <c r="AB64" s="132"/>
      <c r="AC64" s="133"/>
      <c r="AD64" s="134"/>
      <c r="AE64" s="133"/>
      <c r="AF64" s="135" t="str">
        <f t="array" ref="AF64">xlookup($E:$E,'CLV2'!$A:$A,'CLV2'!E:E)</f>
        <v>2.FRUITS</v>
      </c>
      <c r="AG64" s="135" t="str">
        <f t="shared" si="10"/>
        <v>KG</v>
      </c>
      <c r="AH64" s="136">
        <f t="shared" si="11"/>
        <v>0.1433333333</v>
      </c>
      <c r="AI64" s="137">
        <f t="array" ref="AI64">XLOOKUP(E64,'Đơn giá'!A:A,'Đơn giá'!D:D)</f>
        <v>37000</v>
      </c>
      <c r="AJ64" s="138">
        <f t="shared" si="12"/>
        <v>15910</v>
      </c>
      <c r="AK64" s="138">
        <f t="shared" si="13"/>
        <v>0</v>
      </c>
      <c r="AL64" s="138">
        <f t="shared" si="14"/>
        <v>0</v>
      </c>
      <c r="AM64" s="138">
        <f t="shared" si="15"/>
        <v>15910</v>
      </c>
      <c r="AN64" s="138">
        <f t="shared" si="16"/>
        <v>0</v>
      </c>
      <c r="AO64" s="139" t="str">
        <f t="array" ref="AO64">XLOOKUP($D:$D,'DS ST'!$J:$J,'DS ST'!K:K)</f>
        <v>SC008790 - Lê Thị Bích Liểu</v>
      </c>
      <c r="AP64" s="139" t="str">
        <f t="array" ref="AP64">XLOOKUP($D:$D,'DS ST'!$J:$J,'DS ST'!L:L)</f>
        <v>Nguyễn Thị Cà</v>
      </c>
      <c r="AQ64" s="139" t="str">
        <f t="array" ref="AQ64">XLOOKUP($D:$D,'DS ST'!$J:$J,'DS ST'!M:M)</f>
        <v>HCM 034</v>
      </c>
      <c r="AR64" s="140"/>
      <c r="AS64" s="140"/>
      <c r="AT64" s="135" t="str">
        <f t="array" ref="AT64">xlookup($E:$E,'CLV2'!$A:$A,'CLV2'!$F:$F)</f>
        <v>3.LOCAL FRUITS</v>
      </c>
      <c r="AU64" s="135" t="str">
        <f t="array" ref="AU64">xlookup($E:$E,'CLV2'!$A:$A,'CLV2'!$G:$G)</f>
        <v>4.Xoài</v>
      </c>
      <c r="AV64" s="142"/>
      <c r="AW64" s="143"/>
      <c r="AX64" s="144"/>
    </row>
    <row r="65" ht="22.5" customHeight="1">
      <c r="A65" s="113"/>
      <c r="B65" s="114">
        <v>46235.0</v>
      </c>
      <c r="C65" s="115" t="s">
        <v>1050</v>
      </c>
      <c r="D65" s="116" t="str">
        <f>VLOOKUP(C65,'DS ST'!A:B,2,0)</f>
        <v>MZK</v>
      </c>
      <c r="E65" s="117">
        <v>1101302.0</v>
      </c>
      <c r="F65" s="115" t="s">
        <v>944</v>
      </c>
      <c r="G65" s="115" t="s">
        <v>104</v>
      </c>
      <c r="H65" s="118">
        <v>8.0</v>
      </c>
      <c r="I65" s="118">
        <v>7.86</v>
      </c>
      <c r="J65" s="119">
        <f t="shared" si="4"/>
        <v>0.14</v>
      </c>
      <c r="K65" s="115" t="s">
        <v>5276</v>
      </c>
      <c r="L65" s="121" t="str">
        <f t="shared" si="5"/>
        <v>PT15984781101302</v>
      </c>
      <c r="M65" s="121" t="s">
        <v>5277</v>
      </c>
      <c r="N65" s="122">
        <v>0.13999999999999968</v>
      </c>
      <c r="O65" s="122"/>
      <c r="P65" s="119">
        <f t="shared" si="6"/>
        <v>0</v>
      </c>
      <c r="Q65" s="124"/>
      <c r="R65" s="124"/>
      <c r="S65" s="124"/>
      <c r="T65" s="125" t="s">
        <v>695</v>
      </c>
      <c r="U65" s="126" t="s">
        <v>697</v>
      </c>
      <c r="V65" s="127" t="s">
        <v>492</v>
      </c>
      <c r="W65" s="129" t="str">
        <f t="shared" si="7"/>
        <v>Hao hụt</v>
      </c>
      <c r="X65" s="129" t="str">
        <f t="shared" si="21"/>
        <v/>
      </c>
      <c r="Y65" s="154" t="s">
        <v>499</v>
      </c>
      <c r="Z65" s="131" t="s">
        <v>745</v>
      </c>
      <c r="AA65" s="124"/>
      <c r="AB65" s="132"/>
      <c r="AC65" s="133"/>
      <c r="AD65" s="134"/>
      <c r="AE65" s="133"/>
      <c r="AF65" s="135" t="str">
        <f t="array" ref="AF65">xlookup($E:$E,'CLV2'!$A:$A,'CLV2'!E:E)</f>
        <v>2.FRUITS</v>
      </c>
      <c r="AG65" s="135" t="str">
        <f t="shared" si="10"/>
        <v>KG</v>
      </c>
      <c r="AH65" s="136">
        <f t="shared" si="11"/>
        <v>0.0175</v>
      </c>
      <c r="AI65" s="137">
        <f t="array" ref="AI65">XLOOKUP(E65,'Đơn giá'!A:A,'Đơn giá'!D:D)</f>
        <v>17500</v>
      </c>
      <c r="AJ65" s="138">
        <f t="shared" si="12"/>
        <v>2450</v>
      </c>
      <c r="AK65" s="138">
        <f t="shared" si="13"/>
        <v>2450</v>
      </c>
      <c r="AL65" s="138">
        <f t="shared" si="14"/>
        <v>0</v>
      </c>
      <c r="AM65" s="138">
        <f t="shared" si="15"/>
        <v>0</v>
      </c>
      <c r="AN65" s="138">
        <f t="shared" si="16"/>
        <v>0</v>
      </c>
      <c r="AO65" s="139" t="str">
        <f t="array" ref="AO65">XLOOKUP($D:$D,'DS ST'!$J:$J,'DS ST'!K:K)</f>
        <v>SC005255 - Hồng Trọng Nghĩa</v>
      </c>
      <c r="AP65" s="139" t="str">
        <f t="array" ref="AP65">XLOOKUP($D:$D,'DS ST'!$J:$J,'DS ST'!L:L)</f>
        <v>Võ Thị Huệ</v>
      </c>
      <c r="AQ65" s="139" t="str">
        <f t="array" ref="AQ65">XLOOKUP($D:$D,'DS ST'!$J:$J,'DS ST'!M:M)</f>
        <v>HCM 022</v>
      </c>
      <c r="AR65" s="140"/>
      <c r="AS65" s="140"/>
      <c r="AT65" s="135" t="str">
        <f t="array" ref="AT65">xlookup($E:$E,'CLV2'!$A:$A,'CLV2'!$F:$F)</f>
        <v>3.LOCAL FRUITS</v>
      </c>
      <c r="AU65" s="135" t="str">
        <f t="array" ref="AU65">xlookup($E:$E,'CLV2'!$A:$A,'CLV2'!$G:$G)</f>
        <v>4.Chuối</v>
      </c>
      <c r="AV65" s="142"/>
      <c r="AW65" s="143"/>
      <c r="AX65" s="144"/>
    </row>
    <row r="66" ht="22.5" customHeight="1">
      <c r="A66" s="113"/>
      <c r="B66" s="114">
        <v>46235.0</v>
      </c>
      <c r="C66" s="115" t="s">
        <v>829</v>
      </c>
      <c r="D66" s="116" t="str">
        <f>VLOOKUP(C66,'DS ST'!A:B,2,0)</f>
        <v>BVB</v>
      </c>
      <c r="E66" s="117">
        <v>11270.0</v>
      </c>
      <c r="F66" s="115" t="s">
        <v>1268</v>
      </c>
      <c r="G66" s="115" t="s">
        <v>275</v>
      </c>
      <c r="H66" s="118">
        <v>5.0</v>
      </c>
      <c r="I66" s="118">
        <v>0.0</v>
      </c>
      <c r="J66" s="119">
        <f t="shared" si="4"/>
        <v>5</v>
      </c>
      <c r="K66" s="115" t="s">
        <v>4781</v>
      </c>
      <c r="L66" s="121" t="str">
        <f t="shared" si="5"/>
        <v>PT159847611270</v>
      </c>
      <c r="M66" s="121" t="s">
        <v>5278</v>
      </c>
      <c r="N66" s="122"/>
      <c r="O66" s="122"/>
      <c r="P66" s="119">
        <f t="shared" si="6"/>
        <v>5</v>
      </c>
      <c r="Q66" s="124"/>
      <c r="R66" s="124"/>
      <c r="S66" s="124"/>
      <c r="T66" s="125"/>
      <c r="U66" s="126" t="s">
        <v>697</v>
      </c>
      <c r="V66" s="127" t="s">
        <v>1500</v>
      </c>
      <c r="W66" s="129" t="str">
        <f t="shared" si="7"/>
        <v/>
      </c>
      <c r="X66" s="129" t="str">
        <f t="shared" si="21"/>
        <v/>
      </c>
      <c r="Y66" s="154" t="s">
        <v>499</v>
      </c>
      <c r="Z66" s="131" t="s">
        <v>745</v>
      </c>
      <c r="AA66" s="124"/>
      <c r="AB66" s="132"/>
      <c r="AC66" s="133"/>
      <c r="AD66" s="134"/>
      <c r="AE66" s="133"/>
      <c r="AF66" s="135" t="str">
        <f t="array" ref="AF66">xlookup($E:$E,'CLV2'!$A:$A,'CLV2'!E:E)</f>
        <v>2.VEGETABLES</v>
      </c>
      <c r="AG66" s="135" t="str">
        <f t="shared" si="10"/>
        <v>Pack</v>
      </c>
      <c r="AH66" s="136">
        <f t="shared" si="11"/>
        <v>1</v>
      </c>
      <c r="AI66" s="137">
        <f t="array" ref="AI66">XLOOKUP(E66,'Đơn giá'!A:A,'Đơn giá'!D:D)</f>
        <v>20500</v>
      </c>
      <c r="AJ66" s="138">
        <f t="shared" si="12"/>
        <v>102500</v>
      </c>
      <c r="AK66" s="138">
        <f t="shared" si="13"/>
        <v>0</v>
      </c>
      <c r="AL66" s="138">
        <f t="shared" si="14"/>
        <v>0</v>
      </c>
      <c r="AM66" s="138">
        <f t="shared" si="15"/>
        <v>102500</v>
      </c>
      <c r="AN66" s="138">
        <f t="shared" si="16"/>
        <v>0</v>
      </c>
      <c r="AO66" s="139" t="str">
        <f t="array" ref="AO66">XLOOKUP($D:$D,'DS ST'!$J:$J,'DS ST'!K:K)</f>
        <v>SC002260 - Huỳnh Thị Tuyết Nhi</v>
      </c>
      <c r="AP66" s="139" t="str">
        <f t="array" ref="AP66">XLOOKUP($D:$D,'DS ST'!$J:$J,'DS ST'!L:L)</f>
        <v>Võ Thị Huệ</v>
      </c>
      <c r="AQ66" s="139" t="str">
        <f t="array" ref="AQ66">XLOOKUP($D:$D,'DS ST'!$J:$J,'DS ST'!M:M)</f>
        <v>HCM 002</v>
      </c>
      <c r="AR66" s="140"/>
      <c r="AS66" s="140"/>
      <c r="AT66" s="135" t="str">
        <f t="array" ref="AT66">xlookup($E:$E,'CLV2'!$A:$A,'CLV2'!$F:$F)</f>
        <v>3.LETTUCE, SNACKABLES</v>
      </c>
      <c r="AU66" s="135" t="str">
        <f t="array" ref="AU66">xlookup($E:$E,'CLV2'!$A:$A,'CLV2'!$G:$G)</f>
        <v>4.Cà Chua, Dưa Leo, Ớt Ngọt</v>
      </c>
      <c r="AV66" s="142"/>
      <c r="AW66" s="143"/>
      <c r="AX66" s="144"/>
    </row>
    <row r="67" ht="22.5" customHeight="1">
      <c r="A67" s="113"/>
      <c r="B67" s="114">
        <v>46235.0</v>
      </c>
      <c r="C67" s="115" t="s">
        <v>829</v>
      </c>
      <c r="D67" s="116" t="str">
        <f>VLOOKUP(C67,'DS ST'!A:B,2,0)</f>
        <v>BVB</v>
      </c>
      <c r="E67" s="117">
        <v>1100992.0</v>
      </c>
      <c r="F67" s="115" t="s">
        <v>641</v>
      </c>
      <c r="G67" s="115" t="s">
        <v>104</v>
      </c>
      <c r="H67" s="118">
        <v>20.2</v>
      </c>
      <c r="I67" s="118">
        <v>20.0</v>
      </c>
      <c r="J67" s="119">
        <f t="shared" si="4"/>
        <v>0.2</v>
      </c>
      <c r="K67" s="115" t="s">
        <v>4781</v>
      </c>
      <c r="L67" s="121" t="str">
        <f t="shared" si="5"/>
        <v>PT15984761100992</v>
      </c>
      <c r="M67" s="121" t="s">
        <v>5278</v>
      </c>
      <c r="N67" s="122">
        <v>0.1999999999999993</v>
      </c>
      <c r="O67" s="122"/>
      <c r="P67" s="119">
        <f t="shared" si="6"/>
        <v>0</v>
      </c>
      <c r="Q67" s="124"/>
      <c r="R67" s="124"/>
      <c r="S67" s="124"/>
      <c r="T67" s="125" t="s">
        <v>695</v>
      </c>
      <c r="U67" s="126" t="s">
        <v>697</v>
      </c>
      <c r="V67" s="127" t="s">
        <v>492</v>
      </c>
      <c r="W67" s="129" t="str">
        <f t="shared" si="7"/>
        <v>Hao hụt</v>
      </c>
      <c r="X67" s="129" t="str">
        <f t="shared" si="21"/>
        <v/>
      </c>
      <c r="Y67" s="154" t="s">
        <v>499</v>
      </c>
      <c r="Z67" s="131" t="s">
        <v>745</v>
      </c>
      <c r="AA67" s="124"/>
      <c r="AB67" s="132"/>
      <c r="AC67" s="133"/>
      <c r="AD67" s="134"/>
      <c r="AE67" s="133"/>
      <c r="AF67" s="135" t="str">
        <f t="array" ref="AF67">xlookup($E:$E,'CLV2'!$A:$A,'CLV2'!E:E)</f>
        <v>2.FRUITS</v>
      </c>
      <c r="AG67" s="135" t="str">
        <f t="shared" si="10"/>
        <v>KG</v>
      </c>
      <c r="AH67" s="136">
        <f t="shared" si="11"/>
        <v>0.009900990099</v>
      </c>
      <c r="AI67" s="137">
        <f t="array" ref="AI67">XLOOKUP(E67,'Đơn giá'!A:A,'Đơn giá'!D:D)</f>
        <v>37000</v>
      </c>
      <c r="AJ67" s="138">
        <f t="shared" si="12"/>
        <v>7400</v>
      </c>
      <c r="AK67" s="138">
        <f t="shared" si="13"/>
        <v>7400</v>
      </c>
      <c r="AL67" s="138">
        <f t="shared" si="14"/>
        <v>0</v>
      </c>
      <c r="AM67" s="138">
        <f t="shared" si="15"/>
        <v>0</v>
      </c>
      <c r="AN67" s="138">
        <f t="shared" si="16"/>
        <v>0</v>
      </c>
      <c r="AO67" s="139" t="str">
        <f t="array" ref="AO67">XLOOKUP($D:$D,'DS ST'!$J:$J,'DS ST'!K:K)</f>
        <v>SC002260 - Huỳnh Thị Tuyết Nhi</v>
      </c>
      <c r="AP67" s="139" t="str">
        <f t="array" ref="AP67">XLOOKUP($D:$D,'DS ST'!$J:$J,'DS ST'!L:L)</f>
        <v>Võ Thị Huệ</v>
      </c>
      <c r="AQ67" s="139" t="str">
        <f t="array" ref="AQ67">XLOOKUP($D:$D,'DS ST'!$J:$J,'DS ST'!M:M)</f>
        <v>HCM 002</v>
      </c>
      <c r="AR67" s="140"/>
      <c r="AS67" s="140"/>
      <c r="AT67" s="135" t="str">
        <f t="array" ref="AT67">xlookup($E:$E,'CLV2'!$A:$A,'CLV2'!$F:$F)</f>
        <v>3.LOCAL FRUITS</v>
      </c>
      <c r="AU67" s="135" t="str">
        <f t="array" ref="AU67">xlookup($E:$E,'CLV2'!$A:$A,'CLV2'!$G:$G)</f>
        <v>4.Dưa Lưới</v>
      </c>
      <c r="AV67" s="142"/>
      <c r="AW67" s="143"/>
      <c r="AX67" s="144"/>
    </row>
    <row r="68" ht="22.5" customHeight="1">
      <c r="A68" s="113"/>
      <c r="B68" s="114">
        <v>46235.0</v>
      </c>
      <c r="C68" s="115" t="s">
        <v>829</v>
      </c>
      <c r="D68" s="116" t="str">
        <f>VLOOKUP(C68,'DS ST'!A:B,2,0)</f>
        <v>BVB</v>
      </c>
      <c r="E68" s="117">
        <v>1101302.0</v>
      </c>
      <c r="F68" s="115" t="s">
        <v>944</v>
      </c>
      <c r="G68" s="115" t="s">
        <v>104</v>
      </c>
      <c r="H68" s="118">
        <v>8.0</v>
      </c>
      <c r="I68" s="118">
        <v>7.94</v>
      </c>
      <c r="J68" s="119">
        <f t="shared" si="4"/>
        <v>0.06</v>
      </c>
      <c r="K68" s="115" t="s">
        <v>4781</v>
      </c>
      <c r="L68" s="121" t="str">
        <f t="shared" si="5"/>
        <v>PT15984761101302</v>
      </c>
      <c r="M68" s="121" t="s">
        <v>5278</v>
      </c>
      <c r="N68" s="122">
        <v>0.05999999999999961</v>
      </c>
      <c r="O68" s="122"/>
      <c r="P68" s="119">
        <f t="shared" si="6"/>
        <v>0</v>
      </c>
      <c r="Q68" s="124"/>
      <c r="R68" s="124"/>
      <c r="S68" s="124"/>
      <c r="T68" s="125" t="s">
        <v>695</v>
      </c>
      <c r="U68" s="126" t="s">
        <v>697</v>
      </c>
      <c r="V68" s="127" t="s">
        <v>492</v>
      </c>
      <c r="W68" s="129" t="str">
        <f t="shared" si="7"/>
        <v>Hao hụt</v>
      </c>
      <c r="X68" s="129" t="str">
        <f t="shared" si="21"/>
        <v/>
      </c>
      <c r="Y68" s="154" t="s">
        <v>499</v>
      </c>
      <c r="Z68" s="131" t="s">
        <v>745</v>
      </c>
      <c r="AA68" s="124"/>
      <c r="AB68" s="132"/>
      <c r="AC68" s="133"/>
      <c r="AD68" s="134"/>
      <c r="AE68" s="133"/>
      <c r="AF68" s="135" t="str">
        <f t="array" ref="AF68">xlookup($E:$E,'CLV2'!$A:$A,'CLV2'!E:E)</f>
        <v>2.FRUITS</v>
      </c>
      <c r="AG68" s="135" t="str">
        <f t="shared" si="10"/>
        <v>KG</v>
      </c>
      <c r="AH68" s="136">
        <f t="shared" si="11"/>
        <v>0.0075</v>
      </c>
      <c r="AI68" s="137">
        <f t="array" ref="AI68">XLOOKUP(E68,'Đơn giá'!A:A,'Đơn giá'!D:D)</f>
        <v>17500</v>
      </c>
      <c r="AJ68" s="138">
        <f t="shared" si="12"/>
        <v>1050</v>
      </c>
      <c r="AK68" s="138">
        <f t="shared" si="13"/>
        <v>1050</v>
      </c>
      <c r="AL68" s="138">
        <f t="shared" si="14"/>
        <v>0</v>
      </c>
      <c r="AM68" s="138">
        <f t="shared" si="15"/>
        <v>0</v>
      </c>
      <c r="AN68" s="138">
        <f t="shared" si="16"/>
        <v>0</v>
      </c>
      <c r="AO68" s="139" t="str">
        <f t="array" ref="AO68">XLOOKUP($D:$D,'DS ST'!$J:$J,'DS ST'!K:K)</f>
        <v>SC002260 - Huỳnh Thị Tuyết Nhi</v>
      </c>
      <c r="AP68" s="139" t="str">
        <f t="array" ref="AP68">XLOOKUP($D:$D,'DS ST'!$J:$J,'DS ST'!L:L)</f>
        <v>Võ Thị Huệ</v>
      </c>
      <c r="AQ68" s="139" t="str">
        <f t="array" ref="AQ68">XLOOKUP($D:$D,'DS ST'!$J:$J,'DS ST'!M:M)</f>
        <v>HCM 002</v>
      </c>
      <c r="AR68" s="140"/>
      <c r="AS68" s="140"/>
      <c r="AT68" s="135" t="str">
        <f t="array" ref="AT68">xlookup($E:$E,'CLV2'!$A:$A,'CLV2'!$F:$F)</f>
        <v>3.LOCAL FRUITS</v>
      </c>
      <c r="AU68" s="135" t="str">
        <f t="array" ref="AU68">xlookup($E:$E,'CLV2'!$A:$A,'CLV2'!$G:$G)</f>
        <v>4.Chuối</v>
      </c>
      <c r="AV68" s="142"/>
      <c r="AW68" s="143"/>
      <c r="AX68" s="144"/>
    </row>
    <row r="69" ht="22.5" customHeight="1">
      <c r="A69" s="113"/>
      <c r="B69" s="114">
        <v>46235.0</v>
      </c>
      <c r="C69" s="115" t="s">
        <v>829</v>
      </c>
      <c r="D69" s="116" t="str">
        <f>VLOOKUP(C69,'DS ST'!A:B,2,0)</f>
        <v>BVB</v>
      </c>
      <c r="E69" s="117">
        <v>1101366.0</v>
      </c>
      <c r="F69" s="115" t="s">
        <v>1804</v>
      </c>
      <c r="G69" s="115" t="s">
        <v>104</v>
      </c>
      <c r="H69" s="118">
        <v>4.0</v>
      </c>
      <c r="I69" s="118">
        <v>3.9</v>
      </c>
      <c r="J69" s="119">
        <f t="shared" si="4"/>
        <v>0.1</v>
      </c>
      <c r="K69" s="115" t="s">
        <v>4781</v>
      </c>
      <c r="L69" s="121" t="str">
        <f t="shared" si="5"/>
        <v>PT15984761101366</v>
      </c>
      <c r="M69" s="121" t="s">
        <v>5278</v>
      </c>
      <c r="N69" s="122">
        <v>0.10000000000000009</v>
      </c>
      <c r="O69" s="122"/>
      <c r="P69" s="119">
        <f t="shared" si="6"/>
        <v>0</v>
      </c>
      <c r="Q69" s="124"/>
      <c r="R69" s="124"/>
      <c r="S69" s="124"/>
      <c r="T69" s="125" t="s">
        <v>695</v>
      </c>
      <c r="U69" s="126" t="s">
        <v>697</v>
      </c>
      <c r="V69" s="127" t="s">
        <v>492</v>
      </c>
      <c r="W69" s="129" t="str">
        <f t="shared" si="7"/>
        <v>Hao hụt</v>
      </c>
      <c r="X69" s="129" t="str">
        <f t="shared" si="21"/>
        <v/>
      </c>
      <c r="Y69" s="154" t="s">
        <v>499</v>
      </c>
      <c r="Z69" s="131" t="s">
        <v>745</v>
      </c>
      <c r="AA69" s="124"/>
      <c r="AB69" s="132"/>
      <c r="AC69" s="133"/>
      <c r="AD69" s="134"/>
      <c r="AE69" s="133"/>
      <c r="AF69" s="135" t="str">
        <f t="array" ref="AF69">xlookup($E:$E,'CLV2'!$A:$A,'CLV2'!E:E)</f>
        <v>2.VEGETABLES</v>
      </c>
      <c r="AG69" s="135" t="str">
        <f t="shared" si="10"/>
        <v>KG</v>
      </c>
      <c r="AH69" s="136">
        <f t="shared" si="11"/>
        <v>0.025</v>
      </c>
      <c r="AI69" s="137">
        <f t="array" ref="AI69">XLOOKUP(E69,'Đơn giá'!A:A,'Đơn giá'!D:D)</f>
        <v>55000</v>
      </c>
      <c r="AJ69" s="138">
        <f t="shared" si="12"/>
        <v>5500</v>
      </c>
      <c r="AK69" s="138">
        <f t="shared" si="13"/>
        <v>5500</v>
      </c>
      <c r="AL69" s="138">
        <f t="shared" si="14"/>
        <v>0</v>
      </c>
      <c r="AM69" s="138">
        <f t="shared" si="15"/>
        <v>0</v>
      </c>
      <c r="AN69" s="138">
        <f t="shared" si="16"/>
        <v>0</v>
      </c>
      <c r="AO69" s="139" t="str">
        <f t="array" ref="AO69">XLOOKUP($D:$D,'DS ST'!$J:$J,'DS ST'!K:K)</f>
        <v>SC002260 - Huỳnh Thị Tuyết Nhi</v>
      </c>
      <c r="AP69" s="139" t="str">
        <f t="array" ref="AP69">XLOOKUP($D:$D,'DS ST'!$J:$J,'DS ST'!L:L)</f>
        <v>Võ Thị Huệ</v>
      </c>
      <c r="AQ69" s="139" t="str">
        <f t="array" ref="AQ69">XLOOKUP($D:$D,'DS ST'!$J:$J,'DS ST'!M:M)</f>
        <v>HCM 002</v>
      </c>
      <c r="AR69" s="140"/>
      <c r="AS69" s="140"/>
      <c r="AT69" s="135" t="str">
        <f t="array" ref="AT69">xlookup($E:$E,'CLV2'!$A:$A,'CLV2'!$F:$F)</f>
        <v>3.LEAFY VEGGIES</v>
      </c>
      <c r="AU69" s="135" t="str">
        <f t="array" ref="AU69">xlookup($E:$E,'CLV2'!$A:$A,'CLV2'!$G:$G)</f>
        <v>4.Rau Ăn Bông</v>
      </c>
      <c r="AV69" s="142"/>
      <c r="AW69" s="143"/>
      <c r="AX69" s="144"/>
    </row>
    <row r="70" ht="22.5" customHeight="1">
      <c r="A70" s="113"/>
      <c r="B70" s="114">
        <v>46235.0</v>
      </c>
      <c r="C70" s="115" t="s">
        <v>566</v>
      </c>
      <c r="D70" s="116" t="str">
        <f>VLOOKUP(C70,'DS ST'!A:B,2,0)</f>
        <v>A166</v>
      </c>
      <c r="E70" s="117">
        <v>1101079.0</v>
      </c>
      <c r="F70" s="115" t="s">
        <v>2047</v>
      </c>
      <c r="G70" s="115" t="s">
        <v>104</v>
      </c>
      <c r="H70" s="118">
        <v>3.1</v>
      </c>
      <c r="I70" s="118">
        <v>3.045</v>
      </c>
      <c r="J70" s="119">
        <f t="shared" si="4"/>
        <v>0.055</v>
      </c>
      <c r="K70" s="115" t="s">
        <v>5279</v>
      </c>
      <c r="L70" s="121" t="str">
        <f t="shared" si="5"/>
        <v>PT15984741101079</v>
      </c>
      <c r="M70" s="121" t="s">
        <v>5280</v>
      </c>
      <c r="N70" s="122">
        <v>0.05500000000000016</v>
      </c>
      <c r="O70" s="122"/>
      <c r="P70" s="119">
        <f t="shared" si="6"/>
        <v>0</v>
      </c>
      <c r="Q70" s="124"/>
      <c r="R70" s="124"/>
      <c r="S70" s="124"/>
      <c r="T70" s="125" t="s">
        <v>695</v>
      </c>
      <c r="U70" s="126" t="s">
        <v>697</v>
      </c>
      <c r="V70" s="127" t="s">
        <v>492</v>
      </c>
      <c r="W70" s="129" t="str">
        <f t="shared" si="7"/>
        <v>Hao hụt</v>
      </c>
      <c r="X70" s="129" t="str">
        <f t="shared" si="21"/>
        <v/>
      </c>
      <c r="Y70" s="154" t="s">
        <v>499</v>
      </c>
      <c r="Z70" s="131" t="s">
        <v>745</v>
      </c>
      <c r="AA70" s="124"/>
      <c r="AB70" s="132"/>
      <c r="AC70" s="133"/>
      <c r="AD70" s="134"/>
      <c r="AE70" s="133"/>
      <c r="AF70" s="135" t="str">
        <f t="array" ref="AF70">xlookup($E:$E,'CLV2'!$A:$A,'CLV2'!E:E)</f>
        <v>2.FRUITS</v>
      </c>
      <c r="AG70" s="135" t="str">
        <f t="shared" si="10"/>
        <v>KG</v>
      </c>
      <c r="AH70" s="136">
        <f t="shared" si="11"/>
        <v>0.01774193548</v>
      </c>
      <c r="AI70" s="137">
        <f t="array" ref="AI70">XLOOKUP(E70,'Đơn giá'!A:A,'Đơn giá'!D:D)</f>
        <v>69416</v>
      </c>
      <c r="AJ70" s="138">
        <f t="shared" si="12"/>
        <v>3817.88</v>
      </c>
      <c r="AK70" s="138">
        <f t="shared" si="13"/>
        <v>3817.88</v>
      </c>
      <c r="AL70" s="138">
        <f t="shared" si="14"/>
        <v>0</v>
      </c>
      <c r="AM70" s="138">
        <f t="shared" si="15"/>
        <v>0</v>
      </c>
      <c r="AN70" s="138">
        <f t="shared" si="16"/>
        <v>0</v>
      </c>
      <c r="AO70" s="139" t="str">
        <f t="array" ref="AO70">XLOOKUP($D:$D,'DS ST'!$J:$J,'DS ST'!K:K)</f>
        <v>SC005377 - Nguyễn Minh Thắng</v>
      </c>
      <c r="AP70" s="139" t="str">
        <f t="array" ref="AP70">XLOOKUP($D:$D,'DS ST'!$J:$J,'DS ST'!L:L)</f>
        <v>Võ Thị Huệ</v>
      </c>
      <c r="AQ70" s="139" t="str">
        <f t="array" ref="AQ70">XLOOKUP($D:$D,'DS ST'!$J:$J,'DS ST'!M:M)</f>
        <v>HCM 001</v>
      </c>
      <c r="AR70" s="140"/>
      <c r="AS70" s="140"/>
      <c r="AT70" s="135" t="str">
        <f t="array" ref="AT70">xlookup($E:$E,'CLV2'!$A:$A,'CLV2'!$F:$F)</f>
        <v>3.LOCAL FRUITS</v>
      </c>
      <c r="AU70" s="135" t="str">
        <f t="array" ref="AU70">xlookup($E:$E,'CLV2'!$A:$A,'CLV2'!$G:$G)</f>
        <v>4.Bơ</v>
      </c>
      <c r="AV70" s="142"/>
      <c r="AW70" s="143"/>
      <c r="AX70" s="144"/>
    </row>
    <row r="71" ht="22.5" customHeight="1">
      <c r="A71" s="113"/>
      <c r="B71" s="114">
        <v>46235.0</v>
      </c>
      <c r="C71" s="115" t="s">
        <v>566</v>
      </c>
      <c r="D71" s="116" t="str">
        <f>VLOOKUP(C71,'DS ST'!A:B,2,0)</f>
        <v>A166</v>
      </c>
      <c r="E71" s="117">
        <v>1101366.0</v>
      </c>
      <c r="F71" s="115" t="s">
        <v>1804</v>
      </c>
      <c r="G71" s="115" t="s">
        <v>104</v>
      </c>
      <c r="H71" s="118">
        <v>4.2</v>
      </c>
      <c r="I71" s="118">
        <v>4.18</v>
      </c>
      <c r="J71" s="119">
        <f t="shared" si="4"/>
        <v>0.02</v>
      </c>
      <c r="K71" s="115" t="s">
        <v>5279</v>
      </c>
      <c r="L71" s="121" t="str">
        <f t="shared" si="5"/>
        <v>PT15984741101366</v>
      </c>
      <c r="M71" s="121" t="s">
        <v>5280</v>
      </c>
      <c r="N71" s="122">
        <v>0.020000000000000462</v>
      </c>
      <c r="O71" s="122"/>
      <c r="P71" s="119">
        <f t="shared" si="6"/>
        <v>0</v>
      </c>
      <c r="Q71" s="124"/>
      <c r="R71" s="124"/>
      <c r="S71" s="124"/>
      <c r="T71" s="125" t="s">
        <v>695</v>
      </c>
      <c r="U71" s="126" t="s">
        <v>697</v>
      </c>
      <c r="V71" s="127" t="s">
        <v>492</v>
      </c>
      <c r="W71" s="129" t="str">
        <f t="shared" si="7"/>
        <v>Hao hụt</v>
      </c>
      <c r="X71" s="129" t="str">
        <f t="shared" si="21"/>
        <v/>
      </c>
      <c r="Y71" s="154" t="s">
        <v>499</v>
      </c>
      <c r="Z71" s="131" t="s">
        <v>745</v>
      </c>
      <c r="AA71" s="124"/>
      <c r="AB71" s="132"/>
      <c r="AC71" s="133"/>
      <c r="AD71" s="134"/>
      <c r="AE71" s="133"/>
      <c r="AF71" s="135" t="str">
        <f t="array" ref="AF71">xlookup($E:$E,'CLV2'!$A:$A,'CLV2'!E:E)</f>
        <v>2.VEGETABLES</v>
      </c>
      <c r="AG71" s="135" t="str">
        <f t="shared" si="10"/>
        <v>KG</v>
      </c>
      <c r="AH71" s="136">
        <f t="shared" si="11"/>
        <v>0.004761904762</v>
      </c>
      <c r="AI71" s="137">
        <f t="array" ref="AI71">XLOOKUP(E71,'Đơn giá'!A:A,'Đơn giá'!D:D)</f>
        <v>55000</v>
      </c>
      <c r="AJ71" s="138">
        <f t="shared" si="12"/>
        <v>1100</v>
      </c>
      <c r="AK71" s="138">
        <f t="shared" si="13"/>
        <v>1100</v>
      </c>
      <c r="AL71" s="138">
        <f t="shared" si="14"/>
        <v>0</v>
      </c>
      <c r="AM71" s="138">
        <f t="shared" si="15"/>
        <v>0</v>
      </c>
      <c r="AN71" s="138">
        <f t="shared" si="16"/>
        <v>0</v>
      </c>
      <c r="AO71" s="139" t="str">
        <f t="array" ref="AO71">XLOOKUP($D:$D,'DS ST'!$J:$J,'DS ST'!K:K)</f>
        <v>SC005377 - Nguyễn Minh Thắng</v>
      </c>
      <c r="AP71" s="139" t="str">
        <f t="array" ref="AP71">XLOOKUP($D:$D,'DS ST'!$J:$J,'DS ST'!L:L)</f>
        <v>Võ Thị Huệ</v>
      </c>
      <c r="AQ71" s="139" t="str">
        <f t="array" ref="AQ71">XLOOKUP($D:$D,'DS ST'!$J:$J,'DS ST'!M:M)</f>
        <v>HCM 001</v>
      </c>
      <c r="AR71" s="140"/>
      <c r="AS71" s="140"/>
      <c r="AT71" s="135" t="str">
        <f t="array" ref="AT71">xlookup($E:$E,'CLV2'!$A:$A,'CLV2'!$F:$F)</f>
        <v>3.LEAFY VEGGIES</v>
      </c>
      <c r="AU71" s="135" t="str">
        <f t="array" ref="AU71">xlookup($E:$E,'CLV2'!$A:$A,'CLV2'!$G:$G)</f>
        <v>4.Rau Ăn Bông</v>
      </c>
      <c r="AV71" s="142"/>
      <c r="AW71" s="143"/>
      <c r="AX71" s="144"/>
    </row>
    <row r="72" ht="22.5" customHeight="1">
      <c r="A72" s="113"/>
      <c r="B72" s="114">
        <v>46235.0</v>
      </c>
      <c r="C72" s="115" t="s">
        <v>566</v>
      </c>
      <c r="D72" s="116" t="str">
        <f>VLOOKUP(C72,'DS ST'!A:B,2,0)</f>
        <v>A166</v>
      </c>
      <c r="E72" s="117">
        <v>1101592.0</v>
      </c>
      <c r="F72" s="115" t="s">
        <v>1161</v>
      </c>
      <c r="G72" s="115" t="s">
        <v>104</v>
      </c>
      <c r="H72" s="118">
        <v>9.7</v>
      </c>
      <c r="I72" s="118">
        <v>9.64</v>
      </c>
      <c r="J72" s="119">
        <f t="shared" si="4"/>
        <v>0.06</v>
      </c>
      <c r="K72" s="115" t="s">
        <v>5279</v>
      </c>
      <c r="L72" s="121" t="str">
        <f t="shared" si="5"/>
        <v>PT15984741101592</v>
      </c>
      <c r="M72" s="121" t="s">
        <v>5280</v>
      </c>
      <c r="N72" s="122">
        <v>0.05999999999999872</v>
      </c>
      <c r="O72" s="122"/>
      <c r="P72" s="119">
        <f t="shared" si="6"/>
        <v>0</v>
      </c>
      <c r="Q72" s="124"/>
      <c r="R72" s="124"/>
      <c r="S72" s="124"/>
      <c r="T72" s="125" t="s">
        <v>695</v>
      </c>
      <c r="U72" s="126" t="s">
        <v>697</v>
      </c>
      <c r="V72" s="127" t="s">
        <v>492</v>
      </c>
      <c r="W72" s="129" t="str">
        <f t="shared" si="7"/>
        <v>Hao hụt</v>
      </c>
      <c r="X72" s="129" t="str">
        <f t="shared" si="21"/>
        <v/>
      </c>
      <c r="Y72" s="154" t="s">
        <v>499</v>
      </c>
      <c r="Z72" s="131" t="s">
        <v>745</v>
      </c>
      <c r="AA72" s="124"/>
      <c r="AB72" s="132"/>
      <c r="AC72" s="133"/>
      <c r="AD72" s="134"/>
      <c r="AE72" s="133"/>
      <c r="AF72" s="135" t="str">
        <f t="array" ref="AF72">xlookup($E:$E,'CLV2'!$A:$A,'CLV2'!E:E)</f>
        <v>2.FRUITS</v>
      </c>
      <c r="AG72" s="135" t="str">
        <f t="shared" si="10"/>
        <v>KG</v>
      </c>
      <c r="AH72" s="136">
        <f t="shared" si="11"/>
        <v>0.00618556701</v>
      </c>
      <c r="AI72" s="137">
        <f t="array" ref="AI72">XLOOKUP(E72,'Đơn giá'!A:A,'Đơn giá'!D:D)</f>
        <v>73000</v>
      </c>
      <c r="AJ72" s="138">
        <f t="shared" si="12"/>
        <v>4380</v>
      </c>
      <c r="AK72" s="138">
        <f t="shared" si="13"/>
        <v>4380</v>
      </c>
      <c r="AL72" s="138">
        <f t="shared" si="14"/>
        <v>0</v>
      </c>
      <c r="AM72" s="138">
        <f t="shared" si="15"/>
        <v>0</v>
      </c>
      <c r="AN72" s="138">
        <f t="shared" si="16"/>
        <v>0</v>
      </c>
      <c r="AO72" s="139" t="str">
        <f t="array" ref="AO72">XLOOKUP($D:$D,'DS ST'!$J:$J,'DS ST'!K:K)</f>
        <v>SC005377 - Nguyễn Minh Thắng</v>
      </c>
      <c r="AP72" s="139" t="str">
        <f t="array" ref="AP72">XLOOKUP($D:$D,'DS ST'!$J:$J,'DS ST'!L:L)</f>
        <v>Võ Thị Huệ</v>
      </c>
      <c r="AQ72" s="139" t="str">
        <f t="array" ref="AQ72">XLOOKUP($D:$D,'DS ST'!$J:$J,'DS ST'!M:M)</f>
        <v>HCM 001</v>
      </c>
      <c r="AR72" s="140"/>
      <c r="AS72" s="140"/>
      <c r="AT72" s="135" t="str">
        <f t="array" ref="AT72">xlookup($E:$E,'CLV2'!$A:$A,'CLV2'!$F:$F)</f>
        <v>3.LOCAL FRUITS</v>
      </c>
      <c r="AU72" s="135" t="str">
        <f t="array" ref="AU72">xlookup($E:$E,'CLV2'!$A:$A,'CLV2'!$G:$G)</f>
        <v>4.Sầu Riêng</v>
      </c>
      <c r="AV72" s="142"/>
      <c r="AW72" s="143"/>
      <c r="AX72" s="144"/>
    </row>
    <row r="73" ht="22.5" customHeight="1">
      <c r="A73" s="113"/>
      <c r="B73" s="114">
        <v>46235.0</v>
      </c>
      <c r="C73" s="115" t="s">
        <v>566</v>
      </c>
      <c r="D73" s="116" t="str">
        <f>VLOOKUP(C73,'DS ST'!A:B,2,0)</f>
        <v>A166</v>
      </c>
      <c r="E73" s="117">
        <v>1101812.0</v>
      </c>
      <c r="F73" s="115" t="s">
        <v>1177</v>
      </c>
      <c r="G73" s="115" t="s">
        <v>104</v>
      </c>
      <c r="H73" s="118">
        <v>15.8</v>
      </c>
      <c r="I73" s="118">
        <v>15.74</v>
      </c>
      <c r="J73" s="119">
        <f t="shared" si="4"/>
        <v>0.06</v>
      </c>
      <c r="K73" s="115" t="s">
        <v>5279</v>
      </c>
      <c r="L73" s="121" t="str">
        <f t="shared" si="5"/>
        <v>PT15984741101812</v>
      </c>
      <c r="M73" s="121" t="s">
        <v>5280</v>
      </c>
      <c r="N73" s="122">
        <v>0.0600000000000005</v>
      </c>
      <c r="O73" s="122"/>
      <c r="P73" s="119">
        <f t="shared" si="6"/>
        <v>0</v>
      </c>
      <c r="Q73" s="124"/>
      <c r="R73" s="124"/>
      <c r="S73" s="124"/>
      <c r="T73" s="125" t="s">
        <v>695</v>
      </c>
      <c r="U73" s="126" t="s">
        <v>697</v>
      </c>
      <c r="V73" s="127" t="s">
        <v>492</v>
      </c>
      <c r="W73" s="129" t="str">
        <f t="shared" si="7"/>
        <v>Hao hụt</v>
      </c>
      <c r="X73" s="129" t="str">
        <f t="shared" si="21"/>
        <v/>
      </c>
      <c r="Y73" s="154" t="s">
        <v>499</v>
      </c>
      <c r="Z73" s="131" t="s">
        <v>745</v>
      </c>
      <c r="AA73" s="124"/>
      <c r="AB73" s="132"/>
      <c r="AC73" s="133"/>
      <c r="AD73" s="134"/>
      <c r="AE73" s="133"/>
      <c r="AF73" s="135" t="str">
        <f t="array" ref="AF73">xlookup($E:$E,'CLV2'!$A:$A,'CLV2'!E:E)</f>
        <v>2.FRUITS</v>
      </c>
      <c r="AG73" s="135" t="str">
        <f t="shared" si="10"/>
        <v>KG</v>
      </c>
      <c r="AH73" s="136">
        <f t="shared" si="11"/>
        <v>0.003797468354</v>
      </c>
      <c r="AI73" s="137">
        <f t="array" ref="AI73">XLOOKUP(E73,'Đơn giá'!A:A,'Đơn giá'!D:D)</f>
        <v>23000</v>
      </c>
      <c r="AJ73" s="138">
        <f t="shared" si="12"/>
        <v>1380</v>
      </c>
      <c r="AK73" s="138">
        <f t="shared" si="13"/>
        <v>1380</v>
      </c>
      <c r="AL73" s="138">
        <f t="shared" si="14"/>
        <v>0</v>
      </c>
      <c r="AM73" s="138">
        <f t="shared" si="15"/>
        <v>0</v>
      </c>
      <c r="AN73" s="138">
        <f t="shared" si="16"/>
        <v>0</v>
      </c>
      <c r="AO73" s="139" t="str">
        <f t="array" ref="AO73">XLOOKUP($D:$D,'DS ST'!$J:$J,'DS ST'!K:K)</f>
        <v>SC005377 - Nguyễn Minh Thắng</v>
      </c>
      <c r="AP73" s="139" t="str">
        <f t="array" ref="AP73">XLOOKUP($D:$D,'DS ST'!$J:$J,'DS ST'!L:L)</f>
        <v>Võ Thị Huệ</v>
      </c>
      <c r="AQ73" s="139" t="str">
        <f t="array" ref="AQ73">XLOOKUP($D:$D,'DS ST'!$J:$J,'DS ST'!M:M)</f>
        <v>HCM 001</v>
      </c>
      <c r="AR73" s="140"/>
      <c r="AS73" s="140"/>
      <c r="AT73" s="135" t="str">
        <f t="array" ref="AT73">xlookup($E:$E,'CLV2'!$A:$A,'CLV2'!$F:$F)</f>
        <v>3.LOCAL FRUITS</v>
      </c>
      <c r="AU73" s="135" t="str">
        <f t="array" ref="AU73">xlookup($E:$E,'CLV2'!$A:$A,'CLV2'!$G:$G)</f>
        <v>4.Dưa Hấu</v>
      </c>
      <c r="AV73" s="142"/>
      <c r="AW73" s="143"/>
      <c r="AX73" s="144"/>
    </row>
    <row r="74" ht="22.5" customHeight="1">
      <c r="A74" s="113"/>
      <c r="B74" s="114">
        <v>46235.0</v>
      </c>
      <c r="C74" s="115" t="s">
        <v>1226</v>
      </c>
      <c r="D74" s="116" t="str">
        <f>VLOOKUP(C74,'DS ST'!A:B,2,0)</f>
        <v>TSO</v>
      </c>
      <c r="E74" s="117">
        <v>10511.0</v>
      </c>
      <c r="F74" s="115" t="s">
        <v>427</v>
      </c>
      <c r="G74" s="115" t="s">
        <v>428</v>
      </c>
      <c r="H74" s="118">
        <v>20.0</v>
      </c>
      <c r="I74" s="118">
        <v>0.0</v>
      </c>
      <c r="J74" s="119">
        <f t="shared" si="4"/>
        <v>20</v>
      </c>
      <c r="K74" s="115" t="s">
        <v>5281</v>
      </c>
      <c r="L74" s="121" t="str">
        <f t="shared" si="5"/>
        <v>PT159847210511</v>
      </c>
      <c r="M74" s="121" t="s">
        <v>5282</v>
      </c>
      <c r="N74" s="122"/>
      <c r="O74" s="122"/>
      <c r="P74" s="119">
        <f t="shared" si="6"/>
        <v>20</v>
      </c>
      <c r="Q74" s="124"/>
      <c r="R74" s="153" t="s">
        <v>1104</v>
      </c>
      <c r="S74" s="124"/>
      <c r="T74" s="125"/>
      <c r="U74" s="126" t="s">
        <v>697</v>
      </c>
      <c r="V74" s="127" t="s">
        <v>1500</v>
      </c>
      <c r="W74" s="129" t="str">
        <f t="shared" si="7"/>
        <v/>
      </c>
      <c r="X74" s="129" t="str">
        <f t="shared" si="21"/>
        <v/>
      </c>
      <c r="Y74" s="154" t="s">
        <v>499</v>
      </c>
      <c r="Z74" s="131" t="s">
        <v>745</v>
      </c>
      <c r="AA74" s="124"/>
      <c r="AB74" s="132"/>
      <c r="AC74" s="133"/>
      <c r="AD74" s="134"/>
      <c r="AE74" s="133"/>
      <c r="AF74" s="135" t="str">
        <f t="array" ref="AF74">xlookup($E:$E,'CLV2'!$A:$A,'CLV2'!E:E)</f>
        <v>2.VEGETABLES</v>
      </c>
      <c r="AG74" s="135" t="str">
        <f t="shared" si="10"/>
        <v>Pack</v>
      </c>
      <c r="AH74" s="136">
        <f t="shared" si="11"/>
        <v>1</v>
      </c>
      <c r="AI74" s="137">
        <f t="array" ref="AI74">XLOOKUP(E74,'Đơn giá'!A:A,'Đơn giá'!D:D)</f>
        <v>16000</v>
      </c>
      <c r="AJ74" s="138">
        <f t="shared" si="12"/>
        <v>320000</v>
      </c>
      <c r="AK74" s="138">
        <f t="shared" si="13"/>
        <v>0</v>
      </c>
      <c r="AL74" s="138">
        <f t="shared" si="14"/>
        <v>0</v>
      </c>
      <c r="AM74" s="138">
        <f t="shared" si="15"/>
        <v>320000</v>
      </c>
      <c r="AN74" s="138">
        <f t="shared" si="16"/>
        <v>0</v>
      </c>
      <c r="AO74" s="139" t="str">
        <f t="array" ref="AO74">XLOOKUP($D:$D,'DS ST'!$J:$J,'DS ST'!K:K)</f>
        <v>SC003733 - Trần Huỳnh Thơ</v>
      </c>
      <c r="AP74" s="139" t="str">
        <f t="array" ref="AP74">XLOOKUP($D:$D,'DS ST'!$J:$J,'DS ST'!L:L)</f>
        <v>Võ Thị Huệ</v>
      </c>
      <c r="AQ74" s="139" t="str">
        <f t="array" ref="AQ74">XLOOKUP($D:$D,'DS ST'!$J:$J,'DS ST'!M:M)</f>
        <v>HCM 013</v>
      </c>
      <c r="AR74" s="140"/>
      <c r="AS74" s="140"/>
      <c r="AT74" s="135" t="str">
        <f t="array" ref="AT74">xlookup($E:$E,'CLV2'!$A:$A,'CLV2'!$F:$F)</f>
        <v>3.FRUIT VEGGIES</v>
      </c>
      <c r="AU74" s="135" t="str">
        <f t="array" ref="AU74">xlookup($E:$E,'CLV2'!$A:$A,'CLV2'!$G:$G)</f>
        <v>4.Bắp, Đậu</v>
      </c>
      <c r="AV74" s="142"/>
      <c r="AW74" s="143"/>
      <c r="AX74" s="144"/>
    </row>
    <row r="75" ht="22.5" customHeight="1">
      <c r="A75" s="113"/>
      <c r="B75" s="114">
        <v>46235.0</v>
      </c>
      <c r="C75" s="115" t="s">
        <v>1226</v>
      </c>
      <c r="D75" s="116" t="str">
        <f>VLOOKUP(C75,'DS ST'!A:B,2,0)</f>
        <v>TSO</v>
      </c>
      <c r="E75" s="117">
        <v>1100867.0</v>
      </c>
      <c r="F75" s="115" t="s">
        <v>924</v>
      </c>
      <c r="G75" s="115" t="s">
        <v>104</v>
      </c>
      <c r="H75" s="118">
        <v>5.8</v>
      </c>
      <c r="I75" s="118">
        <v>5.78</v>
      </c>
      <c r="J75" s="119">
        <f t="shared" si="4"/>
        <v>0.02</v>
      </c>
      <c r="K75" s="115" t="s">
        <v>5281</v>
      </c>
      <c r="L75" s="121" t="str">
        <f t="shared" si="5"/>
        <v>PT15984721100867</v>
      </c>
      <c r="M75" s="121" t="s">
        <v>5282</v>
      </c>
      <c r="N75" s="122">
        <v>0.019999999999999574</v>
      </c>
      <c r="O75" s="122"/>
      <c r="P75" s="119">
        <f t="shared" si="6"/>
        <v>0</v>
      </c>
      <c r="Q75" s="124"/>
      <c r="R75" s="153" t="s">
        <v>1104</v>
      </c>
      <c r="S75" s="124"/>
      <c r="T75" s="125" t="s">
        <v>5283</v>
      </c>
      <c r="U75" s="126" t="s">
        <v>697</v>
      </c>
      <c r="V75" s="127" t="s">
        <v>492</v>
      </c>
      <c r="W75" s="129" t="str">
        <f t="shared" si="7"/>
        <v>Hao hụt</v>
      </c>
      <c r="X75" s="129" t="str">
        <f t="shared" si="21"/>
        <v/>
      </c>
      <c r="Y75" s="154" t="s">
        <v>499</v>
      </c>
      <c r="Z75" s="131" t="s">
        <v>745</v>
      </c>
      <c r="AA75" s="124"/>
      <c r="AB75" s="132"/>
      <c r="AC75" s="133"/>
      <c r="AD75" s="134"/>
      <c r="AE75" s="133"/>
      <c r="AF75" s="135" t="str">
        <f t="array" ref="AF75">xlookup($E:$E,'CLV2'!$A:$A,'CLV2'!E:E)</f>
        <v>2.FRUITS</v>
      </c>
      <c r="AG75" s="135" t="str">
        <f t="shared" si="10"/>
        <v>KG</v>
      </c>
      <c r="AH75" s="136">
        <f t="shared" si="11"/>
        <v>0.003448275862</v>
      </c>
      <c r="AI75" s="137">
        <f t="array" ref="AI75">XLOOKUP(E75,'Đơn giá'!A:A,'Đơn giá'!D:D)</f>
        <v>33000</v>
      </c>
      <c r="AJ75" s="138">
        <f t="shared" si="12"/>
        <v>660</v>
      </c>
      <c r="AK75" s="138">
        <f t="shared" si="13"/>
        <v>660</v>
      </c>
      <c r="AL75" s="138">
        <f t="shared" si="14"/>
        <v>0</v>
      </c>
      <c r="AM75" s="138">
        <f t="shared" si="15"/>
        <v>0</v>
      </c>
      <c r="AN75" s="138">
        <f t="shared" si="16"/>
        <v>0</v>
      </c>
      <c r="AO75" s="139" t="str">
        <f t="array" ref="AO75">XLOOKUP($D:$D,'DS ST'!$J:$J,'DS ST'!K:K)</f>
        <v>SC003733 - Trần Huỳnh Thơ</v>
      </c>
      <c r="AP75" s="139" t="str">
        <f t="array" ref="AP75">XLOOKUP($D:$D,'DS ST'!$J:$J,'DS ST'!L:L)</f>
        <v>Võ Thị Huệ</v>
      </c>
      <c r="AQ75" s="139" t="str">
        <f t="array" ref="AQ75">XLOOKUP($D:$D,'DS ST'!$J:$J,'DS ST'!M:M)</f>
        <v>HCM 013</v>
      </c>
      <c r="AR75" s="140"/>
      <c r="AS75" s="140"/>
      <c r="AT75" s="135" t="str">
        <f t="array" ref="AT75">xlookup($E:$E,'CLV2'!$A:$A,'CLV2'!$F:$F)</f>
        <v>3.LOCAL FRUITS</v>
      </c>
      <c r="AU75" s="135" t="str">
        <f t="array" ref="AU75">xlookup($E:$E,'CLV2'!$A:$A,'CLV2'!$G:$G)</f>
        <v>4.Bưởi</v>
      </c>
      <c r="AV75" s="142"/>
      <c r="AW75" s="143"/>
      <c r="AX75" s="144"/>
    </row>
    <row r="76" ht="22.5" customHeight="1">
      <c r="A76" s="113"/>
      <c r="B76" s="114">
        <v>46235.0</v>
      </c>
      <c r="C76" s="115" t="s">
        <v>1226</v>
      </c>
      <c r="D76" s="116" t="str">
        <f>VLOOKUP(C76,'DS ST'!A:B,2,0)</f>
        <v>TSO</v>
      </c>
      <c r="E76" s="117">
        <v>1101077.0</v>
      </c>
      <c r="F76" s="115" t="s">
        <v>1002</v>
      </c>
      <c r="G76" s="115" t="s">
        <v>104</v>
      </c>
      <c r="H76" s="118">
        <v>3.0</v>
      </c>
      <c r="I76" s="118">
        <v>2.98</v>
      </c>
      <c r="J76" s="119">
        <f t="shared" si="4"/>
        <v>0.02</v>
      </c>
      <c r="K76" s="115" t="s">
        <v>5281</v>
      </c>
      <c r="L76" s="121" t="str">
        <f t="shared" si="5"/>
        <v>PT15984721101077</v>
      </c>
      <c r="M76" s="121" t="s">
        <v>5282</v>
      </c>
      <c r="N76" s="122">
        <v>0.020000000000000018</v>
      </c>
      <c r="O76" s="122"/>
      <c r="P76" s="119">
        <f t="shared" si="6"/>
        <v>0</v>
      </c>
      <c r="Q76" s="124"/>
      <c r="R76" s="153" t="s">
        <v>1104</v>
      </c>
      <c r="S76" s="124"/>
      <c r="T76" s="125" t="s">
        <v>5283</v>
      </c>
      <c r="U76" s="126" t="s">
        <v>697</v>
      </c>
      <c r="V76" s="127" t="s">
        <v>492</v>
      </c>
      <c r="W76" s="129" t="str">
        <f t="shared" si="7"/>
        <v>Hao hụt</v>
      </c>
      <c r="X76" s="129" t="str">
        <f t="shared" si="21"/>
        <v/>
      </c>
      <c r="Y76" s="154" t="s">
        <v>499</v>
      </c>
      <c r="Z76" s="131" t="s">
        <v>745</v>
      </c>
      <c r="AA76" s="124"/>
      <c r="AB76" s="132"/>
      <c r="AC76" s="133"/>
      <c r="AD76" s="134"/>
      <c r="AE76" s="133"/>
      <c r="AF76" s="135" t="str">
        <f t="array" ref="AF76">xlookup($E:$E,'CLV2'!$A:$A,'CLV2'!E:E)</f>
        <v>2.FRUITS</v>
      </c>
      <c r="AG76" s="135" t="str">
        <f t="shared" si="10"/>
        <v>KG</v>
      </c>
      <c r="AH76" s="136">
        <f t="shared" si="11"/>
        <v>0.006666666667</v>
      </c>
      <c r="AI76" s="137">
        <f t="array" ref="AI76">XLOOKUP(E76,'Đơn giá'!A:A,'Đơn giá'!D:D)</f>
        <v>45000</v>
      </c>
      <c r="AJ76" s="138">
        <f t="shared" si="12"/>
        <v>900</v>
      </c>
      <c r="AK76" s="138">
        <f t="shared" si="13"/>
        <v>900</v>
      </c>
      <c r="AL76" s="138">
        <f t="shared" si="14"/>
        <v>0</v>
      </c>
      <c r="AM76" s="138">
        <f t="shared" si="15"/>
        <v>0</v>
      </c>
      <c r="AN76" s="138">
        <f t="shared" si="16"/>
        <v>0</v>
      </c>
      <c r="AO76" s="139" t="str">
        <f t="array" ref="AO76">XLOOKUP($D:$D,'DS ST'!$J:$J,'DS ST'!K:K)</f>
        <v>SC003733 - Trần Huỳnh Thơ</v>
      </c>
      <c r="AP76" s="139" t="str">
        <f t="array" ref="AP76">XLOOKUP($D:$D,'DS ST'!$J:$J,'DS ST'!L:L)</f>
        <v>Võ Thị Huệ</v>
      </c>
      <c r="AQ76" s="139" t="str">
        <f t="array" ref="AQ76">XLOOKUP($D:$D,'DS ST'!$J:$J,'DS ST'!M:M)</f>
        <v>HCM 013</v>
      </c>
      <c r="AR76" s="140"/>
      <c r="AS76" s="140"/>
      <c r="AT76" s="135" t="str">
        <f t="array" ref="AT76">xlookup($E:$E,'CLV2'!$A:$A,'CLV2'!$F:$F)</f>
        <v>3.LOCAL FRUITS</v>
      </c>
      <c r="AU76" s="135" t="str">
        <f t="array" ref="AU76">xlookup($E:$E,'CLV2'!$A:$A,'CLV2'!$G:$G)</f>
        <v>4.Trái Cây Đa Dạng</v>
      </c>
      <c r="AV76" s="142"/>
      <c r="AW76" s="143"/>
      <c r="AX76" s="144"/>
    </row>
    <row r="77" ht="22.5" customHeight="1">
      <c r="A77" s="113"/>
      <c r="B77" s="114">
        <v>46235.0</v>
      </c>
      <c r="C77" s="115" t="s">
        <v>1226</v>
      </c>
      <c r="D77" s="116" t="str">
        <f>VLOOKUP(C77,'DS ST'!A:B,2,0)</f>
        <v>TSO</v>
      </c>
      <c r="E77" s="117">
        <v>1101079.0</v>
      </c>
      <c r="F77" s="115" t="s">
        <v>2047</v>
      </c>
      <c r="G77" s="115" t="s">
        <v>104</v>
      </c>
      <c r="H77" s="118">
        <v>9.0</v>
      </c>
      <c r="I77" s="118">
        <v>8.935</v>
      </c>
      <c r="J77" s="119">
        <f t="shared" si="4"/>
        <v>0.065</v>
      </c>
      <c r="K77" s="115" t="s">
        <v>5281</v>
      </c>
      <c r="L77" s="121" t="str">
        <f t="shared" si="5"/>
        <v>PT15984721101079</v>
      </c>
      <c r="M77" s="121" t="s">
        <v>5282</v>
      </c>
      <c r="N77" s="122">
        <v>0.0649999999999995</v>
      </c>
      <c r="O77" s="122"/>
      <c r="P77" s="119">
        <f t="shared" si="6"/>
        <v>0</v>
      </c>
      <c r="Q77" s="124"/>
      <c r="R77" s="153" t="s">
        <v>1104</v>
      </c>
      <c r="S77" s="124"/>
      <c r="T77" s="125" t="s">
        <v>5283</v>
      </c>
      <c r="U77" s="126" t="s">
        <v>697</v>
      </c>
      <c r="V77" s="127" t="s">
        <v>492</v>
      </c>
      <c r="W77" s="129" t="str">
        <f t="shared" si="7"/>
        <v>Hao hụt</v>
      </c>
      <c r="X77" s="129" t="str">
        <f t="shared" si="21"/>
        <v/>
      </c>
      <c r="Y77" s="154" t="s">
        <v>499</v>
      </c>
      <c r="Z77" s="131" t="s">
        <v>745</v>
      </c>
      <c r="AA77" s="124"/>
      <c r="AB77" s="132"/>
      <c r="AC77" s="133"/>
      <c r="AD77" s="134"/>
      <c r="AE77" s="133"/>
      <c r="AF77" s="135" t="str">
        <f t="array" ref="AF77">xlookup($E:$E,'CLV2'!$A:$A,'CLV2'!E:E)</f>
        <v>2.FRUITS</v>
      </c>
      <c r="AG77" s="135" t="str">
        <f t="shared" si="10"/>
        <v>KG</v>
      </c>
      <c r="AH77" s="136">
        <f t="shared" si="11"/>
        <v>0.007222222222</v>
      </c>
      <c r="AI77" s="137">
        <f t="array" ref="AI77">XLOOKUP(E77,'Đơn giá'!A:A,'Đơn giá'!D:D)</f>
        <v>69416</v>
      </c>
      <c r="AJ77" s="138">
        <f t="shared" si="12"/>
        <v>4512.04</v>
      </c>
      <c r="AK77" s="138">
        <f t="shared" si="13"/>
        <v>4512.04</v>
      </c>
      <c r="AL77" s="138">
        <f t="shared" si="14"/>
        <v>0</v>
      </c>
      <c r="AM77" s="138">
        <f t="shared" si="15"/>
        <v>0</v>
      </c>
      <c r="AN77" s="138">
        <f t="shared" si="16"/>
        <v>0</v>
      </c>
      <c r="AO77" s="139" t="str">
        <f t="array" ref="AO77">XLOOKUP($D:$D,'DS ST'!$J:$J,'DS ST'!K:K)</f>
        <v>SC003733 - Trần Huỳnh Thơ</v>
      </c>
      <c r="AP77" s="139" t="str">
        <f t="array" ref="AP77">XLOOKUP($D:$D,'DS ST'!$J:$J,'DS ST'!L:L)</f>
        <v>Võ Thị Huệ</v>
      </c>
      <c r="AQ77" s="139" t="str">
        <f t="array" ref="AQ77">XLOOKUP($D:$D,'DS ST'!$J:$J,'DS ST'!M:M)</f>
        <v>HCM 013</v>
      </c>
      <c r="AR77" s="140"/>
      <c r="AS77" s="140"/>
      <c r="AT77" s="135" t="str">
        <f t="array" ref="AT77">xlookup($E:$E,'CLV2'!$A:$A,'CLV2'!$F:$F)</f>
        <v>3.LOCAL FRUITS</v>
      </c>
      <c r="AU77" s="135" t="str">
        <f t="array" ref="AU77">xlookup($E:$E,'CLV2'!$A:$A,'CLV2'!$G:$G)</f>
        <v>4.Bơ</v>
      </c>
      <c r="AV77" s="142"/>
      <c r="AW77" s="143"/>
      <c r="AX77" s="144"/>
    </row>
    <row r="78" ht="22.5" customHeight="1">
      <c r="A78" s="113"/>
      <c r="B78" s="114">
        <v>46235.0</v>
      </c>
      <c r="C78" s="115" t="s">
        <v>974</v>
      </c>
      <c r="D78" s="116" t="str">
        <f>VLOOKUP(C78,'DS ST'!A:B,2,0)</f>
        <v>HTN</v>
      </c>
      <c r="E78" s="117">
        <v>10511.0</v>
      </c>
      <c r="F78" s="115" t="s">
        <v>427</v>
      </c>
      <c r="G78" s="115" t="s">
        <v>428</v>
      </c>
      <c r="H78" s="118">
        <v>10.0</v>
      </c>
      <c r="I78" s="118">
        <v>9.0</v>
      </c>
      <c r="J78" s="119">
        <f t="shared" si="4"/>
        <v>1</v>
      </c>
      <c r="K78" s="115" t="s">
        <v>5284</v>
      </c>
      <c r="L78" s="121" t="str">
        <f t="shared" si="5"/>
        <v>PT159847110511</v>
      </c>
      <c r="M78" s="121" t="s">
        <v>5285</v>
      </c>
      <c r="N78" s="122"/>
      <c r="O78" s="122"/>
      <c r="P78" s="119">
        <f t="shared" si="6"/>
        <v>1</v>
      </c>
      <c r="Q78" s="124"/>
      <c r="R78" s="124"/>
      <c r="S78" s="124"/>
      <c r="T78" s="125"/>
      <c r="U78" s="126" t="s">
        <v>697</v>
      </c>
      <c r="V78" s="127" t="s">
        <v>1500</v>
      </c>
      <c r="W78" s="129" t="str">
        <f t="shared" si="7"/>
        <v/>
      </c>
      <c r="X78" s="129" t="str">
        <f t="shared" si="21"/>
        <v/>
      </c>
      <c r="Y78" s="154" t="s">
        <v>499</v>
      </c>
      <c r="Z78" s="131" t="s">
        <v>745</v>
      </c>
      <c r="AA78" s="124"/>
      <c r="AB78" s="132"/>
      <c r="AC78" s="133"/>
      <c r="AD78" s="134"/>
      <c r="AE78" s="133"/>
      <c r="AF78" s="135" t="str">
        <f t="array" ref="AF78">xlookup($E:$E,'CLV2'!$A:$A,'CLV2'!E:E)</f>
        <v>2.VEGETABLES</v>
      </c>
      <c r="AG78" s="135" t="str">
        <f t="shared" si="10"/>
        <v>Pack</v>
      </c>
      <c r="AH78" s="136">
        <f t="shared" si="11"/>
        <v>0.1</v>
      </c>
      <c r="AI78" s="137">
        <f t="array" ref="AI78">XLOOKUP(E78,'Đơn giá'!A:A,'Đơn giá'!D:D)</f>
        <v>16000</v>
      </c>
      <c r="AJ78" s="138">
        <f t="shared" si="12"/>
        <v>16000</v>
      </c>
      <c r="AK78" s="138">
        <f t="shared" si="13"/>
        <v>0</v>
      </c>
      <c r="AL78" s="138">
        <f t="shared" si="14"/>
        <v>0</v>
      </c>
      <c r="AM78" s="138">
        <f t="shared" si="15"/>
        <v>16000</v>
      </c>
      <c r="AN78" s="138">
        <f t="shared" si="16"/>
        <v>0</v>
      </c>
      <c r="AO78" s="139" t="str">
        <f t="array" ref="AO78">XLOOKUP($D:$D,'DS ST'!$J:$J,'DS ST'!K:K)</f>
        <v>SC010667 - Đào Hồng Hiện</v>
      </c>
      <c r="AP78" s="139" t="str">
        <f t="array" ref="AP78">XLOOKUP($D:$D,'DS ST'!$J:$J,'DS ST'!L:L)</f>
        <v>Nguyễn Thị Cà</v>
      </c>
      <c r="AQ78" s="139" t="str">
        <f t="array" ref="AQ78">XLOOKUP($D:$D,'DS ST'!$J:$J,'DS ST'!M:M)</f>
        <v>HCM 035</v>
      </c>
      <c r="AR78" s="140"/>
      <c r="AS78" s="140"/>
      <c r="AT78" s="135" t="str">
        <f t="array" ref="AT78">xlookup($E:$E,'CLV2'!$A:$A,'CLV2'!$F:$F)</f>
        <v>3.FRUIT VEGGIES</v>
      </c>
      <c r="AU78" s="135" t="str">
        <f t="array" ref="AU78">xlookup($E:$E,'CLV2'!$A:$A,'CLV2'!$G:$G)</f>
        <v>4.Bắp, Đậu</v>
      </c>
      <c r="AV78" s="142"/>
      <c r="AW78" s="143"/>
      <c r="AX78" s="144"/>
    </row>
    <row r="79" ht="22.5" customHeight="1">
      <c r="A79" s="113"/>
      <c r="B79" s="114">
        <v>46235.0</v>
      </c>
      <c r="C79" s="115" t="s">
        <v>974</v>
      </c>
      <c r="D79" s="116" t="str">
        <f>VLOOKUP(C79,'DS ST'!A:B,2,0)</f>
        <v>HTN</v>
      </c>
      <c r="E79" s="117">
        <v>11307.0</v>
      </c>
      <c r="F79" s="115" t="s">
        <v>1287</v>
      </c>
      <c r="G79" s="115" t="s">
        <v>275</v>
      </c>
      <c r="H79" s="118">
        <v>5.0</v>
      </c>
      <c r="I79" s="118">
        <v>4.0</v>
      </c>
      <c r="J79" s="119">
        <f t="shared" si="4"/>
        <v>1</v>
      </c>
      <c r="K79" s="115" t="s">
        <v>5284</v>
      </c>
      <c r="L79" s="121" t="str">
        <f t="shared" si="5"/>
        <v>PT159847111307</v>
      </c>
      <c r="M79" s="121" t="s">
        <v>5285</v>
      </c>
      <c r="N79" s="122"/>
      <c r="O79" s="122"/>
      <c r="P79" s="119">
        <f t="shared" si="6"/>
        <v>1</v>
      </c>
      <c r="Q79" s="124"/>
      <c r="R79" s="124"/>
      <c r="S79" s="124"/>
      <c r="T79" s="125"/>
      <c r="U79" s="126" t="s">
        <v>697</v>
      </c>
      <c r="V79" s="127" t="s">
        <v>1500</v>
      </c>
      <c r="W79" s="129" t="str">
        <f t="shared" si="7"/>
        <v/>
      </c>
      <c r="X79" s="129" t="str">
        <f t="shared" si="21"/>
        <v/>
      </c>
      <c r="Y79" s="154" t="s">
        <v>499</v>
      </c>
      <c r="Z79" s="131" t="s">
        <v>745</v>
      </c>
      <c r="AA79" s="124"/>
      <c r="AB79" s="132"/>
      <c r="AC79" s="133"/>
      <c r="AD79" s="134"/>
      <c r="AE79" s="133"/>
      <c r="AF79" s="135" t="str">
        <f t="array" ref="AF79">xlookup($E:$E,'CLV2'!$A:$A,'CLV2'!E:E)</f>
        <v>2.VEGETABLES</v>
      </c>
      <c r="AG79" s="135" t="str">
        <f t="shared" si="10"/>
        <v>Pack</v>
      </c>
      <c r="AH79" s="136">
        <f t="shared" si="11"/>
        <v>0.2</v>
      </c>
      <c r="AI79" s="137">
        <f t="array" ref="AI79">XLOOKUP(E79,'Đơn giá'!A:A,'Đơn giá'!D:D)</f>
        <v>35500</v>
      </c>
      <c r="AJ79" s="138">
        <f t="shared" si="12"/>
        <v>35500</v>
      </c>
      <c r="AK79" s="138">
        <f t="shared" si="13"/>
        <v>0</v>
      </c>
      <c r="AL79" s="138">
        <f t="shared" si="14"/>
        <v>0</v>
      </c>
      <c r="AM79" s="138">
        <f t="shared" si="15"/>
        <v>35500</v>
      </c>
      <c r="AN79" s="138">
        <f t="shared" si="16"/>
        <v>0</v>
      </c>
      <c r="AO79" s="139" t="str">
        <f t="array" ref="AO79">XLOOKUP($D:$D,'DS ST'!$J:$J,'DS ST'!K:K)</f>
        <v>SC010667 - Đào Hồng Hiện</v>
      </c>
      <c r="AP79" s="139" t="str">
        <f t="array" ref="AP79">XLOOKUP($D:$D,'DS ST'!$J:$J,'DS ST'!L:L)</f>
        <v>Nguyễn Thị Cà</v>
      </c>
      <c r="AQ79" s="139" t="str">
        <f t="array" ref="AQ79">XLOOKUP($D:$D,'DS ST'!$J:$J,'DS ST'!M:M)</f>
        <v>HCM 035</v>
      </c>
      <c r="AR79" s="140"/>
      <c r="AS79" s="140"/>
      <c r="AT79" s="135" t="str">
        <f t="array" ref="AT79">xlookup($E:$E,'CLV2'!$A:$A,'CLV2'!$F:$F)</f>
        <v>3.FRUIT VEGGIES</v>
      </c>
      <c r="AU79" s="135" t="str">
        <f t="array" ref="AU79">xlookup($E:$E,'CLV2'!$A:$A,'CLV2'!$G:$G)</f>
        <v>4.Cà Chua, Dưa Leo, Ớt Chuông</v>
      </c>
      <c r="AV79" s="142"/>
      <c r="AW79" s="143"/>
      <c r="AX79" s="144"/>
    </row>
    <row r="80" ht="22.5" customHeight="1">
      <c r="A80" s="113"/>
      <c r="B80" s="114">
        <v>46235.0</v>
      </c>
      <c r="C80" s="115" t="s">
        <v>974</v>
      </c>
      <c r="D80" s="116" t="str">
        <f>VLOOKUP(C80,'DS ST'!A:B,2,0)</f>
        <v>HTN</v>
      </c>
      <c r="E80" s="117">
        <v>1101062.0</v>
      </c>
      <c r="F80" s="115" t="s">
        <v>103</v>
      </c>
      <c r="G80" s="115" t="s">
        <v>104</v>
      </c>
      <c r="H80" s="118">
        <v>10.1</v>
      </c>
      <c r="I80" s="118">
        <v>10.06</v>
      </c>
      <c r="J80" s="119">
        <f t="shared" si="4"/>
        <v>0.04</v>
      </c>
      <c r="K80" s="115" t="s">
        <v>5284</v>
      </c>
      <c r="L80" s="121" t="str">
        <f t="shared" si="5"/>
        <v>PT15984711101062</v>
      </c>
      <c r="M80" s="121" t="s">
        <v>5285</v>
      </c>
      <c r="N80" s="122">
        <v>0.03999999999999915</v>
      </c>
      <c r="O80" s="122"/>
      <c r="P80" s="119">
        <f t="shared" si="6"/>
        <v>0</v>
      </c>
      <c r="Q80" s="124"/>
      <c r="R80" s="124"/>
      <c r="S80" s="124"/>
      <c r="T80" s="125" t="s">
        <v>695</v>
      </c>
      <c r="U80" s="126" t="s">
        <v>697</v>
      </c>
      <c r="V80" s="127" t="s">
        <v>492</v>
      </c>
      <c r="W80" s="129" t="str">
        <f t="shared" si="7"/>
        <v>Hao hụt</v>
      </c>
      <c r="X80" s="129" t="str">
        <f t="shared" si="21"/>
        <v/>
      </c>
      <c r="Y80" s="154" t="s">
        <v>499</v>
      </c>
      <c r="Z80" s="131" t="s">
        <v>745</v>
      </c>
      <c r="AA80" s="124"/>
      <c r="AB80" s="132"/>
      <c r="AC80" s="133"/>
      <c r="AD80" s="134"/>
      <c r="AE80" s="133"/>
      <c r="AF80" s="135" t="str">
        <f t="array" ref="AF80">xlookup($E:$E,'CLV2'!$A:$A,'CLV2'!E:E)</f>
        <v>2.FRUITS</v>
      </c>
      <c r="AG80" s="135" t="str">
        <f t="shared" si="10"/>
        <v>KG</v>
      </c>
      <c r="AH80" s="136">
        <f t="shared" si="11"/>
        <v>0.00396039604</v>
      </c>
      <c r="AI80" s="137">
        <f t="array" ref="AI80">XLOOKUP(E80,'Đơn giá'!A:A,'Đơn giá'!D:D)</f>
        <v>23000</v>
      </c>
      <c r="AJ80" s="138">
        <f t="shared" si="12"/>
        <v>920</v>
      </c>
      <c r="AK80" s="138">
        <f t="shared" si="13"/>
        <v>920</v>
      </c>
      <c r="AL80" s="138">
        <f t="shared" si="14"/>
        <v>0</v>
      </c>
      <c r="AM80" s="138">
        <f t="shared" si="15"/>
        <v>0</v>
      </c>
      <c r="AN80" s="138">
        <f t="shared" si="16"/>
        <v>0</v>
      </c>
      <c r="AO80" s="139" t="str">
        <f t="array" ref="AO80">XLOOKUP($D:$D,'DS ST'!$J:$J,'DS ST'!K:K)</f>
        <v>SC010667 - Đào Hồng Hiện</v>
      </c>
      <c r="AP80" s="139" t="str">
        <f t="array" ref="AP80">XLOOKUP($D:$D,'DS ST'!$J:$J,'DS ST'!L:L)</f>
        <v>Nguyễn Thị Cà</v>
      </c>
      <c r="AQ80" s="139" t="str">
        <f t="array" ref="AQ80">XLOOKUP($D:$D,'DS ST'!$J:$J,'DS ST'!M:M)</f>
        <v>HCM 035</v>
      </c>
      <c r="AR80" s="140"/>
      <c r="AS80" s="140"/>
      <c r="AT80" s="135" t="str">
        <f t="array" ref="AT80">xlookup($E:$E,'CLV2'!$A:$A,'CLV2'!$F:$F)</f>
        <v>3.LOCAL FRUITS</v>
      </c>
      <c r="AU80" s="135" t="str">
        <f t="array" ref="AU80">xlookup($E:$E,'CLV2'!$A:$A,'CLV2'!$G:$G)</f>
        <v>4.Chuối</v>
      </c>
      <c r="AV80" s="142"/>
      <c r="AW80" s="143"/>
      <c r="AX80" s="144"/>
    </row>
    <row r="81" ht="22.5" customHeight="1">
      <c r="A81" s="113"/>
      <c r="B81" s="114">
        <v>46235.0</v>
      </c>
      <c r="C81" s="115" t="s">
        <v>441</v>
      </c>
      <c r="D81" s="116" t="str">
        <f>VLOOKUP(C81,'DS ST'!A:B,2,0)</f>
        <v>A144</v>
      </c>
      <c r="E81" s="117">
        <v>10790.0</v>
      </c>
      <c r="F81" s="115" t="s">
        <v>598</v>
      </c>
      <c r="G81" s="115" t="s">
        <v>29</v>
      </c>
      <c r="H81" s="118">
        <v>10.0</v>
      </c>
      <c r="I81" s="118">
        <v>5.0</v>
      </c>
      <c r="J81" s="119">
        <f t="shared" si="4"/>
        <v>5</v>
      </c>
      <c r="K81" s="115" t="s">
        <v>5286</v>
      </c>
      <c r="L81" s="121" t="str">
        <f t="shared" si="5"/>
        <v>PT159846210790</v>
      </c>
      <c r="M81" s="121" t="s">
        <v>5287</v>
      </c>
      <c r="N81" s="122"/>
      <c r="O81" s="122"/>
      <c r="P81" s="119">
        <f t="shared" si="6"/>
        <v>5</v>
      </c>
      <c r="Q81" s="124"/>
      <c r="R81" s="124"/>
      <c r="S81" s="124"/>
      <c r="T81" s="125"/>
      <c r="U81" s="126" t="s">
        <v>697</v>
      </c>
      <c r="V81" s="127" t="s">
        <v>1500</v>
      </c>
      <c r="W81" s="129" t="str">
        <f t="shared" si="7"/>
        <v/>
      </c>
      <c r="X81" s="129" t="str">
        <f t="shared" si="21"/>
        <v/>
      </c>
      <c r="Y81" s="154" t="s">
        <v>499</v>
      </c>
      <c r="Z81" s="131" t="s">
        <v>745</v>
      </c>
      <c r="AA81" s="124"/>
      <c r="AB81" s="132"/>
      <c r="AC81" s="133"/>
      <c r="AD81" s="134"/>
      <c r="AE81" s="133"/>
      <c r="AF81" s="135" t="str">
        <f t="array" ref="AF81">xlookup($E:$E,'CLV2'!$A:$A,'CLV2'!E:E)</f>
        <v>2.VEGETABLES</v>
      </c>
      <c r="AG81" s="135" t="str">
        <f t="shared" si="10"/>
        <v>Pack</v>
      </c>
      <c r="AH81" s="136">
        <f t="shared" si="11"/>
        <v>0.5</v>
      </c>
      <c r="AI81" s="137">
        <f t="array" ref="AI81">XLOOKUP(E81,'Đơn giá'!A:A,'Đơn giá'!D:D)</f>
        <v>5000</v>
      </c>
      <c r="AJ81" s="138">
        <f t="shared" si="12"/>
        <v>25000</v>
      </c>
      <c r="AK81" s="138">
        <f t="shared" si="13"/>
        <v>0</v>
      </c>
      <c r="AL81" s="138">
        <f t="shared" si="14"/>
        <v>0</v>
      </c>
      <c r="AM81" s="138">
        <f t="shared" si="15"/>
        <v>25000</v>
      </c>
      <c r="AN81" s="138">
        <f t="shared" si="16"/>
        <v>0</v>
      </c>
      <c r="AO81" s="139" t="str">
        <f t="array" ref="AO81">XLOOKUP($D:$D,'DS ST'!$J:$J,'DS ST'!K:K)</f>
        <v>SC002220 - Nguyễn Thuỷ Tiên</v>
      </c>
      <c r="AP81" s="139" t="str">
        <f t="array" ref="AP81">XLOOKUP($D:$D,'DS ST'!$J:$J,'DS ST'!L:L)</f>
        <v>Võ Thị Huệ</v>
      </c>
      <c r="AQ81" s="139" t="str">
        <f t="array" ref="AQ81">XLOOKUP($D:$D,'DS ST'!$J:$J,'DS ST'!M:M)</f>
        <v>HCM 003</v>
      </c>
      <c r="AR81" s="140"/>
      <c r="AS81" s="140"/>
      <c r="AT81" s="135" t="str">
        <f t="array" ref="AT81">xlookup($E:$E,'CLV2'!$A:$A,'CLV2'!$F:$F)</f>
        <v>3.HERBS</v>
      </c>
      <c r="AU81" s="135" t="str">
        <f t="array" ref="AU81">xlookup($E:$E,'CLV2'!$A:$A,'CLV2'!$G:$G)</f>
        <v>4.Rau Thơm, Rau Nêm</v>
      </c>
      <c r="AV81" s="142"/>
      <c r="AW81" s="143"/>
      <c r="AX81" s="144"/>
    </row>
    <row r="82" ht="22.5" customHeight="1">
      <c r="A82" s="113"/>
      <c r="B82" s="114">
        <v>46235.0</v>
      </c>
      <c r="C82" s="115" t="s">
        <v>441</v>
      </c>
      <c r="D82" s="116" t="str">
        <f>VLOOKUP(C82,'DS ST'!A:B,2,0)</f>
        <v>A144</v>
      </c>
      <c r="E82" s="117">
        <v>1101079.0</v>
      </c>
      <c r="F82" s="115" t="s">
        <v>2047</v>
      </c>
      <c r="G82" s="115" t="s">
        <v>104</v>
      </c>
      <c r="H82" s="118">
        <v>9.2</v>
      </c>
      <c r="I82" s="118">
        <v>9.1</v>
      </c>
      <c r="J82" s="119">
        <f t="shared" si="4"/>
        <v>0.1</v>
      </c>
      <c r="K82" s="115" t="s">
        <v>5286</v>
      </c>
      <c r="L82" s="121" t="str">
        <f t="shared" si="5"/>
        <v>PT15984621101079</v>
      </c>
      <c r="M82" s="121" t="s">
        <v>5287</v>
      </c>
      <c r="N82" s="122">
        <v>0.09999999999999964</v>
      </c>
      <c r="O82" s="122"/>
      <c r="P82" s="119">
        <f t="shared" si="6"/>
        <v>0</v>
      </c>
      <c r="Q82" s="124"/>
      <c r="R82" s="124"/>
      <c r="S82" s="124"/>
      <c r="T82" s="125" t="s">
        <v>3271</v>
      </c>
      <c r="U82" s="126" t="s">
        <v>697</v>
      </c>
      <c r="V82" s="127" t="s">
        <v>492</v>
      </c>
      <c r="W82" s="129" t="str">
        <f t="shared" si="7"/>
        <v>Hao hụt</v>
      </c>
      <c r="X82" s="129" t="str">
        <f t="shared" si="21"/>
        <v/>
      </c>
      <c r="Y82" s="154" t="s">
        <v>499</v>
      </c>
      <c r="Z82" s="131" t="s">
        <v>745</v>
      </c>
      <c r="AA82" s="124"/>
      <c r="AB82" s="132"/>
      <c r="AC82" s="133"/>
      <c r="AD82" s="134"/>
      <c r="AE82" s="133"/>
      <c r="AF82" s="135" t="str">
        <f t="array" ref="AF82">xlookup($E:$E,'CLV2'!$A:$A,'CLV2'!E:E)</f>
        <v>2.FRUITS</v>
      </c>
      <c r="AG82" s="135" t="str">
        <f t="shared" si="10"/>
        <v>KG</v>
      </c>
      <c r="AH82" s="136">
        <f t="shared" si="11"/>
        <v>0.01086956522</v>
      </c>
      <c r="AI82" s="137">
        <f t="array" ref="AI82">XLOOKUP(E82,'Đơn giá'!A:A,'Đơn giá'!D:D)</f>
        <v>69416</v>
      </c>
      <c r="AJ82" s="138">
        <f t="shared" si="12"/>
        <v>6941.6</v>
      </c>
      <c r="AK82" s="138">
        <f t="shared" si="13"/>
        <v>6941.6</v>
      </c>
      <c r="AL82" s="138">
        <f t="shared" si="14"/>
        <v>0</v>
      </c>
      <c r="AM82" s="138">
        <f t="shared" si="15"/>
        <v>0</v>
      </c>
      <c r="AN82" s="138">
        <f t="shared" si="16"/>
        <v>0</v>
      </c>
      <c r="AO82" s="139" t="str">
        <f t="array" ref="AO82">XLOOKUP($D:$D,'DS ST'!$J:$J,'DS ST'!K:K)</f>
        <v>SC002220 - Nguyễn Thuỷ Tiên</v>
      </c>
      <c r="AP82" s="139" t="str">
        <f t="array" ref="AP82">XLOOKUP($D:$D,'DS ST'!$J:$J,'DS ST'!L:L)</f>
        <v>Võ Thị Huệ</v>
      </c>
      <c r="AQ82" s="139" t="str">
        <f t="array" ref="AQ82">XLOOKUP($D:$D,'DS ST'!$J:$J,'DS ST'!M:M)</f>
        <v>HCM 003</v>
      </c>
      <c r="AR82" s="140"/>
      <c r="AS82" s="140"/>
      <c r="AT82" s="135" t="str">
        <f t="array" ref="AT82">xlookup($E:$E,'CLV2'!$A:$A,'CLV2'!$F:$F)</f>
        <v>3.LOCAL FRUITS</v>
      </c>
      <c r="AU82" s="135" t="str">
        <f t="array" ref="AU82">xlookup($E:$E,'CLV2'!$A:$A,'CLV2'!$G:$G)</f>
        <v>4.Bơ</v>
      </c>
      <c r="AV82" s="142"/>
      <c r="AW82" s="143"/>
      <c r="AX82" s="144"/>
    </row>
    <row r="83" ht="22.5" customHeight="1">
      <c r="A83" s="113"/>
      <c r="B83" s="114">
        <v>46235.0</v>
      </c>
      <c r="C83" s="115" t="s">
        <v>441</v>
      </c>
      <c r="D83" s="116" t="str">
        <f>VLOOKUP(C83,'DS ST'!A:B,2,0)</f>
        <v>A144</v>
      </c>
      <c r="E83" s="117">
        <v>1101302.0</v>
      </c>
      <c r="F83" s="115" t="s">
        <v>944</v>
      </c>
      <c r="G83" s="115" t="s">
        <v>104</v>
      </c>
      <c r="H83" s="118">
        <v>8.0</v>
      </c>
      <c r="I83" s="118">
        <v>7.82</v>
      </c>
      <c r="J83" s="119">
        <f t="shared" si="4"/>
        <v>0.18</v>
      </c>
      <c r="K83" s="115" t="s">
        <v>5286</v>
      </c>
      <c r="L83" s="121" t="str">
        <f t="shared" si="5"/>
        <v>PT15984621101302</v>
      </c>
      <c r="M83" s="121" t="s">
        <v>5287</v>
      </c>
      <c r="N83" s="122">
        <v>0.17999999999999972</v>
      </c>
      <c r="O83" s="122"/>
      <c r="P83" s="119">
        <f t="shared" si="6"/>
        <v>0</v>
      </c>
      <c r="Q83" s="124"/>
      <c r="R83" s="124"/>
      <c r="S83" s="124"/>
      <c r="T83" s="125" t="s">
        <v>3271</v>
      </c>
      <c r="U83" s="126" t="s">
        <v>697</v>
      </c>
      <c r="V83" s="127" t="s">
        <v>492</v>
      </c>
      <c r="W83" s="129" t="str">
        <f t="shared" si="7"/>
        <v>Hao hụt</v>
      </c>
      <c r="X83" s="129" t="str">
        <f t="shared" si="21"/>
        <v/>
      </c>
      <c r="Y83" s="154" t="s">
        <v>499</v>
      </c>
      <c r="Z83" s="131" t="s">
        <v>745</v>
      </c>
      <c r="AA83" s="124"/>
      <c r="AB83" s="132"/>
      <c r="AC83" s="133"/>
      <c r="AD83" s="134"/>
      <c r="AE83" s="133"/>
      <c r="AF83" s="135" t="str">
        <f t="array" ref="AF83">xlookup($E:$E,'CLV2'!$A:$A,'CLV2'!E:E)</f>
        <v>2.FRUITS</v>
      </c>
      <c r="AG83" s="135" t="str">
        <f t="shared" si="10"/>
        <v>KG</v>
      </c>
      <c r="AH83" s="136">
        <f t="shared" si="11"/>
        <v>0.0225</v>
      </c>
      <c r="AI83" s="137">
        <f t="array" ref="AI83">XLOOKUP(E83,'Đơn giá'!A:A,'Đơn giá'!D:D)</f>
        <v>17500</v>
      </c>
      <c r="AJ83" s="138">
        <f t="shared" si="12"/>
        <v>3150</v>
      </c>
      <c r="AK83" s="138">
        <f t="shared" si="13"/>
        <v>3150</v>
      </c>
      <c r="AL83" s="138">
        <f t="shared" si="14"/>
        <v>0</v>
      </c>
      <c r="AM83" s="138">
        <f t="shared" si="15"/>
        <v>0</v>
      </c>
      <c r="AN83" s="138">
        <f t="shared" si="16"/>
        <v>0</v>
      </c>
      <c r="AO83" s="139" t="str">
        <f t="array" ref="AO83">XLOOKUP($D:$D,'DS ST'!$J:$J,'DS ST'!K:K)</f>
        <v>SC002220 - Nguyễn Thuỷ Tiên</v>
      </c>
      <c r="AP83" s="139" t="str">
        <f t="array" ref="AP83">XLOOKUP($D:$D,'DS ST'!$J:$J,'DS ST'!L:L)</f>
        <v>Võ Thị Huệ</v>
      </c>
      <c r="AQ83" s="139" t="str">
        <f t="array" ref="AQ83">XLOOKUP($D:$D,'DS ST'!$J:$J,'DS ST'!M:M)</f>
        <v>HCM 003</v>
      </c>
      <c r="AR83" s="140"/>
      <c r="AS83" s="140"/>
      <c r="AT83" s="135" t="str">
        <f t="array" ref="AT83">xlookup($E:$E,'CLV2'!$A:$A,'CLV2'!$F:$F)</f>
        <v>3.LOCAL FRUITS</v>
      </c>
      <c r="AU83" s="135" t="str">
        <f t="array" ref="AU83">xlookup($E:$E,'CLV2'!$A:$A,'CLV2'!$G:$G)</f>
        <v>4.Chuối</v>
      </c>
      <c r="AV83" s="142"/>
      <c r="AW83" s="143"/>
      <c r="AX83" s="144"/>
    </row>
    <row r="84" ht="22.5" customHeight="1">
      <c r="A84" s="113"/>
      <c r="B84" s="114">
        <v>46235.0</v>
      </c>
      <c r="C84" s="115" t="s">
        <v>441</v>
      </c>
      <c r="D84" s="116" t="str">
        <f>VLOOKUP(C84,'DS ST'!A:B,2,0)</f>
        <v>A144</v>
      </c>
      <c r="E84" s="117">
        <v>1101366.0</v>
      </c>
      <c r="F84" s="115" t="s">
        <v>1804</v>
      </c>
      <c r="G84" s="115" t="s">
        <v>104</v>
      </c>
      <c r="H84" s="118">
        <v>4.0</v>
      </c>
      <c r="I84" s="118">
        <v>3.96</v>
      </c>
      <c r="J84" s="119">
        <f t="shared" si="4"/>
        <v>0.04</v>
      </c>
      <c r="K84" s="115" t="s">
        <v>5286</v>
      </c>
      <c r="L84" s="121" t="str">
        <f t="shared" si="5"/>
        <v>PT15984621101366</v>
      </c>
      <c r="M84" s="121" t="s">
        <v>5287</v>
      </c>
      <c r="N84" s="122">
        <v>0.040000000000000036</v>
      </c>
      <c r="O84" s="122"/>
      <c r="P84" s="119">
        <f t="shared" si="6"/>
        <v>0</v>
      </c>
      <c r="Q84" s="124"/>
      <c r="R84" s="124"/>
      <c r="S84" s="124"/>
      <c r="T84" s="125" t="s">
        <v>3271</v>
      </c>
      <c r="U84" s="126" t="s">
        <v>697</v>
      </c>
      <c r="V84" s="127" t="s">
        <v>492</v>
      </c>
      <c r="W84" s="129" t="str">
        <f t="shared" si="7"/>
        <v>Hao hụt</v>
      </c>
      <c r="X84" s="129" t="str">
        <f t="shared" si="21"/>
        <v/>
      </c>
      <c r="Y84" s="154" t="s">
        <v>499</v>
      </c>
      <c r="Z84" s="131" t="s">
        <v>745</v>
      </c>
      <c r="AA84" s="124"/>
      <c r="AB84" s="132"/>
      <c r="AC84" s="133"/>
      <c r="AD84" s="134"/>
      <c r="AE84" s="133"/>
      <c r="AF84" s="135" t="str">
        <f t="array" ref="AF84">xlookup($E:$E,'CLV2'!$A:$A,'CLV2'!E:E)</f>
        <v>2.VEGETABLES</v>
      </c>
      <c r="AG84" s="135" t="str">
        <f t="shared" si="10"/>
        <v>KG</v>
      </c>
      <c r="AH84" s="136">
        <f t="shared" si="11"/>
        <v>0.01</v>
      </c>
      <c r="AI84" s="137">
        <f t="array" ref="AI84">XLOOKUP(E84,'Đơn giá'!A:A,'Đơn giá'!D:D)</f>
        <v>55000</v>
      </c>
      <c r="AJ84" s="138">
        <f t="shared" si="12"/>
        <v>2200</v>
      </c>
      <c r="AK84" s="138">
        <f t="shared" si="13"/>
        <v>2200</v>
      </c>
      <c r="AL84" s="138">
        <f t="shared" si="14"/>
        <v>0</v>
      </c>
      <c r="AM84" s="138">
        <f t="shared" si="15"/>
        <v>0</v>
      </c>
      <c r="AN84" s="138">
        <f t="shared" si="16"/>
        <v>0</v>
      </c>
      <c r="AO84" s="139" t="str">
        <f t="array" ref="AO84">XLOOKUP($D:$D,'DS ST'!$J:$J,'DS ST'!K:K)</f>
        <v>SC002220 - Nguyễn Thuỷ Tiên</v>
      </c>
      <c r="AP84" s="139" t="str">
        <f t="array" ref="AP84">XLOOKUP($D:$D,'DS ST'!$J:$J,'DS ST'!L:L)</f>
        <v>Võ Thị Huệ</v>
      </c>
      <c r="AQ84" s="139" t="str">
        <f t="array" ref="AQ84">XLOOKUP($D:$D,'DS ST'!$J:$J,'DS ST'!M:M)</f>
        <v>HCM 003</v>
      </c>
      <c r="AR84" s="140"/>
      <c r="AS84" s="140"/>
      <c r="AT84" s="135" t="str">
        <f t="array" ref="AT84">xlookup($E:$E,'CLV2'!$A:$A,'CLV2'!$F:$F)</f>
        <v>3.LEAFY VEGGIES</v>
      </c>
      <c r="AU84" s="135" t="str">
        <f t="array" ref="AU84">xlookup($E:$E,'CLV2'!$A:$A,'CLV2'!$G:$G)</f>
        <v>4.Rau Ăn Bông</v>
      </c>
      <c r="AV84" s="142"/>
      <c r="AW84" s="143"/>
      <c r="AX84" s="144"/>
    </row>
    <row r="85" ht="22.5" customHeight="1">
      <c r="A85" s="113"/>
      <c r="B85" s="114">
        <v>46235.0</v>
      </c>
      <c r="C85" s="115" t="s">
        <v>441</v>
      </c>
      <c r="D85" s="116" t="str">
        <f>VLOOKUP(C85,'DS ST'!A:B,2,0)</f>
        <v>A144</v>
      </c>
      <c r="E85" s="117">
        <v>1101392.0</v>
      </c>
      <c r="F85" s="115" t="s">
        <v>1093</v>
      </c>
      <c r="G85" s="115" t="s">
        <v>104</v>
      </c>
      <c r="H85" s="118">
        <v>5.1</v>
      </c>
      <c r="I85" s="118">
        <v>5.05</v>
      </c>
      <c r="J85" s="119">
        <f t="shared" si="4"/>
        <v>0.05</v>
      </c>
      <c r="K85" s="115" t="s">
        <v>5286</v>
      </c>
      <c r="L85" s="121" t="str">
        <f t="shared" si="5"/>
        <v>PT15984621101392</v>
      </c>
      <c r="M85" s="121" t="s">
        <v>5287</v>
      </c>
      <c r="N85" s="122">
        <v>0.04999999999999982</v>
      </c>
      <c r="O85" s="122"/>
      <c r="P85" s="119">
        <f t="shared" si="6"/>
        <v>0</v>
      </c>
      <c r="Q85" s="124"/>
      <c r="R85" s="124"/>
      <c r="S85" s="124"/>
      <c r="T85" s="125" t="s">
        <v>3271</v>
      </c>
      <c r="U85" s="126" t="s">
        <v>697</v>
      </c>
      <c r="V85" s="127" t="s">
        <v>492</v>
      </c>
      <c r="W85" s="129" t="str">
        <f t="shared" si="7"/>
        <v>Hao hụt</v>
      </c>
      <c r="X85" s="129" t="str">
        <f t="shared" si="21"/>
        <v/>
      </c>
      <c r="Y85" s="154" t="s">
        <v>499</v>
      </c>
      <c r="Z85" s="131" t="s">
        <v>745</v>
      </c>
      <c r="AA85" s="124"/>
      <c r="AB85" s="132"/>
      <c r="AC85" s="133"/>
      <c r="AD85" s="134"/>
      <c r="AE85" s="133"/>
      <c r="AF85" s="135" t="str">
        <f t="array" ref="AF85">xlookup($E:$E,'CLV2'!$A:$A,'CLV2'!E:E)</f>
        <v>2.VEGETABLES</v>
      </c>
      <c r="AG85" s="135" t="str">
        <f t="shared" si="10"/>
        <v>KG</v>
      </c>
      <c r="AH85" s="136">
        <f t="shared" si="11"/>
        <v>0.009803921569</v>
      </c>
      <c r="AI85" s="137">
        <f t="array" ref="AI85">XLOOKUP(E85,'Đơn giá'!A:A,'Đơn giá'!D:D)</f>
        <v>48000</v>
      </c>
      <c r="AJ85" s="138">
        <f t="shared" si="12"/>
        <v>2400</v>
      </c>
      <c r="AK85" s="138">
        <f t="shared" si="13"/>
        <v>2400</v>
      </c>
      <c r="AL85" s="138">
        <f t="shared" si="14"/>
        <v>0</v>
      </c>
      <c r="AM85" s="138">
        <f t="shared" si="15"/>
        <v>0</v>
      </c>
      <c r="AN85" s="138">
        <f t="shared" si="16"/>
        <v>0</v>
      </c>
      <c r="AO85" s="139" t="str">
        <f t="array" ref="AO85">XLOOKUP($D:$D,'DS ST'!$J:$J,'DS ST'!K:K)</f>
        <v>SC002220 - Nguyễn Thuỷ Tiên</v>
      </c>
      <c r="AP85" s="139" t="str">
        <f t="array" ref="AP85">XLOOKUP($D:$D,'DS ST'!$J:$J,'DS ST'!L:L)</f>
        <v>Võ Thị Huệ</v>
      </c>
      <c r="AQ85" s="139" t="str">
        <f t="array" ref="AQ85">XLOOKUP($D:$D,'DS ST'!$J:$J,'DS ST'!M:M)</f>
        <v>HCM 003</v>
      </c>
      <c r="AR85" s="140"/>
      <c r="AS85" s="140"/>
      <c r="AT85" s="135" t="str">
        <f t="array" ref="AT85">xlookup($E:$E,'CLV2'!$A:$A,'CLV2'!$F:$F)</f>
        <v>3.FRUIT VEGGIES</v>
      </c>
      <c r="AU85" s="135" t="str">
        <f t="array" ref="AU85">xlookup($E:$E,'CLV2'!$A:$A,'CLV2'!$G:$G)</f>
        <v>4.Cà Chua, Dưa Leo, Ớt Chuông</v>
      </c>
      <c r="AV85" s="142"/>
      <c r="AW85" s="143"/>
      <c r="AX85" s="144"/>
    </row>
    <row r="86" ht="22.5" customHeight="1">
      <c r="A86" s="113"/>
      <c r="B86" s="114">
        <v>46235.0</v>
      </c>
      <c r="C86" s="115" t="s">
        <v>441</v>
      </c>
      <c r="D86" s="116" t="str">
        <f>VLOOKUP(C86,'DS ST'!A:B,2,0)</f>
        <v>A144</v>
      </c>
      <c r="E86" s="117">
        <v>1101812.0</v>
      </c>
      <c r="F86" s="115" t="s">
        <v>1177</v>
      </c>
      <c r="G86" s="115" t="s">
        <v>104</v>
      </c>
      <c r="H86" s="118">
        <v>15.3</v>
      </c>
      <c r="I86" s="118">
        <v>15.16</v>
      </c>
      <c r="J86" s="119">
        <f t="shared" si="4"/>
        <v>0.14</v>
      </c>
      <c r="K86" s="115" t="s">
        <v>5286</v>
      </c>
      <c r="L86" s="121" t="str">
        <f t="shared" si="5"/>
        <v>PT15984621101812</v>
      </c>
      <c r="M86" s="121" t="s">
        <v>5287</v>
      </c>
      <c r="N86" s="122">
        <v>0.14000000000000057</v>
      </c>
      <c r="O86" s="122"/>
      <c r="P86" s="119">
        <f t="shared" si="6"/>
        <v>0</v>
      </c>
      <c r="Q86" s="124"/>
      <c r="R86" s="124"/>
      <c r="S86" s="124"/>
      <c r="T86" s="125" t="s">
        <v>3271</v>
      </c>
      <c r="U86" s="126" t="s">
        <v>697</v>
      </c>
      <c r="V86" s="127" t="s">
        <v>492</v>
      </c>
      <c r="W86" s="129" t="str">
        <f t="shared" si="7"/>
        <v>Hao hụt</v>
      </c>
      <c r="X86" s="129" t="str">
        <f t="shared" si="21"/>
        <v/>
      </c>
      <c r="Y86" s="154" t="s">
        <v>499</v>
      </c>
      <c r="Z86" s="131" t="s">
        <v>745</v>
      </c>
      <c r="AA86" s="124"/>
      <c r="AB86" s="132"/>
      <c r="AC86" s="133"/>
      <c r="AD86" s="134"/>
      <c r="AE86" s="133"/>
      <c r="AF86" s="135" t="str">
        <f t="array" ref="AF86">xlookup($E:$E,'CLV2'!$A:$A,'CLV2'!E:E)</f>
        <v>2.FRUITS</v>
      </c>
      <c r="AG86" s="135" t="str">
        <f t="shared" si="10"/>
        <v>KG</v>
      </c>
      <c r="AH86" s="136">
        <f t="shared" si="11"/>
        <v>0.009150326797</v>
      </c>
      <c r="AI86" s="137">
        <f t="array" ref="AI86">XLOOKUP(E86,'Đơn giá'!A:A,'Đơn giá'!D:D)</f>
        <v>23000</v>
      </c>
      <c r="AJ86" s="138">
        <f t="shared" si="12"/>
        <v>3220</v>
      </c>
      <c r="AK86" s="138">
        <f t="shared" si="13"/>
        <v>3220</v>
      </c>
      <c r="AL86" s="138">
        <f t="shared" si="14"/>
        <v>0</v>
      </c>
      <c r="AM86" s="138">
        <f t="shared" si="15"/>
        <v>0</v>
      </c>
      <c r="AN86" s="138">
        <f t="shared" si="16"/>
        <v>0</v>
      </c>
      <c r="AO86" s="139" t="str">
        <f t="array" ref="AO86">XLOOKUP($D:$D,'DS ST'!$J:$J,'DS ST'!K:K)</f>
        <v>SC002220 - Nguyễn Thuỷ Tiên</v>
      </c>
      <c r="AP86" s="139" t="str">
        <f t="array" ref="AP86">XLOOKUP($D:$D,'DS ST'!$J:$J,'DS ST'!L:L)</f>
        <v>Võ Thị Huệ</v>
      </c>
      <c r="AQ86" s="139" t="str">
        <f t="array" ref="AQ86">XLOOKUP($D:$D,'DS ST'!$J:$J,'DS ST'!M:M)</f>
        <v>HCM 003</v>
      </c>
      <c r="AR86" s="140"/>
      <c r="AS86" s="140"/>
      <c r="AT86" s="135" t="str">
        <f t="array" ref="AT86">xlookup($E:$E,'CLV2'!$A:$A,'CLV2'!$F:$F)</f>
        <v>3.LOCAL FRUITS</v>
      </c>
      <c r="AU86" s="135" t="str">
        <f t="array" ref="AU86">xlookup($E:$E,'CLV2'!$A:$A,'CLV2'!$G:$G)</f>
        <v>4.Dưa Hấu</v>
      </c>
      <c r="AV86" s="142"/>
      <c r="AW86" s="143"/>
      <c r="AX86" s="144"/>
    </row>
    <row r="87" ht="22.5" customHeight="1">
      <c r="A87" s="113"/>
      <c r="B87" s="114">
        <v>46235.0</v>
      </c>
      <c r="C87" s="115" t="s">
        <v>843</v>
      </c>
      <c r="D87" s="116" t="str">
        <f>VLOOKUP(C87,'DS ST'!A:B,2,0)</f>
        <v>CKO</v>
      </c>
      <c r="E87" s="117">
        <v>10511.0</v>
      </c>
      <c r="F87" s="115" t="s">
        <v>427</v>
      </c>
      <c r="G87" s="115" t="s">
        <v>428</v>
      </c>
      <c r="H87" s="118">
        <v>14.0</v>
      </c>
      <c r="I87" s="118">
        <v>12.0</v>
      </c>
      <c r="J87" s="119">
        <f t="shared" si="4"/>
        <v>2</v>
      </c>
      <c r="K87" s="115" t="s">
        <v>5288</v>
      </c>
      <c r="L87" s="121" t="str">
        <f t="shared" si="5"/>
        <v>PT159845610511</v>
      </c>
      <c r="M87" s="121" t="s">
        <v>5289</v>
      </c>
      <c r="N87" s="122"/>
      <c r="O87" s="122"/>
      <c r="P87" s="119">
        <f t="shared" si="6"/>
        <v>2</v>
      </c>
      <c r="Q87" s="124"/>
      <c r="R87" s="124"/>
      <c r="S87" s="124"/>
      <c r="T87" s="125"/>
      <c r="U87" s="126" t="s">
        <v>697</v>
      </c>
      <c r="V87" s="127" t="s">
        <v>1500</v>
      </c>
      <c r="W87" s="129" t="str">
        <f t="shared" si="7"/>
        <v/>
      </c>
      <c r="X87" s="129" t="str">
        <f t="shared" si="21"/>
        <v/>
      </c>
      <c r="Y87" s="154" t="s">
        <v>499</v>
      </c>
      <c r="Z87" s="131" t="s">
        <v>745</v>
      </c>
      <c r="AA87" s="124"/>
      <c r="AB87" s="132"/>
      <c r="AC87" s="133"/>
      <c r="AD87" s="134"/>
      <c r="AE87" s="133"/>
      <c r="AF87" s="135" t="str">
        <f t="array" ref="AF87">xlookup($E:$E,'CLV2'!$A:$A,'CLV2'!E:E)</f>
        <v>2.VEGETABLES</v>
      </c>
      <c r="AG87" s="135" t="str">
        <f t="shared" si="10"/>
        <v>Pack</v>
      </c>
      <c r="AH87" s="136">
        <f t="shared" si="11"/>
        <v>0.1428571429</v>
      </c>
      <c r="AI87" s="137">
        <f t="array" ref="AI87">XLOOKUP(E87,'Đơn giá'!A:A,'Đơn giá'!D:D)</f>
        <v>16000</v>
      </c>
      <c r="AJ87" s="138">
        <f t="shared" si="12"/>
        <v>32000</v>
      </c>
      <c r="AK87" s="138">
        <f t="shared" si="13"/>
        <v>0</v>
      </c>
      <c r="AL87" s="138">
        <f t="shared" si="14"/>
        <v>0</v>
      </c>
      <c r="AM87" s="138">
        <f t="shared" si="15"/>
        <v>32000</v>
      </c>
      <c r="AN87" s="138">
        <f t="shared" si="16"/>
        <v>0</v>
      </c>
      <c r="AO87" s="139" t="str">
        <f t="array" ref="AO87">XLOOKUP($D:$D,'DS ST'!$J:$J,'DS ST'!K:K)</f>
        <v>SC005375 - Trần Văn Hiếu</v>
      </c>
      <c r="AP87" s="139" t="str">
        <f t="array" ref="AP87">XLOOKUP($D:$D,'DS ST'!$J:$J,'DS ST'!L:L)</f>
        <v>Võ Thị Huệ</v>
      </c>
      <c r="AQ87" s="139" t="str">
        <f t="array" ref="AQ87">XLOOKUP($D:$D,'DS ST'!$J:$J,'DS ST'!M:M)</f>
        <v>HCM 014</v>
      </c>
      <c r="AR87" s="140"/>
      <c r="AS87" s="140"/>
      <c r="AT87" s="135" t="str">
        <f t="array" ref="AT87">xlookup($E:$E,'CLV2'!$A:$A,'CLV2'!$F:$F)</f>
        <v>3.FRUIT VEGGIES</v>
      </c>
      <c r="AU87" s="135" t="str">
        <f t="array" ref="AU87">xlookup($E:$E,'CLV2'!$A:$A,'CLV2'!$G:$G)</f>
        <v>4.Bắp, Đậu</v>
      </c>
      <c r="AV87" s="142"/>
      <c r="AW87" s="143"/>
      <c r="AX87" s="144"/>
    </row>
    <row r="88" ht="22.5" customHeight="1">
      <c r="A88" s="113"/>
      <c r="B88" s="114">
        <v>46235.0</v>
      </c>
      <c r="C88" s="115" t="s">
        <v>843</v>
      </c>
      <c r="D88" s="116" t="str">
        <f>VLOOKUP(C88,'DS ST'!A:B,2,0)</f>
        <v>CKO</v>
      </c>
      <c r="E88" s="117">
        <v>10793.0</v>
      </c>
      <c r="F88" s="115" t="s">
        <v>642</v>
      </c>
      <c r="G88" s="115" t="s">
        <v>29</v>
      </c>
      <c r="H88" s="118">
        <v>8.0</v>
      </c>
      <c r="I88" s="118">
        <v>4.0</v>
      </c>
      <c r="J88" s="119">
        <f t="shared" si="4"/>
        <v>4</v>
      </c>
      <c r="K88" s="115" t="s">
        <v>5288</v>
      </c>
      <c r="L88" s="121" t="str">
        <f t="shared" si="5"/>
        <v>PT159845610793</v>
      </c>
      <c r="M88" s="121" t="s">
        <v>5289</v>
      </c>
      <c r="N88" s="122"/>
      <c r="O88" s="122"/>
      <c r="P88" s="119">
        <f t="shared" si="6"/>
        <v>4</v>
      </c>
      <c r="Q88" s="124"/>
      <c r="R88" s="124"/>
      <c r="S88" s="124"/>
      <c r="T88" s="125"/>
      <c r="U88" s="126" t="s">
        <v>697</v>
      </c>
      <c r="V88" s="127" t="s">
        <v>1500</v>
      </c>
      <c r="W88" s="129" t="str">
        <f t="shared" si="7"/>
        <v/>
      </c>
      <c r="X88" s="129" t="str">
        <f t="shared" si="21"/>
        <v/>
      </c>
      <c r="Y88" s="154" t="s">
        <v>499</v>
      </c>
      <c r="Z88" s="131" t="s">
        <v>745</v>
      </c>
      <c r="AA88" s="124"/>
      <c r="AB88" s="132"/>
      <c r="AC88" s="133"/>
      <c r="AD88" s="134"/>
      <c r="AE88" s="133"/>
      <c r="AF88" s="135" t="str">
        <f t="array" ref="AF88">xlookup($E:$E,'CLV2'!$A:$A,'CLV2'!E:E)</f>
        <v>2.VEGETABLES</v>
      </c>
      <c r="AG88" s="135" t="str">
        <f t="shared" si="10"/>
        <v>Pack</v>
      </c>
      <c r="AH88" s="136">
        <f t="shared" si="11"/>
        <v>0.5</v>
      </c>
      <c r="AI88" s="137">
        <f t="array" ref="AI88">XLOOKUP(E88,'Đơn giá'!A:A,'Đơn giá'!D:D)</f>
        <v>5500</v>
      </c>
      <c r="AJ88" s="138">
        <f t="shared" si="12"/>
        <v>22000</v>
      </c>
      <c r="AK88" s="138">
        <f t="shared" si="13"/>
        <v>0</v>
      </c>
      <c r="AL88" s="138">
        <f t="shared" si="14"/>
        <v>0</v>
      </c>
      <c r="AM88" s="138">
        <f t="shared" si="15"/>
        <v>22000</v>
      </c>
      <c r="AN88" s="138">
        <f t="shared" si="16"/>
        <v>0</v>
      </c>
      <c r="AO88" s="139" t="str">
        <f t="array" ref="AO88">XLOOKUP($D:$D,'DS ST'!$J:$J,'DS ST'!K:K)</f>
        <v>SC005375 - Trần Văn Hiếu</v>
      </c>
      <c r="AP88" s="139" t="str">
        <f t="array" ref="AP88">XLOOKUP($D:$D,'DS ST'!$J:$J,'DS ST'!L:L)</f>
        <v>Võ Thị Huệ</v>
      </c>
      <c r="AQ88" s="139" t="str">
        <f t="array" ref="AQ88">XLOOKUP($D:$D,'DS ST'!$J:$J,'DS ST'!M:M)</f>
        <v>HCM 014</v>
      </c>
      <c r="AR88" s="140"/>
      <c r="AS88" s="140"/>
      <c r="AT88" s="135" t="str">
        <f t="array" ref="AT88">xlookup($E:$E,'CLV2'!$A:$A,'CLV2'!$F:$F)</f>
        <v>3.HERBS</v>
      </c>
      <c r="AU88" s="135" t="str">
        <f t="array" ref="AU88">xlookup($E:$E,'CLV2'!$A:$A,'CLV2'!$G:$G)</f>
        <v>4.Rau Thơm, Rau Nêm</v>
      </c>
      <c r="AV88" s="142"/>
      <c r="AW88" s="143"/>
      <c r="AX88" s="144"/>
    </row>
    <row r="89" ht="22.5" customHeight="1">
      <c r="A89" s="113"/>
      <c r="B89" s="114">
        <v>46235.0</v>
      </c>
      <c r="C89" s="115" t="s">
        <v>843</v>
      </c>
      <c r="D89" s="116" t="str">
        <f>VLOOKUP(C89,'DS ST'!A:B,2,0)</f>
        <v>CKO</v>
      </c>
      <c r="E89" s="117">
        <v>11230.0</v>
      </c>
      <c r="F89" s="115" t="s">
        <v>2555</v>
      </c>
      <c r="G89" s="115" t="s">
        <v>275</v>
      </c>
      <c r="H89" s="118">
        <v>10.0</v>
      </c>
      <c r="I89" s="118">
        <v>9.0</v>
      </c>
      <c r="J89" s="119">
        <f t="shared" si="4"/>
        <v>1</v>
      </c>
      <c r="K89" s="115" t="s">
        <v>5288</v>
      </c>
      <c r="L89" s="121" t="str">
        <f t="shared" si="5"/>
        <v>PT159845611230</v>
      </c>
      <c r="M89" s="121" t="s">
        <v>5289</v>
      </c>
      <c r="N89" s="122"/>
      <c r="O89" s="122"/>
      <c r="P89" s="119">
        <f t="shared" si="6"/>
        <v>1</v>
      </c>
      <c r="Q89" s="124"/>
      <c r="R89" s="124"/>
      <c r="S89" s="124"/>
      <c r="T89" s="125"/>
      <c r="U89" s="126" t="s">
        <v>697</v>
      </c>
      <c r="V89" s="127" t="s">
        <v>1500</v>
      </c>
      <c r="W89" s="129" t="str">
        <f t="shared" si="7"/>
        <v/>
      </c>
      <c r="X89" s="129" t="str">
        <f t="shared" si="21"/>
        <v/>
      </c>
      <c r="Y89" s="154" t="s">
        <v>499</v>
      </c>
      <c r="Z89" s="131" t="s">
        <v>745</v>
      </c>
      <c r="AA89" s="124"/>
      <c r="AB89" s="132"/>
      <c r="AC89" s="133"/>
      <c r="AD89" s="134"/>
      <c r="AE89" s="133"/>
      <c r="AF89" s="135" t="str">
        <f t="array" ref="AF89">xlookup($E:$E,'CLV2'!$A:$A,'CLV2'!E:E)</f>
        <v>2.VEGETABLES</v>
      </c>
      <c r="AG89" s="135" t="str">
        <f t="shared" si="10"/>
        <v>Pack</v>
      </c>
      <c r="AH89" s="136">
        <f t="shared" si="11"/>
        <v>0.1</v>
      </c>
      <c r="AI89" s="137">
        <f t="array" ref="AI89">XLOOKUP(E89,'Đơn giá'!A:A,'Đơn giá'!D:D)</f>
        <v>12500</v>
      </c>
      <c r="AJ89" s="138">
        <f t="shared" si="12"/>
        <v>12500</v>
      </c>
      <c r="AK89" s="138">
        <f t="shared" si="13"/>
        <v>0</v>
      </c>
      <c r="AL89" s="138">
        <f t="shared" si="14"/>
        <v>0</v>
      </c>
      <c r="AM89" s="138">
        <f t="shared" si="15"/>
        <v>12500</v>
      </c>
      <c r="AN89" s="138">
        <f t="shared" si="16"/>
        <v>0</v>
      </c>
      <c r="AO89" s="139" t="str">
        <f t="array" ref="AO89">XLOOKUP($D:$D,'DS ST'!$J:$J,'DS ST'!K:K)</f>
        <v>SC005375 - Trần Văn Hiếu</v>
      </c>
      <c r="AP89" s="139" t="str">
        <f t="array" ref="AP89">XLOOKUP($D:$D,'DS ST'!$J:$J,'DS ST'!L:L)</f>
        <v>Võ Thị Huệ</v>
      </c>
      <c r="AQ89" s="139" t="str">
        <f t="array" ref="AQ89">XLOOKUP($D:$D,'DS ST'!$J:$J,'DS ST'!M:M)</f>
        <v>HCM 014</v>
      </c>
      <c r="AR89" s="140"/>
      <c r="AS89" s="140"/>
      <c r="AT89" s="135" t="str">
        <f t="array" ref="AT89">xlookup($E:$E,'CLV2'!$A:$A,'CLV2'!$F:$F)</f>
        <v>3.FRUIT VEGGIES</v>
      </c>
      <c r="AU89" s="135" t="str">
        <f t="array" ref="AU89">xlookup($E:$E,'CLV2'!$A:$A,'CLV2'!$G:$G)</f>
        <v>4.Bắp, Đậu</v>
      </c>
      <c r="AV89" s="142"/>
      <c r="AW89" s="143"/>
      <c r="AX89" s="144"/>
    </row>
    <row r="90" ht="22.5" customHeight="1">
      <c r="A90" s="113"/>
      <c r="B90" s="114">
        <v>46235.0</v>
      </c>
      <c r="C90" s="115" t="s">
        <v>843</v>
      </c>
      <c r="D90" s="116" t="str">
        <f>VLOOKUP(C90,'DS ST'!A:B,2,0)</f>
        <v>CKO</v>
      </c>
      <c r="E90" s="117">
        <v>11651.0</v>
      </c>
      <c r="F90" s="115" t="s">
        <v>2534</v>
      </c>
      <c r="G90" s="115" t="s">
        <v>275</v>
      </c>
      <c r="H90" s="118">
        <v>6.0</v>
      </c>
      <c r="I90" s="118">
        <v>5.0</v>
      </c>
      <c r="J90" s="119">
        <f t="shared" si="4"/>
        <v>1</v>
      </c>
      <c r="K90" s="115" t="s">
        <v>5288</v>
      </c>
      <c r="L90" s="121" t="str">
        <f t="shared" si="5"/>
        <v>PT159845611651</v>
      </c>
      <c r="M90" s="121" t="s">
        <v>5289</v>
      </c>
      <c r="N90" s="122"/>
      <c r="O90" s="122"/>
      <c r="P90" s="119">
        <f t="shared" si="6"/>
        <v>1</v>
      </c>
      <c r="Q90" s="124"/>
      <c r="R90" s="124"/>
      <c r="S90" s="124"/>
      <c r="T90" s="125"/>
      <c r="U90" s="126" t="s">
        <v>697</v>
      </c>
      <c r="V90" s="127" t="s">
        <v>1500</v>
      </c>
      <c r="W90" s="129" t="str">
        <f t="shared" si="7"/>
        <v/>
      </c>
      <c r="X90" s="129" t="str">
        <f t="shared" si="21"/>
        <v/>
      </c>
      <c r="Y90" s="154" t="s">
        <v>499</v>
      </c>
      <c r="Z90" s="131" t="s">
        <v>745</v>
      </c>
      <c r="AA90" s="124"/>
      <c r="AB90" s="132"/>
      <c r="AC90" s="133"/>
      <c r="AD90" s="134"/>
      <c r="AE90" s="133"/>
      <c r="AF90" s="135" t="str">
        <f t="array" ref="AF90">xlookup($E:$E,'CLV2'!$A:$A,'CLV2'!E:E)</f>
        <v>2.FRUITS</v>
      </c>
      <c r="AG90" s="135" t="str">
        <f t="shared" si="10"/>
        <v>Pack</v>
      </c>
      <c r="AH90" s="136">
        <f t="shared" si="11"/>
        <v>0.1666666667</v>
      </c>
      <c r="AI90" s="137">
        <f t="array" ref="AI90">XLOOKUP(E90,'Đơn giá'!A:A,'Đơn giá'!D:D)</f>
        <v>36667</v>
      </c>
      <c r="AJ90" s="138">
        <f t="shared" si="12"/>
        <v>36667</v>
      </c>
      <c r="AK90" s="138">
        <f t="shared" si="13"/>
        <v>0</v>
      </c>
      <c r="AL90" s="138">
        <f t="shared" si="14"/>
        <v>0</v>
      </c>
      <c r="AM90" s="138">
        <f t="shared" si="15"/>
        <v>36667</v>
      </c>
      <c r="AN90" s="138">
        <f t="shared" si="16"/>
        <v>0</v>
      </c>
      <c r="AO90" s="139" t="str">
        <f t="array" ref="AO90">XLOOKUP($D:$D,'DS ST'!$J:$J,'DS ST'!K:K)</f>
        <v>SC005375 - Trần Văn Hiếu</v>
      </c>
      <c r="AP90" s="139" t="str">
        <f t="array" ref="AP90">XLOOKUP($D:$D,'DS ST'!$J:$J,'DS ST'!L:L)</f>
        <v>Võ Thị Huệ</v>
      </c>
      <c r="AQ90" s="139" t="str">
        <f t="array" ref="AQ90">XLOOKUP($D:$D,'DS ST'!$J:$J,'DS ST'!M:M)</f>
        <v>HCM 014</v>
      </c>
      <c r="AR90" s="140"/>
      <c r="AS90" s="140"/>
      <c r="AT90" s="135" t="str">
        <f t="array" ref="AT90">xlookup($E:$E,'CLV2'!$A:$A,'CLV2'!$F:$F)</f>
        <v>3.LOCAL FRUITS</v>
      </c>
      <c r="AU90" s="135" t="str">
        <f t="array" ref="AU90">xlookup($E:$E,'CLV2'!$A:$A,'CLV2'!$G:$G)</f>
        <v>4.Trái Cây Đa Dạng</v>
      </c>
      <c r="AV90" s="142"/>
      <c r="AW90" s="143"/>
      <c r="AX90" s="144"/>
    </row>
    <row r="91" ht="22.5" customHeight="1">
      <c r="A91" s="113"/>
      <c r="B91" s="114">
        <v>46235.0</v>
      </c>
      <c r="C91" s="115" t="s">
        <v>843</v>
      </c>
      <c r="D91" s="116" t="str">
        <f>VLOOKUP(C91,'DS ST'!A:B,2,0)</f>
        <v>CKO</v>
      </c>
      <c r="E91" s="117">
        <v>11689.0</v>
      </c>
      <c r="F91" s="115" t="s">
        <v>2643</v>
      </c>
      <c r="G91" s="115" t="s">
        <v>116</v>
      </c>
      <c r="H91" s="118">
        <v>20.0</v>
      </c>
      <c r="I91" s="118">
        <v>19.0</v>
      </c>
      <c r="J91" s="119">
        <f t="shared" si="4"/>
        <v>1</v>
      </c>
      <c r="K91" s="115" t="s">
        <v>5288</v>
      </c>
      <c r="L91" s="121" t="str">
        <f t="shared" si="5"/>
        <v>PT159845611689</v>
      </c>
      <c r="M91" s="121" t="s">
        <v>5289</v>
      </c>
      <c r="N91" s="122"/>
      <c r="O91" s="187">
        <v>1.0</v>
      </c>
      <c r="P91" s="119">
        <f t="shared" si="6"/>
        <v>0</v>
      </c>
      <c r="Q91" s="153" t="s">
        <v>5290</v>
      </c>
      <c r="R91" s="124"/>
      <c r="S91" s="124"/>
      <c r="T91" s="125"/>
      <c r="U91" s="126" t="s">
        <v>697</v>
      </c>
      <c r="V91" s="127" t="s">
        <v>1162</v>
      </c>
      <c r="W91" s="129" t="str">
        <f t="shared" si="7"/>
        <v/>
      </c>
      <c r="X91" s="129" t="str">
        <f t="shared" si="21"/>
        <v>Siêu thị</v>
      </c>
      <c r="Y91" s="130" t="str">
        <f>IF(N(P91)&lt;=0,"",IF(OR(T91="Hình KDB",T91="Hình tele",ISNUMBER(SEARCH("Hình KDB",T91)),ISNUMBER(SEARCH("Hình tele",T91)),ISNUMBER(SEARCH("sai code",T91)),ISNUMBER(SEARCH("Thiếu kiện",U91))),"Kho rau",IF(AND(T91&lt;&gt;"Hình KDB",T91&lt;&gt;"Hình tele"),"Chưa xác định",IF(N(O91)&gt;0,IF(OR(T91="Hình KDB",T91="Hình tele",ISNUMBER(SEARCH("Hình KDB",T91)),ISNUMBER(SEARCH("Hình tele",T91)),ISNUMBER(SEARCH("sai code",T91)),ISNUMBER(SEARCH("Thiếu kiện",U91))),"Kho rau","Chưa xác định"),IF(OR(T91="Hình KDB",T91="Hình tele",ISNUMBER(SEARCH("Hình KDB",T91)),ISNUMBER(SEARCH("Hình tele",T91)),ISNUMBER(SEARCH("sai code",T91)),ISNUMBER(SEARCH("Thiếu kiện",U91))),"Kho rau",IF(V91="Chưa xác định","Chưa xác định",IF(OR(V91="DC giao thiếu",V91="TX giao thiếu kiện",V91="Hàng không đạt CL"),"Kho rau","")))))))</f>
        <v/>
      </c>
      <c r="Z91" s="131" t="s">
        <v>745</v>
      </c>
      <c r="AA91" s="124"/>
      <c r="AB91" s="132"/>
      <c r="AC91" s="133"/>
      <c r="AD91" s="134"/>
      <c r="AE91" s="133"/>
      <c r="AF91" s="135" t="str">
        <f t="array" ref="AF91">xlookup($E:$E,'CLV2'!$A:$A,'CLV2'!E:E)</f>
        <v>2.VEGETABLES</v>
      </c>
      <c r="AG91" s="135" t="str">
        <f t="shared" si="10"/>
        <v>Pack</v>
      </c>
      <c r="AH91" s="136">
        <f t="shared" si="11"/>
        <v>0.05</v>
      </c>
      <c r="AI91" s="137">
        <f t="array" ref="AI91">XLOOKUP(E91,'Đơn giá'!A:A,'Đơn giá'!D:D)</f>
        <v>8000</v>
      </c>
      <c r="AJ91" s="138">
        <f t="shared" si="12"/>
        <v>8000</v>
      </c>
      <c r="AK91" s="138">
        <f t="shared" si="13"/>
        <v>0</v>
      </c>
      <c r="AL91" s="138">
        <f t="shared" si="14"/>
        <v>8000</v>
      </c>
      <c r="AM91" s="138">
        <f t="shared" si="15"/>
        <v>0</v>
      </c>
      <c r="AN91" s="138">
        <f t="shared" si="16"/>
        <v>0</v>
      </c>
      <c r="AO91" s="139" t="str">
        <f t="array" ref="AO91">XLOOKUP($D:$D,'DS ST'!$J:$J,'DS ST'!K:K)</f>
        <v>SC005375 - Trần Văn Hiếu</v>
      </c>
      <c r="AP91" s="139" t="str">
        <f t="array" ref="AP91">XLOOKUP($D:$D,'DS ST'!$J:$J,'DS ST'!L:L)</f>
        <v>Võ Thị Huệ</v>
      </c>
      <c r="AQ91" s="139" t="str">
        <f t="array" ref="AQ91">XLOOKUP($D:$D,'DS ST'!$J:$J,'DS ST'!M:M)</f>
        <v>HCM 014</v>
      </c>
      <c r="AR91" s="140"/>
      <c r="AS91" s="140"/>
      <c r="AT91" s="135" t="str">
        <f t="array" ref="AT91">xlookup($E:$E,'CLV2'!$A:$A,'CLV2'!$F:$F)</f>
        <v>3.ROOT VEGGIES</v>
      </c>
      <c r="AU91" s="135" t="str">
        <f t="array" ref="AU91">xlookup($E:$E,'CLV2'!$A:$A,'CLV2'!$G:$G)</f>
        <v>4.Các Loại Củ Khác</v>
      </c>
      <c r="AV91" s="142"/>
      <c r="AW91" s="143"/>
      <c r="AX91" s="144"/>
    </row>
    <row r="92" ht="22.5" customHeight="1">
      <c r="A92" s="113"/>
      <c r="B92" s="114">
        <v>46235.0</v>
      </c>
      <c r="C92" s="115" t="s">
        <v>843</v>
      </c>
      <c r="D92" s="116" t="str">
        <f>VLOOKUP(C92,'DS ST'!A:B,2,0)</f>
        <v>CKO</v>
      </c>
      <c r="E92" s="117">
        <v>1100992.0</v>
      </c>
      <c r="F92" s="115" t="s">
        <v>641</v>
      </c>
      <c r="G92" s="115" t="s">
        <v>104</v>
      </c>
      <c r="H92" s="118">
        <v>10.1</v>
      </c>
      <c r="I92" s="118">
        <v>10.04</v>
      </c>
      <c r="J92" s="119">
        <f t="shared" si="4"/>
        <v>0.06</v>
      </c>
      <c r="K92" s="115" t="s">
        <v>5288</v>
      </c>
      <c r="L92" s="121" t="str">
        <f t="shared" si="5"/>
        <v>PT15984561100992</v>
      </c>
      <c r="M92" s="121" t="s">
        <v>5289</v>
      </c>
      <c r="N92" s="122">
        <v>0.0600000000000005</v>
      </c>
      <c r="O92" s="122"/>
      <c r="P92" s="119">
        <f t="shared" si="6"/>
        <v>0</v>
      </c>
      <c r="Q92" s="124"/>
      <c r="R92" s="124"/>
      <c r="S92" s="124"/>
      <c r="T92" s="125" t="s">
        <v>695</v>
      </c>
      <c r="U92" s="126" t="s">
        <v>697</v>
      </c>
      <c r="V92" s="127" t="s">
        <v>492</v>
      </c>
      <c r="W92" s="129" t="str">
        <f t="shared" si="7"/>
        <v>Hao hụt</v>
      </c>
      <c r="X92" s="129" t="str">
        <f t="shared" si="21"/>
        <v/>
      </c>
      <c r="Y92" s="154" t="s">
        <v>499</v>
      </c>
      <c r="Z92" s="131" t="s">
        <v>745</v>
      </c>
      <c r="AA92" s="124"/>
      <c r="AB92" s="132"/>
      <c r="AC92" s="133"/>
      <c r="AD92" s="134"/>
      <c r="AE92" s="133"/>
      <c r="AF92" s="135" t="str">
        <f t="array" ref="AF92">xlookup($E:$E,'CLV2'!$A:$A,'CLV2'!E:E)</f>
        <v>2.FRUITS</v>
      </c>
      <c r="AG92" s="135" t="str">
        <f t="shared" si="10"/>
        <v>KG</v>
      </c>
      <c r="AH92" s="136">
        <f t="shared" si="11"/>
        <v>0.005940594059</v>
      </c>
      <c r="AI92" s="137">
        <f t="array" ref="AI92">XLOOKUP(E92,'Đơn giá'!A:A,'Đơn giá'!D:D)</f>
        <v>37000</v>
      </c>
      <c r="AJ92" s="138">
        <f t="shared" si="12"/>
        <v>2220</v>
      </c>
      <c r="AK92" s="138">
        <f t="shared" si="13"/>
        <v>2220</v>
      </c>
      <c r="AL92" s="138">
        <f t="shared" si="14"/>
        <v>0</v>
      </c>
      <c r="AM92" s="138">
        <f t="shared" si="15"/>
        <v>0</v>
      </c>
      <c r="AN92" s="138">
        <f t="shared" si="16"/>
        <v>0</v>
      </c>
      <c r="AO92" s="139" t="str">
        <f t="array" ref="AO92">XLOOKUP($D:$D,'DS ST'!$J:$J,'DS ST'!K:K)</f>
        <v>SC005375 - Trần Văn Hiếu</v>
      </c>
      <c r="AP92" s="139" t="str">
        <f t="array" ref="AP92">XLOOKUP($D:$D,'DS ST'!$J:$J,'DS ST'!L:L)</f>
        <v>Võ Thị Huệ</v>
      </c>
      <c r="AQ92" s="139" t="str">
        <f t="array" ref="AQ92">XLOOKUP($D:$D,'DS ST'!$J:$J,'DS ST'!M:M)</f>
        <v>HCM 014</v>
      </c>
      <c r="AR92" s="140"/>
      <c r="AS92" s="140"/>
      <c r="AT92" s="135" t="str">
        <f t="array" ref="AT92">xlookup($E:$E,'CLV2'!$A:$A,'CLV2'!$F:$F)</f>
        <v>3.LOCAL FRUITS</v>
      </c>
      <c r="AU92" s="135" t="str">
        <f t="array" ref="AU92">xlookup($E:$E,'CLV2'!$A:$A,'CLV2'!$G:$G)</f>
        <v>4.Dưa Lưới</v>
      </c>
      <c r="AV92" s="142"/>
      <c r="AW92" s="143"/>
      <c r="AX92" s="144"/>
    </row>
    <row r="93" ht="22.5" customHeight="1">
      <c r="A93" s="113"/>
      <c r="B93" s="114">
        <v>46235.0</v>
      </c>
      <c r="C93" s="115" t="s">
        <v>843</v>
      </c>
      <c r="D93" s="116" t="str">
        <f>VLOOKUP(C93,'DS ST'!A:B,2,0)</f>
        <v>CKO</v>
      </c>
      <c r="E93" s="117">
        <v>1101062.0</v>
      </c>
      <c r="F93" s="115" t="s">
        <v>103</v>
      </c>
      <c r="G93" s="115" t="s">
        <v>104</v>
      </c>
      <c r="H93" s="118">
        <v>10.1</v>
      </c>
      <c r="I93" s="118">
        <v>10.04</v>
      </c>
      <c r="J93" s="119">
        <f t="shared" si="4"/>
        <v>0.06</v>
      </c>
      <c r="K93" s="115" t="s">
        <v>5288</v>
      </c>
      <c r="L93" s="121" t="str">
        <f t="shared" si="5"/>
        <v>PT15984561101062</v>
      </c>
      <c r="M93" s="121" t="s">
        <v>5289</v>
      </c>
      <c r="N93" s="122">
        <v>0.0600000000000005</v>
      </c>
      <c r="O93" s="122"/>
      <c r="P93" s="119">
        <f t="shared" si="6"/>
        <v>0</v>
      </c>
      <c r="Q93" s="124"/>
      <c r="R93" s="124"/>
      <c r="S93" s="124"/>
      <c r="T93" s="125" t="s">
        <v>695</v>
      </c>
      <c r="U93" s="126" t="s">
        <v>697</v>
      </c>
      <c r="V93" s="127" t="s">
        <v>492</v>
      </c>
      <c r="W93" s="129" t="str">
        <f t="shared" si="7"/>
        <v>Hao hụt</v>
      </c>
      <c r="X93" s="129" t="str">
        <f t="shared" si="21"/>
        <v/>
      </c>
      <c r="Y93" s="154" t="s">
        <v>499</v>
      </c>
      <c r="Z93" s="131" t="s">
        <v>745</v>
      </c>
      <c r="AA93" s="124"/>
      <c r="AB93" s="132"/>
      <c r="AC93" s="133"/>
      <c r="AD93" s="134"/>
      <c r="AE93" s="133"/>
      <c r="AF93" s="135" t="str">
        <f t="array" ref="AF93">xlookup($E:$E,'CLV2'!$A:$A,'CLV2'!E:E)</f>
        <v>2.FRUITS</v>
      </c>
      <c r="AG93" s="135" t="str">
        <f t="shared" si="10"/>
        <v>KG</v>
      </c>
      <c r="AH93" s="136">
        <f t="shared" si="11"/>
        <v>0.005940594059</v>
      </c>
      <c r="AI93" s="137">
        <f t="array" ref="AI93">XLOOKUP(E93,'Đơn giá'!A:A,'Đơn giá'!D:D)</f>
        <v>23000</v>
      </c>
      <c r="AJ93" s="138">
        <f t="shared" si="12"/>
        <v>1380</v>
      </c>
      <c r="AK93" s="138">
        <f t="shared" si="13"/>
        <v>1380</v>
      </c>
      <c r="AL93" s="138">
        <f t="shared" si="14"/>
        <v>0</v>
      </c>
      <c r="AM93" s="138">
        <f t="shared" si="15"/>
        <v>0</v>
      </c>
      <c r="AN93" s="138">
        <f t="shared" si="16"/>
        <v>0</v>
      </c>
      <c r="AO93" s="139" t="str">
        <f t="array" ref="AO93">XLOOKUP($D:$D,'DS ST'!$J:$J,'DS ST'!K:K)</f>
        <v>SC005375 - Trần Văn Hiếu</v>
      </c>
      <c r="AP93" s="139" t="str">
        <f t="array" ref="AP93">XLOOKUP($D:$D,'DS ST'!$J:$J,'DS ST'!L:L)</f>
        <v>Võ Thị Huệ</v>
      </c>
      <c r="AQ93" s="139" t="str">
        <f t="array" ref="AQ93">XLOOKUP($D:$D,'DS ST'!$J:$J,'DS ST'!M:M)</f>
        <v>HCM 014</v>
      </c>
      <c r="AR93" s="140"/>
      <c r="AS93" s="140"/>
      <c r="AT93" s="135" t="str">
        <f t="array" ref="AT93">xlookup($E:$E,'CLV2'!$A:$A,'CLV2'!$F:$F)</f>
        <v>3.LOCAL FRUITS</v>
      </c>
      <c r="AU93" s="135" t="str">
        <f t="array" ref="AU93">xlookup($E:$E,'CLV2'!$A:$A,'CLV2'!$G:$G)</f>
        <v>4.Chuối</v>
      </c>
      <c r="AV93" s="142"/>
      <c r="AW93" s="143"/>
      <c r="AX93" s="144"/>
    </row>
    <row r="94" ht="22.5" customHeight="1">
      <c r="A94" s="113"/>
      <c r="B94" s="114">
        <v>46235.0</v>
      </c>
      <c r="C94" s="115" t="s">
        <v>843</v>
      </c>
      <c r="D94" s="116" t="str">
        <f>VLOOKUP(C94,'DS ST'!A:B,2,0)</f>
        <v>CKO</v>
      </c>
      <c r="E94" s="117">
        <v>1101366.0</v>
      </c>
      <c r="F94" s="115" t="s">
        <v>1804</v>
      </c>
      <c r="G94" s="115" t="s">
        <v>104</v>
      </c>
      <c r="H94" s="118">
        <v>16.7</v>
      </c>
      <c r="I94" s="118">
        <v>16.4</v>
      </c>
      <c r="J94" s="119">
        <f t="shared" si="4"/>
        <v>0.3</v>
      </c>
      <c r="K94" s="115" t="s">
        <v>5288</v>
      </c>
      <c r="L94" s="121" t="str">
        <f t="shared" si="5"/>
        <v>PT15984561101366</v>
      </c>
      <c r="M94" s="121" t="s">
        <v>5289</v>
      </c>
      <c r="N94" s="122">
        <v>0.3000000000000007</v>
      </c>
      <c r="O94" s="122"/>
      <c r="P94" s="119">
        <f t="shared" si="6"/>
        <v>0</v>
      </c>
      <c r="Q94" s="124"/>
      <c r="R94" s="124"/>
      <c r="S94" s="124"/>
      <c r="T94" s="125" t="s">
        <v>695</v>
      </c>
      <c r="U94" s="126" t="s">
        <v>697</v>
      </c>
      <c r="V94" s="127" t="s">
        <v>492</v>
      </c>
      <c r="W94" s="129" t="str">
        <f t="shared" si="7"/>
        <v>Hao hụt</v>
      </c>
      <c r="X94" s="129" t="str">
        <f t="shared" si="21"/>
        <v/>
      </c>
      <c r="Y94" s="154" t="s">
        <v>499</v>
      </c>
      <c r="Z94" s="131" t="s">
        <v>745</v>
      </c>
      <c r="AA94" s="124"/>
      <c r="AB94" s="132"/>
      <c r="AC94" s="133"/>
      <c r="AD94" s="134"/>
      <c r="AE94" s="133"/>
      <c r="AF94" s="135" t="str">
        <f t="array" ref="AF94">xlookup($E:$E,'CLV2'!$A:$A,'CLV2'!E:E)</f>
        <v>2.VEGETABLES</v>
      </c>
      <c r="AG94" s="135" t="str">
        <f t="shared" si="10"/>
        <v>KG</v>
      </c>
      <c r="AH94" s="136">
        <f t="shared" si="11"/>
        <v>0.01796407186</v>
      </c>
      <c r="AI94" s="137">
        <f t="array" ref="AI94">XLOOKUP(E94,'Đơn giá'!A:A,'Đơn giá'!D:D)</f>
        <v>55000</v>
      </c>
      <c r="AJ94" s="138">
        <f t="shared" si="12"/>
        <v>16500</v>
      </c>
      <c r="AK94" s="138">
        <f t="shared" si="13"/>
        <v>16500</v>
      </c>
      <c r="AL94" s="138">
        <f t="shared" si="14"/>
        <v>0</v>
      </c>
      <c r="AM94" s="138">
        <f t="shared" si="15"/>
        <v>0</v>
      </c>
      <c r="AN94" s="138">
        <f t="shared" si="16"/>
        <v>0</v>
      </c>
      <c r="AO94" s="139" t="str">
        <f t="array" ref="AO94">XLOOKUP($D:$D,'DS ST'!$J:$J,'DS ST'!K:K)</f>
        <v>SC005375 - Trần Văn Hiếu</v>
      </c>
      <c r="AP94" s="139" t="str">
        <f t="array" ref="AP94">XLOOKUP($D:$D,'DS ST'!$J:$J,'DS ST'!L:L)</f>
        <v>Võ Thị Huệ</v>
      </c>
      <c r="AQ94" s="139" t="str">
        <f t="array" ref="AQ94">XLOOKUP($D:$D,'DS ST'!$J:$J,'DS ST'!M:M)</f>
        <v>HCM 014</v>
      </c>
      <c r="AR94" s="140"/>
      <c r="AS94" s="140"/>
      <c r="AT94" s="135" t="str">
        <f t="array" ref="AT94">xlookup($E:$E,'CLV2'!$A:$A,'CLV2'!$F:$F)</f>
        <v>3.LEAFY VEGGIES</v>
      </c>
      <c r="AU94" s="135" t="str">
        <f t="array" ref="AU94">xlookup($E:$E,'CLV2'!$A:$A,'CLV2'!$G:$G)</f>
        <v>4.Rau Ăn Bông</v>
      </c>
      <c r="AV94" s="142"/>
      <c r="AW94" s="143"/>
      <c r="AX94" s="144"/>
    </row>
    <row r="95" ht="22.5" customHeight="1">
      <c r="A95" s="113"/>
      <c r="B95" s="114">
        <v>46235.0</v>
      </c>
      <c r="C95" s="115" t="s">
        <v>843</v>
      </c>
      <c r="D95" s="116" t="str">
        <f>VLOOKUP(C95,'DS ST'!A:B,2,0)</f>
        <v>CKO</v>
      </c>
      <c r="E95" s="117">
        <v>1101377.0</v>
      </c>
      <c r="F95" s="115" t="s">
        <v>1085</v>
      </c>
      <c r="G95" s="115" t="s">
        <v>104</v>
      </c>
      <c r="H95" s="118">
        <v>2.1</v>
      </c>
      <c r="I95" s="118">
        <v>2.07</v>
      </c>
      <c r="J95" s="119">
        <f t="shared" si="4"/>
        <v>0.03</v>
      </c>
      <c r="K95" s="115" t="s">
        <v>5288</v>
      </c>
      <c r="L95" s="121" t="str">
        <f t="shared" si="5"/>
        <v>PT15984561101377</v>
      </c>
      <c r="M95" s="121" t="s">
        <v>5289</v>
      </c>
      <c r="N95" s="122">
        <v>0.03000000000000025</v>
      </c>
      <c r="O95" s="122"/>
      <c r="P95" s="119">
        <f t="shared" si="6"/>
        <v>0</v>
      </c>
      <c r="Q95" s="124"/>
      <c r="R95" s="124"/>
      <c r="S95" s="124"/>
      <c r="T95" s="125" t="s">
        <v>695</v>
      </c>
      <c r="U95" s="126" t="s">
        <v>697</v>
      </c>
      <c r="V95" s="127" t="s">
        <v>492</v>
      </c>
      <c r="W95" s="129" t="str">
        <f t="shared" si="7"/>
        <v>Hao hụt</v>
      </c>
      <c r="X95" s="129" t="str">
        <f t="shared" si="21"/>
        <v/>
      </c>
      <c r="Y95" s="154" t="s">
        <v>499</v>
      </c>
      <c r="Z95" s="131" t="s">
        <v>745</v>
      </c>
      <c r="AA95" s="124"/>
      <c r="AB95" s="132"/>
      <c r="AC95" s="133"/>
      <c r="AD95" s="134"/>
      <c r="AE95" s="133"/>
      <c r="AF95" s="135" t="str">
        <f t="array" ref="AF95">xlookup($E:$E,'CLV2'!$A:$A,'CLV2'!E:E)</f>
        <v>2.VEGETABLES</v>
      </c>
      <c r="AG95" s="135" t="str">
        <f t="shared" si="10"/>
        <v>KG</v>
      </c>
      <c r="AH95" s="136">
        <f t="shared" si="11"/>
        <v>0.01428571429</v>
      </c>
      <c r="AI95" s="137">
        <f t="array" ref="AI95">XLOOKUP(E95,'Đơn giá'!A:A,'Đơn giá'!D:D)</f>
        <v>60000</v>
      </c>
      <c r="AJ95" s="138">
        <f t="shared" si="12"/>
        <v>1800</v>
      </c>
      <c r="AK95" s="138">
        <f t="shared" si="13"/>
        <v>1800</v>
      </c>
      <c r="AL95" s="138">
        <f t="shared" si="14"/>
        <v>0</v>
      </c>
      <c r="AM95" s="138">
        <f t="shared" si="15"/>
        <v>0</v>
      </c>
      <c r="AN95" s="138">
        <f t="shared" si="16"/>
        <v>0</v>
      </c>
      <c r="AO95" s="139" t="str">
        <f t="array" ref="AO95">XLOOKUP($D:$D,'DS ST'!$J:$J,'DS ST'!K:K)</f>
        <v>SC005375 - Trần Văn Hiếu</v>
      </c>
      <c r="AP95" s="139" t="str">
        <f t="array" ref="AP95">XLOOKUP($D:$D,'DS ST'!$J:$J,'DS ST'!L:L)</f>
        <v>Võ Thị Huệ</v>
      </c>
      <c r="AQ95" s="139" t="str">
        <f t="array" ref="AQ95">XLOOKUP($D:$D,'DS ST'!$J:$J,'DS ST'!M:M)</f>
        <v>HCM 014</v>
      </c>
      <c r="AR95" s="140"/>
      <c r="AS95" s="140"/>
      <c r="AT95" s="135" t="str">
        <f t="array" ref="AT95">xlookup($E:$E,'CLV2'!$A:$A,'CLV2'!$F:$F)</f>
        <v>3.LEAFY VEGGIES</v>
      </c>
      <c r="AU95" s="135" t="str">
        <f t="array" ref="AU95">xlookup($E:$E,'CLV2'!$A:$A,'CLV2'!$G:$G)</f>
        <v>4.Rau Ăn Bông</v>
      </c>
      <c r="AV95" s="142"/>
      <c r="AW95" s="143"/>
      <c r="AX95" s="144"/>
    </row>
    <row r="96" ht="22.5" customHeight="1">
      <c r="A96" s="113"/>
      <c r="B96" s="114">
        <v>46235.0</v>
      </c>
      <c r="C96" s="115" t="s">
        <v>843</v>
      </c>
      <c r="D96" s="116" t="str">
        <f>VLOOKUP(C96,'DS ST'!A:B,2,0)</f>
        <v>CKO</v>
      </c>
      <c r="E96" s="117">
        <v>1101812.0</v>
      </c>
      <c r="F96" s="115" t="s">
        <v>1177</v>
      </c>
      <c r="G96" s="115" t="s">
        <v>104</v>
      </c>
      <c r="H96" s="118">
        <v>15.3</v>
      </c>
      <c r="I96" s="118">
        <v>15.26</v>
      </c>
      <c r="J96" s="119">
        <f t="shared" si="4"/>
        <v>0.04</v>
      </c>
      <c r="K96" s="115" t="s">
        <v>5288</v>
      </c>
      <c r="L96" s="121" t="str">
        <f t="shared" si="5"/>
        <v>PT15984561101812</v>
      </c>
      <c r="M96" s="121" t="s">
        <v>5289</v>
      </c>
      <c r="N96" s="122">
        <v>0.040000000000000924</v>
      </c>
      <c r="O96" s="122"/>
      <c r="P96" s="119">
        <f t="shared" si="6"/>
        <v>0</v>
      </c>
      <c r="Q96" s="124"/>
      <c r="R96" s="124"/>
      <c r="S96" s="124"/>
      <c r="T96" s="125" t="s">
        <v>695</v>
      </c>
      <c r="U96" s="126" t="s">
        <v>697</v>
      </c>
      <c r="V96" s="127" t="s">
        <v>492</v>
      </c>
      <c r="W96" s="129" t="str">
        <f t="shared" si="7"/>
        <v>Hao hụt</v>
      </c>
      <c r="X96" s="129" t="str">
        <f t="shared" si="21"/>
        <v/>
      </c>
      <c r="Y96" s="154" t="s">
        <v>499</v>
      </c>
      <c r="Z96" s="131" t="s">
        <v>745</v>
      </c>
      <c r="AA96" s="124"/>
      <c r="AB96" s="132"/>
      <c r="AC96" s="133"/>
      <c r="AD96" s="134"/>
      <c r="AE96" s="133"/>
      <c r="AF96" s="135" t="str">
        <f t="array" ref="AF96">xlookup($E:$E,'CLV2'!$A:$A,'CLV2'!E:E)</f>
        <v>2.FRUITS</v>
      </c>
      <c r="AG96" s="135" t="str">
        <f t="shared" si="10"/>
        <v>KG</v>
      </c>
      <c r="AH96" s="136">
        <f t="shared" si="11"/>
        <v>0.002614379085</v>
      </c>
      <c r="AI96" s="137">
        <f t="array" ref="AI96">XLOOKUP(E96,'Đơn giá'!A:A,'Đơn giá'!D:D)</f>
        <v>23000</v>
      </c>
      <c r="AJ96" s="138">
        <f t="shared" si="12"/>
        <v>920</v>
      </c>
      <c r="AK96" s="138">
        <f t="shared" si="13"/>
        <v>920</v>
      </c>
      <c r="AL96" s="138">
        <f t="shared" si="14"/>
        <v>0</v>
      </c>
      <c r="AM96" s="138">
        <f t="shared" si="15"/>
        <v>0</v>
      </c>
      <c r="AN96" s="138">
        <f t="shared" si="16"/>
        <v>0</v>
      </c>
      <c r="AO96" s="139" t="str">
        <f t="array" ref="AO96">XLOOKUP($D:$D,'DS ST'!$J:$J,'DS ST'!K:K)</f>
        <v>SC005375 - Trần Văn Hiếu</v>
      </c>
      <c r="AP96" s="139" t="str">
        <f t="array" ref="AP96">XLOOKUP($D:$D,'DS ST'!$J:$J,'DS ST'!L:L)</f>
        <v>Võ Thị Huệ</v>
      </c>
      <c r="AQ96" s="139" t="str">
        <f t="array" ref="AQ96">XLOOKUP($D:$D,'DS ST'!$J:$J,'DS ST'!M:M)</f>
        <v>HCM 014</v>
      </c>
      <c r="AR96" s="140"/>
      <c r="AS96" s="140"/>
      <c r="AT96" s="135" t="str">
        <f t="array" ref="AT96">xlookup($E:$E,'CLV2'!$A:$A,'CLV2'!$F:$F)</f>
        <v>3.LOCAL FRUITS</v>
      </c>
      <c r="AU96" s="135" t="str">
        <f t="array" ref="AU96">xlookup($E:$E,'CLV2'!$A:$A,'CLV2'!$G:$G)</f>
        <v>4.Dưa Hấu</v>
      </c>
      <c r="AV96" s="142"/>
      <c r="AW96" s="143"/>
      <c r="AX96" s="144"/>
    </row>
    <row r="97" ht="22.5" customHeight="1">
      <c r="A97" s="113"/>
      <c r="B97" s="114">
        <v>46235.0</v>
      </c>
      <c r="C97" s="115" t="s">
        <v>864</v>
      </c>
      <c r="D97" s="116" t="str">
        <f>VLOOKUP(C97,'DS ST'!A:B,2,0)</f>
        <v>CLN</v>
      </c>
      <c r="E97" s="117">
        <v>11272.0</v>
      </c>
      <c r="F97" s="115" t="s">
        <v>5229</v>
      </c>
      <c r="G97" s="115" t="s">
        <v>29</v>
      </c>
      <c r="H97" s="118">
        <v>5.0</v>
      </c>
      <c r="I97" s="118">
        <v>4.0</v>
      </c>
      <c r="J97" s="119">
        <f t="shared" si="4"/>
        <v>1</v>
      </c>
      <c r="K97" s="115" t="s">
        <v>5291</v>
      </c>
      <c r="L97" s="121" t="str">
        <f t="shared" si="5"/>
        <v>PT159845511272</v>
      </c>
      <c r="M97" s="121" t="s">
        <v>5292</v>
      </c>
      <c r="N97" s="122"/>
      <c r="O97" s="122"/>
      <c r="P97" s="119">
        <f t="shared" si="6"/>
        <v>1</v>
      </c>
      <c r="Q97" s="124"/>
      <c r="R97" s="124"/>
      <c r="S97" s="153" t="s">
        <v>5293</v>
      </c>
      <c r="T97" s="125" t="s">
        <v>695</v>
      </c>
      <c r="U97" s="126" t="s">
        <v>697</v>
      </c>
      <c r="V97" s="127" t="s">
        <v>1500</v>
      </c>
      <c r="W97" s="129" t="str">
        <f t="shared" si="7"/>
        <v/>
      </c>
      <c r="X97" s="129" t="str">
        <f t="shared" si="21"/>
        <v/>
      </c>
      <c r="Y97" s="130" t="str">
        <f t="shared" ref="Y97:Y98" si="23">IF(N(P97)&lt;=0,"",IF(OR(T97="Hình KDB",T97="Hình tele",ISNUMBER(SEARCH("Hình KDB",T97)),ISNUMBER(SEARCH("Hình tele",T97)),ISNUMBER(SEARCH("sai code",T97)),ISNUMBER(SEARCH("Thiếu kiện",U97))),"Kho rau",IF(AND(T97&lt;&gt;"Hình KDB",T97&lt;&gt;"Hình tele"),"Chưa xác định",IF(N(O97)&gt;0,IF(OR(T97="Hình KDB",T97="Hình tele",ISNUMBER(SEARCH("Hình KDB",T97)),ISNUMBER(SEARCH("Hình tele",T97)),ISNUMBER(SEARCH("sai code",T97)),ISNUMBER(SEARCH("Thiếu kiện",U97))),"Kho rau","Chưa xác định"),IF(OR(T97="Hình KDB",T97="Hình tele",ISNUMBER(SEARCH("Hình KDB",T97)),ISNUMBER(SEARCH("Hình tele",T97)),ISNUMBER(SEARCH("sai code",T97)),ISNUMBER(SEARCH("Thiếu kiện",U97))),"Kho rau",IF(V97="Chưa xác định","Chưa xác định",IF(OR(V97="DC giao thiếu",V97="TX giao thiếu kiện",V97="Hàng không đạt CL"),"Kho rau","")))))))</f>
        <v>Kho rau</v>
      </c>
      <c r="Z97" s="131" t="s">
        <v>745</v>
      </c>
      <c r="AA97" s="124"/>
      <c r="AB97" s="132"/>
      <c r="AC97" s="133"/>
      <c r="AD97" s="134"/>
      <c r="AE97" s="133"/>
      <c r="AF97" s="135" t="str">
        <f t="array" ref="AF97">xlookup($E:$E,'CLV2'!$A:$A,'CLV2'!E:E)</f>
        <v>2.VEGETABLES</v>
      </c>
      <c r="AG97" s="135" t="str">
        <f t="shared" si="10"/>
        <v>Pack</v>
      </c>
      <c r="AH97" s="136">
        <f t="shared" si="11"/>
        <v>0.2</v>
      </c>
      <c r="AI97" s="137">
        <f t="array" ref="AI97">XLOOKUP(E97,'Đơn giá'!A:A,'Đơn giá'!D:D)</f>
        <v>20000</v>
      </c>
      <c r="AJ97" s="138">
        <f t="shared" si="12"/>
        <v>20000</v>
      </c>
      <c r="AK97" s="138">
        <f t="shared" si="13"/>
        <v>0</v>
      </c>
      <c r="AL97" s="138">
        <f t="shared" si="14"/>
        <v>0</v>
      </c>
      <c r="AM97" s="138">
        <f t="shared" si="15"/>
        <v>20000</v>
      </c>
      <c r="AN97" s="138">
        <f t="shared" si="16"/>
        <v>0</v>
      </c>
      <c r="AO97" s="139" t="str">
        <f t="array" ref="AO97">XLOOKUP($D:$D,'DS ST'!$J:$J,'DS ST'!K:K)</f>
        <v>SC003242 - Võ Văn Phi Hùng</v>
      </c>
      <c r="AP97" s="139" t="str">
        <f t="array" ref="AP97">XLOOKUP($D:$D,'DS ST'!$J:$J,'DS ST'!L:L)</f>
        <v>Võ Thị Huệ</v>
      </c>
      <c r="AQ97" s="139" t="str">
        <f t="array" ref="AQ97">XLOOKUP($D:$D,'DS ST'!$J:$J,'DS ST'!M:M)</f>
        <v>HCM 029</v>
      </c>
      <c r="AR97" s="140"/>
      <c r="AS97" s="140"/>
      <c r="AT97" s="135" t="str">
        <f t="array" ref="AT97">xlookup($E:$E,'CLV2'!$A:$A,'CLV2'!$F:$F)</f>
        <v>3.LEAFY VEGGIES</v>
      </c>
      <c r="AU97" s="135" t="str">
        <f t="array" ref="AU97">xlookup($E:$E,'CLV2'!$A:$A,'CLV2'!$G:$G)</f>
        <v>4.Rau Ăn Bông</v>
      </c>
      <c r="AV97" s="142"/>
      <c r="AW97" s="143"/>
      <c r="AX97" s="144"/>
    </row>
    <row r="98" ht="22.5" customHeight="1">
      <c r="A98" s="113"/>
      <c r="B98" s="114">
        <v>46235.0</v>
      </c>
      <c r="C98" s="115" t="s">
        <v>864</v>
      </c>
      <c r="D98" s="116" t="str">
        <f>VLOOKUP(C98,'DS ST'!A:B,2,0)</f>
        <v>CLN</v>
      </c>
      <c r="E98" s="117">
        <v>1101366.0</v>
      </c>
      <c r="F98" s="115" t="s">
        <v>1804</v>
      </c>
      <c r="G98" s="115" t="s">
        <v>104</v>
      </c>
      <c r="H98" s="118">
        <v>4.0</v>
      </c>
      <c r="I98" s="118">
        <v>0.0</v>
      </c>
      <c r="J98" s="119">
        <f t="shared" si="4"/>
        <v>4</v>
      </c>
      <c r="K98" s="115" t="s">
        <v>5291</v>
      </c>
      <c r="L98" s="121" t="str">
        <f t="shared" si="5"/>
        <v>PT15984551101366</v>
      </c>
      <c r="M98" s="121" t="s">
        <v>5292</v>
      </c>
      <c r="N98" s="122"/>
      <c r="O98" s="122"/>
      <c r="P98" s="119">
        <f t="shared" si="6"/>
        <v>4</v>
      </c>
      <c r="Q98" s="124"/>
      <c r="R98" s="124"/>
      <c r="S98" s="153" t="s">
        <v>5293</v>
      </c>
      <c r="T98" s="125" t="s">
        <v>5294</v>
      </c>
      <c r="U98" s="126" t="s">
        <v>697</v>
      </c>
      <c r="V98" s="127" t="s">
        <v>1500</v>
      </c>
      <c r="W98" s="129" t="str">
        <f t="shared" si="7"/>
        <v/>
      </c>
      <c r="X98" s="129" t="str">
        <f t="shared" si="21"/>
        <v/>
      </c>
      <c r="Y98" s="130" t="str">
        <f t="shared" si="23"/>
        <v>Kho rau</v>
      </c>
      <c r="Z98" s="131" t="s">
        <v>745</v>
      </c>
      <c r="AA98" s="124"/>
      <c r="AB98" s="132"/>
      <c r="AC98" s="133"/>
      <c r="AD98" s="134"/>
      <c r="AE98" s="133"/>
      <c r="AF98" s="135" t="str">
        <f t="array" ref="AF98">xlookup($E:$E,'CLV2'!$A:$A,'CLV2'!E:E)</f>
        <v>2.VEGETABLES</v>
      </c>
      <c r="AG98" s="135" t="str">
        <f t="shared" si="10"/>
        <v>KG</v>
      </c>
      <c r="AH98" s="136">
        <f t="shared" si="11"/>
        <v>1</v>
      </c>
      <c r="AI98" s="137">
        <f t="array" ref="AI98">XLOOKUP(E98,'Đơn giá'!A:A,'Đơn giá'!D:D)</f>
        <v>55000</v>
      </c>
      <c r="AJ98" s="138">
        <f t="shared" si="12"/>
        <v>220000</v>
      </c>
      <c r="AK98" s="138">
        <f t="shared" si="13"/>
        <v>0</v>
      </c>
      <c r="AL98" s="138">
        <f t="shared" si="14"/>
        <v>0</v>
      </c>
      <c r="AM98" s="138">
        <f t="shared" si="15"/>
        <v>220000</v>
      </c>
      <c r="AN98" s="138">
        <f t="shared" si="16"/>
        <v>0</v>
      </c>
      <c r="AO98" s="139" t="str">
        <f t="array" ref="AO98">XLOOKUP($D:$D,'DS ST'!$J:$J,'DS ST'!K:K)</f>
        <v>SC003242 - Võ Văn Phi Hùng</v>
      </c>
      <c r="AP98" s="139" t="str">
        <f t="array" ref="AP98">XLOOKUP($D:$D,'DS ST'!$J:$J,'DS ST'!L:L)</f>
        <v>Võ Thị Huệ</v>
      </c>
      <c r="AQ98" s="139" t="str">
        <f t="array" ref="AQ98">XLOOKUP($D:$D,'DS ST'!$J:$J,'DS ST'!M:M)</f>
        <v>HCM 029</v>
      </c>
      <c r="AR98" s="140"/>
      <c r="AS98" s="140"/>
      <c r="AT98" s="135" t="str">
        <f t="array" ref="AT98">xlookup($E:$E,'CLV2'!$A:$A,'CLV2'!$F:$F)</f>
        <v>3.LEAFY VEGGIES</v>
      </c>
      <c r="AU98" s="135" t="str">
        <f t="array" ref="AU98">xlookup($E:$E,'CLV2'!$A:$A,'CLV2'!$G:$G)</f>
        <v>4.Rau Ăn Bông</v>
      </c>
      <c r="AV98" s="142"/>
      <c r="AW98" s="143"/>
      <c r="AX98" s="144"/>
    </row>
    <row r="99" ht="22.5" customHeight="1">
      <c r="A99" s="113"/>
      <c r="B99" s="114">
        <v>46235.0</v>
      </c>
      <c r="C99" s="115" t="s">
        <v>864</v>
      </c>
      <c r="D99" s="116" t="str">
        <f>VLOOKUP(C99,'DS ST'!A:B,2,0)</f>
        <v>CLN</v>
      </c>
      <c r="E99" s="117">
        <v>8.938525767127E12</v>
      </c>
      <c r="F99" s="115" t="s">
        <v>1470</v>
      </c>
      <c r="G99" s="115" t="s">
        <v>29</v>
      </c>
      <c r="H99" s="118">
        <v>2.0</v>
      </c>
      <c r="I99" s="118">
        <v>0.0</v>
      </c>
      <c r="J99" s="119">
        <f t="shared" si="4"/>
        <v>2</v>
      </c>
      <c r="K99" s="115" t="s">
        <v>5291</v>
      </c>
      <c r="L99" s="121" t="str">
        <f t="shared" si="5"/>
        <v>PT15984558938525767127</v>
      </c>
      <c r="M99" s="121" t="s">
        <v>5292</v>
      </c>
      <c r="N99" s="122"/>
      <c r="O99" s="122"/>
      <c r="P99" s="119">
        <f t="shared" si="6"/>
        <v>2</v>
      </c>
      <c r="Q99" s="124"/>
      <c r="R99" s="124"/>
      <c r="S99" s="153" t="s">
        <v>5293</v>
      </c>
      <c r="T99" s="125"/>
      <c r="U99" s="126" t="s">
        <v>697</v>
      </c>
      <c r="V99" s="127" t="s">
        <v>1500</v>
      </c>
      <c r="W99" s="129" t="str">
        <f t="shared" si="7"/>
        <v/>
      </c>
      <c r="X99" s="129" t="str">
        <f t="shared" si="21"/>
        <v/>
      </c>
      <c r="Y99" s="154" t="s">
        <v>499</v>
      </c>
      <c r="Z99" s="131" t="s">
        <v>745</v>
      </c>
      <c r="AA99" s="124"/>
      <c r="AB99" s="132"/>
      <c r="AC99" s="133"/>
      <c r="AD99" s="134"/>
      <c r="AE99" s="133"/>
      <c r="AF99" s="135" t="str">
        <f t="array" ref="AF99">xlookup($E:$E,'CLV2'!$A:$A,'CLV2'!E:E)</f>
        <v>2.VEGETABLES</v>
      </c>
      <c r="AG99" s="135" t="str">
        <f t="shared" si="10"/>
        <v>Pack</v>
      </c>
      <c r="AH99" s="136">
        <f t="shared" si="11"/>
        <v>1</v>
      </c>
      <c r="AI99" s="137">
        <f t="array" ref="AI99">XLOOKUP(E99,'Đơn giá'!A:A,'Đơn giá'!D:D)</f>
        <v>4275</v>
      </c>
      <c r="AJ99" s="138">
        <f t="shared" si="12"/>
        <v>8550</v>
      </c>
      <c r="AK99" s="138">
        <f t="shared" si="13"/>
        <v>0</v>
      </c>
      <c r="AL99" s="138">
        <f t="shared" si="14"/>
        <v>0</v>
      </c>
      <c r="AM99" s="138">
        <f t="shared" si="15"/>
        <v>8550</v>
      </c>
      <c r="AN99" s="138">
        <f t="shared" si="16"/>
        <v>0</v>
      </c>
      <c r="AO99" s="139" t="str">
        <f t="array" ref="AO99">XLOOKUP($D:$D,'DS ST'!$J:$J,'DS ST'!K:K)</f>
        <v>SC003242 - Võ Văn Phi Hùng</v>
      </c>
      <c r="AP99" s="139" t="str">
        <f t="array" ref="AP99">XLOOKUP($D:$D,'DS ST'!$J:$J,'DS ST'!L:L)</f>
        <v>Võ Thị Huệ</v>
      </c>
      <c r="AQ99" s="139" t="str">
        <f t="array" ref="AQ99">XLOOKUP($D:$D,'DS ST'!$J:$J,'DS ST'!M:M)</f>
        <v>HCM 029</v>
      </c>
      <c r="AR99" s="140"/>
      <c r="AS99" s="140"/>
      <c r="AT99" s="135" t="str">
        <f t="array" ref="AT99">xlookup($E:$E,'CLV2'!$A:$A,'CLV2'!$F:$F)</f>
        <v>3.HERBS</v>
      </c>
      <c r="AU99" s="135" t="str">
        <f t="array" ref="AU99">xlookup($E:$E,'CLV2'!$A:$A,'CLV2'!$G:$G)</f>
        <v>4.Rau Thơm, Rau Nêm</v>
      </c>
      <c r="AV99" s="142"/>
      <c r="AW99" s="143"/>
      <c r="AX99" s="144"/>
    </row>
    <row r="100" ht="22.5" customHeight="1">
      <c r="A100" s="113"/>
      <c r="B100" s="114">
        <v>46235.0</v>
      </c>
      <c r="C100" s="115" t="s">
        <v>885</v>
      </c>
      <c r="D100" s="116" t="str">
        <f>VLOOKUP(C100,'DS ST'!A:B,2,0)</f>
        <v>DMR</v>
      </c>
      <c r="E100" s="117">
        <v>1101592.0</v>
      </c>
      <c r="F100" s="115" t="s">
        <v>1161</v>
      </c>
      <c r="G100" s="115" t="s">
        <v>104</v>
      </c>
      <c r="H100" s="118">
        <v>10.1</v>
      </c>
      <c r="I100" s="118">
        <v>10.0</v>
      </c>
      <c r="J100" s="119">
        <f t="shared" si="4"/>
        <v>0.1</v>
      </c>
      <c r="K100" s="115" t="s">
        <v>5295</v>
      </c>
      <c r="L100" s="121" t="str">
        <f t="shared" si="5"/>
        <v>PT15984531101592</v>
      </c>
      <c r="M100" s="121" t="s">
        <v>5296</v>
      </c>
      <c r="N100" s="122">
        <v>0.09999999999999964</v>
      </c>
      <c r="O100" s="122"/>
      <c r="P100" s="119">
        <f t="shared" si="6"/>
        <v>0</v>
      </c>
      <c r="Q100" s="124"/>
      <c r="R100" s="124"/>
      <c r="S100" s="124"/>
      <c r="T100" s="125" t="s">
        <v>695</v>
      </c>
      <c r="U100" s="126" t="s">
        <v>697</v>
      </c>
      <c r="V100" s="127" t="s">
        <v>492</v>
      </c>
      <c r="W100" s="129" t="str">
        <f t="shared" si="7"/>
        <v>Hao hụt</v>
      </c>
      <c r="X100" s="129" t="str">
        <f t="shared" si="21"/>
        <v/>
      </c>
      <c r="Y100" s="154" t="s">
        <v>499</v>
      </c>
      <c r="Z100" s="131" t="s">
        <v>745</v>
      </c>
      <c r="AA100" s="124"/>
      <c r="AB100" s="132"/>
      <c r="AC100" s="133"/>
      <c r="AD100" s="134"/>
      <c r="AE100" s="133"/>
      <c r="AF100" s="135" t="str">
        <f t="array" ref="AF100">xlookup($E:$E,'CLV2'!$A:$A,'CLV2'!E:E)</f>
        <v>2.FRUITS</v>
      </c>
      <c r="AG100" s="135" t="str">
        <f t="shared" si="10"/>
        <v>KG</v>
      </c>
      <c r="AH100" s="136">
        <f t="shared" si="11"/>
        <v>0.009900990099</v>
      </c>
      <c r="AI100" s="137">
        <f t="array" ref="AI100">XLOOKUP(E100,'Đơn giá'!A:A,'Đơn giá'!D:D)</f>
        <v>73000</v>
      </c>
      <c r="AJ100" s="138">
        <f t="shared" si="12"/>
        <v>7300</v>
      </c>
      <c r="AK100" s="138">
        <f t="shared" si="13"/>
        <v>7300</v>
      </c>
      <c r="AL100" s="138">
        <f t="shared" si="14"/>
        <v>0</v>
      </c>
      <c r="AM100" s="138">
        <f t="shared" si="15"/>
        <v>0</v>
      </c>
      <c r="AN100" s="138">
        <f t="shared" si="16"/>
        <v>0</v>
      </c>
      <c r="AO100" s="139" t="str">
        <f t="array" ref="AO100">XLOOKUP($D:$D,'DS ST'!$J:$J,'DS ST'!K:K)</f>
        <v>SC003943 - Lâm Văn Tú</v>
      </c>
      <c r="AP100" s="139" t="str">
        <f t="array" ref="AP100">XLOOKUP($D:$D,'DS ST'!$J:$J,'DS ST'!L:L)</f>
        <v>Võ Thị Huệ</v>
      </c>
      <c r="AQ100" s="139" t="str">
        <f t="array" ref="AQ100">XLOOKUP($D:$D,'DS ST'!$J:$J,'DS ST'!M:M)</f>
        <v>HCM 011</v>
      </c>
      <c r="AR100" s="140"/>
      <c r="AS100" s="140"/>
      <c r="AT100" s="135" t="str">
        <f t="array" ref="AT100">xlookup($E:$E,'CLV2'!$A:$A,'CLV2'!$F:$F)</f>
        <v>3.LOCAL FRUITS</v>
      </c>
      <c r="AU100" s="135" t="str">
        <f t="array" ref="AU100">xlookup($E:$E,'CLV2'!$A:$A,'CLV2'!$G:$G)</f>
        <v>4.Sầu Riêng</v>
      </c>
      <c r="AV100" s="142"/>
      <c r="AW100" s="143"/>
      <c r="AX100" s="144"/>
    </row>
    <row r="101" ht="22.5" customHeight="1">
      <c r="A101" s="113"/>
      <c r="B101" s="114">
        <v>46235.0</v>
      </c>
      <c r="C101" s="115" t="s">
        <v>821</v>
      </c>
      <c r="D101" s="116" t="str">
        <f>VLOOKUP(C101,'DS ST'!A:B,2,0)</f>
        <v>BQI</v>
      </c>
      <c r="E101" s="117">
        <v>11269.0</v>
      </c>
      <c r="F101" s="115" t="s">
        <v>1267</v>
      </c>
      <c r="G101" s="115" t="s">
        <v>275</v>
      </c>
      <c r="H101" s="118">
        <v>1.0</v>
      </c>
      <c r="I101" s="118">
        <v>0.0</v>
      </c>
      <c r="J101" s="119">
        <f t="shared" si="4"/>
        <v>1</v>
      </c>
      <c r="K101" s="115" t="s">
        <v>5297</v>
      </c>
      <c r="L101" s="121" t="str">
        <f t="shared" si="5"/>
        <v>PT159845111269</v>
      </c>
      <c r="M101" s="121" t="s">
        <v>5298</v>
      </c>
      <c r="N101" s="122"/>
      <c r="O101" s="122"/>
      <c r="P101" s="119">
        <f t="shared" si="6"/>
        <v>1</v>
      </c>
      <c r="Q101" s="124"/>
      <c r="R101" s="124"/>
      <c r="S101" s="153" t="s">
        <v>5299</v>
      </c>
      <c r="T101" s="125"/>
      <c r="U101" s="126" t="s">
        <v>697</v>
      </c>
      <c r="V101" s="127" t="s">
        <v>1500</v>
      </c>
      <c r="W101" s="129" t="str">
        <f t="shared" si="7"/>
        <v/>
      </c>
      <c r="X101" s="129" t="str">
        <f t="shared" si="21"/>
        <v/>
      </c>
      <c r="Y101" s="154" t="s">
        <v>499</v>
      </c>
      <c r="Z101" s="131" t="s">
        <v>745</v>
      </c>
      <c r="AA101" s="124"/>
      <c r="AB101" s="132"/>
      <c r="AC101" s="133"/>
      <c r="AD101" s="134"/>
      <c r="AE101" s="133"/>
      <c r="AF101" s="135" t="str">
        <f t="array" ref="AF101">xlookup($E:$E,'CLV2'!$A:$A,'CLV2'!E:E)</f>
        <v>2.VEGETABLES</v>
      </c>
      <c r="AG101" s="135" t="str">
        <f t="shared" si="10"/>
        <v>Pack</v>
      </c>
      <c r="AH101" s="136">
        <f t="shared" si="11"/>
        <v>1</v>
      </c>
      <c r="AI101" s="137">
        <f t="array" ref="AI101">XLOOKUP(E101,'Đơn giá'!A:A,'Đơn giá'!D:D)</f>
        <v>12000</v>
      </c>
      <c r="AJ101" s="138">
        <f t="shared" si="12"/>
        <v>12000</v>
      </c>
      <c r="AK101" s="138">
        <f t="shared" si="13"/>
        <v>0</v>
      </c>
      <c r="AL101" s="138">
        <f t="shared" si="14"/>
        <v>0</v>
      </c>
      <c r="AM101" s="138">
        <f t="shared" si="15"/>
        <v>12000</v>
      </c>
      <c r="AN101" s="138">
        <f t="shared" si="16"/>
        <v>0</v>
      </c>
      <c r="AO101" s="139" t="str">
        <f t="array" ref="AO101">XLOOKUP($D:$D,'DS ST'!$J:$J,'DS ST'!K:K)</f>
        <v>SC009915 - Đoàn Ngọc Thịnh</v>
      </c>
      <c r="AP101" s="139" t="str">
        <f t="array" ref="AP101">XLOOKUP($D:$D,'DS ST'!$J:$J,'DS ST'!L:L)</f>
        <v>Nguyễn Thị Cà</v>
      </c>
      <c r="AQ101" s="139" t="str">
        <f t="array" ref="AQ101">XLOOKUP($D:$D,'DS ST'!$J:$J,'DS ST'!M:M)</f>
        <v>HCM 025</v>
      </c>
      <c r="AR101" s="140"/>
      <c r="AS101" s="140"/>
      <c r="AT101" s="135" t="str">
        <f t="array" ref="AT101">xlookup($E:$E,'CLV2'!$A:$A,'CLV2'!$F:$F)</f>
        <v>3.FRUIT VEGGIES</v>
      </c>
      <c r="AU101" s="135" t="str">
        <f t="array" ref="AU101">xlookup($E:$E,'CLV2'!$A:$A,'CLV2'!$G:$G)</f>
        <v>4.Bắp, Đậu</v>
      </c>
      <c r="AV101" s="142"/>
      <c r="AW101" s="143"/>
      <c r="AX101" s="144"/>
    </row>
    <row r="102" ht="22.5" customHeight="1">
      <c r="A102" s="113"/>
      <c r="B102" s="114">
        <v>46235.0</v>
      </c>
      <c r="C102" s="115" t="s">
        <v>821</v>
      </c>
      <c r="D102" s="116" t="str">
        <f>VLOOKUP(C102,'DS ST'!A:B,2,0)</f>
        <v>BQI</v>
      </c>
      <c r="E102" s="117">
        <v>1101592.0</v>
      </c>
      <c r="F102" s="115" t="s">
        <v>1161</v>
      </c>
      <c r="G102" s="115" t="s">
        <v>104</v>
      </c>
      <c r="H102" s="118">
        <v>9.8</v>
      </c>
      <c r="I102" s="118">
        <v>9.685</v>
      </c>
      <c r="J102" s="119">
        <f t="shared" si="4"/>
        <v>0.115</v>
      </c>
      <c r="K102" s="115" t="s">
        <v>5297</v>
      </c>
      <c r="L102" s="121" t="str">
        <f t="shared" si="5"/>
        <v>PT15984511101592</v>
      </c>
      <c r="M102" s="121" t="s">
        <v>5298</v>
      </c>
      <c r="N102" s="122">
        <v>0.11500000000000021</v>
      </c>
      <c r="O102" s="122"/>
      <c r="P102" s="119">
        <f t="shared" si="6"/>
        <v>0</v>
      </c>
      <c r="Q102" s="124"/>
      <c r="R102" s="124"/>
      <c r="S102" s="153" t="s">
        <v>5299</v>
      </c>
      <c r="T102" s="125" t="s">
        <v>695</v>
      </c>
      <c r="U102" s="126" t="s">
        <v>697</v>
      </c>
      <c r="V102" s="127" t="s">
        <v>492</v>
      </c>
      <c r="W102" s="129" t="str">
        <f t="shared" si="7"/>
        <v>Hao hụt</v>
      </c>
      <c r="X102" s="129" t="str">
        <f t="shared" si="21"/>
        <v/>
      </c>
      <c r="Y102" s="154" t="s">
        <v>499</v>
      </c>
      <c r="Z102" s="131" t="s">
        <v>745</v>
      </c>
      <c r="AA102" s="124"/>
      <c r="AB102" s="132"/>
      <c r="AC102" s="133"/>
      <c r="AD102" s="134"/>
      <c r="AE102" s="133"/>
      <c r="AF102" s="135" t="str">
        <f t="array" ref="AF102">xlookup($E:$E,'CLV2'!$A:$A,'CLV2'!E:E)</f>
        <v>2.FRUITS</v>
      </c>
      <c r="AG102" s="135" t="str">
        <f t="shared" si="10"/>
        <v>KG</v>
      </c>
      <c r="AH102" s="136">
        <f t="shared" si="11"/>
        <v>0.01173469388</v>
      </c>
      <c r="AI102" s="137">
        <f t="array" ref="AI102">XLOOKUP(E102,'Đơn giá'!A:A,'Đơn giá'!D:D)</f>
        <v>73000</v>
      </c>
      <c r="AJ102" s="138">
        <f t="shared" si="12"/>
        <v>8395</v>
      </c>
      <c r="AK102" s="138">
        <f t="shared" si="13"/>
        <v>8395</v>
      </c>
      <c r="AL102" s="138">
        <f t="shared" si="14"/>
        <v>0</v>
      </c>
      <c r="AM102" s="138">
        <f t="shared" si="15"/>
        <v>0</v>
      </c>
      <c r="AN102" s="138">
        <f t="shared" si="16"/>
        <v>0</v>
      </c>
      <c r="AO102" s="139" t="str">
        <f t="array" ref="AO102">XLOOKUP($D:$D,'DS ST'!$J:$J,'DS ST'!K:K)</f>
        <v>SC009915 - Đoàn Ngọc Thịnh</v>
      </c>
      <c r="AP102" s="139" t="str">
        <f t="array" ref="AP102">XLOOKUP($D:$D,'DS ST'!$J:$J,'DS ST'!L:L)</f>
        <v>Nguyễn Thị Cà</v>
      </c>
      <c r="AQ102" s="139" t="str">
        <f t="array" ref="AQ102">XLOOKUP($D:$D,'DS ST'!$J:$J,'DS ST'!M:M)</f>
        <v>HCM 025</v>
      </c>
      <c r="AR102" s="140"/>
      <c r="AS102" s="140"/>
      <c r="AT102" s="135" t="str">
        <f t="array" ref="AT102">xlookup($E:$E,'CLV2'!$A:$A,'CLV2'!$F:$F)</f>
        <v>3.LOCAL FRUITS</v>
      </c>
      <c r="AU102" s="135" t="str">
        <f t="array" ref="AU102">xlookup($E:$E,'CLV2'!$A:$A,'CLV2'!$G:$G)</f>
        <v>4.Sầu Riêng</v>
      </c>
      <c r="AV102" s="142"/>
      <c r="AW102" s="143"/>
      <c r="AX102" s="144"/>
    </row>
    <row r="103" ht="22.5" customHeight="1">
      <c r="A103" s="113"/>
      <c r="B103" s="114">
        <v>46235.0</v>
      </c>
      <c r="C103" s="115" t="s">
        <v>233</v>
      </c>
      <c r="D103" s="116" t="str">
        <f>VLOOKUP(C103,'DS ST'!A:B,2,0)</f>
        <v>A113</v>
      </c>
      <c r="E103" s="117">
        <v>1100992.0</v>
      </c>
      <c r="F103" s="115" t="s">
        <v>641</v>
      </c>
      <c r="G103" s="115" t="s">
        <v>104</v>
      </c>
      <c r="H103" s="118">
        <v>10.2</v>
      </c>
      <c r="I103" s="118">
        <v>10.0</v>
      </c>
      <c r="J103" s="119">
        <f t="shared" si="4"/>
        <v>0.2</v>
      </c>
      <c r="K103" s="115" t="s">
        <v>5300</v>
      </c>
      <c r="L103" s="121" t="str">
        <f t="shared" si="5"/>
        <v>PT15984471100992</v>
      </c>
      <c r="M103" s="121" t="s">
        <v>5301</v>
      </c>
      <c r="N103" s="122"/>
      <c r="O103" s="122">
        <v>0.1999999999999993</v>
      </c>
      <c r="P103" s="119">
        <f t="shared" si="6"/>
        <v>0</v>
      </c>
      <c r="Q103" s="153" t="s">
        <v>5302</v>
      </c>
      <c r="R103" s="124"/>
      <c r="S103" s="124"/>
      <c r="T103" s="125"/>
      <c r="U103" s="126" t="s">
        <v>697</v>
      </c>
      <c r="V103" s="127" t="s">
        <v>3037</v>
      </c>
      <c r="W103" s="129" t="str">
        <f t="shared" si="7"/>
        <v/>
      </c>
      <c r="X103" s="129" t="str">
        <f t="shared" si="21"/>
        <v>Siêu thị</v>
      </c>
      <c r="Y103" s="130"/>
      <c r="Z103" s="131" t="s">
        <v>745</v>
      </c>
      <c r="AA103" s="124"/>
      <c r="AB103" s="132"/>
      <c r="AC103" s="133"/>
      <c r="AD103" s="134"/>
      <c r="AE103" s="133"/>
      <c r="AF103" s="135" t="str">
        <f t="array" ref="AF103">xlookup($E:$E,'CLV2'!$A:$A,'CLV2'!E:E)</f>
        <v>2.FRUITS</v>
      </c>
      <c r="AG103" s="135" t="str">
        <f t="shared" si="10"/>
        <v>KG</v>
      </c>
      <c r="AH103" s="136">
        <f t="shared" si="11"/>
        <v>0.01960784314</v>
      </c>
      <c r="AI103" s="137">
        <f t="array" ref="AI103">XLOOKUP(E103,'Đơn giá'!A:A,'Đơn giá'!D:D)</f>
        <v>37000</v>
      </c>
      <c r="AJ103" s="138">
        <f t="shared" si="12"/>
        <v>7400</v>
      </c>
      <c r="AK103" s="138">
        <f t="shared" si="13"/>
        <v>0</v>
      </c>
      <c r="AL103" s="138">
        <f t="shared" si="14"/>
        <v>7400</v>
      </c>
      <c r="AM103" s="138">
        <f t="shared" si="15"/>
        <v>0</v>
      </c>
      <c r="AN103" s="138">
        <f t="shared" si="16"/>
        <v>0</v>
      </c>
      <c r="AO103" s="139" t="str">
        <f t="array" ref="AO103">XLOOKUP($D:$D,'DS ST'!$J:$J,'DS ST'!K:K)</f>
        <v>SC008010 - Lê Nguyễn Ngọc Phượng</v>
      </c>
      <c r="AP103" s="139" t="str">
        <f t="array" ref="AP103">XLOOKUP($D:$D,'DS ST'!$J:$J,'DS ST'!L:L)</f>
        <v>Nguyễn Thị Cà</v>
      </c>
      <c r="AQ103" s="139" t="str">
        <f t="array" ref="AQ103">XLOOKUP($D:$D,'DS ST'!$J:$J,'DS ST'!M:M)</f>
        <v>HCM 016</v>
      </c>
      <c r="AR103" s="140"/>
      <c r="AS103" s="140"/>
      <c r="AT103" s="135" t="str">
        <f t="array" ref="AT103">xlookup($E:$E,'CLV2'!$A:$A,'CLV2'!$F:$F)</f>
        <v>3.LOCAL FRUITS</v>
      </c>
      <c r="AU103" s="135" t="str">
        <f t="array" ref="AU103">xlookup($E:$E,'CLV2'!$A:$A,'CLV2'!$G:$G)</f>
        <v>4.Dưa Lưới</v>
      </c>
      <c r="AV103" s="142"/>
      <c r="AW103" s="143"/>
      <c r="AX103" s="144"/>
    </row>
    <row r="104" ht="22.5" customHeight="1">
      <c r="A104" s="113"/>
      <c r="B104" s="114">
        <v>46235.0</v>
      </c>
      <c r="C104" s="115" t="s">
        <v>233</v>
      </c>
      <c r="D104" s="116" t="str">
        <f>VLOOKUP(C104,'DS ST'!A:B,2,0)</f>
        <v>A113</v>
      </c>
      <c r="E104" s="117">
        <v>1101079.0</v>
      </c>
      <c r="F104" s="115" t="s">
        <v>2047</v>
      </c>
      <c r="G104" s="115" t="s">
        <v>104</v>
      </c>
      <c r="H104" s="118">
        <v>9.1</v>
      </c>
      <c r="I104" s="118">
        <v>9.0</v>
      </c>
      <c r="J104" s="119">
        <f t="shared" si="4"/>
        <v>0.1</v>
      </c>
      <c r="K104" s="115" t="s">
        <v>5300</v>
      </c>
      <c r="L104" s="121" t="str">
        <f t="shared" si="5"/>
        <v>PT15984471101079</v>
      </c>
      <c r="M104" s="121" t="s">
        <v>5301</v>
      </c>
      <c r="N104" s="122">
        <v>0.09999999999999964</v>
      </c>
      <c r="O104" s="122"/>
      <c r="P104" s="119">
        <f t="shared" si="6"/>
        <v>0</v>
      </c>
      <c r="Q104" s="124"/>
      <c r="R104" s="124"/>
      <c r="S104" s="124"/>
      <c r="T104" s="125" t="s">
        <v>695</v>
      </c>
      <c r="U104" s="126" t="s">
        <v>697</v>
      </c>
      <c r="V104" s="127" t="s">
        <v>492</v>
      </c>
      <c r="W104" s="129" t="str">
        <f t="shared" si="7"/>
        <v>Hao hụt</v>
      </c>
      <c r="X104" s="129" t="str">
        <f t="shared" si="21"/>
        <v/>
      </c>
      <c r="Y104" s="154" t="s">
        <v>499</v>
      </c>
      <c r="Z104" s="131" t="s">
        <v>745</v>
      </c>
      <c r="AA104" s="124"/>
      <c r="AB104" s="132"/>
      <c r="AC104" s="133"/>
      <c r="AD104" s="134"/>
      <c r="AE104" s="133"/>
      <c r="AF104" s="135" t="str">
        <f t="array" ref="AF104">xlookup($E:$E,'CLV2'!$A:$A,'CLV2'!E:E)</f>
        <v>2.FRUITS</v>
      </c>
      <c r="AG104" s="135" t="str">
        <f t="shared" si="10"/>
        <v>KG</v>
      </c>
      <c r="AH104" s="136">
        <f t="shared" si="11"/>
        <v>0.01098901099</v>
      </c>
      <c r="AI104" s="137">
        <f t="array" ref="AI104">XLOOKUP(E104,'Đơn giá'!A:A,'Đơn giá'!D:D)</f>
        <v>69416</v>
      </c>
      <c r="AJ104" s="138">
        <f t="shared" si="12"/>
        <v>6941.6</v>
      </c>
      <c r="AK104" s="138">
        <f t="shared" si="13"/>
        <v>6941.6</v>
      </c>
      <c r="AL104" s="138">
        <f t="shared" si="14"/>
        <v>0</v>
      </c>
      <c r="AM104" s="138">
        <f t="shared" si="15"/>
        <v>0</v>
      </c>
      <c r="AN104" s="138">
        <f t="shared" si="16"/>
        <v>0</v>
      </c>
      <c r="AO104" s="139" t="str">
        <f t="array" ref="AO104">XLOOKUP($D:$D,'DS ST'!$J:$J,'DS ST'!K:K)</f>
        <v>SC008010 - Lê Nguyễn Ngọc Phượng</v>
      </c>
      <c r="AP104" s="139" t="str">
        <f t="array" ref="AP104">XLOOKUP($D:$D,'DS ST'!$J:$J,'DS ST'!L:L)</f>
        <v>Nguyễn Thị Cà</v>
      </c>
      <c r="AQ104" s="139" t="str">
        <f t="array" ref="AQ104">XLOOKUP($D:$D,'DS ST'!$J:$J,'DS ST'!M:M)</f>
        <v>HCM 016</v>
      </c>
      <c r="AR104" s="140"/>
      <c r="AS104" s="140"/>
      <c r="AT104" s="135" t="str">
        <f t="array" ref="AT104">xlookup($E:$E,'CLV2'!$A:$A,'CLV2'!$F:$F)</f>
        <v>3.LOCAL FRUITS</v>
      </c>
      <c r="AU104" s="135" t="str">
        <f t="array" ref="AU104">xlookup($E:$E,'CLV2'!$A:$A,'CLV2'!$G:$G)</f>
        <v>4.Bơ</v>
      </c>
      <c r="AV104" s="142"/>
      <c r="AW104" s="143"/>
      <c r="AX104" s="144"/>
    </row>
    <row r="105" ht="22.5" customHeight="1">
      <c r="A105" s="113"/>
      <c r="B105" s="114">
        <v>46235.0</v>
      </c>
      <c r="C105" s="115" t="s">
        <v>233</v>
      </c>
      <c r="D105" s="116" t="str">
        <f>VLOOKUP(C105,'DS ST'!A:B,2,0)</f>
        <v>A113</v>
      </c>
      <c r="E105" s="117">
        <v>1101318.0</v>
      </c>
      <c r="F105" s="115" t="s">
        <v>1036</v>
      </c>
      <c r="G105" s="115" t="s">
        <v>104</v>
      </c>
      <c r="H105" s="118">
        <v>4.2</v>
      </c>
      <c r="I105" s="118">
        <v>4.155</v>
      </c>
      <c r="J105" s="119">
        <f t="shared" si="4"/>
        <v>0.045</v>
      </c>
      <c r="K105" s="115" t="s">
        <v>5300</v>
      </c>
      <c r="L105" s="121" t="str">
        <f t="shared" si="5"/>
        <v>PT15984471101318</v>
      </c>
      <c r="M105" s="121" t="s">
        <v>5301</v>
      </c>
      <c r="N105" s="122">
        <v>0.04499999999999993</v>
      </c>
      <c r="O105" s="122"/>
      <c r="P105" s="119">
        <f t="shared" si="6"/>
        <v>0</v>
      </c>
      <c r="Q105" s="124"/>
      <c r="R105" s="124"/>
      <c r="S105" s="124"/>
      <c r="T105" s="125" t="s">
        <v>695</v>
      </c>
      <c r="U105" s="126" t="s">
        <v>697</v>
      </c>
      <c r="V105" s="127" t="s">
        <v>492</v>
      </c>
      <c r="W105" s="129" t="str">
        <f t="shared" si="7"/>
        <v>Hao hụt</v>
      </c>
      <c r="X105" s="129" t="str">
        <f t="shared" si="21"/>
        <v/>
      </c>
      <c r="Y105" s="154" t="s">
        <v>499</v>
      </c>
      <c r="Z105" s="131" t="s">
        <v>745</v>
      </c>
      <c r="AA105" s="124"/>
      <c r="AB105" s="132"/>
      <c r="AC105" s="133"/>
      <c r="AD105" s="134"/>
      <c r="AE105" s="133"/>
      <c r="AF105" s="135" t="str">
        <f t="array" ref="AF105">xlookup($E:$E,'CLV2'!$A:$A,'CLV2'!E:E)</f>
        <v>2.FRUITS</v>
      </c>
      <c r="AG105" s="135" t="str">
        <f t="shared" si="10"/>
        <v>KG</v>
      </c>
      <c r="AH105" s="136">
        <f t="shared" si="11"/>
        <v>0.01071428571</v>
      </c>
      <c r="AI105" s="137">
        <f t="array" ref="AI105">XLOOKUP(E105,'Đơn giá'!A:A,'Đơn giá'!D:D)</f>
        <v>35000</v>
      </c>
      <c r="AJ105" s="138">
        <f t="shared" si="12"/>
        <v>1575</v>
      </c>
      <c r="AK105" s="138">
        <f t="shared" si="13"/>
        <v>1575</v>
      </c>
      <c r="AL105" s="138">
        <f t="shared" si="14"/>
        <v>0</v>
      </c>
      <c r="AM105" s="138">
        <f t="shared" si="15"/>
        <v>0</v>
      </c>
      <c r="AN105" s="138">
        <f t="shared" si="16"/>
        <v>0</v>
      </c>
      <c r="AO105" s="139" t="str">
        <f t="array" ref="AO105">XLOOKUP($D:$D,'DS ST'!$J:$J,'DS ST'!K:K)</f>
        <v>SC008010 - Lê Nguyễn Ngọc Phượng</v>
      </c>
      <c r="AP105" s="139" t="str">
        <f t="array" ref="AP105">XLOOKUP($D:$D,'DS ST'!$J:$J,'DS ST'!L:L)</f>
        <v>Nguyễn Thị Cà</v>
      </c>
      <c r="AQ105" s="139" t="str">
        <f t="array" ref="AQ105">XLOOKUP($D:$D,'DS ST'!$J:$J,'DS ST'!M:M)</f>
        <v>HCM 016</v>
      </c>
      <c r="AR105" s="140"/>
      <c r="AS105" s="140"/>
      <c r="AT105" s="135" t="str">
        <f t="array" ref="AT105">xlookup($E:$E,'CLV2'!$A:$A,'CLV2'!$F:$F)</f>
        <v>3.LOCAL FRUITS</v>
      </c>
      <c r="AU105" s="135" t="str">
        <f t="array" ref="AU105">xlookup($E:$E,'CLV2'!$A:$A,'CLV2'!$G:$G)</f>
        <v>4.Mận Roi</v>
      </c>
      <c r="AV105" s="142"/>
      <c r="AW105" s="143"/>
      <c r="AX105" s="144"/>
    </row>
    <row r="106" ht="22.5" customHeight="1">
      <c r="A106" s="113"/>
      <c r="B106" s="114">
        <v>46235.0</v>
      </c>
      <c r="C106" s="115" t="s">
        <v>233</v>
      </c>
      <c r="D106" s="116" t="str">
        <f>VLOOKUP(C106,'DS ST'!A:B,2,0)</f>
        <v>A113</v>
      </c>
      <c r="E106" s="117">
        <v>1101366.0</v>
      </c>
      <c r="F106" s="115" t="s">
        <v>1804</v>
      </c>
      <c r="G106" s="115" t="s">
        <v>104</v>
      </c>
      <c r="H106" s="118">
        <v>8.1</v>
      </c>
      <c r="I106" s="118">
        <v>8.0</v>
      </c>
      <c r="J106" s="119">
        <f t="shared" si="4"/>
        <v>0.1</v>
      </c>
      <c r="K106" s="115" t="s">
        <v>5300</v>
      </c>
      <c r="L106" s="121" t="str">
        <f t="shared" si="5"/>
        <v>PT15984471101366</v>
      </c>
      <c r="M106" s="121" t="s">
        <v>5301</v>
      </c>
      <c r="N106" s="122">
        <v>0.09999999999999964</v>
      </c>
      <c r="O106" s="122"/>
      <c r="P106" s="119">
        <f t="shared" si="6"/>
        <v>0</v>
      </c>
      <c r="Q106" s="124"/>
      <c r="R106" s="124"/>
      <c r="S106" s="124"/>
      <c r="T106" s="125" t="s">
        <v>695</v>
      </c>
      <c r="U106" s="126" t="s">
        <v>697</v>
      </c>
      <c r="V106" s="127" t="s">
        <v>492</v>
      </c>
      <c r="W106" s="129" t="str">
        <f t="shared" si="7"/>
        <v>Hao hụt</v>
      </c>
      <c r="X106" s="129" t="str">
        <f t="shared" si="21"/>
        <v/>
      </c>
      <c r="Y106" s="154" t="s">
        <v>499</v>
      </c>
      <c r="Z106" s="131" t="s">
        <v>745</v>
      </c>
      <c r="AA106" s="124"/>
      <c r="AB106" s="132"/>
      <c r="AC106" s="133"/>
      <c r="AD106" s="134"/>
      <c r="AE106" s="133"/>
      <c r="AF106" s="135" t="str">
        <f t="array" ref="AF106">xlookup($E:$E,'CLV2'!$A:$A,'CLV2'!E:E)</f>
        <v>2.VEGETABLES</v>
      </c>
      <c r="AG106" s="135" t="str">
        <f t="shared" si="10"/>
        <v>KG</v>
      </c>
      <c r="AH106" s="136">
        <f t="shared" si="11"/>
        <v>0.01234567901</v>
      </c>
      <c r="AI106" s="137">
        <f t="array" ref="AI106">XLOOKUP(E106,'Đơn giá'!A:A,'Đơn giá'!D:D)</f>
        <v>55000</v>
      </c>
      <c r="AJ106" s="138">
        <f t="shared" si="12"/>
        <v>5500</v>
      </c>
      <c r="AK106" s="138">
        <f t="shared" si="13"/>
        <v>5500</v>
      </c>
      <c r="AL106" s="138">
        <f t="shared" si="14"/>
        <v>0</v>
      </c>
      <c r="AM106" s="138">
        <f t="shared" si="15"/>
        <v>0</v>
      </c>
      <c r="AN106" s="138">
        <f t="shared" si="16"/>
        <v>0</v>
      </c>
      <c r="AO106" s="139" t="str">
        <f t="array" ref="AO106">XLOOKUP($D:$D,'DS ST'!$J:$J,'DS ST'!K:K)</f>
        <v>SC008010 - Lê Nguyễn Ngọc Phượng</v>
      </c>
      <c r="AP106" s="139" t="str">
        <f t="array" ref="AP106">XLOOKUP($D:$D,'DS ST'!$J:$J,'DS ST'!L:L)</f>
        <v>Nguyễn Thị Cà</v>
      </c>
      <c r="AQ106" s="139" t="str">
        <f t="array" ref="AQ106">XLOOKUP($D:$D,'DS ST'!$J:$J,'DS ST'!M:M)</f>
        <v>HCM 016</v>
      </c>
      <c r="AR106" s="140"/>
      <c r="AS106" s="140"/>
      <c r="AT106" s="135" t="str">
        <f t="array" ref="AT106">xlookup($E:$E,'CLV2'!$A:$A,'CLV2'!$F:$F)</f>
        <v>3.LEAFY VEGGIES</v>
      </c>
      <c r="AU106" s="135" t="str">
        <f t="array" ref="AU106">xlookup($E:$E,'CLV2'!$A:$A,'CLV2'!$G:$G)</f>
        <v>4.Rau Ăn Bông</v>
      </c>
      <c r="AV106" s="142"/>
      <c r="AW106" s="143"/>
      <c r="AX106" s="144"/>
    </row>
    <row r="107" ht="22.5" customHeight="1">
      <c r="A107" s="113"/>
      <c r="B107" s="114">
        <v>46235.0</v>
      </c>
      <c r="C107" s="115" t="s">
        <v>894</v>
      </c>
      <c r="D107" s="116" t="str">
        <f>VLOOKUP(C107,'DS ST'!A:B,2,0)</f>
        <v>DS3</v>
      </c>
      <c r="E107" s="117">
        <v>11099.0</v>
      </c>
      <c r="F107" s="115" t="s">
        <v>1248</v>
      </c>
      <c r="G107" s="115" t="s">
        <v>56</v>
      </c>
      <c r="H107" s="118">
        <v>2.0</v>
      </c>
      <c r="I107" s="118">
        <v>1.0</v>
      </c>
      <c r="J107" s="119">
        <f t="shared" si="4"/>
        <v>1</v>
      </c>
      <c r="K107" s="115" t="s">
        <v>5303</v>
      </c>
      <c r="L107" s="121" t="str">
        <f t="shared" si="5"/>
        <v>PT159844511099</v>
      </c>
      <c r="M107" s="121" t="s">
        <v>5304</v>
      </c>
      <c r="N107" s="122"/>
      <c r="O107" s="122"/>
      <c r="P107" s="119">
        <f t="shared" si="6"/>
        <v>1</v>
      </c>
      <c r="Q107" s="124"/>
      <c r="R107" s="124"/>
      <c r="S107" s="124"/>
      <c r="T107" s="125" t="s">
        <v>3271</v>
      </c>
      <c r="U107" s="126" t="s">
        <v>697</v>
      </c>
      <c r="V107" s="127" t="s">
        <v>1500</v>
      </c>
      <c r="W107" s="129" t="str">
        <f t="shared" si="7"/>
        <v/>
      </c>
      <c r="X107" s="129" t="str">
        <f t="shared" si="21"/>
        <v/>
      </c>
      <c r="Y107" s="130" t="str">
        <f>IF(N(P107)&lt;=0,"",IF(OR(T107="Hình KDB",T107="Hình tele",ISNUMBER(SEARCH("Hình KDB",T107)),ISNUMBER(SEARCH("Hình tele",T107)),ISNUMBER(SEARCH("sai code",T107)),ISNUMBER(SEARCH("Thiếu kiện",U107))),"Kho rau",IF(AND(T107&lt;&gt;"Hình KDB",T107&lt;&gt;"Hình tele"),"Chưa xác định",IF(N(O107)&gt;0,IF(OR(T107="Hình KDB",T107="Hình tele",ISNUMBER(SEARCH("Hình KDB",T107)),ISNUMBER(SEARCH("Hình tele",T107)),ISNUMBER(SEARCH("sai code",T107)),ISNUMBER(SEARCH("Thiếu kiện",U107))),"Kho rau","Chưa xác định"),IF(OR(T107="Hình KDB",T107="Hình tele",ISNUMBER(SEARCH("Hình KDB",T107)),ISNUMBER(SEARCH("Hình tele",T107)),ISNUMBER(SEARCH("sai code",T107)),ISNUMBER(SEARCH("Thiếu kiện",U107))),"Kho rau",IF(V107="Chưa xác định","Chưa xác định",IF(OR(V107="DC giao thiếu",V107="TX giao thiếu kiện",V107="Hàng không đạt CL"),"Kho rau","")))))))</f>
        <v>Kho rau</v>
      </c>
      <c r="Z107" s="131" t="s">
        <v>745</v>
      </c>
      <c r="AA107" s="124"/>
      <c r="AB107" s="132"/>
      <c r="AC107" s="133"/>
      <c r="AD107" s="134"/>
      <c r="AE107" s="133"/>
      <c r="AF107" s="135" t="str">
        <f t="array" ref="AF107">xlookup($E:$E,'CLV2'!$A:$A,'CLV2'!E:E)</f>
        <v>2.VEGETABLES</v>
      </c>
      <c r="AG107" s="135" t="str">
        <f t="shared" si="10"/>
        <v>Pack</v>
      </c>
      <c r="AH107" s="136">
        <f t="shared" si="11"/>
        <v>0.5</v>
      </c>
      <c r="AI107" s="137">
        <f t="array" ref="AI107">XLOOKUP(E107,'Đơn giá'!A:A,'Đơn giá'!D:D)</f>
        <v>14550</v>
      </c>
      <c r="AJ107" s="138">
        <f t="shared" si="12"/>
        <v>14550</v>
      </c>
      <c r="AK107" s="138">
        <f t="shared" si="13"/>
        <v>0</v>
      </c>
      <c r="AL107" s="138">
        <f t="shared" si="14"/>
        <v>0</v>
      </c>
      <c r="AM107" s="138">
        <f t="shared" si="15"/>
        <v>14550</v>
      </c>
      <c r="AN107" s="138">
        <f t="shared" si="16"/>
        <v>0</v>
      </c>
      <c r="AO107" s="139" t="str">
        <f t="array" ref="AO107">XLOOKUP($D:$D,'DS ST'!$J:$J,'DS ST'!K:K)</f>
        <v>SC006139 - Võ Minh Đạt</v>
      </c>
      <c r="AP107" s="139" t="str">
        <f t="array" ref="AP107">XLOOKUP($D:$D,'DS ST'!$J:$J,'DS ST'!L:L)</f>
        <v>Nguyễn Thị Cà</v>
      </c>
      <c r="AQ107" s="139" t="str">
        <f t="array" ref="AQ107">XLOOKUP($D:$D,'DS ST'!$J:$J,'DS ST'!M:M)</f>
        <v>HCM 018</v>
      </c>
      <c r="AR107" s="140"/>
      <c r="AS107" s="140"/>
      <c r="AT107" s="135" t="str">
        <f t="array" ref="AT107">xlookup($E:$E,'CLV2'!$A:$A,'CLV2'!$F:$F)</f>
        <v>3.LETTUCE, SNACKABLES</v>
      </c>
      <c r="AU107" s="135" t="str">
        <f t="array" ref="AU107">xlookup($E:$E,'CLV2'!$A:$A,'CLV2'!$G:$G)</f>
        <v>4.Cà Chua, Dưa Leo, Ớt Ngọt</v>
      </c>
      <c r="AV107" s="142"/>
      <c r="AW107" s="143"/>
      <c r="AX107" s="144"/>
    </row>
    <row r="108" ht="22.5" customHeight="1">
      <c r="A108" s="113"/>
      <c r="B108" s="114">
        <v>46235.0</v>
      </c>
      <c r="C108" s="115" t="s">
        <v>421</v>
      </c>
      <c r="D108" s="116" t="str">
        <f>VLOOKUP(C108,'DS ST'!A:B,2,0)</f>
        <v>A137</v>
      </c>
      <c r="E108" s="117">
        <v>1100917.0</v>
      </c>
      <c r="F108" s="115" t="s">
        <v>928</v>
      </c>
      <c r="G108" s="115" t="s">
        <v>104</v>
      </c>
      <c r="H108" s="118">
        <v>5.5</v>
      </c>
      <c r="I108" s="118">
        <v>5.42</v>
      </c>
      <c r="J108" s="119">
        <f t="shared" si="4"/>
        <v>0.08</v>
      </c>
      <c r="K108" s="115" t="s">
        <v>5305</v>
      </c>
      <c r="L108" s="121" t="str">
        <f t="shared" si="5"/>
        <v>PT15984441100917</v>
      </c>
      <c r="M108" s="121" t="s">
        <v>5306</v>
      </c>
      <c r="N108" s="122">
        <v>0.08000000000000007</v>
      </c>
      <c r="O108" s="122"/>
      <c r="P108" s="119">
        <f t="shared" si="6"/>
        <v>0</v>
      </c>
      <c r="Q108" s="124"/>
      <c r="R108" s="124"/>
      <c r="S108" s="124"/>
      <c r="T108" s="125" t="s">
        <v>695</v>
      </c>
      <c r="U108" s="126" t="s">
        <v>697</v>
      </c>
      <c r="V108" s="127" t="s">
        <v>492</v>
      </c>
      <c r="W108" s="129" t="str">
        <f t="shared" si="7"/>
        <v>Hao hụt</v>
      </c>
      <c r="X108" s="129" t="str">
        <f t="shared" si="21"/>
        <v/>
      </c>
      <c r="Y108" s="154" t="s">
        <v>499</v>
      </c>
      <c r="Z108" s="131" t="s">
        <v>745</v>
      </c>
      <c r="AA108" s="124"/>
      <c r="AB108" s="132"/>
      <c r="AC108" s="133"/>
      <c r="AD108" s="134"/>
      <c r="AE108" s="133"/>
      <c r="AF108" s="135" t="str">
        <f t="array" ref="AF108">xlookup($E:$E,'CLV2'!$A:$A,'CLV2'!E:E)</f>
        <v>2.VEGETABLES</v>
      </c>
      <c r="AG108" s="135" t="str">
        <f t="shared" si="10"/>
        <v>KG</v>
      </c>
      <c r="AH108" s="136">
        <f t="shared" si="11"/>
        <v>0.01454545455</v>
      </c>
      <c r="AI108" s="137">
        <f t="array" ref="AI108">XLOOKUP(E108,'Đơn giá'!A:A,'Đơn giá'!D:D)</f>
        <v>24500</v>
      </c>
      <c r="AJ108" s="138">
        <f t="shared" si="12"/>
        <v>1960</v>
      </c>
      <c r="AK108" s="138">
        <f t="shared" si="13"/>
        <v>1960</v>
      </c>
      <c r="AL108" s="138">
        <f t="shared" si="14"/>
        <v>0</v>
      </c>
      <c r="AM108" s="138">
        <f t="shared" si="15"/>
        <v>0</v>
      </c>
      <c r="AN108" s="138">
        <f t="shared" si="16"/>
        <v>0</v>
      </c>
      <c r="AO108" s="139" t="str">
        <f t="array" ref="AO108">XLOOKUP($D:$D,'DS ST'!$J:$J,'DS ST'!K:K)</f>
        <v>SC004524 - Trần Thanh Hiền</v>
      </c>
      <c r="AP108" s="139" t="str">
        <f t="array" ref="AP108">XLOOKUP($D:$D,'DS ST'!$J:$J,'DS ST'!L:L)</f>
        <v>Nguyễn Thị Cà</v>
      </c>
      <c r="AQ108" s="139" t="str">
        <f t="array" ref="AQ108">XLOOKUP($D:$D,'DS ST'!$J:$J,'DS ST'!M:M)</f>
        <v>HCM 019</v>
      </c>
      <c r="AR108" s="140"/>
      <c r="AS108" s="140"/>
      <c r="AT108" s="135" t="str">
        <f t="array" ref="AT108">xlookup($E:$E,'CLV2'!$A:$A,'CLV2'!$F:$F)</f>
        <v>3.FRUIT VEGGIES</v>
      </c>
      <c r="AU108" s="135" t="str">
        <f t="array" ref="AU108">xlookup($E:$E,'CLV2'!$A:$A,'CLV2'!$G:$G)</f>
        <v>4.Bầu, Bí, Mướp</v>
      </c>
      <c r="AV108" s="142"/>
      <c r="AW108" s="143"/>
      <c r="AX108" s="144"/>
    </row>
    <row r="109" ht="22.5" customHeight="1">
      <c r="A109" s="113"/>
      <c r="B109" s="114">
        <v>46235.0</v>
      </c>
      <c r="C109" s="115" t="s">
        <v>421</v>
      </c>
      <c r="D109" s="116" t="str">
        <f>VLOOKUP(C109,'DS ST'!A:B,2,0)</f>
        <v>A137</v>
      </c>
      <c r="E109" s="117">
        <v>1100992.0</v>
      </c>
      <c r="F109" s="115" t="s">
        <v>641</v>
      </c>
      <c r="G109" s="115" t="s">
        <v>104</v>
      </c>
      <c r="H109" s="118">
        <v>10.1</v>
      </c>
      <c r="I109" s="118">
        <v>10.06</v>
      </c>
      <c r="J109" s="119">
        <f t="shared" si="4"/>
        <v>0.04</v>
      </c>
      <c r="K109" s="115" t="s">
        <v>5305</v>
      </c>
      <c r="L109" s="121" t="str">
        <f t="shared" si="5"/>
        <v>PT15984441100992</v>
      </c>
      <c r="M109" s="121" t="s">
        <v>5306</v>
      </c>
      <c r="N109" s="122">
        <v>0.03999999999999915</v>
      </c>
      <c r="O109" s="122"/>
      <c r="P109" s="119">
        <f t="shared" si="6"/>
        <v>0</v>
      </c>
      <c r="Q109" s="124"/>
      <c r="R109" s="124"/>
      <c r="S109" s="124"/>
      <c r="T109" s="125" t="s">
        <v>695</v>
      </c>
      <c r="U109" s="126" t="s">
        <v>697</v>
      </c>
      <c r="V109" s="127" t="s">
        <v>492</v>
      </c>
      <c r="W109" s="129" t="str">
        <f t="shared" si="7"/>
        <v>Hao hụt</v>
      </c>
      <c r="X109" s="129" t="str">
        <f t="shared" si="21"/>
        <v/>
      </c>
      <c r="Y109" s="154" t="s">
        <v>499</v>
      </c>
      <c r="Z109" s="131" t="s">
        <v>745</v>
      </c>
      <c r="AA109" s="124"/>
      <c r="AB109" s="132"/>
      <c r="AC109" s="133"/>
      <c r="AD109" s="134"/>
      <c r="AE109" s="133"/>
      <c r="AF109" s="135" t="str">
        <f t="array" ref="AF109">xlookup($E:$E,'CLV2'!$A:$A,'CLV2'!E:E)</f>
        <v>2.FRUITS</v>
      </c>
      <c r="AG109" s="135" t="str">
        <f t="shared" si="10"/>
        <v>KG</v>
      </c>
      <c r="AH109" s="136">
        <f t="shared" si="11"/>
        <v>0.00396039604</v>
      </c>
      <c r="AI109" s="137">
        <f t="array" ref="AI109">XLOOKUP(E109,'Đơn giá'!A:A,'Đơn giá'!D:D)</f>
        <v>37000</v>
      </c>
      <c r="AJ109" s="138">
        <f t="shared" si="12"/>
        <v>1480</v>
      </c>
      <c r="AK109" s="138">
        <f t="shared" si="13"/>
        <v>1480</v>
      </c>
      <c r="AL109" s="138">
        <f t="shared" si="14"/>
        <v>0</v>
      </c>
      <c r="AM109" s="138">
        <f t="shared" si="15"/>
        <v>0</v>
      </c>
      <c r="AN109" s="138">
        <f t="shared" si="16"/>
        <v>0</v>
      </c>
      <c r="AO109" s="139" t="str">
        <f t="array" ref="AO109">XLOOKUP($D:$D,'DS ST'!$J:$J,'DS ST'!K:K)</f>
        <v>SC004524 - Trần Thanh Hiền</v>
      </c>
      <c r="AP109" s="139" t="str">
        <f t="array" ref="AP109">XLOOKUP($D:$D,'DS ST'!$J:$J,'DS ST'!L:L)</f>
        <v>Nguyễn Thị Cà</v>
      </c>
      <c r="AQ109" s="139" t="str">
        <f t="array" ref="AQ109">XLOOKUP($D:$D,'DS ST'!$J:$J,'DS ST'!M:M)</f>
        <v>HCM 019</v>
      </c>
      <c r="AR109" s="140"/>
      <c r="AS109" s="140"/>
      <c r="AT109" s="135" t="str">
        <f t="array" ref="AT109">xlookup($E:$E,'CLV2'!$A:$A,'CLV2'!$F:$F)</f>
        <v>3.LOCAL FRUITS</v>
      </c>
      <c r="AU109" s="135" t="str">
        <f t="array" ref="AU109">xlookup($E:$E,'CLV2'!$A:$A,'CLV2'!$G:$G)</f>
        <v>4.Dưa Lưới</v>
      </c>
      <c r="AV109" s="142"/>
      <c r="AW109" s="143"/>
      <c r="AX109" s="144"/>
    </row>
    <row r="110" ht="22.5" customHeight="1">
      <c r="A110" s="113"/>
      <c r="B110" s="114">
        <v>46235.0</v>
      </c>
      <c r="C110" s="115" t="s">
        <v>421</v>
      </c>
      <c r="D110" s="116" t="str">
        <f>VLOOKUP(C110,'DS ST'!A:B,2,0)</f>
        <v>A137</v>
      </c>
      <c r="E110" s="117">
        <v>1101318.0</v>
      </c>
      <c r="F110" s="115" t="s">
        <v>1036</v>
      </c>
      <c r="G110" s="115" t="s">
        <v>104</v>
      </c>
      <c r="H110" s="118">
        <v>4.2</v>
      </c>
      <c r="I110" s="118">
        <v>4.16</v>
      </c>
      <c r="J110" s="119">
        <f t="shared" si="4"/>
        <v>0.04</v>
      </c>
      <c r="K110" s="115" t="s">
        <v>5305</v>
      </c>
      <c r="L110" s="121" t="str">
        <f t="shared" si="5"/>
        <v>PT15984441101318</v>
      </c>
      <c r="M110" s="121" t="s">
        <v>5306</v>
      </c>
      <c r="N110" s="122">
        <v>0.040000000000000036</v>
      </c>
      <c r="O110" s="122"/>
      <c r="P110" s="119">
        <f t="shared" si="6"/>
        <v>0</v>
      </c>
      <c r="Q110" s="124"/>
      <c r="R110" s="124"/>
      <c r="S110" s="124"/>
      <c r="T110" s="125" t="s">
        <v>695</v>
      </c>
      <c r="U110" s="126" t="s">
        <v>697</v>
      </c>
      <c r="V110" s="127" t="s">
        <v>492</v>
      </c>
      <c r="W110" s="129" t="str">
        <f t="shared" si="7"/>
        <v>Hao hụt</v>
      </c>
      <c r="X110" s="129" t="str">
        <f t="shared" si="21"/>
        <v/>
      </c>
      <c r="Y110" s="154" t="s">
        <v>499</v>
      </c>
      <c r="Z110" s="131" t="s">
        <v>745</v>
      </c>
      <c r="AA110" s="124"/>
      <c r="AB110" s="132"/>
      <c r="AC110" s="133"/>
      <c r="AD110" s="134"/>
      <c r="AE110" s="133"/>
      <c r="AF110" s="135" t="str">
        <f t="array" ref="AF110">xlookup($E:$E,'CLV2'!$A:$A,'CLV2'!E:E)</f>
        <v>2.FRUITS</v>
      </c>
      <c r="AG110" s="135" t="str">
        <f t="shared" si="10"/>
        <v>KG</v>
      </c>
      <c r="AH110" s="136">
        <f t="shared" si="11"/>
        <v>0.009523809524</v>
      </c>
      <c r="AI110" s="137">
        <f t="array" ref="AI110">XLOOKUP(E110,'Đơn giá'!A:A,'Đơn giá'!D:D)</f>
        <v>35000</v>
      </c>
      <c r="AJ110" s="138">
        <f t="shared" si="12"/>
        <v>1400</v>
      </c>
      <c r="AK110" s="138">
        <f t="shared" si="13"/>
        <v>1400</v>
      </c>
      <c r="AL110" s="138">
        <f t="shared" si="14"/>
        <v>0</v>
      </c>
      <c r="AM110" s="138">
        <f t="shared" si="15"/>
        <v>0</v>
      </c>
      <c r="AN110" s="138">
        <f t="shared" si="16"/>
        <v>0</v>
      </c>
      <c r="AO110" s="139" t="str">
        <f t="array" ref="AO110">XLOOKUP($D:$D,'DS ST'!$J:$J,'DS ST'!K:K)</f>
        <v>SC004524 - Trần Thanh Hiền</v>
      </c>
      <c r="AP110" s="139" t="str">
        <f t="array" ref="AP110">XLOOKUP($D:$D,'DS ST'!$J:$J,'DS ST'!L:L)</f>
        <v>Nguyễn Thị Cà</v>
      </c>
      <c r="AQ110" s="139" t="str">
        <f t="array" ref="AQ110">XLOOKUP($D:$D,'DS ST'!$J:$J,'DS ST'!M:M)</f>
        <v>HCM 019</v>
      </c>
      <c r="AR110" s="140"/>
      <c r="AS110" s="140"/>
      <c r="AT110" s="135" t="str">
        <f t="array" ref="AT110">xlookup($E:$E,'CLV2'!$A:$A,'CLV2'!$F:$F)</f>
        <v>3.LOCAL FRUITS</v>
      </c>
      <c r="AU110" s="135" t="str">
        <f t="array" ref="AU110">xlookup($E:$E,'CLV2'!$A:$A,'CLV2'!$G:$G)</f>
        <v>4.Mận Roi</v>
      </c>
      <c r="AV110" s="142"/>
      <c r="AW110" s="143"/>
      <c r="AX110" s="144"/>
    </row>
    <row r="111" ht="22.5" customHeight="1">
      <c r="A111" s="113"/>
      <c r="B111" s="114">
        <v>46235.0</v>
      </c>
      <c r="C111" s="115" t="s">
        <v>421</v>
      </c>
      <c r="D111" s="116" t="str">
        <f>VLOOKUP(C111,'DS ST'!A:B,2,0)</f>
        <v>A137</v>
      </c>
      <c r="E111" s="117">
        <v>1101592.0</v>
      </c>
      <c r="F111" s="115" t="s">
        <v>1161</v>
      </c>
      <c r="G111" s="115" t="s">
        <v>104</v>
      </c>
      <c r="H111" s="118">
        <v>10.0</v>
      </c>
      <c r="I111" s="118">
        <v>9.96</v>
      </c>
      <c r="J111" s="119">
        <f t="shared" si="4"/>
        <v>0.04</v>
      </c>
      <c r="K111" s="115" t="s">
        <v>5305</v>
      </c>
      <c r="L111" s="121" t="str">
        <f t="shared" si="5"/>
        <v>PT15984441101592</v>
      </c>
      <c r="M111" s="121" t="s">
        <v>5306</v>
      </c>
      <c r="N111" s="122">
        <v>0.03999999999999915</v>
      </c>
      <c r="O111" s="122"/>
      <c r="P111" s="119">
        <f t="shared" si="6"/>
        <v>0</v>
      </c>
      <c r="Q111" s="124"/>
      <c r="R111" s="124"/>
      <c r="S111" s="124"/>
      <c r="T111" s="125" t="s">
        <v>695</v>
      </c>
      <c r="U111" s="126" t="s">
        <v>697</v>
      </c>
      <c r="V111" s="127" t="s">
        <v>492</v>
      </c>
      <c r="W111" s="129" t="str">
        <f t="shared" si="7"/>
        <v>Hao hụt</v>
      </c>
      <c r="X111" s="129" t="str">
        <f t="shared" si="21"/>
        <v/>
      </c>
      <c r="Y111" s="154" t="s">
        <v>499</v>
      </c>
      <c r="Z111" s="131" t="s">
        <v>745</v>
      </c>
      <c r="AA111" s="124"/>
      <c r="AB111" s="132"/>
      <c r="AC111" s="133"/>
      <c r="AD111" s="134"/>
      <c r="AE111" s="133"/>
      <c r="AF111" s="135" t="str">
        <f t="array" ref="AF111">xlookup($E:$E,'CLV2'!$A:$A,'CLV2'!E:E)</f>
        <v>2.FRUITS</v>
      </c>
      <c r="AG111" s="135" t="str">
        <f t="shared" si="10"/>
        <v>KG</v>
      </c>
      <c r="AH111" s="136">
        <f t="shared" si="11"/>
        <v>0.004</v>
      </c>
      <c r="AI111" s="137">
        <f t="array" ref="AI111">XLOOKUP(E111,'Đơn giá'!A:A,'Đơn giá'!D:D)</f>
        <v>73000</v>
      </c>
      <c r="AJ111" s="138">
        <f t="shared" si="12"/>
        <v>2920</v>
      </c>
      <c r="AK111" s="138">
        <f t="shared" si="13"/>
        <v>2920</v>
      </c>
      <c r="AL111" s="138">
        <f t="shared" si="14"/>
        <v>0</v>
      </c>
      <c r="AM111" s="138">
        <f t="shared" si="15"/>
        <v>0</v>
      </c>
      <c r="AN111" s="138">
        <f t="shared" si="16"/>
        <v>0</v>
      </c>
      <c r="AO111" s="139" t="str">
        <f t="array" ref="AO111">XLOOKUP($D:$D,'DS ST'!$J:$J,'DS ST'!K:K)</f>
        <v>SC004524 - Trần Thanh Hiền</v>
      </c>
      <c r="AP111" s="139" t="str">
        <f t="array" ref="AP111">XLOOKUP($D:$D,'DS ST'!$J:$J,'DS ST'!L:L)</f>
        <v>Nguyễn Thị Cà</v>
      </c>
      <c r="AQ111" s="139" t="str">
        <f t="array" ref="AQ111">XLOOKUP($D:$D,'DS ST'!$J:$J,'DS ST'!M:M)</f>
        <v>HCM 019</v>
      </c>
      <c r="AR111" s="140"/>
      <c r="AS111" s="140"/>
      <c r="AT111" s="135" t="str">
        <f t="array" ref="AT111">xlookup($E:$E,'CLV2'!$A:$A,'CLV2'!$F:$F)</f>
        <v>3.LOCAL FRUITS</v>
      </c>
      <c r="AU111" s="135" t="str">
        <f t="array" ref="AU111">xlookup($E:$E,'CLV2'!$A:$A,'CLV2'!$G:$G)</f>
        <v>4.Sầu Riêng</v>
      </c>
      <c r="AV111" s="142"/>
      <c r="AW111" s="143"/>
      <c r="AX111" s="144"/>
    </row>
    <row r="112" ht="22.5" customHeight="1">
      <c r="A112" s="113"/>
      <c r="B112" s="114">
        <v>46235.0</v>
      </c>
      <c r="C112" s="115" t="s">
        <v>989</v>
      </c>
      <c r="D112" s="116" t="str">
        <f>VLOOKUP(C112,'DS ST'!A:B,2,0)</f>
        <v>JKD</v>
      </c>
      <c r="E112" s="117">
        <v>10511.0</v>
      </c>
      <c r="F112" s="115" t="s">
        <v>427</v>
      </c>
      <c r="G112" s="115" t="s">
        <v>428</v>
      </c>
      <c r="H112" s="118">
        <v>10.0</v>
      </c>
      <c r="I112" s="118">
        <v>9.0</v>
      </c>
      <c r="J112" s="119">
        <f t="shared" si="4"/>
        <v>1</v>
      </c>
      <c r="K112" s="115" t="s">
        <v>5307</v>
      </c>
      <c r="L112" s="121" t="str">
        <f t="shared" si="5"/>
        <v>PT159844210511</v>
      </c>
      <c r="M112" s="121" t="s">
        <v>5308</v>
      </c>
      <c r="N112" s="122"/>
      <c r="O112" s="122"/>
      <c r="P112" s="119">
        <f t="shared" si="6"/>
        <v>1</v>
      </c>
      <c r="Q112" s="124"/>
      <c r="R112" s="124"/>
      <c r="S112" s="124"/>
      <c r="T112" s="125" t="s">
        <v>695</v>
      </c>
      <c r="U112" s="126" t="s">
        <v>697</v>
      </c>
      <c r="V112" s="127" t="s">
        <v>1500</v>
      </c>
      <c r="W112" s="129" t="str">
        <f t="shared" si="7"/>
        <v/>
      </c>
      <c r="X112" s="129" t="str">
        <f t="shared" si="21"/>
        <v/>
      </c>
      <c r="Y112" s="130" t="str">
        <f>IF(N(P112)&lt;=0,"",IF(OR(T112="Hình KDB",T112="Hình tele",ISNUMBER(SEARCH("Hình KDB",T112)),ISNUMBER(SEARCH("Hình tele",T112)),ISNUMBER(SEARCH("sai code",T112)),ISNUMBER(SEARCH("Thiếu kiện",U112))),"Kho rau",IF(AND(T112&lt;&gt;"Hình KDB",T112&lt;&gt;"Hình tele"),"Chưa xác định",IF(N(O112)&gt;0,IF(OR(T112="Hình KDB",T112="Hình tele",ISNUMBER(SEARCH("Hình KDB",T112)),ISNUMBER(SEARCH("Hình tele",T112)),ISNUMBER(SEARCH("sai code",T112)),ISNUMBER(SEARCH("Thiếu kiện",U112))),"Kho rau","Chưa xác định"),IF(OR(T112="Hình KDB",T112="Hình tele",ISNUMBER(SEARCH("Hình KDB",T112)),ISNUMBER(SEARCH("Hình tele",T112)),ISNUMBER(SEARCH("sai code",T112)),ISNUMBER(SEARCH("Thiếu kiện",U112))),"Kho rau",IF(V112="Chưa xác định","Chưa xác định",IF(OR(V112="DC giao thiếu",V112="TX giao thiếu kiện",V112="Hàng không đạt CL"),"Kho rau","")))))))</f>
        <v>Kho rau</v>
      </c>
      <c r="Z112" s="131" t="s">
        <v>745</v>
      </c>
      <c r="AA112" s="124"/>
      <c r="AB112" s="132"/>
      <c r="AC112" s="133"/>
      <c r="AD112" s="134"/>
      <c r="AE112" s="133"/>
      <c r="AF112" s="135" t="str">
        <f t="array" ref="AF112">xlookup($E:$E,'CLV2'!$A:$A,'CLV2'!E:E)</f>
        <v>2.VEGETABLES</v>
      </c>
      <c r="AG112" s="135" t="str">
        <f t="shared" si="10"/>
        <v>Pack</v>
      </c>
      <c r="AH112" s="136">
        <f t="shared" si="11"/>
        <v>0.1</v>
      </c>
      <c r="AI112" s="137">
        <f t="array" ref="AI112">XLOOKUP(E112,'Đơn giá'!A:A,'Đơn giá'!D:D)</f>
        <v>16000</v>
      </c>
      <c r="AJ112" s="138">
        <f t="shared" si="12"/>
        <v>16000</v>
      </c>
      <c r="AK112" s="138">
        <f t="shared" si="13"/>
        <v>0</v>
      </c>
      <c r="AL112" s="138">
        <f t="shared" si="14"/>
        <v>0</v>
      </c>
      <c r="AM112" s="138">
        <f t="shared" si="15"/>
        <v>16000</v>
      </c>
      <c r="AN112" s="138">
        <f t="shared" si="16"/>
        <v>0</v>
      </c>
      <c r="AO112" s="139" t="str">
        <f t="array" ref="AO112">XLOOKUP($D:$D,'DS ST'!$J:$J,'DS ST'!K:K)</f>
        <v>SC002130 - Nguyễn Văn Lâm</v>
      </c>
      <c r="AP112" s="139" t="str">
        <f t="array" ref="AP112">XLOOKUP($D:$D,'DS ST'!$J:$J,'DS ST'!L:L)</f>
        <v>Nguyễn Thị Cà</v>
      </c>
      <c r="AQ112" s="139" t="str">
        <f t="array" ref="AQ112">XLOOKUP($D:$D,'DS ST'!$J:$J,'DS ST'!M:M)</f>
        <v>HCM 007</v>
      </c>
      <c r="AR112" s="140"/>
      <c r="AS112" s="140"/>
      <c r="AT112" s="135" t="str">
        <f t="array" ref="AT112">xlookup($E:$E,'CLV2'!$A:$A,'CLV2'!$F:$F)</f>
        <v>3.FRUIT VEGGIES</v>
      </c>
      <c r="AU112" s="135" t="str">
        <f t="array" ref="AU112">xlookup($E:$E,'CLV2'!$A:$A,'CLV2'!$G:$G)</f>
        <v>4.Bắp, Đậu</v>
      </c>
      <c r="AV112" s="142"/>
      <c r="AW112" s="143"/>
      <c r="AX112" s="144"/>
    </row>
    <row r="113" ht="22.5" customHeight="1">
      <c r="A113" s="113"/>
      <c r="B113" s="114">
        <v>46235.0</v>
      </c>
      <c r="C113" s="115" t="s">
        <v>989</v>
      </c>
      <c r="D113" s="116" t="str">
        <f>VLOOKUP(C113,'DS ST'!A:B,2,0)</f>
        <v>JKD</v>
      </c>
      <c r="E113" s="117">
        <v>10791.0</v>
      </c>
      <c r="F113" s="115" t="s">
        <v>615</v>
      </c>
      <c r="G113" s="115" t="s">
        <v>29</v>
      </c>
      <c r="H113" s="118">
        <v>15.0</v>
      </c>
      <c r="I113" s="118">
        <v>12.0</v>
      </c>
      <c r="J113" s="119">
        <f t="shared" si="4"/>
        <v>3</v>
      </c>
      <c r="K113" s="115" t="s">
        <v>5307</v>
      </c>
      <c r="L113" s="121" t="str">
        <f t="shared" si="5"/>
        <v>PT159844210791</v>
      </c>
      <c r="M113" s="121" t="s">
        <v>5308</v>
      </c>
      <c r="N113" s="122"/>
      <c r="O113" s="122"/>
      <c r="P113" s="119">
        <f t="shared" si="6"/>
        <v>3</v>
      </c>
      <c r="Q113" s="124"/>
      <c r="R113" s="124"/>
      <c r="S113" s="124"/>
      <c r="T113" s="125"/>
      <c r="U113" s="126" t="s">
        <v>697</v>
      </c>
      <c r="V113" s="127" t="s">
        <v>1500</v>
      </c>
      <c r="W113" s="129" t="str">
        <f t="shared" si="7"/>
        <v/>
      </c>
      <c r="X113" s="129" t="str">
        <f t="shared" si="21"/>
        <v/>
      </c>
      <c r="Y113" s="154" t="s">
        <v>499</v>
      </c>
      <c r="Z113" s="131" t="s">
        <v>745</v>
      </c>
      <c r="AA113" s="124"/>
      <c r="AB113" s="132"/>
      <c r="AC113" s="133"/>
      <c r="AD113" s="134"/>
      <c r="AE113" s="133"/>
      <c r="AF113" s="135" t="str">
        <f t="array" ref="AF113">xlookup($E:$E,'CLV2'!$A:$A,'CLV2'!E:E)</f>
        <v>2.VEGETABLES</v>
      </c>
      <c r="AG113" s="135" t="str">
        <f t="shared" si="10"/>
        <v>Pack</v>
      </c>
      <c r="AH113" s="136">
        <f t="shared" si="11"/>
        <v>0.2</v>
      </c>
      <c r="AI113" s="137">
        <f t="array" ref="AI113">XLOOKUP(E113,'Đơn giá'!A:A,'Đơn giá'!D:D)</f>
        <v>7500</v>
      </c>
      <c r="AJ113" s="138">
        <f t="shared" si="12"/>
        <v>22500</v>
      </c>
      <c r="AK113" s="138">
        <f t="shared" si="13"/>
        <v>0</v>
      </c>
      <c r="AL113" s="138">
        <f t="shared" si="14"/>
        <v>0</v>
      </c>
      <c r="AM113" s="138">
        <f t="shared" si="15"/>
        <v>22500</v>
      </c>
      <c r="AN113" s="138">
        <f t="shared" si="16"/>
        <v>0</v>
      </c>
      <c r="AO113" s="139" t="str">
        <f t="array" ref="AO113">XLOOKUP($D:$D,'DS ST'!$J:$J,'DS ST'!K:K)</f>
        <v>SC002130 - Nguyễn Văn Lâm</v>
      </c>
      <c r="AP113" s="139" t="str">
        <f t="array" ref="AP113">XLOOKUP($D:$D,'DS ST'!$J:$J,'DS ST'!L:L)</f>
        <v>Nguyễn Thị Cà</v>
      </c>
      <c r="AQ113" s="139" t="str">
        <f t="array" ref="AQ113">XLOOKUP($D:$D,'DS ST'!$J:$J,'DS ST'!M:M)</f>
        <v>HCM 007</v>
      </c>
      <c r="AR113" s="140"/>
      <c r="AS113" s="140"/>
      <c r="AT113" s="135" t="str">
        <f t="array" ref="AT113">xlookup($E:$E,'CLV2'!$A:$A,'CLV2'!$F:$F)</f>
        <v>3.HERBS</v>
      </c>
      <c r="AU113" s="135" t="str">
        <f t="array" ref="AU113">xlookup($E:$E,'CLV2'!$A:$A,'CLV2'!$G:$G)</f>
        <v>4.Rau Thơm, Rau Nêm</v>
      </c>
      <c r="AV113" s="142"/>
      <c r="AW113" s="143"/>
      <c r="AX113" s="144"/>
    </row>
    <row r="114" ht="22.5" customHeight="1">
      <c r="A114" s="113"/>
      <c r="B114" s="114">
        <v>46235.0</v>
      </c>
      <c r="C114" s="115" t="s">
        <v>989</v>
      </c>
      <c r="D114" s="116" t="str">
        <f>VLOOKUP(C114,'DS ST'!A:B,2,0)</f>
        <v>JKD</v>
      </c>
      <c r="E114" s="117">
        <v>11099.0</v>
      </c>
      <c r="F114" s="115" t="s">
        <v>1248</v>
      </c>
      <c r="G114" s="115" t="s">
        <v>56</v>
      </c>
      <c r="H114" s="118">
        <v>2.0</v>
      </c>
      <c r="I114" s="118">
        <v>0.0</v>
      </c>
      <c r="J114" s="119">
        <f t="shared" si="4"/>
        <v>2</v>
      </c>
      <c r="K114" s="115" t="s">
        <v>5307</v>
      </c>
      <c r="L114" s="121" t="str">
        <f t="shared" si="5"/>
        <v>PT159844211099</v>
      </c>
      <c r="M114" s="121" t="s">
        <v>5308</v>
      </c>
      <c r="N114" s="122"/>
      <c r="O114" s="122"/>
      <c r="P114" s="119">
        <f t="shared" si="6"/>
        <v>2</v>
      </c>
      <c r="Q114" s="124"/>
      <c r="R114" s="124"/>
      <c r="S114" s="124"/>
      <c r="T114" s="125"/>
      <c r="U114" s="126" t="s">
        <v>697</v>
      </c>
      <c r="V114" s="127" t="s">
        <v>1500</v>
      </c>
      <c r="W114" s="129" t="str">
        <f t="shared" si="7"/>
        <v/>
      </c>
      <c r="X114" s="129" t="str">
        <f t="shared" si="21"/>
        <v/>
      </c>
      <c r="Y114" s="154" t="s">
        <v>499</v>
      </c>
      <c r="Z114" s="131" t="s">
        <v>745</v>
      </c>
      <c r="AA114" s="124"/>
      <c r="AB114" s="132"/>
      <c r="AC114" s="133"/>
      <c r="AD114" s="134"/>
      <c r="AE114" s="133"/>
      <c r="AF114" s="135" t="str">
        <f t="array" ref="AF114">xlookup($E:$E,'CLV2'!$A:$A,'CLV2'!E:E)</f>
        <v>2.VEGETABLES</v>
      </c>
      <c r="AG114" s="135" t="str">
        <f t="shared" si="10"/>
        <v>Pack</v>
      </c>
      <c r="AH114" s="136">
        <f t="shared" si="11"/>
        <v>1</v>
      </c>
      <c r="AI114" s="137">
        <f t="array" ref="AI114">XLOOKUP(E114,'Đơn giá'!A:A,'Đơn giá'!D:D)</f>
        <v>14550</v>
      </c>
      <c r="AJ114" s="138">
        <f t="shared" si="12"/>
        <v>29100</v>
      </c>
      <c r="AK114" s="138">
        <f t="shared" si="13"/>
        <v>0</v>
      </c>
      <c r="AL114" s="138">
        <f t="shared" si="14"/>
        <v>0</v>
      </c>
      <c r="AM114" s="138">
        <f t="shared" si="15"/>
        <v>29100</v>
      </c>
      <c r="AN114" s="138">
        <f t="shared" si="16"/>
        <v>0</v>
      </c>
      <c r="AO114" s="139" t="str">
        <f t="array" ref="AO114">XLOOKUP($D:$D,'DS ST'!$J:$J,'DS ST'!K:K)</f>
        <v>SC002130 - Nguyễn Văn Lâm</v>
      </c>
      <c r="AP114" s="139" t="str">
        <f t="array" ref="AP114">XLOOKUP($D:$D,'DS ST'!$J:$J,'DS ST'!L:L)</f>
        <v>Nguyễn Thị Cà</v>
      </c>
      <c r="AQ114" s="139" t="str">
        <f t="array" ref="AQ114">XLOOKUP($D:$D,'DS ST'!$J:$J,'DS ST'!M:M)</f>
        <v>HCM 007</v>
      </c>
      <c r="AR114" s="140"/>
      <c r="AS114" s="140"/>
      <c r="AT114" s="135" t="str">
        <f t="array" ref="AT114">xlookup($E:$E,'CLV2'!$A:$A,'CLV2'!$F:$F)</f>
        <v>3.LETTUCE, SNACKABLES</v>
      </c>
      <c r="AU114" s="135" t="str">
        <f t="array" ref="AU114">xlookup($E:$E,'CLV2'!$A:$A,'CLV2'!$G:$G)</f>
        <v>4.Cà Chua, Dưa Leo, Ớt Ngọt</v>
      </c>
      <c r="AV114" s="142"/>
      <c r="AW114" s="143"/>
      <c r="AX114" s="144"/>
    </row>
    <row r="115" ht="22.5" customHeight="1">
      <c r="A115" s="113"/>
      <c r="B115" s="114">
        <v>46235.0</v>
      </c>
      <c r="C115" s="115" t="s">
        <v>989</v>
      </c>
      <c r="D115" s="116" t="str">
        <f>VLOOKUP(C115,'DS ST'!A:B,2,0)</f>
        <v>JKD</v>
      </c>
      <c r="E115" s="117">
        <v>1100917.0</v>
      </c>
      <c r="F115" s="115" t="s">
        <v>928</v>
      </c>
      <c r="G115" s="115" t="s">
        <v>104</v>
      </c>
      <c r="H115" s="118">
        <v>11.5</v>
      </c>
      <c r="I115" s="118">
        <v>11.46</v>
      </c>
      <c r="J115" s="119">
        <f t="shared" si="4"/>
        <v>0.04</v>
      </c>
      <c r="K115" s="115" t="s">
        <v>5307</v>
      </c>
      <c r="L115" s="121" t="str">
        <f t="shared" si="5"/>
        <v>PT15984421100917</v>
      </c>
      <c r="M115" s="121" t="s">
        <v>5308</v>
      </c>
      <c r="N115" s="122">
        <v>0.03999999999999915</v>
      </c>
      <c r="O115" s="122"/>
      <c r="P115" s="119">
        <f t="shared" si="6"/>
        <v>0</v>
      </c>
      <c r="Q115" s="124"/>
      <c r="R115" s="124"/>
      <c r="S115" s="124"/>
      <c r="T115" s="125" t="s">
        <v>695</v>
      </c>
      <c r="U115" s="126" t="s">
        <v>697</v>
      </c>
      <c r="V115" s="127" t="s">
        <v>492</v>
      </c>
      <c r="W115" s="129" t="str">
        <f t="shared" si="7"/>
        <v>Hao hụt</v>
      </c>
      <c r="X115" s="129" t="str">
        <f t="shared" si="21"/>
        <v/>
      </c>
      <c r="Y115" s="154" t="s">
        <v>499</v>
      </c>
      <c r="Z115" s="131" t="s">
        <v>745</v>
      </c>
      <c r="AA115" s="124"/>
      <c r="AB115" s="132"/>
      <c r="AC115" s="133"/>
      <c r="AD115" s="134"/>
      <c r="AE115" s="133"/>
      <c r="AF115" s="135" t="str">
        <f t="array" ref="AF115">xlookup($E:$E,'CLV2'!$A:$A,'CLV2'!E:E)</f>
        <v>2.VEGETABLES</v>
      </c>
      <c r="AG115" s="135" t="str">
        <f t="shared" si="10"/>
        <v>KG</v>
      </c>
      <c r="AH115" s="136">
        <f t="shared" si="11"/>
        <v>0.00347826087</v>
      </c>
      <c r="AI115" s="137">
        <f t="array" ref="AI115">XLOOKUP(E115,'Đơn giá'!A:A,'Đơn giá'!D:D)</f>
        <v>24500</v>
      </c>
      <c r="AJ115" s="138">
        <f t="shared" si="12"/>
        <v>980</v>
      </c>
      <c r="AK115" s="138">
        <f t="shared" si="13"/>
        <v>980</v>
      </c>
      <c r="AL115" s="138">
        <f t="shared" si="14"/>
        <v>0</v>
      </c>
      <c r="AM115" s="138">
        <f t="shared" si="15"/>
        <v>0</v>
      </c>
      <c r="AN115" s="138">
        <f t="shared" si="16"/>
        <v>0</v>
      </c>
      <c r="AO115" s="139" t="str">
        <f t="array" ref="AO115">XLOOKUP($D:$D,'DS ST'!$J:$J,'DS ST'!K:K)</f>
        <v>SC002130 - Nguyễn Văn Lâm</v>
      </c>
      <c r="AP115" s="139" t="str">
        <f t="array" ref="AP115">XLOOKUP($D:$D,'DS ST'!$J:$J,'DS ST'!L:L)</f>
        <v>Nguyễn Thị Cà</v>
      </c>
      <c r="AQ115" s="139" t="str">
        <f t="array" ref="AQ115">XLOOKUP($D:$D,'DS ST'!$J:$J,'DS ST'!M:M)</f>
        <v>HCM 007</v>
      </c>
      <c r="AR115" s="140"/>
      <c r="AS115" s="140"/>
      <c r="AT115" s="135" t="str">
        <f t="array" ref="AT115">xlookup($E:$E,'CLV2'!$A:$A,'CLV2'!$F:$F)</f>
        <v>3.FRUIT VEGGIES</v>
      </c>
      <c r="AU115" s="135" t="str">
        <f t="array" ref="AU115">xlookup($E:$E,'CLV2'!$A:$A,'CLV2'!$G:$G)</f>
        <v>4.Bầu, Bí, Mướp</v>
      </c>
      <c r="AV115" s="142"/>
      <c r="AW115" s="143"/>
      <c r="AX115" s="144"/>
    </row>
    <row r="116" ht="22.5" customHeight="1">
      <c r="A116" s="113"/>
      <c r="B116" s="114">
        <v>46235.0</v>
      </c>
      <c r="C116" s="115" t="s">
        <v>989</v>
      </c>
      <c r="D116" s="116" t="str">
        <f>VLOOKUP(C116,'DS ST'!A:B,2,0)</f>
        <v>JKD</v>
      </c>
      <c r="E116" s="117">
        <v>1100992.0</v>
      </c>
      <c r="F116" s="115" t="s">
        <v>641</v>
      </c>
      <c r="G116" s="115" t="s">
        <v>104</v>
      </c>
      <c r="H116" s="118">
        <v>10.0</v>
      </c>
      <c r="I116" s="118">
        <v>9.94</v>
      </c>
      <c r="J116" s="119">
        <f t="shared" si="4"/>
        <v>0.06</v>
      </c>
      <c r="K116" s="115" t="s">
        <v>5307</v>
      </c>
      <c r="L116" s="121" t="str">
        <f t="shared" si="5"/>
        <v>PT15984421100992</v>
      </c>
      <c r="M116" s="121" t="s">
        <v>5308</v>
      </c>
      <c r="N116" s="122">
        <v>0.0600000000000005</v>
      </c>
      <c r="O116" s="122"/>
      <c r="P116" s="119">
        <f t="shared" si="6"/>
        <v>0</v>
      </c>
      <c r="Q116" s="124"/>
      <c r="R116" s="124"/>
      <c r="S116" s="124"/>
      <c r="T116" s="125" t="s">
        <v>695</v>
      </c>
      <c r="U116" s="126" t="s">
        <v>697</v>
      </c>
      <c r="V116" s="127" t="s">
        <v>492</v>
      </c>
      <c r="W116" s="129" t="str">
        <f t="shared" si="7"/>
        <v>Hao hụt</v>
      </c>
      <c r="X116" s="129" t="str">
        <f t="shared" si="21"/>
        <v/>
      </c>
      <c r="Y116" s="154" t="s">
        <v>499</v>
      </c>
      <c r="Z116" s="131" t="s">
        <v>745</v>
      </c>
      <c r="AA116" s="124"/>
      <c r="AB116" s="132"/>
      <c r="AC116" s="133"/>
      <c r="AD116" s="134"/>
      <c r="AE116" s="133"/>
      <c r="AF116" s="135" t="str">
        <f t="array" ref="AF116">xlookup($E:$E,'CLV2'!$A:$A,'CLV2'!E:E)</f>
        <v>2.FRUITS</v>
      </c>
      <c r="AG116" s="135" t="str">
        <f t="shared" si="10"/>
        <v>KG</v>
      </c>
      <c r="AH116" s="136">
        <f t="shared" si="11"/>
        <v>0.006</v>
      </c>
      <c r="AI116" s="137">
        <f t="array" ref="AI116">XLOOKUP(E116,'Đơn giá'!A:A,'Đơn giá'!D:D)</f>
        <v>37000</v>
      </c>
      <c r="AJ116" s="138">
        <f t="shared" si="12"/>
        <v>2220</v>
      </c>
      <c r="AK116" s="138">
        <f t="shared" si="13"/>
        <v>2220</v>
      </c>
      <c r="AL116" s="138">
        <f t="shared" si="14"/>
        <v>0</v>
      </c>
      <c r="AM116" s="138">
        <f t="shared" si="15"/>
        <v>0</v>
      </c>
      <c r="AN116" s="138">
        <f t="shared" si="16"/>
        <v>0</v>
      </c>
      <c r="AO116" s="139" t="str">
        <f t="array" ref="AO116">XLOOKUP($D:$D,'DS ST'!$J:$J,'DS ST'!K:K)</f>
        <v>SC002130 - Nguyễn Văn Lâm</v>
      </c>
      <c r="AP116" s="139" t="str">
        <f t="array" ref="AP116">XLOOKUP($D:$D,'DS ST'!$J:$J,'DS ST'!L:L)</f>
        <v>Nguyễn Thị Cà</v>
      </c>
      <c r="AQ116" s="139" t="str">
        <f t="array" ref="AQ116">XLOOKUP($D:$D,'DS ST'!$J:$J,'DS ST'!M:M)</f>
        <v>HCM 007</v>
      </c>
      <c r="AR116" s="140"/>
      <c r="AS116" s="140"/>
      <c r="AT116" s="135" t="str">
        <f t="array" ref="AT116">xlookup($E:$E,'CLV2'!$A:$A,'CLV2'!$F:$F)</f>
        <v>3.LOCAL FRUITS</v>
      </c>
      <c r="AU116" s="135" t="str">
        <f t="array" ref="AU116">xlookup($E:$E,'CLV2'!$A:$A,'CLV2'!$G:$G)</f>
        <v>4.Dưa Lưới</v>
      </c>
      <c r="AV116" s="142"/>
      <c r="AW116" s="143"/>
      <c r="AX116" s="144"/>
    </row>
    <row r="117" ht="22.5" customHeight="1">
      <c r="A117" s="113"/>
      <c r="B117" s="114">
        <v>46235.0</v>
      </c>
      <c r="C117" s="115" t="s">
        <v>989</v>
      </c>
      <c r="D117" s="116" t="str">
        <f>VLOOKUP(C117,'DS ST'!A:B,2,0)</f>
        <v>JKD</v>
      </c>
      <c r="E117" s="117">
        <v>1101062.0</v>
      </c>
      <c r="F117" s="115" t="s">
        <v>103</v>
      </c>
      <c r="G117" s="115" t="s">
        <v>104</v>
      </c>
      <c r="H117" s="118">
        <v>10.1</v>
      </c>
      <c r="I117" s="118">
        <v>10.08</v>
      </c>
      <c r="J117" s="119">
        <f t="shared" si="4"/>
        <v>0.02</v>
      </c>
      <c r="K117" s="115" t="s">
        <v>5307</v>
      </c>
      <c r="L117" s="121" t="str">
        <f t="shared" si="5"/>
        <v>PT15984421101062</v>
      </c>
      <c r="M117" s="121" t="s">
        <v>5308</v>
      </c>
      <c r="N117" s="122">
        <v>0.019999999999999574</v>
      </c>
      <c r="O117" s="122"/>
      <c r="P117" s="119">
        <f t="shared" si="6"/>
        <v>0</v>
      </c>
      <c r="Q117" s="124"/>
      <c r="R117" s="124"/>
      <c r="S117" s="124"/>
      <c r="T117" s="125" t="s">
        <v>695</v>
      </c>
      <c r="U117" s="126" t="s">
        <v>697</v>
      </c>
      <c r="V117" s="127" t="s">
        <v>492</v>
      </c>
      <c r="W117" s="129" t="str">
        <f t="shared" si="7"/>
        <v>Hao hụt</v>
      </c>
      <c r="X117" s="129" t="str">
        <f t="shared" si="21"/>
        <v/>
      </c>
      <c r="Y117" s="154" t="s">
        <v>499</v>
      </c>
      <c r="Z117" s="131" t="s">
        <v>745</v>
      </c>
      <c r="AA117" s="124"/>
      <c r="AB117" s="132"/>
      <c r="AC117" s="133"/>
      <c r="AD117" s="134"/>
      <c r="AE117" s="133"/>
      <c r="AF117" s="135" t="str">
        <f t="array" ref="AF117">xlookup($E:$E,'CLV2'!$A:$A,'CLV2'!E:E)</f>
        <v>2.FRUITS</v>
      </c>
      <c r="AG117" s="135" t="str">
        <f t="shared" si="10"/>
        <v>KG</v>
      </c>
      <c r="AH117" s="136">
        <f t="shared" si="11"/>
        <v>0.00198019802</v>
      </c>
      <c r="AI117" s="137">
        <f t="array" ref="AI117">XLOOKUP(E117,'Đơn giá'!A:A,'Đơn giá'!D:D)</f>
        <v>23000</v>
      </c>
      <c r="AJ117" s="138">
        <f t="shared" si="12"/>
        <v>460</v>
      </c>
      <c r="AK117" s="138">
        <f t="shared" si="13"/>
        <v>460</v>
      </c>
      <c r="AL117" s="138">
        <f t="shared" si="14"/>
        <v>0</v>
      </c>
      <c r="AM117" s="138">
        <f t="shared" si="15"/>
        <v>0</v>
      </c>
      <c r="AN117" s="138">
        <f t="shared" si="16"/>
        <v>0</v>
      </c>
      <c r="AO117" s="139" t="str">
        <f t="array" ref="AO117">XLOOKUP($D:$D,'DS ST'!$J:$J,'DS ST'!K:K)</f>
        <v>SC002130 - Nguyễn Văn Lâm</v>
      </c>
      <c r="AP117" s="139" t="str">
        <f t="array" ref="AP117">XLOOKUP($D:$D,'DS ST'!$J:$J,'DS ST'!L:L)</f>
        <v>Nguyễn Thị Cà</v>
      </c>
      <c r="AQ117" s="139" t="str">
        <f t="array" ref="AQ117">XLOOKUP($D:$D,'DS ST'!$J:$J,'DS ST'!M:M)</f>
        <v>HCM 007</v>
      </c>
      <c r="AR117" s="140"/>
      <c r="AS117" s="140"/>
      <c r="AT117" s="135" t="str">
        <f t="array" ref="AT117">xlookup($E:$E,'CLV2'!$A:$A,'CLV2'!$F:$F)</f>
        <v>3.LOCAL FRUITS</v>
      </c>
      <c r="AU117" s="135" t="str">
        <f t="array" ref="AU117">xlookup($E:$E,'CLV2'!$A:$A,'CLV2'!$G:$G)</f>
        <v>4.Chuối</v>
      </c>
      <c r="AV117" s="142"/>
      <c r="AW117" s="143"/>
      <c r="AX117" s="144"/>
    </row>
    <row r="118" ht="22.5" customHeight="1">
      <c r="A118" s="113"/>
      <c r="B118" s="114">
        <v>46235.0</v>
      </c>
      <c r="C118" s="115" t="s">
        <v>989</v>
      </c>
      <c r="D118" s="116" t="str">
        <f>VLOOKUP(C118,'DS ST'!A:B,2,0)</f>
        <v>JKD</v>
      </c>
      <c r="E118" s="117">
        <v>1101366.0</v>
      </c>
      <c r="F118" s="115" t="s">
        <v>1804</v>
      </c>
      <c r="G118" s="115" t="s">
        <v>104</v>
      </c>
      <c r="H118" s="118">
        <v>4.2</v>
      </c>
      <c r="I118" s="118">
        <v>4.12</v>
      </c>
      <c r="J118" s="119">
        <f t="shared" si="4"/>
        <v>0.08</v>
      </c>
      <c r="K118" s="115" t="s">
        <v>5307</v>
      </c>
      <c r="L118" s="121" t="str">
        <f t="shared" si="5"/>
        <v>PT15984421101366</v>
      </c>
      <c r="M118" s="121" t="s">
        <v>5308</v>
      </c>
      <c r="N118" s="122">
        <v>0.08000000000000007</v>
      </c>
      <c r="O118" s="122"/>
      <c r="P118" s="119">
        <f t="shared" si="6"/>
        <v>0</v>
      </c>
      <c r="Q118" s="124"/>
      <c r="R118" s="124"/>
      <c r="S118" s="124"/>
      <c r="T118" s="125" t="s">
        <v>695</v>
      </c>
      <c r="U118" s="126" t="s">
        <v>697</v>
      </c>
      <c r="V118" s="127" t="s">
        <v>492</v>
      </c>
      <c r="W118" s="129" t="str">
        <f t="shared" si="7"/>
        <v>Hao hụt</v>
      </c>
      <c r="X118" s="129" t="str">
        <f t="shared" si="21"/>
        <v/>
      </c>
      <c r="Y118" s="154" t="s">
        <v>499</v>
      </c>
      <c r="Z118" s="131" t="s">
        <v>745</v>
      </c>
      <c r="AA118" s="124"/>
      <c r="AB118" s="132"/>
      <c r="AC118" s="133"/>
      <c r="AD118" s="134"/>
      <c r="AE118" s="133"/>
      <c r="AF118" s="135" t="str">
        <f t="array" ref="AF118">xlookup($E:$E,'CLV2'!$A:$A,'CLV2'!E:E)</f>
        <v>2.VEGETABLES</v>
      </c>
      <c r="AG118" s="135" t="str">
        <f t="shared" si="10"/>
        <v>KG</v>
      </c>
      <c r="AH118" s="136">
        <f t="shared" si="11"/>
        <v>0.01904761905</v>
      </c>
      <c r="AI118" s="137">
        <f t="array" ref="AI118">XLOOKUP(E118,'Đơn giá'!A:A,'Đơn giá'!D:D)</f>
        <v>55000</v>
      </c>
      <c r="AJ118" s="138">
        <f t="shared" si="12"/>
        <v>4400</v>
      </c>
      <c r="AK118" s="138">
        <f t="shared" si="13"/>
        <v>4400</v>
      </c>
      <c r="AL118" s="138">
        <f t="shared" si="14"/>
        <v>0</v>
      </c>
      <c r="AM118" s="138">
        <f t="shared" si="15"/>
        <v>0</v>
      </c>
      <c r="AN118" s="138">
        <f t="shared" si="16"/>
        <v>0</v>
      </c>
      <c r="AO118" s="139" t="str">
        <f t="array" ref="AO118">XLOOKUP($D:$D,'DS ST'!$J:$J,'DS ST'!K:K)</f>
        <v>SC002130 - Nguyễn Văn Lâm</v>
      </c>
      <c r="AP118" s="139" t="str">
        <f t="array" ref="AP118">XLOOKUP($D:$D,'DS ST'!$J:$J,'DS ST'!L:L)</f>
        <v>Nguyễn Thị Cà</v>
      </c>
      <c r="AQ118" s="139" t="str">
        <f t="array" ref="AQ118">XLOOKUP($D:$D,'DS ST'!$J:$J,'DS ST'!M:M)</f>
        <v>HCM 007</v>
      </c>
      <c r="AR118" s="140"/>
      <c r="AS118" s="140"/>
      <c r="AT118" s="135" t="str">
        <f t="array" ref="AT118">xlookup($E:$E,'CLV2'!$A:$A,'CLV2'!$F:$F)</f>
        <v>3.LEAFY VEGGIES</v>
      </c>
      <c r="AU118" s="135" t="str">
        <f t="array" ref="AU118">xlookup($E:$E,'CLV2'!$A:$A,'CLV2'!$G:$G)</f>
        <v>4.Rau Ăn Bông</v>
      </c>
      <c r="AV118" s="142"/>
      <c r="AW118" s="143"/>
      <c r="AX118" s="144"/>
    </row>
    <row r="119" ht="22.5" customHeight="1">
      <c r="A119" s="113"/>
      <c r="B119" s="114">
        <v>46235.0</v>
      </c>
      <c r="C119" s="115" t="s">
        <v>945</v>
      </c>
      <c r="D119" s="116" t="str">
        <f>VLOOKUP(C119,'DS ST'!A:B,2,0)</f>
        <v>HHM</v>
      </c>
      <c r="E119" s="117">
        <v>1101062.0</v>
      </c>
      <c r="F119" s="115" t="s">
        <v>103</v>
      </c>
      <c r="G119" s="115" t="s">
        <v>104</v>
      </c>
      <c r="H119" s="118">
        <v>10.1</v>
      </c>
      <c r="I119" s="118">
        <v>10.03</v>
      </c>
      <c r="J119" s="119">
        <f t="shared" si="4"/>
        <v>0.07</v>
      </c>
      <c r="K119" s="115" t="s">
        <v>5309</v>
      </c>
      <c r="L119" s="121" t="str">
        <f t="shared" si="5"/>
        <v>PT15984401101062</v>
      </c>
      <c r="M119" s="121" t="s">
        <v>5310</v>
      </c>
      <c r="N119" s="122">
        <v>0.07000000000000028</v>
      </c>
      <c r="O119" s="122"/>
      <c r="P119" s="119">
        <f t="shared" si="6"/>
        <v>0</v>
      </c>
      <c r="Q119" s="124"/>
      <c r="R119" s="124"/>
      <c r="S119" s="124"/>
      <c r="T119" s="125" t="s">
        <v>695</v>
      </c>
      <c r="U119" s="126" t="s">
        <v>697</v>
      </c>
      <c r="V119" s="127" t="s">
        <v>492</v>
      </c>
      <c r="W119" s="129" t="str">
        <f t="shared" si="7"/>
        <v>Hao hụt</v>
      </c>
      <c r="X119" s="129" t="str">
        <f t="shared" si="21"/>
        <v/>
      </c>
      <c r="Y119" s="154" t="s">
        <v>499</v>
      </c>
      <c r="Z119" s="131" t="s">
        <v>745</v>
      </c>
      <c r="AA119" s="124"/>
      <c r="AB119" s="132"/>
      <c r="AC119" s="133"/>
      <c r="AD119" s="134"/>
      <c r="AE119" s="133"/>
      <c r="AF119" s="135" t="str">
        <f t="array" ref="AF119">xlookup($E:$E,'CLV2'!$A:$A,'CLV2'!E:E)</f>
        <v>2.FRUITS</v>
      </c>
      <c r="AG119" s="135" t="str">
        <f t="shared" si="10"/>
        <v>KG</v>
      </c>
      <c r="AH119" s="136">
        <f t="shared" si="11"/>
        <v>0.006930693069</v>
      </c>
      <c r="AI119" s="137">
        <f t="array" ref="AI119">XLOOKUP(E119,'Đơn giá'!A:A,'Đơn giá'!D:D)</f>
        <v>23000</v>
      </c>
      <c r="AJ119" s="138">
        <f t="shared" si="12"/>
        <v>1610</v>
      </c>
      <c r="AK119" s="138">
        <f t="shared" si="13"/>
        <v>1610</v>
      </c>
      <c r="AL119" s="138">
        <f t="shared" si="14"/>
        <v>0</v>
      </c>
      <c r="AM119" s="138">
        <f t="shared" si="15"/>
        <v>0</v>
      </c>
      <c r="AN119" s="138">
        <f t="shared" si="16"/>
        <v>0</v>
      </c>
      <c r="AO119" s="139" t="str">
        <f t="array" ref="AO119">XLOOKUP($D:$D,'DS ST'!$J:$J,'DS ST'!K:K)</f>
        <v>SC007426 - Trần Hữu Vinh</v>
      </c>
      <c r="AP119" s="139" t="str">
        <f t="array" ref="AP119">XLOOKUP($D:$D,'DS ST'!$J:$J,'DS ST'!L:L)</f>
        <v>Võ Thị Huệ</v>
      </c>
      <c r="AQ119" s="139" t="str">
        <f t="array" ref="AQ119">XLOOKUP($D:$D,'DS ST'!$J:$J,'DS ST'!M:M)</f>
        <v>HCM 015</v>
      </c>
      <c r="AR119" s="140"/>
      <c r="AS119" s="140"/>
      <c r="AT119" s="135" t="str">
        <f t="array" ref="AT119">xlookup($E:$E,'CLV2'!$A:$A,'CLV2'!$F:$F)</f>
        <v>3.LOCAL FRUITS</v>
      </c>
      <c r="AU119" s="135" t="str">
        <f t="array" ref="AU119">xlookup($E:$E,'CLV2'!$A:$A,'CLV2'!$G:$G)</f>
        <v>4.Chuối</v>
      </c>
      <c r="AV119" s="142"/>
      <c r="AW119" s="143"/>
      <c r="AX119" s="144"/>
    </row>
    <row r="120" ht="22.5" customHeight="1">
      <c r="A120" s="113"/>
      <c r="B120" s="114">
        <v>46235.0</v>
      </c>
      <c r="C120" s="115" t="s">
        <v>945</v>
      </c>
      <c r="D120" s="116" t="str">
        <f>VLOOKUP(C120,'DS ST'!A:B,2,0)</f>
        <v>HHM</v>
      </c>
      <c r="E120" s="117">
        <v>1101318.0</v>
      </c>
      <c r="F120" s="115" t="s">
        <v>1036</v>
      </c>
      <c r="G120" s="115" t="s">
        <v>104</v>
      </c>
      <c r="H120" s="118">
        <v>4.2</v>
      </c>
      <c r="I120" s="118">
        <v>4.15</v>
      </c>
      <c r="J120" s="119">
        <f t="shared" si="4"/>
        <v>0.05</v>
      </c>
      <c r="K120" s="115" t="s">
        <v>5309</v>
      </c>
      <c r="L120" s="121" t="str">
        <f t="shared" si="5"/>
        <v>PT15984401101318</v>
      </c>
      <c r="M120" s="121" t="s">
        <v>5310</v>
      </c>
      <c r="N120" s="122">
        <v>0.04999999999999982</v>
      </c>
      <c r="O120" s="122"/>
      <c r="P120" s="119">
        <f t="shared" si="6"/>
        <v>0</v>
      </c>
      <c r="Q120" s="124"/>
      <c r="R120" s="124"/>
      <c r="S120" s="124"/>
      <c r="T120" s="125" t="s">
        <v>695</v>
      </c>
      <c r="U120" s="126" t="s">
        <v>697</v>
      </c>
      <c r="V120" s="127" t="s">
        <v>492</v>
      </c>
      <c r="W120" s="129" t="str">
        <f t="shared" si="7"/>
        <v>Hao hụt</v>
      </c>
      <c r="X120" s="129" t="str">
        <f t="shared" si="21"/>
        <v/>
      </c>
      <c r="Y120" s="154" t="s">
        <v>499</v>
      </c>
      <c r="Z120" s="131" t="s">
        <v>745</v>
      </c>
      <c r="AA120" s="124"/>
      <c r="AB120" s="132"/>
      <c r="AC120" s="133"/>
      <c r="AD120" s="134"/>
      <c r="AE120" s="133"/>
      <c r="AF120" s="135" t="str">
        <f t="array" ref="AF120">xlookup($E:$E,'CLV2'!$A:$A,'CLV2'!E:E)</f>
        <v>2.FRUITS</v>
      </c>
      <c r="AG120" s="135" t="str">
        <f t="shared" si="10"/>
        <v>KG</v>
      </c>
      <c r="AH120" s="136">
        <f t="shared" si="11"/>
        <v>0.0119047619</v>
      </c>
      <c r="AI120" s="137">
        <f t="array" ref="AI120">XLOOKUP(E120,'Đơn giá'!A:A,'Đơn giá'!D:D)</f>
        <v>35000</v>
      </c>
      <c r="AJ120" s="138">
        <f t="shared" si="12"/>
        <v>1750</v>
      </c>
      <c r="AK120" s="138">
        <f t="shared" si="13"/>
        <v>1750</v>
      </c>
      <c r="AL120" s="138">
        <f t="shared" si="14"/>
        <v>0</v>
      </c>
      <c r="AM120" s="138">
        <f t="shared" si="15"/>
        <v>0</v>
      </c>
      <c r="AN120" s="138">
        <f t="shared" si="16"/>
        <v>0</v>
      </c>
      <c r="AO120" s="139" t="str">
        <f t="array" ref="AO120">XLOOKUP($D:$D,'DS ST'!$J:$J,'DS ST'!K:K)</f>
        <v>SC007426 - Trần Hữu Vinh</v>
      </c>
      <c r="AP120" s="139" t="str">
        <f t="array" ref="AP120">XLOOKUP($D:$D,'DS ST'!$J:$J,'DS ST'!L:L)</f>
        <v>Võ Thị Huệ</v>
      </c>
      <c r="AQ120" s="139" t="str">
        <f t="array" ref="AQ120">XLOOKUP($D:$D,'DS ST'!$J:$J,'DS ST'!M:M)</f>
        <v>HCM 015</v>
      </c>
      <c r="AR120" s="140"/>
      <c r="AS120" s="140"/>
      <c r="AT120" s="135" t="str">
        <f t="array" ref="AT120">xlookup($E:$E,'CLV2'!$A:$A,'CLV2'!$F:$F)</f>
        <v>3.LOCAL FRUITS</v>
      </c>
      <c r="AU120" s="135" t="str">
        <f t="array" ref="AU120">xlookup($E:$E,'CLV2'!$A:$A,'CLV2'!$G:$G)</f>
        <v>4.Mận Roi</v>
      </c>
      <c r="AV120" s="142"/>
      <c r="AW120" s="143"/>
      <c r="AX120" s="144"/>
    </row>
    <row r="121" ht="22.5" customHeight="1">
      <c r="A121" s="113"/>
      <c r="B121" s="114">
        <v>46235.0</v>
      </c>
      <c r="C121" s="115" t="s">
        <v>945</v>
      </c>
      <c r="D121" s="116" t="str">
        <f>VLOOKUP(C121,'DS ST'!A:B,2,0)</f>
        <v>HHM</v>
      </c>
      <c r="E121" s="117">
        <v>1101592.0</v>
      </c>
      <c r="F121" s="115" t="s">
        <v>1161</v>
      </c>
      <c r="G121" s="115" t="s">
        <v>104</v>
      </c>
      <c r="H121" s="118">
        <v>10.6</v>
      </c>
      <c r="I121" s="118">
        <v>10.51</v>
      </c>
      <c r="J121" s="119">
        <f t="shared" si="4"/>
        <v>0.09</v>
      </c>
      <c r="K121" s="115" t="s">
        <v>5309</v>
      </c>
      <c r="L121" s="121" t="str">
        <f t="shared" si="5"/>
        <v>PT15984401101592</v>
      </c>
      <c r="M121" s="121" t="s">
        <v>5310</v>
      </c>
      <c r="N121" s="122">
        <v>0.08999999999999986</v>
      </c>
      <c r="O121" s="122"/>
      <c r="P121" s="119">
        <f t="shared" si="6"/>
        <v>0</v>
      </c>
      <c r="Q121" s="124"/>
      <c r="R121" s="124"/>
      <c r="S121" s="124"/>
      <c r="T121" s="125" t="s">
        <v>695</v>
      </c>
      <c r="U121" s="126" t="s">
        <v>697</v>
      </c>
      <c r="V121" s="127" t="s">
        <v>492</v>
      </c>
      <c r="W121" s="129" t="str">
        <f t="shared" si="7"/>
        <v>Hao hụt</v>
      </c>
      <c r="X121" s="129" t="str">
        <f t="shared" si="21"/>
        <v/>
      </c>
      <c r="Y121" s="154" t="s">
        <v>499</v>
      </c>
      <c r="Z121" s="131" t="s">
        <v>745</v>
      </c>
      <c r="AA121" s="124"/>
      <c r="AB121" s="132"/>
      <c r="AC121" s="133"/>
      <c r="AD121" s="134"/>
      <c r="AE121" s="133"/>
      <c r="AF121" s="135" t="str">
        <f t="array" ref="AF121">xlookup($E:$E,'CLV2'!$A:$A,'CLV2'!E:E)</f>
        <v>2.FRUITS</v>
      </c>
      <c r="AG121" s="135" t="str">
        <f t="shared" si="10"/>
        <v>KG</v>
      </c>
      <c r="AH121" s="136">
        <f t="shared" si="11"/>
        <v>0.008490566038</v>
      </c>
      <c r="AI121" s="137">
        <f t="array" ref="AI121">XLOOKUP(E121,'Đơn giá'!A:A,'Đơn giá'!D:D)</f>
        <v>73000</v>
      </c>
      <c r="AJ121" s="138">
        <f t="shared" si="12"/>
        <v>6570</v>
      </c>
      <c r="AK121" s="138">
        <f t="shared" si="13"/>
        <v>6570</v>
      </c>
      <c r="AL121" s="138">
        <f t="shared" si="14"/>
        <v>0</v>
      </c>
      <c r="AM121" s="138">
        <f t="shared" si="15"/>
        <v>0</v>
      </c>
      <c r="AN121" s="138">
        <f t="shared" si="16"/>
        <v>0</v>
      </c>
      <c r="AO121" s="139" t="str">
        <f t="array" ref="AO121">XLOOKUP($D:$D,'DS ST'!$J:$J,'DS ST'!K:K)</f>
        <v>SC007426 - Trần Hữu Vinh</v>
      </c>
      <c r="AP121" s="139" t="str">
        <f t="array" ref="AP121">XLOOKUP($D:$D,'DS ST'!$J:$J,'DS ST'!L:L)</f>
        <v>Võ Thị Huệ</v>
      </c>
      <c r="AQ121" s="139" t="str">
        <f t="array" ref="AQ121">XLOOKUP($D:$D,'DS ST'!$J:$J,'DS ST'!M:M)</f>
        <v>HCM 015</v>
      </c>
      <c r="AR121" s="140"/>
      <c r="AS121" s="140"/>
      <c r="AT121" s="135" t="str">
        <f t="array" ref="AT121">xlookup($E:$E,'CLV2'!$A:$A,'CLV2'!$F:$F)</f>
        <v>3.LOCAL FRUITS</v>
      </c>
      <c r="AU121" s="135" t="str">
        <f t="array" ref="AU121">xlookup($E:$E,'CLV2'!$A:$A,'CLV2'!$G:$G)</f>
        <v>4.Sầu Riêng</v>
      </c>
      <c r="AV121" s="142"/>
      <c r="AW121" s="143"/>
      <c r="AX121" s="144"/>
    </row>
    <row r="122" ht="22.5" customHeight="1">
      <c r="A122" s="113"/>
      <c r="B122" s="114">
        <v>46235.0</v>
      </c>
      <c r="C122" s="115" t="s">
        <v>998</v>
      </c>
      <c r="D122" s="116" t="str">
        <f>VLOOKUP(C122,'DS ST'!A:B,2,0)</f>
        <v>KHI</v>
      </c>
      <c r="E122" s="117">
        <v>10793.0</v>
      </c>
      <c r="F122" s="115" t="s">
        <v>642</v>
      </c>
      <c r="G122" s="115" t="s">
        <v>29</v>
      </c>
      <c r="H122" s="118">
        <v>5.0</v>
      </c>
      <c r="I122" s="118">
        <v>2.0</v>
      </c>
      <c r="J122" s="119">
        <f t="shared" si="4"/>
        <v>3</v>
      </c>
      <c r="K122" s="115" t="s">
        <v>5311</v>
      </c>
      <c r="L122" s="121" t="str">
        <f t="shared" si="5"/>
        <v>PT159843810793</v>
      </c>
      <c r="M122" s="121" t="s">
        <v>5312</v>
      </c>
      <c r="N122" s="122"/>
      <c r="O122" s="122"/>
      <c r="P122" s="119">
        <f t="shared" si="6"/>
        <v>3</v>
      </c>
      <c r="Q122" s="124"/>
      <c r="R122" s="124"/>
      <c r="S122" s="124"/>
      <c r="T122" s="125" t="s">
        <v>695</v>
      </c>
      <c r="U122" s="126" t="s">
        <v>697</v>
      </c>
      <c r="V122" s="127" t="s">
        <v>1500</v>
      </c>
      <c r="W122" s="129" t="str">
        <f t="shared" si="7"/>
        <v/>
      </c>
      <c r="X122" s="129" t="str">
        <f t="shared" si="21"/>
        <v/>
      </c>
      <c r="Y122" s="130" t="str">
        <f t="shared" ref="Y122:Y123" si="24">IF(N(P122)&lt;=0,"",IF(OR(T122="Hình KDB",T122="Hình tele",ISNUMBER(SEARCH("Hình KDB",T122)),ISNUMBER(SEARCH("Hình tele",T122)),ISNUMBER(SEARCH("sai code",T122)),ISNUMBER(SEARCH("Thiếu kiện",U122))),"Kho rau",IF(AND(T122&lt;&gt;"Hình KDB",T122&lt;&gt;"Hình tele"),"Chưa xác định",IF(N(O122)&gt;0,IF(OR(T122="Hình KDB",T122="Hình tele",ISNUMBER(SEARCH("Hình KDB",T122)),ISNUMBER(SEARCH("Hình tele",T122)),ISNUMBER(SEARCH("sai code",T122)),ISNUMBER(SEARCH("Thiếu kiện",U122))),"Kho rau","Chưa xác định"),IF(OR(T122="Hình KDB",T122="Hình tele",ISNUMBER(SEARCH("Hình KDB",T122)),ISNUMBER(SEARCH("Hình tele",T122)),ISNUMBER(SEARCH("sai code",T122)),ISNUMBER(SEARCH("Thiếu kiện",U122))),"Kho rau",IF(V122="Chưa xác định","Chưa xác định",IF(OR(V122="DC giao thiếu",V122="TX giao thiếu kiện",V122="Hàng không đạt CL"),"Kho rau","")))))))</f>
        <v>Kho rau</v>
      </c>
      <c r="Z122" s="131" t="s">
        <v>745</v>
      </c>
      <c r="AA122" s="124"/>
      <c r="AB122" s="132"/>
      <c r="AC122" s="133"/>
      <c r="AD122" s="134"/>
      <c r="AE122" s="133"/>
      <c r="AF122" s="135" t="str">
        <f t="array" ref="AF122">xlookup($E:$E,'CLV2'!$A:$A,'CLV2'!E:E)</f>
        <v>2.VEGETABLES</v>
      </c>
      <c r="AG122" s="135" t="str">
        <f t="shared" si="10"/>
        <v>Pack</v>
      </c>
      <c r="AH122" s="136">
        <f t="shared" si="11"/>
        <v>0.6</v>
      </c>
      <c r="AI122" s="137">
        <f t="array" ref="AI122">XLOOKUP(E122,'Đơn giá'!A:A,'Đơn giá'!D:D)</f>
        <v>5500</v>
      </c>
      <c r="AJ122" s="138">
        <f t="shared" si="12"/>
        <v>16500</v>
      </c>
      <c r="AK122" s="138">
        <f t="shared" si="13"/>
        <v>0</v>
      </c>
      <c r="AL122" s="138">
        <f t="shared" si="14"/>
        <v>0</v>
      </c>
      <c r="AM122" s="138">
        <f t="shared" si="15"/>
        <v>16500</v>
      </c>
      <c r="AN122" s="138">
        <f t="shared" si="16"/>
        <v>0</v>
      </c>
      <c r="AO122" s="139" t="str">
        <f t="array" ref="AO122">XLOOKUP($D:$D,'DS ST'!$J:$J,'DS ST'!K:K)</f>
        <v>SC002210 - Trương Công Nhật Tùng</v>
      </c>
      <c r="AP122" s="139" t="str">
        <f t="array" ref="AP122">XLOOKUP($D:$D,'DS ST'!$J:$J,'DS ST'!L:L)</f>
        <v>Võ Thị Huệ</v>
      </c>
      <c r="AQ122" s="139" t="str">
        <f t="array" ref="AQ122">XLOOKUP($D:$D,'DS ST'!$J:$J,'DS ST'!M:M)</f>
        <v>HCM 030</v>
      </c>
      <c r="AR122" s="140"/>
      <c r="AS122" s="140"/>
      <c r="AT122" s="135" t="str">
        <f t="array" ref="AT122">xlookup($E:$E,'CLV2'!$A:$A,'CLV2'!$F:$F)</f>
        <v>3.HERBS</v>
      </c>
      <c r="AU122" s="135" t="str">
        <f t="array" ref="AU122">xlookup($E:$E,'CLV2'!$A:$A,'CLV2'!$G:$G)</f>
        <v>4.Rau Thơm, Rau Nêm</v>
      </c>
      <c r="AV122" s="142"/>
      <c r="AW122" s="143"/>
      <c r="AX122" s="144"/>
    </row>
    <row r="123" ht="22.5" customHeight="1">
      <c r="A123" s="113"/>
      <c r="B123" s="114">
        <v>46235.0</v>
      </c>
      <c r="C123" s="115" t="s">
        <v>998</v>
      </c>
      <c r="D123" s="116" t="str">
        <f>VLOOKUP(C123,'DS ST'!A:B,2,0)</f>
        <v>KHI</v>
      </c>
      <c r="E123" s="117">
        <v>10901.0</v>
      </c>
      <c r="F123" s="115" t="s">
        <v>736</v>
      </c>
      <c r="G123" s="115" t="s">
        <v>29</v>
      </c>
      <c r="H123" s="118">
        <v>6.0</v>
      </c>
      <c r="I123" s="118">
        <v>5.0</v>
      </c>
      <c r="J123" s="119">
        <f t="shared" si="4"/>
        <v>1</v>
      </c>
      <c r="K123" s="115" t="s">
        <v>5311</v>
      </c>
      <c r="L123" s="121" t="str">
        <f t="shared" si="5"/>
        <v>PT159843810901</v>
      </c>
      <c r="M123" s="121" t="s">
        <v>5312</v>
      </c>
      <c r="N123" s="122"/>
      <c r="O123" s="122"/>
      <c r="P123" s="119">
        <f t="shared" si="6"/>
        <v>1</v>
      </c>
      <c r="Q123" s="124"/>
      <c r="R123" s="124"/>
      <c r="S123" s="124"/>
      <c r="T123" s="125" t="s">
        <v>695</v>
      </c>
      <c r="U123" s="126" t="s">
        <v>697</v>
      </c>
      <c r="V123" s="127" t="s">
        <v>1500</v>
      </c>
      <c r="W123" s="129" t="str">
        <f t="shared" si="7"/>
        <v/>
      </c>
      <c r="X123" s="129" t="str">
        <f t="shared" si="21"/>
        <v/>
      </c>
      <c r="Y123" s="130" t="str">
        <f t="shared" si="24"/>
        <v>Kho rau</v>
      </c>
      <c r="Z123" s="131" t="s">
        <v>745</v>
      </c>
      <c r="AA123" s="124"/>
      <c r="AB123" s="132"/>
      <c r="AC123" s="133"/>
      <c r="AD123" s="134"/>
      <c r="AE123" s="133"/>
      <c r="AF123" s="135" t="str">
        <f t="array" ref="AF123">xlookup($E:$E,'CLV2'!$A:$A,'CLV2'!E:E)</f>
        <v>2.VEGETABLES</v>
      </c>
      <c r="AG123" s="135" t="str">
        <f t="shared" si="10"/>
        <v>Pack</v>
      </c>
      <c r="AH123" s="136">
        <f t="shared" si="11"/>
        <v>0.1666666667</v>
      </c>
      <c r="AI123" s="137">
        <f t="array" ref="AI123">XLOOKUP(E123,'Đơn giá'!A:A,'Đơn giá'!D:D)</f>
        <v>9000</v>
      </c>
      <c r="AJ123" s="138">
        <f t="shared" si="12"/>
        <v>9000</v>
      </c>
      <c r="AK123" s="138">
        <f t="shared" si="13"/>
        <v>0</v>
      </c>
      <c r="AL123" s="138">
        <f t="shared" si="14"/>
        <v>0</v>
      </c>
      <c r="AM123" s="138">
        <f t="shared" si="15"/>
        <v>9000</v>
      </c>
      <c r="AN123" s="138">
        <f t="shared" si="16"/>
        <v>0</v>
      </c>
      <c r="AO123" s="139" t="str">
        <f t="array" ref="AO123">XLOOKUP($D:$D,'DS ST'!$J:$J,'DS ST'!K:K)</f>
        <v>SC002210 - Trương Công Nhật Tùng</v>
      </c>
      <c r="AP123" s="139" t="str">
        <f t="array" ref="AP123">XLOOKUP($D:$D,'DS ST'!$J:$J,'DS ST'!L:L)</f>
        <v>Võ Thị Huệ</v>
      </c>
      <c r="AQ123" s="139" t="str">
        <f t="array" ref="AQ123">XLOOKUP($D:$D,'DS ST'!$J:$J,'DS ST'!M:M)</f>
        <v>HCM 030</v>
      </c>
      <c r="AR123" s="140"/>
      <c r="AS123" s="140"/>
      <c r="AT123" s="135" t="str">
        <f t="array" ref="AT123">xlookup($E:$E,'CLV2'!$A:$A,'CLV2'!$F:$F)</f>
        <v>3.LEAFY VEGGIES</v>
      </c>
      <c r="AU123" s="135" t="str">
        <f t="array" ref="AU123">xlookup($E:$E,'CLV2'!$A:$A,'CLV2'!$G:$G)</f>
        <v>4.Rau Cải</v>
      </c>
      <c r="AV123" s="142"/>
      <c r="AW123" s="143"/>
      <c r="AX123" s="144"/>
    </row>
    <row r="124" ht="22.5" customHeight="1">
      <c r="A124" s="113"/>
      <c r="B124" s="114">
        <v>46235.0</v>
      </c>
      <c r="C124" s="115" t="s">
        <v>998</v>
      </c>
      <c r="D124" s="116" t="str">
        <f>VLOOKUP(C124,'DS ST'!A:B,2,0)</f>
        <v>KHI</v>
      </c>
      <c r="E124" s="117">
        <v>1101318.0</v>
      </c>
      <c r="F124" s="115" t="s">
        <v>1036</v>
      </c>
      <c r="G124" s="115" t="s">
        <v>104</v>
      </c>
      <c r="H124" s="118">
        <v>4.2</v>
      </c>
      <c r="I124" s="118">
        <v>4.188</v>
      </c>
      <c r="J124" s="119">
        <f t="shared" si="4"/>
        <v>0.012</v>
      </c>
      <c r="K124" s="115" t="s">
        <v>5311</v>
      </c>
      <c r="L124" s="121" t="str">
        <f t="shared" si="5"/>
        <v>PT15984381101318</v>
      </c>
      <c r="M124" s="121" t="s">
        <v>5312</v>
      </c>
      <c r="N124" s="122">
        <v>0.012000000000000455</v>
      </c>
      <c r="O124" s="122"/>
      <c r="P124" s="119">
        <f t="shared" si="6"/>
        <v>0</v>
      </c>
      <c r="Q124" s="124"/>
      <c r="R124" s="124"/>
      <c r="S124" s="124"/>
      <c r="T124" s="125" t="s">
        <v>695</v>
      </c>
      <c r="U124" s="126" t="s">
        <v>697</v>
      </c>
      <c r="V124" s="127" t="s">
        <v>492</v>
      </c>
      <c r="W124" s="129" t="str">
        <f t="shared" si="7"/>
        <v>Hao hụt</v>
      </c>
      <c r="X124" s="129" t="str">
        <f t="shared" si="21"/>
        <v/>
      </c>
      <c r="Y124" s="154" t="s">
        <v>499</v>
      </c>
      <c r="Z124" s="131" t="s">
        <v>745</v>
      </c>
      <c r="AA124" s="124"/>
      <c r="AB124" s="132"/>
      <c r="AC124" s="133"/>
      <c r="AD124" s="134"/>
      <c r="AE124" s="133"/>
      <c r="AF124" s="135" t="str">
        <f t="array" ref="AF124">xlookup($E:$E,'CLV2'!$A:$A,'CLV2'!E:E)</f>
        <v>2.FRUITS</v>
      </c>
      <c r="AG124" s="135" t="str">
        <f t="shared" si="10"/>
        <v>KG</v>
      </c>
      <c r="AH124" s="136">
        <f t="shared" si="11"/>
        <v>0.002857142857</v>
      </c>
      <c r="AI124" s="137">
        <f t="array" ref="AI124">XLOOKUP(E124,'Đơn giá'!A:A,'Đơn giá'!D:D)</f>
        <v>35000</v>
      </c>
      <c r="AJ124" s="138">
        <f t="shared" si="12"/>
        <v>420</v>
      </c>
      <c r="AK124" s="138">
        <f t="shared" si="13"/>
        <v>420</v>
      </c>
      <c r="AL124" s="138">
        <f t="shared" si="14"/>
        <v>0</v>
      </c>
      <c r="AM124" s="138">
        <f t="shared" si="15"/>
        <v>0</v>
      </c>
      <c r="AN124" s="138">
        <f t="shared" si="16"/>
        <v>0</v>
      </c>
      <c r="AO124" s="139" t="str">
        <f t="array" ref="AO124">XLOOKUP($D:$D,'DS ST'!$J:$J,'DS ST'!K:K)</f>
        <v>SC002210 - Trương Công Nhật Tùng</v>
      </c>
      <c r="AP124" s="139" t="str">
        <f t="array" ref="AP124">XLOOKUP($D:$D,'DS ST'!$J:$J,'DS ST'!L:L)</f>
        <v>Võ Thị Huệ</v>
      </c>
      <c r="AQ124" s="139" t="str">
        <f t="array" ref="AQ124">XLOOKUP($D:$D,'DS ST'!$J:$J,'DS ST'!M:M)</f>
        <v>HCM 030</v>
      </c>
      <c r="AR124" s="140"/>
      <c r="AS124" s="140"/>
      <c r="AT124" s="135" t="str">
        <f t="array" ref="AT124">xlookup($E:$E,'CLV2'!$A:$A,'CLV2'!$F:$F)</f>
        <v>3.LOCAL FRUITS</v>
      </c>
      <c r="AU124" s="135" t="str">
        <f t="array" ref="AU124">xlookup($E:$E,'CLV2'!$A:$A,'CLV2'!$G:$G)</f>
        <v>4.Mận Roi</v>
      </c>
      <c r="AV124" s="142"/>
      <c r="AW124" s="143"/>
      <c r="AX124" s="144"/>
    </row>
    <row r="125" ht="22.5" customHeight="1">
      <c r="A125" s="113"/>
      <c r="B125" s="114">
        <v>46235.0</v>
      </c>
      <c r="C125" s="115" t="s">
        <v>998</v>
      </c>
      <c r="D125" s="116" t="str">
        <f>VLOOKUP(C125,'DS ST'!A:B,2,0)</f>
        <v>KHI</v>
      </c>
      <c r="E125" s="117">
        <v>1101366.0</v>
      </c>
      <c r="F125" s="115" t="s">
        <v>1804</v>
      </c>
      <c r="G125" s="115" t="s">
        <v>104</v>
      </c>
      <c r="H125" s="118">
        <v>8.0</v>
      </c>
      <c r="I125" s="118">
        <v>7.82</v>
      </c>
      <c r="J125" s="119">
        <f t="shared" si="4"/>
        <v>0.18</v>
      </c>
      <c r="K125" s="115" t="s">
        <v>5311</v>
      </c>
      <c r="L125" s="121" t="str">
        <f t="shared" si="5"/>
        <v>PT15984381101366</v>
      </c>
      <c r="M125" s="121" t="s">
        <v>5312</v>
      </c>
      <c r="N125" s="122">
        <v>0.17999999999999972</v>
      </c>
      <c r="O125" s="122"/>
      <c r="P125" s="119">
        <f t="shared" si="6"/>
        <v>0</v>
      </c>
      <c r="Q125" s="124"/>
      <c r="R125" s="124"/>
      <c r="S125" s="124"/>
      <c r="T125" s="125" t="s">
        <v>695</v>
      </c>
      <c r="U125" s="126" t="s">
        <v>697</v>
      </c>
      <c r="V125" s="127" t="s">
        <v>492</v>
      </c>
      <c r="W125" s="129" t="str">
        <f t="shared" si="7"/>
        <v>Hao hụt</v>
      </c>
      <c r="X125" s="129" t="str">
        <f t="shared" si="21"/>
        <v/>
      </c>
      <c r="Y125" s="154" t="s">
        <v>499</v>
      </c>
      <c r="Z125" s="131" t="s">
        <v>745</v>
      </c>
      <c r="AA125" s="124"/>
      <c r="AB125" s="132"/>
      <c r="AC125" s="133"/>
      <c r="AD125" s="134"/>
      <c r="AE125" s="133"/>
      <c r="AF125" s="135" t="str">
        <f t="array" ref="AF125">xlookup($E:$E,'CLV2'!$A:$A,'CLV2'!E:E)</f>
        <v>2.VEGETABLES</v>
      </c>
      <c r="AG125" s="135" t="str">
        <f t="shared" si="10"/>
        <v>KG</v>
      </c>
      <c r="AH125" s="136">
        <f t="shared" si="11"/>
        <v>0.0225</v>
      </c>
      <c r="AI125" s="137">
        <f t="array" ref="AI125">XLOOKUP(E125,'Đơn giá'!A:A,'Đơn giá'!D:D)</f>
        <v>55000</v>
      </c>
      <c r="AJ125" s="138">
        <f t="shared" si="12"/>
        <v>9900</v>
      </c>
      <c r="AK125" s="138">
        <f t="shared" si="13"/>
        <v>9900</v>
      </c>
      <c r="AL125" s="138">
        <f t="shared" si="14"/>
        <v>0</v>
      </c>
      <c r="AM125" s="138">
        <f t="shared" si="15"/>
        <v>0</v>
      </c>
      <c r="AN125" s="138">
        <f t="shared" si="16"/>
        <v>0</v>
      </c>
      <c r="AO125" s="139" t="str">
        <f t="array" ref="AO125">XLOOKUP($D:$D,'DS ST'!$J:$J,'DS ST'!K:K)</f>
        <v>SC002210 - Trương Công Nhật Tùng</v>
      </c>
      <c r="AP125" s="139" t="str">
        <f t="array" ref="AP125">XLOOKUP($D:$D,'DS ST'!$J:$J,'DS ST'!L:L)</f>
        <v>Võ Thị Huệ</v>
      </c>
      <c r="AQ125" s="139" t="str">
        <f t="array" ref="AQ125">XLOOKUP($D:$D,'DS ST'!$J:$J,'DS ST'!M:M)</f>
        <v>HCM 030</v>
      </c>
      <c r="AR125" s="140"/>
      <c r="AS125" s="140"/>
      <c r="AT125" s="135" t="str">
        <f t="array" ref="AT125">xlookup($E:$E,'CLV2'!$A:$A,'CLV2'!$F:$F)</f>
        <v>3.LEAFY VEGGIES</v>
      </c>
      <c r="AU125" s="135" t="str">
        <f t="array" ref="AU125">xlookup($E:$E,'CLV2'!$A:$A,'CLV2'!$G:$G)</f>
        <v>4.Rau Ăn Bông</v>
      </c>
      <c r="AV125" s="142"/>
      <c r="AW125" s="143"/>
      <c r="AX125" s="144"/>
    </row>
    <row r="126" ht="22.5" customHeight="1">
      <c r="A126" s="113"/>
      <c r="B126" s="114">
        <v>46235.0</v>
      </c>
      <c r="C126" s="115" t="s">
        <v>998</v>
      </c>
      <c r="D126" s="116" t="str">
        <f>VLOOKUP(C126,'DS ST'!A:B,2,0)</f>
        <v>KHI</v>
      </c>
      <c r="E126" s="117">
        <v>1101592.0</v>
      </c>
      <c r="F126" s="115" t="s">
        <v>1161</v>
      </c>
      <c r="G126" s="115" t="s">
        <v>104</v>
      </c>
      <c r="H126" s="118">
        <v>10.4</v>
      </c>
      <c r="I126" s="118">
        <v>10.34</v>
      </c>
      <c r="J126" s="119">
        <f t="shared" si="4"/>
        <v>0.06</v>
      </c>
      <c r="K126" s="115" t="s">
        <v>5311</v>
      </c>
      <c r="L126" s="121" t="str">
        <f t="shared" si="5"/>
        <v>PT15984381101592</v>
      </c>
      <c r="M126" s="121" t="s">
        <v>5312</v>
      </c>
      <c r="N126" s="122">
        <v>0.0600000000000005</v>
      </c>
      <c r="O126" s="122"/>
      <c r="P126" s="119">
        <f t="shared" si="6"/>
        <v>0</v>
      </c>
      <c r="Q126" s="124"/>
      <c r="R126" s="124"/>
      <c r="S126" s="124"/>
      <c r="T126" s="125" t="s">
        <v>695</v>
      </c>
      <c r="U126" s="126" t="s">
        <v>697</v>
      </c>
      <c r="V126" s="127" t="s">
        <v>492</v>
      </c>
      <c r="W126" s="129" t="str">
        <f t="shared" si="7"/>
        <v>Hao hụt</v>
      </c>
      <c r="X126" s="129" t="str">
        <f t="shared" si="21"/>
        <v/>
      </c>
      <c r="Y126" s="154" t="s">
        <v>499</v>
      </c>
      <c r="Z126" s="131" t="s">
        <v>745</v>
      </c>
      <c r="AA126" s="124"/>
      <c r="AB126" s="132"/>
      <c r="AC126" s="133"/>
      <c r="AD126" s="134"/>
      <c r="AE126" s="133"/>
      <c r="AF126" s="135" t="str">
        <f t="array" ref="AF126">xlookup($E:$E,'CLV2'!$A:$A,'CLV2'!E:E)</f>
        <v>2.FRUITS</v>
      </c>
      <c r="AG126" s="135" t="str">
        <f t="shared" si="10"/>
        <v>KG</v>
      </c>
      <c r="AH126" s="136">
        <f t="shared" si="11"/>
        <v>0.005769230769</v>
      </c>
      <c r="AI126" s="137">
        <f t="array" ref="AI126">XLOOKUP(E126,'Đơn giá'!A:A,'Đơn giá'!D:D)</f>
        <v>73000</v>
      </c>
      <c r="AJ126" s="138">
        <f t="shared" si="12"/>
        <v>4380</v>
      </c>
      <c r="AK126" s="138">
        <f t="shared" si="13"/>
        <v>4380</v>
      </c>
      <c r="AL126" s="138">
        <f t="shared" si="14"/>
        <v>0</v>
      </c>
      <c r="AM126" s="138">
        <f t="shared" si="15"/>
        <v>0</v>
      </c>
      <c r="AN126" s="138">
        <f t="shared" si="16"/>
        <v>0</v>
      </c>
      <c r="AO126" s="139" t="str">
        <f t="array" ref="AO126">XLOOKUP($D:$D,'DS ST'!$J:$J,'DS ST'!K:K)</f>
        <v>SC002210 - Trương Công Nhật Tùng</v>
      </c>
      <c r="AP126" s="139" t="str">
        <f t="array" ref="AP126">XLOOKUP($D:$D,'DS ST'!$J:$J,'DS ST'!L:L)</f>
        <v>Võ Thị Huệ</v>
      </c>
      <c r="AQ126" s="139" t="str">
        <f t="array" ref="AQ126">XLOOKUP($D:$D,'DS ST'!$J:$J,'DS ST'!M:M)</f>
        <v>HCM 030</v>
      </c>
      <c r="AR126" s="140"/>
      <c r="AS126" s="140"/>
      <c r="AT126" s="135" t="str">
        <f t="array" ref="AT126">xlookup($E:$E,'CLV2'!$A:$A,'CLV2'!$F:$F)</f>
        <v>3.LOCAL FRUITS</v>
      </c>
      <c r="AU126" s="135" t="str">
        <f t="array" ref="AU126">xlookup($E:$E,'CLV2'!$A:$A,'CLV2'!$G:$G)</f>
        <v>4.Sầu Riêng</v>
      </c>
      <c r="AV126" s="142"/>
      <c r="AW126" s="143"/>
      <c r="AX126" s="144"/>
    </row>
    <row r="127" ht="22.5" customHeight="1">
      <c r="A127" s="113"/>
      <c r="B127" s="114">
        <v>46235.0</v>
      </c>
      <c r="C127" s="115" t="s">
        <v>1222</v>
      </c>
      <c r="D127" s="116" t="str">
        <f>VLOOKUP(C127,'DS ST'!A:B,2,0)</f>
        <v>TNT</v>
      </c>
      <c r="E127" s="117">
        <v>11515.0</v>
      </c>
      <c r="F127" s="115" t="s">
        <v>2582</v>
      </c>
      <c r="G127" s="115" t="s">
        <v>29</v>
      </c>
      <c r="H127" s="118">
        <v>1.0</v>
      </c>
      <c r="I127" s="118">
        <v>0.0</v>
      </c>
      <c r="J127" s="119">
        <f t="shared" si="4"/>
        <v>1</v>
      </c>
      <c r="K127" s="115" t="s">
        <v>5313</v>
      </c>
      <c r="L127" s="121" t="str">
        <f t="shared" si="5"/>
        <v>PT159843611515</v>
      </c>
      <c r="M127" s="121" t="s">
        <v>5314</v>
      </c>
      <c r="N127" s="122"/>
      <c r="O127" s="122"/>
      <c r="P127" s="119">
        <f t="shared" si="6"/>
        <v>1</v>
      </c>
      <c r="Q127" s="124"/>
      <c r="R127" s="124"/>
      <c r="S127" s="124"/>
      <c r="T127" s="125"/>
      <c r="U127" s="126" t="s">
        <v>697</v>
      </c>
      <c r="V127" s="127" t="s">
        <v>1500</v>
      </c>
      <c r="W127" s="129" t="str">
        <f t="shared" si="7"/>
        <v/>
      </c>
      <c r="X127" s="129" t="str">
        <f t="shared" si="21"/>
        <v/>
      </c>
      <c r="Y127" s="154" t="s">
        <v>499</v>
      </c>
      <c r="Z127" s="131" t="s">
        <v>745</v>
      </c>
      <c r="AA127" s="124"/>
      <c r="AB127" s="132"/>
      <c r="AC127" s="133"/>
      <c r="AD127" s="134"/>
      <c r="AE127" s="133"/>
      <c r="AF127" s="135" t="str">
        <f t="array" ref="AF127">xlookup($E:$E,'CLV2'!$A:$A,'CLV2'!E:E)</f>
        <v>2.VEGETABLES</v>
      </c>
      <c r="AG127" s="135" t="str">
        <f t="shared" si="10"/>
        <v>Pack</v>
      </c>
      <c r="AH127" s="136">
        <f t="shared" si="11"/>
        <v>1</v>
      </c>
      <c r="AI127" s="137">
        <f t="array" ref="AI127">XLOOKUP(E127,'Đơn giá'!A:A,'Đơn giá'!D:D)</f>
        <v>4494</v>
      </c>
      <c r="AJ127" s="138">
        <f t="shared" si="12"/>
        <v>4494</v>
      </c>
      <c r="AK127" s="138">
        <f t="shared" si="13"/>
        <v>0</v>
      </c>
      <c r="AL127" s="138">
        <f t="shared" si="14"/>
        <v>0</v>
      </c>
      <c r="AM127" s="138">
        <f t="shared" si="15"/>
        <v>4494</v>
      </c>
      <c r="AN127" s="138">
        <f t="shared" si="16"/>
        <v>0</v>
      </c>
      <c r="AO127" s="139" t="str">
        <f t="array" ref="AO127">XLOOKUP($D:$D,'DS ST'!$J:$J,'DS ST'!K:K)</f>
        <v>SC006437 - Lê Ngọc Thảo</v>
      </c>
      <c r="AP127" s="139" t="str">
        <f t="array" ref="AP127">XLOOKUP($D:$D,'DS ST'!$J:$J,'DS ST'!L:L)</f>
        <v>Nguyễn Thị Cà</v>
      </c>
      <c r="AQ127" s="139" t="str">
        <f t="array" ref="AQ127">XLOOKUP($D:$D,'DS ST'!$J:$J,'DS ST'!M:M)</f>
        <v>HCM 008</v>
      </c>
      <c r="AR127" s="140"/>
      <c r="AS127" s="140"/>
      <c r="AT127" s="135" t="str">
        <f t="array" ref="AT127">xlookup($E:$E,'CLV2'!$A:$A,'CLV2'!$F:$F)</f>
        <v>3.HERBS</v>
      </c>
      <c r="AU127" s="135" t="str">
        <f t="array" ref="AU127">xlookup($E:$E,'CLV2'!$A:$A,'CLV2'!$G:$G)</f>
        <v>4.Rau Thơm, Rau Nêm</v>
      </c>
      <c r="AV127" s="142"/>
      <c r="AW127" s="143"/>
      <c r="AX127" s="144"/>
    </row>
    <row r="128" ht="22.5" customHeight="1">
      <c r="A128" s="113"/>
      <c r="B128" s="114">
        <v>46235.0</v>
      </c>
      <c r="C128" s="115" t="s">
        <v>1222</v>
      </c>
      <c r="D128" s="116" t="str">
        <f>VLOOKUP(C128,'DS ST'!A:B,2,0)</f>
        <v>TNT</v>
      </c>
      <c r="E128" s="117">
        <v>1100816.0</v>
      </c>
      <c r="F128" s="115" t="s">
        <v>919</v>
      </c>
      <c r="G128" s="115" t="s">
        <v>104</v>
      </c>
      <c r="H128" s="118">
        <v>15.0</v>
      </c>
      <c r="I128" s="118">
        <v>14.95</v>
      </c>
      <c r="J128" s="119">
        <f t="shared" si="4"/>
        <v>0.05</v>
      </c>
      <c r="K128" s="115" t="s">
        <v>5313</v>
      </c>
      <c r="L128" s="121" t="str">
        <f t="shared" si="5"/>
        <v>PT15984361100816</v>
      </c>
      <c r="M128" s="121" t="s">
        <v>5314</v>
      </c>
      <c r="N128" s="122">
        <v>0.05000000000000071</v>
      </c>
      <c r="O128" s="122"/>
      <c r="P128" s="119">
        <f t="shared" si="6"/>
        <v>0</v>
      </c>
      <c r="Q128" s="124"/>
      <c r="R128" s="153" t="s">
        <v>1104</v>
      </c>
      <c r="S128" s="124"/>
      <c r="T128" s="125" t="s">
        <v>5315</v>
      </c>
      <c r="U128" s="126" t="s">
        <v>697</v>
      </c>
      <c r="V128" s="127" t="s">
        <v>492</v>
      </c>
      <c r="W128" s="129" t="str">
        <f t="shared" si="7"/>
        <v>Hao hụt</v>
      </c>
      <c r="X128" s="129" t="str">
        <f t="shared" si="21"/>
        <v/>
      </c>
      <c r="Y128" s="154" t="s">
        <v>499</v>
      </c>
      <c r="Z128" s="131" t="s">
        <v>745</v>
      </c>
      <c r="AA128" s="124"/>
      <c r="AB128" s="132"/>
      <c r="AC128" s="133"/>
      <c r="AD128" s="134"/>
      <c r="AE128" s="133"/>
      <c r="AF128" s="135" t="str">
        <f t="array" ref="AF128">xlookup($E:$E,'CLV2'!$A:$A,'CLV2'!E:E)</f>
        <v>2.FRUITS</v>
      </c>
      <c r="AG128" s="135" t="str">
        <f t="shared" si="10"/>
        <v>KG</v>
      </c>
      <c r="AH128" s="136">
        <f t="shared" si="11"/>
        <v>0.003333333333</v>
      </c>
      <c r="AI128" s="137">
        <f t="array" ref="AI128">XLOOKUP(E128,'Đơn giá'!A:A,'Đơn giá'!D:D)</f>
        <v>19000</v>
      </c>
      <c r="AJ128" s="138">
        <f t="shared" si="12"/>
        <v>950</v>
      </c>
      <c r="AK128" s="138">
        <f t="shared" si="13"/>
        <v>950</v>
      </c>
      <c r="AL128" s="138">
        <f t="shared" si="14"/>
        <v>0</v>
      </c>
      <c r="AM128" s="138">
        <f t="shared" si="15"/>
        <v>0</v>
      </c>
      <c r="AN128" s="138">
        <f t="shared" si="16"/>
        <v>0</v>
      </c>
      <c r="AO128" s="139" t="str">
        <f t="array" ref="AO128">XLOOKUP($D:$D,'DS ST'!$J:$J,'DS ST'!K:K)</f>
        <v>SC006437 - Lê Ngọc Thảo</v>
      </c>
      <c r="AP128" s="139" t="str">
        <f t="array" ref="AP128">XLOOKUP($D:$D,'DS ST'!$J:$J,'DS ST'!L:L)</f>
        <v>Nguyễn Thị Cà</v>
      </c>
      <c r="AQ128" s="139" t="str">
        <f t="array" ref="AQ128">XLOOKUP($D:$D,'DS ST'!$J:$J,'DS ST'!M:M)</f>
        <v>HCM 008</v>
      </c>
      <c r="AR128" s="140"/>
      <c r="AS128" s="140"/>
      <c r="AT128" s="135" t="str">
        <f t="array" ref="AT128">xlookup($E:$E,'CLV2'!$A:$A,'CLV2'!$F:$F)</f>
        <v>3.LOCAL FRUITS</v>
      </c>
      <c r="AU128" s="135" t="str">
        <f t="array" ref="AU128">xlookup($E:$E,'CLV2'!$A:$A,'CLV2'!$G:$G)</f>
        <v>4.Dưa Hấu</v>
      </c>
      <c r="AV128" s="142"/>
      <c r="AW128" s="143"/>
      <c r="AX128" s="144"/>
    </row>
    <row r="129" ht="22.5" customHeight="1">
      <c r="A129" s="113"/>
      <c r="B129" s="114">
        <v>46235.0</v>
      </c>
      <c r="C129" s="115" t="s">
        <v>1222</v>
      </c>
      <c r="D129" s="116" t="str">
        <f>VLOOKUP(C129,'DS ST'!A:B,2,0)</f>
        <v>TNT</v>
      </c>
      <c r="E129" s="117">
        <v>1100992.0</v>
      </c>
      <c r="F129" s="115" t="s">
        <v>641</v>
      </c>
      <c r="G129" s="115" t="s">
        <v>104</v>
      </c>
      <c r="H129" s="118">
        <v>10.1</v>
      </c>
      <c r="I129" s="118">
        <v>10.0</v>
      </c>
      <c r="J129" s="119">
        <f t="shared" si="4"/>
        <v>0.1</v>
      </c>
      <c r="K129" s="115" t="s">
        <v>5313</v>
      </c>
      <c r="L129" s="121" t="str">
        <f t="shared" si="5"/>
        <v>PT15984361100992</v>
      </c>
      <c r="M129" s="121" t="s">
        <v>5314</v>
      </c>
      <c r="N129" s="122">
        <v>0.09999999999999964</v>
      </c>
      <c r="O129" s="122"/>
      <c r="P129" s="119">
        <f t="shared" si="6"/>
        <v>0</v>
      </c>
      <c r="Q129" s="124"/>
      <c r="R129" s="153" t="s">
        <v>1104</v>
      </c>
      <c r="S129" s="124"/>
      <c r="T129" s="125" t="s">
        <v>5315</v>
      </c>
      <c r="U129" s="126" t="s">
        <v>697</v>
      </c>
      <c r="V129" s="127" t="s">
        <v>492</v>
      </c>
      <c r="W129" s="129" t="str">
        <f t="shared" si="7"/>
        <v>Hao hụt</v>
      </c>
      <c r="X129" s="129" t="str">
        <f t="shared" si="21"/>
        <v/>
      </c>
      <c r="Y129" s="154" t="s">
        <v>499</v>
      </c>
      <c r="Z129" s="131" t="s">
        <v>745</v>
      </c>
      <c r="AA129" s="124"/>
      <c r="AB129" s="132"/>
      <c r="AC129" s="133"/>
      <c r="AD129" s="134"/>
      <c r="AE129" s="133"/>
      <c r="AF129" s="135" t="str">
        <f t="array" ref="AF129">xlookup($E:$E,'CLV2'!$A:$A,'CLV2'!E:E)</f>
        <v>2.FRUITS</v>
      </c>
      <c r="AG129" s="135" t="str">
        <f t="shared" si="10"/>
        <v>KG</v>
      </c>
      <c r="AH129" s="136">
        <f t="shared" si="11"/>
        <v>0.009900990099</v>
      </c>
      <c r="AI129" s="137">
        <f t="array" ref="AI129">XLOOKUP(E129,'Đơn giá'!A:A,'Đơn giá'!D:D)</f>
        <v>37000</v>
      </c>
      <c r="AJ129" s="138">
        <f t="shared" si="12"/>
        <v>3700</v>
      </c>
      <c r="AK129" s="138">
        <f t="shared" si="13"/>
        <v>3700</v>
      </c>
      <c r="AL129" s="138">
        <f t="shared" si="14"/>
        <v>0</v>
      </c>
      <c r="AM129" s="138">
        <f t="shared" si="15"/>
        <v>0</v>
      </c>
      <c r="AN129" s="138">
        <f t="shared" si="16"/>
        <v>0</v>
      </c>
      <c r="AO129" s="139" t="str">
        <f t="array" ref="AO129">XLOOKUP($D:$D,'DS ST'!$J:$J,'DS ST'!K:K)</f>
        <v>SC006437 - Lê Ngọc Thảo</v>
      </c>
      <c r="AP129" s="139" t="str">
        <f t="array" ref="AP129">XLOOKUP($D:$D,'DS ST'!$J:$J,'DS ST'!L:L)</f>
        <v>Nguyễn Thị Cà</v>
      </c>
      <c r="AQ129" s="139" t="str">
        <f t="array" ref="AQ129">XLOOKUP($D:$D,'DS ST'!$J:$J,'DS ST'!M:M)</f>
        <v>HCM 008</v>
      </c>
      <c r="AR129" s="140"/>
      <c r="AS129" s="140"/>
      <c r="AT129" s="135" t="str">
        <f t="array" ref="AT129">xlookup($E:$E,'CLV2'!$A:$A,'CLV2'!$F:$F)</f>
        <v>3.LOCAL FRUITS</v>
      </c>
      <c r="AU129" s="135" t="str">
        <f t="array" ref="AU129">xlookup($E:$E,'CLV2'!$A:$A,'CLV2'!$G:$G)</f>
        <v>4.Dưa Lưới</v>
      </c>
      <c r="AV129" s="142"/>
      <c r="AW129" s="143"/>
      <c r="AX129" s="144"/>
    </row>
    <row r="130" ht="22.5" customHeight="1">
      <c r="A130" s="113"/>
      <c r="B130" s="114">
        <v>46235.0</v>
      </c>
      <c r="C130" s="115" t="s">
        <v>366</v>
      </c>
      <c r="D130" s="116" t="str">
        <f>VLOOKUP(C130,'DS ST'!A:B,2,0)</f>
        <v>A129</v>
      </c>
      <c r="E130" s="117">
        <v>11317.0</v>
      </c>
      <c r="F130" s="115" t="s">
        <v>2413</v>
      </c>
      <c r="G130" s="115" t="s">
        <v>29</v>
      </c>
      <c r="H130" s="118">
        <v>2.0</v>
      </c>
      <c r="I130" s="118">
        <v>1.0</v>
      </c>
      <c r="J130" s="119">
        <f t="shared" si="4"/>
        <v>1</v>
      </c>
      <c r="K130" s="115" t="s">
        <v>5316</v>
      </c>
      <c r="L130" s="121" t="str">
        <f t="shared" si="5"/>
        <v>PT159843411317</v>
      </c>
      <c r="M130" s="121" t="s">
        <v>5317</v>
      </c>
      <c r="N130" s="122"/>
      <c r="O130" s="122"/>
      <c r="P130" s="119">
        <f t="shared" si="6"/>
        <v>1</v>
      </c>
      <c r="Q130" s="124"/>
      <c r="R130" s="124"/>
      <c r="S130" s="124"/>
      <c r="T130" s="125" t="s">
        <v>3271</v>
      </c>
      <c r="U130" s="126" t="s">
        <v>697</v>
      </c>
      <c r="V130" s="127" t="s">
        <v>1500</v>
      </c>
      <c r="W130" s="129" t="str">
        <f t="shared" si="7"/>
        <v/>
      </c>
      <c r="X130" s="129" t="str">
        <f t="shared" si="21"/>
        <v/>
      </c>
      <c r="Y130" s="130" t="str">
        <f>IF(N(P130)&lt;=0,"",IF(OR(T130="Hình KDB",T130="Hình tele",ISNUMBER(SEARCH("Hình KDB",T130)),ISNUMBER(SEARCH("Hình tele",T130)),ISNUMBER(SEARCH("sai code",T130)),ISNUMBER(SEARCH("Thiếu kiện",U130))),"Kho rau",IF(AND(T130&lt;&gt;"Hình KDB",T130&lt;&gt;"Hình tele"),"Chưa xác định",IF(N(O130)&gt;0,IF(OR(T130="Hình KDB",T130="Hình tele",ISNUMBER(SEARCH("Hình KDB",T130)),ISNUMBER(SEARCH("Hình tele",T130)),ISNUMBER(SEARCH("sai code",T130)),ISNUMBER(SEARCH("Thiếu kiện",U130))),"Kho rau","Chưa xác định"),IF(OR(T130="Hình KDB",T130="Hình tele",ISNUMBER(SEARCH("Hình KDB",T130)),ISNUMBER(SEARCH("Hình tele",T130)),ISNUMBER(SEARCH("sai code",T130)),ISNUMBER(SEARCH("Thiếu kiện",U130))),"Kho rau",IF(V130="Chưa xác định","Chưa xác định",IF(OR(V130="DC giao thiếu",V130="TX giao thiếu kiện",V130="Hàng không đạt CL"),"Kho rau","")))))))</f>
        <v>Kho rau</v>
      </c>
      <c r="Z130" s="131" t="s">
        <v>745</v>
      </c>
      <c r="AA130" s="124"/>
      <c r="AB130" s="132"/>
      <c r="AC130" s="133"/>
      <c r="AD130" s="134"/>
      <c r="AE130" s="133"/>
      <c r="AF130" s="135" t="str">
        <f t="array" ref="AF130">xlookup($E:$E,'CLV2'!$A:$A,'CLV2'!E:E)</f>
        <v>2.VEGETABLES</v>
      </c>
      <c r="AG130" s="135" t="str">
        <f t="shared" si="10"/>
        <v>Pack</v>
      </c>
      <c r="AH130" s="136">
        <f t="shared" si="11"/>
        <v>0.5</v>
      </c>
      <c r="AI130" s="137">
        <f t="array" ref="AI130">XLOOKUP(E130,'Đơn giá'!A:A,'Đơn giá'!D:D)</f>
        <v>12623</v>
      </c>
      <c r="AJ130" s="138">
        <f t="shared" si="12"/>
        <v>12623</v>
      </c>
      <c r="AK130" s="138">
        <f t="shared" si="13"/>
        <v>0</v>
      </c>
      <c r="AL130" s="138">
        <f t="shared" si="14"/>
        <v>0</v>
      </c>
      <c r="AM130" s="138">
        <f t="shared" si="15"/>
        <v>12623</v>
      </c>
      <c r="AN130" s="138">
        <f t="shared" si="16"/>
        <v>0</v>
      </c>
      <c r="AO130" s="139" t="str">
        <f t="array" ref="AO130">XLOOKUP($D:$D,'DS ST'!$J:$J,'DS ST'!K:K)</f>
        <v>SC005141 - Phạm Duy</v>
      </c>
      <c r="AP130" s="139" t="str">
        <f t="array" ref="AP130">XLOOKUP($D:$D,'DS ST'!$J:$J,'DS ST'!L:L)</f>
        <v>Võ Thị Huệ</v>
      </c>
      <c r="AQ130" s="139" t="str">
        <f t="array" ref="AQ130">XLOOKUP($D:$D,'DS ST'!$J:$J,'DS ST'!M:M)</f>
        <v>HCM 024</v>
      </c>
      <c r="AR130" s="140"/>
      <c r="AS130" s="140"/>
      <c r="AT130" s="135" t="str">
        <f t="array" ref="AT130">xlookup($E:$E,'CLV2'!$A:$A,'CLV2'!$F:$F)</f>
        <v>3.LEAFY VEGGIES</v>
      </c>
      <c r="AU130" s="135" t="str">
        <f t="array" ref="AU130">xlookup($E:$E,'CLV2'!$A:$A,'CLV2'!$G:$G)</f>
        <v>4.Rau Cải</v>
      </c>
      <c r="AV130" s="142"/>
      <c r="AW130" s="143"/>
      <c r="AX130" s="144"/>
    </row>
    <row r="131" ht="22.5" customHeight="1">
      <c r="A131" s="113"/>
      <c r="B131" s="114">
        <v>46235.0</v>
      </c>
      <c r="C131" s="115" t="s">
        <v>366</v>
      </c>
      <c r="D131" s="116" t="str">
        <f>VLOOKUP(C131,'DS ST'!A:B,2,0)</f>
        <v>A129</v>
      </c>
      <c r="E131" s="117">
        <v>1100992.0</v>
      </c>
      <c r="F131" s="115" t="s">
        <v>641</v>
      </c>
      <c r="G131" s="115" t="s">
        <v>104</v>
      </c>
      <c r="H131" s="118">
        <v>10.2</v>
      </c>
      <c r="I131" s="118">
        <v>10.1</v>
      </c>
      <c r="J131" s="119">
        <f t="shared" si="4"/>
        <v>0.1</v>
      </c>
      <c r="K131" s="115" t="s">
        <v>5316</v>
      </c>
      <c r="L131" s="121" t="str">
        <f t="shared" si="5"/>
        <v>PT15984341100992</v>
      </c>
      <c r="M131" s="121" t="s">
        <v>5317</v>
      </c>
      <c r="N131" s="122">
        <v>0.09999999999999964</v>
      </c>
      <c r="O131" s="122"/>
      <c r="P131" s="119">
        <f t="shared" si="6"/>
        <v>0</v>
      </c>
      <c r="Q131" s="124"/>
      <c r="R131" s="124"/>
      <c r="S131" s="124"/>
      <c r="T131" s="125" t="s">
        <v>695</v>
      </c>
      <c r="U131" s="126" t="s">
        <v>697</v>
      </c>
      <c r="V131" s="127" t="s">
        <v>492</v>
      </c>
      <c r="W131" s="129" t="str">
        <f t="shared" si="7"/>
        <v>Hao hụt</v>
      </c>
      <c r="X131" s="129" t="str">
        <f t="shared" si="21"/>
        <v/>
      </c>
      <c r="Y131" s="154" t="s">
        <v>499</v>
      </c>
      <c r="Z131" s="131" t="s">
        <v>745</v>
      </c>
      <c r="AA131" s="124"/>
      <c r="AB131" s="132"/>
      <c r="AC131" s="133"/>
      <c r="AD131" s="134"/>
      <c r="AE131" s="133"/>
      <c r="AF131" s="135" t="str">
        <f t="array" ref="AF131">xlookup($E:$E,'CLV2'!$A:$A,'CLV2'!E:E)</f>
        <v>2.FRUITS</v>
      </c>
      <c r="AG131" s="135" t="str">
        <f t="shared" si="10"/>
        <v>KG</v>
      </c>
      <c r="AH131" s="136">
        <f t="shared" si="11"/>
        <v>0.009803921569</v>
      </c>
      <c r="AI131" s="137">
        <f t="array" ref="AI131">XLOOKUP(E131,'Đơn giá'!A:A,'Đơn giá'!D:D)</f>
        <v>37000</v>
      </c>
      <c r="AJ131" s="138">
        <f t="shared" si="12"/>
        <v>3700</v>
      </c>
      <c r="AK131" s="138">
        <f t="shared" si="13"/>
        <v>3700</v>
      </c>
      <c r="AL131" s="138">
        <f t="shared" si="14"/>
        <v>0</v>
      </c>
      <c r="AM131" s="138">
        <f t="shared" si="15"/>
        <v>0</v>
      </c>
      <c r="AN131" s="138">
        <f t="shared" si="16"/>
        <v>0</v>
      </c>
      <c r="AO131" s="139" t="str">
        <f t="array" ref="AO131">XLOOKUP($D:$D,'DS ST'!$J:$J,'DS ST'!K:K)</f>
        <v>SC005141 - Phạm Duy</v>
      </c>
      <c r="AP131" s="139" t="str">
        <f t="array" ref="AP131">XLOOKUP($D:$D,'DS ST'!$J:$J,'DS ST'!L:L)</f>
        <v>Võ Thị Huệ</v>
      </c>
      <c r="AQ131" s="139" t="str">
        <f t="array" ref="AQ131">XLOOKUP($D:$D,'DS ST'!$J:$J,'DS ST'!M:M)</f>
        <v>HCM 024</v>
      </c>
      <c r="AR131" s="140"/>
      <c r="AS131" s="140"/>
      <c r="AT131" s="135" t="str">
        <f t="array" ref="AT131">xlookup($E:$E,'CLV2'!$A:$A,'CLV2'!$F:$F)</f>
        <v>3.LOCAL FRUITS</v>
      </c>
      <c r="AU131" s="135" t="str">
        <f t="array" ref="AU131">xlookup($E:$E,'CLV2'!$A:$A,'CLV2'!$G:$G)</f>
        <v>4.Dưa Lưới</v>
      </c>
      <c r="AV131" s="142"/>
      <c r="AW131" s="143"/>
      <c r="AX131" s="144"/>
    </row>
    <row r="132" ht="22.5" customHeight="1">
      <c r="A132" s="113"/>
      <c r="B132" s="114">
        <v>46235.0</v>
      </c>
      <c r="C132" s="115" t="s">
        <v>366</v>
      </c>
      <c r="D132" s="116" t="str">
        <f>VLOOKUP(C132,'DS ST'!A:B,2,0)</f>
        <v>A129</v>
      </c>
      <c r="E132" s="117">
        <v>1101318.0</v>
      </c>
      <c r="F132" s="115" t="s">
        <v>1036</v>
      </c>
      <c r="G132" s="115" t="s">
        <v>104</v>
      </c>
      <c r="H132" s="118">
        <v>4.1</v>
      </c>
      <c r="I132" s="118">
        <v>4.095</v>
      </c>
      <c r="J132" s="119">
        <f t="shared" si="4"/>
        <v>0.005</v>
      </c>
      <c r="K132" s="115" t="s">
        <v>5316</v>
      </c>
      <c r="L132" s="121" t="str">
        <f t="shared" si="5"/>
        <v>PT15984341101318</v>
      </c>
      <c r="M132" s="121" t="s">
        <v>5317</v>
      </c>
      <c r="N132" s="122">
        <v>0.004999999999999893</v>
      </c>
      <c r="O132" s="122"/>
      <c r="P132" s="119">
        <f t="shared" si="6"/>
        <v>0</v>
      </c>
      <c r="Q132" s="124"/>
      <c r="R132" s="124"/>
      <c r="S132" s="124"/>
      <c r="T132" s="125" t="s">
        <v>695</v>
      </c>
      <c r="U132" s="126" t="s">
        <v>697</v>
      </c>
      <c r="V132" s="127" t="s">
        <v>492</v>
      </c>
      <c r="W132" s="129" t="str">
        <f t="shared" si="7"/>
        <v>Hao hụt</v>
      </c>
      <c r="X132" s="129" t="str">
        <f t="shared" si="21"/>
        <v/>
      </c>
      <c r="Y132" s="154" t="s">
        <v>499</v>
      </c>
      <c r="Z132" s="131" t="s">
        <v>745</v>
      </c>
      <c r="AA132" s="124"/>
      <c r="AB132" s="132"/>
      <c r="AC132" s="133"/>
      <c r="AD132" s="134"/>
      <c r="AE132" s="133"/>
      <c r="AF132" s="135" t="str">
        <f t="array" ref="AF132">xlookup($E:$E,'CLV2'!$A:$A,'CLV2'!E:E)</f>
        <v>2.FRUITS</v>
      </c>
      <c r="AG132" s="135" t="str">
        <f t="shared" si="10"/>
        <v>KG</v>
      </c>
      <c r="AH132" s="136">
        <f t="shared" si="11"/>
        <v>0.001219512195</v>
      </c>
      <c r="AI132" s="137">
        <f t="array" ref="AI132">XLOOKUP(E132,'Đơn giá'!A:A,'Đơn giá'!D:D)</f>
        <v>35000</v>
      </c>
      <c r="AJ132" s="138">
        <f t="shared" si="12"/>
        <v>175</v>
      </c>
      <c r="AK132" s="138">
        <f t="shared" si="13"/>
        <v>175</v>
      </c>
      <c r="AL132" s="138">
        <f t="shared" si="14"/>
        <v>0</v>
      </c>
      <c r="AM132" s="138">
        <f t="shared" si="15"/>
        <v>0</v>
      </c>
      <c r="AN132" s="138">
        <f t="shared" si="16"/>
        <v>0</v>
      </c>
      <c r="AO132" s="139" t="str">
        <f t="array" ref="AO132">XLOOKUP($D:$D,'DS ST'!$J:$J,'DS ST'!K:K)</f>
        <v>SC005141 - Phạm Duy</v>
      </c>
      <c r="AP132" s="139" t="str">
        <f t="array" ref="AP132">XLOOKUP($D:$D,'DS ST'!$J:$J,'DS ST'!L:L)</f>
        <v>Võ Thị Huệ</v>
      </c>
      <c r="AQ132" s="139" t="str">
        <f t="array" ref="AQ132">XLOOKUP($D:$D,'DS ST'!$J:$J,'DS ST'!M:M)</f>
        <v>HCM 024</v>
      </c>
      <c r="AR132" s="140"/>
      <c r="AS132" s="140"/>
      <c r="AT132" s="135" t="str">
        <f t="array" ref="AT132">xlookup($E:$E,'CLV2'!$A:$A,'CLV2'!$F:$F)</f>
        <v>3.LOCAL FRUITS</v>
      </c>
      <c r="AU132" s="135" t="str">
        <f t="array" ref="AU132">xlookup($E:$E,'CLV2'!$A:$A,'CLV2'!$G:$G)</f>
        <v>4.Mận Roi</v>
      </c>
      <c r="AV132" s="142"/>
      <c r="AW132" s="143"/>
      <c r="AX132" s="144"/>
    </row>
    <row r="133" ht="22.5" customHeight="1">
      <c r="A133" s="113"/>
      <c r="B133" s="114">
        <v>46235.0</v>
      </c>
      <c r="C133" s="115" t="s">
        <v>366</v>
      </c>
      <c r="D133" s="116" t="str">
        <f>VLOOKUP(C133,'DS ST'!A:B,2,0)</f>
        <v>A129</v>
      </c>
      <c r="E133" s="117">
        <v>1101366.0</v>
      </c>
      <c r="F133" s="115" t="s">
        <v>1804</v>
      </c>
      <c r="G133" s="115" t="s">
        <v>104</v>
      </c>
      <c r="H133" s="118">
        <v>8.3</v>
      </c>
      <c r="I133" s="118">
        <v>8.18</v>
      </c>
      <c r="J133" s="119">
        <f t="shared" si="4"/>
        <v>0.12</v>
      </c>
      <c r="K133" s="115" t="s">
        <v>5316</v>
      </c>
      <c r="L133" s="121" t="str">
        <f t="shared" si="5"/>
        <v>PT15984341101366</v>
      </c>
      <c r="M133" s="121" t="s">
        <v>5317</v>
      </c>
      <c r="N133" s="122">
        <v>0.120000000000001</v>
      </c>
      <c r="O133" s="122"/>
      <c r="P133" s="119">
        <f t="shared" si="6"/>
        <v>0</v>
      </c>
      <c r="Q133" s="124"/>
      <c r="R133" s="124"/>
      <c r="S133" s="124"/>
      <c r="T133" s="125" t="s">
        <v>695</v>
      </c>
      <c r="U133" s="126" t="s">
        <v>697</v>
      </c>
      <c r="V133" s="127" t="s">
        <v>492</v>
      </c>
      <c r="W133" s="129" t="str">
        <f t="shared" si="7"/>
        <v>Hao hụt</v>
      </c>
      <c r="X133" s="129" t="str">
        <f t="shared" si="21"/>
        <v/>
      </c>
      <c r="Y133" s="154" t="s">
        <v>499</v>
      </c>
      <c r="Z133" s="131" t="s">
        <v>745</v>
      </c>
      <c r="AA133" s="124"/>
      <c r="AB133" s="132"/>
      <c r="AC133" s="133"/>
      <c r="AD133" s="134"/>
      <c r="AE133" s="133"/>
      <c r="AF133" s="135" t="str">
        <f t="array" ref="AF133">xlookup($E:$E,'CLV2'!$A:$A,'CLV2'!E:E)</f>
        <v>2.VEGETABLES</v>
      </c>
      <c r="AG133" s="135" t="str">
        <f t="shared" si="10"/>
        <v>KG</v>
      </c>
      <c r="AH133" s="136">
        <f t="shared" si="11"/>
        <v>0.01445783133</v>
      </c>
      <c r="AI133" s="137">
        <f t="array" ref="AI133">XLOOKUP(E133,'Đơn giá'!A:A,'Đơn giá'!D:D)</f>
        <v>55000</v>
      </c>
      <c r="AJ133" s="138">
        <f t="shared" si="12"/>
        <v>6600</v>
      </c>
      <c r="AK133" s="138">
        <f t="shared" si="13"/>
        <v>6600</v>
      </c>
      <c r="AL133" s="138">
        <f t="shared" si="14"/>
        <v>0</v>
      </c>
      <c r="AM133" s="138">
        <f t="shared" si="15"/>
        <v>0</v>
      </c>
      <c r="AN133" s="138">
        <f t="shared" si="16"/>
        <v>0</v>
      </c>
      <c r="AO133" s="139" t="str">
        <f t="array" ref="AO133">XLOOKUP($D:$D,'DS ST'!$J:$J,'DS ST'!K:K)</f>
        <v>SC005141 - Phạm Duy</v>
      </c>
      <c r="AP133" s="139" t="str">
        <f t="array" ref="AP133">XLOOKUP($D:$D,'DS ST'!$J:$J,'DS ST'!L:L)</f>
        <v>Võ Thị Huệ</v>
      </c>
      <c r="AQ133" s="139" t="str">
        <f t="array" ref="AQ133">XLOOKUP($D:$D,'DS ST'!$J:$J,'DS ST'!M:M)</f>
        <v>HCM 024</v>
      </c>
      <c r="AR133" s="140"/>
      <c r="AS133" s="140"/>
      <c r="AT133" s="135" t="str">
        <f t="array" ref="AT133">xlookup($E:$E,'CLV2'!$A:$A,'CLV2'!$F:$F)</f>
        <v>3.LEAFY VEGGIES</v>
      </c>
      <c r="AU133" s="135" t="str">
        <f t="array" ref="AU133">xlookup($E:$E,'CLV2'!$A:$A,'CLV2'!$G:$G)</f>
        <v>4.Rau Ăn Bông</v>
      </c>
      <c r="AV133" s="142"/>
      <c r="AW133" s="143"/>
      <c r="AX133" s="144"/>
    </row>
    <row r="134" ht="22.5" customHeight="1">
      <c r="A134" s="113"/>
      <c r="B134" s="114">
        <v>46235.0</v>
      </c>
      <c r="C134" s="115" t="s">
        <v>366</v>
      </c>
      <c r="D134" s="116" t="str">
        <f>VLOOKUP(C134,'DS ST'!A:B,2,0)</f>
        <v>A129</v>
      </c>
      <c r="E134" s="117">
        <v>1101592.0</v>
      </c>
      <c r="F134" s="115" t="s">
        <v>1161</v>
      </c>
      <c r="G134" s="115" t="s">
        <v>104</v>
      </c>
      <c r="H134" s="118">
        <v>10.2</v>
      </c>
      <c r="I134" s="118">
        <v>10.18</v>
      </c>
      <c r="J134" s="119">
        <f t="shared" si="4"/>
        <v>0.02</v>
      </c>
      <c r="K134" s="115" t="s">
        <v>5316</v>
      </c>
      <c r="L134" s="121" t="str">
        <f t="shared" si="5"/>
        <v>PT15984341101592</v>
      </c>
      <c r="M134" s="121" t="s">
        <v>5317</v>
      </c>
      <c r="N134" s="122">
        <v>0.019999999999999574</v>
      </c>
      <c r="O134" s="122"/>
      <c r="P134" s="119">
        <f t="shared" si="6"/>
        <v>0</v>
      </c>
      <c r="Q134" s="124"/>
      <c r="R134" s="124"/>
      <c r="S134" s="124"/>
      <c r="T134" s="125" t="s">
        <v>695</v>
      </c>
      <c r="U134" s="126" t="s">
        <v>697</v>
      </c>
      <c r="V134" s="127" t="s">
        <v>492</v>
      </c>
      <c r="W134" s="129" t="str">
        <f t="shared" si="7"/>
        <v>Hao hụt</v>
      </c>
      <c r="X134" s="129" t="str">
        <f t="shared" si="21"/>
        <v/>
      </c>
      <c r="Y134" s="154" t="s">
        <v>499</v>
      </c>
      <c r="Z134" s="131" t="s">
        <v>745</v>
      </c>
      <c r="AA134" s="124"/>
      <c r="AB134" s="132"/>
      <c r="AC134" s="133"/>
      <c r="AD134" s="134"/>
      <c r="AE134" s="133"/>
      <c r="AF134" s="135" t="str">
        <f t="array" ref="AF134">xlookup($E:$E,'CLV2'!$A:$A,'CLV2'!E:E)</f>
        <v>2.FRUITS</v>
      </c>
      <c r="AG134" s="135" t="str">
        <f t="shared" si="10"/>
        <v>KG</v>
      </c>
      <c r="AH134" s="136">
        <f t="shared" si="11"/>
        <v>0.001960784314</v>
      </c>
      <c r="AI134" s="137">
        <f t="array" ref="AI134">XLOOKUP(E134,'Đơn giá'!A:A,'Đơn giá'!D:D)</f>
        <v>73000</v>
      </c>
      <c r="AJ134" s="138">
        <f t="shared" si="12"/>
        <v>1460</v>
      </c>
      <c r="AK134" s="138">
        <f t="shared" si="13"/>
        <v>1460</v>
      </c>
      <c r="AL134" s="138">
        <f t="shared" si="14"/>
        <v>0</v>
      </c>
      <c r="AM134" s="138">
        <f t="shared" si="15"/>
        <v>0</v>
      </c>
      <c r="AN134" s="138">
        <f t="shared" si="16"/>
        <v>0</v>
      </c>
      <c r="AO134" s="139" t="str">
        <f t="array" ref="AO134">XLOOKUP($D:$D,'DS ST'!$J:$J,'DS ST'!K:K)</f>
        <v>SC005141 - Phạm Duy</v>
      </c>
      <c r="AP134" s="139" t="str">
        <f t="array" ref="AP134">XLOOKUP($D:$D,'DS ST'!$J:$J,'DS ST'!L:L)</f>
        <v>Võ Thị Huệ</v>
      </c>
      <c r="AQ134" s="139" t="str">
        <f t="array" ref="AQ134">XLOOKUP($D:$D,'DS ST'!$J:$J,'DS ST'!M:M)</f>
        <v>HCM 024</v>
      </c>
      <c r="AR134" s="140"/>
      <c r="AS134" s="140"/>
      <c r="AT134" s="135" t="str">
        <f t="array" ref="AT134">xlookup($E:$E,'CLV2'!$A:$A,'CLV2'!$F:$F)</f>
        <v>3.LOCAL FRUITS</v>
      </c>
      <c r="AU134" s="135" t="str">
        <f t="array" ref="AU134">xlookup($E:$E,'CLV2'!$A:$A,'CLV2'!$G:$G)</f>
        <v>4.Sầu Riêng</v>
      </c>
      <c r="AV134" s="142"/>
      <c r="AW134" s="143"/>
      <c r="AX134" s="144"/>
    </row>
    <row r="135" ht="22.5" customHeight="1">
      <c r="A135" s="113"/>
      <c r="B135" s="114">
        <v>46235.0</v>
      </c>
      <c r="C135" s="115" t="s">
        <v>366</v>
      </c>
      <c r="D135" s="116" t="str">
        <f>VLOOKUP(C135,'DS ST'!A:B,2,0)</f>
        <v>A129</v>
      </c>
      <c r="E135" s="117">
        <v>8.938525767295E12</v>
      </c>
      <c r="F135" s="115" t="s">
        <v>1476</v>
      </c>
      <c r="G135" s="115" t="s">
        <v>29</v>
      </c>
      <c r="H135" s="118">
        <v>4.0</v>
      </c>
      <c r="I135" s="118">
        <v>3.0</v>
      </c>
      <c r="J135" s="119">
        <f t="shared" si="4"/>
        <v>1</v>
      </c>
      <c r="K135" s="115" t="s">
        <v>5316</v>
      </c>
      <c r="L135" s="121" t="str">
        <f t="shared" si="5"/>
        <v>PT15984348938525767295</v>
      </c>
      <c r="M135" s="121" t="s">
        <v>5317</v>
      </c>
      <c r="N135" s="122"/>
      <c r="O135" s="122"/>
      <c r="P135" s="119">
        <f t="shared" si="6"/>
        <v>1</v>
      </c>
      <c r="Q135" s="124"/>
      <c r="R135" s="124"/>
      <c r="S135" s="124"/>
      <c r="T135" s="125" t="s">
        <v>695</v>
      </c>
      <c r="U135" s="126" t="s">
        <v>697</v>
      </c>
      <c r="V135" s="127" t="s">
        <v>1500</v>
      </c>
      <c r="W135" s="129" t="str">
        <f t="shared" si="7"/>
        <v/>
      </c>
      <c r="X135" s="129" t="str">
        <f t="shared" si="21"/>
        <v/>
      </c>
      <c r="Y135" s="130" t="str">
        <f>IF(N(P135)&lt;=0,"",IF(OR(T135="Hình KDB",T135="Hình tele",ISNUMBER(SEARCH("Hình KDB",T135)),ISNUMBER(SEARCH("Hình tele",T135)),ISNUMBER(SEARCH("sai code",T135)),ISNUMBER(SEARCH("Thiếu kiện",U135))),"Kho rau",IF(AND(T135&lt;&gt;"Hình KDB",T135&lt;&gt;"Hình tele"),"Chưa xác định",IF(N(O135)&gt;0,IF(OR(T135="Hình KDB",T135="Hình tele",ISNUMBER(SEARCH("Hình KDB",T135)),ISNUMBER(SEARCH("Hình tele",T135)),ISNUMBER(SEARCH("sai code",T135)),ISNUMBER(SEARCH("Thiếu kiện",U135))),"Kho rau","Chưa xác định"),IF(OR(T135="Hình KDB",T135="Hình tele",ISNUMBER(SEARCH("Hình KDB",T135)),ISNUMBER(SEARCH("Hình tele",T135)),ISNUMBER(SEARCH("sai code",T135)),ISNUMBER(SEARCH("Thiếu kiện",U135))),"Kho rau",IF(V135="Chưa xác định","Chưa xác định",IF(OR(V135="DC giao thiếu",V135="TX giao thiếu kiện",V135="Hàng không đạt CL"),"Kho rau","")))))))</f>
        <v>Kho rau</v>
      </c>
      <c r="Z135" s="131" t="s">
        <v>745</v>
      </c>
      <c r="AA135" s="124"/>
      <c r="AB135" s="132"/>
      <c r="AC135" s="133"/>
      <c r="AD135" s="134"/>
      <c r="AE135" s="133"/>
      <c r="AF135" s="135" t="str">
        <f t="array" ref="AF135">xlookup($E:$E,'CLV2'!$A:$A,'CLV2'!E:E)</f>
        <v>2.VEGETABLES</v>
      </c>
      <c r="AG135" s="135" t="str">
        <f t="shared" si="10"/>
        <v>Pack</v>
      </c>
      <c r="AH135" s="136">
        <f t="shared" si="11"/>
        <v>0.25</v>
      </c>
      <c r="AI135" s="137">
        <f t="array" ref="AI135">XLOOKUP(E135,'Đơn giá'!A:A,'Đơn giá'!D:D)</f>
        <v>8550</v>
      </c>
      <c r="AJ135" s="138">
        <f t="shared" si="12"/>
        <v>8550</v>
      </c>
      <c r="AK135" s="138">
        <f t="shared" si="13"/>
        <v>0</v>
      </c>
      <c r="AL135" s="138">
        <f t="shared" si="14"/>
        <v>0</v>
      </c>
      <c r="AM135" s="138">
        <f t="shared" si="15"/>
        <v>8550</v>
      </c>
      <c r="AN135" s="138">
        <f t="shared" si="16"/>
        <v>0</v>
      </c>
      <c r="AO135" s="139" t="str">
        <f t="array" ref="AO135">XLOOKUP($D:$D,'DS ST'!$J:$J,'DS ST'!K:K)</f>
        <v>SC005141 - Phạm Duy</v>
      </c>
      <c r="AP135" s="139" t="str">
        <f t="array" ref="AP135">XLOOKUP($D:$D,'DS ST'!$J:$J,'DS ST'!L:L)</f>
        <v>Võ Thị Huệ</v>
      </c>
      <c r="AQ135" s="139" t="str">
        <f t="array" ref="AQ135">XLOOKUP($D:$D,'DS ST'!$J:$J,'DS ST'!M:M)</f>
        <v>HCM 024</v>
      </c>
      <c r="AR135" s="140"/>
      <c r="AS135" s="140"/>
      <c r="AT135" s="135" t="str">
        <f t="array" ref="AT135">xlookup($E:$E,'CLV2'!$A:$A,'CLV2'!$F:$F)</f>
        <v>3.HERBS</v>
      </c>
      <c r="AU135" s="135" t="str">
        <f t="array" ref="AU135">xlookup($E:$E,'CLV2'!$A:$A,'CLV2'!$G:$G)</f>
        <v>4.Rau Thơm, Rau Nêm</v>
      </c>
      <c r="AV135" s="142"/>
      <c r="AW135" s="143"/>
      <c r="AX135" s="144"/>
    </row>
    <row r="136" ht="22.5" customHeight="1">
      <c r="A136" s="113"/>
      <c r="B136" s="114">
        <v>46235.0</v>
      </c>
      <c r="C136" s="115" t="s">
        <v>366</v>
      </c>
      <c r="D136" s="116" t="str">
        <f>VLOOKUP(C136,'DS ST'!A:B,2,0)</f>
        <v>A129</v>
      </c>
      <c r="E136" s="117">
        <v>8.936138400585E12</v>
      </c>
      <c r="F136" s="115" t="s">
        <v>1399</v>
      </c>
      <c r="G136" s="115" t="s">
        <v>1126</v>
      </c>
      <c r="H136" s="118">
        <v>2.0</v>
      </c>
      <c r="I136" s="118">
        <v>0.0</v>
      </c>
      <c r="J136" s="119">
        <f t="shared" si="4"/>
        <v>2</v>
      </c>
      <c r="K136" s="115" t="s">
        <v>5316</v>
      </c>
      <c r="L136" s="121" t="str">
        <f t="shared" si="5"/>
        <v>PT15984348936138400585</v>
      </c>
      <c r="M136" s="121" t="s">
        <v>5317</v>
      </c>
      <c r="N136" s="122"/>
      <c r="O136" s="122"/>
      <c r="P136" s="119">
        <f t="shared" si="6"/>
        <v>2</v>
      </c>
      <c r="Q136" s="124"/>
      <c r="R136" s="124"/>
      <c r="S136" s="124"/>
      <c r="T136" s="125"/>
      <c r="U136" s="126" t="s">
        <v>697</v>
      </c>
      <c r="V136" s="127" t="s">
        <v>1500</v>
      </c>
      <c r="W136" s="129" t="str">
        <f t="shared" si="7"/>
        <v/>
      </c>
      <c r="X136" s="129" t="str">
        <f t="shared" si="21"/>
        <v/>
      </c>
      <c r="Y136" s="154" t="s">
        <v>499</v>
      </c>
      <c r="Z136" s="131" t="s">
        <v>745</v>
      </c>
      <c r="AA136" s="124"/>
      <c r="AB136" s="132"/>
      <c r="AC136" s="133"/>
      <c r="AD136" s="134"/>
      <c r="AE136" s="133"/>
      <c r="AF136" s="135" t="str">
        <f t="array" ref="AF136">xlookup($E:$E,'CLV2'!$A:$A,'CLV2'!E:E)</f>
        <v>2.VEGETABLES</v>
      </c>
      <c r="AG136" s="135" t="str">
        <f t="shared" si="10"/>
        <v>Pack</v>
      </c>
      <c r="AH136" s="136">
        <f t="shared" si="11"/>
        <v>1</v>
      </c>
      <c r="AI136" s="137">
        <f t="array" ref="AI136">XLOOKUP(E136,'Đơn giá'!A:A,'Đơn giá'!D:D)</f>
        <v>4500</v>
      </c>
      <c r="AJ136" s="138">
        <f t="shared" si="12"/>
        <v>9000</v>
      </c>
      <c r="AK136" s="138">
        <f t="shared" si="13"/>
        <v>0</v>
      </c>
      <c r="AL136" s="138">
        <f t="shared" si="14"/>
        <v>0</v>
      </c>
      <c r="AM136" s="138">
        <f t="shared" si="15"/>
        <v>9000</v>
      </c>
      <c r="AN136" s="138">
        <f t="shared" si="16"/>
        <v>0</v>
      </c>
      <c r="AO136" s="139" t="str">
        <f t="array" ref="AO136">XLOOKUP($D:$D,'DS ST'!$J:$J,'DS ST'!K:K)</f>
        <v>SC005141 - Phạm Duy</v>
      </c>
      <c r="AP136" s="139" t="str">
        <f t="array" ref="AP136">XLOOKUP($D:$D,'DS ST'!$J:$J,'DS ST'!L:L)</f>
        <v>Võ Thị Huệ</v>
      </c>
      <c r="AQ136" s="139" t="str">
        <f t="array" ref="AQ136">XLOOKUP($D:$D,'DS ST'!$J:$J,'DS ST'!M:M)</f>
        <v>HCM 024</v>
      </c>
      <c r="AR136" s="140"/>
      <c r="AS136" s="140"/>
      <c r="AT136" s="135" t="str">
        <f t="array" ref="AT136">xlookup($E:$E,'CLV2'!$A:$A,'CLV2'!$F:$F)</f>
        <v>3.HERBS</v>
      </c>
      <c r="AU136" s="135" t="str">
        <f t="array" ref="AU136">xlookup($E:$E,'CLV2'!$A:$A,'CLV2'!$G:$G)</f>
        <v>4.Rau Gia Vị Khác</v>
      </c>
      <c r="AV136" s="142"/>
      <c r="AW136" s="143"/>
      <c r="AX136" s="144"/>
    </row>
    <row r="137" ht="22.5" customHeight="1">
      <c r="A137" s="113"/>
      <c r="B137" s="114">
        <v>46235.0</v>
      </c>
      <c r="C137" s="115" t="s">
        <v>1110</v>
      </c>
      <c r="D137" s="116" t="str">
        <f>VLOOKUP(C137,'DS ST'!A:B,2,0)</f>
        <v>NVK</v>
      </c>
      <c r="E137" s="117">
        <v>11074.0</v>
      </c>
      <c r="F137" s="115" t="s">
        <v>5318</v>
      </c>
      <c r="G137" s="115" t="s">
        <v>428</v>
      </c>
      <c r="H137" s="118">
        <v>10.0</v>
      </c>
      <c r="I137" s="118">
        <v>9.0</v>
      </c>
      <c r="J137" s="119">
        <f t="shared" si="4"/>
        <v>1</v>
      </c>
      <c r="K137" s="115" t="s">
        <v>5319</v>
      </c>
      <c r="L137" s="121" t="str">
        <f t="shared" si="5"/>
        <v>PT159843011074</v>
      </c>
      <c r="M137" s="121" t="s">
        <v>5320</v>
      </c>
      <c r="N137" s="122"/>
      <c r="O137" s="122"/>
      <c r="P137" s="119">
        <f t="shared" si="6"/>
        <v>1</v>
      </c>
      <c r="Q137" s="124"/>
      <c r="R137" s="124"/>
      <c r="S137" s="124"/>
      <c r="T137" s="125" t="s">
        <v>695</v>
      </c>
      <c r="U137" s="126" t="s">
        <v>697</v>
      </c>
      <c r="V137" s="127" t="s">
        <v>1500</v>
      </c>
      <c r="W137" s="129" t="str">
        <f t="shared" si="7"/>
        <v/>
      </c>
      <c r="X137" s="129" t="str">
        <f t="shared" si="21"/>
        <v/>
      </c>
      <c r="Y137" s="130" t="str">
        <f>IF(N(P137)&lt;=0,"",IF(OR(T137="Hình KDB",T137="Hình tele",ISNUMBER(SEARCH("Hình KDB",T137)),ISNUMBER(SEARCH("Hình tele",T137)),ISNUMBER(SEARCH("sai code",T137)),ISNUMBER(SEARCH("Thiếu kiện",U137))),"Kho rau",IF(AND(T137&lt;&gt;"Hình KDB",T137&lt;&gt;"Hình tele"),"Chưa xác định",IF(N(O137)&gt;0,IF(OR(T137="Hình KDB",T137="Hình tele",ISNUMBER(SEARCH("Hình KDB",T137)),ISNUMBER(SEARCH("Hình tele",T137)),ISNUMBER(SEARCH("sai code",T137)),ISNUMBER(SEARCH("Thiếu kiện",U137))),"Kho rau","Chưa xác định"),IF(OR(T137="Hình KDB",T137="Hình tele",ISNUMBER(SEARCH("Hình KDB",T137)),ISNUMBER(SEARCH("Hình tele",T137)),ISNUMBER(SEARCH("sai code",T137)),ISNUMBER(SEARCH("Thiếu kiện",U137))),"Kho rau",IF(V137="Chưa xác định","Chưa xác định",IF(OR(V137="DC giao thiếu",V137="TX giao thiếu kiện",V137="Hàng không đạt CL"),"Kho rau","")))))))</f>
        <v>Kho rau</v>
      </c>
      <c r="Z137" s="131" t="s">
        <v>745</v>
      </c>
      <c r="AA137" s="124"/>
      <c r="AB137" s="132"/>
      <c r="AC137" s="133"/>
      <c r="AD137" s="134"/>
      <c r="AE137" s="133"/>
      <c r="AF137" s="135" t="str">
        <f t="array" ref="AF137">xlookup($E:$E,'CLV2'!$A:$A,'CLV2'!E:E)</f>
        <v>2.VEGETABLES</v>
      </c>
      <c r="AG137" s="135" t="str">
        <f t="shared" si="10"/>
        <v>Pack</v>
      </c>
      <c r="AH137" s="136">
        <f t="shared" si="11"/>
        <v>0.1</v>
      </c>
      <c r="AI137" s="137">
        <f t="array" ref="AI137">XLOOKUP(E137,'Đơn giá'!A:A,'Đơn giá'!D:D)</f>
        <v>14000</v>
      </c>
      <c r="AJ137" s="138">
        <f t="shared" si="12"/>
        <v>14000</v>
      </c>
      <c r="AK137" s="138">
        <f t="shared" si="13"/>
        <v>0</v>
      </c>
      <c r="AL137" s="138">
        <f t="shared" si="14"/>
        <v>0</v>
      </c>
      <c r="AM137" s="138">
        <f t="shared" si="15"/>
        <v>14000</v>
      </c>
      <c r="AN137" s="138">
        <f t="shared" si="16"/>
        <v>0</v>
      </c>
      <c r="AO137" s="139" t="str">
        <f t="array" ref="AO137">XLOOKUP($D:$D,'DS ST'!$J:$J,'DS ST'!K:K)</f>
        <v>SC005218 - Đặng Đăng Khoa</v>
      </c>
      <c r="AP137" s="139" t="str">
        <f t="array" ref="AP137">XLOOKUP($D:$D,'DS ST'!$J:$J,'DS ST'!L:L)</f>
        <v>Nguyễn Thị Cà</v>
      </c>
      <c r="AQ137" s="139" t="str">
        <f t="array" ref="AQ137">XLOOKUP($D:$D,'DS ST'!$J:$J,'DS ST'!M:M)</f>
        <v>HCM 036</v>
      </c>
      <c r="AR137" s="140"/>
      <c r="AS137" s="140"/>
      <c r="AT137" s="135" t="str">
        <f t="array" ref="AT137">xlookup($E:$E,'CLV2'!$A:$A,'CLV2'!$F:$F)</f>
        <v>3.FRUIT VEGGIES</v>
      </c>
      <c r="AU137" s="135" t="str">
        <f t="array" ref="AU137">xlookup($E:$E,'CLV2'!$A:$A,'CLV2'!$G:$G)</f>
        <v>4.Bầu, Bí, Mướp</v>
      </c>
      <c r="AV137" s="142"/>
      <c r="AW137" s="143"/>
      <c r="AX137" s="144"/>
    </row>
    <row r="138" ht="22.5" customHeight="1">
      <c r="A138" s="113"/>
      <c r="B138" s="114">
        <v>46235.0</v>
      </c>
      <c r="C138" s="115" t="s">
        <v>1174</v>
      </c>
      <c r="D138" s="116" t="str">
        <f>VLOOKUP(C138,'DS ST'!A:B,2,0)</f>
        <v>QHG</v>
      </c>
      <c r="E138" s="117">
        <v>10793.0</v>
      </c>
      <c r="F138" s="115" t="s">
        <v>642</v>
      </c>
      <c r="G138" s="115" t="s">
        <v>29</v>
      </c>
      <c r="H138" s="118">
        <v>2.0</v>
      </c>
      <c r="I138" s="118">
        <v>0.0</v>
      </c>
      <c r="J138" s="119">
        <f t="shared" si="4"/>
        <v>2</v>
      </c>
      <c r="K138" s="115" t="s">
        <v>5321</v>
      </c>
      <c r="L138" s="121" t="str">
        <f t="shared" si="5"/>
        <v>PT159842810793</v>
      </c>
      <c r="M138" s="121" t="s">
        <v>5322</v>
      </c>
      <c r="N138" s="122"/>
      <c r="O138" s="122"/>
      <c r="P138" s="119">
        <f t="shared" si="6"/>
        <v>2</v>
      </c>
      <c r="Q138" s="124"/>
      <c r="R138" s="153" t="s">
        <v>1104</v>
      </c>
      <c r="S138" s="124"/>
      <c r="T138" s="125"/>
      <c r="U138" s="126" t="s">
        <v>697</v>
      </c>
      <c r="V138" s="127" t="s">
        <v>1500</v>
      </c>
      <c r="W138" s="129" t="str">
        <f t="shared" si="7"/>
        <v/>
      </c>
      <c r="X138" s="129" t="str">
        <f t="shared" si="21"/>
        <v/>
      </c>
      <c r="Y138" s="154" t="s">
        <v>499</v>
      </c>
      <c r="Z138" s="131" t="s">
        <v>745</v>
      </c>
      <c r="AA138" s="124"/>
      <c r="AB138" s="132"/>
      <c r="AC138" s="133"/>
      <c r="AD138" s="134"/>
      <c r="AE138" s="133"/>
      <c r="AF138" s="135" t="str">
        <f t="array" ref="AF138">xlookup($E:$E,'CLV2'!$A:$A,'CLV2'!E:E)</f>
        <v>2.VEGETABLES</v>
      </c>
      <c r="AG138" s="135" t="str">
        <f t="shared" si="10"/>
        <v>Pack</v>
      </c>
      <c r="AH138" s="136">
        <f t="shared" si="11"/>
        <v>1</v>
      </c>
      <c r="AI138" s="137">
        <f t="array" ref="AI138">XLOOKUP(E138,'Đơn giá'!A:A,'Đơn giá'!D:D)</f>
        <v>5500</v>
      </c>
      <c r="AJ138" s="138">
        <f t="shared" si="12"/>
        <v>11000</v>
      </c>
      <c r="AK138" s="138">
        <f t="shared" si="13"/>
        <v>0</v>
      </c>
      <c r="AL138" s="138">
        <f t="shared" si="14"/>
        <v>0</v>
      </c>
      <c r="AM138" s="138">
        <f t="shared" si="15"/>
        <v>11000</v>
      </c>
      <c r="AN138" s="138">
        <f t="shared" si="16"/>
        <v>0</v>
      </c>
      <c r="AO138" s="139" t="str">
        <f t="array" ref="AO138">XLOOKUP($D:$D,'DS ST'!$J:$J,'DS ST'!K:K)</f>
        <v>SC006139 - Võ Minh Đạt</v>
      </c>
      <c r="AP138" s="139" t="str">
        <f t="array" ref="AP138">XLOOKUP($D:$D,'DS ST'!$J:$J,'DS ST'!L:L)</f>
        <v>Nguyễn Thị Cà</v>
      </c>
      <c r="AQ138" s="139" t="str">
        <f t="array" ref="AQ138">XLOOKUP($D:$D,'DS ST'!$J:$J,'DS ST'!M:M)</f>
        <v>HCM 018</v>
      </c>
      <c r="AR138" s="140"/>
      <c r="AS138" s="140"/>
      <c r="AT138" s="135" t="str">
        <f t="array" ref="AT138">xlookup($E:$E,'CLV2'!$A:$A,'CLV2'!$F:$F)</f>
        <v>3.HERBS</v>
      </c>
      <c r="AU138" s="135" t="str">
        <f t="array" ref="AU138">xlookup($E:$E,'CLV2'!$A:$A,'CLV2'!$G:$G)</f>
        <v>4.Rau Thơm, Rau Nêm</v>
      </c>
      <c r="AV138" s="142"/>
      <c r="AW138" s="143"/>
      <c r="AX138" s="144"/>
    </row>
    <row r="139" ht="22.5" customHeight="1">
      <c r="A139" s="113"/>
      <c r="B139" s="114">
        <v>46235.0</v>
      </c>
      <c r="C139" s="115" t="s">
        <v>1174</v>
      </c>
      <c r="D139" s="116" t="str">
        <f>VLOOKUP(C139,'DS ST'!A:B,2,0)</f>
        <v>QHG</v>
      </c>
      <c r="E139" s="117">
        <v>10904.0</v>
      </c>
      <c r="F139" s="115" t="s">
        <v>792</v>
      </c>
      <c r="G139" s="115" t="s">
        <v>29</v>
      </c>
      <c r="H139" s="118">
        <v>2.0</v>
      </c>
      <c r="I139" s="118">
        <v>1.0</v>
      </c>
      <c r="J139" s="119">
        <f t="shared" si="4"/>
        <v>1</v>
      </c>
      <c r="K139" s="115" t="s">
        <v>5321</v>
      </c>
      <c r="L139" s="121" t="str">
        <f t="shared" si="5"/>
        <v>PT159842810904</v>
      </c>
      <c r="M139" s="121" t="s">
        <v>5322</v>
      </c>
      <c r="N139" s="122"/>
      <c r="O139" s="122"/>
      <c r="P139" s="119">
        <f t="shared" si="6"/>
        <v>1</v>
      </c>
      <c r="Q139" s="124"/>
      <c r="R139" s="153" t="s">
        <v>1104</v>
      </c>
      <c r="S139" s="124"/>
      <c r="T139" s="125" t="s">
        <v>5323</v>
      </c>
      <c r="U139" s="126" t="s">
        <v>697</v>
      </c>
      <c r="V139" s="127" t="s">
        <v>1500</v>
      </c>
      <c r="W139" s="129" t="str">
        <f t="shared" si="7"/>
        <v/>
      </c>
      <c r="X139" s="129" t="str">
        <f t="shared" si="21"/>
        <v/>
      </c>
      <c r="Y139" s="130" t="str">
        <f>IF(N(P139)&lt;=0,"",IF(OR(T139="Hình KDB",T139="Hình tele",ISNUMBER(SEARCH("Hình KDB",T139)),ISNUMBER(SEARCH("Hình tele",T139)),ISNUMBER(SEARCH("sai code",T139)),ISNUMBER(SEARCH("Thiếu kiện",U139))),"Kho rau",IF(AND(T139&lt;&gt;"Hình KDB",T139&lt;&gt;"Hình tele"),"Chưa xác định",IF(N(O139)&gt;0,IF(OR(T139="Hình KDB",T139="Hình tele",ISNUMBER(SEARCH("Hình KDB",T139)),ISNUMBER(SEARCH("Hình tele",T139)),ISNUMBER(SEARCH("sai code",T139)),ISNUMBER(SEARCH("Thiếu kiện",U139))),"Kho rau","Chưa xác định"),IF(OR(T139="Hình KDB",T139="Hình tele",ISNUMBER(SEARCH("Hình KDB",T139)),ISNUMBER(SEARCH("Hình tele",T139)),ISNUMBER(SEARCH("sai code",T139)),ISNUMBER(SEARCH("Thiếu kiện",U139))),"Kho rau",IF(V139="Chưa xác định","Chưa xác định",IF(OR(V139="DC giao thiếu",V139="TX giao thiếu kiện",V139="Hàng không đạt CL"),"Kho rau","")))))))</f>
        <v>Kho rau</v>
      </c>
      <c r="Z139" s="131" t="s">
        <v>745</v>
      </c>
      <c r="AA139" s="124"/>
      <c r="AB139" s="132"/>
      <c r="AC139" s="133"/>
      <c r="AD139" s="134"/>
      <c r="AE139" s="133"/>
      <c r="AF139" s="135" t="str">
        <f t="array" ref="AF139">xlookup($E:$E,'CLV2'!$A:$A,'CLV2'!E:E)</f>
        <v>2.VEGETABLES</v>
      </c>
      <c r="AG139" s="135" t="str">
        <f t="shared" si="10"/>
        <v>Pack</v>
      </c>
      <c r="AH139" s="136">
        <f t="shared" si="11"/>
        <v>0.5</v>
      </c>
      <c r="AI139" s="137">
        <f t="array" ref="AI139">XLOOKUP(E139,'Đơn giá'!A:A,'Đơn giá'!D:D)</f>
        <v>10000</v>
      </c>
      <c r="AJ139" s="138">
        <f t="shared" si="12"/>
        <v>10000</v>
      </c>
      <c r="AK139" s="138">
        <f t="shared" si="13"/>
        <v>0</v>
      </c>
      <c r="AL139" s="138">
        <f t="shared" si="14"/>
        <v>0</v>
      </c>
      <c r="AM139" s="138">
        <f t="shared" si="15"/>
        <v>10000</v>
      </c>
      <c r="AN139" s="138">
        <f t="shared" si="16"/>
        <v>0</v>
      </c>
      <c r="AO139" s="139" t="str">
        <f t="array" ref="AO139">XLOOKUP($D:$D,'DS ST'!$J:$J,'DS ST'!K:K)</f>
        <v>SC006139 - Võ Minh Đạt</v>
      </c>
      <c r="AP139" s="139" t="str">
        <f t="array" ref="AP139">XLOOKUP($D:$D,'DS ST'!$J:$J,'DS ST'!L:L)</f>
        <v>Nguyễn Thị Cà</v>
      </c>
      <c r="AQ139" s="139" t="str">
        <f t="array" ref="AQ139">XLOOKUP($D:$D,'DS ST'!$J:$J,'DS ST'!M:M)</f>
        <v>HCM 018</v>
      </c>
      <c r="AR139" s="140"/>
      <c r="AS139" s="140"/>
      <c r="AT139" s="135" t="str">
        <f t="array" ref="AT139">xlookup($E:$E,'CLV2'!$A:$A,'CLV2'!$F:$F)</f>
        <v>3.LEAFY VEGGIES</v>
      </c>
      <c r="AU139" s="135" t="str">
        <f t="array" ref="AU139">xlookup($E:$E,'CLV2'!$A:$A,'CLV2'!$G:$G)</f>
        <v>4.Rau Ăn Lá Thông Dụng</v>
      </c>
      <c r="AV139" s="142"/>
      <c r="AW139" s="143"/>
      <c r="AX139" s="144"/>
    </row>
    <row r="140" ht="22.5" customHeight="1">
      <c r="A140" s="113"/>
      <c r="B140" s="114">
        <v>46235.0</v>
      </c>
      <c r="C140" s="115" t="s">
        <v>1174</v>
      </c>
      <c r="D140" s="116" t="str">
        <f>VLOOKUP(C140,'DS ST'!A:B,2,0)</f>
        <v>QHG</v>
      </c>
      <c r="E140" s="117">
        <v>1100816.0</v>
      </c>
      <c r="F140" s="115" t="s">
        <v>919</v>
      </c>
      <c r="G140" s="115" t="s">
        <v>104</v>
      </c>
      <c r="H140" s="118">
        <v>15.3</v>
      </c>
      <c r="I140" s="118">
        <v>15.24</v>
      </c>
      <c r="J140" s="119">
        <f t="shared" si="4"/>
        <v>0.06</v>
      </c>
      <c r="K140" s="115" t="s">
        <v>5321</v>
      </c>
      <c r="L140" s="121" t="str">
        <f t="shared" si="5"/>
        <v>PT15984281100816</v>
      </c>
      <c r="M140" s="121" t="s">
        <v>5322</v>
      </c>
      <c r="N140" s="122">
        <v>0.0600000000000005</v>
      </c>
      <c r="O140" s="122"/>
      <c r="P140" s="119">
        <f t="shared" si="6"/>
        <v>0</v>
      </c>
      <c r="Q140" s="124"/>
      <c r="R140" s="153" t="s">
        <v>1104</v>
      </c>
      <c r="S140" s="124"/>
      <c r="T140" s="125" t="s">
        <v>5323</v>
      </c>
      <c r="U140" s="126" t="s">
        <v>697</v>
      </c>
      <c r="V140" s="127" t="s">
        <v>492</v>
      </c>
      <c r="W140" s="129" t="str">
        <f t="shared" si="7"/>
        <v>Hao hụt</v>
      </c>
      <c r="X140" s="129" t="str">
        <f t="shared" si="21"/>
        <v/>
      </c>
      <c r="Y140" s="154" t="s">
        <v>499</v>
      </c>
      <c r="Z140" s="131" t="s">
        <v>745</v>
      </c>
      <c r="AA140" s="124"/>
      <c r="AB140" s="132"/>
      <c r="AC140" s="133"/>
      <c r="AD140" s="134"/>
      <c r="AE140" s="133"/>
      <c r="AF140" s="135" t="str">
        <f t="array" ref="AF140">xlookup($E:$E,'CLV2'!$A:$A,'CLV2'!E:E)</f>
        <v>2.FRUITS</v>
      </c>
      <c r="AG140" s="135" t="str">
        <f t="shared" si="10"/>
        <v>KG</v>
      </c>
      <c r="AH140" s="136">
        <f t="shared" si="11"/>
        <v>0.003921568627</v>
      </c>
      <c r="AI140" s="137">
        <f t="array" ref="AI140">XLOOKUP(E140,'Đơn giá'!A:A,'Đơn giá'!D:D)</f>
        <v>19000</v>
      </c>
      <c r="AJ140" s="138">
        <f t="shared" si="12"/>
        <v>1140</v>
      </c>
      <c r="AK140" s="138">
        <f t="shared" si="13"/>
        <v>1140</v>
      </c>
      <c r="AL140" s="138">
        <f t="shared" si="14"/>
        <v>0</v>
      </c>
      <c r="AM140" s="138">
        <f t="shared" si="15"/>
        <v>0</v>
      </c>
      <c r="AN140" s="138">
        <f t="shared" si="16"/>
        <v>0</v>
      </c>
      <c r="AO140" s="139" t="str">
        <f t="array" ref="AO140">XLOOKUP($D:$D,'DS ST'!$J:$J,'DS ST'!K:K)</f>
        <v>SC006139 - Võ Minh Đạt</v>
      </c>
      <c r="AP140" s="139" t="str">
        <f t="array" ref="AP140">XLOOKUP($D:$D,'DS ST'!$J:$J,'DS ST'!L:L)</f>
        <v>Nguyễn Thị Cà</v>
      </c>
      <c r="AQ140" s="139" t="str">
        <f t="array" ref="AQ140">XLOOKUP($D:$D,'DS ST'!$J:$J,'DS ST'!M:M)</f>
        <v>HCM 018</v>
      </c>
      <c r="AR140" s="140"/>
      <c r="AS140" s="140"/>
      <c r="AT140" s="135" t="str">
        <f t="array" ref="AT140">xlookup($E:$E,'CLV2'!$A:$A,'CLV2'!$F:$F)</f>
        <v>3.LOCAL FRUITS</v>
      </c>
      <c r="AU140" s="135" t="str">
        <f t="array" ref="AU140">xlookup($E:$E,'CLV2'!$A:$A,'CLV2'!$G:$G)</f>
        <v>4.Dưa Hấu</v>
      </c>
      <c r="AV140" s="142"/>
      <c r="AW140" s="143"/>
      <c r="AX140" s="144"/>
    </row>
    <row r="141" ht="22.5" customHeight="1">
      <c r="A141" s="113"/>
      <c r="B141" s="114">
        <v>46235.0</v>
      </c>
      <c r="C141" s="115" t="s">
        <v>1174</v>
      </c>
      <c r="D141" s="116" t="str">
        <f>VLOOKUP(C141,'DS ST'!A:B,2,0)</f>
        <v>QHG</v>
      </c>
      <c r="E141" s="117">
        <v>1101366.0</v>
      </c>
      <c r="F141" s="115" t="s">
        <v>1804</v>
      </c>
      <c r="G141" s="115" t="s">
        <v>104</v>
      </c>
      <c r="H141" s="118">
        <v>12.5</v>
      </c>
      <c r="I141" s="118">
        <v>11.48</v>
      </c>
      <c r="J141" s="119">
        <f t="shared" si="4"/>
        <v>1.02</v>
      </c>
      <c r="K141" s="115" t="s">
        <v>5321</v>
      </c>
      <c r="L141" s="121" t="str">
        <f t="shared" si="5"/>
        <v>PT15984281101366</v>
      </c>
      <c r="M141" s="121" t="s">
        <v>5322</v>
      </c>
      <c r="N141" s="122"/>
      <c r="O141" s="122"/>
      <c r="P141" s="119">
        <f t="shared" si="6"/>
        <v>1.02</v>
      </c>
      <c r="Q141" s="124"/>
      <c r="R141" s="153" t="s">
        <v>1104</v>
      </c>
      <c r="S141" s="124"/>
      <c r="T141" s="125" t="s">
        <v>5323</v>
      </c>
      <c r="U141" s="126" t="s">
        <v>697</v>
      </c>
      <c r="V141" s="127" t="s">
        <v>1500</v>
      </c>
      <c r="W141" s="129" t="str">
        <f t="shared" si="7"/>
        <v/>
      </c>
      <c r="X141" s="129" t="str">
        <f t="shared" si="21"/>
        <v/>
      </c>
      <c r="Y141" s="130" t="str">
        <f>IF(N(P141)&lt;=0,"",IF(OR(T141="Hình KDB",T141="Hình tele",ISNUMBER(SEARCH("Hình KDB",T141)),ISNUMBER(SEARCH("Hình tele",T141)),ISNUMBER(SEARCH("sai code",T141)),ISNUMBER(SEARCH("Thiếu kiện",U141))),"Kho rau",IF(AND(T141&lt;&gt;"Hình KDB",T141&lt;&gt;"Hình tele"),"Chưa xác định",IF(N(O141)&gt;0,IF(OR(T141="Hình KDB",T141="Hình tele",ISNUMBER(SEARCH("Hình KDB",T141)),ISNUMBER(SEARCH("Hình tele",T141)),ISNUMBER(SEARCH("sai code",T141)),ISNUMBER(SEARCH("Thiếu kiện",U141))),"Kho rau","Chưa xác định"),IF(OR(T141="Hình KDB",T141="Hình tele",ISNUMBER(SEARCH("Hình KDB",T141)),ISNUMBER(SEARCH("Hình tele",T141)),ISNUMBER(SEARCH("sai code",T141)),ISNUMBER(SEARCH("Thiếu kiện",U141))),"Kho rau",IF(V141="Chưa xác định","Chưa xác định",IF(OR(V141="DC giao thiếu",V141="TX giao thiếu kiện",V141="Hàng không đạt CL"),"Kho rau","")))))))</f>
        <v>Kho rau</v>
      </c>
      <c r="Z141" s="131" t="s">
        <v>745</v>
      </c>
      <c r="AA141" s="124"/>
      <c r="AB141" s="132"/>
      <c r="AC141" s="133"/>
      <c r="AD141" s="134"/>
      <c r="AE141" s="133"/>
      <c r="AF141" s="135" t="str">
        <f t="array" ref="AF141">xlookup($E:$E,'CLV2'!$A:$A,'CLV2'!E:E)</f>
        <v>2.VEGETABLES</v>
      </c>
      <c r="AG141" s="135" t="str">
        <f t="shared" si="10"/>
        <v>KG</v>
      </c>
      <c r="AH141" s="136">
        <f t="shared" si="11"/>
        <v>0.0816</v>
      </c>
      <c r="AI141" s="137">
        <f t="array" ref="AI141">XLOOKUP(E141,'Đơn giá'!A:A,'Đơn giá'!D:D)</f>
        <v>55000</v>
      </c>
      <c r="AJ141" s="138">
        <f t="shared" si="12"/>
        <v>56100</v>
      </c>
      <c r="AK141" s="138">
        <f t="shared" si="13"/>
        <v>0</v>
      </c>
      <c r="AL141" s="138">
        <f t="shared" si="14"/>
        <v>0</v>
      </c>
      <c r="AM141" s="138">
        <f t="shared" si="15"/>
        <v>56100</v>
      </c>
      <c r="AN141" s="138">
        <f t="shared" si="16"/>
        <v>0</v>
      </c>
      <c r="AO141" s="139" t="str">
        <f t="array" ref="AO141">XLOOKUP($D:$D,'DS ST'!$J:$J,'DS ST'!K:K)</f>
        <v>SC006139 - Võ Minh Đạt</v>
      </c>
      <c r="AP141" s="139" t="str">
        <f t="array" ref="AP141">XLOOKUP($D:$D,'DS ST'!$J:$J,'DS ST'!L:L)</f>
        <v>Nguyễn Thị Cà</v>
      </c>
      <c r="AQ141" s="139" t="str">
        <f t="array" ref="AQ141">XLOOKUP($D:$D,'DS ST'!$J:$J,'DS ST'!M:M)</f>
        <v>HCM 018</v>
      </c>
      <c r="AR141" s="140"/>
      <c r="AS141" s="140"/>
      <c r="AT141" s="135" t="str">
        <f t="array" ref="AT141">xlookup($E:$E,'CLV2'!$A:$A,'CLV2'!$F:$F)</f>
        <v>3.LEAFY VEGGIES</v>
      </c>
      <c r="AU141" s="135" t="str">
        <f t="array" ref="AU141">xlookup($E:$E,'CLV2'!$A:$A,'CLV2'!$G:$G)</f>
        <v>4.Rau Ăn Bông</v>
      </c>
      <c r="AV141" s="142"/>
      <c r="AW141" s="143"/>
      <c r="AX141" s="144"/>
    </row>
    <row r="142" ht="22.5" customHeight="1">
      <c r="A142" s="113"/>
      <c r="B142" s="114">
        <v>46235.0</v>
      </c>
      <c r="C142" s="115" t="s">
        <v>1174</v>
      </c>
      <c r="D142" s="116" t="str">
        <f>VLOOKUP(C142,'DS ST'!A:B,2,0)</f>
        <v>QHG</v>
      </c>
      <c r="E142" s="117">
        <v>1101592.0</v>
      </c>
      <c r="F142" s="115" t="s">
        <v>1161</v>
      </c>
      <c r="G142" s="115" t="s">
        <v>104</v>
      </c>
      <c r="H142" s="118">
        <v>10.1</v>
      </c>
      <c r="I142" s="118">
        <v>10.02</v>
      </c>
      <c r="J142" s="119">
        <f t="shared" si="4"/>
        <v>0.08</v>
      </c>
      <c r="K142" s="115" t="s">
        <v>5321</v>
      </c>
      <c r="L142" s="121" t="str">
        <f t="shared" si="5"/>
        <v>PT15984281101592</v>
      </c>
      <c r="M142" s="121" t="s">
        <v>5322</v>
      </c>
      <c r="N142" s="122">
        <v>0.08000000000000007</v>
      </c>
      <c r="O142" s="122"/>
      <c r="P142" s="119">
        <f t="shared" si="6"/>
        <v>0</v>
      </c>
      <c r="Q142" s="124"/>
      <c r="R142" s="153" t="s">
        <v>1104</v>
      </c>
      <c r="S142" s="124"/>
      <c r="T142" s="125" t="s">
        <v>5323</v>
      </c>
      <c r="U142" s="126" t="s">
        <v>697</v>
      </c>
      <c r="V142" s="127" t="s">
        <v>492</v>
      </c>
      <c r="W142" s="129" t="str">
        <f t="shared" si="7"/>
        <v>Hao hụt</v>
      </c>
      <c r="X142" s="129" t="str">
        <f t="shared" si="21"/>
        <v/>
      </c>
      <c r="Y142" s="154" t="s">
        <v>499</v>
      </c>
      <c r="Z142" s="131" t="s">
        <v>745</v>
      </c>
      <c r="AA142" s="124"/>
      <c r="AB142" s="132"/>
      <c r="AC142" s="133"/>
      <c r="AD142" s="134"/>
      <c r="AE142" s="133"/>
      <c r="AF142" s="135" t="str">
        <f t="array" ref="AF142">xlookup($E:$E,'CLV2'!$A:$A,'CLV2'!E:E)</f>
        <v>2.FRUITS</v>
      </c>
      <c r="AG142" s="135" t="str">
        <f t="shared" si="10"/>
        <v>KG</v>
      </c>
      <c r="AH142" s="136">
        <f t="shared" si="11"/>
        <v>0.007920792079</v>
      </c>
      <c r="AI142" s="137">
        <f t="array" ref="AI142">XLOOKUP(E142,'Đơn giá'!A:A,'Đơn giá'!D:D)</f>
        <v>73000</v>
      </c>
      <c r="AJ142" s="138">
        <f t="shared" si="12"/>
        <v>5840</v>
      </c>
      <c r="AK142" s="138">
        <f t="shared" si="13"/>
        <v>5840</v>
      </c>
      <c r="AL142" s="138">
        <f t="shared" si="14"/>
        <v>0</v>
      </c>
      <c r="AM142" s="138">
        <f t="shared" si="15"/>
        <v>0</v>
      </c>
      <c r="AN142" s="138">
        <f t="shared" si="16"/>
        <v>0</v>
      </c>
      <c r="AO142" s="139" t="str">
        <f t="array" ref="AO142">XLOOKUP($D:$D,'DS ST'!$J:$J,'DS ST'!K:K)</f>
        <v>SC006139 - Võ Minh Đạt</v>
      </c>
      <c r="AP142" s="139" t="str">
        <f t="array" ref="AP142">XLOOKUP($D:$D,'DS ST'!$J:$J,'DS ST'!L:L)</f>
        <v>Nguyễn Thị Cà</v>
      </c>
      <c r="AQ142" s="139" t="str">
        <f t="array" ref="AQ142">XLOOKUP($D:$D,'DS ST'!$J:$J,'DS ST'!M:M)</f>
        <v>HCM 018</v>
      </c>
      <c r="AR142" s="140"/>
      <c r="AS142" s="140"/>
      <c r="AT142" s="135" t="str">
        <f t="array" ref="AT142">xlookup($E:$E,'CLV2'!$A:$A,'CLV2'!$F:$F)</f>
        <v>3.LOCAL FRUITS</v>
      </c>
      <c r="AU142" s="135" t="str">
        <f t="array" ref="AU142">xlookup($E:$E,'CLV2'!$A:$A,'CLV2'!$G:$G)</f>
        <v>4.Sầu Riêng</v>
      </c>
      <c r="AV142" s="142"/>
      <c r="AW142" s="143"/>
      <c r="AX142" s="144"/>
    </row>
    <row r="143" ht="22.5" customHeight="1">
      <c r="A143" s="113"/>
      <c r="B143" s="114">
        <v>46235.0</v>
      </c>
      <c r="C143" s="115" t="s">
        <v>1188</v>
      </c>
      <c r="D143" s="116" t="str">
        <f>VLOOKUP(C143,'DS ST'!A:B,2,0)</f>
        <v>SCV</v>
      </c>
      <c r="E143" s="117">
        <v>1101062.0</v>
      </c>
      <c r="F143" s="115" t="s">
        <v>103</v>
      </c>
      <c r="G143" s="115" t="s">
        <v>104</v>
      </c>
      <c r="H143" s="118">
        <v>10.1</v>
      </c>
      <c r="I143" s="118">
        <v>10.04</v>
      </c>
      <c r="J143" s="119">
        <f t="shared" si="4"/>
        <v>0.06</v>
      </c>
      <c r="K143" s="115" t="s">
        <v>5324</v>
      </c>
      <c r="L143" s="121" t="str">
        <f t="shared" si="5"/>
        <v>PT15984251101062</v>
      </c>
      <c r="M143" s="121" t="s">
        <v>5325</v>
      </c>
      <c r="N143" s="122">
        <v>0.0600000000000005</v>
      </c>
      <c r="O143" s="122"/>
      <c r="P143" s="119">
        <f t="shared" si="6"/>
        <v>0</v>
      </c>
      <c r="Q143" s="124"/>
      <c r="R143" s="124"/>
      <c r="S143" s="124"/>
      <c r="T143" s="125" t="s">
        <v>5326</v>
      </c>
      <c r="U143" s="126" t="s">
        <v>697</v>
      </c>
      <c r="V143" s="127" t="s">
        <v>492</v>
      </c>
      <c r="W143" s="129" t="str">
        <f t="shared" si="7"/>
        <v>Hao hụt</v>
      </c>
      <c r="X143" s="129" t="str">
        <f t="shared" si="21"/>
        <v/>
      </c>
      <c r="Y143" s="154" t="s">
        <v>499</v>
      </c>
      <c r="Z143" s="131" t="s">
        <v>745</v>
      </c>
      <c r="AA143" s="124"/>
      <c r="AB143" s="132"/>
      <c r="AC143" s="133"/>
      <c r="AD143" s="134"/>
      <c r="AE143" s="133"/>
      <c r="AF143" s="135" t="str">
        <f t="array" ref="AF143">xlookup($E:$E,'CLV2'!$A:$A,'CLV2'!E:E)</f>
        <v>2.FRUITS</v>
      </c>
      <c r="AG143" s="135" t="str">
        <f t="shared" si="10"/>
        <v>KG</v>
      </c>
      <c r="AH143" s="136">
        <f t="shared" si="11"/>
        <v>0.005940594059</v>
      </c>
      <c r="AI143" s="137">
        <f t="array" ref="AI143">XLOOKUP(E143,'Đơn giá'!A:A,'Đơn giá'!D:D)</f>
        <v>23000</v>
      </c>
      <c r="AJ143" s="138">
        <f t="shared" si="12"/>
        <v>1380</v>
      </c>
      <c r="AK143" s="138">
        <f t="shared" si="13"/>
        <v>1380</v>
      </c>
      <c r="AL143" s="138">
        <f t="shared" si="14"/>
        <v>0</v>
      </c>
      <c r="AM143" s="138">
        <f t="shared" si="15"/>
        <v>0</v>
      </c>
      <c r="AN143" s="138">
        <f t="shared" si="16"/>
        <v>0</v>
      </c>
      <c r="AO143" s="139" t="str">
        <f t="array" ref="AO143">XLOOKUP($D:$D,'DS ST'!$J:$J,'DS ST'!K:K)</f>
        <v>SC005377 - Nguyễn Minh Thắng</v>
      </c>
      <c r="AP143" s="139" t="str">
        <f t="array" ref="AP143">XLOOKUP($D:$D,'DS ST'!$J:$J,'DS ST'!L:L)</f>
        <v>Võ Thị Huệ</v>
      </c>
      <c r="AQ143" s="139" t="str">
        <f t="array" ref="AQ143">XLOOKUP($D:$D,'DS ST'!$J:$J,'DS ST'!M:M)</f>
        <v>HCM 001</v>
      </c>
      <c r="AR143" s="140"/>
      <c r="AS143" s="140"/>
      <c r="AT143" s="135" t="str">
        <f t="array" ref="AT143">xlookup($E:$E,'CLV2'!$A:$A,'CLV2'!$F:$F)</f>
        <v>3.LOCAL FRUITS</v>
      </c>
      <c r="AU143" s="135" t="str">
        <f t="array" ref="AU143">xlookup($E:$E,'CLV2'!$A:$A,'CLV2'!$G:$G)</f>
        <v>4.Chuối</v>
      </c>
      <c r="AV143" s="142"/>
      <c r="AW143" s="143"/>
      <c r="AX143" s="144"/>
    </row>
    <row r="144" ht="22.5" customHeight="1">
      <c r="A144" s="113"/>
      <c r="B144" s="114">
        <v>46235.0</v>
      </c>
      <c r="C144" s="115" t="s">
        <v>1188</v>
      </c>
      <c r="D144" s="116" t="str">
        <f>VLOOKUP(C144,'DS ST'!A:B,2,0)</f>
        <v>SCV</v>
      </c>
      <c r="E144" s="117">
        <v>1101302.0</v>
      </c>
      <c r="F144" s="115" t="s">
        <v>944</v>
      </c>
      <c r="G144" s="115" t="s">
        <v>104</v>
      </c>
      <c r="H144" s="118">
        <v>8.0</v>
      </c>
      <c r="I144" s="118">
        <v>7.96</v>
      </c>
      <c r="J144" s="119">
        <f t="shared" si="4"/>
        <v>0.04</v>
      </c>
      <c r="K144" s="115" t="s">
        <v>5324</v>
      </c>
      <c r="L144" s="121" t="str">
        <f t="shared" si="5"/>
        <v>PT15984251101302</v>
      </c>
      <c r="M144" s="121" t="s">
        <v>5325</v>
      </c>
      <c r="N144" s="122">
        <v>0.040000000000000036</v>
      </c>
      <c r="O144" s="122"/>
      <c r="P144" s="119">
        <f t="shared" si="6"/>
        <v>0</v>
      </c>
      <c r="Q144" s="124"/>
      <c r="R144" s="124"/>
      <c r="S144" s="124"/>
      <c r="T144" s="125" t="s">
        <v>5326</v>
      </c>
      <c r="U144" s="126" t="s">
        <v>697</v>
      </c>
      <c r="V144" s="127" t="s">
        <v>492</v>
      </c>
      <c r="W144" s="129" t="str">
        <f t="shared" si="7"/>
        <v>Hao hụt</v>
      </c>
      <c r="X144" s="129" t="str">
        <f t="shared" si="21"/>
        <v/>
      </c>
      <c r="Y144" s="154" t="s">
        <v>499</v>
      </c>
      <c r="Z144" s="131" t="s">
        <v>745</v>
      </c>
      <c r="AA144" s="124"/>
      <c r="AB144" s="132"/>
      <c r="AC144" s="133"/>
      <c r="AD144" s="134"/>
      <c r="AE144" s="133"/>
      <c r="AF144" s="135" t="str">
        <f t="array" ref="AF144">xlookup($E:$E,'CLV2'!$A:$A,'CLV2'!E:E)</f>
        <v>2.FRUITS</v>
      </c>
      <c r="AG144" s="135" t="str">
        <f t="shared" si="10"/>
        <v>KG</v>
      </c>
      <c r="AH144" s="136">
        <f t="shared" si="11"/>
        <v>0.005</v>
      </c>
      <c r="AI144" s="137">
        <f t="array" ref="AI144">XLOOKUP(E144,'Đơn giá'!A:A,'Đơn giá'!D:D)</f>
        <v>17500</v>
      </c>
      <c r="AJ144" s="138">
        <f t="shared" si="12"/>
        <v>700</v>
      </c>
      <c r="AK144" s="138">
        <f t="shared" si="13"/>
        <v>700</v>
      </c>
      <c r="AL144" s="138">
        <f t="shared" si="14"/>
        <v>0</v>
      </c>
      <c r="AM144" s="138">
        <f t="shared" si="15"/>
        <v>0</v>
      </c>
      <c r="AN144" s="138">
        <f t="shared" si="16"/>
        <v>0</v>
      </c>
      <c r="AO144" s="139" t="str">
        <f t="array" ref="AO144">XLOOKUP($D:$D,'DS ST'!$J:$J,'DS ST'!K:K)</f>
        <v>SC005377 - Nguyễn Minh Thắng</v>
      </c>
      <c r="AP144" s="139" t="str">
        <f t="array" ref="AP144">XLOOKUP($D:$D,'DS ST'!$J:$J,'DS ST'!L:L)</f>
        <v>Võ Thị Huệ</v>
      </c>
      <c r="AQ144" s="139" t="str">
        <f t="array" ref="AQ144">XLOOKUP($D:$D,'DS ST'!$J:$J,'DS ST'!M:M)</f>
        <v>HCM 001</v>
      </c>
      <c r="AR144" s="140"/>
      <c r="AS144" s="140"/>
      <c r="AT144" s="135" t="str">
        <f t="array" ref="AT144">xlookup($E:$E,'CLV2'!$A:$A,'CLV2'!$F:$F)</f>
        <v>3.LOCAL FRUITS</v>
      </c>
      <c r="AU144" s="135" t="str">
        <f t="array" ref="AU144">xlookup($E:$E,'CLV2'!$A:$A,'CLV2'!$G:$G)</f>
        <v>4.Chuối</v>
      </c>
      <c r="AV144" s="142"/>
      <c r="AW144" s="143"/>
      <c r="AX144" s="144"/>
    </row>
    <row r="145" ht="22.5" customHeight="1">
      <c r="A145" s="113"/>
      <c r="B145" s="114">
        <v>46235.0</v>
      </c>
      <c r="C145" s="115" t="s">
        <v>1232</v>
      </c>
      <c r="D145" s="116" t="str">
        <f>VLOOKUP(C145,'DS ST'!A:B,2,0)</f>
        <v>VH4</v>
      </c>
      <c r="E145" s="117">
        <v>11127.0</v>
      </c>
      <c r="F145" s="115" t="s">
        <v>5327</v>
      </c>
      <c r="G145" s="115" t="s">
        <v>23</v>
      </c>
      <c r="H145" s="118">
        <v>5.0</v>
      </c>
      <c r="I145" s="118">
        <v>0.0</v>
      </c>
      <c r="J145" s="119">
        <f t="shared" si="4"/>
        <v>5</v>
      </c>
      <c r="K145" s="115" t="s">
        <v>5328</v>
      </c>
      <c r="L145" s="121" t="str">
        <f t="shared" si="5"/>
        <v>PT159842311127</v>
      </c>
      <c r="M145" s="121" t="s">
        <v>5329</v>
      </c>
      <c r="N145" s="122"/>
      <c r="O145" s="122"/>
      <c r="P145" s="119">
        <f t="shared" si="6"/>
        <v>5</v>
      </c>
      <c r="Q145" s="124"/>
      <c r="R145" s="153" t="s">
        <v>1104</v>
      </c>
      <c r="S145" s="124"/>
      <c r="T145" s="125"/>
      <c r="U145" s="126" t="s">
        <v>697</v>
      </c>
      <c r="V145" s="127" t="s">
        <v>1500</v>
      </c>
      <c r="W145" s="129" t="str">
        <f t="shared" si="7"/>
        <v/>
      </c>
      <c r="X145" s="129" t="str">
        <f t="shared" si="21"/>
        <v/>
      </c>
      <c r="Y145" s="154" t="s">
        <v>499</v>
      </c>
      <c r="Z145" s="131" t="s">
        <v>745</v>
      </c>
      <c r="AA145" s="124"/>
      <c r="AB145" s="132"/>
      <c r="AC145" s="133"/>
      <c r="AD145" s="134"/>
      <c r="AE145" s="133"/>
      <c r="AF145" s="135" t="str">
        <f t="array" ref="AF145">xlookup($E:$E,'CLV2'!$A:$A,'CLV2'!E:E)</f>
        <v>2.VEGETABLES</v>
      </c>
      <c r="AG145" s="135" t="str">
        <f t="shared" si="10"/>
        <v>Pack</v>
      </c>
      <c r="AH145" s="136">
        <f t="shared" si="11"/>
        <v>1</v>
      </c>
      <c r="AI145" s="137">
        <f t="array" ref="AI145">XLOOKUP(E145,'Đơn giá'!A:A,'Đơn giá'!D:D)</f>
        <v>13500</v>
      </c>
      <c r="AJ145" s="138">
        <f t="shared" si="12"/>
        <v>67500</v>
      </c>
      <c r="AK145" s="138">
        <f t="shared" si="13"/>
        <v>0</v>
      </c>
      <c r="AL145" s="138">
        <f t="shared" si="14"/>
        <v>0</v>
      </c>
      <c r="AM145" s="138">
        <f t="shared" si="15"/>
        <v>67500</v>
      </c>
      <c r="AN145" s="138">
        <f t="shared" si="16"/>
        <v>0</v>
      </c>
      <c r="AO145" s="139" t="str">
        <f t="array" ref="AO145">XLOOKUP($D:$D,'DS ST'!$J:$J,'DS ST'!K:K)</f>
        <v>SC008790 - Lê Thị Bích Liểu</v>
      </c>
      <c r="AP145" s="139" t="str">
        <f t="array" ref="AP145">XLOOKUP($D:$D,'DS ST'!$J:$J,'DS ST'!L:L)</f>
        <v>Nguyễn Thị Cà</v>
      </c>
      <c r="AQ145" s="139" t="str">
        <f t="array" ref="AQ145">XLOOKUP($D:$D,'DS ST'!$J:$J,'DS ST'!M:M)</f>
        <v>HCM 034</v>
      </c>
      <c r="AR145" s="140"/>
      <c r="AS145" s="140"/>
      <c r="AT145" s="135" t="str">
        <f t="array" ref="AT145">xlookup($E:$E,'CLV2'!$A:$A,'CLV2'!$F:$F)</f>
        <v>3.FRUIT VEGGIES</v>
      </c>
      <c r="AU145" s="135" t="str">
        <f t="array" ref="AU145">xlookup($E:$E,'CLV2'!$A:$A,'CLV2'!$G:$G)</f>
        <v>4.Bầu, Bí, Mướp</v>
      </c>
      <c r="AV145" s="142"/>
      <c r="AW145" s="143"/>
      <c r="AX145" s="144"/>
    </row>
    <row r="146" ht="22.5" customHeight="1">
      <c r="A146" s="113"/>
      <c r="B146" s="114">
        <v>46235.0</v>
      </c>
      <c r="C146" s="115" t="s">
        <v>1232</v>
      </c>
      <c r="D146" s="116" t="str">
        <f>VLOOKUP(C146,'DS ST'!A:B,2,0)</f>
        <v>VH4</v>
      </c>
      <c r="E146" s="117">
        <v>1100816.0</v>
      </c>
      <c r="F146" s="115" t="s">
        <v>919</v>
      </c>
      <c r="G146" s="115" t="s">
        <v>104</v>
      </c>
      <c r="H146" s="118">
        <v>15.1</v>
      </c>
      <c r="I146" s="118">
        <v>15.04</v>
      </c>
      <c r="J146" s="119">
        <f t="shared" si="4"/>
        <v>0.06</v>
      </c>
      <c r="K146" s="115" t="s">
        <v>5328</v>
      </c>
      <c r="L146" s="121" t="str">
        <f t="shared" si="5"/>
        <v>PT15984231100816</v>
      </c>
      <c r="M146" s="121" t="s">
        <v>5329</v>
      </c>
      <c r="N146" s="122">
        <v>0.0600000000000005</v>
      </c>
      <c r="O146" s="122"/>
      <c r="P146" s="119">
        <f t="shared" si="6"/>
        <v>0</v>
      </c>
      <c r="Q146" s="124"/>
      <c r="R146" s="153" t="s">
        <v>1104</v>
      </c>
      <c r="S146" s="124"/>
      <c r="T146" s="125" t="s">
        <v>5323</v>
      </c>
      <c r="U146" s="126" t="s">
        <v>697</v>
      </c>
      <c r="V146" s="127" t="s">
        <v>492</v>
      </c>
      <c r="W146" s="129" t="str">
        <f t="shared" si="7"/>
        <v>Hao hụt</v>
      </c>
      <c r="X146" s="129" t="str">
        <f t="shared" si="21"/>
        <v/>
      </c>
      <c r="Y146" s="154" t="s">
        <v>499</v>
      </c>
      <c r="Z146" s="131" t="s">
        <v>745</v>
      </c>
      <c r="AA146" s="124"/>
      <c r="AB146" s="132"/>
      <c r="AC146" s="133"/>
      <c r="AD146" s="134"/>
      <c r="AE146" s="133"/>
      <c r="AF146" s="135" t="str">
        <f t="array" ref="AF146">xlookup($E:$E,'CLV2'!$A:$A,'CLV2'!E:E)</f>
        <v>2.FRUITS</v>
      </c>
      <c r="AG146" s="135" t="str">
        <f t="shared" si="10"/>
        <v>KG</v>
      </c>
      <c r="AH146" s="136">
        <f t="shared" si="11"/>
        <v>0.003973509934</v>
      </c>
      <c r="AI146" s="137">
        <f t="array" ref="AI146">XLOOKUP(E146,'Đơn giá'!A:A,'Đơn giá'!D:D)</f>
        <v>19000</v>
      </c>
      <c r="AJ146" s="138">
        <f t="shared" si="12"/>
        <v>1140</v>
      </c>
      <c r="AK146" s="138">
        <f t="shared" si="13"/>
        <v>1140</v>
      </c>
      <c r="AL146" s="138">
        <f t="shared" si="14"/>
        <v>0</v>
      </c>
      <c r="AM146" s="138">
        <f t="shared" si="15"/>
        <v>0</v>
      </c>
      <c r="AN146" s="138">
        <f t="shared" si="16"/>
        <v>0</v>
      </c>
      <c r="AO146" s="139" t="str">
        <f t="array" ref="AO146">XLOOKUP($D:$D,'DS ST'!$J:$J,'DS ST'!K:K)</f>
        <v>SC008790 - Lê Thị Bích Liểu</v>
      </c>
      <c r="AP146" s="139" t="str">
        <f t="array" ref="AP146">XLOOKUP($D:$D,'DS ST'!$J:$J,'DS ST'!L:L)</f>
        <v>Nguyễn Thị Cà</v>
      </c>
      <c r="AQ146" s="139" t="str">
        <f t="array" ref="AQ146">XLOOKUP($D:$D,'DS ST'!$J:$J,'DS ST'!M:M)</f>
        <v>HCM 034</v>
      </c>
      <c r="AR146" s="140"/>
      <c r="AS146" s="140"/>
      <c r="AT146" s="135" t="str">
        <f t="array" ref="AT146">xlookup($E:$E,'CLV2'!$A:$A,'CLV2'!$F:$F)</f>
        <v>3.LOCAL FRUITS</v>
      </c>
      <c r="AU146" s="135" t="str">
        <f t="array" ref="AU146">xlookup($E:$E,'CLV2'!$A:$A,'CLV2'!$G:$G)</f>
        <v>4.Dưa Hấu</v>
      </c>
      <c r="AV146" s="142"/>
      <c r="AW146" s="143"/>
      <c r="AX146" s="144"/>
    </row>
    <row r="147" ht="22.5" customHeight="1">
      <c r="A147" s="113"/>
      <c r="B147" s="114">
        <v>46235.0</v>
      </c>
      <c r="C147" s="115" t="s">
        <v>1232</v>
      </c>
      <c r="D147" s="116" t="str">
        <f>VLOOKUP(C147,'DS ST'!A:B,2,0)</f>
        <v>VH4</v>
      </c>
      <c r="E147" s="117">
        <v>1101318.0</v>
      </c>
      <c r="F147" s="115" t="s">
        <v>1036</v>
      </c>
      <c r="G147" s="115" t="s">
        <v>104</v>
      </c>
      <c r="H147" s="118">
        <v>4.2</v>
      </c>
      <c r="I147" s="118">
        <v>4.14</v>
      </c>
      <c r="J147" s="119">
        <f t="shared" si="4"/>
        <v>0.06</v>
      </c>
      <c r="K147" s="115" t="s">
        <v>5328</v>
      </c>
      <c r="L147" s="121" t="str">
        <f t="shared" si="5"/>
        <v>PT15984231101318</v>
      </c>
      <c r="M147" s="121" t="s">
        <v>5329</v>
      </c>
      <c r="N147" s="122">
        <v>0.0600000000000005</v>
      </c>
      <c r="O147" s="122"/>
      <c r="P147" s="119">
        <f t="shared" si="6"/>
        <v>0</v>
      </c>
      <c r="Q147" s="124"/>
      <c r="R147" s="153" t="s">
        <v>1104</v>
      </c>
      <c r="S147" s="124"/>
      <c r="T147" s="125" t="s">
        <v>5323</v>
      </c>
      <c r="U147" s="126" t="s">
        <v>697</v>
      </c>
      <c r="V147" s="127" t="s">
        <v>492</v>
      </c>
      <c r="W147" s="129" t="str">
        <f t="shared" si="7"/>
        <v>Hao hụt</v>
      </c>
      <c r="X147" s="129" t="str">
        <f t="shared" si="21"/>
        <v/>
      </c>
      <c r="Y147" s="154" t="s">
        <v>499</v>
      </c>
      <c r="Z147" s="131" t="s">
        <v>745</v>
      </c>
      <c r="AA147" s="124"/>
      <c r="AB147" s="132"/>
      <c r="AC147" s="133"/>
      <c r="AD147" s="134"/>
      <c r="AE147" s="133"/>
      <c r="AF147" s="135" t="str">
        <f t="array" ref="AF147">xlookup($E:$E,'CLV2'!$A:$A,'CLV2'!E:E)</f>
        <v>2.FRUITS</v>
      </c>
      <c r="AG147" s="135" t="str">
        <f t="shared" si="10"/>
        <v>KG</v>
      </c>
      <c r="AH147" s="136">
        <f t="shared" si="11"/>
        <v>0.01428571429</v>
      </c>
      <c r="AI147" s="137">
        <f t="array" ref="AI147">XLOOKUP(E147,'Đơn giá'!A:A,'Đơn giá'!D:D)</f>
        <v>35000</v>
      </c>
      <c r="AJ147" s="138">
        <f t="shared" si="12"/>
        <v>2100</v>
      </c>
      <c r="AK147" s="138">
        <f t="shared" si="13"/>
        <v>2100</v>
      </c>
      <c r="AL147" s="138">
        <f t="shared" si="14"/>
        <v>0</v>
      </c>
      <c r="AM147" s="138">
        <f t="shared" si="15"/>
        <v>0</v>
      </c>
      <c r="AN147" s="138">
        <f t="shared" si="16"/>
        <v>0</v>
      </c>
      <c r="AO147" s="139" t="str">
        <f t="array" ref="AO147">XLOOKUP($D:$D,'DS ST'!$J:$J,'DS ST'!K:K)</f>
        <v>SC008790 - Lê Thị Bích Liểu</v>
      </c>
      <c r="AP147" s="139" t="str">
        <f t="array" ref="AP147">XLOOKUP($D:$D,'DS ST'!$J:$J,'DS ST'!L:L)</f>
        <v>Nguyễn Thị Cà</v>
      </c>
      <c r="AQ147" s="139" t="str">
        <f t="array" ref="AQ147">XLOOKUP($D:$D,'DS ST'!$J:$J,'DS ST'!M:M)</f>
        <v>HCM 034</v>
      </c>
      <c r="AR147" s="140"/>
      <c r="AS147" s="140"/>
      <c r="AT147" s="135" t="str">
        <f t="array" ref="AT147">xlookup($E:$E,'CLV2'!$A:$A,'CLV2'!$F:$F)</f>
        <v>3.LOCAL FRUITS</v>
      </c>
      <c r="AU147" s="135" t="str">
        <f t="array" ref="AU147">xlookup($E:$E,'CLV2'!$A:$A,'CLV2'!$G:$G)</f>
        <v>4.Mận Roi</v>
      </c>
      <c r="AV147" s="142"/>
      <c r="AW147" s="143"/>
      <c r="AX147" s="144"/>
    </row>
    <row r="148" ht="22.5" customHeight="1">
      <c r="A148" s="113"/>
      <c r="B148" s="114">
        <v>46235.0</v>
      </c>
      <c r="C148" s="115" t="s">
        <v>1232</v>
      </c>
      <c r="D148" s="116" t="str">
        <f>VLOOKUP(C148,'DS ST'!A:B,2,0)</f>
        <v>VH4</v>
      </c>
      <c r="E148" s="117">
        <v>1101592.0</v>
      </c>
      <c r="F148" s="115" t="s">
        <v>1161</v>
      </c>
      <c r="G148" s="115" t="s">
        <v>104</v>
      </c>
      <c r="H148" s="118">
        <v>9.9</v>
      </c>
      <c r="I148" s="118">
        <v>9.74</v>
      </c>
      <c r="J148" s="119">
        <f t="shared" si="4"/>
        <v>0.16</v>
      </c>
      <c r="K148" s="115" t="s">
        <v>5328</v>
      </c>
      <c r="L148" s="121" t="str">
        <f t="shared" si="5"/>
        <v>PT15984231101592</v>
      </c>
      <c r="M148" s="121" t="s">
        <v>5329</v>
      </c>
      <c r="N148" s="122">
        <v>0.16000000000000014</v>
      </c>
      <c r="O148" s="122"/>
      <c r="P148" s="119">
        <f t="shared" si="6"/>
        <v>0</v>
      </c>
      <c r="Q148" s="124"/>
      <c r="R148" s="153" t="s">
        <v>1104</v>
      </c>
      <c r="S148" s="124"/>
      <c r="T148" s="125" t="s">
        <v>5323</v>
      </c>
      <c r="U148" s="126" t="s">
        <v>697</v>
      </c>
      <c r="V148" s="127" t="s">
        <v>492</v>
      </c>
      <c r="W148" s="129" t="str">
        <f t="shared" si="7"/>
        <v>Hao hụt</v>
      </c>
      <c r="X148" s="129" t="str">
        <f t="shared" si="21"/>
        <v/>
      </c>
      <c r="Y148" s="154" t="s">
        <v>499</v>
      </c>
      <c r="Z148" s="131" t="s">
        <v>745</v>
      </c>
      <c r="AA148" s="124"/>
      <c r="AB148" s="132"/>
      <c r="AC148" s="133"/>
      <c r="AD148" s="134"/>
      <c r="AE148" s="133"/>
      <c r="AF148" s="135" t="str">
        <f t="array" ref="AF148">xlookup($E:$E,'CLV2'!$A:$A,'CLV2'!E:E)</f>
        <v>2.FRUITS</v>
      </c>
      <c r="AG148" s="135" t="str">
        <f t="shared" si="10"/>
        <v>KG</v>
      </c>
      <c r="AH148" s="136">
        <f t="shared" si="11"/>
        <v>0.01616161616</v>
      </c>
      <c r="AI148" s="137">
        <f t="array" ref="AI148">XLOOKUP(E148,'Đơn giá'!A:A,'Đơn giá'!D:D)</f>
        <v>73000</v>
      </c>
      <c r="AJ148" s="138">
        <f t="shared" si="12"/>
        <v>11680</v>
      </c>
      <c r="AK148" s="138">
        <f t="shared" si="13"/>
        <v>11680</v>
      </c>
      <c r="AL148" s="138">
        <f t="shared" si="14"/>
        <v>0</v>
      </c>
      <c r="AM148" s="138">
        <f t="shared" si="15"/>
        <v>0</v>
      </c>
      <c r="AN148" s="138">
        <f t="shared" si="16"/>
        <v>0</v>
      </c>
      <c r="AO148" s="139" t="str">
        <f t="array" ref="AO148">XLOOKUP($D:$D,'DS ST'!$J:$J,'DS ST'!K:K)</f>
        <v>SC008790 - Lê Thị Bích Liểu</v>
      </c>
      <c r="AP148" s="139" t="str">
        <f t="array" ref="AP148">XLOOKUP($D:$D,'DS ST'!$J:$J,'DS ST'!L:L)</f>
        <v>Nguyễn Thị Cà</v>
      </c>
      <c r="AQ148" s="139" t="str">
        <f t="array" ref="AQ148">XLOOKUP($D:$D,'DS ST'!$J:$J,'DS ST'!M:M)</f>
        <v>HCM 034</v>
      </c>
      <c r="AR148" s="140"/>
      <c r="AS148" s="140"/>
      <c r="AT148" s="135" t="str">
        <f t="array" ref="AT148">xlookup($E:$E,'CLV2'!$A:$A,'CLV2'!$F:$F)</f>
        <v>3.LOCAL FRUITS</v>
      </c>
      <c r="AU148" s="135" t="str">
        <f t="array" ref="AU148">xlookup($E:$E,'CLV2'!$A:$A,'CLV2'!$G:$G)</f>
        <v>4.Sầu Riêng</v>
      </c>
      <c r="AV148" s="142"/>
      <c r="AW148" s="143"/>
      <c r="AX148" s="144"/>
    </row>
    <row r="149" ht="22.5" customHeight="1">
      <c r="A149" s="113"/>
      <c r="B149" s="114">
        <v>46235.0</v>
      </c>
      <c r="C149" s="115" t="s">
        <v>519</v>
      </c>
      <c r="D149" s="116" t="str">
        <f>VLOOKUP(C149,'DS ST'!A:B,2,0)</f>
        <v>A158</v>
      </c>
      <c r="E149" s="117">
        <v>11515.0</v>
      </c>
      <c r="F149" s="115" t="s">
        <v>2582</v>
      </c>
      <c r="G149" s="115" t="s">
        <v>29</v>
      </c>
      <c r="H149" s="118">
        <v>1.0</v>
      </c>
      <c r="I149" s="118">
        <v>0.0</v>
      </c>
      <c r="J149" s="119">
        <f t="shared" si="4"/>
        <v>1</v>
      </c>
      <c r="K149" s="115" t="s">
        <v>5330</v>
      </c>
      <c r="L149" s="121" t="str">
        <f t="shared" si="5"/>
        <v>PT159842111515</v>
      </c>
      <c r="M149" s="121" t="s">
        <v>5331</v>
      </c>
      <c r="N149" s="122"/>
      <c r="O149" s="122"/>
      <c r="P149" s="119">
        <f t="shared" si="6"/>
        <v>1</v>
      </c>
      <c r="Q149" s="124"/>
      <c r="R149" s="124"/>
      <c r="S149" s="124"/>
      <c r="T149" s="125"/>
      <c r="U149" s="126" t="s">
        <v>697</v>
      </c>
      <c r="V149" s="127" t="s">
        <v>1500</v>
      </c>
      <c r="W149" s="129" t="str">
        <f t="shared" si="7"/>
        <v/>
      </c>
      <c r="X149" s="129" t="str">
        <f t="shared" si="21"/>
        <v/>
      </c>
      <c r="Y149" s="154" t="s">
        <v>499</v>
      </c>
      <c r="Z149" s="131" t="s">
        <v>745</v>
      </c>
      <c r="AA149" s="124"/>
      <c r="AB149" s="132"/>
      <c r="AC149" s="133"/>
      <c r="AD149" s="134"/>
      <c r="AE149" s="133"/>
      <c r="AF149" s="135" t="str">
        <f t="array" ref="AF149">xlookup($E:$E,'CLV2'!$A:$A,'CLV2'!E:E)</f>
        <v>2.VEGETABLES</v>
      </c>
      <c r="AG149" s="135" t="str">
        <f t="shared" si="10"/>
        <v>Pack</v>
      </c>
      <c r="AH149" s="136">
        <f t="shared" si="11"/>
        <v>1</v>
      </c>
      <c r="AI149" s="137">
        <f t="array" ref="AI149">XLOOKUP(E149,'Đơn giá'!A:A,'Đơn giá'!D:D)</f>
        <v>4494</v>
      </c>
      <c r="AJ149" s="138">
        <f t="shared" si="12"/>
        <v>4494</v>
      </c>
      <c r="AK149" s="138">
        <f t="shared" si="13"/>
        <v>0</v>
      </c>
      <c r="AL149" s="138">
        <f t="shared" si="14"/>
        <v>0</v>
      </c>
      <c r="AM149" s="138">
        <f t="shared" si="15"/>
        <v>4494</v>
      </c>
      <c r="AN149" s="138">
        <f t="shared" si="16"/>
        <v>0</v>
      </c>
      <c r="AO149" s="139" t="str">
        <f t="array" ref="AO149">XLOOKUP($D:$D,'DS ST'!$J:$J,'DS ST'!K:K)</f>
        <v>#N/A</v>
      </c>
      <c r="AP149" s="139" t="str">
        <f t="array" ref="AP149">XLOOKUP($D:$D,'DS ST'!$J:$J,'DS ST'!L:L)</f>
        <v>#N/A</v>
      </c>
      <c r="AQ149" s="139" t="str">
        <f t="array" ref="AQ149">XLOOKUP($D:$D,'DS ST'!$J:$J,'DS ST'!M:M)</f>
        <v>#N/A</v>
      </c>
      <c r="AR149" s="140"/>
      <c r="AS149" s="140"/>
      <c r="AT149" s="135" t="str">
        <f t="array" ref="AT149">xlookup($E:$E,'CLV2'!$A:$A,'CLV2'!$F:$F)</f>
        <v>3.HERBS</v>
      </c>
      <c r="AU149" s="135" t="str">
        <f t="array" ref="AU149">xlookup($E:$E,'CLV2'!$A:$A,'CLV2'!$G:$G)</f>
        <v>4.Rau Thơm, Rau Nêm</v>
      </c>
      <c r="AV149" s="142"/>
      <c r="AW149" s="143"/>
      <c r="AX149" s="144"/>
    </row>
    <row r="150" ht="22.5" customHeight="1">
      <c r="A150" s="113"/>
      <c r="B150" s="114">
        <v>46235.0</v>
      </c>
      <c r="C150" s="115" t="s">
        <v>519</v>
      </c>
      <c r="D150" s="116" t="str">
        <f>VLOOKUP(C150,'DS ST'!A:B,2,0)</f>
        <v>A158</v>
      </c>
      <c r="E150" s="117">
        <v>1100867.0</v>
      </c>
      <c r="F150" s="115" t="s">
        <v>924</v>
      </c>
      <c r="G150" s="115" t="s">
        <v>104</v>
      </c>
      <c r="H150" s="118">
        <v>5.8</v>
      </c>
      <c r="I150" s="118">
        <v>5.705</v>
      </c>
      <c r="J150" s="119">
        <f t="shared" si="4"/>
        <v>0.095</v>
      </c>
      <c r="K150" s="115" t="s">
        <v>5330</v>
      </c>
      <c r="L150" s="121" t="str">
        <f t="shared" si="5"/>
        <v>PT15984211100867</v>
      </c>
      <c r="M150" s="121" t="s">
        <v>5331</v>
      </c>
      <c r="N150" s="122">
        <v>0.09499999999999975</v>
      </c>
      <c r="O150" s="122"/>
      <c r="P150" s="119">
        <f t="shared" si="6"/>
        <v>0</v>
      </c>
      <c r="Q150" s="124"/>
      <c r="R150" s="124"/>
      <c r="S150" s="124"/>
      <c r="T150" s="125" t="s">
        <v>695</v>
      </c>
      <c r="U150" s="126" t="s">
        <v>697</v>
      </c>
      <c r="V150" s="127" t="s">
        <v>492</v>
      </c>
      <c r="W150" s="129" t="str">
        <f t="shared" si="7"/>
        <v>Hao hụt</v>
      </c>
      <c r="X150" s="129" t="str">
        <f t="shared" si="21"/>
        <v/>
      </c>
      <c r="Y150" s="154" t="s">
        <v>499</v>
      </c>
      <c r="Z150" s="131" t="s">
        <v>745</v>
      </c>
      <c r="AA150" s="124"/>
      <c r="AB150" s="132"/>
      <c r="AC150" s="133"/>
      <c r="AD150" s="134"/>
      <c r="AE150" s="133"/>
      <c r="AF150" s="135" t="str">
        <f t="array" ref="AF150">xlookup($E:$E,'CLV2'!$A:$A,'CLV2'!E:E)</f>
        <v>2.FRUITS</v>
      </c>
      <c r="AG150" s="135" t="str">
        <f t="shared" si="10"/>
        <v>KG</v>
      </c>
      <c r="AH150" s="136">
        <f t="shared" si="11"/>
        <v>0.01637931034</v>
      </c>
      <c r="AI150" s="137">
        <f t="array" ref="AI150">XLOOKUP(E150,'Đơn giá'!A:A,'Đơn giá'!D:D)</f>
        <v>33000</v>
      </c>
      <c r="AJ150" s="138">
        <f t="shared" si="12"/>
        <v>3135</v>
      </c>
      <c r="AK150" s="138">
        <f t="shared" si="13"/>
        <v>3135</v>
      </c>
      <c r="AL150" s="138">
        <f t="shared" si="14"/>
        <v>0</v>
      </c>
      <c r="AM150" s="138">
        <f t="shared" si="15"/>
        <v>0</v>
      </c>
      <c r="AN150" s="138">
        <f t="shared" si="16"/>
        <v>0</v>
      </c>
      <c r="AO150" s="139" t="str">
        <f t="array" ref="AO150">XLOOKUP($D:$D,'DS ST'!$J:$J,'DS ST'!K:K)</f>
        <v>#N/A</v>
      </c>
      <c r="AP150" s="139" t="str">
        <f t="array" ref="AP150">XLOOKUP($D:$D,'DS ST'!$J:$J,'DS ST'!L:L)</f>
        <v>#N/A</v>
      </c>
      <c r="AQ150" s="139" t="str">
        <f t="array" ref="AQ150">XLOOKUP($D:$D,'DS ST'!$J:$J,'DS ST'!M:M)</f>
        <v>#N/A</v>
      </c>
      <c r="AR150" s="140"/>
      <c r="AS150" s="140"/>
      <c r="AT150" s="135" t="str">
        <f t="array" ref="AT150">xlookup($E:$E,'CLV2'!$A:$A,'CLV2'!$F:$F)</f>
        <v>3.LOCAL FRUITS</v>
      </c>
      <c r="AU150" s="135" t="str">
        <f t="array" ref="AU150">xlookup($E:$E,'CLV2'!$A:$A,'CLV2'!$G:$G)</f>
        <v>4.Bưởi</v>
      </c>
      <c r="AV150" s="142"/>
      <c r="AW150" s="143"/>
      <c r="AX150" s="144"/>
    </row>
    <row r="151" ht="22.5" customHeight="1">
      <c r="A151" s="113"/>
      <c r="B151" s="114">
        <v>46235.0</v>
      </c>
      <c r="C151" s="115" t="s">
        <v>519</v>
      </c>
      <c r="D151" s="116" t="str">
        <f>VLOOKUP(C151,'DS ST'!A:B,2,0)</f>
        <v>A158</v>
      </c>
      <c r="E151" s="117">
        <v>1101302.0</v>
      </c>
      <c r="F151" s="115" t="s">
        <v>944</v>
      </c>
      <c r="G151" s="115" t="s">
        <v>104</v>
      </c>
      <c r="H151" s="118">
        <v>8.0</v>
      </c>
      <c r="I151" s="118">
        <v>7.62</v>
      </c>
      <c r="J151" s="119">
        <f t="shared" si="4"/>
        <v>0.38</v>
      </c>
      <c r="K151" s="115" t="s">
        <v>5330</v>
      </c>
      <c r="L151" s="121" t="str">
        <f t="shared" si="5"/>
        <v>PT15984211101302</v>
      </c>
      <c r="M151" s="121" t="s">
        <v>5331</v>
      </c>
      <c r="N151" s="122">
        <v>0.3799999999999999</v>
      </c>
      <c r="O151" s="122"/>
      <c r="P151" s="119">
        <f t="shared" si="6"/>
        <v>0</v>
      </c>
      <c r="Q151" s="124"/>
      <c r="R151" s="124"/>
      <c r="S151" s="124"/>
      <c r="T151" s="125" t="s">
        <v>695</v>
      </c>
      <c r="U151" s="126" t="s">
        <v>697</v>
      </c>
      <c r="V151" s="127" t="s">
        <v>492</v>
      </c>
      <c r="W151" s="129" t="str">
        <f t="shared" si="7"/>
        <v>Hao hụt</v>
      </c>
      <c r="X151" s="129" t="str">
        <f t="shared" si="21"/>
        <v/>
      </c>
      <c r="Y151" s="154" t="s">
        <v>499</v>
      </c>
      <c r="Z151" s="131" t="s">
        <v>745</v>
      </c>
      <c r="AA151" s="124"/>
      <c r="AB151" s="132"/>
      <c r="AC151" s="133"/>
      <c r="AD151" s="134"/>
      <c r="AE151" s="133"/>
      <c r="AF151" s="135" t="str">
        <f t="array" ref="AF151">xlookup($E:$E,'CLV2'!$A:$A,'CLV2'!E:E)</f>
        <v>2.FRUITS</v>
      </c>
      <c r="AG151" s="135" t="str">
        <f t="shared" si="10"/>
        <v>KG</v>
      </c>
      <c r="AH151" s="136">
        <f t="shared" si="11"/>
        <v>0.0475</v>
      </c>
      <c r="AI151" s="137">
        <f t="array" ref="AI151">XLOOKUP(E151,'Đơn giá'!A:A,'Đơn giá'!D:D)</f>
        <v>17500</v>
      </c>
      <c r="AJ151" s="138">
        <f t="shared" si="12"/>
        <v>6650</v>
      </c>
      <c r="AK151" s="138">
        <f t="shared" si="13"/>
        <v>6650</v>
      </c>
      <c r="AL151" s="138">
        <f t="shared" si="14"/>
        <v>0</v>
      </c>
      <c r="AM151" s="138">
        <f t="shared" si="15"/>
        <v>0</v>
      </c>
      <c r="AN151" s="138">
        <f t="shared" si="16"/>
        <v>0</v>
      </c>
      <c r="AO151" s="139" t="str">
        <f t="array" ref="AO151">XLOOKUP($D:$D,'DS ST'!$J:$J,'DS ST'!K:K)</f>
        <v>#N/A</v>
      </c>
      <c r="AP151" s="139" t="str">
        <f t="array" ref="AP151">XLOOKUP($D:$D,'DS ST'!$J:$J,'DS ST'!L:L)</f>
        <v>#N/A</v>
      </c>
      <c r="AQ151" s="139" t="str">
        <f t="array" ref="AQ151">XLOOKUP($D:$D,'DS ST'!$J:$J,'DS ST'!M:M)</f>
        <v>#N/A</v>
      </c>
      <c r="AR151" s="140"/>
      <c r="AS151" s="140"/>
      <c r="AT151" s="135" t="str">
        <f t="array" ref="AT151">xlookup($E:$E,'CLV2'!$A:$A,'CLV2'!$F:$F)</f>
        <v>3.LOCAL FRUITS</v>
      </c>
      <c r="AU151" s="135" t="str">
        <f t="array" ref="AU151">xlookup($E:$E,'CLV2'!$A:$A,'CLV2'!$G:$G)</f>
        <v>4.Chuối</v>
      </c>
      <c r="AV151" s="142"/>
      <c r="AW151" s="143"/>
      <c r="AX151" s="144"/>
    </row>
    <row r="152" ht="22.5" customHeight="1">
      <c r="A152" s="113"/>
      <c r="B152" s="114">
        <v>46235.0</v>
      </c>
      <c r="C152" s="115" t="s">
        <v>1159</v>
      </c>
      <c r="D152" s="116" t="str">
        <f>VLOOKUP(C152,'DS ST'!A:B,2,0)</f>
        <v>PTN</v>
      </c>
      <c r="E152" s="117">
        <v>1100992.0</v>
      </c>
      <c r="F152" s="115" t="s">
        <v>641</v>
      </c>
      <c r="G152" s="115" t="s">
        <v>104</v>
      </c>
      <c r="H152" s="118">
        <v>10.0</v>
      </c>
      <c r="I152" s="118">
        <v>9.98</v>
      </c>
      <c r="J152" s="119">
        <f t="shared" si="4"/>
        <v>0.02</v>
      </c>
      <c r="K152" s="115" t="s">
        <v>5332</v>
      </c>
      <c r="L152" s="121" t="str">
        <f t="shared" si="5"/>
        <v>PT15984191100992</v>
      </c>
      <c r="M152" s="121" t="s">
        <v>5333</v>
      </c>
      <c r="N152" s="122">
        <v>0.019999999999999574</v>
      </c>
      <c r="O152" s="122"/>
      <c r="P152" s="119">
        <f t="shared" si="6"/>
        <v>0</v>
      </c>
      <c r="Q152" s="124"/>
      <c r="R152" s="124"/>
      <c r="S152" s="124"/>
      <c r="T152" s="125" t="s">
        <v>695</v>
      </c>
      <c r="U152" s="126" t="s">
        <v>697</v>
      </c>
      <c r="V152" s="127" t="s">
        <v>492</v>
      </c>
      <c r="W152" s="129" t="str">
        <f t="shared" si="7"/>
        <v>Hao hụt</v>
      </c>
      <c r="X152" s="129" t="str">
        <f t="shared" si="21"/>
        <v/>
      </c>
      <c r="Y152" s="154" t="s">
        <v>499</v>
      </c>
      <c r="Z152" s="131" t="s">
        <v>745</v>
      </c>
      <c r="AA152" s="124"/>
      <c r="AB152" s="132"/>
      <c r="AC152" s="133"/>
      <c r="AD152" s="134"/>
      <c r="AE152" s="133"/>
      <c r="AF152" s="135" t="str">
        <f t="array" ref="AF152">xlookup($E:$E,'CLV2'!$A:$A,'CLV2'!E:E)</f>
        <v>2.FRUITS</v>
      </c>
      <c r="AG152" s="135" t="str">
        <f t="shared" si="10"/>
        <v>KG</v>
      </c>
      <c r="AH152" s="136">
        <f t="shared" si="11"/>
        <v>0.002</v>
      </c>
      <c r="AI152" s="137">
        <f t="array" ref="AI152">XLOOKUP(E152,'Đơn giá'!A:A,'Đơn giá'!D:D)</f>
        <v>37000</v>
      </c>
      <c r="AJ152" s="138">
        <f t="shared" si="12"/>
        <v>740</v>
      </c>
      <c r="AK152" s="138">
        <f t="shared" si="13"/>
        <v>740</v>
      </c>
      <c r="AL152" s="138">
        <f t="shared" si="14"/>
        <v>0</v>
      </c>
      <c r="AM152" s="138">
        <f t="shared" si="15"/>
        <v>0</v>
      </c>
      <c r="AN152" s="138">
        <f t="shared" si="16"/>
        <v>0</v>
      </c>
      <c r="AO152" s="139" t="str">
        <f t="array" ref="AO152">XLOOKUP($D:$D,'DS ST'!$J:$J,'DS ST'!K:K)</f>
        <v>SC005141 - Phạm Duy</v>
      </c>
      <c r="AP152" s="139" t="str">
        <f t="array" ref="AP152">XLOOKUP($D:$D,'DS ST'!$J:$J,'DS ST'!L:L)</f>
        <v>Võ Thị Huệ</v>
      </c>
      <c r="AQ152" s="139" t="str">
        <f t="array" ref="AQ152">XLOOKUP($D:$D,'DS ST'!$J:$J,'DS ST'!M:M)</f>
        <v>HCM 024</v>
      </c>
      <c r="AR152" s="140"/>
      <c r="AS152" s="140"/>
      <c r="AT152" s="135" t="str">
        <f t="array" ref="AT152">xlookup($E:$E,'CLV2'!$A:$A,'CLV2'!$F:$F)</f>
        <v>3.LOCAL FRUITS</v>
      </c>
      <c r="AU152" s="135" t="str">
        <f t="array" ref="AU152">xlookup($E:$E,'CLV2'!$A:$A,'CLV2'!$G:$G)</f>
        <v>4.Dưa Lưới</v>
      </c>
      <c r="AV152" s="142"/>
      <c r="AW152" s="143"/>
      <c r="AX152" s="144"/>
    </row>
    <row r="153" ht="22.5" customHeight="1">
      <c r="A153" s="113"/>
      <c r="B153" s="114">
        <v>46235.0</v>
      </c>
      <c r="C153" s="115" t="s">
        <v>1159</v>
      </c>
      <c r="D153" s="116" t="str">
        <f>VLOOKUP(C153,'DS ST'!A:B,2,0)</f>
        <v>PTN</v>
      </c>
      <c r="E153" s="117">
        <v>1101062.0</v>
      </c>
      <c r="F153" s="115" t="s">
        <v>103</v>
      </c>
      <c r="G153" s="115" t="s">
        <v>104</v>
      </c>
      <c r="H153" s="118">
        <v>10.1</v>
      </c>
      <c r="I153" s="118">
        <v>10.04</v>
      </c>
      <c r="J153" s="119">
        <f t="shared" si="4"/>
        <v>0.06</v>
      </c>
      <c r="K153" s="115" t="s">
        <v>5332</v>
      </c>
      <c r="L153" s="121" t="str">
        <f t="shared" si="5"/>
        <v>PT15984191101062</v>
      </c>
      <c r="M153" s="121" t="s">
        <v>5333</v>
      </c>
      <c r="N153" s="122">
        <v>0.0600000000000005</v>
      </c>
      <c r="O153" s="122"/>
      <c r="P153" s="119">
        <f t="shared" si="6"/>
        <v>0</v>
      </c>
      <c r="Q153" s="124"/>
      <c r="R153" s="124"/>
      <c r="S153" s="124"/>
      <c r="T153" s="125" t="s">
        <v>695</v>
      </c>
      <c r="U153" s="126" t="s">
        <v>697</v>
      </c>
      <c r="V153" s="127" t="s">
        <v>492</v>
      </c>
      <c r="W153" s="129" t="str">
        <f t="shared" si="7"/>
        <v>Hao hụt</v>
      </c>
      <c r="X153" s="129" t="str">
        <f t="shared" si="21"/>
        <v/>
      </c>
      <c r="Y153" s="154" t="s">
        <v>499</v>
      </c>
      <c r="Z153" s="131" t="s">
        <v>745</v>
      </c>
      <c r="AA153" s="124"/>
      <c r="AB153" s="132"/>
      <c r="AC153" s="133"/>
      <c r="AD153" s="134"/>
      <c r="AE153" s="133"/>
      <c r="AF153" s="135" t="str">
        <f t="array" ref="AF153">xlookup($E:$E,'CLV2'!$A:$A,'CLV2'!E:E)</f>
        <v>2.FRUITS</v>
      </c>
      <c r="AG153" s="135" t="str">
        <f t="shared" si="10"/>
        <v>KG</v>
      </c>
      <c r="AH153" s="136">
        <f t="shared" si="11"/>
        <v>0.005940594059</v>
      </c>
      <c r="AI153" s="137">
        <f t="array" ref="AI153">XLOOKUP(E153,'Đơn giá'!A:A,'Đơn giá'!D:D)</f>
        <v>23000</v>
      </c>
      <c r="AJ153" s="138">
        <f t="shared" si="12"/>
        <v>1380</v>
      </c>
      <c r="AK153" s="138">
        <f t="shared" si="13"/>
        <v>1380</v>
      </c>
      <c r="AL153" s="138">
        <f t="shared" si="14"/>
        <v>0</v>
      </c>
      <c r="AM153" s="138">
        <f t="shared" si="15"/>
        <v>0</v>
      </c>
      <c r="AN153" s="138">
        <f t="shared" si="16"/>
        <v>0</v>
      </c>
      <c r="AO153" s="139" t="str">
        <f t="array" ref="AO153">XLOOKUP($D:$D,'DS ST'!$J:$J,'DS ST'!K:K)</f>
        <v>SC005141 - Phạm Duy</v>
      </c>
      <c r="AP153" s="139" t="str">
        <f t="array" ref="AP153">XLOOKUP($D:$D,'DS ST'!$J:$J,'DS ST'!L:L)</f>
        <v>Võ Thị Huệ</v>
      </c>
      <c r="AQ153" s="139" t="str">
        <f t="array" ref="AQ153">XLOOKUP($D:$D,'DS ST'!$J:$J,'DS ST'!M:M)</f>
        <v>HCM 024</v>
      </c>
      <c r="AR153" s="140"/>
      <c r="AS153" s="140"/>
      <c r="AT153" s="135" t="str">
        <f t="array" ref="AT153">xlookup($E:$E,'CLV2'!$A:$A,'CLV2'!$F:$F)</f>
        <v>3.LOCAL FRUITS</v>
      </c>
      <c r="AU153" s="135" t="str">
        <f t="array" ref="AU153">xlookup($E:$E,'CLV2'!$A:$A,'CLV2'!$G:$G)</f>
        <v>4.Chuối</v>
      </c>
      <c r="AV153" s="142"/>
      <c r="AW153" s="143"/>
      <c r="AX153" s="144"/>
    </row>
    <row r="154" ht="22.5" customHeight="1">
      <c r="A154" s="113"/>
      <c r="B154" s="114">
        <v>46235.0</v>
      </c>
      <c r="C154" s="115" t="s">
        <v>1159</v>
      </c>
      <c r="D154" s="116" t="str">
        <f>VLOOKUP(C154,'DS ST'!A:B,2,0)</f>
        <v>PTN</v>
      </c>
      <c r="E154" s="117">
        <v>1101079.0</v>
      </c>
      <c r="F154" s="115" t="s">
        <v>2047</v>
      </c>
      <c r="G154" s="115" t="s">
        <v>104</v>
      </c>
      <c r="H154" s="118">
        <v>6.2</v>
      </c>
      <c r="I154" s="118">
        <v>6.14</v>
      </c>
      <c r="J154" s="119">
        <f t="shared" si="4"/>
        <v>0.06</v>
      </c>
      <c r="K154" s="115" t="s">
        <v>5332</v>
      </c>
      <c r="L154" s="121" t="str">
        <f t="shared" si="5"/>
        <v>PT15984191101079</v>
      </c>
      <c r="M154" s="121" t="s">
        <v>5333</v>
      </c>
      <c r="N154" s="122">
        <v>0.0600000000000005</v>
      </c>
      <c r="O154" s="122"/>
      <c r="P154" s="119">
        <f t="shared" si="6"/>
        <v>0</v>
      </c>
      <c r="Q154" s="124"/>
      <c r="R154" s="124"/>
      <c r="S154" s="124"/>
      <c r="T154" s="125" t="s">
        <v>695</v>
      </c>
      <c r="U154" s="126" t="s">
        <v>697</v>
      </c>
      <c r="V154" s="127" t="s">
        <v>492</v>
      </c>
      <c r="W154" s="129" t="str">
        <f t="shared" si="7"/>
        <v>Hao hụt</v>
      </c>
      <c r="X154" s="129" t="str">
        <f t="shared" si="21"/>
        <v/>
      </c>
      <c r="Y154" s="154" t="s">
        <v>499</v>
      </c>
      <c r="Z154" s="131" t="s">
        <v>745</v>
      </c>
      <c r="AA154" s="124"/>
      <c r="AB154" s="132"/>
      <c r="AC154" s="133"/>
      <c r="AD154" s="134"/>
      <c r="AE154" s="133"/>
      <c r="AF154" s="135" t="str">
        <f t="array" ref="AF154">xlookup($E:$E,'CLV2'!$A:$A,'CLV2'!E:E)</f>
        <v>2.FRUITS</v>
      </c>
      <c r="AG154" s="135" t="str">
        <f t="shared" si="10"/>
        <v>KG</v>
      </c>
      <c r="AH154" s="136">
        <f t="shared" si="11"/>
        <v>0.009677419355</v>
      </c>
      <c r="AI154" s="137">
        <f t="array" ref="AI154">XLOOKUP(E154,'Đơn giá'!A:A,'Đơn giá'!D:D)</f>
        <v>69416</v>
      </c>
      <c r="AJ154" s="138">
        <f t="shared" si="12"/>
        <v>4164.96</v>
      </c>
      <c r="AK154" s="138">
        <f t="shared" si="13"/>
        <v>4164.96</v>
      </c>
      <c r="AL154" s="138">
        <f t="shared" si="14"/>
        <v>0</v>
      </c>
      <c r="AM154" s="138">
        <f t="shared" si="15"/>
        <v>0</v>
      </c>
      <c r="AN154" s="138">
        <f t="shared" si="16"/>
        <v>0</v>
      </c>
      <c r="AO154" s="139" t="str">
        <f t="array" ref="AO154">XLOOKUP($D:$D,'DS ST'!$J:$J,'DS ST'!K:K)</f>
        <v>SC005141 - Phạm Duy</v>
      </c>
      <c r="AP154" s="139" t="str">
        <f t="array" ref="AP154">XLOOKUP($D:$D,'DS ST'!$J:$J,'DS ST'!L:L)</f>
        <v>Võ Thị Huệ</v>
      </c>
      <c r="AQ154" s="139" t="str">
        <f t="array" ref="AQ154">XLOOKUP($D:$D,'DS ST'!$J:$J,'DS ST'!M:M)</f>
        <v>HCM 024</v>
      </c>
      <c r="AR154" s="140"/>
      <c r="AS154" s="140"/>
      <c r="AT154" s="135" t="str">
        <f t="array" ref="AT154">xlookup($E:$E,'CLV2'!$A:$A,'CLV2'!$F:$F)</f>
        <v>3.LOCAL FRUITS</v>
      </c>
      <c r="AU154" s="135" t="str">
        <f t="array" ref="AU154">xlookup($E:$E,'CLV2'!$A:$A,'CLV2'!$G:$G)</f>
        <v>4.Bơ</v>
      </c>
      <c r="AV154" s="142"/>
      <c r="AW154" s="143"/>
      <c r="AX154" s="144"/>
    </row>
    <row r="155" ht="22.5" customHeight="1">
      <c r="A155" s="113"/>
      <c r="B155" s="114">
        <v>46235.0</v>
      </c>
      <c r="C155" s="115" t="s">
        <v>1159</v>
      </c>
      <c r="D155" s="116" t="str">
        <f>VLOOKUP(C155,'DS ST'!A:B,2,0)</f>
        <v>PTN</v>
      </c>
      <c r="E155" s="117">
        <v>1101592.0</v>
      </c>
      <c r="F155" s="115" t="s">
        <v>1161</v>
      </c>
      <c r="G155" s="115" t="s">
        <v>104</v>
      </c>
      <c r="H155" s="118">
        <v>9.5</v>
      </c>
      <c r="I155" s="118">
        <v>9.42</v>
      </c>
      <c r="J155" s="119">
        <f t="shared" si="4"/>
        <v>0.08</v>
      </c>
      <c r="K155" s="115" t="s">
        <v>5332</v>
      </c>
      <c r="L155" s="121" t="str">
        <f t="shared" si="5"/>
        <v>PT15984191101592</v>
      </c>
      <c r="M155" s="121" t="s">
        <v>5333</v>
      </c>
      <c r="N155" s="122">
        <v>0.08000000000000007</v>
      </c>
      <c r="O155" s="122"/>
      <c r="P155" s="119">
        <f t="shared" si="6"/>
        <v>0</v>
      </c>
      <c r="Q155" s="124"/>
      <c r="R155" s="124"/>
      <c r="S155" s="124"/>
      <c r="T155" s="125" t="s">
        <v>695</v>
      </c>
      <c r="U155" s="126" t="s">
        <v>697</v>
      </c>
      <c r="V155" s="127" t="s">
        <v>492</v>
      </c>
      <c r="W155" s="129" t="str">
        <f t="shared" si="7"/>
        <v>Hao hụt</v>
      </c>
      <c r="X155" s="129" t="str">
        <f t="shared" si="21"/>
        <v/>
      </c>
      <c r="Y155" s="154" t="s">
        <v>499</v>
      </c>
      <c r="Z155" s="131" t="s">
        <v>745</v>
      </c>
      <c r="AA155" s="124"/>
      <c r="AB155" s="132"/>
      <c r="AC155" s="133"/>
      <c r="AD155" s="134"/>
      <c r="AE155" s="133"/>
      <c r="AF155" s="135" t="str">
        <f t="array" ref="AF155">xlookup($E:$E,'CLV2'!$A:$A,'CLV2'!E:E)</f>
        <v>2.FRUITS</v>
      </c>
      <c r="AG155" s="135" t="str">
        <f t="shared" si="10"/>
        <v>KG</v>
      </c>
      <c r="AH155" s="136">
        <f t="shared" si="11"/>
        <v>0.008421052632</v>
      </c>
      <c r="AI155" s="137">
        <f t="array" ref="AI155">XLOOKUP(E155,'Đơn giá'!A:A,'Đơn giá'!D:D)</f>
        <v>73000</v>
      </c>
      <c r="AJ155" s="138">
        <f t="shared" si="12"/>
        <v>5840</v>
      </c>
      <c r="AK155" s="138">
        <f t="shared" si="13"/>
        <v>5840</v>
      </c>
      <c r="AL155" s="138">
        <f t="shared" si="14"/>
        <v>0</v>
      </c>
      <c r="AM155" s="138">
        <f t="shared" si="15"/>
        <v>0</v>
      </c>
      <c r="AN155" s="138">
        <f t="shared" si="16"/>
        <v>0</v>
      </c>
      <c r="AO155" s="139" t="str">
        <f t="array" ref="AO155">XLOOKUP($D:$D,'DS ST'!$J:$J,'DS ST'!K:K)</f>
        <v>SC005141 - Phạm Duy</v>
      </c>
      <c r="AP155" s="139" t="str">
        <f t="array" ref="AP155">XLOOKUP($D:$D,'DS ST'!$J:$J,'DS ST'!L:L)</f>
        <v>Võ Thị Huệ</v>
      </c>
      <c r="AQ155" s="139" t="str">
        <f t="array" ref="AQ155">XLOOKUP($D:$D,'DS ST'!$J:$J,'DS ST'!M:M)</f>
        <v>HCM 024</v>
      </c>
      <c r="AR155" s="140"/>
      <c r="AS155" s="140"/>
      <c r="AT155" s="135" t="str">
        <f t="array" ref="AT155">xlookup($E:$E,'CLV2'!$A:$A,'CLV2'!$F:$F)</f>
        <v>3.LOCAL FRUITS</v>
      </c>
      <c r="AU155" s="135" t="str">
        <f t="array" ref="AU155">xlookup($E:$E,'CLV2'!$A:$A,'CLV2'!$G:$G)</f>
        <v>4.Sầu Riêng</v>
      </c>
      <c r="AV155" s="142"/>
      <c r="AW155" s="143"/>
      <c r="AX155" s="144"/>
    </row>
    <row r="156" ht="22.5" customHeight="1">
      <c r="A156" s="113"/>
      <c r="B156" s="114">
        <v>46235.0</v>
      </c>
      <c r="C156" s="115" t="s">
        <v>874</v>
      </c>
      <c r="D156" s="116" t="str">
        <f>VLOOKUP(C156,'DS ST'!A:B,2,0)</f>
        <v>CTH</v>
      </c>
      <c r="E156" s="117">
        <v>10511.0</v>
      </c>
      <c r="F156" s="115" t="s">
        <v>427</v>
      </c>
      <c r="G156" s="115" t="s">
        <v>428</v>
      </c>
      <c r="H156" s="118">
        <v>12.0</v>
      </c>
      <c r="I156" s="118">
        <v>11.0</v>
      </c>
      <c r="J156" s="119">
        <f t="shared" si="4"/>
        <v>1</v>
      </c>
      <c r="K156" s="115" t="s">
        <v>5334</v>
      </c>
      <c r="L156" s="121" t="str">
        <f t="shared" si="5"/>
        <v>PT159841710511</v>
      </c>
      <c r="M156" s="121" t="s">
        <v>5335</v>
      </c>
      <c r="N156" s="122"/>
      <c r="O156" s="122"/>
      <c r="P156" s="119">
        <f t="shared" si="6"/>
        <v>1</v>
      </c>
      <c r="Q156" s="124"/>
      <c r="R156" s="124"/>
      <c r="S156" s="124"/>
      <c r="T156" s="125" t="s">
        <v>695</v>
      </c>
      <c r="U156" s="126" t="s">
        <v>697</v>
      </c>
      <c r="V156" s="127" t="s">
        <v>1500</v>
      </c>
      <c r="W156" s="129" t="str">
        <f t="shared" si="7"/>
        <v/>
      </c>
      <c r="X156" s="129" t="str">
        <f t="shared" si="21"/>
        <v/>
      </c>
      <c r="Y156" s="130" t="str">
        <f>IF(N(P156)&lt;=0,"",IF(OR(T156="Hình KDB",T156="Hình tele",ISNUMBER(SEARCH("Hình KDB",T156)),ISNUMBER(SEARCH("Hình tele",T156)),ISNUMBER(SEARCH("sai code",T156)),ISNUMBER(SEARCH("Thiếu kiện",U156))),"Kho rau",IF(AND(T156&lt;&gt;"Hình KDB",T156&lt;&gt;"Hình tele"),"Chưa xác định",IF(N(O156)&gt;0,IF(OR(T156="Hình KDB",T156="Hình tele",ISNUMBER(SEARCH("Hình KDB",T156)),ISNUMBER(SEARCH("Hình tele",T156)),ISNUMBER(SEARCH("sai code",T156)),ISNUMBER(SEARCH("Thiếu kiện",U156))),"Kho rau","Chưa xác định"),IF(OR(T156="Hình KDB",T156="Hình tele",ISNUMBER(SEARCH("Hình KDB",T156)),ISNUMBER(SEARCH("Hình tele",T156)),ISNUMBER(SEARCH("sai code",T156)),ISNUMBER(SEARCH("Thiếu kiện",U156))),"Kho rau",IF(V156="Chưa xác định","Chưa xác định",IF(OR(V156="DC giao thiếu",V156="TX giao thiếu kiện",V156="Hàng không đạt CL"),"Kho rau","")))))))</f>
        <v>Kho rau</v>
      </c>
      <c r="Z156" s="131" t="s">
        <v>745</v>
      </c>
      <c r="AA156" s="124"/>
      <c r="AB156" s="132"/>
      <c r="AC156" s="133"/>
      <c r="AD156" s="134"/>
      <c r="AE156" s="133"/>
      <c r="AF156" s="135" t="str">
        <f t="array" ref="AF156">xlookup($E:$E,'CLV2'!$A:$A,'CLV2'!E:E)</f>
        <v>2.VEGETABLES</v>
      </c>
      <c r="AG156" s="135" t="str">
        <f t="shared" si="10"/>
        <v>Pack</v>
      </c>
      <c r="AH156" s="136">
        <f t="shared" si="11"/>
        <v>0.08333333333</v>
      </c>
      <c r="AI156" s="137">
        <f t="array" ref="AI156">XLOOKUP(E156,'Đơn giá'!A:A,'Đơn giá'!D:D)</f>
        <v>16000</v>
      </c>
      <c r="AJ156" s="138">
        <f t="shared" si="12"/>
        <v>16000</v>
      </c>
      <c r="AK156" s="138">
        <f t="shared" si="13"/>
        <v>0</v>
      </c>
      <c r="AL156" s="138">
        <f t="shared" si="14"/>
        <v>0</v>
      </c>
      <c r="AM156" s="138">
        <f t="shared" si="15"/>
        <v>16000</v>
      </c>
      <c r="AN156" s="138">
        <f t="shared" si="16"/>
        <v>0</v>
      </c>
      <c r="AO156" s="139" t="str">
        <f t="array" ref="AO156">XLOOKUP($D:$D,'DS ST'!$J:$J,'DS ST'!K:K)</f>
        <v>SC002196 - Phạm Hữu Chương</v>
      </c>
      <c r="AP156" s="139" t="str">
        <f t="array" ref="AP156">XLOOKUP($D:$D,'DS ST'!$J:$J,'DS ST'!L:L)</f>
        <v>Nguyễn Thị Cà</v>
      </c>
      <c r="AQ156" s="139" t="str">
        <f t="array" ref="AQ156">XLOOKUP($D:$D,'DS ST'!$J:$J,'DS ST'!M:M)</f>
        <v>HCM 020</v>
      </c>
      <c r="AR156" s="140"/>
      <c r="AS156" s="140"/>
      <c r="AT156" s="135" t="str">
        <f t="array" ref="AT156">xlookup($E:$E,'CLV2'!$A:$A,'CLV2'!$F:$F)</f>
        <v>3.FRUIT VEGGIES</v>
      </c>
      <c r="AU156" s="135" t="str">
        <f t="array" ref="AU156">xlookup($E:$E,'CLV2'!$A:$A,'CLV2'!$G:$G)</f>
        <v>4.Bắp, Đậu</v>
      </c>
      <c r="AV156" s="142"/>
      <c r="AW156" s="143"/>
      <c r="AX156" s="144"/>
    </row>
    <row r="157" ht="22.5" customHeight="1">
      <c r="A157" s="113"/>
      <c r="B157" s="114">
        <v>46235.0</v>
      </c>
      <c r="C157" s="115" t="s">
        <v>874</v>
      </c>
      <c r="D157" s="116" t="str">
        <f>VLOOKUP(C157,'DS ST'!A:B,2,0)</f>
        <v>CTH</v>
      </c>
      <c r="E157" s="117">
        <v>10791.0</v>
      </c>
      <c r="F157" s="115" t="s">
        <v>615</v>
      </c>
      <c r="G157" s="115" t="s">
        <v>29</v>
      </c>
      <c r="H157" s="118">
        <v>30.0</v>
      </c>
      <c r="I157" s="118">
        <v>28.0</v>
      </c>
      <c r="J157" s="119">
        <f t="shared" si="4"/>
        <v>2</v>
      </c>
      <c r="K157" s="115" t="s">
        <v>5334</v>
      </c>
      <c r="L157" s="121" t="str">
        <f t="shared" si="5"/>
        <v>PT159841710791</v>
      </c>
      <c r="M157" s="121" t="s">
        <v>5335</v>
      </c>
      <c r="N157" s="122"/>
      <c r="O157" s="122"/>
      <c r="P157" s="119">
        <f t="shared" si="6"/>
        <v>2</v>
      </c>
      <c r="Q157" s="124"/>
      <c r="R157" s="124"/>
      <c r="S157" s="124"/>
      <c r="T157" s="125"/>
      <c r="U157" s="126" t="s">
        <v>697</v>
      </c>
      <c r="V157" s="127" t="s">
        <v>1500</v>
      </c>
      <c r="W157" s="129" t="str">
        <f t="shared" si="7"/>
        <v/>
      </c>
      <c r="X157" s="129" t="str">
        <f t="shared" si="21"/>
        <v/>
      </c>
      <c r="Y157" s="154" t="s">
        <v>499</v>
      </c>
      <c r="Z157" s="131" t="s">
        <v>745</v>
      </c>
      <c r="AA157" s="124"/>
      <c r="AB157" s="132"/>
      <c r="AC157" s="133"/>
      <c r="AD157" s="134"/>
      <c r="AE157" s="133"/>
      <c r="AF157" s="135" t="str">
        <f t="array" ref="AF157">xlookup($E:$E,'CLV2'!$A:$A,'CLV2'!E:E)</f>
        <v>2.VEGETABLES</v>
      </c>
      <c r="AG157" s="135" t="str">
        <f t="shared" si="10"/>
        <v>Pack</v>
      </c>
      <c r="AH157" s="136">
        <f t="shared" si="11"/>
        <v>0.06666666667</v>
      </c>
      <c r="AI157" s="137">
        <f t="array" ref="AI157">XLOOKUP(E157,'Đơn giá'!A:A,'Đơn giá'!D:D)</f>
        <v>7500</v>
      </c>
      <c r="AJ157" s="138">
        <f t="shared" si="12"/>
        <v>15000</v>
      </c>
      <c r="AK157" s="138">
        <f t="shared" si="13"/>
        <v>0</v>
      </c>
      <c r="AL157" s="138">
        <f t="shared" si="14"/>
        <v>0</v>
      </c>
      <c r="AM157" s="138">
        <f t="shared" si="15"/>
        <v>15000</v>
      </c>
      <c r="AN157" s="138">
        <f t="shared" si="16"/>
        <v>0</v>
      </c>
      <c r="AO157" s="139" t="str">
        <f t="array" ref="AO157">XLOOKUP($D:$D,'DS ST'!$J:$J,'DS ST'!K:K)</f>
        <v>SC002196 - Phạm Hữu Chương</v>
      </c>
      <c r="AP157" s="139" t="str">
        <f t="array" ref="AP157">XLOOKUP($D:$D,'DS ST'!$J:$J,'DS ST'!L:L)</f>
        <v>Nguyễn Thị Cà</v>
      </c>
      <c r="AQ157" s="139" t="str">
        <f t="array" ref="AQ157">XLOOKUP($D:$D,'DS ST'!$J:$J,'DS ST'!M:M)</f>
        <v>HCM 020</v>
      </c>
      <c r="AR157" s="140"/>
      <c r="AS157" s="140"/>
      <c r="AT157" s="135" t="str">
        <f t="array" ref="AT157">xlookup($E:$E,'CLV2'!$A:$A,'CLV2'!$F:$F)</f>
        <v>3.HERBS</v>
      </c>
      <c r="AU157" s="135" t="str">
        <f t="array" ref="AU157">xlookup($E:$E,'CLV2'!$A:$A,'CLV2'!$G:$G)</f>
        <v>4.Rau Thơm, Rau Nêm</v>
      </c>
      <c r="AV157" s="142"/>
      <c r="AW157" s="143"/>
      <c r="AX157" s="144"/>
    </row>
    <row r="158" ht="22.5" customHeight="1">
      <c r="A158" s="113"/>
      <c r="B158" s="114">
        <v>46235.0</v>
      </c>
      <c r="C158" s="115" t="s">
        <v>874</v>
      </c>
      <c r="D158" s="116" t="str">
        <f>VLOOKUP(C158,'DS ST'!A:B,2,0)</f>
        <v>CTH</v>
      </c>
      <c r="E158" s="117">
        <v>11689.0</v>
      </c>
      <c r="F158" s="115" t="s">
        <v>2643</v>
      </c>
      <c r="G158" s="115" t="s">
        <v>116</v>
      </c>
      <c r="H158" s="118">
        <v>5.0</v>
      </c>
      <c r="I158" s="118">
        <v>4.0</v>
      </c>
      <c r="J158" s="119">
        <f t="shared" si="4"/>
        <v>1</v>
      </c>
      <c r="K158" s="115" t="s">
        <v>5334</v>
      </c>
      <c r="L158" s="121" t="str">
        <f t="shared" si="5"/>
        <v>PT159841711689</v>
      </c>
      <c r="M158" s="121" t="s">
        <v>5335</v>
      </c>
      <c r="N158" s="122"/>
      <c r="O158" s="122"/>
      <c r="P158" s="119">
        <f t="shared" si="6"/>
        <v>1</v>
      </c>
      <c r="Q158" s="124"/>
      <c r="R158" s="124"/>
      <c r="S158" s="124"/>
      <c r="T158" s="125" t="s">
        <v>695</v>
      </c>
      <c r="U158" s="126" t="s">
        <v>697</v>
      </c>
      <c r="V158" s="127" t="s">
        <v>1500</v>
      </c>
      <c r="W158" s="129" t="str">
        <f t="shared" si="7"/>
        <v/>
      </c>
      <c r="X158" s="129" t="str">
        <f t="shared" si="21"/>
        <v/>
      </c>
      <c r="Y158" s="130" t="str">
        <f>IF(N(P158)&lt;=0,"",IF(OR(T158="Hình KDB",T158="Hình tele",ISNUMBER(SEARCH("Hình KDB",T158)),ISNUMBER(SEARCH("Hình tele",T158)),ISNUMBER(SEARCH("sai code",T158)),ISNUMBER(SEARCH("Thiếu kiện",U158))),"Kho rau",IF(AND(T158&lt;&gt;"Hình KDB",T158&lt;&gt;"Hình tele"),"Chưa xác định",IF(N(O158)&gt;0,IF(OR(T158="Hình KDB",T158="Hình tele",ISNUMBER(SEARCH("Hình KDB",T158)),ISNUMBER(SEARCH("Hình tele",T158)),ISNUMBER(SEARCH("sai code",T158)),ISNUMBER(SEARCH("Thiếu kiện",U158))),"Kho rau","Chưa xác định"),IF(OR(T158="Hình KDB",T158="Hình tele",ISNUMBER(SEARCH("Hình KDB",T158)),ISNUMBER(SEARCH("Hình tele",T158)),ISNUMBER(SEARCH("sai code",T158)),ISNUMBER(SEARCH("Thiếu kiện",U158))),"Kho rau",IF(V158="Chưa xác định","Chưa xác định",IF(OR(V158="DC giao thiếu",V158="TX giao thiếu kiện",V158="Hàng không đạt CL"),"Kho rau","")))))))</f>
        <v>Kho rau</v>
      </c>
      <c r="Z158" s="131" t="s">
        <v>745</v>
      </c>
      <c r="AA158" s="124"/>
      <c r="AB158" s="132"/>
      <c r="AC158" s="133"/>
      <c r="AD158" s="134"/>
      <c r="AE158" s="133"/>
      <c r="AF158" s="135" t="str">
        <f t="array" ref="AF158">xlookup($E:$E,'CLV2'!$A:$A,'CLV2'!E:E)</f>
        <v>2.VEGETABLES</v>
      </c>
      <c r="AG158" s="135" t="str">
        <f t="shared" si="10"/>
        <v>Pack</v>
      </c>
      <c r="AH158" s="136">
        <f t="shared" si="11"/>
        <v>0.2</v>
      </c>
      <c r="AI158" s="137">
        <f t="array" ref="AI158">XLOOKUP(E158,'Đơn giá'!A:A,'Đơn giá'!D:D)</f>
        <v>8000</v>
      </c>
      <c r="AJ158" s="138">
        <f t="shared" si="12"/>
        <v>8000</v>
      </c>
      <c r="AK158" s="138">
        <f t="shared" si="13"/>
        <v>0</v>
      </c>
      <c r="AL158" s="138">
        <f t="shared" si="14"/>
        <v>0</v>
      </c>
      <c r="AM158" s="138">
        <f t="shared" si="15"/>
        <v>8000</v>
      </c>
      <c r="AN158" s="138">
        <f t="shared" si="16"/>
        <v>0</v>
      </c>
      <c r="AO158" s="139" t="str">
        <f t="array" ref="AO158">XLOOKUP($D:$D,'DS ST'!$J:$J,'DS ST'!K:K)</f>
        <v>SC002196 - Phạm Hữu Chương</v>
      </c>
      <c r="AP158" s="139" t="str">
        <f t="array" ref="AP158">XLOOKUP($D:$D,'DS ST'!$J:$J,'DS ST'!L:L)</f>
        <v>Nguyễn Thị Cà</v>
      </c>
      <c r="AQ158" s="139" t="str">
        <f t="array" ref="AQ158">XLOOKUP($D:$D,'DS ST'!$J:$J,'DS ST'!M:M)</f>
        <v>HCM 020</v>
      </c>
      <c r="AR158" s="140"/>
      <c r="AS158" s="140"/>
      <c r="AT158" s="135" t="str">
        <f t="array" ref="AT158">xlookup($E:$E,'CLV2'!$A:$A,'CLV2'!$F:$F)</f>
        <v>3.ROOT VEGGIES</v>
      </c>
      <c r="AU158" s="135" t="str">
        <f t="array" ref="AU158">xlookup($E:$E,'CLV2'!$A:$A,'CLV2'!$G:$G)</f>
        <v>4.Các Loại Củ Khác</v>
      </c>
      <c r="AV158" s="142"/>
      <c r="AW158" s="143"/>
      <c r="AX158" s="144"/>
    </row>
    <row r="159" ht="22.5" customHeight="1">
      <c r="A159" s="113"/>
      <c r="B159" s="114">
        <v>46235.0</v>
      </c>
      <c r="C159" s="115" t="s">
        <v>1059</v>
      </c>
      <c r="D159" s="116" t="str">
        <f>VLOOKUP(C159,'DS ST'!A:B,2,0)</f>
        <v>NDT</v>
      </c>
      <c r="E159" s="117">
        <v>1101094.0</v>
      </c>
      <c r="F159" s="115" t="s">
        <v>1011</v>
      </c>
      <c r="G159" s="115" t="s">
        <v>104</v>
      </c>
      <c r="H159" s="118">
        <v>3.0</v>
      </c>
      <c r="I159" s="118">
        <v>2.895</v>
      </c>
      <c r="J159" s="119">
        <f t="shared" si="4"/>
        <v>0.105</v>
      </c>
      <c r="K159" s="115" t="s">
        <v>5336</v>
      </c>
      <c r="L159" s="121" t="str">
        <f t="shared" si="5"/>
        <v>PT15984141101094</v>
      </c>
      <c r="M159" s="121" t="s">
        <v>5337</v>
      </c>
      <c r="N159" s="122">
        <v>0.10499999999999998</v>
      </c>
      <c r="O159" s="122"/>
      <c r="P159" s="119">
        <f t="shared" si="6"/>
        <v>0</v>
      </c>
      <c r="Q159" s="124"/>
      <c r="R159" s="124"/>
      <c r="S159" s="124"/>
      <c r="T159" s="125" t="s">
        <v>695</v>
      </c>
      <c r="U159" s="126" t="s">
        <v>697</v>
      </c>
      <c r="V159" s="127" t="s">
        <v>492</v>
      </c>
      <c r="W159" s="129" t="str">
        <f t="shared" si="7"/>
        <v>Hao hụt</v>
      </c>
      <c r="X159" s="129" t="str">
        <f t="shared" si="21"/>
        <v/>
      </c>
      <c r="Y159" s="154" t="s">
        <v>499</v>
      </c>
      <c r="Z159" s="131" t="s">
        <v>745</v>
      </c>
      <c r="AA159" s="124"/>
      <c r="AB159" s="132"/>
      <c r="AC159" s="133"/>
      <c r="AD159" s="134"/>
      <c r="AE159" s="133"/>
      <c r="AF159" s="135" t="str">
        <f t="array" ref="AF159">xlookup($E:$E,'CLV2'!$A:$A,'CLV2'!E:E)</f>
        <v>2.FRUITS</v>
      </c>
      <c r="AG159" s="135" t="str">
        <f t="shared" si="10"/>
        <v>KG</v>
      </c>
      <c r="AH159" s="136">
        <f t="shared" si="11"/>
        <v>0.035</v>
      </c>
      <c r="AI159" s="137">
        <f t="array" ref="AI159">XLOOKUP(E159,'Đơn giá'!A:A,'Đơn giá'!D:D)</f>
        <v>37000</v>
      </c>
      <c r="AJ159" s="138">
        <f t="shared" si="12"/>
        <v>3885</v>
      </c>
      <c r="AK159" s="138">
        <f t="shared" si="13"/>
        <v>3885</v>
      </c>
      <c r="AL159" s="138">
        <f t="shared" si="14"/>
        <v>0</v>
      </c>
      <c r="AM159" s="138">
        <f t="shared" si="15"/>
        <v>0</v>
      </c>
      <c r="AN159" s="138">
        <f t="shared" si="16"/>
        <v>0</v>
      </c>
      <c r="AO159" s="139" t="str">
        <f t="array" ref="AO159">XLOOKUP($D:$D,'DS ST'!$J:$J,'DS ST'!K:K)</f>
        <v>SC002196 - Phạm Hữu Chương</v>
      </c>
      <c r="AP159" s="139" t="str">
        <f t="array" ref="AP159">XLOOKUP($D:$D,'DS ST'!$J:$J,'DS ST'!L:L)</f>
        <v>Nguyễn Thị Cà</v>
      </c>
      <c r="AQ159" s="139" t="str">
        <f t="array" ref="AQ159">XLOOKUP($D:$D,'DS ST'!$J:$J,'DS ST'!M:M)</f>
        <v>HCM 020</v>
      </c>
      <c r="AR159" s="140"/>
      <c r="AS159" s="140"/>
      <c r="AT159" s="135" t="str">
        <f t="array" ref="AT159">xlookup($E:$E,'CLV2'!$A:$A,'CLV2'!$F:$F)</f>
        <v>3.LOCAL FRUITS</v>
      </c>
      <c r="AU159" s="135" t="str">
        <f t="array" ref="AU159">xlookup($E:$E,'CLV2'!$A:$A,'CLV2'!$G:$G)</f>
        <v>4.Mít</v>
      </c>
      <c r="AV159" s="142"/>
      <c r="AW159" s="143"/>
      <c r="AX159" s="144"/>
    </row>
    <row r="160" ht="22.5" customHeight="1">
      <c r="A160" s="113"/>
      <c r="B160" s="114">
        <v>46235.0</v>
      </c>
      <c r="C160" s="115" t="s">
        <v>1059</v>
      </c>
      <c r="D160" s="116" t="str">
        <f>VLOOKUP(C160,'DS ST'!A:B,2,0)</f>
        <v>NDT</v>
      </c>
      <c r="E160" s="117">
        <v>8.936088900036E12</v>
      </c>
      <c r="F160" s="115" t="s">
        <v>1358</v>
      </c>
      <c r="G160" s="115" t="s">
        <v>29</v>
      </c>
      <c r="H160" s="118">
        <v>11.0</v>
      </c>
      <c r="I160" s="118">
        <v>8.0</v>
      </c>
      <c r="J160" s="119">
        <f t="shared" si="4"/>
        <v>3</v>
      </c>
      <c r="K160" s="115" t="s">
        <v>5336</v>
      </c>
      <c r="L160" s="121" t="str">
        <f t="shared" si="5"/>
        <v>PT15984148936088900036</v>
      </c>
      <c r="M160" s="121" t="s">
        <v>5337</v>
      </c>
      <c r="N160" s="122"/>
      <c r="O160" s="122"/>
      <c r="P160" s="119">
        <f t="shared" si="6"/>
        <v>3</v>
      </c>
      <c r="Q160" s="124"/>
      <c r="R160" s="124"/>
      <c r="S160" s="124"/>
      <c r="T160" s="125"/>
      <c r="U160" s="126" t="s">
        <v>697</v>
      </c>
      <c r="V160" s="127" t="s">
        <v>1500</v>
      </c>
      <c r="W160" s="129" t="str">
        <f t="shared" si="7"/>
        <v/>
      </c>
      <c r="X160" s="129" t="str">
        <f t="shared" si="21"/>
        <v/>
      </c>
      <c r="Y160" s="154" t="s">
        <v>499</v>
      </c>
      <c r="Z160" s="131" t="s">
        <v>745</v>
      </c>
      <c r="AA160" s="124"/>
      <c r="AB160" s="132"/>
      <c r="AC160" s="133"/>
      <c r="AD160" s="134"/>
      <c r="AE160" s="133"/>
      <c r="AF160" s="135" t="str">
        <f t="array" ref="AF160">xlookup($E:$E,'CLV2'!$A:$A,'CLV2'!E:E)</f>
        <v>2.DELICA</v>
      </c>
      <c r="AG160" s="135" t="str">
        <f t="shared" si="10"/>
        <v>Pack</v>
      </c>
      <c r="AH160" s="136">
        <f t="shared" si="11"/>
        <v>0.2727272727</v>
      </c>
      <c r="AI160" s="137">
        <f t="array" ref="AI160">XLOOKUP(E160,'Đơn giá'!A:A,'Đơn giá'!D:D)</f>
        <v>6300</v>
      </c>
      <c r="AJ160" s="138">
        <f t="shared" si="12"/>
        <v>18900</v>
      </c>
      <c r="AK160" s="138">
        <f t="shared" si="13"/>
        <v>0</v>
      </c>
      <c r="AL160" s="138">
        <f t="shared" si="14"/>
        <v>0</v>
      </c>
      <c r="AM160" s="138">
        <f t="shared" si="15"/>
        <v>18900</v>
      </c>
      <c r="AN160" s="138">
        <f t="shared" si="16"/>
        <v>0</v>
      </c>
      <c r="AO160" s="139" t="str">
        <f t="array" ref="AO160">XLOOKUP($D:$D,'DS ST'!$J:$J,'DS ST'!K:K)</f>
        <v>SC002196 - Phạm Hữu Chương</v>
      </c>
      <c r="AP160" s="139" t="str">
        <f t="array" ref="AP160">XLOOKUP($D:$D,'DS ST'!$J:$J,'DS ST'!L:L)</f>
        <v>Nguyễn Thị Cà</v>
      </c>
      <c r="AQ160" s="139" t="str">
        <f t="array" ref="AQ160">XLOOKUP($D:$D,'DS ST'!$J:$J,'DS ST'!M:M)</f>
        <v>HCM 020</v>
      </c>
      <c r="AR160" s="140"/>
      <c r="AS160" s="140"/>
      <c r="AT160" s="135" t="str">
        <f t="array" ref="AT160">xlookup($E:$E,'CLV2'!$A:$A,'CLV2'!$F:$F)</f>
        <v>3.MATERIAL DELICA</v>
      </c>
      <c r="AU160" s="135" t="str">
        <f t="array" ref="AU160">xlookup($E:$E,'CLV2'!$A:$A,'CLV2'!$G:$G)</f>
        <v>4.BÚN TƯƠI CÁC LOẠI</v>
      </c>
      <c r="AV160" s="142"/>
      <c r="AW160" s="143"/>
      <c r="AX160" s="144"/>
    </row>
    <row r="161" ht="22.5" customHeight="1">
      <c r="A161" s="113"/>
      <c r="B161" s="114">
        <v>46235.0</v>
      </c>
      <c r="C161" s="115" t="s">
        <v>981</v>
      </c>
      <c r="D161" s="116" t="str">
        <f>VLOOKUP(C161,'DS ST'!A:B,2,0)</f>
        <v>HV2</v>
      </c>
      <c r="E161" s="117">
        <v>11319.0</v>
      </c>
      <c r="F161" s="115" t="s">
        <v>1290</v>
      </c>
      <c r="G161" s="115" t="s">
        <v>29</v>
      </c>
      <c r="H161" s="118">
        <v>3.0</v>
      </c>
      <c r="I161" s="118">
        <v>2.0</v>
      </c>
      <c r="J161" s="119">
        <f t="shared" si="4"/>
        <v>1</v>
      </c>
      <c r="K161" s="115" t="s">
        <v>5338</v>
      </c>
      <c r="L161" s="121" t="str">
        <f t="shared" si="5"/>
        <v>PT159841211319</v>
      </c>
      <c r="M161" s="121" t="s">
        <v>5339</v>
      </c>
      <c r="N161" s="122"/>
      <c r="O161" s="187">
        <v>1.0</v>
      </c>
      <c r="P161" s="119">
        <f t="shared" si="6"/>
        <v>0</v>
      </c>
      <c r="Q161" s="153" t="s">
        <v>5340</v>
      </c>
      <c r="R161" s="124"/>
      <c r="S161" s="124"/>
      <c r="T161" s="125"/>
      <c r="U161" s="126" t="s">
        <v>697</v>
      </c>
      <c r="V161" s="127" t="s">
        <v>1162</v>
      </c>
      <c r="W161" s="129" t="str">
        <f t="shared" si="7"/>
        <v/>
      </c>
      <c r="X161" s="129" t="str">
        <f t="shared" si="21"/>
        <v>Siêu thị</v>
      </c>
      <c r="Y161" s="130" t="str">
        <f>IF(N(P161)&lt;=0,"",IF(OR(T161="Hình KDB",T161="Hình tele",ISNUMBER(SEARCH("Hình KDB",T161)),ISNUMBER(SEARCH("Hình tele",T161)),ISNUMBER(SEARCH("sai code",T161)),ISNUMBER(SEARCH("Thiếu kiện",U161))),"Kho rau",IF(AND(T161&lt;&gt;"Hình KDB",T161&lt;&gt;"Hình tele"),"Chưa xác định",IF(N(O161)&gt;0,IF(OR(T161="Hình KDB",T161="Hình tele",ISNUMBER(SEARCH("Hình KDB",T161)),ISNUMBER(SEARCH("Hình tele",T161)),ISNUMBER(SEARCH("sai code",T161)),ISNUMBER(SEARCH("Thiếu kiện",U161))),"Kho rau","Chưa xác định"),IF(OR(T161="Hình KDB",T161="Hình tele",ISNUMBER(SEARCH("Hình KDB",T161)),ISNUMBER(SEARCH("Hình tele",T161)),ISNUMBER(SEARCH("sai code",T161)),ISNUMBER(SEARCH("Thiếu kiện",U161))),"Kho rau",IF(V161="Chưa xác định","Chưa xác định",IF(OR(V161="DC giao thiếu",V161="TX giao thiếu kiện",V161="Hàng không đạt CL"),"Kho rau","")))))))</f>
        <v/>
      </c>
      <c r="Z161" s="131" t="s">
        <v>745</v>
      </c>
      <c r="AA161" s="124"/>
      <c r="AB161" s="132"/>
      <c r="AC161" s="133"/>
      <c r="AD161" s="134"/>
      <c r="AE161" s="133"/>
      <c r="AF161" s="135" t="str">
        <f t="array" ref="AF161">xlookup($E:$E,'CLV2'!$A:$A,'CLV2'!E:E)</f>
        <v>2.VEGETABLES</v>
      </c>
      <c r="AG161" s="135" t="str">
        <f t="shared" si="10"/>
        <v>Pack</v>
      </c>
      <c r="AH161" s="136">
        <f t="shared" si="11"/>
        <v>0.3333333333</v>
      </c>
      <c r="AI161" s="137">
        <f t="array" ref="AI161">XLOOKUP(E161,'Đơn giá'!A:A,'Đơn giá'!D:D)</f>
        <v>10750</v>
      </c>
      <c r="AJ161" s="138">
        <f t="shared" si="12"/>
        <v>10750</v>
      </c>
      <c r="AK161" s="138">
        <f t="shared" si="13"/>
        <v>0</v>
      </c>
      <c r="AL161" s="138">
        <f t="shared" si="14"/>
        <v>10750</v>
      </c>
      <c r="AM161" s="138">
        <f t="shared" si="15"/>
        <v>0</v>
      </c>
      <c r="AN161" s="138">
        <f t="shared" si="16"/>
        <v>0</v>
      </c>
      <c r="AO161" s="139" t="str">
        <f t="array" ref="AO161">XLOOKUP($D:$D,'DS ST'!$J:$J,'DS ST'!K:K)</f>
        <v>SC005377 - Nguyễn Minh Thắng</v>
      </c>
      <c r="AP161" s="139" t="str">
        <f t="array" ref="AP161">XLOOKUP($D:$D,'DS ST'!$J:$J,'DS ST'!L:L)</f>
        <v>Võ Thị Huệ</v>
      </c>
      <c r="AQ161" s="139" t="str">
        <f t="array" ref="AQ161">XLOOKUP($D:$D,'DS ST'!$J:$J,'DS ST'!M:M)</f>
        <v>HCM 001</v>
      </c>
      <c r="AR161" s="140"/>
      <c r="AS161" s="140"/>
      <c r="AT161" s="135" t="str">
        <f t="array" ref="AT161">xlookup($E:$E,'CLV2'!$A:$A,'CLV2'!$F:$F)</f>
        <v>3.LEAFY VEGGIES</v>
      </c>
      <c r="AU161" s="135" t="str">
        <f t="array" ref="AU161">xlookup($E:$E,'CLV2'!$A:$A,'CLV2'!$G:$G)</f>
        <v>4.Rau Ăn Lá Thông Dụng</v>
      </c>
      <c r="AV161" s="142"/>
      <c r="AW161" s="143"/>
      <c r="AX161" s="144"/>
    </row>
    <row r="162" ht="22.5" customHeight="1">
      <c r="A162" s="113"/>
      <c r="B162" s="114">
        <v>46235.0</v>
      </c>
      <c r="C162" s="115" t="s">
        <v>981</v>
      </c>
      <c r="D162" s="116" t="str">
        <f>VLOOKUP(C162,'DS ST'!A:B,2,0)</f>
        <v>HV2</v>
      </c>
      <c r="E162" s="117">
        <v>1100816.0</v>
      </c>
      <c r="F162" s="115" t="s">
        <v>919</v>
      </c>
      <c r="G162" s="115" t="s">
        <v>104</v>
      </c>
      <c r="H162" s="118">
        <v>15.2</v>
      </c>
      <c r="I162" s="118">
        <v>15.13</v>
      </c>
      <c r="J162" s="119">
        <f t="shared" si="4"/>
        <v>0.07</v>
      </c>
      <c r="K162" s="115" t="s">
        <v>5338</v>
      </c>
      <c r="L162" s="121" t="str">
        <f t="shared" si="5"/>
        <v>PT15984121100816</v>
      </c>
      <c r="M162" s="121" t="s">
        <v>5339</v>
      </c>
      <c r="N162" s="122">
        <v>0.06999999999999851</v>
      </c>
      <c r="O162" s="122"/>
      <c r="P162" s="119">
        <f t="shared" si="6"/>
        <v>0</v>
      </c>
      <c r="Q162" s="124"/>
      <c r="R162" s="124"/>
      <c r="S162" s="124"/>
      <c r="T162" s="125" t="s">
        <v>3271</v>
      </c>
      <c r="U162" s="126" t="s">
        <v>697</v>
      </c>
      <c r="V162" s="127" t="s">
        <v>492</v>
      </c>
      <c r="W162" s="129" t="str">
        <f t="shared" si="7"/>
        <v>Hao hụt</v>
      </c>
      <c r="X162" s="129" t="str">
        <f t="shared" si="21"/>
        <v/>
      </c>
      <c r="Y162" s="154" t="s">
        <v>499</v>
      </c>
      <c r="Z162" s="131" t="s">
        <v>745</v>
      </c>
      <c r="AA162" s="124"/>
      <c r="AB162" s="132"/>
      <c r="AC162" s="133"/>
      <c r="AD162" s="134"/>
      <c r="AE162" s="133"/>
      <c r="AF162" s="135" t="str">
        <f t="array" ref="AF162">xlookup($E:$E,'CLV2'!$A:$A,'CLV2'!E:E)</f>
        <v>2.FRUITS</v>
      </c>
      <c r="AG162" s="135" t="str">
        <f t="shared" si="10"/>
        <v>KG</v>
      </c>
      <c r="AH162" s="136">
        <f t="shared" si="11"/>
        <v>0.004605263158</v>
      </c>
      <c r="AI162" s="137">
        <f t="array" ref="AI162">XLOOKUP(E162,'Đơn giá'!A:A,'Đơn giá'!D:D)</f>
        <v>19000</v>
      </c>
      <c r="AJ162" s="138">
        <f t="shared" si="12"/>
        <v>1330</v>
      </c>
      <c r="AK162" s="138">
        <f t="shared" si="13"/>
        <v>1330</v>
      </c>
      <c r="AL162" s="138">
        <f t="shared" si="14"/>
        <v>0</v>
      </c>
      <c r="AM162" s="138">
        <f t="shared" si="15"/>
        <v>0</v>
      </c>
      <c r="AN162" s="138">
        <f t="shared" si="16"/>
        <v>0</v>
      </c>
      <c r="AO162" s="139" t="str">
        <f t="array" ref="AO162">XLOOKUP($D:$D,'DS ST'!$J:$J,'DS ST'!K:K)</f>
        <v>SC005377 - Nguyễn Minh Thắng</v>
      </c>
      <c r="AP162" s="139" t="str">
        <f t="array" ref="AP162">XLOOKUP($D:$D,'DS ST'!$J:$J,'DS ST'!L:L)</f>
        <v>Võ Thị Huệ</v>
      </c>
      <c r="AQ162" s="139" t="str">
        <f t="array" ref="AQ162">XLOOKUP($D:$D,'DS ST'!$J:$J,'DS ST'!M:M)</f>
        <v>HCM 001</v>
      </c>
      <c r="AR162" s="140"/>
      <c r="AS162" s="140"/>
      <c r="AT162" s="135" t="str">
        <f t="array" ref="AT162">xlookup($E:$E,'CLV2'!$A:$A,'CLV2'!$F:$F)</f>
        <v>3.LOCAL FRUITS</v>
      </c>
      <c r="AU162" s="135" t="str">
        <f t="array" ref="AU162">xlookup($E:$E,'CLV2'!$A:$A,'CLV2'!$G:$G)</f>
        <v>4.Dưa Hấu</v>
      </c>
      <c r="AV162" s="142"/>
      <c r="AW162" s="143"/>
      <c r="AX162" s="144"/>
    </row>
    <row r="163" ht="22.5" customHeight="1">
      <c r="A163" s="113"/>
      <c r="B163" s="114">
        <v>46235.0</v>
      </c>
      <c r="C163" s="115" t="s">
        <v>981</v>
      </c>
      <c r="D163" s="116" t="str">
        <f>VLOOKUP(C163,'DS ST'!A:B,2,0)</f>
        <v>HV2</v>
      </c>
      <c r="E163" s="117">
        <v>1100917.0</v>
      </c>
      <c r="F163" s="115" t="s">
        <v>928</v>
      </c>
      <c r="G163" s="115" t="s">
        <v>104</v>
      </c>
      <c r="H163" s="118">
        <v>5.4</v>
      </c>
      <c r="I163" s="118">
        <v>5.38</v>
      </c>
      <c r="J163" s="119">
        <f t="shared" si="4"/>
        <v>0.02</v>
      </c>
      <c r="K163" s="115" t="s">
        <v>5338</v>
      </c>
      <c r="L163" s="121" t="str">
        <f t="shared" si="5"/>
        <v>PT15984121100917</v>
      </c>
      <c r="M163" s="121" t="s">
        <v>5339</v>
      </c>
      <c r="N163" s="122">
        <v>0.020000000000000462</v>
      </c>
      <c r="O163" s="122"/>
      <c r="P163" s="119">
        <f t="shared" si="6"/>
        <v>0</v>
      </c>
      <c r="Q163" s="124"/>
      <c r="R163" s="124"/>
      <c r="S163" s="124"/>
      <c r="T163" s="125" t="s">
        <v>3271</v>
      </c>
      <c r="U163" s="126" t="s">
        <v>697</v>
      </c>
      <c r="V163" s="127" t="s">
        <v>492</v>
      </c>
      <c r="W163" s="129" t="str">
        <f t="shared" si="7"/>
        <v>Hao hụt</v>
      </c>
      <c r="X163" s="129" t="str">
        <f t="shared" si="21"/>
        <v/>
      </c>
      <c r="Y163" s="154" t="s">
        <v>499</v>
      </c>
      <c r="Z163" s="131" t="s">
        <v>745</v>
      </c>
      <c r="AA163" s="124"/>
      <c r="AB163" s="132"/>
      <c r="AC163" s="133"/>
      <c r="AD163" s="134"/>
      <c r="AE163" s="133"/>
      <c r="AF163" s="135" t="str">
        <f t="array" ref="AF163">xlookup($E:$E,'CLV2'!$A:$A,'CLV2'!E:E)</f>
        <v>2.VEGETABLES</v>
      </c>
      <c r="AG163" s="135" t="str">
        <f t="shared" si="10"/>
        <v>KG</v>
      </c>
      <c r="AH163" s="136">
        <f t="shared" si="11"/>
        <v>0.003703703704</v>
      </c>
      <c r="AI163" s="137">
        <f t="array" ref="AI163">XLOOKUP(E163,'Đơn giá'!A:A,'Đơn giá'!D:D)</f>
        <v>24500</v>
      </c>
      <c r="AJ163" s="138">
        <f t="shared" si="12"/>
        <v>490</v>
      </c>
      <c r="AK163" s="138">
        <f t="shared" si="13"/>
        <v>490</v>
      </c>
      <c r="AL163" s="138">
        <f t="shared" si="14"/>
        <v>0</v>
      </c>
      <c r="AM163" s="138">
        <f t="shared" si="15"/>
        <v>0</v>
      </c>
      <c r="AN163" s="138">
        <f t="shared" si="16"/>
        <v>0</v>
      </c>
      <c r="AO163" s="139" t="str">
        <f t="array" ref="AO163">XLOOKUP($D:$D,'DS ST'!$J:$J,'DS ST'!K:K)</f>
        <v>SC005377 - Nguyễn Minh Thắng</v>
      </c>
      <c r="AP163" s="139" t="str">
        <f t="array" ref="AP163">XLOOKUP($D:$D,'DS ST'!$J:$J,'DS ST'!L:L)</f>
        <v>Võ Thị Huệ</v>
      </c>
      <c r="AQ163" s="139" t="str">
        <f t="array" ref="AQ163">XLOOKUP($D:$D,'DS ST'!$J:$J,'DS ST'!M:M)</f>
        <v>HCM 001</v>
      </c>
      <c r="AR163" s="140"/>
      <c r="AS163" s="140"/>
      <c r="AT163" s="135" t="str">
        <f t="array" ref="AT163">xlookup($E:$E,'CLV2'!$A:$A,'CLV2'!$F:$F)</f>
        <v>3.FRUIT VEGGIES</v>
      </c>
      <c r="AU163" s="135" t="str">
        <f t="array" ref="AU163">xlookup($E:$E,'CLV2'!$A:$A,'CLV2'!$G:$G)</f>
        <v>4.Bầu, Bí, Mướp</v>
      </c>
      <c r="AV163" s="142"/>
      <c r="AW163" s="143"/>
      <c r="AX163" s="144"/>
    </row>
    <row r="164" ht="22.5" customHeight="1">
      <c r="A164" s="113"/>
      <c r="B164" s="114">
        <v>46235.0</v>
      </c>
      <c r="C164" s="115" t="s">
        <v>981</v>
      </c>
      <c r="D164" s="116" t="str">
        <f>VLOOKUP(C164,'DS ST'!A:B,2,0)</f>
        <v>HV2</v>
      </c>
      <c r="E164" s="117">
        <v>1101318.0</v>
      </c>
      <c r="F164" s="115" t="s">
        <v>1036</v>
      </c>
      <c r="G164" s="115" t="s">
        <v>104</v>
      </c>
      <c r="H164" s="118">
        <v>4.2</v>
      </c>
      <c r="I164" s="118">
        <v>4.125</v>
      </c>
      <c r="J164" s="119">
        <f t="shared" si="4"/>
        <v>0.075</v>
      </c>
      <c r="K164" s="115" t="s">
        <v>5338</v>
      </c>
      <c r="L164" s="121" t="str">
        <f t="shared" si="5"/>
        <v>PT15984121101318</v>
      </c>
      <c r="M164" s="121" t="s">
        <v>5339</v>
      </c>
      <c r="N164" s="122">
        <v>0.07500000000000018</v>
      </c>
      <c r="O164" s="122"/>
      <c r="P164" s="119">
        <f t="shared" si="6"/>
        <v>0</v>
      </c>
      <c r="Q164" s="124"/>
      <c r="R164" s="124"/>
      <c r="S164" s="124"/>
      <c r="T164" s="125" t="s">
        <v>3271</v>
      </c>
      <c r="U164" s="126" t="s">
        <v>697</v>
      </c>
      <c r="V164" s="127" t="s">
        <v>492</v>
      </c>
      <c r="W164" s="129" t="str">
        <f t="shared" si="7"/>
        <v>Hao hụt</v>
      </c>
      <c r="X164" s="129" t="str">
        <f t="shared" si="21"/>
        <v/>
      </c>
      <c r="Y164" s="154" t="s">
        <v>499</v>
      </c>
      <c r="Z164" s="131" t="s">
        <v>745</v>
      </c>
      <c r="AA164" s="124"/>
      <c r="AB164" s="132"/>
      <c r="AC164" s="133"/>
      <c r="AD164" s="134"/>
      <c r="AE164" s="133"/>
      <c r="AF164" s="135" t="str">
        <f t="array" ref="AF164">xlookup($E:$E,'CLV2'!$A:$A,'CLV2'!E:E)</f>
        <v>2.FRUITS</v>
      </c>
      <c r="AG164" s="135" t="str">
        <f t="shared" si="10"/>
        <v>KG</v>
      </c>
      <c r="AH164" s="136">
        <f t="shared" si="11"/>
        <v>0.01785714286</v>
      </c>
      <c r="AI164" s="137">
        <f t="array" ref="AI164">XLOOKUP(E164,'Đơn giá'!A:A,'Đơn giá'!D:D)</f>
        <v>35000</v>
      </c>
      <c r="AJ164" s="138">
        <f t="shared" si="12"/>
        <v>2625</v>
      </c>
      <c r="AK164" s="138">
        <f t="shared" si="13"/>
        <v>2625</v>
      </c>
      <c r="AL164" s="138">
        <f t="shared" si="14"/>
        <v>0</v>
      </c>
      <c r="AM164" s="138">
        <f t="shared" si="15"/>
        <v>0</v>
      </c>
      <c r="AN164" s="138">
        <f t="shared" si="16"/>
        <v>0</v>
      </c>
      <c r="AO164" s="139" t="str">
        <f t="array" ref="AO164">XLOOKUP($D:$D,'DS ST'!$J:$J,'DS ST'!K:K)</f>
        <v>SC005377 - Nguyễn Minh Thắng</v>
      </c>
      <c r="AP164" s="139" t="str">
        <f t="array" ref="AP164">XLOOKUP($D:$D,'DS ST'!$J:$J,'DS ST'!L:L)</f>
        <v>Võ Thị Huệ</v>
      </c>
      <c r="AQ164" s="139" t="str">
        <f t="array" ref="AQ164">XLOOKUP($D:$D,'DS ST'!$J:$J,'DS ST'!M:M)</f>
        <v>HCM 001</v>
      </c>
      <c r="AR164" s="140"/>
      <c r="AS164" s="140"/>
      <c r="AT164" s="135" t="str">
        <f t="array" ref="AT164">xlookup($E:$E,'CLV2'!$A:$A,'CLV2'!$F:$F)</f>
        <v>3.LOCAL FRUITS</v>
      </c>
      <c r="AU164" s="135" t="str">
        <f t="array" ref="AU164">xlookup($E:$E,'CLV2'!$A:$A,'CLV2'!$G:$G)</f>
        <v>4.Mận Roi</v>
      </c>
      <c r="AV164" s="142"/>
      <c r="AW164" s="143"/>
      <c r="AX164" s="144"/>
    </row>
    <row r="165" ht="22.5" customHeight="1">
      <c r="A165" s="113"/>
      <c r="B165" s="114">
        <v>46235.0</v>
      </c>
      <c r="C165" s="115" t="s">
        <v>676</v>
      </c>
      <c r="D165" s="116" t="str">
        <f>VLOOKUP(C165,'DS ST'!A:B,2,0)</f>
        <v>A186</v>
      </c>
      <c r="E165" s="117">
        <v>10793.0</v>
      </c>
      <c r="F165" s="115" t="s">
        <v>642</v>
      </c>
      <c r="G165" s="115" t="s">
        <v>29</v>
      </c>
      <c r="H165" s="118">
        <v>3.0</v>
      </c>
      <c r="I165" s="118">
        <v>0.0</v>
      </c>
      <c r="J165" s="119">
        <f t="shared" si="4"/>
        <v>3</v>
      </c>
      <c r="K165" s="115" t="s">
        <v>5341</v>
      </c>
      <c r="L165" s="121" t="str">
        <f t="shared" si="5"/>
        <v>PT159841010793</v>
      </c>
      <c r="M165" s="121" t="s">
        <v>5342</v>
      </c>
      <c r="N165" s="122"/>
      <c r="O165" s="122"/>
      <c r="P165" s="119">
        <f t="shared" si="6"/>
        <v>3</v>
      </c>
      <c r="Q165" s="124"/>
      <c r="R165" s="124"/>
      <c r="S165" s="124"/>
      <c r="T165" s="125"/>
      <c r="U165" s="126" t="s">
        <v>697</v>
      </c>
      <c r="V165" s="127" t="s">
        <v>1500</v>
      </c>
      <c r="W165" s="129" t="str">
        <f t="shared" si="7"/>
        <v/>
      </c>
      <c r="X165" s="129" t="str">
        <f t="shared" si="21"/>
        <v/>
      </c>
      <c r="Y165" s="154" t="s">
        <v>499</v>
      </c>
      <c r="Z165" s="131" t="s">
        <v>745</v>
      </c>
      <c r="AA165" s="124"/>
      <c r="AB165" s="132"/>
      <c r="AC165" s="133"/>
      <c r="AD165" s="134"/>
      <c r="AE165" s="133"/>
      <c r="AF165" s="135" t="str">
        <f t="array" ref="AF165">xlookup($E:$E,'CLV2'!$A:$A,'CLV2'!E:E)</f>
        <v>2.VEGETABLES</v>
      </c>
      <c r="AG165" s="135" t="str">
        <f t="shared" si="10"/>
        <v>Pack</v>
      </c>
      <c r="AH165" s="136">
        <f t="shared" si="11"/>
        <v>1</v>
      </c>
      <c r="AI165" s="137">
        <f t="array" ref="AI165">XLOOKUP(E165,'Đơn giá'!A:A,'Đơn giá'!D:D)</f>
        <v>5500</v>
      </c>
      <c r="AJ165" s="138">
        <f t="shared" si="12"/>
        <v>16500</v>
      </c>
      <c r="AK165" s="138">
        <f t="shared" si="13"/>
        <v>0</v>
      </c>
      <c r="AL165" s="138">
        <f t="shared" si="14"/>
        <v>0</v>
      </c>
      <c r="AM165" s="138">
        <f t="shared" si="15"/>
        <v>16500</v>
      </c>
      <c r="AN165" s="138">
        <f t="shared" si="16"/>
        <v>0</v>
      </c>
      <c r="AO165" s="139" t="str">
        <f t="array" ref="AO165">XLOOKUP($D:$D,'DS ST'!$J:$J,'DS ST'!K:K)</f>
        <v>SC002172 - Nguyễn Ngọc Thuỳ Dương</v>
      </c>
      <c r="AP165" s="139" t="str">
        <f t="array" ref="AP165">XLOOKUP($D:$D,'DS ST'!$J:$J,'DS ST'!L:L)</f>
        <v>Võ Thị Huệ</v>
      </c>
      <c r="AQ165" s="139" t="str">
        <f t="array" ref="AQ165">XLOOKUP($D:$D,'DS ST'!$J:$J,'DS ST'!M:M)</f>
        <v>HCM 028</v>
      </c>
      <c r="AR165" s="140"/>
      <c r="AS165" s="140"/>
      <c r="AT165" s="135" t="str">
        <f t="array" ref="AT165">xlookup($E:$E,'CLV2'!$A:$A,'CLV2'!$F:$F)</f>
        <v>3.HERBS</v>
      </c>
      <c r="AU165" s="135" t="str">
        <f t="array" ref="AU165">xlookup($E:$E,'CLV2'!$A:$A,'CLV2'!$G:$G)</f>
        <v>4.Rau Thơm, Rau Nêm</v>
      </c>
      <c r="AV165" s="142"/>
      <c r="AW165" s="143"/>
      <c r="AX165" s="144"/>
    </row>
    <row r="166" ht="22.5" customHeight="1">
      <c r="A166" s="113"/>
      <c r="B166" s="114">
        <v>46235.0</v>
      </c>
      <c r="C166" s="115" t="s">
        <v>1068</v>
      </c>
      <c r="D166" s="116" t="str">
        <f>VLOOKUP(C166,'DS ST'!A:B,2,0)</f>
        <v>NKM</v>
      </c>
      <c r="E166" s="117">
        <v>1100992.0</v>
      </c>
      <c r="F166" s="115" t="s">
        <v>641</v>
      </c>
      <c r="G166" s="115" t="s">
        <v>104</v>
      </c>
      <c r="H166" s="118">
        <v>10.2</v>
      </c>
      <c r="I166" s="118">
        <v>9.925</v>
      </c>
      <c r="J166" s="119">
        <f t="shared" si="4"/>
        <v>0.275</v>
      </c>
      <c r="K166" s="115" t="s">
        <v>4804</v>
      </c>
      <c r="L166" s="121" t="str">
        <f t="shared" si="5"/>
        <v>PT15984081100992</v>
      </c>
      <c r="M166" s="121" t="s">
        <v>5343</v>
      </c>
      <c r="N166" s="122">
        <v>0.2749999999999986</v>
      </c>
      <c r="O166" s="122"/>
      <c r="P166" s="119">
        <f t="shared" si="6"/>
        <v>0</v>
      </c>
      <c r="Q166" s="124"/>
      <c r="R166" s="124"/>
      <c r="S166" s="124"/>
      <c r="T166" s="125" t="s">
        <v>3271</v>
      </c>
      <c r="U166" s="126" t="s">
        <v>697</v>
      </c>
      <c r="V166" s="127" t="s">
        <v>492</v>
      </c>
      <c r="W166" s="129" t="str">
        <f t="shared" si="7"/>
        <v>Hao hụt</v>
      </c>
      <c r="X166" s="129" t="str">
        <f t="shared" si="21"/>
        <v/>
      </c>
      <c r="Y166" s="154" t="s">
        <v>499</v>
      </c>
      <c r="Z166" s="131" t="s">
        <v>745</v>
      </c>
      <c r="AA166" s="124"/>
      <c r="AB166" s="132"/>
      <c r="AC166" s="133"/>
      <c r="AD166" s="134"/>
      <c r="AE166" s="133"/>
      <c r="AF166" s="135" t="str">
        <f t="array" ref="AF166">xlookup($E:$E,'CLV2'!$A:$A,'CLV2'!E:E)</f>
        <v>2.FRUITS</v>
      </c>
      <c r="AG166" s="135" t="str">
        <f t="shared" si="10"/>
        <v>KG</v>
      </c>
      <c r="AH166" s="136">
        <f t="shared" si="11"/>
        <v>0.02696078431</v>
      </c>
      <c r="AI166" s="137">
        <f t="array" ref="AI166">XLOOKUP(E166,'Đơn giá'!A:A,'Đơn giá'!D:D)</f>
        <v>37000</v>
      </c>
      <c r="AJ166" s="138">
        <f t="shared" si="12"/>
        <v>10175</v>
      </c>
      <c r="AK166" s="138">
        <f t="shared" si="13"/>
        <v>10175</v>
      </c>
      <c r="AL166" s="138">
        <f t="shared" si="14"/>
        <v>0</v>
      </c>
      <c r="AM166" s="138">
        <f t="shared" si="15"/>
        <v>0</v>
      </c>
      <c r="AN166" s="138">
        <f t="shared" si="16"/>
        <v>0</v>
      </c>
      <c r="AO166" s="139" t="str">
        <f t="array" ref="AO166">XLOOKUP($D:$D,'DS ST'!$J:$J,'DS ST'!K:K)</f>
        <v>SC006189 - Huỳnh Ngọc Phương</v>
      </c>
      <c r="AP166" s="139" t="str">
        <f t="array" ref="AP166">XLOOKUP($D:$D,'DS ST'!$J:$J,'DS ST'!L:L)</f>
        <v>Nguyễn Thị Cà</v>
      </c>
      <c r="AQ166" s="139" t="str">
        <f t="array" ref="AQ166">XLOOKUP($D:$D,'DS ST'!$J:$J,'DS ST'!M:M)</f>
        <v>HCM 033</v>
      </c>
      <c r="AR166" s="140"/>
      <c r="AS166" s="140"/>
      <c r="AT166" s="135" t="str">
        <f t="array" ref="AT166">xlookup($E:$E,'CLV2'!$A:$A,'CLV2'!$F:$F)</f>
        <v>3.LOCAL FRUITS</v>
      </c>
      <c r="AU166" s="135" t="str">
        <f t="array" ref="AU166">xlookup($E:$E,'CLV2'!$A:$A,'CLV2'!$G:$G)</f>
        <v>4.Dưa Lưới</v>
      </c>
      <c r="AV166" s="142"/>
      <c r="AW166" s="143"/>
      <c r="AX166" s="144"/>
    </row>
    <row r="167" ht="22.5" customHeight="1">
      <c r="A167" s="113"/>
      <c r="B167" s="114">
        <v>46235.0</v>
      </c>
      <c r="C167" s="115" t="s">
        <v>1068</v>
      </c>
      <c r="D167" s="116" t="str">
        <f>VLOOKUP(C167,'DS ST'!A:B,2,0)</f>
        <v>NKM</v>
      </c>
      <c r="E167" s="117">
        <v>1101318.0</v>
      </c>
      <c r="F167" s="115" t="s">
        <v>1036</v>
      </c>
      <c r="G167" s="115" t="s">
        <v>104</v>
      </c>
      <c r="H167" s="118">
        <v>4.2</v>
      </c>
      <c r="I167" s="118">
        <v>4.185</v>
      </c>
      <c r="J167" s="119">
        <f t="shared" si="4"/>
        <v>0.015</v>
      </c>
      <c r="K167" s="115" t="s">
        <v>4804</v>
      </c>
      <c r="L167" s="121" t="str">
        <f t="shared" si="5"/>
        <v>PT15984081101318</v>
      </c>
      <c r="M167" s="121" t="s">
        <v>5343</v>
      </c>
      <c r="N167" s="122">
        <v>0.015000000000000568</v>
      </c>
      <c r="O167" s="122"/>
      <c r="P167" s="119">
        <f t="shared" si="6"/>
        <v>0</v>
      </c>
      <c r="Q167" s="124"/>
      <c r="R167" s="124"/>
      <c r="S167" s="124"/>
      <c r="T167" s="125" t="s">
        <v>3271</v>
      </c>
      <c r="U167" s="126" t="s">
        <v>697</v>
      </c>
      <c r="V167" s="127" t="s">
        <v>492</v>
      </c>
      <c r="W167" s="129" t="str">
        <f t="shared" si="7"/>
        <v>Hao hụt</v>
      </c>
      <c r="X167" s="129" t="str">
        <f t="shared" si="21"/>
        <v/>
      </c>
      <c r="Y167" s="154" t="s">
        <v>499</v>
      </c>
      <c r="Z167" s="131" t="s">
        <v>745</v>
      </c>
      <c r="AA167" s="124"/>
      <c r="AB167" s="132"/>
      <c r="AC167" s="133"/>
      <c r="AD167" s="134"/>
      <c r="AE167" s="133"/>
      <c r="AF167" s="135" t="str">
        <f t="array" ref="AF167">xlookup($E:$E,'CLV2'!$A:$A,'CLV2'!E:E)</f>
        <v>2.FRUITS</v>
      </c>
      <c r="AG167" s="135" t="str">
        <f t="shared" si="10"/>
        <v>KG</v>
      </c>
      <c r="AH167" s="136">
        <f t="shared" si="11"/>
        <v>0.003571428571</v>
      </c>
      <c r="AI167" s="137">
        <f t="array" ref="AI167">XLOOKUP(E167,'Đơn giá'!A:A,'Đơn giá'!D:D)</f>
        <v>35000</v>
      </c>
      <c r="AJ167" s="138">
        <f t="shared" si="12"/>
        <v>525</v>
      </c>
      <c r="AK167" s="138">
        <f t="shared" si="13"/>
        <v>525</v>
      </c>
      <c r="AL167" s="138">
        <f t="shared" si="14"/>
        <v>0</v>
      </c>
      <c r="AM167" s="138">
        <f t="shared" si="15"/>
        <v>0</v>
      </c>
      <c r="AN167" s="138">
        <f t="shared" si="16"/>
        <v>0</v>
      </c>
      <c r="AO167" s="139" t="str">
        <f t="array" ref="AO167">XLOOKUP($D:$D,'DS ST'!$J:$J,'DS ST'!K:K)</f>
        <v>SC006189 - Huỳnh Ngọc Phương</v>
      </c>
      <c r="AP167" s="139" t="str">
        <f t="array" ref="AP167">XLOOKUP($D:$D,'DS ST'!$J:$J,'DS ST'!L:L)</f>
        <v>Nguyễn Thị Cà</v>
      </c>
      <c r="AQ167" s="139" t="str">
        <f t="array" ref="AQ167">XLOOKUP($D:$D,'DS ST'!$J:$J,'DS ST'!M:M)</f>
        <v>HCM 033</v>
      </c>
      <c r="AR167" s="140"/>
      <c r="AS167" s="140"/>
      <c r="AT167" s="135" t="str">
        <f t="array" ref="AT167">xlookup($E:$E,'CLV2'!$A:$A,'CLV2'!$F:$F)</f>
        <v>3.LOCAL FRUITS</v>
      </c>
      <c r="AU167" s="135" t="str">
        <f t="array" ref="AU167">xlookup($E:$E,'CLV2'!$A:$A,'CLV2'!$G:$G)</f>
        <v>4.Mận Roi</v>
      </c>
      <c r="AV167" s="142"/>
      <c r="AW167" s="143"/>
      <c r="AX167" s="144"/>
    </row>
    <row r="168" ht="22.5" customHeight="1">
      <c r="A168" s="113"/>
      <c r="B168" s="114">
        <v>46235.0</v>
      </c>
      <c r="C168" s="115" t="s">
        <v>920</v>
      </c>
      <c r="D168" s="116" t="str">
        <f>VLOOKUP(C168,'DS ST'!A:B,2,0)</f>
        <v>EHS</v>
      </c>
      <c r="E168" s="117">
        <v>10793.0</v>
      </c>
      <c r="F168" s="115" t="s">
        <v>642</v>
      </c>
      <c r="G168" s="115" t="s">
        <v>29</v>
      </c>
      <c r="H168" s="118">
        <v>8.0</v>
      </c>
      <c r="I168" s="118">
        <v>6.0</v>
      </c>
      <c r="J168" s="119">
        <f t="shared" si="4"/>
        <v>2</v>
      </c>
      <c r="K168" s="115" t="s">
        <v>5344</v>
      </c>
      <c r="L168" s="121" t="str">
        <f t="shared" si="5"/>
        <v>PT159840410793</v>
      </c>
      <c r="M168" s="121" t="s">
        <v>5345</v>
      </c>
      <c r="N168" s="122"/>
      <c r="O168" s="122"/>
      <c r="P168" s="119">
        <f t="shared" si="6"/>
        <v>2</v>
      </c>
      <c r="Q168" s="124"/>
      <c r="R168" s="124"/>
      <c r="S168" s="124"/>
      <c r="T168" s="125"/>
      <c r="U168" s="126" t="s">
        <v>697</v>
      </c>
      <c r="V168" s="127" t="s">
        <v>1500</v>
      </c>
      <c r="W168" s="129" t="str">
        <f t="shared" si="7"/>
        <v/>
      </c>
      <c r="X168" s="129" t="str">
        <f t="shared" si="21"/>
        <v/>
      </c>
      <c r="Y168" s="154" t="s">
        <v>499</v>
      </c>
      <c r="Z168" s="131" t="s">
        <v>745</v>
      </c>
      <c r="AA168" s="124"/>
      <c r="AB168" s="132"/>
      <c r="AC168" s="133"/>
      <c r="AD168" s="134"/>
      <c r="AE168" s="133"/>
      <c r="AF168" s="135" t="str">
        <f t="array" ref="AF168">xlookup($E:$E,'CLV2'!$A:$A,'CLV2'!E:E)</f>
        <v>2.VEGETABLES</v>
      </c>
      <c r="AG168" s="135" t="str">
        <f t="shared" si="10"/>
        <v>Pack</v>
      </c>
      <c r="AH168" s="136">
        <f t="shared" si="11"/>
        <v>0.25</v>
      </c>
      <c r="AI168" s="137">
        <f t="array" ref="AI168">XLOOKUP(E168,'Đơn giá'!A:A,'Đơn giá'!D:D)</f>
        <v>5500</v>
      </c>
      <c r="AJ168" s="138">
        <f t="shared" si="12"/>
        <v>11000</v>
      </c>
      <c r="AK168" s="138">
        <f t="shared" si="13"/>
        <v>0</v>
      </c>
      <c r="AL168" s="138">
        <f t="shared" si="14"/>
        <v>0</v>
      </c>
      <c r="AM168" s="138">
        <f t="shared" si="15"/>
        <v>11000</v>
      </c>
      <c r="AN168" s="138">
        <f t="shared" si="16"/>
        <v>0</v>
      </c>
      <c r="AO168" s="139" t="str">
        <f t="array" ref="AO168">XLOOKUP($D:$D,'DS ST'!$J:$J,'DS ST'!K:K)</f>
        <v>SC002130 - Nguyễn Văn Lâm</v>
      </c>
      <c r="AP168" s="139" t="str">
        <f t="array" ref="AP168">XLOOKUP($D:$D,'DS ST'!$J:$J,'DS ST'!L:L)</f>
        <v>Nguyễn Thị Cà</v>
      </c>
      <c r="AQ168" s="139" t="str">
        <f t="array" ref="AQ168">XLOOKUP($D:$D,'DS ST'!$J:$J,'DS ST'!M:M)</f>
        <v>HCM 007</v>
      </c>
      <c r="AR168" s="140"/>
      <c r="AS168" s="140"/>
      <c r="AT168" s="135" t="str">
        <f t="array" ref="AT168">xlookup($E:$E,'CLV2'!$A:$A,'CLV2'!$F:$F)</f>
        <v>3.HERBS</v>
      </c>
      <c r="AU168" s="135" t="str">
        <f t="array" ref="AU168">xlookup($E:$E,'CLV2'!$A:$A,'CLV2'!$G:$G)</f>
        <v>4.Rau Thơm, Rau Nêm</v>
      </c>
      <c r="AV168" s="142"/>
      <c r="AW168" s="143"/>
      <c r="AX168" s="144"/>
    </row>
    <row r="169" ht="22.5" customHeight="1">
      <c r="A169" s="113"/>
      <c r="B169" s="114">
        <v>46235.0</v>
      </c>
      <c r="C169" s="115" t="s">
        <v>920</v>
      </c>
      <c r="D169" s="116" t="str">
        <f>VLOOKUP(C169,'DS ST'!A:B,2,0)</f>
        <v>EHS</v>
      </c>
      <c r="E169" s="117">
        <v>11411.0</v>
      </c>
      <c r="F169" s="115" t="s">
        <v>2831</v>
      </c>
      <c r="G169" s="115" t="s">
        <v>56</v>
      </c>
      <c r="H169" s="118">
        <v>2.0</v>
      </c>
      <c r="I169" s="118">
        <v>0.0</v>
      </c>
      <c r="J169" s="119">
        <f t="shared" si="4"/>
        <v>2</v>
      </c>
      <c r="K169" s="115" t="s">
        <v>5344</v>
      </c>
      <c r="L169" s="121" t="str">
        <f t="shared" si="5"/>
        <v>PT159840411411</v>
      </c>
      <c r="M169" s="121" t="s">
        <v>5345</v>
      </c>
      <c r="N169" s="122"/>
      <c r="O169" s="122"/>
      <c r="P169" s="119">
        <f t="shared" si="6"/>
        <v>2</v>
      </c>
      <c r="Q169" s="124"/>
      <c r="R169" s="124"/>
      <c r="S169" s="124"/>
      <c r="T169" s="125"/>
      <c r="U169" s="126" t="s">
        <v>697</v>
      </c>
      <c r="V169" s="127" t="s">
        <v>1500</v>
      </c>
      <c r="W169" s="129" t="str">
        <f t="shared" si="7"/>
        <v/>
      </c>
      <c r="X169" s="129" t="str">
        <f t="shared" si="21"/>
        <v/>
      </c>
      <c r="Y169" s="154" t="s">
        <v>499</v>
      </c>
      <c r="Z169" s="131" t="s">
        <v>745</v>
      </c>
      <c r="AA169" s="124"/>
      <c r="AB169" s="132"/>
      <c r="AC169" s="133"/>
      <c r="AD169" s="134"/>
      <c r="AE169" s="133"/>
      <c r="AF169" s="135" t="str">
        <f t="array" ref="AF169">xlookup($E:$E,'CLV2'!$A:$A,'CLV2'!E:E)</f>
        <v>2.FRUITS</v>
      </c>
      <c r="AG169" s="135" t="str">
        <f t="shared" si="10"/>
        <v>Pack</v>
      </c>
      <c r="AH169" s="136">
        <f t="shared" si="11"/>
        <v>1</v>
      </c>
      <c r="AI169" s="137">
        <f t="array" ref="AI169">XLOOKUP(E169,'Đơn giá'!A:A,'Đơn giá'!D:D)</f>
        <v>45000</v>
      </c>
      <c r="AJ169" s="138">
        <f t="shared" si="12"/>
        <v>90000</v>
      </c>
      <c r="AK169" s="138">
        <f t="shared" si="13"/>
        <v>0</v>
      </c>
      <c r="AL169" s="138">
        <f t="shared" si="14"/>
        <v>0</v>
      </c>
      <c r="AM169" s="138">
        <f t="shared" si="15"/>
        <v>90000</v>
      </c>
      <c r="AN169" s="138">
        <f t="shared" si="16"/>
        <v>0</v>
      </c>
      <c r="AO169" s="139" t="str">
        <f t="array" ref="AO169">XLOOKUP($D:$D,'DS ST'!$J:$J,'DS ST'!K:K)</f>
        <v>SC002130 - Nguyễn Văn Lâm</v>
      </c>
      <c r="AP169" s="139" t="str">
        <f t="array" ref="AP169">XLOOKUP($D:$D,'DS ST'!$J:$J,'DS ST'!L:L)</f>
        <v>Nguyễn Thị Cà</v>
      </c>
      <c r="AQ169" s="139" t="str">
        <f t="array" ref="AQ169">XLOOKUP($D:$D,'DS ST'!$J:$J,'DS ST'!M:M)</f>
        <v>HCM 007</v>
      </c>
      <c r="AR169" s="140"/>
      <c r="AS169" s="140"/>
      <c r="AT169" s="135" t="str">
        <f t="array" ref="AT169">xlookup($E:$E,'CLV2'!$A:$A,'CLV2'!$F:$F)</f>
        <v>3.LOCAL FRUITS</v>
      </c>
      <c r="AU169" s="135" t="str">
        <f t="array" ref="AU169">xlookup($E:$E,'CLV2'!$A:$A,'CLV2'!$G:$G)</f>
        <v>4.Nhãn</v>
      </c>
      <c r="AV169" s="142"/>
      <c r="AW169" s="143"/>
      <c r="AX169" s="144"/>
    </row>
    <row r="170" ht="22.5" customHeight="1">
      <c r="A170" s="113"/>
      <c r="B170" s="114">
        <v>46235.0</v>
      </c>
      <c r="C170" s="115" t="s">
        <v>920</v>
      </c>
      <c r="D170" s="116" t="str">
        <f>VLOOKUP(C170,'DS ST'!A:B,2,0)</f>
        <v>EHS</v>
      </c>
      <c r="E170" s="117">
        <v>1100992.0</v>
      </c>
      <c r="F170" s="115" t="s">
        <v>641</v>
      </c>
      <c r="G170" s="115" t="s">
        <v>104</v>
      </c>
      <c r="H170" s="118">
        <v>10.1</v>
      </c>
      <c r="I170" s="118">
        <v>10.08</v>
      </c>
      <c r="J170" s="119">
        <f t="shared" si="4"/>
        <v>0.02</v>
      </c>
      <c r="K170" s="115" t="s">
        <v>5344</v>
      </c>
      <c r="L170" s="121" t="str">
        <f t="shared" si="5"/>
        <v>PT15984041100992</v>
      </c>
      <c r="M170" s="121" t="s">
        <v>5345</v>
      </c>
      <c r="N170" s="122">
        <v>0.019999999999999574</v>
      </c>
      <c r="O170" s="122"/>
      <c r="P170" s="119">
        <f t="shared" si="6"/>
        <v>0</v>
      </c>
      <c r="Q170" s="124"/>
      <c r="R170" s="124"/>
      <c r="S170" s="124"/>
      <c r="T170" s="125" t="s">
        <v>695</v>
      </c>
      <c r="U170" s="126" t="s">
        <v>697</v>
      </c>
      <c r="V170" s="127" t="s">
        <v>492</v>
      </c>
      <c r="W170" s="129" t="str">
        <f t="shared" si="7"/>
        <v>Hao hụt</v>
      </c>
      <c r="X170" s="129" t="str">
        <f t="shared" si="21"/>
        <v/>
      </c>
      <c r="Y170" s="154" t="s">
        <v>499</v>
      </c>
      <c r="Z170" s="131" t="s">
        <v>745</v>
      </c>
      <c r="AA170" s="124"/>
      <c r="AB170" s="132"/>
      <c r="AC170" s="133"/>
      <c r="AD170" s="134"/>
      <c r="AE170" s="133"/>
      <c r="AF170" s="135" t="str">
        <f t="array" ref="AF170">xlookup($E:$E,'CLV2'!$A:$A,'CLV2'!E:E)</f>
        <v>2.FRUITS</v>
      </c>
      <c r="AG170" s="135" t="str">
        <f t="shared" si="10"/>
        <v>KG</v>
      </c>
      <c r="AH170" s="136">
        <f t="shared" si="11"/>
        <v>0.00198019802</v>
      </c>
      <c r="AI170" s="137">
        <f t="array" ref="AI170">XLOOKUP(E170,'Đơn giá'!A:A,'Đơn giá'!D:D)</f>
        <v>37000</v>
      </c>
      <c r="AJ170" s="138">
        <f t="shared" si="12"/>
        <v>740</v>
      </c>
      <c r="AK170" s="138">
        <f t="shared" si="13"/>
        <v>740</v>
      </c>
      <c r="AL170" s="138">
        <f t="shared" si="14"/>
        <v>0</v>
      </c>
      <c r="AM170" s="138">
        <f t="shared" si="15"/>
        <v>0</v>
      </c>
      <c r="AN170" s="138">
        <f t="shared" si="16"/>
        <v>0</v>
      </c>
      <c r="AO170" s="139" t="str">
        <f t="array" ref="AO170">XLOOKUP($D:$D,'DS ST'!$J:$J,'DS ST'!K:K)</f>
        <v>SC002130 - Nguyễn Văn Lâm</v>
      </c>
      <c r="AP170" s="139" t="str">
        <f t="array" ref="AP170">XLOOKUP($D:$D,'DS ST'!$J:$J,'DS ST'!L:L)</f>
        <v>Nguyễn Thị Cà</v>
      </c>
      <c r="AQ170" s="139" t="str">
        <f t="array" ref="AQ170">XLOOKUP($D:$D,'DS ST'!$J:$J,'DS ST'!M:M)</f>
        <v>HCM 007</v>
      </c>
      <c r="AR170" s="140"/>
      <c r="AS170" s="140"/>
      <c r="AT170" s="135" t="str">
        <f t="array" ref="AT170">xlookup($E:$E,'CLV2'!$A:$A,'CLV2'!$F:$F)</f>
        <v>3.LOCAL FRUITS</v>
      </c>
      <c r="AU170" s="135" t="str">
        <f t="array" ref="AU170">xlookup($E:$E,'CLV2'!$A:$A,'CLV2'!$G:$G)</f>
        <v>4.Dưa Lưới</v>
      </c>
      <c r="AV170" s="142"/>
      <c r="AW170" s="143"/>
      <c r="AX170" s="144"/>
    </row>
    <row r="171" ht="22.5" customHeight="1">
      <c r="A171" s="113"/>
      <c r="B171" s="114">
        <v>46235.0</v>
      </c>
      <c r="C171" s="115" t="s">
        <v>920</v>
      </c>
      <c r="D171" s="116" t="str">
        <f>VLOOKUP(C171,'DS ST'!A:B,2,0)</f>
        <v>EHS</v>
      </c>
      <c r="E171" s="117">
        <v>1101302.0</v>
      </c>
      <c r="F171" s="115" t="s">
        <v>944</v>
      </c>
      <c r="G171" s="115" t="s">
        <v>104</v>
      </c>
      <c r="H171" s="118">
        <v>8.0</v>
      </c>
      <c r="I171" s="118">
        <v>7.98</v>
      </c>
      <c r="J171" s="119">
        <f t="shared" si="4"/>
        <v>0.02</v>
      </c>
      <c r="K171" s="115" t="s">
        <v>5344</v>
      </c>
      <c r="L171" s="121" t="str">
        <f t="shared" si="5"/>
        <v>PT15984041101302</v>
      </c>
      <c r="M171" s="121" t="s">
        <v>5345</v>
      </c>
      <c r="N171" s="122">
        <v>0.019999999999999574</v>
      </c>
      <c r="O171" s="122"/>
      <c r="P171" s="119">
        <f t="shared" si="6"/>
        <v>0</v>
      </c>
      <c r="Q171" s="124"/>
      <c r="R171" s="124"/>
      <c r="S171" s="124"/>
      <c r="T171" s="125" t="s">
        <v>695</v>
      </c>
      <c r="U171" s="126" t="s">
        <v>697</v>
      </c>
      <c r="V171" s="127" t="s">
        <v>492</v>
      </c>
      <c r="W171" s="129" t="str">
        <f t="shared" si="7"/>
        <v>Hao hụt</v>
      </c>
      <c r="X171" s="129" t="str">
        <f t="shared" si="21"/>
        <v/>
      </c>
      <c r="Y171" s="154" t="s">
        <v>499</v>
      </c>
      <c r="Z171" s="131" t="s">
        <v>745</v>
      </c>
      <c r="AA171" s="124"/>
      <c r="AB171" s="132"/>
      <c r="AC171" s="133"/>
      <c r="AD171" s="134"/>
      <c r="AE171" s="133"/>
      <c r="AF171" s="135" t="str">
        <f t="array" ref="AF171">xlookup($E:$E,'CLV2'!$A:$A,'CLV2'!E:E)</f>
        <v>2.FRUITS</v>
      </c>
      <c r="AG171" s="135" t="str">
        <f t="shared" si="10"/>
        <v>KG</v>
      </c>
      <c r="AH171" s="136">
        <f t="shared" si="11"/>
        <v>0.0025</v>
      </c>
      <c r="AI171" s="137">
        <f t="array" ref="AI171">XLOOKUP(E171,'Đơn giá'!A:A,'Đơn giá'!D:D)</f>
        <v>17500</v>
      </c>
      <c r="AJ171" s="138">
        <f t="shared" si="12"/>
        <v>350</v>
      </c>
      <c r="AK171" s="138">
        <f t="shared" si="13"/>
        <v>350</v>
      </c>
      <c r="AL171" s="138">
        <f t="shared" si="14"/>
        <v>0</v>
      </c>
      <c r="AM171" s="138">
        <f t="shared" si="15"/>
        <v>0</v>
      </c>
      <c r="AN171" s="138">
        <f t="shared" si="16"/>
        <v>0</v>
      </c>
      <c r="AO171" s="139" t="str">
        <f t="array" ref="AO171">XLOOKUP($D:$D,'DS ST'!$J:$J,'DS ST'!K:K)</f>
        <v>SC002130 - Nguyễn Văn Lâm</v>
      </c>
      <c r="AP171" s="139" t="str">
        <f t="array" ref="AP171">XLOOKUP($D:$D,'DS ST'!$J:$J,'DS ST'!L:L)</f>
        <v>Nguyễn Thị Cà</v>
      </c>
      <c r="AQ171" s="139" t="str">
        <f t="array" ref="AQ171">XLOOKUP($D:$D,'DS ST'!$J:$J,'DS ST'!M:M)</f>
        <v>HCM 007</v>
      </c>
      <c r="AR171" s="140"/>
      <c r="AS171" s="140"/>
      <c r="AT171" s="135" t="str">
        <f t="array" ref="AT171">xlookup($E:$E,'CLV2'!$A:$A,'CLV2'!$F:$F)</f>
        <v>3.LOCAL FRUITS</v>
      </c>
      <c r="AU171" s="135" t="str">
        <f t="array" ref="AU171">xlookup($E:$E,'CLV2'!$A:$A,'CLV2'!$G:$G)</f>
        <v>4.Chuối</v>
      </c>
      <c r="AV171" s="142"/>
      <c r="AW171" s="143"/>
      <c r="AX171" s="144"/>
    </row>
    <row r="172" ht="22.5" customHeight="1">
      <c r="A172" s="113"/>
      <c r="B172" s="114">
        <v>46235.0</v>
      </c>
      <c r="C172" s="115" t="s">
        <v>920</v>
      </c>
      <c r="D172" s="116" t="str">
        <f>VLOOKUP(C172,'DS ST'!A:B,2,0)</f>
        <v>EHS</v>
      </c>
      <c r="E172" s="117">
        <v>1101318.0</v>
      </c>
      <c r="F172" s="115" t="s">
        <v>1036</v>
      </c>
      <c r="G172" s="115" t="s">
        <v>104</v>
      </c>
      <c r="H172" s="118">
        <v>4.2</v>
      </c>
      <c r="I172" s="118">
        <v>4.14</v>
      </c>
      <c r="J172" s="119">
        <f t="shared" si="4"/>
        <v>0.06</v>
      </c>
      <c r="K172" s="115" t="s">
        <v>5344</v>
      </c>
      <c r="L172" s="121" t="str">
        <f t="shared" si="5"/>
        <v>PT15984041101318</v>
      </c>
      <c r="M172" s="121" t="s">
        <v>5345</v>
      </c>
      <c r="N172" s="122">
        <v>0.0600000000000005</v>
      </c>
      <c r="O172" s="122"/>
      <c r="P172" s="119">
        <f t="shared" si="6"/>
        <v>0</v>
      </c>
      <c r="Q172" s="124"/>
      <c r="R172" s="124"/>
      <c r="S172" s="124"/>
      <c r="T172" s="125" t="s">
        <v>695</v>
      </c>
      <c r="U172" s="126" t="s">
        <v>697</v>
      </c>
      <c r="V172" s="127" t="s">
        <v>492</v>
      </c>
      <c r="W172" s="129" t="str">
        <f t="shared" si="7"/>
        <v>Hao hụt</v>
      </c>
      <c r="X172" s="129" t="str">
        <f t="shared" si="21"/>
        <v/>
      </c>
      <c r="Y172" s="154" t="s">
        <v>499</v>
      </c>
      <c r="Z172" s="131" t="s">
        <v>745</v>
      </c>
      <c r="AA172" s="124"/>
      <c r="AB172" s="132"/>
      <c r="AC172" s="133"/>
      <c r="AD172" s="134"/>
      <c r="AE172" s="133"/>
      <c r="AF172" s="135" t="str">
        <f t="array" ref="AF172">xlookup($E:$E,'CLV2'!$A:$A,'CLV2'!E:E)</f>
        <v>2.FRUITS</v>
      </c>
      <c r="AG172" s="135" t="str">
        <f t="shared" si="10"/>
        <v>KG</v>
      </c>
      <c r="AH172" s="136">
        <f t="shared" si="11"/>
        <v>0.01428571429</v>
      </c>
      <c r="AI172" s="137">
        <f t="array" ref="AI172">XLOOKUP(E172,'Đơn giá'!A:A,'Đơn giá'!D:D)</f>
        <v>35000</v>
      </c>
      <c r="AJ172" s="138">
        <f t="shared" si="12"/>
        <v>2100</v>
      </c>
      <c r="AK172" s="138">
        <f t="shared" si="13"/>
        <v>2100</v>
      </c>
      <c r="AL172" s="138">
        <f t="shared" si="14"/>
        <v>0</v>
      </c>
      <c r="AM172" s="138">
        <f t="shared" si="15"/>
        <v>0</v>
      </c>
      <c r="AN172" s="138">
        <f t="shared" si="16"/>
        <v>0</v>
      </c>
      <c r="AO172" s="139" t="str">
        <f t="array" ref="AO172">XLOOKUP($D:$D,'DS ST'!$J:$J,'DS ST'!K:K)</f>
        <v>SC002130 - Nguyễn Văn Lâm</v>
      </c>
      <c r="AP172" s="139" t="str">
        <f t="array" ref="AP172">XLOOKUP($D:$D,'DS ST'!$J:$J,'DS ST'!L:L)</f>
        <v>Nguyễn Thị Cà</v>
      </c>
      <c r="AQ172" s="139" t="str">
        <f t="array" ref="AQ172">XLOOKUP($D:$D,'DS ST'!$J:$J,'DS ST'!M:M)</f>
        <v>HCM 007</v>
      </c>
      <c r="AR172" s="140"/>
      <c r="AS172" s="140"/>
      <c r="AT172" s="135" t="str">
        <f t="array" ref="AT172">xlookup($E:$E,'CLV2'!$A:$A,'CLV2'!$F:$F)</f>
        <v>3.LOCAL FRUITS</v>
      </c>
      <c r="AU172" s="135" t="str">
        <f t="array" ref="AU172">xlookup($E:$E,'CLV2'!$A:$A,'CLV2'!$G:$G)</f>
        <v>4.Mận Roi</v>
      </c>
      <c r="AV172" s="142"/>
      <c r="AW172" s="143"/>
      <c r="AX172" s="144"/>
    </row>
    <row r="173" ht="22.5" customHeight="1">
      <c r="A173" s="113"/>
      <c r="B173" s="114">
        <v>46235.0</v>
      </c>
      <c r="C173" s="115" t="s">
        <v>920</v>
      </c>
      <c r="D173" s="116" t="str">
        <f>VLOOKUP(C173,'DS ST'!A:B,2,0)</f>
        <v>EHS</v>
      </c>
      <c r="E173" s="117">
        <v>1101992.0</v>
      </c>
      <c r="F173" s="115" t="s">
        <v>1193</v>
      </c>
      <c r="G173" s="115" t="s">
        <v>104</v>
      </c>
      <c r="H173" s="118">
        <v>3.0</v>
      </c>
      <c r="I173" s="118">
        <v>2.98</v>
      </c>
      <c r="J173" s="119">
        <f t="shared" si="4"/>
        <v>0.02</v>
      </c>
      <c r="K173" s="115" t="s">
        <v>5344</v>
      </c>
      <c r="L173" s="121" t="str">
        <f t="shared" si="5"/>
        <v>PT15984041101992</v>
      </c>
      <c r="M173" s="121" t="s">
        <v>5345</v>
      </c>
      <c r="N173" s="122">
        <v>0.020000000000000018</v>
      </c>
      <c r="O173" s="122"/>
      <c r="P173" s="119">
        <f t="shared" si="6"/>
        <v>0</v>
      </c>
      <c r="Q173" s="124"/>
      <c r="R173" s="124"/>
      <c r="S173" s="124"/>
      <c r="T173" s="125" t="s">
        <v>695</v>
      </c>
      <c r="U173" s="126" t="s">
        <v>697</v>
      </c>
      <c r="V173" s="127" t="s">
        <v>492</v>
      </c>
      <c r="W173" s="129" t="str">
        <f t="shared" si="7"/>
        <v>Hao hụt</v>
      </c>
      <c r="X173" s="129" t="str">
        <f t="shared" si="21"/>
        <v/>
      </c>
      <c r="Y173" s="154" t="s">
        <v>499</v>
      </c>
      <c r="Z173" s="131" t="s">
        <v>745</v>
      </c>
      <c r="AA173" s="124"/>
      <c r="AB173" s="132"/>
      <c r="AC173" s="133"/>
      <c r="AD173" s="134"/>
      <c r="AE173" s="133"/>
      <c r="AF173" s="135" t="str">
        <f t="array" ref="AF173">xlookup($E:$E,'CLV2'!$A:$A,'CLV2'!E:E)</f>
        <v>2.FRUITS</v>
      </c>
      <c r="AG173" s="135" t="str">
        <f t="shared" si="10"/>
        <v>KG</v>
      </c>
      <c r="AH173" s="136">
        <f t="shared" si="11"/>
        <v>0.006666666667</v>
      </c>
      <c r="AI173" s="137">
        <f t="array" ref="AI173">XLOOKUP(E173,'Đơn giá'!A:A,'Đơn giá'!D:D)</f>
        <v>37000</v>
      </c>
      <c r="AJ173" s="138">
        <f t="shared" si="12"/>
        <v>740</v>
      </c>
      <c r="AK173" s="138">
        <f t="shared" si="13"/>
        <v>740</v>
      </c>
      <c r="AL173" s="138">
        <f t="shared" si="14"/>
        <v>0</v>
      </c>
      <c r="AM173" s="138">
        <f t="shared" si="15"/>
        <v>0</v>
      </c>
      <c r="AN173" s="138">
        <f t="shared" si="16"/>
        <v>0</v>
      </c>
      <c r="AO173" s="139" t="str">
        <f t="array" ref="AO173">XLOOKUP($D:$D,'DS ST'!$J:$J,'DS ST'!K:K)</f>
        <v>SC002130 - Nguyễn Văn Lâm</v>
      </c>
      <c r="AP173" s="139" t="str">
        <f t="array" ref="AP173">XLOOKUP($D:$D,'DS ST'!$J:$J,'DS ST'!L:L)</f>
        <v>Nguyễn Thị Cà</v>
      </c>
      <c r="AQ173" s="139" t="str">
        <f t="array" ref="AQ173">XLOOKUP($D:$D,'DS ST'!$J:$J,'DS ST'!M:M)</f>
        <v>HCM 007</v>
      </c>
      <c r="AR173" s="140"/>
      <c r="AS173" s="140"/>
      <c r="AT173" s="135" t="str">
        <f t="array" ref="AT173">xlookup($E:$E,'CLV2'!$A:$A,'CLV2'!$F:$F)</f>
        <v>3.LOCAL FRUITS</v>
      </c>
      <c r="AU173" s="135" t="str">
        <f t="array" ref="AU173">xlookup($E:$E,'CLV2'!$A:$A,'CLV2'!$G:$G)</f>
        <v>4.Xoài</v>
      </c>
      <c r="AV173" s="142"/>
      <c r="AW173" s="143"/>
      <c r="AX173" s="144"/>
    </row>
    <row r="174" ht="22.5" customHeight="1">
      <c r="A174" s="113"/>
      <c r="B174" s="114">
        <v>46235.0</v>
      </c>
      <c r="C174" s="115" t="s">
        <v>262</v>
      </c>
      <c r="D174" s="116" t="str">
        <f>VLOOKUP(C174,'DS ST'!A:B,2,0)</f>
        <v>A116</v>
      </c>
      <c r="E174" s="117">
        <v>1100816.0</v>
      </c>
      <c r="F174" s="115" t="s">
        <v>919</v>
      </c>
      <c r="G174" s="115" t="s">
        <v>104</v>
      </c>
      <c r="H174" s="118">
        <v>14.9</v>
      </c>
      <c r="I174" s="118">
        <v>14.88</v>
      </c>
      <c r="J174" s="119">
        <f t="shared" si="4"/>
        <v>0.02</v>
      </c>
      <c r="K174" s="115" t="s">
        <v>5346</v>
      </c>
      <c r="L174" s="121" t="str">
        <f t="shared" si="5"/>
        <v>PT15984021100816</v>
      </c>
      <c r="M174" s="121" t="s">
        <v>5347</v>
      </c>
      <c r="N174" s="122">
        <v>0.019999999999999574</v>
      </c>
      <c r="O174" s="122"/>
      <c r="P174" s="119">
        <f t="shared" si="6"/>
        <v>0</v>
      </c>
      <c r="Q174" s="124"/>
      <c r="R174" s="124"/>
      <c r="S174" s="124"/>
      <c r="T174" s="125" t="s">
        <v>695</v>
      </c>
      <c r="U174" s="126" t="s">
        <v>697</v>
      </c>
      <c r="V174" s="127" t="s">
        <v>492</v>
      </c>
      <c r="W174" s="129" t="str">
        <f t="shared" si="7"/>
        <v>Hao hụt</v>
      </c>
      <c r="X174" s="129" t="str">
        <f t="shared" si="21"/>
        <v/>
      </c>
      <c r="Y174" s="154" t="s">
        <v>499</v>
      </c>
      <c r="Z174" s="131" t="s">
        <v>745</v>
      </c>
      <c r="AA174" s="124"/>
      <c r="AB174" s="132"/>
      <c r="AC174" s="133"/>
      <c r="AD174" s="134"/>
      <c r="AE174" s="133"/>
      <c r="AF174" s="135" t="str">
        <f t="array" ref="AF174">xlookup($E:$E,'CLV2'!$A:$A,'CLV2'!E:E)</f>
        <v>2.FRUITS</v>
      </c>
      <c r="AG174" s="135" t="str">
        <f t="shared" si="10"/>
        <v>KG</v>
      </c>
      <c r="AH174" s="136">
        <f t="shared" si="11"/>
        <v>0.001342281879</v>
      </c>
      <c r="AI174" s="137">
        <f t="array" ref="AI174">XLOOKUP(E174,'Đơn giá'!A:A,'Đơn giá'!D:D)</f>
        <v>19000</v>
      </c>
      <c r="AJ174" s="138">
        <f t="shared" si="12"/>
        <v>380</v>
      </c>
      <c r="AK174" s="138">
        <f t="shared" si="13"/>
        <v>380</v>
      </c>
      <c r="AL174" s="138">
        <f t="shared" si="14"/>
        <v>0</v>
      </c>
      <c r="AM174" s="138">
        <f t="shared" si="15"/>
        <v>0</v>
      </c>
      <c r="AN174" s="138">
        <f t="shared" si="16"/>
        <v>0</v>
      </c>
      <c r="AO174" s="139" t="str">
        <f t="array" ref="AO174">XLOOKUP($D:$D,'DS ST'!$J:$J,'DS ST'!K:K)</f>
        <v>SC005218 - Đặng Đăng Khoa</v>
      </c>
      <c r="AP174" s="139" t="str">
        <f t="array" ref="AP174">XLOOKUP($D:$D,'DS ST'!$J:$J,'DS ST'!L:L)</f>
        <v>Nguyễn Thị Cà</v>
      </c>
      <c r="AQ174" s="139" t="str">
        <f t="array" ref="AQ174">XLOOKUP($D:$D,'DS ST'!$J:$J,'DS ST'!M:M)</f>
        <v>HCM 036</v>
      </c>
      <c r="AR174" s="140"/>
      <c r="AS174" s="140"/>
      <c r="AT174" s="135" t="str">
        <f t="array" ref="AT174">xlookup($E:$E,'CLV2'!$A:$A,'CLV2'!$F:$F)</f>
        <v>3.LOCAL FRUITS</v>
      </c>
      <c r="AU174" s="135" t="str">
        <f t="array" ref="AU174">xlookup($E:$E,'CLV2'!$A:$A,'CLV2'!$G:$G)</f>
        <v>4.Dưa Hấu</v>
      </c>
      <c r="AV174" s="142"/>
      <c r="AW174" s="143"/>
      <c r="AX174" s="144"/>
    </row>
    <row r="175" ht="22.5" customHeight="1">
      <c r="A175" s="113"/>
      <c r="B175" s="114">
        <v>46235.0</v>
      </c>
      <c r="C175" s="115" t="s">
        <v>262</v>
      </c>
      <c r="D175" s="116" t="str">
        <f>VLOOKUP(C175,'DS ST'!A:B,2,0)</f>
        <v>A116</v>
      </c>
      <c r="E175" s="117">
        <v>1101302.0</v>
      </c>
      <c r="F175" s="115" t="s">
        <v>944</v>
      </c>
      <c r="G175" s="115" t="s">
        <v>104</v>
      </c>
      <c r="H175" s="118">
        <v>8.0</v>
      </c>
      <c r="I175" s="118">
        <v>7.82</v>
      </c>
      <c r="J175" s="119">
        <f t="shared" si="4"/>
        <v>0.18</v>
      </c>
      <c r="K175" s="115" t="s">
        <v>5346</v>
      </c>
      <c r="L175" s="121" t="str">
        <f t="shared" si="5"/>
        <v>PT15984021101302</v>
      </c>
      <c r="M175" s="121" t="s">
        <v>5347</v>
      </c>
      <c r="N175" s="122">
        <v>0.17999999999999972</v>
      </c>
      <c r="O175" s="122"/>
      <c r="P175" s="119">
        <f t="shared" si="6"/>
        <v>0</v>
      </c>
      <c r="Q175" s="124"/>
      <c r="R175" s="124"/>
      <c r="S175" s="124"/>
      <c r="T175" s="125" t="s">
        <v>695</v>
      </c>
      <c r="U175" s="126" t="s">
        <v>697</v>
      </c>
      <c r="V175" s="127" t="s">
        <v>492</v>
      </c>
      <c r="W175" s="129" t="str">
        <f t="shared" si="7"/>
        <v>Hao hụt</v>
      </c>
      <c r="X175" s="129" t="str">
        <f t="shared" si="21"/>
        <v/>
      </c>
      <c r="Y175" s="154" t="s">
        <v>499</v>
      </c>
      <c r="Z175" s="131" t="s">
        <v>745</v>
      </c>
      <c r="AA175" s="124"/>
      <c r="AB175" s="132"/>
      <c r="AC175" s="133"/>
      <c r="AD175" s="134"/>
      <c r="AE175" s="133"/>
      <c r="AF175" s="135" t="str">
        <f t="array" ref="AF175">xlookup($E:$E,'CLV2'!$A:$A,'CLV2'!E:E)</f>
        <v>2.FRUITS</v>
      </c>
      <c r="AG175" s="135" t="str">
        <f t="shared" si="10"/>
        <v>KG</v>
      </c>
      <c r="AH175" s="136">
        <f t="shared" si="11"/>
        <v>0.0225</v>
      </c>
      <c r="AI175" s="137">
        <f t="array" ref="AI175">XLOOKUP(E175,'Đơn giá'!A:A,'Đơn giá'!D:D)</f>
        <v>17500</v>
      </c>
      <c r="AJ175" s="138">
        <f t="shared" si="12"/>
        <v>3150</v>
      </c>
      <c r="AK175" s="138">
        <f t="shared" si="13"/>
        <v>3150</v>
      </c>
      <c r="AL175" s="138">
        <f t="shared" si="14"/>
        <v>0</v>
      </c>
      <c r="AM175" s="138">
        <f t="shared" si="15"/>
        <v>0</v>
      </c>
      <c r="AN175" s="138">
        <f t="shared" si="16"/>
        <v>0</v>
      </c>
      <c r="AO175" s="139" t="str">
        <f t="array" ref="AO175">XLOOKUP($D:$D,'DS ST'!$J:$J,'DS ST'!K:K)</f>
        <v>SC005218 - Đặng Đăng Khoa</v>
      </c>
      <c r="AP175" s="139" t="str">
        <f t="array" ref="AP175">XLOOKUP($D:$D,'DS ST'!$J:$J,'DS ST'!L:L)</f>
        <v>Nguyễn Thị Cà</v>
      </c>
      <c r="AQ175" s="139" t="str">
        <f t="array" ref="AQ175">XLOOKUP($D:$D,'DS ST'!$J:$J,'DS ST'!M:M)</f>
        <v>HCM 036</v>
      </c>
      <c r="AR175" s="140"/>
      <c r="AS175" s="140"/>
      <c r="AT175" s="135" t="str">
        <f t="array" ref="AT175">xlookup($E:$E,'CLV2'!$A:$A,'CLV2'!$F:$F)</f>
        <v>3.LOCAL FRUITS</v>
      </c>
      <c r="AU175" s="135" t="str">
        <f t="array" ref="AU175">xlookup($E:$E,'CLV2'!$A:$A,'CLV2'!$G:$G)</f>
        <v>4.Chuối</v>
      </c>
      <c r="AV175" s="142"/>
      <c r="AW175" s="143"/>
      <c r="AX175" s="144"/>
    </row>
    <row r="176" ht="22.5" customHeight="1">
      <c r="A176" s="113"/>
      <c r="B176" s="114">
        <v>46235.0</v>
      </c>
      <c r="C176" s="115" t="s">
        <v>262</v>
      </c>
      <c r="D176" s="116" t="str">
        <f>VLOOKUP(C176,'DS ST'!A:B,2,0)</f>
        <v>A116</v>
      </c>
      <c r="E176" s="117">
        <v>1101318.0</v>
      </c>
      <c r="F176" s="115" t="s">
        <v>1036</v>
      </c>
      <c r="G176" s="115" t="s">
        <v>104</v>
      </c>
      <c r="H176" s="118">
        <v>4.2</v>
      </c>
      <c r="I176" s="118">
        <v>4.17</v>
      </c>
      <c r="J176" s="119">
        <f t="shared" si="4"/>
        <v>0.03</v>
      </c>
      <c r="K176" s="115" t="s">
        <v>5346</v>
      </c>
      <c r="L176" s="121" t="str">
        <f t="shared" si="5"/>
        <v>PT15984021101318</v>
      </c>
      <c r="M176" s="121" t="s">
        <v>5347</v>
      </c>
      <c r="N176" s="122">
        <v>0.03000000000000025</v>
      </c>
      <c r="O176" s="122"/>
      <c r="P176" s="119">
        <f t="shared" si="6"/>
        <v>0</v>
      </c>
      <c r="Q176" s="124"/>
      <c r="R176" s="124"/>
      <c r="S176" s="124"/>
      <c r="T176" s="125" t="s">
        <v>695</v>
      </c>
      <c r="U176" s="126" t="s">
        <v>697</v>
      </c>
      <c r="V176" s="127" t="s">
        <v>492</v>
      </c>
      <c r="W176" s="129" t="str">
        <f t="shared" si="7"/>
        <v>Hao hụt</v>
      </c>
      <c r="X176" s="129" t="str">
        <f t="shared" si="21"/>
        <v/>
      </c>
      <c r="Y176" s="154" t="s">
        <v>499</v>
      </c>
      <c r="Z176" s="131" t="s">
        <v>745</v>
      </c>
      <c r="AA176" s="124"/>
      <c r="AB176" s="132"/>
      <c r="AC176" s="133"/>
      <c r="AD176" s="134"/>
      <c r="AE176" s="133"/>
      <c r="AF176" s="135" t="str">
        <f t="array" ref="AF176">xlookup($E:$E,'CLV2'!$A:$A,'CLV2'!E:E)</f>
        <v>2.FRUITS</v>
      </c>
      <c r="AG176" s="135" t="str">
        <f t="shared" si="10"/>
        <v>KG</v>
      </c>
      <c r="AH176" s="136">
        <f t="shared" si="11"/>
        <v>0.007142857143</v>
      </c>
      <c r="AI176" s="137">
        <f t="array" ref="AI176">XLOOKUP(E176,'Đơn giá'!A:A,'Đơn giá'!D:D)</f>
        <v>35000</v>
      </c>
      <c r="AJ176" s="138">
        <f t="shared" si="12"/>
        <v>1050</v>
      </c>
      <c r="AK176" s="138">
        <f t="shared" si="13"/>
        <v>1050</v>
      </c>
      <c r="AL176" s="138">
        <f t="shared" si="14"/>
        <v>0</v>
      </c>
      <c r="AM176" s="138">
        <f t="shared" si="15"/>
        <v>0</v>
      </c>
      <c r="AN176" s="138">
        <f t="shared" si="16"/>
        <v>0</v>
      </c>
      <c r="AO176" s="139" t="str">
        <f t="array" ref="AO176">XLOOKUP($D:$D,'DS ST'!$J:$J,'DS ST'!K:K)</f>
        <v>SC005218 - Đặng Đăng Khoa</v>
      </c>
      <c r="AP176" s="139" t="str">
        <f t="array" ref="AP176">XLOOKUP($D:$D,'DS ST'!$J:$J,'DS ST'!L:L)</f>
        <v>Nguyễn Thị Cà</v>
      </c>
      <c r="AQ176" s="139" t="str">
        <f t="array" ref="AQ176">XLOOKUP($D:$D,'DS ST'!$J:$J,'DS ST'!M:M)</f>
        <v>HCM 036</v>
      </c>
      <c r="AR176" s="140"/>
      <c r="AS176" s="140"/>
      <c r="AT176" s="135" t="str">
        <f t="array" ref="AT176">xlookup($E:$E,'CLV2'!$A:$A,'CLV2'!$F:$F)</f>
        <v>3.LOCAL FRUITS</v>
      </c>
      <c r="AU176" s="135" t="str">
        <f t="array" ref="AU176">xlookup($E:$E,'CLV2'!$A:$A,'CLV2'!$G:$G)</f>
        <v>4.Mận Roi</v>
      </c>
      <c r="AV176" s="142"/>
      <c r="AW176" s="143"/>
      <c r="AX176" s="144"/>
    </row>
    <row r="177" ht="22.5" customHeight="1">
      <c r="A177" s="113"/>
      <c r="B177" s="114">
        <v>46235.0</v>
      </c>
      <c r="C177" s="115" t="s">
        <v>262</v>
      </c>
      <c r="D177" s="116" t="str">
        <f>VLOOKUP(C177,'DS ST'!A:B,2,0)</f>
        <v>A116</v>
      </c>
      <c r="E177" s="117">
        <v>1101392.0</v>
      </c>
      <c r="F177" s="115" t="s">
        <v>1093</v>
      </c>
      <c r="G177" s="115" t="s">
        <v>104</v>
      </c>
      <c r="H177" s="118">
        <v>5.2</v>
      </c>
      <c r="I177" s="118">
        <v>5.16</v>
      </c>
      <c r="J177" s="119">
        <f t="shared" si="4"/>
        <v>0.04</v>
      </c>
      <c r="K177" s="115" t="s">
        <v>5346</v>
      </c>
      <c r="L177" s="121" t="str">
        <f t="shared" si="5"/>
        <v>PT15984021101392</v>
      </c>
      <c r="M177" s="121" t="s">
        <v>5347</v>
      </c>
      <c r="N177" s="122">
        <v>0.040000000000000036</v>
      </c>
      <c r="O177" s="122"/>
      <c r="P177" s="119">
        <f t="shared" si="6"/>
        <v>0</v>
      </c>
      <c r="Q177" s="124"/>
      <c r="R177" s="124"/>
      <c r="S177" s="124"/>
      <c r="T177" s="125" t="s">
        <v>695</v>
      </c>
      <c r="U177" s="126" t="s">
        <v>697</v>
      </c>
      <c r="V177" s="127" t="s">
        <v>492</v>
      </c>
      <c r="W177" s="129" t="str">
        <f t="shared" si="7"/>
        <v>Hao hụt</v>
      </c>
      <c r="X177" s="129" t="str">
        <f t="shared" si="21"/>
        <v/>
      </c>
      <c r="Y177" s="154" t="s">
        <v>499</v>
      </c>
      <c r="Z177" s="131" t="s">
        <v>745</v>
      </c>
      <c r="AA177" s="124"/>
      <c r="AB177" s="132"/>
      <c r="AC177" s="133"/>
      <c r="AD177" s="134"/>
      <c r="AE177" s="133"/>
      <c r="AF177" s="135" t="str">
        <f t="array" ref="AF177">xlookup($E:$E,'CLV2'!$A:$A,'CLV2'!E:E)</f>
        <v>2.VEGETABLES</v>
      </c>
      <c r="AG177" s="135" t="str">
        <f t="shared" si="10"/>
        <v>KG</v>
      </c>
      <c r="AH177" s="136">
        <f t="shared" si="11"/>
        <v>0.007692307692</v>
      </c>
      <c r="AI177" s="137">
        <f t="array" ref="AI177">XLOOKUP(E177,'Đơn giá'!A:A,'Đơn giá'!D:D)</f>
        <v>48000</v>
      </c>
      <c r="AJ177" s="138">
        <f t="shared" si="12"/>
        <v>1920</v>
      </c>
      <c r="AK177" s="138">
        <f t="shared" si="13"/>
        <v>1920</v>
      </c>
      <c r="AL177" s="138">
        <f t="shared" si="14"/>
        <v>0</v>
      </c>
      <c r="AM177" s="138">
        <f t="shared" si="15"/>
        <v>0</v>
      </c>
      <c r="AN177" s="138">
        <f t="shared" si="16"/>
        <v>0</v>
      </c>
      <c r="AO177" s="139" t="str">
        <f t="array" ref="AO177">XLOOKUP($D:$D,'DS ST'!$J:$J,'DS ST'!K:K)</f>
        <v>SC005218 - Đặng Đăng Khoa</v>
      </c>
      <c r="AP177" s="139" t="str">
        <f t="array" ref="AP177">XLOOKUP($D:$D,'DS ST'!$J:$J,'DS ST'!L:L)</f>
        <v>Nguyễn Thị Cà</v>
      </c>
      <c r="AQ177" s="139" t="str">
        <f t="array" ref="AQ177">XLOOKUP($D:$D,'DS ST'!$J:$J,'DS ST'!M:M)</f>
        <v>HCM 036</v>
      </c>
      <c r="AR177" s="140"/>
      <c r="AS177" s="140"/>
      <c r="AT177" s="135" t="str">
        <f t="array" ref="AT177">xlookup($E:$E,'CLV2'!$A:$A,'CLV2'!$F:$F)</f>
        <v>3.FRUIT VEGGIES</v>
      </c>
      <c r="AU177" s="135" t="str">
        <f t="array" ref="AU177">xlookup($E:$E,'CLV2'!$A:$A,'CLV2'!$G:$G)</f>
        <v>4.Cà Chua, Dưa Leo, Ớt Chuông</v>
      </c>
      <c r="AV177" s="142"/>
      <c r="AW177" s="143"/>
      <c r="AX177" s="144"/>
    </row>
    <row r="178" ht="22.5" customHeight="1">
      <c r="A178" s="113"/>
      <c r="B178" s="114">
        <v>46235.0</v>
      </c>
      <c r="C178" s="115" t="s">
        <v>262</v>
      </c>
      <c r="D178" s="116" t="str">
        <f>VLOOKUP(C178,'DS ST'!A:B,2,0)</f>
        <v>A116</v>
      </c>
      <c r="E178" s="117">
        <v>1101592.0</v>
      </c>
      <c r="F178" s="115" t="s">
        <v>1161</v>
      </c>
      <c r="G178" s="115" t="s">
        <v>104</v>
      </c>
      <c r="H178" s="118">
        <v>10.3</v>
      </c>
      <c r="I178" s="118">
        <v>10.2</v>
      </c>
      <c r="J178" s="119">
        <f t="shared" si="4"/>
        <v>0.1</v>
      </c>
      <c r="K178" s="115" t="s">
        <v>5346</v>
      </c>
      <c r="L178" s="121" t="str">
        <f t="shared" si="5"/>
        <v>PT15984021101592</v>
      </c>
      <c r="M178" s="121" t="s">
        <v>5347</v>
      </c>
      <c r="N178" s="122">
        <v>0.10000000000000142</v>
      </c>
      <c r="O178" s="122"/>
      <c r="P178" s="119">
        <f t="shared" si="6"/>
        <v>0</v>
      </c>
      <c r="Q178" s="124"/>
      <c r="R178" s="124"/>
      <c r="S178" s="124"/>
      <c r="T178" s="125" t="s">
        <v>695</v>
      </c>
      <c r="U178" s="126" t="s">
        <v>697</v>
      </c>
      <c r="V178" s="127" t="s">
        <v>492</v>
      </c>
      <c r="W178" s="129" t="str">
        <f t="shared" si="7"/>
        <v>Hao hụt</v>
      </c>
      <c r="X178" s="129" t="str">
        <f t="shared" si="21"/>
        <v/>
      </c>
      <c r="Y178" s="154" t="s">
        <v>499</v>
      </c>
      <c r="Z178" s="131" t="s">
        <v>745</v>
      </c>
      <c r="AA178" s="124"/>
      <c r="AB178" s="132"/>
      <c r="AC178" s="133"/>
      <c r="AD178" s="134"/>
      <c r="AE178" s="133"/>
      <c r="AF178" s="135" t="str">
        <f t="array" ref="AF178">xlookup($E:$E,'CLV2'!$A:$A,'CLV2'!E:E)</f>
        <v>2.FRUITS</v>
      </c>
      <c r="AG178" s="135" t="str">
        <f t="shared" si="10"/>
        <v>KG</v>
      </c>
      <c r="AH178" s="136">
        <f t="shared" si="11"/>
        <v>0.009708737864</v>
      </c>
      <c r="AI178" s="137">
        <f t="array" ref="AI178">XLOOKUP(E178,'Đơn giá'!A:A,'Đơn giá'!D:D)</f>
        <v>73000</v>
      </c>
      <c r="AJ178" s="138">
        <f t="shared" si="12"/>
        <v>7300</v>
      </c>
      <c r="AK178" s="138">
        <f t="shared" si="13"/>
        <v>7300</v>
      </c>
      <c r="AL178" s="138">
        <f t="shared" si="14"/>
        <v>0</v>
      </c>
      <c r="AM178" s="138">
        <f t="shared" si="15"/>
        <v>0</v>
      </c>
      <c r="AN178" s="138">
        <f t="shared" si="16"/>
        <v>0</v>
      </c>
      <c r="AO178" s="139" t="str">
        <f t="array" ref="AO178">XLOOKUP($D:$D,'DS ST'!$J:$J,'DS ST'!K:K)</f>
        <v>SC005218 - Đặng Đăng Khoa</v>
      </c>
      <c r="AP178" s="139" t="str">
        <f t="array" ref="AP178">XLOOKUP($D:$D,'DS ST'!$J:$J,'DS ST'!L:L)</f>
        <v>Nguyễn Thị Cà</v>
      </c>
      <c r="AQ178" s="139" t="str">
        <f t="array" ref="AQ178">XLOOKUP($D:$D,'DS ST'!$J:$J,'DS ST'!M:M)</f>
        <v>HCM 036</v>
      </c>
      <c r="AR178" s="140"/>
      <c r="AS178" s="140"/>
      <c r="AT178" s="135" t="str">
        <f t="array" ref="AT178">xlookup($E:$E,'CLV2'!$A:$A,'CLV2'!$F:$F)</f>
        <v>3.LOCAL FRUITS</v>
      </c>
      <c r="AU178" s="135" t="str">
        <f t="array" ref="AU178">xlookup($E:$E,'CLV2'!$A:$A,'CLV2'!$G:$G)</f>
        <v>4.Sầu Riêng</v>
      </c>
      <c r="AV178" s="142"/>
      <c r="AW178" s="143"/>
      <c r="AX178" s="144"/>
    </row>
    <row r="179" ht="22.5" customHeight="1">
      <c r="A179" s="113"/>
      <c r="B179" s="114">
        <v>46235.0</v>
      </c>
      <c r="C179" s="115" t="s">
        <v>262</v>
      </c>
      <c r="D179" s="116" t="str">
        <f>VLOOKUP(C179,'DS ST'!A:B,2,0)</f>
        <v>A116</v>
      </c>
      <c r="E179" s="117">
        <v>8.936088900036E12</v>
      </c>
      <c r="F179" s="115" t="s">
        <v>1358</v>
      </c>
      <c r="G179" s="115" t="s">
        <v>29</v>
      </c>
      <c r="H179" s="118">
        <v>9.0</v>
      </c>
      <c r="I179" s="118">
        <v>8.0</v>
      </c>
      <c r="J179" s="119">
        <f t="shared" si="4"/>
        <v>1</v>
      </c>
      <c r="K179" s="115" t="s">
        <v>5346</v>
      </c>
      <c r="L179" s="121" t="str">
        <f t="shared" si="5"/>
        <v>PT15984028936088900036</v>
      </c>
      <c r="M179" s="121" t="s">
        <v>5347</v>
      </c>
      <c r="N179" s="122"/>
      <c r="O179" s="122"/>
      <c r="P179" s="119">
        <f t="shared" si="6"/>
        <v>1</v>
      </c>
      <c r="Q179" s="124"/>
      <c r="R179" s="124"/>
      <c r="S179" s="124"/>
      <c r="T179" s="125" t="s">
        <v>695</v>
      </c>
      <c r="U179" s="126" t="s">
        <v>697</v>
      </c>
      <c r="V179" s="127" t="s">
        <v>1500</v>
      </c>
      <c r="W179" s="129" t="str">
        <f t="shared" si="7"/>
        <v/>
      </c>
      <c r="X179" s="129" t="str">
        <f t="shared" si="21"/>
        <v/>
      </c>
      <c r="Y179" s="130" t="str">
        <f>IF(N(P179)&lt;=0,"",IF(OR(T179="Hình KDB",T179="Hình tele",ISNUMBER(SEARCH("Hình KDB",T179)),ISNUMBER(SEARCH("Hình tele",T179)),ISNUMBER(SEARCH("sai code",T179)),ISNUMBER(SEARCH("Thiếu kiện",U179))),"Kho rau",IF(AND(T179&lt;&gt;"Hình KDB",T179&lt;&gt;"Hình tele"),"Chưa xác định",IF(N(O179)&gt;0,IF(OR(T179="Hình KDB",T179="Hình tele",ISNUMBER(SEARCH("Hình KDB",T179)),ISNUMBER(SEARCH("Hình tele",T179)),ISNUMBER(SEARCH("sai code",T179)),ISNUMBER(SEARCH("Thiếu kiện",U179))),"Kho rau","Chưa xác định"),IF(OR(T179="Hình KDB",T179="Hình tele",ISNUMBER(SEARCH("Hình KDB",T179)),ISNUMBER(SEARCH("Hình tele",T179)),ISNUMBER(SEARCH("sai code",T179)),ISNUMBER(SEARCH("Thiếu kiện",U179))),"Kho rau",IF(V179="Chưa xác định","Chưa xác định",IF(OR(V179="DC giao thiếu",V179="TX giao thiếu kiện",V179="Hàng không đạt CL"),"Kho rau","")))))))</f>
        <v>Kho rau</v>
      </c>
      <c r="Z179" s="131" t="s">
        <v>745</v>
      </c>
      <c r="AA179" s="124"/>
      <c r="AB179" s="132"/>
      <c r="AC179" s="133"/>
      <c r="AD179" s="134"/>
      <c r="AE179" s="133"/>
      <c r="AF179" s="135" t="str">
        <f t="array" ref="AF179">xlookup($E:$E,'CLV2'!$A:$A,'CLV2'!E:E)</f>
        <v>2.DELICA</v>
      </c>
      <c r="AG179" s="135" t="str">
        <f t="shared" si="10"/>
        <v>Pack</v>
      </c>
      <c r="AH179" s="136">
        <f t="shared" si="11"/>
        <v>0.1111111111</v>
      </c>
      <c r="AI179" s="137">
        <f t="array" ref="AI179">XLOOKUP(E179,'Đơn giá'!A:A,'Đơn giá'!D:D)</f>
        <v>6300</v>
      </c>
      <c r="AJ179" s="138">
        <f t="shared" si="12"/>
        <v>6300</v>
      </c>
      <c r="AK179" s="138">
        <f t="shared" si="13"/>
        <v>0</v>
      </c>
      <c r="AL179" s="138">
        <f t="shared" si="14"/>
        <v>0</v>
      </c>
      <c r="AM179" s="138">
        <f t="shared" si="15"/>
        <v>6300</v>
      </c>
      <c r="AN179" s="138">
        <f t="shared" si="16"/>
        <v>0</v>
      </c>
      <c r="AO179" s="139" t="str">
        <f t="array" ref="AO179">XLOOKUP($D:$D,'DS ST'!$J:$J,'DS ST'!K:K)</f>
        <v>SC005218 - Đặng Đăng Khoa</v>
      </c>
      <c r="AP179" s="139" t="str">
        <f t="array" ref="AP179">XLOOKUP($D:$D,'DS ST'!$J:$J,'DS ST'!L:L)</f>
        <v>Nguyễn Thị Cà</v>
      </c>
      <c r="AQ179" s="139" t="str">
        <f t="array" ref="AQ179">XLOOKUP($D:$D,'DS ST'!$J:$J,'DS ST'!M:M)</f>
        <v>HCM 036</v>
      </c>
      <c r="AR179" s="140"/>
      <c r="AS179" s="140"/>
      <c r="AT179" s="135" t="str">
        <f t="array" ref="AT179">xlookup($E:$E,'CLV2'!$A:$A,'CLV2'!$F:$F)</f>
        <v>3.MATERIAL DELICA</v>
      </c>
      <c r="AU179" s="135" t="str">
        <f t="array" ref="AU179">xlookup($E:$E,'CLV2'!$A:$A,'CLV2'!$G:$G)</f>
        <v>4.BÚN TƯƠI CÁC LOẠI</v>
      </c>
      <c r="AV179" s="142"/>
      <c r="AW179" s="143"/>
      <c r="AX179" s="144"/>
    </row>
    <row r="180" ht="22.5" customHeight="1">
      <c r="A180" s="113"/>
      <c r="B180" s="114">
        <v>46235.0</v>
      </c>
      <c r="C180" s="115" t="s">
        <v>336</v>
      </c>
      <c r="D180" s="116" t="str">
        <f>VLOOKUP(C180,'DS ST'!A:B,2,0)</f>
        <v>A125</v>
      </c>
      <c r="E180" s="117">
        <v>1100992.0</v>
      </c>
      <c r="F180" s="115" t="s">
        <v>641</v>
      </c>
      <c r="G180" s="115" t="s">
        <v>104</v>
      </c>
      <c r="H180" s="118">
        <v>10.0</v>
      </c>
      <c r="I180" s="118">
        <v>9.9</v>
      </c>
      <c r="J180" s="119">
        <f t="shared" si="4"/>
        <v>0.1</v>
      </c>
      <c r="K180" s="115" t="s">
        <v>5348</v>
      </c>
      <c r="L180" s="121" t="str">
        <f t="shared" si="5"/>
        <v>PT15984001100992</v>
      </c>
      <c r="M180" s="121" t="s">
        <v>5349</v>
      </c>
      <c r="N180" s="122">
        <v>0.09999999999999964</v>
      </c>
      <c r="O180" s="122"/>
      <c r="P180" s="119">
        <f t="shared" si="6"/>
        <v>0</v>
      </c>
      <c r="Q180" s="124"/>
      <c r="R180" s="124"/>
      <c r="S180" s="124"/>
      <c r="T180" s="125" t="s">
        <v>3271</v>
      </c>
      <c r="U180" s="126" t="s">
        <v>697</v>
      </c>
      <c r="V180" s="127" t="s">
        <v>492</v>
      </c>
      <c r="W180" s="129" t="str">
        <f t="shared" si="7"/>
        <v>Hao hụt</v>
      </c>
      <c r="X180" s="129" t="str">
        <f t="shared" si="21"/>
        <v/>
      </c>
      <c r="Y180" s="154" t="s">
        <v>499</v>
      </c>
      <c r="Z180" s="131" t="s">
        <v>745</v>
      </c>
      <c r="AA180" s="124"/>
      <c r="AB180" s="132"/>
      <c r="AC180" s="133"/>
      <c r="AD180" s="134"/>
      <c r="AE180" s="133"/>
      <c r="AF180" s="135" t="str">
        <f t="array" ref="AF180">xlookup($E:$E,'CLV2'!$A:$A,'CLV2'!E:E)</f>
        <v>2.FRUITS</v>
      </c>
      <c r="AG180" s="135" t="str">
        <f t="shared" si="10"/>
        <v>KG</v>
      </c>
      <c r="AH180" s="136">
        <f t="shared" si="11"/>
        <v>0.01</v>
      </c>
      <c r="AI180" s="137">
        <f t="array" ref="AI180">XLOOKUP(E180,'Đơn giá'!A:A,'Đơn giá'!D:D)</f>
        <v>37000</v>
      </c>
      <c r="AJ180" s="138">
        <f t="shared" si="12"/>
        <v>3700</v>
      </c>
      <c r="AK180" s="138">
        <f t="shared" si="13"/>
        <v>3700</v>
      </c>
      <c r="AL180" s="138">
        <f t="shared" si="14"/>
        <v>0</v>
      </c>
      <c r="AM180" s="138">
        <f t="shared" si="15"/>
        <v>0</v>
      </c>
      <c r="AN180" s="138">
        <f t="shared" si="16"/>
        <v>0</v>
      </c>
      <c r="AO180" s="139" t="str">
        <f t="array" ref="AO180">XLOOKUP($D:$D,'DS ST'!$J:$J,'DS ST'!K:K)</f>
        <v>SC011310 - Hồ Xuân Thịnh</v>
      </c>
      <c r="AP180" s="139" t="str">
        <f t="array" ref="AP180">XLOOKUP($D:$D,'DS ST'!$J:$J,'DS ST'!L:L)</f>
        <v>Nguyễn Thị Cà</v>
      </c>
      <c r="AQ180" s="139" t="str">
        <f t="array" ref="AQ180">XLOOKUP($D:$D,'DS ST'!$J:$J,'DS ST'!M:M)</f>
        <v>HCM 021</v>
      </c>
      <c r="AR180" s="140"/>
      <c r="AS180" s="140"/>
      <c r="AT180" s="135" t="str">
        <f t="array" ref="AT180">xlookup($E:$E,'CLV2'!$A:$A,'CLV2'!$F:$F)</f>
        <v>3.LOCAL FRUITS</v>
      </c>
      <c r="AU180" s="135" t="str">
        <f t="array" ref="AU180">xlookup($E:$E,'CLV2'!$A:$A,'CLV2'!$G:$G)</f>
        <v>4.Dưa Lưới</v>
      </c>
      <c r="AV180" s="142"/>
      <c r="AW180" s="143"/>
      <c r="AX180" s="144"/>
    </row>
    <row r="181" ht="22.5" customHeight="1">
      <c r="A181" s="113"/>
      <c r="B181" s="114">
        <v>46235.0</v>
      </c>
      <c r="C181" s="115" t="s">
        <v>336</v>
      </c>
      <c r="D181" s="116" t="str">
        <f>VLOOKUP(C181,'DS ST'!A:B,2,0)</f>
        <v>A125</v>
      </c>
      <c r="E181" s="117">
        <v>1101062.0</v>
      </c>
      <c r="F181" s="115" t="s">
        <v>103</v>
      </c>
      <c r="G181" s="115" t="s">
        <v>104</v>
      </c>
      <c r="H181" s="118">
        <v>10.0</v>
      </c>
      <c r="I181" s="118">
        <v>9.94</v>
      </c>
      <c r="J181" s="119">
        <f t="shared" si="4"/>
        <v>0.06</v>
      </c>
      <c r="K181" s="115" t="s">
        <v>5348</v>
      </c>
      <c r="L181" s="121" t="str">
        <f t="shared" si="5"/>
        <v>PT15984001101062</v>
      </c>
      <c r="M181" s="121" t="s">
        <v>5349</v>
      </c>
      <c r="N181" s="122">
        <v>0.0600000000000005</v>
      </c>
      <c r="O181" s="122"/>
      <c r="P181" s="119">
        <f t="shared" si="6"/>
        <v>0</v>
      </c>
      <c r="Q181" s="124"/>
      <c r="R181" s="124"/>
      <c r="S181" s="124"/>
      <c r="T181" s="125" t="s">
        <v>3271</v>
      </c>
      <c r="U181" s="126" t="s">
        <v>697</v>
      </c>
      <c r="V181" s="127" t="s">
        <v>492</v>
      </c>
      <c r="W181" s="129" t="str">
        <f t="shared" si="7"/>
        <v>Hao hụt</v>
      </c>
      <c r="X181" s="129" t="str">
        <f t="shared" si="21"/>
        <v/>
      </c>
      <c r="Y181" s="154" t="s">
        <v>499</v>
      </c>
      <c r="Z181" s="131" t="s">
        <v>745</v>
      </c>
      <c r="AA181" s="124"/>
      <c r="AB181" s="132"/>
      <c r="AC181" s="133"/>
      <c r="AD181" s="134"/>
      <c r="AE181" s="133"/>
      <c r="AF181" s="135" t="str">
        <f t="array" ref="AF181">xlookup($E:$E,'CLV2'!$A:$A,'CLV2'!E:E)</f>
        <v>2.FRUITS</v>
      </c>
      <c r="AG181" s="135" t="str">
        <f t="shared" si="10"/>
        <v>KG</v>
      </c>
      <c r="AH181" s="136">
        <f t="shared" si="11"/>
        <v>0.006</v>
      </c>
      <c r="AI181" s="137">
        <f t="array" ref="AI181">XLOOKUP(E181,'Đơn giá'!A:A,'Đơn giá'!D:D)</f>
        <v>23000</v>
      </c>
      <c r="AJ181" s="138">
        <f t="shared" si="12"/>
        <v>1380</v>
      </c>
      <c r="AK181" s="138">
        <f t="shared" si="13"/>
        <v>1380</v>
      </c>
      <c r="AL181" s="138">
        <f t="shared" si="14"/>
        <v>0</v>
      </c>
      <c r="AM181" s="138">
        <f t="shared" si="15"/>
        <v>0</v>
      </c>
      <c r="AN181" s="138">
        <f t="shared" si="16"/>
        <v>0</v>
      </c>
      <c r="AO181" s="139" t="str">
        <f t="array" ref="AO181">XLOOKUP($D:$D,'DS ST'!$J:$J,'DS ST'!K:K)</f>
        <v>SC011310 - Hồ Xuân Thịnh</v>
      </c>
      <c r="AP181" s="139" t="str">
        <f t="array" ref="AP181">XLOOKUP($D:$D,'DS ST'!$J:$J,'DS ST'!L:L)</f>
        <v>Nguyễn Thị Cà</v>
      </c>
      <c r="AQ181" s="139" t="str">
        <f t="array" ref="AQ181">XLOOKUP($D:$D,'DS ST'!$J:$J,'DS ST'!M:M)</f>
        <v>HCM 021</v>
      </c>
      <c r="AR181" s="140"/>
      <c r="AS181" s="140"/>
      <c r="AT181" s="135" t="str">
        <f t="array" ref="AT181">xlookup($E:$E,'CLV2'!$A:$A,'CLV2'!$F:$F)</f>
        <v>3.LOCAL FRUITS</v>
      </c>
      <c r="AU181" s="135" t="str">
        <f t="array" ref="AU181">xlookup($E:$E,'CLV2'!$A:$A,'CLV2'!$G:$G)</f>
        <v>4.Chuối</v>
      </c>
      <c r="AV181" s="142"/>
      <c r="AW181" s="143"/>
      <c r="AX181" s="144"/>
    </row>
    <row r="182" ht="22.5" customHeight="1">
      <c r="A182" s="113"/>
      <c r="B182" s="114">
        <v>46235.0</v>
      </c>
      <c r="C182" s="115" t="s">
        <v>336</v>
      </c>
      <c r="D182" s="116" t="str">
        <f>VLOOKUP(C182,'DS ST'!A:B,2,0)</f>
        <v>A125</v>
      </c>
      <c r="E182" s="117">
        <v>1101318.0</v>
      </c>
      <c r="F182" s="115" t="s">
        <v>1036</v>
      </c>
      <c r="G182" s="115" t="s">
        <v>104</v>
      </c>
      <c r="H182" s="118">
        <v>4.2</v>
      </c>
      <c r="I182" s="118">
        <v>4.14</v>
      </c>
      <c r="J182" s="119">
        <f t="shared" si="4"/>
        <v>0.06</v>
      </c>
      <c r="K182" s="115" t="s">
        <v>5348</v>
      </c>
      <c r="L182" s="121" t="str">
        <f t="shared" si="5"/>
        <v>PT15984001101318</v>
      </c>
      <c r="M182" s="121" t="s">
        <v>5349</v>
      </c>
      <c r="N182" s="122">
        <v>0.0600000000000005</v>
      </c>
      <c r="O182" s="122"/>
      <c r="P182" s="119">
        <f t="shared" si="6"/>
        <v>0</v>
      </c>
      <c r="Q182" s="124"/>
      <c r="R182" s="124"/>
      <c r="S182" s="124"/>
      <c r="T182" s="125" t="s">
        <v>3271</v>
      </c>
      <c r="U182" s="126" t="s">
        <v>697</v>
      </c>
      <c r="V182" s="127" t="s">
        <v>492</v>
      </c>
      <c r="W182" s="129" t="str">
        <f t="shared" si="7"/>
        <v>Hao hụt</v>
      </c>
      <c r="X182" s="129" t="str">
        <f t="shared" si="21"/>
        <v/>
      </c>
      <c r="Y182" s="154" t="s">
        <v>499</v>
      </c>
      <c r="Z182" s="131" t="s">
        <v>745</v>
      </c>
      <c r="AA182" s="124"/>
      <c r="AB182" s="132"/>
      <c r="AC182" s="133"/>
      <c r="AD182" s="134"/>
      <c r="AE182" s="133"/>
      <c r="AF182" s="135" t="str">
        <f t="array" ref="AF182">xlookup($E:$E,'CLV2'!$A:$A,'CLV2'!E:E)</f>
        <v>2.FRUITS</v>
      </c>
      <c r="AG182" s="135" t="str">
        <f t="shared" si="10"/>
        <v>KG</v>
      </c>
      <c r="AH182" s="136">
        <f t="shared" si="11"/>
        <v>0.01428571429</v>
      </c>
      <c r="AI182" s="137">
        <f t="array" ref="AI182">XLOOKUP(E182,'Đơn giá'!A:A,'Đơn giá'!D:D)</f>
        <v>35000</v>
      </c>
      <c r="AJ182" s="138">
        <f t="shared" si="12"/>
        <v>2100</v>
      </c>
      <c r="AK182" s="138">
        <f t="shared" si="13"/>
        <v>2100</v>
      </c>
      <c r="AL182" s="138">
        <f t="shared" si="14"/>
        <v>0</v>
      </c>
      <c r="AM182" s="138">
        <f t="shared" si="15"/>
        <v>0</v>
      </c>
      <c r="AN182" s="138">
        <f t="shared" si="16"/>
        <v>0</v>
      </c>
      <c r="AO182" s="139" t="str">
        <f t="array" ref="AO182">XLOOKUP($D:$D,'DS ST'!$J:$J,'DS ST'!K:K)</f>
        <v>SC011310 - Hồ Xuân Thịnh</v>
      </c>
      <c r="AP182" s="139" t="str">
        <f t="array" ref="AP182">XLOOKUP($D:$D,'DS ST'!$J:$J,'DS ST'!L:L)</f>
        <v>Nguyễn Thị Cà</v>
      </c>
      <c r="AQ182" s="139" t="str">
        <f t="array" ref="AQ182">XLOOKUP($D:$D,'DS ST'!$J:$J,'DS ST'!M:M)</f>
        <v>HCM 021</v>
      </c>
      <c r="AR182" s="140"/>
      <c r="AS182" s="140"/>
      <c r="AT182" s="135" t="str">
        <f t="array" ref="AT182">xlookup($E:$E,'CLV2'!$A:$A,'CLV2'!$F:$F)</f>
        <v>3.LOCAL FRUITS</v>
      </c>
      <c r="AU182" s="135" t="str">
        <f t="array" ref="AU182">xlookup($E:$E,'CLV2'!$A:$A,'CLV2'!$G:$G)</f>
        <v>4.Mận Roi</v>
      </c>
      <c r="AV182" s="142"/>
      <c r="AW182" s="143"/>
      <c r="AX182" s="144"/>
    </row>
    <row r="183" ht="22.5" customHeight="1">
      <c r="A183" s="113"/>
      <c r="B183" s="114">
        <v>46235.0</v>
      </c>
      <c r="C183" s="115" t="s">
        <v>336</v>
      </c>
      <c r="D183" s="116" t="str">
        <f>VLOOKUP(C183,'DS ST'!A:B,2,0)</f>
        <v>A125</v>
      </c>
      <c r="E183" s="117">
        <v>1101366.0</v>
      </c>
      <c r="F183" s="115" t="s">
        <v>1804</v>
      </c>
      <c r="G183" s="115" t="s">
        <v>104</v>
      </c>
      <c r="H183" s="118">
        <v>8.3</v>
      </c>
      <c r="I183" s="118">
        <v>8.12</v>
      </c>
      <c r="J183" s="119">
        <f t="shared" si="4"/>
        <v>0.18</v>
      </c>
      <c r="K183" s="115" t="s">
        <v>5348</v>
      </c>
      <c r="L183" s="121" t="str">
        <f t="shared" si="5"/>
        <v>PT15984001101366</v>
      </c>
      <c r="M183" s="121" t="s">
        <v>5349</v>
      </c>
      <c r="N183" s="122">
        <v>0.1800000000000015</v>
      </c>
      <c r="O183" s="122"/>
      <c r="P183" s="119">
        <f t="shared" si="6"/>
        <v>0</v>
      </c>
      <c r="Q183" s="124"/>
      <c r="R183" s="124"/>
      <c r="S183" s="124"/>
      <c r="T183" s="125" t="s">
        <v>3271</v>
      </c>
      <c r="U183" s="126" t="s">
        <v>697</v>
      </c>
      <c r="V183" s="127" t="s">
        <v>492</v>
      </c>
      <c r="W183" s="129" t="str">
        <f t="shared" si="7"/>
        <v>Hao hụt</v>
      </c>
      <c r="X183" s="129" t="str">
        <f t="shared" si="21"/>
        <v/>
      </c>
      <c r="Y183" s="154" t="s">
        <v>499</v>
      </c>
      <c r="Z183" s="131" t="s">
        <v>745</v>
      </c>
      <c r="AA183" s="124"/>
      <c r="AB183" s="132"/>
      <c r="AC183" s="133"/>
      <c r="AD183" s="134"/>
      <c r="AE183" s="133"/>
      <c r="AF183" s="135" t="str">
        <f t="array" ref="AF183">xlookup($E:$E,'CLV2'!$A:$A,'CLV2'!E:E)</f>
        <v>2.VEGETABLES</v>
      </c>
      <c r="AG183" s="135" t="str">
        <f t="shared" si="10"/>
        <v>KG</v>
      </c>
      <c r="AH183" s="136">
        <f t="shared" si="11"/>
        <v>0.02168674699</v>
      </c>
      <c r="AI183" s="137">
        <f t="array" ref="AI183">XLOOKUP(E183,'Đơn giá'!A:A,'Đơn giá'!D:D)</f>
        <v>55000</v>
      </c>
      <c r="AJ183" s="138">
        <f t="shared" si="12"/>
        <v>9900</v>
      </c>
      <c r="AK183" s="138">
        <f t="shared" si="13"/>
        <v>9900</v>
      </c>
      <c r="AL183" s="138">
        <f t="shared" si="14"/>
        <v>0</v>
      </c>
      <c r="AM183" s="138">
        <f t="shared" si="15"/>
        <v>0</v>
      </c>
      <c r="AN183" s="138">
        <f t="shared" si="16"/>
        <v>0</v>
      </c>
      <c r="AO183" s="139" t="str">
        <f t="array" ref="AO183">XLOOKUP($D:$D,'DS ST'!$J:$J,'DS ST'!K:K)</f>
        <v>SC011310 - Hồ Xuân Thịnh</v>
      </c>
      <c r="AP183" s="139" t="str">
        <f t="array" ref="AP183">XLOOKUP($D:$D,'DS ST'!$J:$J,'DS ST'!L:L)</f>
        <v>Nguyễn Thị Cà</v>
      </c>
      <c r="AQ183" s="139" t="str">
        <f t="array" ref="AQ183">XLOOKUP($D:$D,'DS ST'!$J:$J,'DS ST'!M:M)</f>
        <v>HCM 021</v>
      </c>
      <c r="AR183" s="140"/>
      <c r="AS183" s="140"/>
      <c r="AT183" s="135" t="str">
        <f t="array" ref="AT183">xlookup($E:$E,'CLV2'!$A:$A,'CLV2'!$F:$F)</f>
        <v>3.LEAFY VEGGIES</v>
      </c>
      <c r="AU183" s="135" t="str">
        <f t="array" ref="AU183">xlookup($E:$E,'CLV2'!$A:$A,'CLV2'!$G:$G)</f>
        <v>4.Rau Ăn Bông</v>
      </c>
      <c r="AV183" s="142"/>
      <c r="AW183" s="143"/>
      <c r="AX183" s="144"/>
    </row>
    <row r="184" ht="22.5" customHeight="1">
      <c r="A184" s="113"/>
      <c r="B184" s="114">
        <v>46235.0</v>
      </c>
      <c r="C184" s="115" t="s">
        <v>336</v>
      </c>
      <c r="D184" s="116" t="str">
        <f>VLOOKUP(C184,'DS ST'!A:B,2,0)</f>
        <v>A125</v>
      </c>
      <c r="E184" s="117">
        <v>1101392.0</v>
      </c>
      <c r="F184" s="115" t="s">
        <v>1093</v>
      </c>
      <c r="G184" s="115" t="s">
        <v>104</v>
      </c>
      <c r="H184" s="118">
        <v>5.1</v>
      </c>
      <c r="I184" s="118">
        <v>5.04</v>
      </c>
      <c r="J184" s="119">
        <f t="shared" si="4"/>
        <v>0.06</v>
      </c>
      <c r="K184" s="115" t="s">
        <v>5348</v>
      </c>
      <c r="L184" s="121" t="str">
        <f t="shared" si="5"/>
        <v>PT15984001101392</v>
      </c>
      <c r="M184" s="121" t="s">
        <v>5349</v>
      </c>
      <c r="N184" s="122">
        <v>0.05999999999999961</v>
      </c>
      <c r="O184" s="122"/>
      <c r="P184" s="119">
        <f t="shared" si="6"/>
        <v>0</v>
      </c>
      <c r="Q184" s="124"/>
      <c r="R184" s="124"/>
      <c r="S184" s="124"/>
      <c r="T184" s="125" t="s">
        <v>3271</v>
      </c>
      <c r="U184" s="126" t="s">
        <v>697</v>
      </c>
      <c r="V184" s="127" t="s">
        <v>492</v>
      </c>
      <c r="W184" s="129" t="str">
        <f t="shared" si="7"/>
        <v>Hao hụt</v>
      </c>
      <c r="X184" s="129" t="str">
        <f t="shared" si="21"/>
        <v/>
      </c>
      <c r="Y184" s="154" t="s">
        <v>499</v>
      </c>
      <c r="Z184" s="131" t="s">
        <v>745</v>
      </c>
      <c r="AA184" s="124"/>
      <c r="AB184" s="132"/>
      <c r="AC184" s="133"/>
      <c r="AD184" s="134"/>
      <c r="AE184" s="133"/>
      <c r="AF184" s="135" t="str">
        <f t="array" ref="AF184">xlookup($E:$E,'CLV2'!$A:$A,'CLV2'!E:E)</f>
        <v>2.VEGETABLES</v>
      </c>
      <c r="AG184" s="135" t="str">
        <f t="shared" si="10"/>
        <v>KG</v>
      </c>
      <c r="AH184" s="136">
        <f t="shared" si="11"/>
        <v>0.01176470588</v>
      </c>
      <c r="AI184" s="137">
        <f t="array" ref="AI184">XLOOKUP(E184,'Đơn giá'!A:A,'Đơn giá'!D:D)</f>
        <v>48000</v>
      </c>
      <c r="AJ184" s="138">
        <f t="shared" si="12"/>
        <v>2880</v>
      </c>
      <c r="AK184" s="138">
        <f t="shared" si="13"/>
        <v>2880</v>
      </c>
      <c r="AL184" s="138">
        <f t="shared" si="14"/>
        <v>0</v>
      </c>
      <c r="AM184" s="138">
        <f t="shared" si="15"/>
        <v>0</v>
      </c>
      <c r="AN184" s="138">
        <f t="shared" si="16"/>
        <v>0</v>
      </c>
      <c r="AO184" s="139" t="str">
        <f t="array" ref="AO184">XLOOKUP($D:$D,'DS ST'!$J:$J,'DS ST'!K:K)</f>
        <v>SC011310 - Hồ Xuân Thịnh</v>
      </c>
      <c r="AP184" s="139" t="str">
        <f t="array" ref="AP184">XLOOKUP($D:$D,'DS ST'!$J:$J,'DS ST'!L:L)</f>
        <v>Nguyễn Thị Cà</v>
      </c>
      <c r="AQ184" s="139" t="str">
        <f t="array" ref="AQ184">XLOOKUP($D:$D,'DS ST'!$J:$J,'DS ST'!M:M)</f>
        <v>HCM 021</v>
      </c>
      <c r="AR184" s="140"/>
      <c r="AS184" s="140"/>
      <c r="AT184" s="135" t="str">
        <f t="array" ref="AT184">xlookup($E:$E,'CLV2'!$A:$A,'CLV2'!$F:$F)</f>
        <v>3.FRUIT VEGGIES</v>
      </c>
      <c r="AU184" s="135" t="str">
        <f t="array" ref="AU184">xlookup($E:$E,'CLV2'!$A:$A,'CLV2'!$G:$G)</f>
        <v>4.Cà Chua, Dưa Leo, Ớt Chuông</v>
      </c>
      <c r="AV184" s="142"/>
      <c r="AW184" s="143"/>
      <c r="AX184" s="144"/>
    </row>
    <row r="185" ht="22.5" customHeight="1">
      <c r="A185" s="113"/>
      <c r="B185" s="114">
        <v>46235.0</v>
      </c>
      <c r="C185" s="115" t="s">
        <v>336</v>
      </c>
      <c r="D185" s="116" t="str">
        <f>VLOOKUP(C185,'DS ST'!A:B,2,0)</f>
        <v>A125</v>
      </c>
      <c r="E185" s="117">
        <v>1101592.0</v>
      </c>
      <c r="F185" s="115" t="s">
        <v>1161</v>
      </c>
      <c r="G185" s="115" t="s">
        <v>104</v>
      </c>
      <c r="H185" s="118">
        <v>9.6</v>
      </c>
      <c r="I185" s="118">
        <v>9.48</v>
      </c>
      <c r="J185" s="119">
        <f t="shared" si="4"/>
        <v>0.12</v>
      </c>
      <c r="K185" s="115" t="s">
        <v>5348</v>
      </c>
      <c r="L185" s="121" t="str">
        <f t="shared" si="5"/>
        <v>PT15984001101592</v>
      </c>
      <c r="M185" s="121" t="s">
        <v>5349</v>
      </c>
      <c r="N185" s="122">
        <v>0.11999999999999922</v>
      </c>
      <c r="O185" s="122"/>
      <c r="P185" s="119">
        <f t="shared" si="6"/>
        <v>0</v>
      </c>
      <c r="Q185" s="124"/>
      <c r="R185" s="124"/>
      <c r="S185" s="124"/>
      <c r="T185" s="125" t="s">
        <v>3271</v>
      </c>
      <c r="U185" s="126" t="s">
        <v>697</v>
      </c>
      <c r="V185" s="127" t="s">
        <v>492</v>
      </c>
      <c r="W185" s="129" t="str">
        <f t="shared" si="7"/>
        <v>Hao hụt</v>
      </c>
      <c r="X185" s="129" t="str">
        <f t="shared" si="21"/>
        <v/>
      </c>
      <c r="Y185" s="154" t="s">
        <v>499</v>
      </c>
      <c r="Z185" s="131" t="s">
        <v>745</v>
      </c>
      <c r="AA185" s="124"/>
      <c r="AB185" s="132"/>
      <c r="AC185" s="133"/>
      <c r="AD185" s="134"/>
      <c r="AE185" s="133"/>
      <c r="AF185" s="135" t="str">
        <f t="array" ref="AF185">xlookup($E:$E,'CLV2'!$A:$A,'CLV2'!E:E)</f>
        <v>2.FRUITS</v>
      </c>
      <c r="AG185" s="135" t="str">
        <f t="shared" si="10"/>
        <v>KG</v>
      </c>
      <c r="AH185" s="136">
        <f t="shared" si="11"/>
        <v>0.0125</v>
      </c>
      <c r="AI185" s="137">
        <f t="array" ref="AI185">XLOOKUP(E185,'Đơn giá'!A:A,'Đơn giá'!D:D)</f>
        <v>73000</v>
      </c>
      <c r="AJ185" s="138">
        <f t="shared" si="12"/>
        <v>8760</v>
      </c>
      <c r="AK185" s="138">
        <f t="shared" si="13"/>
        <v>8760</v>
      </c>
      <c r="AL185" s="138">
        <f t="shared" si="14"/>
        <v>0</v>
      </c>
      <c r="AM185" s="138">
        <f t="shared" si="15"/>
        <v>0</v>
      </c>
      <c r="AN185" s="138">
        <f t="shared" si="16"/>
        <v>0</v>
      </c>
      <c r="AO185" s="139" t="str">
        <f t="array" ref="AO185">XLOOKUP($D:$D,'DS ST'!$J:$J,'DS ST'!K:K)</f>
        <v>SC011310 - Hồ Xuân Thịnh</v>
      </c>
      <c r="AP185" s="139" t="str">
        <f t="array" ref="AP185">XLOOKUP($D:$D,'DS ST'!$J:$J,'DS ST'!L:L)</f>
        <v>Nguyễn Thị Cà</v>
      </c>
      <c r="AQ185" s="139" t="str">
        <f t="array" ref="AQ185">XLOOKUP($D:$D,'DS ST'!$J:$J,'DS ST'!M:M)</f>
        <v>HCM 021</v>
      </c>
      <c r="AR185" s="140"/>
      <c r="AS185" s="140"/>
      <c r="AT185" s="135" t="str">
        <f t="array" ref="AT185">xlookup($E:$E,'CLV2'!$A:$A,'CLV2'!$F:$F)</f>
        <v>3.LOCAL FRUITS</v>
      </c>
      <c r="AU185" s="135" t="str">
        <f t="array" ref="AU185">xlookup($E:$E,'CLV2'!$A:$A,'CLV2'!$G:$G)</f>
        <v>4.Sầu Riêng</v>
      </c>
      <c r="AV185" s="142"/>
      <c r="AW185" s="143"/>
      <c r="AX185" s="144"/>
    </row>
    <row r="186" ht="22.5" customHeight="1">
      <c r="A186" s="113"/>
      <c r="B186" s="114">
        <v>46235.0</v>
      </c>
      <c r="C186" s="115" t="s">
        <v>946</v>
      </c>
      <c r="D186" s="116" t="str">
        <f>VLOOKUP(C186,'DS ST'!A:B,2,0)</f>
        <v>HHT</v>
      </c>
      <c r="E186" s="117">
        <v>11278.0</v>
      </c>
      <c r="F186" s="115" t="s">
        <v>1275</v>
      </c>
      <c r="G186" s="115" t="s">
        <v>23</v>
      </c>
      <c r="H186" s="118">
        <v>10.0</v>
      </c>
      <c r="I186" s="118">
        <v>9.0</v>
      </c>
      <c r="J186" s="119">
        <f t="shared" si="4"/>
        <v>1</v>
      </c>
      <c r="K186" s="115" t="s">
        <v>5350</v>
      </c>
      <c r="L186" s="121" t="str">
        <f t="shared" si="5"/>
        <v>PT159839611278</v>
      </c>
      <c r="M186" s="121" t="s">
        <v>5351</v>
      </c>
      <c r="N186" s="122"/>
      <c r="O186" s="187">
        <v>1.0</v>
      </c>
      <c r="P186" s="119">
        <f t="shared" si="6"/>
        <v>0</v>
      </c>
      <c r="Q186" s="153" t="s">
        <v>5352</v>
      </c>
      <c r="R186" s="124"/>
      <c r="S186" s="124"/>
      <c r="T186" s="125"/>
      <c r="U186" s="126" t="s">
        <v>697</v>
      </c>
      <c r="V186" s="127" t="s">
        <v>1162</v>
      </c>
      <c r="W186" s="129" t="str">
        <f t="shared" si="7"/>
        <v/>
      </c>
      <c r="X186" s="129" t="str">
        <f t="shared" si="21"/>
        <v>Siêu thị</v>
      </c>
      <c r="Y186" s="130" t="str">
        <f>IF(N(P186)&lt;=0,"",IF(OR(T186="Hình KDB",T186="Hình tele",ISNUMBER(SEARCH("Hình KDB",T186)),ISNUMBER(SEARCH("Hình tele",T186)),ISNUMBER(SEARCH("sai code",T186)),ISNUMBER(SEARCH("Thiếu kiện",U186))),"Kho rau",IF(AND(T186&lt;&gt;"Hình KDB",T186&lt;&gt;"Hình tele"),"Chưa xác định",IF(N(O186)&gt;0,IF(OR(T186="Hình KDB",T186="Hình tele",ISNUMBER(SEARCH("Hình KDB",T186)),ISNUMBER(SEARCH("Hình tele",T186)),ISNUMBER(SEARCH("sai code",T186)),ISNUMBER(SEARCH("Thiếu kiện",U186))),"Kho rau","Chưa xác định"),IF(OR(T186="Hình KDB",T186="Hình tele",ISNUMBER(SEARCH("Hình KDB",T186)),ISNUMBER(SEARCH("Hình tele",T186)),ISNUMBER(SEARCH("sai code",T186)),ISNUMBER(SEARCH("Thiếu kiện",U186))),"Kho rau",IF(V186="Chưa xác định","Chưa xác định",IF(OR(V186="DC giao thiếu",V186="TX giao thiếu kiện",V186="Hàng không đạt CL"),"Kho rau","")))))))</f>
        <v/>
      </c>
      <c r="Z186" s="131" t="s">
        <v>745</v>
      </c>
      <c r="AA186" s="124"/>
      <c r="AB186" s="132"/>
      <c r="AC186" s="133"/>
      <c r="AD186" s="134"/>
      <c r="AE186" s="133"/>
      <c r="AF186" s="135" t="str">
        <f t="array" ref="AF186">xlookup($E:$E,'CLV2'!$A:$A,'CLV2'!E:E)</f>
        <v>2.VEGETABLES</v>
      </c>
      <c r="AG186" s="135" t="str">
        <f t="shared" si="10"/>
        <v>Pack</v>
      </c>
      <c r="AH186" s="136">
        <f t="shared" si="11"/>
        <v>0.1</v>
      </c>
      <c r="AI186" s="137">
        <f t="array" ref="AI186">XLOOKUP(E186,'Đơn giá'!A:A,'Đơn giá'!D:D)</f>
        <v>13000</v>
      </c>
      <c r="AJ186" s="138">
        <f t="shared" si="12"/>
        <v>13000</v>
      </c>
      <c r="AK186" s="138">
        <f t="shared" si="13"/>
        <v>0</v>
      </c>
      <c r="AL186" s="138">
        <f t="shared" si="14"/>
        <v>13000</v>
      </c>
      <c r="AM186" s="138">
        <f t="shared" si="15"/>
        <v>0</v>
      </c>
      <c r="AN186" s="138">
        <f t="shared" si="16"/>
        <v>0</v>
      </c>
      <c r="AO186" s="139" t="str">
        <f t="array" ref="AO186">XLOOKUP($D:$D,'DS ST'!$J:$J,'DS ST'!K:K)</f>
        <v>SC007426 - Trần Hữu Vinh</v>
      </c>
      <c r="AP186" s="139" t="str">
        <f t="array" ref="AP186">XLOOKUP($D:$D,'DS ST'!$J:$J,'DS ST'!L:L)</f>
        <v>Võ Thị Huệ</v>
      </c>
      <c r="AQ186" s="139" t="str">
        <f t="array" ref="AQ186">XLOOKUP($D:$D,'DS ST'!$J:$J,'DS ST'!M:M)</f>
        <v>HCM 015</v>
      </c>
      <c r="AR186" s="140"/>
      <c r="AS186" s="140"/>
      <c r="AT186" s="135" t="str">
        <f t="array" ref="AT186">xlookup($E:$E,'CLV2'!$A:$A,'CLV2'!$F:$F)</f>
        <v>3.FRUIT VEGGIES</v>
      </c>
      <c r="AU186" s="135" t="str">
        <f t="array" ref="AU186">xlookup($E:$E,'CLV2'!$A:$A,'CLV2'!$G:$G)</f>
        <v>4.Cà Chua, Dưa Leo, Ớt Chuông</v>
      </c>
      <c r="AV186" s="142"/>
      <c r="AW186" s="143"/>
      <c r="AX186" s="144"/>
    </row>
    <row r="187" ht="22.5" customHeight="1">
      <c r="A187" s="113"/>
      <c r="B187" s="114">
        <v>46235.0</v>
      </c>
      <c r="C187" s="115" t="s">
        <v>946</v>
      </c>
      <c r="D187" s="116" t="str">
        <f>VLOOKUP(C187,'DS ST'!A:B,2,0)</f>
        <v>HHT</v>
      </c>
      <c r="E187" s="117">
        <v>1100816.0</v>
      </c>
      <c r="F187" s="115" t="s">
        <v>919</v>
      </c>
      <c r="G187" s="115" t="s">
        <v>104</v>
      </c>
      <c r="H187" s="118">
        <v>15.0</v>
      </c>
      <c r="I187" s="118">
        <v>14.88</v>
      </c>
      <c r="J187" s="119">
        <f t="shared" si="4"/>
        <v>0.12</v>
      </c>
      <c r="K187" s="115" t="s">
        <v>5350</v>
      </c>
      <c r="L187" s="121" t="str">
        <f t="shared" si="5"/>
        <v>PT15983961100816</v>
      </c>
      <c r="M187" s="121" t="s">
        <v>5351</v>
      </c>
      <c r="N187" s="122">
        <v>0.11999999999999922</v>
      </c>
      <c r="O187" s="122"/>
      <c r="P187" s="119">
        <f t="shared" si="6"/>
        <v>0</v>
      </c>
      <c r="Q187" s="124"/>
      <c r="R187" s="124"/>
      <c r="S187" s="124"/>
      <c r="T187" s="125" t="s">
        <v>3271</v>
      </c>
      <c r="U187" s="126" t="s">
        <v>697</v>
      </c>
      <c r="V187" s="127" t="s">
        <v>492</v>
      </c>
      <c r="W187" s="129" t="str">
        <f t="shared" si="7"/>
        <v>Hao hụt</v>
      </c>
      <c r="X187" s="129" t="str">
        <f t="shared" si="21"/>
        <v/>
      </c>
      <c r="Y187" s="154" t="s">
        <v>499</v>
      </c>
      <c r="Z187" s="131" t="s">
        <v>745</v>
      </c>
      <c r="AA187" s="124"/>
      <c r="AB187" s="132"/>
      <c r="AC187" s="133"/>
      <c r="AD187" s="134"/>
      <c r="AE187" s="133"/>
      <c r="AF187" s="135" t="str">
        <f t="array" ref="AF187">xlookup($E:$E,'CLV2'!$A:$A,'CLV2'!E:E)</f>
        <v>2.FRUITS</v>
      </c>
      <c r="AG187" s="135" t="str">
        <f t="shared" si="10"/>
        <v>KG</v>
      </c>
      <c r="AH187" s="136">
        <f t="shared" si="11"/>
        <v>0.008</v>
      </c>
      <c r="AI187" s="137">
        <f t="array" ref="AI187">XLOOKUP(E187,'Đơn giá'!A:A,'Đơn giá'!D:D)</f>
        <v>19000</v>
      </c>
      <c r="AJ187" s="138">
        <f t="shared" si="12"/>
        <v>2280</v>
      </c>
      <c r="AK187" s="138">
        <f t="shared" si="13"/>
        <v>2280</v>
      </c>
      <c r="AL187" s="138">
        <f t="shared" si="14"/>
        <v>0</v>
      </c>
      <c r="AM187" s="138">
        <f t="shared" si="15"/>
        <v>0</v>
      </c>
      <c r="AN187" s="138">
        <f t="shared" si="16"/>
        <v>0</v>
      </c>
      <c r="AO187" s="139" t="str">
        <f t="array" ref="AO187">XLOOKUP($D:$D,'DS ST'!$J:$J,'DS ST'!K:K)</f>
        <v>SC007426 - Trần Hữu Vinh</v>
      </c>
      <c r="AP187" s="139" t="str">
        <f t="array" ref="AP187">XLOOKUP($D:$D,'DS ST'!$J:$J,'DS ST'!L:L)</f>
        <v>Võ Thị Huệ</v>
      </c>
      <c r="AQ187" s="139" t="str">
        <f t="array" ref="AQ187">XLOOKUP($D:$D,'DS ST'!$J:$J,'DS ST'!M:M)</f>
        <v>HCM 015</v>
      </c>
      <c r="AR187" s="140"/>
      <c r="AS187" s="140"/>
      <c r="AT187" s="135" t="str">
        <f t="array" ref="AT187">xlookup($E:$E,'CLV2'!$A:$A,'CLV2'!$F:$F)</f>
        <v>3.LOCAL FRUITS</v>
      </c>
      <c r="AU187" s="135" t="str">
        <f t="array" ref="AU187">xlookup($E:$E,'CLV2'!$A:$A,'CLV2'!$G:$G)</f>
        <v>4.Dưa Hấu</v>
      </c>
      <c r="AV187" s="142"/>
      <c r="AW187" s="143"/>
      <c r="AX187" s="144"/>
    </row>
    <row r="188" ht="22.5" customHeight="1">
      <c r="A188" s="113"/>
      <c r="B188" s="114">
        <v>46235.0</v>
      </c>
      <c r="C188" s="115" t="s">
        <v>946</v>
      </c>
      <c r="D188" s="116" t="str">
        <f>VLOOKUP(C188,'DS ST'!A:B,2,0)</f>
        <v>HHT</v>
      </c>
      <c r="E188" s="117">
        <v>1100992.0</v>
      </c>
      <c r="F188" s="115" t="s">
        <v>641</v>
      </c>
      <c r="G188" s="115" t="s">
        <v>104</v>
      </c>
      <c r="H188" s="118">
        <v>10.1</v>
      </c>
      <c r="I188" s="118">
        <v>10.0</v>
      </c>
      <c r="J188" s="119">
        <f t="shared" si="4"/>
        <v>0.1</v>
      </c>
      <c r="K188" s="115" t="s">
        <v>5350</v>
      </c>
      <c r="L188" s="121" t="str">
        <f t="shared" si="5"/>
        <v>PT15983961100992</v>
      </c>
      <c r="M188" s="121" t="s">
        <v>5351</v>
      </c>
      <c r="N188" s="122">
        <v>0.09999999999999964</v>
      </c>
      <c r="O188" s="122"/>
      <c r="P188" s="119">
        <f t="shared" si="6"/>
        <v>0</v>
      </c>
      <c r="Q188" s="124"/>
      <c r="R188" s="124"/>
      <c r="S188" s="124"/>
      <c r="T188" s="125" t="s">
        <v>3271</v>
      </c>
      <c r="U188" s="126" t="s">
        <v>697</v>
      </c>
      <c r="V188" s="127" t="s">
        <v>492</v>
      </c>
      <c r="W188" s="129" t="str">
        <f t="shared" si="7"/>
        <v>Hao hụt</v>
      </c>
      <c r="X188" s="129" t="str">
        <f t="shared" si="21"/>
        <v/>
      </c>
      <c r="Y188" s="154" t="s">
        <v>499</v>
      </c>
      <c r="Z188" s="131" t="s">
        <v>745</v>
      </c>
      <c r="AA188" s="124"/>
      <c r="AB188" s="132"/>
      <c r="AC188" s="133"/>
      <c r="AD188" s="134"/>
      <c r="AE188" s="133"/>
      <c r="AF188" s="135" t="str">
        <f t="array" ref="AF188">xlookup($E:$E,'CLV2'!$A:$A,'CLV2'!E:E)</f>
        <v>2.FRUITS</v>
      </c>
      <c r="AG188" s="135" t="str">
        <f t="shared" si="10"/>
        <v>KG</v>
      </c>
      <c r="AH188" s="136">
        <f t="shared" si="11"/>
        <v>0.009900990099</v>
      </c>
      <c r="AI188" s="137">
        <f t="array" ref="AI188">XLOOKUP(E188,'Đơn giá'!A:A,'Đơn giá'!D:D)</f>
        <v>37000</v>
      </c>
      <c r="AJ188" s="138">
        <f t="shared" si="12"/>
        <v>3700</v>
      </c>
      <c r="AK188" s="138">
        <f t="shared" si="13"/>
        <v>3700</v>
      </c>
      <c r="AL188" s="138">
        <f t="shared" si="14"/>
        <v>0</v>
      </c>
      <c r="AM188" s="138">
        <f t="shared" si="15"/>
        <v>0</v>
      </c>
      <c r="AN188" s="138">
        <f t="shared" si="16"/>
        <v>0</v>
      </c>
      <c r="AO188" s="139" t="str">
        <f t="array" ref="AO188">XLOOKUP($D:$D,'DS ST'!$J:$J,'DS ST'!K:K)</f>
        <v>SC007426 - Trần Hữu Vinh</v>
      </c>
      <c r="AP188" s="139" t="str">
        <f t="array" ref="AP188">XLOOKUP($D:$D,'DS ST'!$J:$J,'DS ST'!L:L)</f>
        <v>Võ Thị Huệ</v>
      </c>
      <c r="AQ188" s="139" t="str">
        <f t="array" ref="AQ188">XLOOKUP($D:$D,'DS ST'!$J:$J,'DS ST'!M:M)</f>
        <v>HCM 015</v>
      </c>
      <c r="AR188" s="140"/>
      <c r="AS188" s="140"/>
      <c r="AT188" s="135" t="str">
        <f t="array" ref="AT188">xlookup($E:$E,'CLV2'!$A:$A,'CLV2'!$F:$F)</f>
        <v>3.LOCAL FRUITS</v>
      </c>
      <c r="AU188" s="135" t="str">
        <f t="array" ref="AU188">xlookup($E:$E,'CLV2'!$A:$A,'CLV2'!$G:$G)</f>
        <v>4.Dưa Lưới</v>
      </c>
      <c r="AV188" s="142"/>
      <c r="AW188" s="143"/>
      <c r="AX188" s="144"/>
    </row>
    <row r="189" ht="22.5" customHeight="1">
      <c r="A189" s="113"/>
      <c r="B189" s="114">
        <v>46235.0</v>
      </c>
      <c r="C189" s="115" t="s">
        <v>946</v>
      </c>
      <c r="D189" s="116" t="str">
        <f>VLOOKUP(C189,'DS ST'!A:B,2,0)</f>
        <v>HHT</v>
      </c>
      <c r="E189" s="117">
        <v>1101302.0</v>
      </c>
      <c r="F189" s="115" t="s">
        <v>944</v>
      </c>
      <c r="G189" s="115" t="s">
        <v>104</v>
      </c>
      <c r="H189" s="118">
        <v>8.0</v>
      </c>
      <c r="I189" s="118">
        <v>7.9</v>
      </c>
      <c r="J189" s="119">
        <f t="shared" si="4"/>
        <v>0.1</v>
      </c>
      <c r="K189" s="115" t="s">
        <v>5350</v>
      </c>
      <c r="L189" s="121" t="str">
        <f t="shared" si="5"/>
        <v>PT15983961101302</v>
      </c>
      <c r="M189" s="121" t="s">
        <v>5351</v>
      </c>
      <c r="N189" s="122">
        <v>0.09999999999999964</v>
      </c>
      <c r="O189" s="122"/>
      <c r="P189" s="119">
        <f t="shared" si="6"/>
        <v>0</v>
      </c>
      <c r="Q189" s="124"/>
      <c r="R189" s="124"/>
      <c r="S189" s="124"/>
      <c r="T189" s="125" t="s">
        <v>3271</v>
      </c>
      <c r="U189" s="126" t="s">
        <v>697</v>
      </c>
      <c r="V189" s="127" t="s">
        <v>492</v>
      </c>
      <c r="W189" s="129" t="str">
        <f t="shared" si="7"/>
        <v>Hao hụt</v>
      </c>
      <c r="X189" s="129" t="str">
        <f t="shared" si="21"/>
        <v/>
      </c>
      <c r="Y189" s="154" t="s">
        <v>499</v>
      </c>
      <c r="Z189" s="131" t="s">
        <v>745</v>
      </c>
      <c r="AA189" s="124"/>
      <c r="AB189" s="132"/>
      <c r="AC189" s="133"/>
      <c r="AD189" s="134"/>
      <c r="AE189" s="133"/>
      <c r="AF189" s="135" t="str">
        <f t="array" ref="AF189">xlookup($E:$E,'CLV2'!$A:$A,'CLV2'!E:E)</f>
        <v>2.FRUITS</v>
      </c>
      <c r="AG189" s="135" t="str">
        <f t="shared" si="10"/>
        <v>KG</v>
      </c>
      <c r="AH189" s="136">
        <f t="shared" si="11"/>
        <v>0.0125</v>
      </c>
      <c r="AI189" s="137">
        <f t="array" ref="AI189">XLOOKUP(E189,'Đơn giá'!A:A,'Đơn giá'!D:D)</f>
        <v>17500</v>
      </c>
      <c r="AJ189" s="138">
        <f t="shared" si="12"/>
        <v>1750</v>
      </c>
      <c r="AK189" s="138">
        <f t="shared" si="13"/>
        <v>1750</v>
      </c>
      <c r="AL189" s="138">
        <f t="shared" si="14"/>
        <v>0</v>
      </c>
      <c r="AM189" s="138">
        <f t="shared" si="15"/>
        <v>0</v>
      </c>
      <c r="AN189" s="138">
        <f t="shared" si="16"/>
        <v>0</v>
      </c>
      <c r="AO189" s="139" t="str">
        <f t="array" ref="AO189">XLOOKUP($D:$D,'DS ST'!$J:$J,'DS ST'!K:K)</f>
        <v>SC007426 - Trần Hữu Vinh</v>
      </c>
      <c r="AP189" s="139" t="str">
        <f t="array" ref="AP189">XLOOKUP($D:$D,'DS ST'!$J:$J,'DS ST'!L:L)</f>
        <v>Võ Thị Huệ</v>
      </c>
      <c r="AQ189" s="139" t="str">
        <f t="array" ref="AQ189">XLOOKUP($D:$D,'DS ST'!$J:$J,'DS ST'!M:M)</f>
        <v>HCM 015</v>
      </c>
      <c r="AR189" s="140"/>
      <c r="AS189" s="140"/>
      <c r="AT189" s="135" t="str">
        <f t="array" ref="AT189">xlookup($E:$E,'CLV2'!$A:$A,'CLV2'!$F:$F)</f>
        <v>3.LOCAL FRUITS</v>
      </c>
      <c r="AU189" s="135" t="str">
        <f t="array" ref="AU189">xlookup($E:$E,'CLV2'!$A:$A,'CLV2'!$G:$G)</f>
        <v>4.Chuối</v>
      </c>
      <c r="AV189" s="142"/>
      <c r="AW189" s="143"/>
      <c r="AX189" s="144"/>
    </row>
    <row r="190" ht="22.5" customHeight="1">
      <c r="A190" s="113"/>
      <c r="B190" s="114">
        <v>46235.0</v>
      </c>
      <c r="C190" s="115" t="s">
        <v>946</v>
      </c>
      <c r="D190" s="116" t="str">
        <f>VLOOKUP(C190,'DS ST'!A:B,2,0)</f>
        <v>HHT</v>
      </c>
      <c r="E190" s="117">
        <v>1101366.0</v>
      </c>
      <c r="F190" s="115" t="s">
        <v>1804</v>
      </c>
      <c r="G190" s="115" t="s">
        <v>104</v>
      </c>
      <c r="H190" s="118">
        <v>8.2</v>
      </c>
      <c r="I190" s="118">
        <v>8.16</v>
      </c>
      <c r="J190" s="119">
        <f t="shared" si="4"/>
        <v>0.04</v>
      </c>
      <c r="K190" s="115" t="s">
        <v>5350</v>
      </c>
      <c r="L190" s="121" t="str">
        <f t="shared" si="5"/>
        <v>PT15983961101366</v>
      </c>
      <c r="M190" s="121" t="s">
        <v>5351</v>
      </c>
      <c r="N190" s="122">
        <v>0.03999999999999915</v>
      </c>
      <c r="O190" s="122"/>
      <c r="P190" s="119">
        <f t="shared" si="6"/>
        <v>0</v>
      </c>
      <c r="Q190" s="124"/>
      <c r="R190" s="124"/>
      <c r="S190" s="124"/>
      <c r="T190" s="125" t="s">
        <v>3271</v>
      </c>
      <c r="U190" s="126" t="s">
        <v>697</v>
      </c>
      <c r="V190" s="127" t="s">
        <v>492</v>
      </c>
      <c r="W190" s="129" t="str">
        <f t="shared" si="7"/>
        <v>Hao hụt</v>
      </c>
      <c r="X190" s="129" t="str">
        <f t="shared" si="21"/>
        <v/>
      </c>
      <c r="Y190" s="154" t="s">
        <v>499</v>
      </c>
      <c r="Z190" s="131" t="s">
        <v>745</v>
      </c>
      <c r="AA190" s="124"/>
      <c r="AB190" s="132"/>
      <c r="AC190" s="133"/>
      <c r="AD190" s="134"/>
      <c r="AE190" s="133"/>
      <c r="AF190" s="135" t="str">
        <f t="array" ref="AF190">xlookup($E:$E,'CLV2'!$A:$A,'CLV2'!E:E)</f>
        <v>2.VEGETABLES</v>
      </c>
      <c r="AG190" s="135" t="str">
        <f t="shared" si="10"/>
        <v>KG</v>
      </c>
      <c r="AH190" s="136">
        <f t="shared" si="11"/>
        <v>0.00487804878</v>
      </c>
      <c r="AI190" s="137">
        <f t="array" ref="AI190">XLOOKUP(E190,'Đơn giá'!A:A,'Đơn giá'!D:D)</f>
        <v>55000</v>
      </c>
      <c r="AJ190" s="138">
        <f t="shared" si="12"/>
        <v>2200</v>
      </c>
      <c r="AK190" s="138">
        <f t="shared" si="13"/>
        <v>2200</v>
      </c>
      <c r="AL190" s="138">
        <f t="shared" si="14"/>
        <v>0</v>
      </c>
      <c r="AM190" s="138">
        <f t="shared" si="15"/>
        <v>0</v>
      </c>
      <c r="AN190" s="138">
        <f t="shared" si="16"/>
        <v>0</v>
      </c>
      <c r="AO190" s="139" t="str">
        <f t="array" ref="AO190">XLOOKUP($D:$D,'DS ST'!$J:$J,'DS ST'!K:K)</f>
        <v>SC007426 - Trần Hữu Vinh</v>
      </c>
      <c r="AP190" s="139" t="str">
        <f t="array" ref="AP190">XLOOKUP($D:$D,'DS ST'!$J:$J,'DS ST'!L:L)</f>
        <v>Võ Thị Huệ</v>
      </c>
      <c r="AQ190" s="139" t="str">
        <f t="array" ref="AQ190">XLOOKUP($D:$D,'DS ST'!$J:$J,'DS ST'!M:M)</f>
        <v>HCM 015</v>
      </c>
      <c r="AR190" s="140"/>
      <c r="AS190" s="140"/>
      <c r="AT190" s="135" t="str">
        <f t="array" ref="AT190">xlookup($E:$E,'CLV2'!$A:$A,'CLV2'!$F:$F)</f>
        <v>3.LEAFY VEGGIES</v>
      </c>
      <c r="AU190" s="135" t="str">
        <f t="array" ref="AU190">xlookup($E:$E,'CLV2'!$A:$A,'CLV2'!$G:$G)</f>
        <v>4.Rau Ăn Bông</v>
      </c>
      <c r="AV190" s="142"/>
      <c r="AW190" s="143"/>
      <c r="AX190" s="144"/>
    </row>
    <row r="191" ht="22.5" customHeight="1">
      <c r="A191" s="113"/>
      <c r="B191" s="114">
        <v>46235.0</v>
      </c>
      <c r="C191" s="115" t="s">
        <v>173</v>
      </c>
      <c r="D191" s="116" t="str">
        <f>VLOOKUP(C191,'DS ST'!A:B,2,0)</f>
        <v>A108</v>
      </c>
      <c r="E191" s="117">
        <v>10793.0</v>
      </c>
      <c r="F191" s="115" t="s">
        <v>642</v>
      </c>
      <c r="G191" s="115" t="s">
        <v>29</v>
      </c>
      <c r="H191" s="118">
        <v>4.0</v>
      </c>
      <c r="I191" s="118">
        <v>0.0</v>
      </c>
      <c r="J191" s="119">
        <f t="shared" si="4"/>
        <v>4</v>
      </c>
      <c r="K191" s="115" t="s">
        <v>5353</v>
      </c>
      <c r="L191" s="121" t="str">
        <f t="shared" si="5"/>
        <v>PT159839410793</v>
      </c>
      <c r="M191" s="121" t="s">
        <v>5354</v>
      </c>
      <c r="N191" s="122"/>
      <c r="O191" s="122"/>
      <c r="P191" s="119">
        <f t="shared" si="6"/>
        <v>4</v>
      </c>
      <c r="Q191" s="124"/>
      <c r="R191" s="124"/>
      <c r="S191" s="124"/>
      <c r="T191" s="125"/>
      <c r="U191" s="126" t="s">
        <v>697</v>
      </c>
      <c r="V191" s="127" t="s">
        <v>1500</v>
      </c>
      <c r="W191" s="129" t="str">
        <f t="shared" si="7"/>
        <v/>
      </c>
      <c r="X191" s="129" t="str">
        <f t="shared" si="21"/>
        <v/>
      </c>
      <c r="Y191" s="154" t="s">
        <v>499</v>
      </c>
      <c r="Z191" s="131" t="s">
        <v>745</v>
      </c>
      <c r="AA191" s="124"/>
      <c r="AB191" s="132"/>
      <c r="AC191" s="133"/>
      <c r="AD191" s="134"/>
      <c r="AE191" s="133"/>
      <c r="AF191" s="135" t="str">
        <f t="array" ref="AF191">xlookup($E:$E,'CLV2'!$A:$A,'CLV2'!E:E)</f>
        <v>2.VEGETABLES</v>
      </c>
      <c r="AG191" s="135" t="str">
        <f t="shared" si="10"/>
        <v>Pack</v>
      </c>
      <c r="AH191" s="136">
        <f t="shared" si="11"/>
        <v>1</v>
      </c>
      <c r="AI191" s="137">
        <f t="array" ref="AI191">XLOOKUP(E191,'Đơn giá'!A:A,'Đơn giá'!D:D)</f>
        <v>5500</v>
      </c>
      <c r="AJ191" s="138">
        <f t="shared" si="12"/>
        <v>22000</v>
      </c>
      <c r="AK191" s="138">
        <f t="shared" si="13"/>
        <v>0</v>
      </c>
      <c r="AL191" s="138">
        <f t="shared" si="14"/>
        <v>0</v>
      </c>
      <c r="AM191" s="138">
        <f t="shared" si="15"/>
        <v>22000</v>
      </c>
      <c r="AN191" s="138">
        <f t="shared" si="16"/>
        <v>0</v>
      </c>
      <c r="AO191" s="139" t="str">
        <f t="array" ref="AO191">XLOOKUP($D:$D,'DS ST'!$J:$J,'DS ST'!K:K)</f>
        <v>SC007524 - Trần Tiến Thạnh</v>
      </c>
      <c r="AP191" s="139" t="str">
        <f t="array" ref="AP191">XLOOKUP($D:$D,'DS ST'!$J:$J,'DS ST'!L:L)</f>
        <v>Nguyễn Thị Cà</v>
      </c>
      <c r="AQ191" s="139" t="str">
        <f t="array" ref="AQ191">XLOOKUP($D:$D,'DS ST'!$J:$J,'DS ST'!M:M)</f>
        <v>HCM 026</v>
      </c>
      <c r="AR191" s="140"/>
      <c r="AS191" s="140"/>
      <c r="AT191" s="135" t="str">
        <f t="array" ref="AT191">xlookup($E:$E,'CLV2'!$A:$A,'CLV2'!$F:$F)</f>
        <v>3.HERBS</v>
      </c>
      <c r="AU191" s="135" t="str">
        <f t="array" ref="AU191">xlookup($E:$E,'CLV2'!$A:$A,'CLV2'!$G:$G)</f>
        <v>4.Rau Thơm, Rau Nêm</v>
      </c>
      <c r="AV191" s="142"/>
      <c r="AW191" s="143"/>
      <c r="AX191" s="144"/>
    </row>
    <row r="192" ht="22.5" customHeight="1">
      <c r="A192" s="113"/>
      <c r="B192" s="114">
        <v>46235.0</v>
      </c>
      <c r="C192" s="115" t="s">
        <v>173</v>
      </c>
      <c r="D192" s="116" t="str">
        <f>VLOOKUP(C192,'DS ST'!A:B,2,0)</f>
        <v>A108</v>
      </c>
      <c r="E192" s="117">
        <v>1101392.0</v>
      </c>
      <c r="F192" s="115" t="s">
        <v>1093</v>
      </c>
      <c r="G192" s="115" t="s">
        <v>104</v>
      </c>
      <c r="H192" s="118">
        <v>5.2</v>
      </c>
      <c r="I192" s="118">
        <v>5.16</v>
      </c>
      <c r="J192" s="119">
        <f t="shared" si="4"/>
        <v>0.04</v>
      </c>
      <c r="K192" s="115" t="s">
        <v>5353</v>
      </c>
      <c r="L192" s="121" t="str">
        <f t="shared" si="5"/>
        <v>PT15983941101392</v>
      </c>
      <c r="M192" s="121" t="s">
        <v>5354</v>
      </c>
      <c r="N192" s="122">
        <v>0.040000000000000036</v>
      </c>
      <c r="O192" s="122"/>
      <c r="P192" s="119">
        <f t="shared" si="6"/>
        <v>0</v>
      </c>
      <c r="Q192" s="124"/>
      <c r="R192" s="124"/>
      <c r="S192" s="124"/>
      <c r="T192" s="125" t="s">
        <v>695</v>
      </c>
      <c r="U192" s="126" t="s">
        <v>697</v>
      </c>
      <c r="V192" s="127" t="s">
        <v>492</v>
      </c>
      <c r="W192" s="129" t="str">
        <f t="shared" si="7"/>
        <v>Hao hụt</v>
      </c>
      <c r="X192" s="129" t="str">
        <f t="shared" si="21"/>
        <v/>
      </c>
      <c r="Y192" s="154" t="s">
        <v>499</v>
      </c>
      <c r="Z192" s="131" t="s">
        <v>745</v>
      </c>
      <c r="AA192" s="124"/>
      <c r="AB192" s="132"/>
      <c r="AC192" s="133"/>
      <c r="AD192" s="134"/>
      <c r="AE192" s="133"/>
      <c r="AF192" s="135" t="str">
        <f t="array" ref="AF192">xlookup($E:$E,'CLV2'!$A:$A,'CLV2'!E:E)</f>
        <v>2.VEGETABLES</v>
      </c>
      <c r="AG192" s="135" t="str">
        <f t="shared" si="10"/>
        <v>KG</v>
      </c>
      <c r="AH192" s="136">
        <f t="shared" si="11"/>
        <v>0.007692307692</v>
      </c>
      <c r="AI192" s="137">
        <f t="array" ref="AI192">XLOOKUP(E192,'Đơn giá'!A:A,'Đơn giá'!D:D)</f>
        <v>48000</v>
      </c>
      <c r="AJ192" s="138">
        <f t="shared" si="12"/>
        <v>1920</v>
      </c>
      <c r="AK192" s="138">
        <f t="shared" si="13"/>
        <v>1920</v>
      </c>
      <c r="AL192" s="138">
        <f t="shared" si="14"/>
        <v>0</v>
      </c>
      <c r="AM192" s="138">
        <f t="shared" si="15"/>
        <v>0</v>
      </c>
      <c r="AN192" s="138">
        <f t="shared" si="16"/>
        <v>0</v>
      </c>
      <c r="AO192" s="139" t="str">
        <f t="array" ref="AO192">XLOOKUP($D:$D,'DS ST'!$J:$J,'DS ST'!K:K)</f>
        <v>SC007524 - Trần Tiến Thạnh</v>
      </c>
      <c r="AP192" s="139" t="str">
        <f t="array" ref="AP192">XLOOKUP($D:$D,'DS ST'!$J:$J,'DS ST'!L:L)</f>
        <v>Nguyễn Thị Cà</v>
      </c>
      <c r="AQ192" s="139" t="str">
        <f t="array" ref="AQ192">XLOOKUP($D:$D,'DS ST'!$J:$J,'DS ST'!M:M)</f>
        <v>HCM 026</v>
      </c>
      <c r="AR192" s="140"/>
      <c r="AS192" s="140"/>
      <c r="AT192" s="135" t="str">
        <f t="array" ref="AT192">xlookup($E:$E,'CLV2'!$A:$A,'CLV2'!$F:$F)</f>
        <v>3.FRUIT VEGGIES</v>
      </c>
      <c r="AU192" s="135" t="str">
        <f t="array" ref="AU192">xlookup($E:$E,'CLV2'!$A:$A,'CLV2'!$G:$G)</f>
        <v>4.Cà Chua, Dưa Leo, Ớt Chuông</v>
      </c>
      <c r="AV192" s="142"/>
      <c r="AW192" s="143"/>
      <c r="AX192" s="144"/>
    </row>
    <row r="193" ht="22.5" customHeight="1">
      <c r="A193" s="113"/>
      <c r="B193" s="114">
        <v>46235.0</v>
      </c>
      <c r="C193" s="115" t="s">
        <v>1239</v>
      </c>
      <c r="D193" s="116" t="str">
        <f>VLOOKUP(C193,'DS ST'!A:B,2,0)</f>
        <v>VH7</v>
      </c>
      <c r="E193" s="117">
        <v>11670.0</v>
      </c>
      <c r="F193" s="115" t="s">
        <v>1685</v>
      </c>
      <c r="G193" s="115" t="s">
        <v>29</v>
      </c>
      <c r="H193" s="118">
        <v>1.0</v>
      </c>
      <c r="I193" s="118">
        <v>0.0</v>
      </c>
      <c r="J193" s="119">
        <f t="shared" si="4"/>
        <v>1</v>
      </c>
      <c r="K193" s="115" t="s">
        <v>5355</v>
      </c>
      <c r="L193" s="121" t="str">
        <f t="shared" si="5"/>
        <v>PT159839111670</v>
      </c>
      <c r="M193" s="121" t="s">
        <v>5356</v>
      </c>
      <c r="N193" s="122"/>
      <c r="O193" s="122"/>
      <c r="P193" s="119">
        <f t="shared" si="6"/>
        <v>1</v>
      </c>
      <c r="Q193" s="124"/>
      <c r="R193" s="153" t="s">
        <v>1104</v>
      </c>
      <c r="S193" s="124"/>
      <c r="T193" s="125"/>
      <c r="U193" s="126" t="s">
        <v>697</v>
      </c>
      <c r="V193" s="127" t="s">
        <v>1500</v>
      </c>
      <c r="W193" s="129" t="str">
        <f t="shared" si="7"/>
        <v/>
      </c>
      <c r="X193" s="129" t="str">
        <f t="shared" si="21"/>
        <v/>
      </c>
      <c r="Y193" s="154" t="s">
        <v>499</v>
      </c>
      <c r="Z193" s="131" t="s">
        <v>745</v>
      </c>
      <c r="AA193" s="124"/>
      <c r="AB193" s="132"/>
      <c r="AC193" s="133"/>
      <c r="AD193" s="134"/>
      <c r="AE193" s="133"/>
      <c r="AF193" s="135" t="str">
        <f t="array" ref="AF193">xlookup($E:$E,'CLV2'!$A:$A,'CLV2'!E:E)</f>
        <v>2.VEGETABLES</v>
      </c>
      <c r="AG193" s="135" t="str">
        <f t="shared" si="10"/>
        <v>Pack</v>
      </c>
      <c r="AH193" s="136">
        <f t="shared" si="11"/>
        <v>1</v>
      </c>
      <c r="AI193" s="137">
        <f t="array" ref="AI193">XLOOKUP(E193,'Đơn giá'!A:A,'Đơn giá'!D:D)</f>
        <v>28230</v>
      </c>
      <c r="AJ193" s="138">
        <f t="shared" si="12"/>
        <v>28230</v>
      </c>
      <c r="AK193" s="138">
        <f t="shared" si="13"/>
        <v>0</v>
      </c>
      <c r="AL193" s="138">
        <f t="shared" si="14"/>
        <v>0</v>
      </c>
      <c r="AM193" s="138">
        <f t="shared" si="15"/>
        <v>28230</v>
      </c>
      <c r="AN193" s="138">
        <f t="shared" si="16"/>
        <v>0</v>
      </c>
      <c r="AO193" s="139" t="str">
        <f t="array" ref="AO193">XLOOKUP($D:$D,'DS ST'!$J:$J,'DS ST'!K:K)</f>
        <v>SC002203 - Nguyễn Thị Ngọc Bích</v>
      </c>
      <c r="AP193" s="139" t="str">
        <f t="array" ref="AP193">XLOOKUP($D:$D,'DS ST'!$J:$J,'DS ST'!L:L)</f>
        <v>Nguyễn Thị Cà</v>
      </c>
      <c r="AQ193" s="139" t="str">
        <f t="array" ref="AQ193">XLOOKUP($D:$D,'DS ST'!$J:$J,'DS ST'!M:M)</f>
        <v>HCM 005</v>
      </c>
      <c r="AR193" s="140"/>
      <c r="AS193" s="140"/>
      <c r="AT193" s="135" t="str">
        <f t="array" ref="AT193">xlookup($E:$E,'CLV2'!$A:$A,'CLV2'!$F:$F)</f>
        <v>3.LEAFY VEGGIES</v>
      </c>
      <c r="AU193" s="135" t="str">
        <f t="array" ref="AU193">xlookup($E:$E,'CLV2'!$A:$A,'CLV2'!$G:$G)</f>
        <v>4.Rau Ăn Thân, Lá Khác</v>
      </c>
      <c r="AV193" s="142"/>
      <c r="AW193" s="143"/>
      <c r="AX193" s="144"/>
    </row>
    <row r="194" ht="22.5" customHeight="1">
      <c r="A194" s="113"/>
      <c r="B194" s="114">
        <v>46235.0</v>
      </c>
      <c r="C194" s="115" t="s">
        <v>1239</v>
      </c>
      <c r="D194" s="116" t="str">
        <f>VLOOKUP(C194,'DS ST'!A:B,2,0)</f>
        <v>VH7</v>
      </c>
      <c r="E194" s="117">
        <v>1100816.0</v>
      </c>
      <c r="F194" s="115" t="s">
        <v>919</v>
      </c>
      <c r="G194" s="115" t="s">
        <v>104</v>
      </c>
      <c r="H194" s="118">
        <v>14.8</v>
      </c>
      <c r="I194" s="118">
        <v>14.76</v>
      </c>
      <c r="J194" s="119">
        <f t="shared" si="4"/>
        <v>0.04</v>
      </c>
      <c r="K194" s="115" t="s">
        <v>5355</v>
      </c>
      <c r="L194" s="121" t="str">
        <f t="shared" si="5"/>
        <v>PT15983911100816</v>
      </c>
      <c r="M194" s="121" t="s">
        <v>5356</v>
      </c>
      <c r="N194" s="122">
        <v>0.040000000000000924</v>
      </c>
      <c r="O194" s="122"/>
      <c r="P194" s="119">
        <f t="shared" si="6"/>
        <v>0</v>
      </c>
      <c r="Q194" s="124"/>
      <c r="R194" s="153" t="s">
        <v>1104</v>
      </c>
      <c r="S194" s="124"/>
      <c r="T194" s="125" t="s">
        <v>5326</v>
      </c>
      <c r="U194" s="126" t="s">
        <v>697</v>
      </c>
      <c r="V194" s="127" t="s">
        <v>492</v>
      </c>
      <c r="W194" s="129" t="str">
        <f t="shared" si="7"/>
        <v>Hao hụt</v>
      </c>
      <c r="X194" s="129" t="str">
        <f t="shared" si="21"/>
        <v/>
      </c>
      <c r="Y194" s="154" t="s">
        <v>499</v>
      </c>
      <c r="Z194" s="131" t="s">
        <v>745</v>
      </c>
      <c r="AA194" s="124"/>
      <c r="AB194" s="132"/>
      <c r="AC194" s="133"/>
      <c r="AD194" s="134"/>
      <c r="AE194" s="133"/>
      <c r="AF194" s="135" t="str">
        <f t="array" ref="AF194">xlookup($E:$E,'CLV2'!$A:$A,'CLV2'!E:E)</f>
        <v>2.FRUITS</v>
      </c>
      <c r="AG194" s="135" t="str">
        <f t="shared" si="10"/>
        <v>KG</v>
      </c>
      <c r="AH194" s="136">
        <f t="shared" si="11"/>
        <v>0.002702702703</v>
      </c>
      <c r="AI194" s="137">
        <f t="array" ref="AI194">XLOOKUP(E194,'Đơn giá'!A:A,'Đơn giá'!D:D)</f>
        <v>19000</v>
      </c>
      <c r="AJ194" s="138">
        <f t="shared" si="12"/>
        <v>760</v>
      </c>
      <c r="AK194" s="138">
        <f t="shared" si="13"/>
        <v>760</v>
      </c>
      <c r="AL194" s="138">
        <f t="shared" si="14"/>
        <v>0</v>
      </c>
      <c r="AM194" s="138">
        <f t="shared" si="15"/>
        <v>0</v>
      </c>
      <c r="AN194" s="138">
        <f t="shared" si="16"/>
        <v>0</v>
      </c>
      <c r="AO194" s="139" t="str">
        <f t="array" ref="AO194">XLOOKUP($D:$D,'DS ST'!$J:$J,'DS ST'!K:K)</f>
        <v>SC002203 - Nguyễn Thị Ngọc Bích</v>
      </c>
      <c r="AP194" s="139" t="str">
        <f t="array" ref="AP194">XLOOKUP($D:$D,'DS ST'!$J:$J,'DS ST'!L:L)</f>
        <v>Nguyễn Thị Cà</v>
      </c>
      <c r="AQ194" s="139" t="str">
        <f t="array" ref="AQ194">XLOOKUP($D:$D,'DS ST'!$J:$J,'DS ST'!M:M)</f>
        <v>HCM 005</v>
      </c>
      <c r="AR194" s="140"/>
      <c r="AS194" s="140"/>
      <c r="AT194" s="135" t="str">
        <f t="array" ref="AT194">xlookup($E:$E,'CLV2'!$A:$A,'CLV2'!$F:$F)</f>
        <v>3.LOCAL FRUITS</v>
      </c>
      <c r="AU194" s="135" t="str">
        <f t="array" ref="AU194">xlookup($E:$E,'CLV2'!$A:$A,'CLV2'!$G:$G)</f>
        <v>4.Dưa Hấu</v>
      </c>
      <c r="AV194" s="142"/>
      <c r="AW194" s="143"/>
      <c r="AX194" s="144"/>
    </row>
    <row r="195" ht="22.5" customHeight="1">
      <c r="A195" s="113"/>
      <c r="B195" s="114">
        <v>46235.0</v>
      </c>
      <c r="C195" s="115" t="s">
        <v>1239</v>
      </c>
      <c r="D195" s="116" t="str">
        <f>VLOOKUP(C195,'DS ST'!A:B,2,0)</f>
        <v>VH7</v>
      </c>
      <c r="E195" s="117">
        <v>1101062.0</v>
      </c>
      <c r="F195" s="115" t="s">
        <v>103</v>
      </c>
      <c r="G195" s="115" t="s">
        <v>104</v>
      </c>
      <c r="H195" s="118">
        <v>10.0</v>
      </c>
      <c r="I195" s="118">
        <v>9.98</v>
      </c>
      <c r="J195" s="119">
        <f t="shared" si="4"/>
        <v>0.02</v>
      </c>
      <c r="K195" s="115" t="s">
        <v>5355</v>
      </c>
      <c r="L195" s="121" t="str">
        <f t="shared" si="5"/>
        <v>PT15983911101062</v>
      </c>
      <c r="M195" s="121" t="s">
        <v>5356</v>
      </c>
      <c r="N195" s="122">
        <v>0.019999999999999574</v>
      </c>
      <c r="O195" s="122"/>
      <c r="P195" s="119">
        <f t="shared" si="6"/>
        <v>0</v>
      </c>
      <c r="Q195" s="124"/>
      <c r="R195" s="153" t="s">
        <v>1104</v>
      </c>
      <c r="S195" s="124"/>
      <c r="T195" s="125" t="s">
        <v>5326</v>
      </c>
      <c r="U195" s="126" t="s">
        <v>697</v>
      </c>
      <c r="V195" s="127" t="s">
        <v>492</v>
      </c>
      <c r="W195" s="129" t="str">
        <f t="shared" si="7"/>
        <v>Hao hụt</v>
      </c>
      <c r="X195" s="129" t="str">
        <f t="shared" si="21"/>
        <v/>
      </c>
      <c r="Y195" s="154" t="s">
        <v>499</v>
      </c>
      <c r="Z195" s="131" t="s">
        <v>745</v>
      </c>
      <c r="AA195" s="124"/>
      <c r="AB195" s="132"/>
      <c r="AC195" s="133"/>
      <c r="AD195" s="134"/>
      <c r="AE195" s="133"/>
      <c r="AF195" s="135" t="str">
        <f t="array" ref="AF195">xlookup($E:$E,'CLV2'!$A:$A,'CLV2'!E:E)</f>
        <v>2.FRUITS</v>
      </c>
      <c r="AG195" s="135" t="str">
        <f t="shared" si="10"/>
        <v>KG</v>
      </c>
      <c r="AH195" s="136">
        <f t="shared" si="11"/>
        <v>0.002</v>
      </c>
      <c r="AI195" s="137">
        <f t="array" ref="AI195">XLOOKUP(E195,'Đơn giá'!A:A,'Đơn giá'!D:D)</f>
        <v>23000</v>
      </c>
      <c r="AJ195" s="138">
        <f t="shared" si="12"/>
        <v>460</v>
      </c>
      <c r="AK195" s="138">
        <f t="shared" si="13"/>
        <v>460</v>
      </c>
      <c r="AL195" s="138">
        <f t="shared" si="14"/>
        <v>0</v>
      </c>
      <c r="AM195" s="138">
        <f t="shared" si="15"/>
        <v>0</v>
      </c>
      <c r="AN195" s="138">
        <f t="shared" si="16"/>
        <v>0</v>
      </c>
      <c r="AO195" s="139" t="str">
        <f t="array" ref="AO195">XLOOKUP($D:$D,'DS ST'!$J:$J,'DS ST'!K:K)</f>
        <v>SC002203 - Nguyễn Thị Ngọc Bích</v>
      </c>
      <c r="AP195" s="139" t="str">
        <f t="array" ref="AP195">XLOOKUP($D:$D,'DS ST'!$J:$J,'DS ST'!L:L)</f>
        <v>Nguyễn Thị Cà</v>
      </c>
      <c r="AQ195" s="139" t="str">
        <f t="array" ref="AQ195">XLOOKUP($D:$D,'DS ST'!$J:$J,'DS ST'!M:M)</f>
        <v>HCM 005</v>
      </c>
      <c r="AR195" s="140"/>
      <c r="AS195" s="140"/>
      <c r="AT195" s="135" t="str">
        <f t="array" ref="AT195">xlookup($E:$E,'CLV2'!$A:$A,'CLV2'!$F:$F)</f>
        <v>3.LOCAL FRUITS</v>
      </c>
      <c r="AU195" s="135" t="str">
        <f t="array" ref="AU195">xlookup($E:$E,'CLV2'!$A:$A,'CLV2'!$G:$G)</f>
        <v>4.Chuối</v>
      </c>
      <c r="AV195" s="142"/>
      <c r="AW195" s="143"/>
      <c r="AX195" s="144"/>
    </row>
    <row r="196" ht="22.5" customHeight="1">
      <c r="A196" s="113"/>
      <c r="B196" s="114">
        <v>46235.0</v>
      </c>
      <c r="C196" s="115" t="s">
        <v>323</v>
      </c>
      <c r="D196" s="116" t="str">
        <f>VLOOKUP(C196,'DS ST'!A:B,2,0)</f>
        <v>A123</v>
      </c>
      <c r="E196" s="117">
        <v>1101318.0</v>
      </c>
      <c r="F196" s="115" t="s">
        <v>1036</v>
      </c>
      <c r="G196" s="115" t="s">
        <v>104</v>
      </c>
      <c r="H196" s="118">
        <v>4.2</v>
      </c>
      <c r="I196" s="118">
        <v>4.16</v>
      </c>
      <c r="J196" s="119">
        <f t="shared" si="4"/>
        <v>0.04</v>
      </c>
      <c r="K196" s="115" t="s">
        <v>5357</v>
      </c>
      <c r="L196" s="121" t="str">
        <f t="shared" si="5"/>
        <v>PT15983891101318</v>
      </c>
      <c r="M196" s="121" t="s">
        <v>5358</v>
      </c>
      <c r="N196" s="122">
        <v>0.040000000000000036</v>
      </c>
      <c r="O196" s="122"/>
      <c r="P196" s="119">
        <f t="shared" si="6"/>
        <v>0</v>
      </c>
      <c r="Q196" s="124"/>
      <c r="R196" s="124"/>
      <c r="S196" s="124"/>
      <c r="T196" s="125" t="s">
        <v>695</v>
      </c>
      <c r="U196" s="126" t="s">
        <v>697</v>
      </c>
      <c r="V196" s="127" t="s">
        <v>492</v>
      </c>
      <c r="W196" s="129" t="str">
        <f t="shared" si="7"/>
        <v>Hao hụt</v>
      </c>
      <c r="X196" s="129" t="str">
        <f t="shared" si="21"/>
        <v/>
      </c>
      <c r="Y196" s="154" t="s">
        <v>499</v>
      </c>
      <c r="Z196" s="131" t="s">
        <v>745</v>
      </c>
      <c r="AA196" s="124"/>
      <c r="AB196" s="132"/>
      <c r="AC196" s="133"/>
      <c r="AD196" s="134"/>
      <c r="AE196" s="133"/>
      <c r="AF196" s="135" t="str">
        <f t="array" ref="AF196">xlookup($E:$E,'CLV2'!$A:$A,'CLV2'!E:E)</f>
        <v>2.FRUITS</v>
      </c>
      <c r="AG196" s="135" t="str">
        <f t="shared" si="10"/>
        <v>KG</v>
      </c>
      <c r="AH196" s="136">
        <f t="shared" si="11"/>
        <v>0.009523809524</v>
      </c>
      <c r="AI196" s="137">
        <f t="array" ref="AI196">XLOOKUP(E196,'Đơn giá'!A:A,'Đơn giá'!D:D)</f>
        <v>35000</v>
      </c>
      <c r="AJ196" s="138">
        <f t="shared" si="12"/>
        <v>1400</v>
      </c>
      <c r="AK196" s="138">
        <f t="shared" si="13"/>
        <v>1400</v>
      </c>
      <c r="AL196" s="138">
        <f t="shared" si="14"/>
        <v>0</v>
      </c>
      <c r="AM196" s="138">
        <f t="shared" si="15"/>
        <v>0</v>
      </c>
      <c r="AN196" s="138">
        <f t="shared" si="16"/>
        <v>0</v>
      </c>
      <c r="AO196" s="139" t="str">
        <f t="array" ref="AO196">XLOOKUP($D:$D,'DS ST'!$J:$J,'DS ST'!K:K)</f>
        <v>SC007524 - Trần Tiến Thạnh</v>
      </c>
      <c r="AP196" s="139" t="str">
        <f t="array" ref="AP196">XLOOKUP($D:$D,'DS ST'!$J:$J,'DS ST'!L:L)</f>
        <v>Nguyễn Thị Cà</v>
      </c>
      <c r="AQ196" s="139" t="str">
        <f t="array" ref="AQ196">XLOOKUP($D:$D,'DS ST'!$J:$J,'DS ST'!M:M)</f>
        <v>HCM 026</v>
      </c>
      <c r="AR196" s="140"/>
      <c r="AS196" s="140"/>
      <c r="AT196" s="135" t="str">
        <f t="array" ref="AT196">xlookup($E:$E,'CLV2'!$A:$A,'CLV2'!$F:$F)</f>
        <v>3.LOCAL FRUITS</v>
      </c>
      <c r="AU196" s="135" t="str">
        <f t="array" ref="AU196">xlookup($E:$E,'CLV2'!$A:$A,'CLV2'!$G:$G)</f>
        <v>4.Mận Roi</v>
      </c>
      <c r="AV196" s="142"/>
      <c r="AW196" s="143"/>
      <c r="AX196" s="144"/>
    </row>
    <row r="197" ht="22.5" customHeight="1">
      <c r="A197" s="113"/>
      <c r="B197" s="114">
        <v>46235.0</v>
      </c>
      <c r="C197" s="115" t="s">
        <v>618</v>
      </c>
      <c r="D197" s="116" t="str">
        <f>VLOOKUP(C197,'DS ST'!A:B,2,0)</f>
        <v>A175</v>
      </c>
      <c r="E197" s="117">
        <v>10559.0</v>
      </c>
      <c r="F197" s="115" t="s">
        <v>474</v>
      </c>
      <c r="G197" s="115" t="s">
        <v>475</v>
      </c>
      <c r="H197" s="118">
        <v>5.0</v>
      </c>
      <c r="I197" s="118">
        <v>4.0</v>
      </c>
      <c r="J197" s="119">
        <f t="shared" si="4"/>
        <v>1</v>
      </c>
      <c r="K197" s="115" t="s">
        <v>5359</v>
      </c>
      <c r="L197" s="121" t="str">
        <f t="shared" si="5"/>
        <v>PT159838810559</v>
      </c>
      <c r="M197" s="121" t="s">
        <v>5360</v>
      </c>
      <c r="N197" s="122"/>
      <c r="O197" s="122"/>
      <c r="P197" s="119">
        <f t="shared" si="6"/>
        <v>1</v>
      </c>
      <c r="Q197" s="124"/>
      <c r="R197" s="124"/>
      <c r="S197" s="124"/>
      <c r="T197" s="125" t="s">
        <v>695</v>
      </c>
      <c r="U197" s="126" t="s">
        <v>697</v>
      </c>
      <c r="V197" s="127" t="s">
        <v>1500</v>
      </c>
      <c r="W197" s="129" t="str">
        <f t="shared" si="7"/>
        <v/>
      </c>
      <c r="X197" s="129" t="str">
        <f t="shared" si="21"/>
        <v/>
      </c>
      <c r="Y197" s="130" t="str">
        <f>IF(N(P197)&lt;=0,"",IF(OR(T197="Hình KDB",T197="Hình tele",ISNUMBER(SEARCH("Hình KDB",T197)),ISNUMBER(SEARCH("Hình tele",T197)),ISNUMBER(SEARCH("sai code",T197)),ISNUMBER(SEARCH("Thiếu kiện",U197))),"Kho rau",IF(AND(T197&lt;&gt;"Hình KDB",T197&lt;&gt;"Hình tele"),"Chưa xác định",IF(N(O197)&gt;0,IF(OR(T197="Hình KDB",T197="Hình tele",ISNUMBER(SEARCH("Hình KDB",T197)),ISNUMBER(SEARCH("Hình tele",T197)),ISNUMBER(SEARCH("sai code",T197)),ISNUMBER(SEARCH("Thiếu kiện",U197))),"Kho rau","Chưa xác định"),IF(OR(T197="Hình KDB",T197="Hình tele",ISNUMBER(SEARCH("Hình KDB",T197)),ISNUMBER(SEARCH("Hình tele",T197)),ISNUMBER(SEARCH("sai code",T197)),ISNUMBER(SEARCH("Thiếu kiện",U197))),"Kho rau",IF(V197="Chưa xác định","Chưa xác định",IF(OR(V197="DC giao thiếu",V197="TX giao thiếu kiện",V197="Hàng không đạt CL"),"Kho rau","")))))))</f>
        <v>Kho rau</v>
      </c>
      <c r="Z197" s="131" t="s">
        <v>745</v>
      </c>
      <c r="AA197" s="124"/>
      <c r="AB197" s="132"/>
      <c r="AC197" s="133"/>
      <c r="AD197" s="134"/>
      <c r="AE197" s="133"/>
      <c r="AF197" s="135" t="str">
        <f t="array" ref="AF197">xlookup($E:$E,'CLV2'!$A:$A,'CLV2'!E:E)</f>
        <v>2.FRUITS</v>
      </c>
      <c r="AG197" s="135" t="str">
        <f t="shared" si="10"/>
        <v>Pack</v>
      </c>
      <c r="AH197" s="136">
        <f t="shared" si="11"/>
        <v>0.2</v>
      </c>
      <c r="AI197" s="137">
        <f t="array" ref="AI197">XLOOKUP(E197,'Đơn giá'!A:A,'Đơn giá'!D:D)</f>
        <v>39750</v>
      </c>
      <c r="AJ197" s="138">
        <f t="shared" si="12"/>
        <v>39750</v>
      </c>
      <c r="AK197" s="138">
        <f t="shared" si="13"/>
        <v>0</v>
      </c>
      <c r="AL197" s="138">
        <f t="shared" si="14"/>
        <v>0</v>
      </c>
      <c r="AM197" s="138">
        <f t="shared" si="15"/>
        <v>39750</v>
      </c>
      <c r="AN197" s="138">
        <f t="shared" si="16"/>
        <v>0</v>
      </c>
      <c r="AO197" s="139" t="str">
        <f t="array" ref="AO197">XLOOKUP($D:$D,'DS ST'!$J:$J,'DS ST'!K:K)</f>
        <v>SC006189 - Huỳnh Ngọc Phương</v>
      </c>
      <c r="AP197" s="139" t="str">
        <f t="array" ref="AP197">XLOOKUP($D:$D,'DS ST'!$J:$J,'DS ST'!L:L)</f>
        <v>Nguyễn Thị Cà</v>
      </c>
      <c r="AQ197" s="139" t="str">
        <f t="array" ref="AQ197">XLOOKUP($D:$D,'DS ST'!$J:$J,'DS ST'!M:M)</f>
        <v>HCM 033</v>
      </c>
      <c r="AR197" s="140"/>
      <c r="AS197" s="140"/>
      <c r="AT197" s="135" t="str">
        <f t="array" ref="AT197">xlookup($E:$E,'CLV2'!$A:$A,'CLV2'!$F:$F)</f>
        <v>3.LOCAL FRUITS</v>
      </c>
      <c r="AU197" s="135" t="str">
        <f t="array" ref="AU197">xlookup($E:$E,'CLV2'!$A:$A,'CLV2'!$G:$G)</f>
        <v>4.Dừa Tươi</v>
      </c>
      <c r="AV197" s="142"/>
      <c r="AW197" s="143"/>
      <c r="AX197" s="144"/>
    </row>
    <row r="198" ht="22.5" customHeight="1">
      <c r="A198" s="113"/>
      <c r="B198" s="114">
        <v>46235.0</v>
      </c>
      <c r="C198" s="115" t="s">
        <v>618</v>
      </c>
      <c r="D198" s="116" t="str">
        <f>VLOOKUP(C198,'DS ST'!A:B,2,0)</f>
        <v>A175</v>
      </c>
      <c r="E198" s="117">
        <v>11127.0</v>
      </c>
      <c r="F198" s="115" t="s">
        <v>5327</v>
      </c>
      <c r="G198" s="115" t="s">
        <v>23</v>
      </c>
      <c r="H198" s="118">
        <v>5.0</v>
      </c>
      <c r="I198" s="118">
        <v>0.0</v>
      </c>
      <c r="J198" s="119">
        <f t="shared" si="4"/>
        <v>5</v>
      </c>
      <c r="K198" s="115" t="s">
        <v>5359</v>
      </c>
      <c r="L198" s="121" t="str">
        <f t="shared" si="5"/>
        <v>PT159838811127</v>
      </c>
      <c r="M198" s="121" t="s">
        <v>5360</v>
      </c>
      <c r="N198" s="122"/>
      <c r="O198" s="122"/>
      <c r="P198" s="119">
        <f t="shared" si="6"/>
        <v>5</v>
      </c>
      <c r="Q198" s="124"/>
      <c r="R198" s="124"/>
      <c r="S198" s="124"/>
      <c r="T198" s="125"/>
      <c r="U198" s="126" t="s">
        <v>697</v>
      </c>
      <c r="V198" s="127" t="s">
        <v>1500</v>
      </c>
      <c r="W198" s="129" t="str">
        <f t="shared" si="7"/>
        <v/>
      </c>
      <c r="X198" s="129" t="str">
        <f t="shared" si="21"/>
        <v/>
      </c>
      <c r="Y198" s="154" t="s">
        <v>499</v>
      </c>
      <c r="Z198" s="131" t="s">
        <v>745</v>
      </c>
      <c r="AA198" s="124"/>
      <c r="AB198" s="132"/>
      <c r="AC198" s="133"/>
      <c r="AD198" s="134"/>
      <c r="AE198" s="133"/>
      <c r="AF198" s="135" t="str">
        <f t="array" ref="AF198">xlookup($E:$E,'CLV2'!$A:$A,'CLV2'!E:E)</f>
        <v>2.VEGETABLES</v>
      </c>
      <c r="AG198" s="135" t="str">
        <f t="shared" si="10"/>
        <v>Pack</v>
      </c>
      <c r="AH198" s="136">
        <f t="shared" si="11"/>
        <v>1</v>
      </c>
      <c r="AI198" s="137">
        <f t="array" ref="AI198">XLOOKUP(E198,'Đơn giá'!A:A,'Đơn giá'!D:D)</f>
        <v>13500</v>
      </c>
      <c r="AJ198" s="138">
        <f t="shared" si="12"/>
        <v>67500</v>
      </c>
      <c r="AK198" s="138">
        <f t="shared" si="13"/>
        <v>0</v>
      </c>
      <c r="AL198" s="138">
        <f t="shared" si="14"/>
        <v>0</v>
      </c>
      <c r="AM198" s="138">
        <f t="shared" si="15"/>
        <v>67500</v>
      </c>
      <c r="AN198" s="138">
        <f t="shared" si="16"/>
        <v>0</v>
      </c>
      <c r="AO198" s="139" t="str">
        <f t="array" ref="AO198">XLOOKUP($D:$D,'DS ST'!$J:$J,'DS ST'!K:K)</f>
        <v>SC006189 - Huỳnh Ngọc Phương</v>
      </c>
      <c r="AP198" s="139" t="str">
        <f t="array" ref="AP198">XLOOKUP($D:$D,'DS ST'!$J:$J,'DS ST'!L:L)</f>
        <v>Nguyễn Thị Cà</v>
      </c>
      <c r="AQ198" s="139" t="str">
        <f t="array" ref="AQ198">XLOOKUP($D:$D,'DS ST'!$J:$J,'DS ST'!M:M)</f>
        <v>HCM 033</v>
      </c>
      <c r="AR198" s="140"/>
      <c r="AS198" s="140"/>
      <c r="AT198" s="135" t="str">
        <f t="array" ref="AT198">xlookup($E:$E,'CLV2'!$A:$A,'CLV2'!$F:$F)</f>
        <v>3.FRUIT VEGGIES</v>
      </c>
      <c r="AU198" s="135" t="str">
        <f t="array" ref="AU198">xlookup($E:$E,'CLV2'!$A:$A,'CLV2'!$G:$G)</f>
        <v>4.Bầu, Bí, Mướp</v>
      </c>
      <c r="AV198" s="142"/>
      <c r="AW198" s="143"/>
      <c r="AX198" s="144"/>
    </row>
    <row r="199" ht="22.5" customHeight="1">
      <c r="A199" s="113"/>
      <c r="B199" s="114">
        <v>46235.0</v>
      </c>
      <c r="C199" s="115" t="s">
        <v>618</v>
      </c>
      <c r="D199" s="116" t="str">
        <f>VLOOKUP(C199,'DS ST'!A:B,2,0)</f>
        <v>A175</v>
      </c>
      <c r="E199" s="117">
        <v>1100816.0</v>
      </c>
      <c r="F199" s="115" t="s">
        <v>919</v>
      </c>
      <c r="G199" s="115" t="s">
        <v>104</v>
      </c>
      <c r="H199" s="118">
        <v>14.3</v>
      </c>
      <c r="I199" s="118">
        <v>14.26</v>
      </c>
      <c r="J199" s="119">
        <f t="shared" si="4"/>
        <v>0.04</v>
      </c>
      <c r="K199" s="115" t="s">
        <v>5359</v>
      </c>
      <c r="L199" s="121" t="str">
        <f t="shared" si="5"/>
        <v>PT15983881100816</v>
      </c>
      <c r="M199" s="121" t="s">
        <v>5360</v>
      </c>
      <c r="N199" s="122">
        <v>0.040000000000000924</v>
      </c>
      <c r="O199" s="122"/>
      <c r="P199" s="119">
        <f t="shared" si="6"/>
        <v>0</v>
      </c>
      <c r="Q199" s="124"/>
      <c r="R199" s="124"/>
      <c r="S199" s="124"/>
      <c r="T199" s="125" t="s">
        <v>695</v>
      </c>
      <c r="U199" s="126" t="s">
        <v>697</v>
      </c>
      <c r="V199" s="127" t="s">
        <v>492</v>
      </c>
      <c r="W199" s="129" t="str">
        <f t="shared" si="7"/>
        <v>Hao hụt</v>
      </c>
      <c r="X199" s="129" t="str">
        <f t="shared" si="21"/>
        <v/>
      </c>
      <c r="Y199" s="154" t="s">
        <v>499</v>
      </c>
      <c r="Z199" s="131" t="s">
        <v>745</v>
      </c>
      <c r="AA199" s="124"/>
      <c r="AB199" s="132"/>
      <c r="AC199" s="133"/>
      <c r="AD199" s="134"/>
      <c r="AE199" s="133"/>
      <c r="AF199" s="135" t="str">
        <f t="array" ref="AF199">xlookup($E:$E,'CLV2'!$A:$A,'CLV2'!E:E)</f>
        <v>2.FRUITS</v>
      </c>
      <c r="AG199" s="135" t="str">
        <f t="shared" si="10"/>
        <v>KG</v>
      </c>
      <c r="AH199" s="136">
        <f t="shared" si="11"/>
        <v>0.002797202797</v>
      </c>
      <c r="AI199" s="137">
        <f t="array" ref="AI199">XLOOKUP(E199,'Đơn giá'!A:A,'Đơn giá'!D:D)</f>
        <v>19000</v>
      </c>
      <c r="AJ199" s="138">
        <f t="shared" si="12"/>
        <v>760</v>
      </c>
      <c r="AK199" s="138">
        <f t="shared" si="13"/>
        <v>760</v>
      </c>
      <c r="AL199" s="138">
        <f t="shared" si="14"/>
        <v>0</v>
      </c>
      <c r="AM199" s="138">
        <f t="shared" si="15"/>
        <v>0</v>
      </c>
      <c r="AN199" s="138">
        <f t="shared" si="16"/>
        <v>0</v>
      </c>
      <c r="AO199" s="139" t="str">
        <f t="array" ref="AO199">XLOOKUP($D:$D,'DS ST'!$J:$J,'DS ST'!K:K)</f>
        <v>SC006189 - Huỳnh Ngọc Phương</v>
      </c>
      <c r="AP199" s="139" t="str">
        <f t="array" ref="AP199">XLOOKUP($D:$D,'DS ST'!$J:$J,'DS ST'!L:L)</f>
        <v>Nguyễn Thị Cà</v>
      </c>
      <c r="AQ199" s="139" t="str">
        <f t="array" ref="AQ199">XLOOKUP($D:$D,'DS ST'!$J:$J,'DS ST'!M:M)</f>
        <v>HCM 033</v>
      </c>
      <c r="AR199" s="140"/>
      <c r="AS199" s="140"/>
      <c r="AT199" s="135" t="str">
        <f t="array" ref="AT199">xlookup($E:$E,'CLV2'!$A:$A,'CLV2'!$F:$F)</f>
        <v>3.LOCAL FRUITS</v>
      </c>
      <c r="AU199" s="135" t="str">
        <f t="array" ref="AU199">xlookup($E:$E,'CLV2'!$A:$A,'CLV2'!$G:$G)</f>
        <v>4.Dưa Hấu</v>
      </c>
      <c r="AV199" s="142"/>
      <c r="AW199" s="143"/>
      <c r="AX199" s="144"/>
    </row>
    <row r="200" ht="22.5" customHeight="1">
      <c r="A200" s="113"/>
      <c r="B200" s="114">
        <v>46235.0</v>
      </c>
      <c r="C200" s="115" t="s">
        <v>618</v>
      </c>
      <c r="D200" s="116" t="str">
        <f>VLOOKUP(C200,'DS ST'!A:B,2,0)</f>
        <v>A175</v>
      </c>
      <c r="E200" s="117">
        <v>1101302.0</v>
      </c>
      <c r="F200" s="115" t="s">
        <v>944</v>
      </c>
      <c r="G200" s="115" t="s">
        <v>104</v>
      </c>
      <c r="H200" s="118">
        <v>8.0</v>
      </c>
      <c r="I200" s="118">
        <v>7.94</v>
      </c>
      <c r="J200" s="119">
        <f t="shared" si="4"/>
        <v>0.06</v>
      </c>
      <c r="K200" s="115" t="s">
        <v>5359</v>
      </c>
      <c r="L200" s="121" t="str">
        <f t="shared" si="5"/>
        <v>PT15983881101302</v>
      </c>
      <c r="M200" s="121" t="s">
        <v>5360</v>
      </c>
      <c r="N200" s="122">
        <v>0.05999999999999961</v>
      </c>
      <c r="O200" s="122"/>
      <c r="P200" s="119">
        <f t="shared" si="6"/>
        <v>0</v>
      </c>
      <c r="Q200" s="124"/>
      <c r="R200" s="124"/>
      <c r="S200" s="124"/>
      <c r="T200" s="125" t="s">
        <v>695</v>
      </c>
      <c r="U200" s="126" t="s">
        <v>697</v>
      </c>
      <c r="V200" s="127" t="s">
        <v>492</v>
      </c>
      <c r="W200" s="129" t="str">
        <f t="shared" si="7"/>
        <v>Hao hụt</v>
      </c>
      <c r="X200" s="129" t="str">
        <f t="shared" si="21"/>
        <v/>
      </c>
      <c r="Y200" s="154" t="s">
        <v>499</v>
      </c>
      <c r="Z200" s="131" t="s">
        <v>745</v>
      </c>
      <c r="AA200" s="124"/>
      <c r="AB200" s="132"/>
      <c r="AC200" s="133"/>
      <c r="AD200" s="134"/>
      <c r="AE200" s="133"/>
      <c r="AF200" s="135" t="str">
        <f t="array" ref="AF200">xlookup($E:$E,'CLV2'!$A:$A,'CLV2'!E:E)</f>
        <v>2.FRUITS</v>
      </c>
      <c r="AG200" s="135" t="str">
        <f t="shared" si="10"/>
        <v>KG</v>
      </c>
      <c r="AH200" s="136">
        <f t="shared" si="11"/>
        <v>0.0075</v>
      </c>
      <c r="AI200" s="137">
        <f t="array" ref="AI200">XLOOKUP(E200,'Đơn giá'!A:A,'Đơn giá'!D:D)</f>
        <v>17500</v>
      </c>
      <c r="AJ200" s="138">
        <f t="shared" si="12"/>
        <v>1050</v>
      </c>
      <c r="AK200" s="138">
        <f t="shared" si="13"/>
        <v>1050</v>
      </c>
      <c r="AL200" s="138">
        <f t="shared" si="14"/>
        <v>0</v>
      </c>
      <c r="AM200" s="138">
        <f t="shared" si="15"/>
        <v>0</v>
      </c>
      <c r="AN200" s="138">
        <f t="shared" si="16"/>
        <v>0</v>
      </c>
      <c r="AO200" s="139" t="str">
        <f t="array" ref="AO200">XLOOKUP($D:$D,'DS ST'!$J:$J,'DS ST'!K:K)</f>
        <v>SC006189 - Huỳnh Ngọc Phương</v>
      </c>
      <c r="AP200" s="139" t="str">
        <f t="array" ref="AP200">XLOOKUP($D:$D,'DS ST'!$J:$J,'DS ST'!L:L)</f>
        <v>Nguyễn Thị Cà</v>
      </c>
      <c r="AQ200" s="139" t="str">
        <f t="array" ref="AQ200">XLOOKUP($D:$D,'DS ST'!$J:$J,'DS ST'!M:M)</f>
        <v>HCM 033</v>
      </c>
      <c r="AR200" s="140"/>
      <c r="AS200" s="140"/>
      <c r="AT200" s="135" t="str">
        <f t="array" ref="AT200">xlookup($E:$E,'CLV2'!$A:$A,'CLV2'!$F:$F)</f>
        <v>3.LOCAL FRUITS</v>
      </c>
      <c r="AU200" s="135" t="str">
        <f t="array" ref="AU200">xlookup($E:$E,'CLV2'!$A:$A,'CLV2'!$G:$G)</f>
        <v>4.Chuối</v>
      </c>
      <c r="AV200" s="142"/>
      <c r="AW200" s="143"/>
      <c r="AX200" s="144"/>
    </row>
    <row r="201" ht="22.5" customHeight="1">
      <c r="A201" s="113"/>
      <c r="B201" s="114">
        <v>46235.0</v>
      </c>
      <c r="C201" s="115" t="s">
        <v>618</v>
      </c>
      <c r="D201" s="116" t="str">
        <f>VLOOKUP(C201,'DS ST'!A:B,2,0)</f>
        <v>A175</v>
      </c>
      <c r="E201" s="117">
        <v>1101318.0</v>
      </c>
      <c r="F201" s="115" t="s">
        <v>1036</v>
      </c>
      <c r="G201" s="115" t="s">
        <v>104</v>
      </c>
      <c r="H201" s="118">
        <v>4.2</v>
      </c>
      <c r="I201" s="118">
        <v>4.185</v>
      </c>
      <c r="J201" s="119">
        <f t="shared" si="4"/>
        <v>0.015</v>
      </c>
      <c r="K201" s="115" t="s">
        <v>5359</v>
      </c>
      <c r="L201" s="121" t="str">
        <f t="shared" si="5"/>
        <v>PT15983881101318</v>
      </c>
      <c r="M201" s="121" t="s">
        <v>5360</v>
      </c>
      <c r="N201" s="122">
        <v>0.015000000000000568</v>
      </c>
      <c r="O201" s="122"/>
      <c r="P201" s="119">
        <f t="shared" si="6"/>
        <v>0</v>
      </c>
      <c r="Q201" s="124"/>
      <c r="R201" s="124"/>
      <c r="S201" s="124"/>
      <c r="T201" s="125" t="s">
        <v>695</v>
      </c>
      <c r="U201" s="126" t="s">
        <v>697</v>
      </c>
      <c r="V201" s="127" t="s">
        <v>492</v>
      </c>
      <c r="W201" s="129" t="str">
        <f t="shared" si="7"/>
        <v>Hao hụt</v>
      </c>
      <c r="X201" s="129" t="str">
        <f t="shared" si="21"/>
        <v/>
      </c>
      <c r="Y201" s="154" t="s">
        <v>499</v>
      </c>
      <c r="Z201" s="131" t="s">
        <v>745</v>
      </c>
      <c r="AA201" s="124"/>
      <c r="AB201" s="132"/>
      <c r="AC201" s="133"/>
      <c r="AD201" s="134"/>
      <c r="AE201" s="133"/>
      <c r="AF201" s="135" t="str">
        <f t="array" ref="AF201">xlookup($E:$E,'CLV2'!$A:$A,'CLV2'!E:E)</f>
        <v>2.FRUITS</v>
      </c>
      <c r="AG201" s="135" t="str">
        <f t="shared" si="10"/>
        <v>KG</v>
      </c>
      <c r="AH201" s="136">
        <f t="shared" si="11"/>
        <v>0.003571428571</v>
      </c>
      <c r="AI201" s="137">
        <f t="array" ref="AI201">XLOOKUP(E201,'Đơn giá'!A:A,'Đơn giá'!D:D)</f>
        <v>35000</v>
      </c>
      <c r="AJ201" s="138">
        <f t="shared" si="12"/>
        <v>525</v>
      </c>
      <c r="AK201" s="138">
        <f t="shared" si="13"/>
        <v>525</v>
      </c>
      <c r="AL201" s="138">
        <f t="shared" si="14"/>
        <v>0</v>
      </c>
      <c r="AM201" s="138">
        <f t="shared" si="15"/>
        <v>0</v>
      </c>
      <c r="AN201" s="138">
        <f t="shared" si="16"/>
        <v>0</v>
      </c>
      <c r="AO201" s="139" t="str">
        <f t="array" ref="AO201">XLOOKUP($D:$D,'DS ST'!$J:$J,'DS ST'!K:K)</f>
        <v>SC006189 - Huỳnh Ngọc Phương</v>
      </c>
      <c r="AP201" s="139" t="str">
        <f t="array" ref="AP201">XLOOKUP($D:$D,'DS ST'!$J:$J,'DS ST'!L:L)</f>
        <v>Nguyễn Thị Cà</v>
      </c>
      <c r="AQ201" s="139" t="str">
        <f t="array" ref="AQ201">XLOOKUP($D:$D,'DS ST'!$J:$J,'DS ST'!M:M)</f>
        <v>HCM 033</v>
      </c>
      <c r="AR201" s="140"/>
      <c r="AS201" s="140"/>
      <c r="AT201" s="135" t="str">
        <f t="array" ref="AT201">xlookup($E:$E,'CLV2'!$A:$A,'CLV2'!$F:$F)</f>
        <v>3.LOCAL FRUITS</v>
      </c>
      <c r="AU201" s="135" t="str">
        <f t="array" ref="AU201">xlookup($E:$E,'CLV2'!$A:$A,'CLV2'!$G:$G)</f>
        <v>4.Mận Roi</v>
      </c>
      <c r="AV201" s="142"/>
      <c r="AW201" s="143"/>
      <c r="AX201" s="144"/>
    </row>
    <row r="202" ht="22.5" customHeight="1">
      <c r="A202" s="113"/>
      <c r="B202" s="114">
        <v>46235.0</v>
      </c>
      <c r="C202" s="115" t="s">
        <v>433</v>
      </c>
      <c r="D202" s="116" t="str">
        <f>VLOOKUP(C202,'DS ST'!A:B,2,0)</f>
        <v>A139</v>
      </c>
      <c r="E202" s="117">
        <v>1101318.0</v>
      </c>
      <c r="F202" s="115" t="s">
        <v>1036</v>
      </c>
      <c r="G202" s="115" t="s">
        <v>104</v>
      </c>
      <c r="H202" s="118">
        <v>4.2</v>
      </c>
      <c r="I202" s="118">
        <v>4.165</v>
      </c>
      <c r="J202" s="119">
        <f t="shared" si="4"/>
        <v>0.035</v>
      </c>
      <c r="K202" s="115" t="s">
        <v>5361</v>
      </c>
      <c r="L202" s="121" t="str">
        <f t="shared" si="5"/>
        <v>PT15983861101318</v>
      </c>
      <c r="M202" s="121" t="s">
        <v>5362</v>
      </c>
      <c r="N202" s="122">
        <v>0.03500000000000014</v>
      </c>
      <c r="O202" s="122"/>
      <c r="P202" s="119">
        <f t="shared" si="6"/>
        <v>0</v>
      </c>
      <c r="Q202" s="124"/>
      <c r="R202" s="124"/>
      <c r="S202" s="124"/>
      <c r="T202" s="125" t="s">
        <v>695</v>
      </c>
      <c r="U202" s="126" t="s">
        <v>697</v>
      </c>
      <c r="V202" s="127" t="s">
        <v>492</v>
      </c>
      <c r="W202" s="129" t="str">
        <f t="shared" si="7"/>
        <v>Hao hụt</v>
      </c>
      <c r="X202" s="129" t="str">
        <f t="shared" si="21"/>
        <v/>
      </c>
      <c r="Y202" s="154" t="s">
        <v>499</v>
      </c>
      <c r="Z202" s="131" t="s">
        <v>745</v>
      </c>
      <c r="AA202" s="124"/>
      <c r="AB202" s="132"/>
      <c r="AC202" s="133"/>
      <c r="AD202" s="134"/>
      <c r="AE202" s="133"/>
      <c r="AF202" s="135" t="str">
        <f t="array" ref="AF202">xlookup($E:$E,'CLV2'!$A:$A,'CLV2'!E:E)</f>
        <v>2.FRUITS</v>
      </c>
      <c r="AG202" s="135" t="str">
        <f t="shared" si="10"/>
        <v>KG</v>
      </c>
      <c r="AH202" s="136">
        <f t="shared" si="11"/>
        <v>0.008333333333</v>
      </c>
      <c r="AI202" s="137">
        <f t="array" ref="AI202">XLOOKUP(E202,'Đơn giá'!A:A,'Đơn giá'!D:D)</f>
        <v>35000</v>
      </c>
      <c r="AJ202" s="138">
        <f t="shared" si="12"/>
        <v>1225</v>
      </c>
      <c r="AK202" s="138">
        <f t="shared" si="13"/>
        <v>1225</v>
      </c>
      <c r="AL202" s="138">
        <f t="shared" si="14"/>
        <v>0</v>
      </c>
      <c r="AM202" s="138">
        <f t="shared" si="15"/>
        <v>0</v>
      </c>
      <c r="AN202" s="138">
        <f t="shared" si="16"/>
        <v>0</v>
      </c>
      <c r="AO202" s="139" t="str">
        <f t="array" ref="AO202">XLOOKUP($D:$D,'DS ST'!$J:$J,'DS ST'!K:K)</f>
        <v>SC008805 - Nguyễn Thị Ngọc Giàu</v>
      </c>
      <c r="AP202" s="139" t="str">
        <f t="array" ref="AP202">XLOOKUP($D:$D,'DS ST'!$J:$J,'DS ST'!L:L)</f>
        <v>Võ Thị Huệ</v>
      </c>
      <c r="AQ202" s="139" t="str">
        <f t="array" ref="AQ202">XLOOKUP($D:$D,'DS ST'!$J:$J,'DS ST'!M:M)</f>
        <v>HCM 031</v>
      </c>
      <c r="AR202" s="140"/>
      <c r="AS202" s="140"/>
      <c r="AT202" s="135" t="str">
        <f t="array" ref="AT202">xlookup($E:$E,'CLV2'!$A:$A,'CLV2'!$F:$F)</f>
        <v>3.LOCAL FRUITS</v>
      </c>
      <c r="AU202" s="135" t="str">
        <f t="array" ref="AU202">xlookup($E:$E,'CLV2'!$A:$A,'CLV2'!$G:$G)</f>
        <v>4.Mận Roi</v>
      </c>
      <c r="AV202" s="142"/>
      <c r="AW202" s="143"/>
      <c r="AX202" s="144"/>
    </row>
    <row r="203" ht="22.5" customHeight="1">
      <c r="A203" s="113"/>
      <c r="B203" s="114">
        <v>46235.0</v>
      </c>
      <c r="C203" s="115" t="s">
        <v>790</v>
      </c>
      <c r="D203" s="116" t="str">
        <f>VLOOKUP(C203,'DS ST'!A:B,2,0)</f>
        <v>A225</v>
      </c>
      <c r="E203" s="117">
        <v>1101318.0</v>
      </c>
      <c r="F203" s="115" t="s">
        <v>1036</v>
      </c>
      <c r="G203" s="115" t="s">
        <v>104</v>
      </c>
      <c r="H203" s="118">
        <v>4.2</v>
      </c>
      <c r="I203" s="118">
        <v>4.18</v>
      </c>
      <c r="J203" s="119">
        <f t="shared" si="4"/>
        <v>0.02</v>
      </c>
      <c r="K203" s="115" t="s">
        <v>5363</v>
      </c>
      <c r="L203" s="121" t="str">
        <f t="shared" si="5"/>
        <v>PT15983851101318</v>
      </c>
      <c r="M203" s="121" t="s">
        <v>5364</v>
      </c>
      <c r="N203" s="122">
        <v>0.020000000000000462</v>
      </c>
      <c r="O203" s="122"/>
      <c r="P203" s="119">
        <f t="shared" si="6"/>
        <v>0</v>
      </c>
      <c r="Q203" s="124"/>
      <c r="R203" s="124"/>
      <c r="S203" s="124"/>
      <c r="T203" s="125" t="s">
        <v>695</v>
      </c>
      <c r="U203" s="126" t="s">
        <v>697</v>
      </c>
      <c r="V203" s="127" t="s">
        <v>492</v>
      </c>
      <c r="W203" s="129" t="str">
        <f t="shared" si="7"/>
        <v>Hao hụt</v>
      </c>
      <c r="X203" s="129" t="str">
        <f t="shared" si="21"/>
        <v/>
      </c>
      <c r="Y203" s="154" t="s">
        <v>499</v>
      </c>
      <c r="Z203" s="131" t="s">
        <v>745</v>
      </c>
      <c r="AA203" s="124"/>
      <c r="AB203" s="132"/>
      <c r="AC203" s="133"/>
      <c r="AD203" s="134"/>
      <c r="AE203" s="133"/>
      <c r="AF203" s="135" t="str">
        <f t="array" ref="AF203">xlookup($E:$E,'CLV2'!$A:$A,'CLV2'!E:E)</f>
        <v>2.FRUITS</v>
      </c>
      <c r="AG203" s="135" t="str">
        <f t="shared" si="10"/>
        <v>KG</v>
      </c>
      <c r="AH203" s="136">
        <f t="shared" si="11"/>
        <v>0.004761904762</v>
      </c>
      <c r="AI203" s="137">
        <f t="array" ref="AI203">XLOOKUP(E203,'Đơn giá'!A:A,'Đơn giá'!D:D)</f>
        <v>35000</v>
      </c>
      <c r="AJ203" s="138">
        <f t="shared" si="12"/>
        <v>700</v>
      </c>
      <c r="AK203" s="138">
        <f t="shared" si="13"/>
        <v>700</v>
      </c>
      <c r="AL203" s="138">
        <f t="shared" si="14"/>
        <v>0</v>
      </c>
      <c r="AM203" s="138">
        <f t="shared" si="15"/>
        <v>0</v>
      </c>
      <c r="AN203" s="138">
        <f t="shared" si="16"/>
        <v>0</v>
      </c>
      <c r="AO203" s="139" t="str">
        <f t="array" ref="AO203">XLOOKUP($D:$D,'DS ST'!$J:$J,'DS ST'!K:K)</f>
        <v/>
      </c>
      <c r="AP203" s="139" t="str">
        <f t="array" ref="AP203">XLOOKUP($D:$D,'DS ST'!$J:$J,'DS ST'!L:L)</f>
        <v/>
      </c>
      <c r="AQ203" s="139" t="str">
        <f t="array" ref="AQ203">XLOOKUP($D:$D,'DS ST'!$J:$J,'DS ST'!M:M)</f>
        <v/>
      </c>
      <c r="AR203" s="140"/>
      <c r="AS203" s="140"/>
      <c r="AT203" s="135" t="str">
        <f t="array" ref="AT203">xlookup($E:$E,'CLV2'!$A:$A,'CLV2'!$F:$F)</f>
        <v>3.LOCAL FRUITS</v>
      </c>
      <c r="AU203" s="135" t="str">
        <f t="array" ref="AU203">xlookup($E:$E,'CLV2'!$A:$A,'CLV2'!$G:$G)</f>
        <v>4.Mận Roi</v>
      </c>
      <c r="AV203" s="142"/>
      <c r="AW203" s="143"/>
      <c r="AX203" s="144"/>
    </row>
    <row r="204" ht="22.5" customHeight="1">
      <c r="A204" s="113"/>
      <c r="B204" s="114">
        <v>46235.0</v>
      </c>
      <c r="C204" s="115" t="s">
        <v>1251</v>
      </c>
      <c r="D204" s="116" t="str">
        <f>VLOOKUP(C204,'DS ST'!A:B,2,0)</f>
        <v>WGA</v>
      </c>
      <c r="E204" s="117">
        <v>1101302.0</v>
      </c>
      <c r="F204" s="115" t="s">
        <v>944</v>
      </c>
      <c r="G204" s="115" t="s">
        <v>104</v>
      </c>
      <c r="H204" s="118">
        <v>8.0</v>
      </c>
      <c r="I204" s="118">
        <v>7.98</v>
      </c>
      <c r="J204" s="119">
        <f t="shared" si="4"/>
        <v>0.02</v>
      </c>
      <c r="K204" s="115" t="s">
        <v>5365</v>
      </c>
      <c r="L204" s="121" t="str">
        <f t="shared" si="5"/>
        <v>PT15983831101302</v>
      </c>
      <c r="M204" s="121" t="s">
        <v>5366</v>
      </c>
      <c r="N204" s="122">
        <v>0.019999999999999574</v>
      </c>
      <c r="O204" s="122"/>
      <c r="P204" s="119">
        <f t="shared" si="6"/>
        <v>0</v>
      </c>
      <c r="Q204" s="124"/>
      <c r="R204" s="124"/>
      <c r="S204" s="124"/>
      <c r="T204" s="125" t="s">
        <v>695</v>
      </c>
      <c r="U204" s="126" t="s">
        <v>697</v>
      </c>
      <c r="V204" s="127" t="s">
        <v>492</v>
      </c>
      <c r="W204" s="129" t="str">
        <f t="shared" si="7"/>
        <v>Hao hụt</v>
      </c>
      <c r="X204" s="129" t="str">
        <f t="shared" si="21"/>
        <v/>
      </c>
      <c r="Y204" s="154" t="s">
        <v>499</v>
      </c>
      <c r="Z204" s="131" t="s">
        <v>745</v>
      </c>
      <c r="AA204" s="124"/>
      <c r="AB204" s="132"/>
      <c r="AC204" s="133"/>
      <c r="AD204" s="134"/>
      <c r="AE204" s="133"/>
      <c r="AF204" s="135" t="str">
        <f t="array" ref="AF204">xlookup($E:$E,'CLV2'!$A:$A,'CLV2'!E:E)</f>
        <v>2.FRUITS</v>
      </c>
      <c r="AG204" s="135" t="str">
        <f t="shared" si="10"/>
        <v>KG</v>
      </c>
      <c r="AH204" s="136">
        <f t="shared" si="11"/>
        <v>0.0025</v>
      </c>
      <c r="AI204" s="137">
        <f t="array" ref="AI204">XLOOKUP(E204,'Đơn giá'!A:A,'Đơn giá'!D:D)</f>
        <v>17500</v>
      </c>
      <c r="AJ204" s="138">
        <f t="shared" si="12"/>
        <v>350</v>
      </c>
      <c r="AK204" s="138">
        <f t="shared" si="13"/>
        <v>350</v>
      </c>
      <c r="AL204" s="138">
        <f t="shared" si="14"/>
        <v>0</v>
      </c>
      <c r="AM204" s="138">
        <f t="shared" si="15"/>
        <v>0</v>
      </c>
      <c r="AN204" s="138">
        <f t="shared" si="16"/>
        <v>0</v>
      </c>
      <c r="AO204" s="139" t="str">
        <f t="array" ref="AO204">XLOOKUP($D:$D,'DS ST'!$J:$J,'DS ST'!K:K)</f>
        <v>SC003943 - Lâm Văn Tú</v>
      </c>
      <c r="AP204" s="139" t="str">
        <f t="array" ref="AP204">XLOOKUP($D:$D,'DS ST'!$J:$J,'DS ST'!L:L)</f>
        <v>Võ Thị Huệ</v>
      </c>
      <c r="AQ204" s="139" t="str">
        <f t="array" ref="AQ204">XLOOKUP($D:$D,'DS ST'!$J:$J,'DS ST'!M:M)</f>
        <v>HCM 011</v>
      </c>
      <c r="AR204" s="140"/>
      <c r="AS204" s="140"/>
      <c r="AT204" s="135" t="str">
        <f t="array" ref="AT204">xlookup($E:$E,'CLV2'!$A:$A,'CLV2'!$F:$F)</f>
        <v>3.LOCAL FRUITS</v>
      </c>
      <c r="AU204" s="135" t="str">
        <f t="array" ref="AU204">xlookup($E:$E,'CLV2'!$A:$A,'CLV2'!$G:$G)</f>
        <v>4.Chuối</v>
      </c>
      <c r="AV204" s="142"/>
      <c r="AW204" s="143"/>
      <c r="AX204" s="144"/>
    </row>
    <row r="205" ht="22.5" customHeight="1">
      <c r="A205" s="113"/>
      <c r="B205" s="114">
        <v>46235.0</v>
      </c>
      <c r="C205" s="115" t="s">
        <v>1251</v>
      </c>
      <c r="D205" s="116" t="str">
        <f>VLOOKUP(C205,'DS ST'!A:B,2,0)</f>
        <v>WGA</v>
      </c>
      <c r="E205" s="117">
        <v>1101318.0</v>
      </c>
      <c r="F205" s="115" t="s">
        <v>1036</v>
      </c>
      <c r="G205" s="115" t="s">
        <v>104</v>
      </c>
      <c r="H205" s="118">
        <v>4.1</v>
      </c>
      <c r="I205" s="118">
        <v>4.06</v>
      </c>
      <c r="J205" s="119">
        <f t="shared" si="4"/>
        <v>0.04</v>
      </c>
      <c r="K205" s="115" t="s">
        <v>5365</v>
      </c>
      <c r="L205" s="121" t="str">
        <f t="shared" si="5"/>
        <v>PT15983831101318</v>
      </c>
      <c r="M205" s="121" t="s">
        <v>5366</v>
      </c>
      <c r="N205" s="122">
        <v>0.040000000000000036</v>
      </c>
      <c r="O205" s="122"/>
      <c r="P205" s="119">
        <f t="shared" si="6"/>
        <v>0</v>
      </c>
      <c r="Q205" s="124"/>
      <c r="R205" s="124"/>
      <c r="S205" s="124"/>
      <c r="T205" s="125" t="s">
        <v>695</v>
      </c>
      <c r="U205" s="126" t="s">
        <v>697</v>
      </c>
      <c r="V205" s="127" t="s">
        <v>492</v>
      </c>
      <c r="W205" s="129" t="str">
        <f t="shared" si="7"/>
        <v>Hao hụt</v>
      </c>
      <c r="X205" s="129" t="str">
        <f t="shared" si="21"/>
        <v/>
      </c>
      <c r="Y205" s="154" t="s">
        <v>499</v>
      </c>
      <c r="Z205" s="131" t="s">
        <v>745</v>
      </c>
      <c r="AA205" s="124"/>
      <c r="AB205" s="132"/>
      <c r="AC205" s="133"/>
      <c r="AD205" s="134"/>
      <c r="AE205" s="133"/>
      <c r="AF205" s="135" t="str">
        <f t="array" ref="AF205">xlookup($E:$E,'CLV2'!$A:$A,'CLV2'!E:E)</f>
        <v>2.FRUITS</v>
      </c>
      <c r="AG205" s="135" t="str">
        <f t="shared" si="10"/>
        <v>KG</v>
      </c>
      <c r="AH205" s="136">
        <f t="shared" si="11"/>
        <v>0.009756097561</v>
      </c>
      <c r="AI205" s="137">
        <f t="array" ref="AI205">XLOOKUP(E205,'Đơn giá'!A:A,'Đơn giá'!D:D)</f>
        <v>35000</v>
      </c>
      <c r="AJ205" s="138">
        <f t="shared" si="12"/>
        <v>1400</v>
      </c>
      <c r="AK205" s="138">
        <f t="shared" si="13"/>
        <v>1400</v>
      </c>
      <c r="AL205" s="138">
        <f t="shared" si="14"/>
        <v>0</v>
      </c>
      <c r="AM205" s="138">
        <f t="shared" si="15"/>
        <v>0</v>
      </c>
      <c r="AN205" s="138">
        <f t="shared" si="16"/>
        <v>0</v>
      </c>
      <c r="AO205" s="139" t="str">
        <f t="array" ref="AO205">XLOOKUP($D:$D,'DS ST'!$J:$J,'DS ST'!K:K)</f>
        <v>SC003943 - Lâm Văn Tú</v>
      </c>
      <c r="AP205" s="139" t="str">
        <f t="array" ref="AP205">XLOOKUP($D:$D,'DS ST'!$J:$J,'DS ST'!L:L)</f>
        <v>Võ Thị Huệ</v>
      </c>
      <c r="AQ205" s="139" t="str">
        <f t="array" ref="AQ205">XLOOKUP($D:$D,'DS ST'!$J:$J,'DS ST'!M:M)</f>
        <v>HCM 011</v>
      </c>
      <c r="AR205" s="140"/>
      <c r="AS205" s="140"/>
      <c r="AT205" s="135" t="str">
        <f t="array" ref="AT205">xlookup($E:$E,'CLV2'!$A:$A,'CLV2'!$F:$F)</f>
        <v>3.LOCAL FRUITS</v>
      </c>
      <c r="AU205" s="135" t="str">
        <f t="array" ref="AU205">xlookup($E:$E,'CLV2'!$A:$A,'CLV2'!$G:$G)</f>
        <v>4.Mận Roi</v>
      </c>
      <c r="AV205" s="142"/>
      <c r="AW205" s="143"/>
      <c r="AX205" s="144"/>
    </row>
    <row r="206" ht="22.5" customHeight="1">
      <c r="A206" s="113"/>
      <c r="B206" s="114">
        <v>46235.0</v>
      </c>
      <c r="C206" s="115" t="s">
        <v>1251</v>
      </c>
      <c r="D206" s="116" t="str">
        <f>VLOOKUP(C206,'DS ST'!A:B,2,0)</f>
        <v>WGA</v>
      </c>
      <c r="E206" s="117">
        <v>1101366.0</v>
      </c>
      <c r="F206" s="115" t="s">
        <v>1804</v>
      </c>
      <c r="G206" s="115" t="s">
        <v>104</v>
      </c>
      <c r="H206" s="118">
        <v>11.8</v>
      </c>
      <c r="I206" s="118">
        <v>11.74</v>
      </c>
      <c r="J206" s="119">
        <f t="shared" si="4"/>
        <v>0.06</v>
      </c>
      <c r="K206" s="115" t="s">
        <v>5365</v>
      </c>
      <c r="L206" s="121" t="str">
        <f t="shared" si="5"/>
        <v>PT15983831101366</v>
      </c>
      <c r="M206" s="121" t="s">
        <v>5366</v>
      </c>
      <c r="N206" s="122">
        <v>0.0600000000000005</v>
      </c>
      <c r="O206" s="122"/>
      <c r="P206" s="119">
        <f t="shared" si="6"/>
        <v>0</v>
      </c>
      <c r="Q206" s="124"/>
      <c r="R206" s="124"/>
      <c r="S206" s="124"/>
      <c r="T206" s="125" t="s">
        <v>695</v>
      </c>
      <c r="U206" s="126" t="s">
        <v>697</v>
      </c>
      <c r="V206" s="127" t="s">
        <v>492</v>
      </c>
      <c r="W206" s="129" t="str">
        <f t="shared" si="7"/>
        <v>Hao hụt</v>
      </c>
      <c r="X206" s="129" t="str">
        <f t="shared" si="21"/>
        <v/>
      </c>
      <c r="Y206" s="154" t="s">
        <v>499</v>
      </c>
      <c r="Z206" s="131" t="s">
        <v>745</v>
      </c>
      <c r="AA206" s="124"/>
      <c r="AB206" s="132"/>
      <c r="AC206" s="133"/>
      <c r="AD206" s="134"/>
      <c r="AE206" s="133"/>
      <c r="AF206" s="135" t="str">
        <f t="array" ref="AF206">xlookup($E:$E,'CLV2'!$A:$A,'CLV2'!E:E)</f>
        <v>2.VEGETABLES</v>
      </c>
      <c r="AG206" s="135" t="str">
        <f t="shared" si="10"/>
        <v>KG</v>
      </c>
      <c r="AH206" s="136">
        <f t="shared" si="11"/>
        <v>0.005084745763</v>
      </c>
      <c r="AI206" s="137">
        <f t="array" ref="AI206">XLOOKUP(E206,'Đơn giá'!A:A,'Đơn giá'!D:D)</f>
        <v>55000</v>
      </c>
      <c r="AJ206" s="138">
        <f t="shared" si="12"/>
        <v>3300</v>
      </c>
      <c r="AK206" s="138">
        <f t="shared" si="13"/>
        <v>3300</v>
      </c>
      <c r="AL206" s="138">
        <f t="shared" si="14"/>
        <v>0</v>
      </c>
      <c r="AM206" s="138">
        <f t="shared" si="15"/>
        <v>0</v>
      </c>
      <c r="AN206" s="138">
        <f t="shared" si="16"/>
        <v>0</v>
      </c>
      <c r="AO206" s="139" t="str">
        <f t="array" ref="AO206">XLOOKUP($D:$D,'DS ST'!$J:$J,'DS ST'!K:K)</f>
        <v>SC003943 - Lâm Văn Tú</v>
      </c>
      <c r="AP206" s="139" t="str">
        <f t="array" ref="AP206">XLOOKUP($D:$D,'DS ST'!$J:$J,'DS ST'!L:L)</f>
        <v>Võ Thị Huệ</v>
      </c>
      <c r="AQ206" s="139" t="str">
        <f t="array" ref="AQ206">XLOOKUP($D:$D,'DS ST'!$J:$J,'DS ST'!M:M)</f>
        <v>HCM 011</v>
      </c>
      <c r="AR206" s="140"/>
      <c r="AS206" s="140"/>
      <c r="AT206" s="135" t="str">
        <f t="array" ref="AT206">xlookup($E:$E,'CLV2'!$A:$A,'CLV2'!$F:$F)</f>
        <v>3.LEAFY VEGGIES</v>
      </c>
      <c r="AU206" s="135" t="str">
        <f t="array" ref="AU206">xlookup($E:$E,'CLV2'!$A:$A,'CLV2'!$G:$G)</f>
        <v>4.Rau Ăn Bông</v>
      </c>
      <c r="AV206" s="142"/>
      <c r="AW206" s="143"/>
      <c r="AX206" s="144"/>
    </row>
    <row r="207" ht="22.5" customHeight="1">
      <c r="A207" s="113"/>
      <c r="B207" s="114">
        <v>46235.0</v>
      </c>
      <c r="C207" s="115" t="s">
        <v>1251</v>
      </c>
      <c r="D207" s="116" t="str">
        <f>VLOOKUP(C207,'DS ST'!A:B,2,0)</f>
        <v>WGA</v>
      </c>
      <c r="E207" s="117">
        <v>1101592.0</v>
      </c>
      <c r="F207" s="115" t="s">
        <v>1161</v>
      </c>
      <c r="G207" s="115" t="s">
        <v>104</v>
      </c>
      <c r="H207" s="118">
        <v>10.5</v>
      </c>
      <c r="I207" s="118">
        <v>10.4</v>
      </c>
      <c r="J207" s="119">
        <f t="shared" si="4"/>
        <v>0.1</v>
      </c>
      <c r="K207" s="115" t="s">
        <v>5365</v>
      </c>
      <c r="L207" s="121" t="str">
        <f t="shared" si="5"/>
        <v>PT15983831101592</v>
      </c>
      <c r="M207" s="121" t="s">
        <v>5366</v>
      </c>
      <c r="N207" s="122">
        <v>0.09999999999999964</v>
      </c>
      <c r="O207" s="122"/>
      <c r="P207" s="119">
        <f t="shared" si="6"/>
        <v>0</v>
      </c>
      <c r="Q207" s="124"/>
      <c r="R207" s="124"/>
      <c r="S207" s="124"/>
      <c r="T207" s="125" t="s">
        <v>695</v>
      </c>
      <c r="U207" s="126" t="s">
        <v>697</v>
      </c>
      <c r="V207" s="127" t="s">
        <v>492</v>
      </c>
      <c r="W207" s="129" t="str">
        <f t="shared" si="7"/>
        <v>Hao hụt</v>
      </c>
      <c r="X207" s="129" t="str">
        <f t="shared" si="21"/>
        <v/>
      </c>
      <c r="Y207" s="154" t="s">
        <v>499</v>
      </c>
      <c r="Z207" s="131" t="s">
        <v>745</v>
      </c>
      <c r="AA207" s="124"/>
      <c r="AB207" s="132"/>
      <c r="AC207" s="133"/>
      <c r="AD207" s="134"/>
      <c r="AE207" s="133"/>
      <c r="AF207" s="135" t="str">
        <f t="array" ref="AF207">xlookup($E:$E,'CLV2'!$A:$A,'CLV2'!E:E)</f>
        <v>2.FRUITS</v>
      </c>
      <c r="AG207" s="135" t="str">
        <f t="shared" si="10"/>
        <v>KG</v>
      </c>
      <c r="AH207" s="136">
        <f t="shared" si="11"/>
        <v>0.009523809524</v>
      </c>
      <c r="AI207" s="137">
        <f t="array" ref="AI207">XLOOKUP(E207,'Đơn giá'!A:A,'Đơn giá'!D:D)</f>
        <v>73000</v>
      </c>
      <c r="AJ207" s="138">
        <f t="shared" si="12"/>
        <v>7300</v>
      </c>
      <c r="AK207" s="138">
        <f t="shared" si="13"/>
        <v>7300</v>
      </c>
      <c r="AL207" s="138">
        <f t="shared" si="14"/>
        <v>0</v>
      </c>
      <c r="AM207" s="138">
        <f t="shared" si="15"/>
        <v>0</v>
      </c>
      <c r="AN207" s="138">
        <f t="shared" si="16"/>
        <v>0</v>
      </c>
      <c r="AO207" s="139" t="str">
        <f t="array" ref="AO207">XLOOKUP($D:$D,'DS ST'!$J:$J,'DS ST'!K:K)</f>
        <v>SC003943 - Lâm Văn Tú</v>
      </c>
      <c r="AP207" s="139" t="str">
        <f t="array" ref="AP207">XLOOKUP($D:$D,'DS ST'!$J:$J,'DS ST'!L:L)</f>
        <v>Võ Thị Huệ</v>
      </c>
      <c r="AQ207" s="139" t="str">
        <f t="array" ref="AQ207">XLOOKUP($D:$D,'DS ST'!$J:$J,'DS ST'!M:M)</f>
        <v>HCM 011</v>
      </c>
      <c r="AR207" s="140"/>
      <c r="AS207" s="140"/>
      <c r="AT207" s="135" t="str">
        <f t="array" ref="AT207">xlookup($E:$E,'CLV2'!$A:$A,'CLV2'!$F:$F)</f>
        <v>3.LOCAL FRUITS</v>
      </c>
      <c r="AU207" s="135" t="str">
        <f t="array" ref="AU207">xlookup($E:$E,'CLV2'!$A:$A,'CLV2'!$G:$G)</f>
        <v>4.Sầu Riêng</v>
      </c>
      <c r="AV207" s="142"/>
      <c r="AW207" s="143"/>
      <c r="AX207" s="144"/>
    </row>
    <row r="208" ht="22.5" customHeight="1">
      <c r="A208" s="113"/>
      <c r="B208" s="114">
        <v>46235.0</v>
      </c>
      <c r="C208" s="115" t="s">
        <v>699</v>
      </c>
      <c r="D208" s="116" t="str">
        <f>VLOOKUP(C208,'DS ST'!A:B,2,0)</f>
        <v>A190</v>
      </c>
      <c r="E208" s="117">
        <v>1101055.0</v>
      </c>
      <c r="F208" s="115" t="s">
        <v>996</v>
      </c>
      <c r="G208" s="115" t="s">
        <v>104</v>
      </c>
      <c r="H208" s="118">
        <v>3.0</v>
      </c>
      <c r="I208" s="118">
        <v>2.92</v>
      </c>
      <c r="J208" s="119">
        <f t="shared" si="4"/>
        <v>0.08</v>
      </c>
      <c r="K208" s="115" t="s">
        <v>5367</v>
      </c>
      <c r="L208" s="121" t="str">
        <f t="shared" si="5"/>
        <v>PT15983811101055</v>
      </c>
      <c r="M208" s="121" t="s">
        <v>5368</v>
      </c>
      <c r="N208" s="122">
        <v>0.08000000000000007</v>
      </c>
      <c r="O208" s="122"/>
      <c r="P208" s="119">
        <f t="shared" si="6"/>
        <v>0</v>
      </c>
      <c r="Q208" s="124"/>
      <c r="R208" s="124"/>
      <c r="S208" s="124"/>
      <c r="T208" s="125" t="s">
        <v>695</v>
      </c>
      <c r="U208" s="126" t="s">
        <v>697</v>
      </c>
      <c r="V208" s="127" t="s">
        <v>492</v>
      </c>
      <c r="W208" s="129" t="str">
        <f t="shared" si="7"/>
        <v>Hao hụt</v>
      </c>
      <c r="X208" s="129" t="str">
        <f t="shared" si="21"/>
        <v/>
      </c>
      <c r="Y208" s="154" t="s">
        <v>499</v>
      </c>
      <c r="Z208" s="131" t="s">
        <v>745</v>
      </c>
      <c r="AA208" s="124"/>
      <c r="AB208" s="132"/>
      <c r="AC208" s="133"/>
      <c r="AD208" s="134"/>
      <c r="AE208" s="133"/>
      <c r="AF208" s="135" t="str">
        <f t="array" ref="AF208">xlookup($E:$E,'CLV2'!$A:$A,'CLV2'!E:E)</f>
        <v>2.FRUITS</v>
      </c>
      <c r="AG208" s="135" t="str">
        <f t="shared" si="10"/>
        <v>KG</v>
      </c>
      <c r="AH208" s="136">
        <f t="shared" si="11"/>
        <v>0.02666666667</v>
      </c>
      <c r="AI208" s="137">
        <f t="array" ref="AI208">XLOOKUP(E208,'Đơn giá'!A:A,'Đơn giá'!D:D)</f>
        <v>30000</v>
      </c>
      <c r="AJ208" s="138">
        <f t="shared" si="12"/>
        <v>2400</v>
      </c>
      <c r="AK208" s="138">
        <f t="shared" si="13"/>
        <v>2400</v>
      </c>
      <c r="AL208" s="138">
        <f t="shared" si="14"/>
        <v>0</v>
      </c>
      <c r="AM208" s="138">
        <f t="shared" si="15"/>
        <v>0</v>
      </c>
      <c r="AN208" s="138">
        <f t="shared" si="16"/>
        <v>0</v>
      </c>
      <c r="AO208" s="139" t="str">
        <f t="array" ref="AO208">XLOOKUP($D:$D,'DS ST'!$J:$J,'DS ST'!K:K)</f>
        <v>SC006189 - Huỳnh Ngọc Phương</v>
      </c>
      <c r="AP208" s="139" t="str">
        <f t="array" ref="AP208">XLOOKUP($D:$D,'DS ST'!$J:$J,'DS ST'!L:L)</f>
        <v>Nguyễn Thị Cà</v>
      </c>
      <c r="AQ208" s="139" t="str">
        <f t="array" ref="AQ208">XLOOKUP($D:$D,'DS ST'!$J:$J,'DS ST'!M:M)</f>
        <v>HCM 033</v>
      </c>
      <c r="AR208" s="140"/>
      <c r="AS208" s="140"/>
      <c r="AT208" s="135" t="str">
        <f t="array" ref="AT208">xlookup($E:$E,'CLV2'!$A:$A,'CLV2'!$F:$F)</f>
        <v>3.LOCAL FRUITS</v>
      </c>
      <c r="AU208" s="135" t="str">
        <f t="array" ref="AU208">xlookup($E:$E,'CLV2'!$A:$A,'CLV2'!$G:$G)</f>
        <v>4.Trái Cây Đa Dạng</v>
      </c>
      <c r="AV208" s="142"/>
      <c r="AW208" s="143"/>
      <c r="AX208" s="144"/>
    </row>
    <row r="209" ht="22.5" customHeight="1">
      <c r="A209" s="113"/>
      <c r="B209" s="114">
        <v>46235.0</v>
      </c>
      <c r="C209" s="115" t="s">
        <v>446</v>
      </c>
      <c r="D209" s="116" t="str">
        <f>VLOOKUP(C209,'DS ST'!A:B,2,0)</f>
        <v>A145</v>
      </c>
      <c r="E209" s="117">
        <v>1100992.0</v>
      </c>
      <c r="F209" s="115" t="s">
        <v>641</v>
      </c>
      <c r="G209" s="115" t="s">
        <v>104</v>
      </c>
      <c r="H209" s="118">
        <v>10.0</v>
      </c>
      <c r="I209" s="118">
        <v>9.92</v>
      </c>
      <c r="J209" s="119">
        <f t="shared" si="4"/>
        <v>0.08</v>
      </c>
      <c r="K209" s="115" t="s">
        <v>5369</v>
      </c>
      <c r="L209" s="121" t="str">
        <f t="shared" si="5"/>
        <v>PT15983781100992</v>
      </c>
      <c r="M209" s="121" t="s">
        <v>5370</v>
      </c>
      <c r="N209" s="122">
        <v>0.08000000000000007</v>
      </c>
      <c r="O209" s="122"/>
      <c r="P209" s="119">
        <f t="shared" si="6"/>
        <v>0</v>
      </c>
      <c r="Q209" s="124"/>
      <c r="R209" s="124"/>
      <c r="S209" s="124"/>
      <c r="T209" s="125" t="s">
        <v>695</v>
      </c>
      <c r="U209" s="126" t="s">
        <v>697</v>
      </c>
      <c r="V209" s="127" t="s">
        <v>492</v>
      </c>
      <c r="W209" s="129" t="str">
        <f t="shared" si="7"/>
        <v>Hao hụt</v>
      </c>
      <c r="X209" s="129" t="str">
        <f t="shared" si="21"/>
        <v/>
      </c>
      <c r="Y209" s="154" t="s">
        <v>499</v>
      </c>
      <c r="Z209" s="131" t="s">
        <v>745</v>
      </c>
      <c r="AA209" s="124"/>
      <c r="AB209" s="132"/>
      <c r="AC209" s="133"/>
      <c r="AD209" s="134"/>
      <c r="AE209" s="133"/>
      <c r="AF209" s="135" t="str">
        <f t="array" ref="AF209">xlookup($E:$E,'CLV2'!$A:$A,'CLV2'!E:E)</f>
        <v>2.FRUITS</v>
      </c>
      <c r="AG209" s="135" t="str">
        <f t="shared" si="10"/>
        <v>KG</v>
      </c>
      <c r="AH209" s="136">
        <f t="shared" si="11"/>
        <v>0.008</v>
      </c>
      <c r="AI209" s="137">
        <f t="array" ref="AI209">XLOOKUP(E209,'Đơn giá'!A:A,'Đơn giá'!D:D)</f>
        <v>37000</v>
      </c>
      <c r="AJ209" s="138">
        <f t="shared" si="12"/>
        <v>2960</v>
      </c>
      <c r="AK209" s="138">
        <f t="shared" si="13"/>
        <v>2960</v>
      </c>
      <c r="AL209" s="138">
        <f t="shared" si="14"/>
        <v>0</v>
      </c>
      <c r="AM209" s="138">
        <f t="shared" si="15"/>
        <v>0</v>
      </c>
      <c r="AN209" s="138">
        <f t="shared" si="16"/>
        <v>0</v>
      </c>
      <c r="AO209" s="139" t="str">
        <f t="array" ref="AO209">XLOOKUP($D:$D,'DS ST'!$J:$J,'DS ST'!K:K)</f>
        <v>SC005375 - Trần Văn Hiếu</v>
      </c>
      <c r="AP209" s="139" t="str">
        <f t="array" ref="AP209">XLOOKUP($D:$D,'DS ST'!$J:$J,'DS ST'!L:L)</f>
        <v>Võ Thị Huệ</v>
      </c>
      <c r="AQ209" s="139" t="str">
        <f t="array" ref="AQ209">XLOOKUP($D:$D,'DS ST'!$J:$J,'DS ST'!M:M)</f>
        <v>HCM 014</v>
      </c>
      <c r="AR209" s="140"/>
      <c r="AS209" s="140"/>
      <c r="AT209" s="135" t="str">
        <f t="array" ref="AT209">xlookup($E:$E,'CLV2'!$A:$A,'CLV2'!$F:$F)</f>
        <v>3.LOCAL FRUITS</v>
      </c>
      <c r="AU209" s="135" t="str">
        <f t="array" ref="AU209">xlookup($E:$E,'CLV2'!$A:$A,'CLV2'!$G:$G)</f>
        <v>4.Dưa Lưới</v>
      </c>
      <c r="AV209" s="142"/>
      <c r="AW209" s="143"/>
      <c r="AX209" s="144"/>
    </row>
    <row r="210" ht="22.5" customHeight="1">
      <c r="A210" s="113"/>
      <c r="B210" s="114">
        <v>46235.0</v>
      </c>
      <c r="C210" s="115" t="s">
        <v>446</v>
      </c>
      <c r="D210" s="116" t="str">
        <f>VLOOKUP(C210,'DS ST'!A:B,2,0)</f>
        <v>A145</v>
      </c>
      <c r="E210" s="117">
        <v>1101318.0</v>
      </c>
      <c r="F210" s="115" t="s">
        <v>1036</v>
      </c>
      <c r="G210" s="115" t="s">
        <v>104</v>
      </c>
      <c r="H210" s="118">
        <v>4.2</v>
      </c>
      <c r="I210" s="118">
        <v>4.18</v>
      </c>
      <c r="J210" s="119">
        <f t="shared" si="4"/>
        <v>0.02</v>
      </c>
      <c r="K210" s="115" t="s">
        <v>5369</v>
      </c>
      <c r="L210" s="121" t="str">
        <f t="shared" si="5"/>
        <v>PT15983781101318</v>
      </c>
      <c r="M210" s="121" t="s">
        <v>5370</v>
      </c>
      <c r="N210" s="122">
        <v>0.020000000000000462</v>
      </c>
      <c r="O210" s="122"/>
      <c r="P210" s="119">
        <f t="shared" si="6"/>
        <v>0</v>
      </c>
      <c r="Q210" s="124"/>
      <c r="R210" s="124"/>
      <c r="S210" s="124"/>
      <c r="T210" s="125" t="s">
        <v>695</v>
      </c>
      <c r="U210" s="126" t="s">
        <v>697</v>
      </c>
      <c r="V210" s="127" t="s">
        <v>492</v>
      </c>
      <c r="W210" s="129" t="str">
        <f t="shared" si="7"/>
        <v>Hao hụt</v>
      </c>
      <c r="X210" s="129" t="str">
        <f t="shared" si="21"/>
        <v/>
      </c>
      <c r="Y210" s="154" t="s">
        <v>499</v>
      </c>
      <c r="Z210" s="131" t="s">
        <v>745</v>
      </c>
      <c r="AA210" s="124"/>
      <c r="AB210" s="132"/>
      <c r="AC210" s="133"/>
      <c r="AD210" s="134"/>
      <c r="AE210" s="133"/>
      <c r="AF210" s="135" t="str">
        <f t="array" ref="AF210">xlookup($E:$E,'CLV2'!$A:$A,'CLV2'!E:E)</f>
        <v>2.FRUITS</v>
      </c>
      <c r="AG210" s="135" t="str">
        <f t="shared" si="10"/>
        <v>KG</v>
      </c>
      <c r="AH210" s="136">
        <f t="shared" si="11"/>
        <v>0.004761904762</v>
      </c>
      <c r="AI210" s="137">
        <f t="array" ref="AI210">XLOOKUP(E210,'Đơn giá'!A:A,'Đơn giá'!D:D)</f>
        <v>35000</v>
      </c>
      <c r="AJ210" s="138">
        <f t="shared" si="12"/>
        <v>700</v>
      </c>
      <c r="AK210" s="138">
        <f t="shared" si="13"/>
        <v>700</v>
      </c>
      <c r="AL210" s="138">
        <f t="shared" si="14"/>
        <v>0</v>
      </c>
      <c r="AM210" s="138">
        <f t="shared" si="15"/>
        <v>0</v>
      </c>
      <c r="AN210" s="138">
        <f t="shared" si="16"/>
        <v>0</v>
      </c>
      <c r="AO210" s="139" t="str">
        <f t="array" ref="AO210">XLOOKUP($D:$D,'DS ST'!$J:$J,'DS ST'!K:K)</f>
        <v>SC005375 - Trần Văn Hiếu</v>
      </c>
      <c r="AP210" s="139" t="str">
        <f t="array" ref="AP210">XLOOKUP($D:$D,'DS ST'!$J:$J,'DS ST'!L:L)</f>
        <v>Võ Thị Huệ</v>
      </c>
      <c r="AQ210" s="139" t="str">
        <f t="array" ref="AQ210">XLOOKUP($D:$D,'DS ST'!$J:$J,'DS ST'!M:M)</f>
        <v>HCM 014</v>
      </c>
      <c r="AR210" s="140"/>
      <c r="AS210" s="140"/>
      <c r="AT210" s="135" t="str">
        <f t="array" ref="AT210">xlookup($E:$E,'CLV2'!$A:$A,'CLV2'!$F:$F)</f>
        <v>3.LOCAL FRUITS</v>
      </c>
      <c r="AU210" s="135" t="str">
        <f t="array" ref="AU210">xlookup($E:$E,'CLV2'!$A:$A,'CLV2'!$G:$G)</f>
        <v>4.Mận Roi</v>
      </c>
      <c r="AV210" s="142"/>
      <c r="AW210" s="143"/>
      <c r="AX210" s="144"/>
    </row>
    <row r="211" ht="22.5" customHeight="1">
      <c r="A211" s="113"/>
      <c r="B211" s="114">
        <v>46235.0</v>
      </c>
      <c r="C211" s="115" t="s">
        <v>446</v>
      </c>
      <c r="D211" s="116" t="str">
        <f>VLOOKUP(C211,'DS ST'!A:B,2,0)</f>
        <v>A145</v>
      </c>
      <c r="E211" s="117">
        <v>1101992.0</v>
      </c>
      <c r="F211" s="115" t="s">
        <v>1193</v>
      </c>
      <c r="G211" s="115" t="s">
        <v>104</v>
      </c>
      <c r="H211" s="118">
        <v>3.0</v>
      </c>
      <c r="I211" s="118">
        <v>0.0</v>
      </c>
      <c r="J211" s="119">
        <f t="shared" si="4"/>
        <v>3</v>
      </c>
      <c r="K211" s="115" t="s">
        <v>5369</v>
      </c>
      <c r="L211" s="121" t="str">
        <f t="shared" si="5"/>
        <v>PT15983781101992</v>
      </c>
      <c r="M211" s="121" t="s">
        <v>5370</v>
      </c>
      <c r="N211" s="122"/>
      <c r="O211" s="122"/>
      <c r="P211" s="119">
        <f t="shared" si="6"/>
        <v>3</v>
      </c>
      <c r="Q211" s="124"/>
      <c r="R211" s="124"/>
      <c r="S211" s="124"/>
      <c r="T211" s="125"/>
      <c r="U211" s="126" t="s">
        <v>697</v>
      </c>
      <c r="V211" s="127" t="s">
        <v>1500</v>
      </c>
      <c r="W211" s="129" t="str">
        <f t="shared" si="7"/>
        <v/>
      </c>
      <c r="X211" s="129" t="str">
        <f t="shared" si="21"/>
        <v/>
      </c>
      <c r="Y211" s="154" t="s">
        <v>499</v>
      </c>
      <c r="Z211" s="131" t="s">
        <v>745</v>
      </c>
      <c r="AA211" s="124"/>
      <c r="AB211" s="132"/>
      <c r="AC211" s="133"/>
      <c r="AD211" s="134"/>
      <c r="AE211" s="133"/>
      <c r="AF211" s="135" t="str">
        <f t="array" ref="AF211">xlookup($E:$E,'CLV2'!$A:$A,'CLV2'!E:E)</f>
        <v>2.FRUITS</v>
      </c>
      <c r="AG211" s="135" t="str">
        <f t="shared" si="10"/>
        <v>KG</v>
      </c>
      <c r="AH211" s="136">
        <f t="shared" si="11"/>
        <v>1</v>
      </c>
      <c r="AI211" s="137">
        <f t="array" ref="AI211">XLOOKUP(E211,'Đơn giá'!A:A,'Đơn giá'!D:D)</f>
        <v>37000</v>
      </c>
      <c r="AJ211" s="138">
        <f t="shared" si="12"/>
        <v>111000</v>
      </c>
      <c r="AK211" s="138">
        <f t="shared" si="13"/>
        <v>0</v>
      </c>
      <c r="AL211" s="138">
        <f t="shared" si="14"/>
        <v>0</v>
      </c>
      <c r="AM211" s="138">
        <f t="shared" si="15"/>
        <v>111000</v>
      </c>
      <c r="AN211" s="138">
        <f t="shared" si="16"/>
        <v>0</v>
      </c>
      <c r="AO211" s="139" t="str">
        <f t="array" ref="AO211">XLOOKUP($D:$D,'DS ST'!$J:$J,'DS ST'!K:K)</f>
        <v>SC005375 - Trần Văn Hiếu</v>
      </c>
      <c r="AP211" s="139" t="str">
        <f t="array" ref="AP211">XLOOKUP($D:$D,'DS ST'!$J:$J,'DS ST'!L:L)</f>
        <v>Võ Thị Huệ</v>
      </c>
      <c r="AQ211" s="139" t="str">
        <f t="array" ref="AQ211">XLOOKUP($D:$D,'DS ST'!$J:$J,'DS ST'!M:M)</f>
        <v>HCM 014</v>
      </c>
      <c r="AR211" s="140"/>
      <c r="AS211" s="140"/>
      <c r="AT211" s="135" t="str">
        <f t="array" ref="AT211">xlookup($E:$E,'CLV2'!$A:$A,'CLV2'!$F:$F)</f>
        <v>3.LOCAL FRUITS</v>
      </c>
      <c r="AU211" s="135" t="str">
        <f t="array" ref="AU211">xlookup($E:$E,'CLV2'!$A:$A,'CLV2'!$G:$G)</f>
        <v>4.Xoài</v>
      </c>
      <c r="AV211" s="142"/>
      <c r="AW211" s="143"/>
      <c r="AX211" s="144"/>
    </row>
    <row r="212" ht="22.5" customHeight="1">
      <c r="A212" s="113"/>
      <c r="B212" s="114">
        <v>46235.0</v>
      </c>
      <c r="C212" s="115" t="s">
        <v>762</v>
      </c>
      <c r="D212" s="116" t="str">
        <f>VLOOKUP(C212,'DS ST'!A:B,2,0)</f>
        <v>A212</v>
      </c>
      <c r="E212" s="117">
        <v>1100917.0</v>
      </c>
      <c r="F212" s="115" t="s">
        <v>928</v>
      </c>
      <c r="G212" s="115" t="s">
        <v>104</v>
      </c>
      <c r="H212" s="118">
        <v>8.0</v>
      </c>
      <c r="I212" s="118">
        <v>7.94</v>
      </c>
      <c r="J212" s="119">
        <f t="shared" si="4"/>
        <v>0.06</v>
      </c>
      <c r="K212" s="115" t="s">
        <v>5371</v>
      </c>
      <c r="L212" s="121" t="str">
        <f t="shared" si="5"/>
        <v>PT15983741100917</v>
      </c>
      <c r="M212" s="121" t="s">
        <v>5372</v>
      </c>
      <c r="N212" s="122">
        <v>0.05999999999999961</v>
      </c>
      <c r="O212" s="122"/>
      <c r="P212" s="119">
        <f t="shared" si="6"/>
        <v>0</v>
      </c>
      <c r="Q212" s="124"/>
      <c r="R212" s="124"/>
      <c r="S212" s="124"/>
      <c r="T212" s="125" t="s">
        <v>695</v>
      </c>
      <c r="U212" s="126" t="s">
        <v>697</v>
      </c>
      <c r="V212" s="127" t="s">
        <v>492</v>
      </c>
      <c r="W212" s="129" t="str">
        <f t="shared" si="7"/>
        <v>Hao hụt</v>
      </c>
      <c r="X212" s="129" t="str">
        <f t="shared" si="21"/>
        <v/>
      </c>
      <c r="Y212" s="154" t="s">
        <v>499</v>
      </c>
      <c r="Z212" s="131" t="s">
        <v>745</v>
      </c>
      <c r="AA212" s="124"/>
      <c r="AB212" s="132"/>
      <c r="AC212" s="133"/>
      <c r="AD212" s="134"/>
      <c r="AE212" s="133"/>
      <c r="AF212" s="135" t="str">
        <f t="array" ref="AF212">xlookup($E:$E,'CLV2'!$A:$A,'CLV2'!E:E)</f>
        <v>2.VEGETABLES</v>
      </c>
      <c r="AG212" s="135" t="str">
        <f t="shared" si="10"/>
        <v>KG</v>
      </c>
      <c r="AH212" s="136">
        <f t="shared" si="11"/>
        <v>0.0075</v>
      </c>
      <c r="AI212" s="137">
        <f t="array" ref="AI212">XLOOKUP(E212,'Đơn giá'!A:A,'Đơn giá'!D:D)</f>
        <v>24500</v>
      </c>
      <c r="AJ212" s="138">
        <f t="shared" si="12"/>
        <v>1470</v>
      </c>
      <c r="AK212" s="138">
        <f t="shared" si="13"/>
        <v>1470</v>
      </c>
      <c r="AL212" s="138">
        <f t="shared" si="14"/>
        <v>0</v>
      </c>
      <c r="AM212" s="138">
        <f t="shared" si="15"/>
        <v>0</v>
      </c>
      <c r="AN212" s="138">
        <f t="shared" si="16"/>
        <v>0</v>
      </c>
      <c r="AO212" s="139" t="str">
        <f t="array" ref="AO212">XLOOKUP($D:$D,'DS ST'!$J:$J,'DS ST'!K:K)</f>
        <v>SC002130 - Nguyễn Văn Lâm</v>
      </c>
      <c r="AP212" s="139" t="str">
        <f t="array" ref="AP212">XLOOKUP($D:$D,'DS ST'!$J:$J,'DS ST'!L:L)</f>
        <v>Nguyễn Thị Cà</v>
      </c>
      <c r="AQ212" s="139" t="str">
        <f t="array" ref="AQ212">XLOOKUP($D:$D,'DS ST'!$J:$J,'DS ST'!M:M)</f>
        <v>HCM 007</v>
      </c>
      <c r="AR212" s="140"/>
      <c r="AS212" s="140"/>
      <c r="AT212" s="135" t="str">
        <f t="array" ref="AT212">xlookup($E:$E,'CLV2'!$A:$A,'CLV2'!$F:$F)</f>
        <v>3.FRUIT VEGGIES</v>
      </c>
      <c r="AU212" s="135" t="str">
        <f t="array" ref="AU212">xlookup($E:$E,'CLV2'!$A:$A,'CLV2'!$G:$G)</f>
        <v>4.Bầu, Bí, Mướp</v>
      </c>
      <c r="AV212" s="142"/>
      <c r="AW212" s="143"/>
      <c r="AX212" s="144"/>
    </row>
    <row r="213" ht="22.5" customHeight="1">
      <c r="A213" s="113"/>
      <c r="B213" s="114">
        <v>46235.0</v>
      </c>
      <c r="C213" s="115" t="s">
        <v>762</v>
      </c>
      <c r="D213" s="116" t="str">
        <f>VLOOKUP(C213,'DS ST'!A:B,2,0)</f>
        <v>A212</v>
      </c>
      <c r="E213" s="117">
        <v>1101302.0</v>
      </c>
      <c r="F213" s="115" t="s">
        <v>944</v>
      </c>
      <c r="G213" s="115" t="s">
        <v>104</v>
      </c>
      <c r="H213" s="118">
        <v>8.0</v>
      </c>
      <c r="I213" s="118">
        <v>7.9</v>
      </c>
      <c r="J213" s="119">
        <f t="shared" si="4"/>
        <v>0.1</v>
      </c>
      <c r="K213" s="115" t="s">
        <v>5371</v>
      </c>
      <c r="L213" s="121" t="str">
        <f t="shared" si="5"/>
        <v>PT15983741101302</v>
      </c>
      <c r="M213" s="121" t="s">
        <v>5372</v>
      </c>
      <c r="N213" s="122">
        <v>0.09999999999999964</v>
      </c>
      <c r="O213" s="122"/>
      <c r="P213" s="119">
        <f t="shared" si="6"/>
        <v>0</v>
      </c>
      <c r="Q213" s="124"/>
      <c r="R213" s="124"/>
      <c r="S213" s="124"/>
      <c r="T213" s="125" t="s">
        <v>695</v>
      </c>
      <c r="U213" s="126" t="s">
        <v>697</v>
      </c>
      <c r="V213" s="127" t="s">
        <v>492</v>
      </c>
      <c r="W213" s="129" t="str">
        <f t="shared" si="7"/>
        <v>Hao hụt</v>
      </c>
      <c r="X213" s="129" t="str">
        <f t="shared" si="21"/>
        <v/>
      </c>
      <c r="Y213" s="154" t="s">
        <v>499</v>
      </c>
      <c r="Z213" s="131" t="s">
        <v>745</v>
      </c>
      <c r="AA213" s="124"/>
      <c r="AB213" s="132"/>
      <c r="AC213" s="133"/>
      <c r="AD213" s="134"/>
      <c r="AE213" s="133"/>
      <c r="AF213" s="135" t="str">
        <f t="array" ref="AF213">xlookup($E:$E,'CLV2'!$A:$A,'CLV2'!E:E)</f>
        <v>2.FRUITS</v>
      </c>
      <c r="AG213" s="135" t="str">
        <f t="shared" si="10"/>
        <v>KG</v>
      </c>
      <c r="AH213" s="136">
        <f t="shared" si="11"/>
        <v>0.0125</v>
      </c>
      <c r="AI213" s="137">
        <f t="array" ref="AI213">XLOOKUP(E213,'Đơn giá'!A:A,'Đơn giá'!D:D)</f>
        <v>17500</v>
      </c>
      <c r="AJ213" s="138">
        <f t="shared" si="12"/>
        <v>1750</v>
      </c>
      <c r="AK213" s="138">
        <f t="shared" si="13"/>
        <v>1750</v>
      </c>
      <c r="AL213" s="138">
        <f t="shared" si="14"/>
        <v>0</v>
      </c>
      <c r="AM213" s="138">
        <f t="shared" si="15"/>
        <v>0</v>
      </c>
      <c r="AN213" s="138">
        <f t="shared" si="16"/>
        <v>0</v>
      </c>
      <c r="AO213" s="139" t="str">
        <f t="array" ref="AO213">XLOOKUP($D:$D,'DS ST'!$J:$J,'DS ST'!K:K)</f>
        <v>SC002130 - Nguyễn Văn Lâm</v>
      </c>
      <c r="AP213" s="139" t="str">
        <f t="array" ref="AP213">XLOOKUP($D:$D,'DS ST'!$J:$J,'DS ST'!L:L)</f>
        <v>Nguyễn Thị Cà</v>
      </c>
      <c r="AQ213" s="139" t="str">
        <f t="array" ref="AQ213">XLOOKUP($D:$D,'DS ST'!$J:$J,'DS ST'!M:M)</f>
        <v>HCM 007</v>
      </c>
      <c r="AR213" s="140"/>
      <c r="AS213" s="140"/>
      <c r="AT213" s="135" t="str">
        <f t="array" ref="AT213">xlookup($E:$E,'CLV2'!$A:$A,'CLV2'!$F:$F)</f>
        <v>3.LOCAL FRUITS</v>
      </c>
      <c r="AU213" s="135" t="str">
        <f t="array" ref="AU213">xlookup($E:$E,'CLV2'!$A:$A,'CLV2'!$G:$G)</f>
        <v>4.Chuối</v>
      </c>
      <c r="AV213" s="142"/>
      <c r="AW213" s="143"/>
      <c r="AX213" s="144"/>
    </row>
    <row r="214" ht="22.5" customHeight="1">
      <c r="A214" s="113"/>
      <c r="B214" s="114">
        <v>46235.0</v>
      </c>
      <c r="C214" s="115" t="s">
        <v>762</v>
      </c>
      <c r="D214" s="116" t="str">
        <f>VLOOKUP(C214,'DS ST'!A:B,2,0)</f>
        <v>A212</v>
      </c>
      <c r="E214" s="117">
        <v>1101318.0</v>
      </c>
      <c r="F214" s="115" t="s">
        <v>1036</v>
      </c>
      <c r="G214" s="115" t="s">
        <v>104</v>
      </c>
      <c r="H214" s="118">
        <v>4.1</v>
      </c>
      <c r="I214" s="118">
        <v>4.08</v>
      </c>
      <c r="J214" s="119">
        <f t="shared" si="4"/>
        <v>0.02</v>
      </c>
      <c r="K214" s="115" t="s">
        <v>5371</v>
      </c>
      <c r="L214" s="121" t="str">
        <f t="shared" si="5"/>
        <v>PT15983741101318</v>
      </c>
      <c r="M214" s="121" t="s">
        <v>5372</v>
      </c>
      <c r="N214" s="122">
        <v>0.019999999999999574</v>
      </c>
      <c r="O214" s="122"/>
      <c r="P214" s="119">
        <f t="shared" si="6"/>
        <v>0</v>
      </c>
      <c r="Q214" s="124"/>
      <c r="R214" s="124"/>
      <c r="S214" s="124"/>
      <c r="T214" s="125" t="s">
        <v>695</v>
      </c>
      <c r="U214" s="126" t="s">
        <v>697</v>
      </c>
      <c r="V214" s="127" t="s">
        <v>492</v>
      </c>
      <c r="W214" s="129" t="str">
        <f t="shared" si="7"/>
        <v>Hao hụt</v>
      </c>
      <c r="X214" s="129" t="str">
        <f t="shared" si="21"/>
        <v/>
      </c>
      <c r="Y214" s="154" t="s">
        <v>499</v>
      </c>
      <c r="Z214" s="131" t="s">
        <v>745</v>
      </c>
      <c r="AA214" s="124"/>
      <c r="AB214" s="132"/>
      <c r="AC214" s="133"/>
      <c r="AD214" s="134"/>
      <c r="AE214" s="133"/>
      <c r="AF214" s="135" t="str">
        <f t="array" ref="AF214">xlookup($E:$E,'CLV2'!$A:$A,'CLV2'!E:E)</f>
        <v>2.FRUITS</v>
      </c>
      <c r="AG214" s="135" t="str">
        <f t="shared" si="10"/>
        <v>KG</v>
      </c>
      <c r="AH214" s="136">
        <f t="shared" si="11"/>
        <v>0.00487804878</v>
      </c>
      <c r="AI214" s="137">
        <f t="array" ref="AI214">XLOOKUP(E214,'Đơn giá'!A:A,'Đơn giá'!D:D)</f>
        <v>35000</v>
      </c>
      <c r="AJ214" s="138">
        <f t="shared" si="12"/>
        <v>700</v>
      </c>
      <c r="AK214" s="138">
        <f t="shared" si="13"/>
        <v>700</v>
      </c>
      <c r="AL214" s="138">
        <f t="shared" si="14"/>
        <v>0</v>
      </c>
      <c r="AM214" s="138">
        <f t="shared" si="15"/>
        <v>0</v>
      </c>
      <c r="AN214" s="138">
        <f t="shared" si="16"/>
        <v>0</v>
      </c>
      <c r="AO214" s="139" t="str">
        <f t="array" ref="AO214">XLOOKUP($D:$D,'DS ST'!$J:$J,'DS ST'!K:K)</f>
        <v>SC002130 - Nguyễn Văn Lâm</v>
      </c>
      <c r="AP214" s="139" t="str">
        <f t="array" ref="AP214">XLOOKUP($D:$D,'DS ST'!$J:$J,'DS ST'!L:L)</f>
        <v>Nguyễn Thị Cà</v>
      </c>
      <c r="AQ214" s="139" t="str">
        <f t="array" ref="AQ214">XLOOKUP($D:$D,'DS ST'!$J:$J,'DS ST'!M:M)</f>
        <v>HCM 007</v>
      </c>
      <c r="AR214" s="140"/>
      <c r="AS214" s="140"/>
      <c r="AT214" s="135" t="str">
        <f t="array" ref="AT214">xlookup($E:$E,'CLV2'!$A:$A,'CLV2'!$F:$F)</f>
        <v>3.LOCAL FRUITS</v>
      </c>
      <c r="AU214" s="135" t="str">
        <f t="array" ref="AU214">xlookup($E:$E,'CLV2'!$A:$A,'CLV2'!$G:$G)</f>
        <v>4.Mận Roi</v>
      </c>
      <c r="AV214" s="142"/>
      <c r="AW214" s="143"/>
      <c r="AX214" s="144"/>
    </row>
    <row r="215" ht="22.5" customHeight="1">
      <c r="A215" s="113"/>
      <c r="B215" s="114">
        <v>46235.0</v>
      </c>
      <c r="C215" s="115" t="s">
        <v>429</v>
      </c>
      <c r="D215" s="116" t="str">
        <f>VLOOKUP(C215,'DS ST'!A:B,2,0)</f>
        <v>A138</v>
      </c>
      <c r="E215" s="117">
        <v>1101079.0</v>
      </c>
      <c r="F215" s="115" t="s">
        <v>2047</v>
      </c>
      <c r="G215" s="115" t="s">
        <v>104</v>
      </c>
      <c r="H215" s="118">
        <v>3.1</v>
      </c>
      <c r="I215" s="118">
        <v>3.07</v>
      </c>
      <c r="J215" s="119">
        <f t="shared" si="4"/>
        <v>0.03</v>
      </c>
      <c r="K215" s="115" t="s">
        <v>5373</v>
      </c>
      <c r="L215" s="121" t="str">
        <f t="shared" si="5"/>
        <v>PT15983711101079</v>
      </c>
      <c r="M215" s="121" t="s">
        <v>5374</v>
      </c>
      <c r="N215" s="122">
        <v>0.03000000000000025</v>
      </c>
      <c r="O215" s="122"/>
      <c r="P215" s="119">
        <f t="shared" si="6"/>
        <v>0</v>
      </c>
      <c r="Q215" s="124"/>
      <c r="R215" s="124"/>
      <c r="S215" s="124"/>
      <c r="T215" s="125" t="s">
        <v>695</v>
      </c>
      <c r="U215" s="126" t="s">
        <v>697</v>
      </c>
      <c r="V215" s="127" t="s">
        <v>492</v>
      </c>
      <c r="W215" s="129" t="str">
        <f t="shared" si="7"/>
        <v>Hao hụt</v>
      </c>
      <c r="X215" s="129" t="str">
        <f t="shared" si="21"/>
        <v/>
      </c>
      <c r="Y215" s="154" t="s">
        <v>499</v>
      </c>
      <c r="Z215" s="131" t="s">
        <v>745</v>
      </c>
      <c r="AA215" s="124"/>
      <c r="AB215" s="132"/>
      <c r="AC215" s="133"/>
      <c r="AD215" s="134"/>
      <c r="AE215" s="133"/>
      <c r="AF215" s="135" t="str">
        <f t="array" ref="AF215">xlookup($E:$E,'CLV2'!$A:$A,'CLV2'!E:E)</f>
        <v>2.FRUITS</v>
      </c>
      <c r="AG215" s="135" t="str">
        <f t="shared" si="10"/>
        <v>KG</v>
      </c>
      <c r="AH215" s="136">
        <f t="shared" si="11"/>
        <v>0.009677419355</v>
      </c>
      <c r="AI215" s="137">
        <f t="array" ref="AI215">XLOOKUP(E215,'Đơn giá'!A:A,'Đơn giá'!D:D)</f>
        <v>69416</v>
      </c>
      <c r="AJ215" s="138">
        <f t="shared" si="12"/>
        <v>2082.48</v>
      </c>
      <c r="AK215" s="138">
        <f t="shared" si="13"/>
        <v>2082.48</v>
      </c>
      <c r="AL215" s="138">
        <f t="shared" si="14"/>
        <v>0</v>
      </c>
      <c r="AM215" s="138">
        <f t="shared" si="15"/>
        <v>0</v>
      </c>
      <c r="AN215" s="138">
        <f t="shared" si="16"/>
        <v>0</v>
      </c>
      <c r="AO215" s="139" t="str">
        <f t="array" ref="AO215">XLOOKUP($D:$D,'DS ST'!$J:$J,'DS ST'!K:K)</f>
        <v>SC003733 - Trần Huỳnh Thơ</v>
      </c>
      <c r="AP215" s="139" t="str">
        <f t="array" ref="AP215">XLOOKUP($D:$D,'DS ST'!$J:$J,'DS ST'!L:L)</f>
        <v>Võ Thị Huệ</v>
      </c>
      <c r="AQ215" s="139" t="str">
        <f t="array" ref="AQ215">XLOOKUP($D:$D,'DS ST'!$J:$J,'DS ST'!M:M)</f>
        <v>HCM 013</v>
      </c>
      <c r="AR215" s="140"/>
      <c r="AS215" s="140"/>
      <c r="AT215" s="135" t="str">
        <f t="array" ref="AT215">xlookup($E:$E,'CLV2'!$A:$A,'CLV2'!$F:$F)</f>
        <v>3.LOCAL FRUITS</v>
      </c>
      <c r="AU215" s="135" t="str">
        <f t="array" ref="AU215">xlookup($E:$E,'CLV2'!$A:$A,'CLV2'!$G:$G)</f>
        <v>4.Bơ</v>
      </c>
      <c r="AV215" s="142"/>
      <c r="AW215" s="143"/>
      <c r="AX215" s="144"/>
    </row>
    <row r="216" ht="22.5" customHeight="1">
      <c r="A216" s="113"/>
      <c r="B216" s="114">
        <v>46235.0</v>
      </c>
      <c r="C216" s="115" t="s">
        <v>429</v>
      </c>
      <c r="D216" s="116" t="str">
        <f>VLOOKUP(C216,'DS ST'!A:B,2,0)</f>
        <v>A138</v>
      </c>
      <c r="E216" s="117">
        <v>1101318.0</v>
      </c>
      <c r="F216" s="115" t="s">
        <v>1036</v>
      </c>
      <c r="G216" s="115" t="s">
        <v>104</v>
      </c>
      <c r="H216" s="118">
        <v>4.2</v>
      </c>
      <c r="I216" s="118">
        <v>4.15</v>
      </c>
      <c r="J216" s="119">
        <f t="shared" si="4"/>
        <v>0.05</v>
      </c>
      <c r="K216" s="115" t="s">
        <v>5373</v>
      </c>
      <c r="L216" s="121" t="str">
        <f t="shared" si="5"/>
        <v>PT15983711101318</v>
      </c>
      <c r="M216" s="121" t="s">
        <v>5374</v>
      </c>
      <c r="N216" s="122">
        <v>0.04999999999999982</v>
      </c>
      <c r="O216" s="122"/>
      <c r="P216" s="119">
        <f t="shared" si="6"/>
        <v>0</v>
      </c>
      <c r="Q216" s="124"/>
      <c r="R216" s="124"/>
      <c r="S216" s="124"/>
      <c r="T216" s="125" t="s">
        <v>695</v>
      </c>
      <c r="U216" s="126" t="s">
        <v>697</v>
      </c>
      <c r="V216" s="127" t="s">
        <v>492</v>
      </c>
      <c r="W216" s="129" t="str">
        <f t="shared" si="7"/>
        <v>Hao hụt</v>
      </c>
      <c r="X216" s="129" t="str">
        <f t="shared" si="21"/>
        <v/>
      </c>
      <c r="Y216" s="154" t="s">
        <v>499</v>
      </c>
      <c r="Z216" s="131" t="s">
        <v>745</v>
      </c>
      <c r="AA216" s="124"/>
      <c r="AB216" s="132"/>
      <c r="AC216" s="133"/>
      <c r="AD216" s="134"/>
      <c r="AE216" s="133"/>
      <c r="AF216" s="135" t="str">
        <f t="array" ref="AF216">xlookup($E:$E,'CLV2'!$A:$A,'CLV2'!E:E)</f>
        <v>2.FRUITS</v>
      </c>
      <c r="AG216" s="135" t="str">
        <f t="shared" si="10"/>
        <v>KG</v>
      </c>
      <c r="AH216" s="136">
        <f t="shared" si="11"/>
        <v>0.0119047619</v>
      </c>
      <c r="AI216" s="137">
        <f t="array" ref="AI216">XLOOKUP(E216,'Đơn giá'!A:A,'Đơn giá'!D:D)</f>
        <v>35000</v>
      </c>
      <c r="AJ216" s="138">
        <f t="shared" si="12"/>
        <v>1750</v>
      </c>
      <c r="AK216" s="138">
        <f t="shared" si="13"/>
        <v>1750</v>
      </c>
      <c r="AL216" s="138">
        <f t="shared" si="14"/>
        <v>0</v>
      </c>
      <c r="AM216" s="138">
        <f t="shared" si="15"/>
        <v>0</v>
      </c>
      <c r="AN216" s="138">
        <f t="shared" si="16"/>
        <v>0</v>
      </c>
      <c r="AO216" s="139" t="str">
        <f t="array" ref="AO216">XLOOKUP($D:$D,'DS ST'!$J:$J,'DS ST'!K:K)</f>
        <v>SC003733 - Trần Huỳnh Thơ</v>
      </c>
      <c r="AP216" s="139" t="str">
        <f t="array" ref="AP216">XLOOKUP($D:$D,'DS ST'!$J:$J,'DS ST'!L:L)</f>
        <v>Võ Thị Huệ</v>
      </c>
      <c r="AQ216" s="139" t="str">
        <f t="array" ref="AQ216">XLOOKUP($D:$D,'DS ST'!$J:$J,'DS ST'!M:M)</f>
        <v>HCM 013</v>
      </c>
      <c r="AR216" s="140"/>
      <c r="AS216" s="140"/>
      <c r="AT216" s="135" t="str">
        <f t="array" ref="AT216">xlookup($E:$E,'CLV2'!$A:$A,'CLV2'!$F:$F)</f>
        <v>3.LOCAL FRUITS</v>
      </c>
      <c r="AU216" s="135" t="str">
        <f t="array" ref="AU216">xlookup($E:$E,'CLV2'!$A:$A,'CLV2'!$G:$G)</f>
        <v>4.Mận Roi</v>
      </c>
      <c r="AV216" s="142"/>
      <c r="AW216" s="143"/>
      <c r="AX216" s="144"/>
    </row>
    <row r="217" ht="22.5" customHeight="1">
      <c r="A217" s="113"/>
      <c r="B217" s="114">
        <v>46235.0</v>
      </c>
      <c r="C217" s="115" t="s">
        <v>750</v>
      </c>
      <c r="D217" s="116" t="str">
        <f>VLOOKUP(C217,'DS ST'!A:B,2,0)</f>
        <v>A203</v>
      </c>
      <c r="E217" s="117">
        <v>8.936049691058E12</v>
      </c>
      <c r="F217" s="115" t="s">
        <v>1348</v>
      </c>
      <c r="G217" s="115" t="s">
        <v>275</v>
      </c>
      <c r="H217" s="118">
        <v>5.0</v>
      </c>
      <c r="I217" s="118">
        <v>4.0</v>
      </c>
      <c r="J217" s="119">
        <f t="shared" si="4"/>
        <v>1</v>
      </c>
      <c r="K217" s="115" t="s">
        <v>5375</v>
      </c>
      <c r="L217" s="121" t="str">
        <f t="shared" si="5"/>
        <v>PT15983708936049691058</v>
      </c>
      <c r="M217" s="121" t="s">
        <v>5376</v>
      </c>
      <c r="N217" s="122"/>
      <c r="O217" s="122"/>
      <c r="P217" s="119">
        <f t="shared" si="6"/>
        <v>1</v>
      </c>
      <c r="Q217" s="124"/>
      <c r="R217" s="124"/>
      <c r="S217" s="124"/>
      <c r="T217" s="125" t="s">
        <v>3271</v>
      </c>
      <c r="U217" s="126" t="s">
        <v>697</v>
      </c>
      <c r="V217" s="127" t="s">
        <v>1500</v>
      </c>
      <c r="W217" s="129" t="str">
        <f t="shared" si="7"/>
        <v/>
      </c>
      <c r="X217" s="129" t="str">
        <f t="shared" si="21"/>
        <v/>
      </c>
      <c r="Y217" s="130" t="str">
        <f t="shared" ref="Y217:Y218" si="25">IF(N(P217)&lt;=0,"",IF(OR(T217="Hình KDB",T217="Hình tele",ISNUMBER(SEARCH("Hình KDB",T217)),ISNUMBER(SEARCH("Hình tele",T217)),ISNUMBER(SEARCH("sai code",T217)),ISNUMBER(SEARCH("Thiếu kiện",U217))),"Kho rau",IF(AND(T217&lt;&gt;"Hình KDB",T217&lt;&gt;"Hình tele"),"Chưa xác định",IF(N(O217)&gt;0,IF(OR(T217="Hình KDB",T217="Hình tele",ISNUMBER(SEARCH("Hình KDB",T217)),ISNUMBER(SEARCH("Hình tele",T217)),ISNUMBER(SEARCH("sai code",T217)),ISNUMBER(SEARCH("Thiếu kiện",U217))),"Kho rau","Chưa xác định"),IF(OR(T217="Hình KDB",T217="Hình tele",ISNUMBER(SEARCH("Hình KDB",T217)),ISNUMBER(SEARCH("Hình tele",T217)),ISNUMBER(SEARCH("sai code",T217)),ISNUMBER(SEARCH("Thiếu kiện",U217))),"Kho rau",IF(V217="Chưa xác định","Chưa xác định",IF(OR(V217="DC giao thiếu",V217="TX giao thiếu kiện",V217="Hàng không đạt CL"),"Kho rau","")))))))</f>
        <v>Kho rau</v>
      </c>
      <c r="Z217" s="131" t="s">
        <v>745</v>
      </c>
      <c r="AA217" s="124"/>
      <c r="AB217" s="132"/>
      <c r="AC217" s="133"/>
      <c r="AD217" s="134"/>
      <c r="AE217" s="133"/>
      <c r="AF217" s="135" t="str">
        <f t="array" ref="AF217">xlookup($E:$E,'CLV2'!$A:$A,'CLV2'!E:E)</f>
        <v>2.VEGETABLES</v>
      </c>
      <c r="AG217" s="135" t="str">
        <f t="shared" si="10"/>
        <v>Pack</v>
      </c>
      <c r="AH217" s="136">
        <f t="shared" si="11"/>
        <v>0.2</v>
      </c>
      <c r="AI217" s="137">
        <f t="array" ref="AI217">XLOOKUP(E217,'Đơn giá'!A:A,'Đơn giá'!D:D)</f>
        <v>7000</v>
      </c>
      <c r="AJ217" s="138">
        <f t="shared" si="12"/>
        <v>7000</v>
      </c>
      <c r="AK217" s="138">
        <f t="shared" si="13"/>
        <v>0</v>
      </c>
      <c r="AL217" s="138">
        <f t="shared" si="14"/>
        <v>0</v>
      </c>
      <c r="AM217" s="138">
        <f t="shared" si="15"/>
        <v>7000</v>
      </c>
      <c r="AN217" s="138">
        <f t="shared" si="16"/>
        <v>0</v>
      </c>
      <c r="AO217" s="139" t="str">
        <f t="array" ref="AO217">XLOOKUP($D:$D,'DS ST'!$J:$J,'DS ST'!K:K)</f>
        <v>SC005218 - Đặng Đăng Khoa</v>
      </c>
      <c r="AP217" s="139" t="str">
        <f t="array" ref="AP217">XLOOKUP($D:$D,'DS ST'!$J:$J,'DS ST'!L:L)</f>
        <v>Nguyễn Thị Cà</v>
      </c>
      <c r="AQ217" s="139" t="str">
        <f t="array" ref="AQ217">XLOOKUP($D:$D,'DS ST'!$J:$J,'DS ST'!M:M)</f>
        <v>HCM 036</v>
      </c>
      <c r="AR217" s="140"/>
      <c r="AS217" s="140"/>
      <c r="AT217" s="135" t="str">
        <f t="array" ref="AT217">xlookup($E:$E,'CLV2'!$A:$A,'CLV2'!$F:$F)</f>
        <v>3.HERBS</v>
      </c>
      <c r="AU217" s="135" t="str">
        <f t="array" ref="AU217">xlookup($E:$E,'CLV2'!$A:$A,'CLV2'!$G:$G)</f>
        <v>4.Chanh, Ớt</v>
      </c>
      <c r="AV217" s="142"/>
      <c r="AW217" s="143"/>
      <c r="AX217" s="144"/>
    </row>
    <row r="218" ht="22.5" customHeight="1">
      <c r="A218" s="113"/>
      <c r="B218" s="114">
        <v>46235.0</v>
      </c>
      <c r="C218" s="115" t="s">
        <v>479</v>
      </c>
      <c r="D218" s="116" t="str">
        <f>VLOOKUP(C218,'DS ST'!A:B,2,0)</f>
        <v>A151</v>
      </c>
      <c r="E218" s="117">
        <v>10356.0</v>
      </c>
      <c r="F218" s="115" t="s">
        <v>5377</v>
      </c>
      <c r="G218" s="115" t="s">
        <v>29</v>
      </c>
      <c r="H218" s="118">
        <v>8.0</v>
      </c>
      <c r="I218" s="118">
        <v>7.0</v>
      </c>
      <c r="J218" s="119">
        <f t="shared" si="4"/>
        <v>1</v>
      </c>
      <c r="K218" s="115" t="s">
        <v>5378</v>
      </c>
      <c r="L218" s="121" t="str">
        <f t="shared" si="5"/>
        <v>PT159836810356</v>
      </c>
      <c r="M218" s="121" t="s">
        <v>5379</v>
      </c>
      <c r="N218" s="122"/>
      <c r="O218" s="122"/>
      <c r="P218" s="119">
        <f t="shared" si="6"/>
        <v>1</v>
      </c>
      <c r="Q218" s="124"/>
      <c r="R218" s="124"/>
      <c r="S218" s="124"/>
      <c r="T218" s="125" t="s">
        <v>695</v>
      </c>
      <c r="U218" s="126" t="s">
        <v>697</v>
      </c>
      <c r="V218" s="127" t="s">
        <v>1500</v>
      </c>
      <c r="W218" s="129" t="str">
        <f t="shared" si="7"/>
        <v/>
      </c>
      <c r="X218" s="129" t="str">
        <f t="shared" si="21"/>
        <v/>
      </c>
      <c r="Y218" s="130" t="str">
        <f t="shared" si="25"/>
        <v>Kho rau</v>
      </c>
      <c r="Z218" s="131" t="s">
        <v>745</v>
      </c>
      <c r="AA218" s="124"/>
      <c r="AB218" s="132"/>
      <c r="AC218" s="133"/>
      <c r="AD218" s="134"/>
      <c r="AE218" s="133"/>
      <c r="AF218" s="135" t="str">
        <f t="array" ref="AF218">xlookup($E:$E,'CLV2'!$A:$A,'CLV2'!E:E)</f>
        <v>2.VEGETABLES</v>
      </c>
      <c r="AG218" s="135" t="str">
        <f t="shared" si="10"/>
        <v>Pack</v>
      </c>
      <c r="AH218" s="136">
        <f t="shared" si="11"/>
        <v>0.125</v>
      </c>
      <c r="AI218" s="137">
        <f t="array" ref="AI218">XLOOKUP(E218,'Đơn giá'!A:A,'Đơn giá'!D:D)</f>
        <v>9603</v>
      </c>
      <c r="AJ218" s="138">
        <f t="shared" si="12"/>
        <v>9603</v>
      </c>
      <c r="AK218" s="138">
        <f t="shared" si="13"/>
        <v>0</v>
      </c>
      <c r="AL218" s="138">
        <f t="shared" si="14"/>
        <v>0</v>
      </c>
      <c r="AM218" s="138">
        <f t="shared" si="15"/>
        <v>9603</v>
      </c>
      <c r="AN218" s="138">
        <f t="shared" si="16"/>
        <v>0</v>
      </c>
      <c r="AO218" s="139" t="str">
        <f t="array" ref="AO218">XLOOKUP($D:$D,'DS ST'!$J:$J,'DS ST'!K:K)</f>
        <v>SC006437 - Lê Ngọc Thảo</v>
      </c>
      <c r="AP218" s="139" t="str">
        <f t="array" ref="AP218">XLOOKUP($D:$D,'DS ST'!$J:$J,'DS ST'!L:L)</f>
        <v>Nguyễn Thị Cà</v>
      </c>
      <c r="AQ218" s="139" t="str">
        <f t="array" ref="AQ218">XLOOKUP($D:$D,'DS ST'!$J:$J,'DS ST'!M:M)</f>
        <v>HCM 008</v>
      </c>
      <c r="AR218" s="140"/>
      <c r="AS218" s="140"/>
      <c r="AT218" s="135" t="str">
        <f t="array" ref="AT218">xlookup($E:$E,'CLV2'!$A:$A,'CLV2'!$F:$F)</f>
        <v>3.LETTUCE, SNACKABLES</v>
      </c>
      <c r="AU218" s="135" t="str">
        <f t="array" ref="AU218">xlookup($E:$E,'CLV2'!$A:$A,'CLV2'!$G:$G)</f>
        <v>4.Xà Lách Nguyên Cây</v>
      </c>
      <c r="AV218" s="142"/>
      <c r="AW218" s="143"/>
      <c r="AX218" s="144"/>
    </row>
    <row r="219" ht="22.5" customHeight="1">
      <c r="A219" s="113"/>
      <c r="B219" s="114">
        <v>46235.0</v>
      </c>
      <c r="C219" s="115" t="s">
        <v>479</v>
      </c>
      <c r="D219" s="116" t="str">
        <f>VLOOKUP(C219,'DS ST'!A:B,2,0)</f>
        <v>A151</v>
      </c>
      <c r="E219" s="117">
        <v>10836.0</v>
      </c>
      <c r="F219" s="115" t="s">
        <v>1880</v>
      </c>
      <c r="G219" s="115" t="s">
        <v>311</v>
      </c>
      <c r="H219" s="118">
        <v>5.0</v>
      </c>
      <c r="I219" s="118">
        <v>0.0</v>
      </c>
      <c r="J219" s="119">
        <f t="shared" si="4"/>
        <v>5</v>
      </c>
      <c r="K219" s="115" t="s">
        <v>5378</v>
      </c>
      <c r="L219" s="121" t="str">
        <f t="shared" si="5"/>
        <v>PT159836810836</v>
      </c>
      <c r="M219" s="121" t="s">
        <v>5379</v>
      </c>
      <c r="N219" s="122"/>
      <c r="O219" s="122"/>
      <c r="P219" s="119">
        <f t="shared" si="6"/>
        <v>5</v>
      </c>
      <c r="Q219" s="124"/>
      <c r="R219" s="124"/>
      <c r="S219" s="124"/>
      <c r="T219" s="125"/>
      <c r="U219" s="126" t="s">
        <v>697</v>
      </c>
      <c r="V219" s="127" t="s">
        <v>1500</v>
      </c>
      <c r="W219" s="129" t="str">
        <f t="shared" si="7"/>
        <v/>
      </c>
      <c r="X219" s="129" t="str">
        <f t="shared" si="21"/>
        <v/>
      </c>
      <c r="Y219" s="154" t="s">
        <v>499</v>
      </c>
      <c r="Z219" s="131" t="s">
        <v>745</v>
      </c>
      <c r="AA219" s="124"/>
      <c r="AB219" s="132"/>
      <c r="AC219" s="133"/>
      <c r="AD219" s="134"/>
      <c r="AE219" s="133"/>
      <c r="AF219" s="135" t="str">
        <f t="array" ref="AF219">xlookup($E:$E,'CLV2'!$A:$A,'CLV2'!E:E)</f>
        <v>2.VEGETABLES</v>
      </c>
      <c r="AG219" s="135" t="str">
        <f t="shared" si="10"/>
        <v>Pack</v>
      </c>
      <c r="AH219" s="136">
        <f t="shared" si="11"/>
        <v>1</v>
      </c>
      <c r="AI219" s="137">
        <f t="array" ref="AI219">XLOOKUP(E219,'Đơn giá'!A:A,'Đơn giá'!D:D)</f>
        <v>14000</v>
      </c>
      <c r="AJ219" s="138">
        <f t="shared" si="12"/>
        <v>70000</v>
      </c>
      <c r="AK219" s="138">
        <f t="shared" si="13"/>
        <v>0</v>
      </c>
      <c r="AL219" s="138">
        <f t="shared" si="14"/>
        <v>0</v>
      </c>
      <c r="AM219" s="138">
        <f t="shared" si="15"/>
        <v>70000</v>
      </c>
      <c r="AN219" s="138">
        <f t="shared" si="16"/>
        <v>0</v>
      </c>
      <c r="AO219" s="139" t="str">
        <f t="array" ref="AO219">XLOOKUP($D:$D,'DS ST'!$J:$J,'DS ST'!K:K)</f>
        <v>SC006437 - Lê Ngọc Thảo</v>
      </c>
      <c r="AP219" s="139" t="str">
        <f t="array" ref="AP219">XLOOKUP($D:$D,'DS ST'!$J:$J,'DS ST'!L:L)</f>
        <v>Nguyễn Thị Cà</v>
      </c>
      <c r="AQ219" s="139" t="str">
        <f t="array" ref="AQ219">XLOOKUP($D:$D,'DS ST'!$J:$J,'DS ST'!M:M)</f>
        <v>HCM 008</v>
      </c>
      <c r="AR219" s="140"/>
      <c r="AS219" s="140"/>
      <c r="AT219" s="135" t="str">
        <f t="array" ref="AT219">xlookup($E:$E,'CLV2'!$A:$A,'CLV2'!$F:$F)</f>
        <v>3.FRUIT VEGGIES</v>
      </c>
      <c r="AU219" s="135" t="str">
        <f t="array" ref="AU219">xlookup($E:$E,'CLV2'!$A:$A,'CLV2'!$G:$G)</f>
        <v>4.Bắp, Đậu</v>
      </c>
      <c r="AV219" s="142"/>
      <c r="AW219" s="143"/>
      <c r="AX219" s="144"/>
    </row>
    <row r="220" ht="22.5" customHeight="1">
      <c r="A220" s="113"/>
      <c r="B220" s="114">
        <v>46235.0</v>
      </c>
      <c r="C220" s="115" t="s">
        <v>479</v>
      </c>
      <c r="D220" s="116" t="str">
        <f>VLOOKUP(C220,'DS ST'!A:B,2,0)</f>
        <v>A151</v>
      </c>
      <c r="E220" s="117">
        <v>1101094.0</v>
      </c>
      <c r="F220" s="115" t="s">
        <v>1011</v>
      </c>
      <c r="G220" s="115" t="s">
        <v>104</v>
      </c>
      <c r="H220" s="118">
        <v>3.0</v>
      </c>
      <c r="I220" s="118">
        <v>2.99</v>
      </c>
      <c r="J220" s="119">
        <f t="shared" si="4"/>
        <v>0.01</v>
      </c>
      <c r="K220" s="115" t="s">
        <v>5378</v>
      </c>
      <c r="L220" s="121" t="str">
        <f t="shared" si="5"/>
        <v>PT15983681101094</v>
      </c>
      <c r="M220" s="121" t="s">
        <v>5379</v>
      </c>
      <c r="N220" s="122">
        <v>0.009999999999999787</v>
      </c>
      <c r="O220" s="122"/>
      <c r="P220" s="119">
        <f t="shared" si="6"/>
        <v>0</v>
      </c>
      <c r="Q220" s="124"/>
      <c r="R220" s="124"/>
      <c r="S220" s="124"/>
      <c r="T220" s="125" t="s">
        <v>695</v>
      </c>
      <c r="U220" s="126" t="s">
        <v>697</v>
      </c>
      <c r="V220" s="127" t="s">
        <v>492</v>
      </c>
      <c r="W220" s="129" t="str">
        <f t="shared" si="7"/>
        <v>Hao hụt</v>
      </c>
      <c r="X220" s="129" t="str">
        <f t="shared" si="21"/>
        <v/>
      </c>
      <c r="Y220" s="154" t="s">
        <v>499</v>
      </c>
      <c r="Z220" s="131" t="s">
        <v>745</v>
      </c>
      <c r="AA220" s="124"/>
      <c r="AB220" s="132"/>
      <c r="AC220" s="133"/>
      <c r="AD220" s="134"/>
      <c r="AE220" s="133"/>
      <c r="AF220" s="135" t="str">
        <f t="array" ref="AF220">xlookup($E:$E,'CLV2'!$A:$A,'CLV2'!E:E)</f>
        <v>2.FRUITS</v>
      </c>
      <c r="AG220" s="135" t="str">
        <f t="shared" si="10"/>
        <v>KG</v>
      </c>
      <c r="AH220" s="136">
        <f t="shared" si="11"/>
        <v>0.003333333333</v>
      </c>
      <c r="AI220" s="137">
        <f t="array" ref="AI220">XLOOKUP(E220,'Đơn giá'!A:A,'Đơn giá'!D:D)</f>
        <v>37000</v>
      </c>
      <c r="AJ220" s="138">
        <f t="shared" si="12"/>
        <v>370</v>
      </c>
      <c r="AK220" s="138">
        <f t="shared" si="13"/>
        <v>370</v>
      </c>
      <c r="AL220" s="138">
        <f t="shared" si="14"/>
        <v>0</v>
      </c>
      <c r="AM220" s="138">
        <f t="shared" si="15"/>
        <v>0</v>
      </c>
      <c r="AN220" s="138">
        <f t="shared" si="16"/>
        <v>0</v>
      </c>
      <c r="AO220" s="139" t="str">
        <f t="array" ref="AO220">XLOOKUP($D:$D,'DS ST'!$J:$J,'DS ST'!K:K)</f>
        <v>SC006437 - Lê Ngọc Thảo</v>
      </c>
      <c r="AP220" s="139" t="str">
        <f t="array" ref="AP220">XLOOKUP($D:$D,'DS ST'!$J:$J,'DS ST'!L:L)</f>
        <v>Nguyễn Thị Cà</v>
      </c>
      <c r="AQ220" s="139" t="str">
        <f t="array" ref="AQ220">XLOOKUP($D:$D,'DS ST'!$J:$J,'DS ST'!M:M)</f>
        <v>HCM 008</v>
      </c>
      <c r="AR220" s="140"/>
      <c r="AS220" s="140"/>
      <c r="AT220" s="135" t="str">
        <f t="array" ref="AT220">xlookup($E:$E,'CLV2'!$A:$A,'CLV2'!$F:$F)</f>
        <v>3.LOCAL FRUITS</v>
      </c>
      <c r="AU220" s="135" t="str">
        <f t="array" ref="AU220">xlookup($E:$E,'CLV2'!$A:$A,'CLV2'!$G:$G)</f>
        <v>4.Mít</v>
      </c>
      <c r="AV220" s="142"/>
      <c r="AW220" s="143"/>
      <c r="AX220" s="144"/>
    </row>
    <row r="221" ht="22.5" customHeight="1">
      <c r="A221" s="113"/>
      <c r="B221" s="114">
        <v>46235.0</v>
      </c>
      <c r="C221" s="115" t="s">
        <v>479</v>
      </c>
      <c r="D221" s="116" t="str">
        <f>VLOOKUP(C221,'DS ST'!A:B,2,0)</f>
        <v>A151</v>
      </c>
      <c r="E221" s="117">
        <v>1101318.0</v>
      </c>
      <c r="F221" s="115" t="s">
        <v>1036</v>
      </c>
      <c r="G221" s="115" t="s">
        <v>104</v>
      </c>
      <c r="H221" s="118">
        <v>4.2</v>
      </c>
      <c r="I221" s="118">
        <v>4.15</v>
      </c>
      <c r="J221" s="119">
        <f t="shared" si="4"/>
        <v>0.05</v>
      </c>
      <c r="K221" s="115" t="s">
        <v>5378</v>
      </c>
      <c r="L221" s="121" t="str">
        <f t="shared" si="5"/>
        <v>PT15983681101318</v>
      </c>
      <c r="M221" s="121" t="s">
        <v>5379</v>
      </c>
      <c r="N221" s="122">
        <v>0.04999999999999982</v>
      </c>
      <c r="O221" s="122"/>
      <c r="P221" s="119">
        <f t="shared" si="6"/>
        <v>0</v>
      </c>
      <c r="Q221" s="124"/>
      <c r="R221" s="124"/>
      <c r="S221" s="124"/>
      <c r="T221" s="125" t="s">
        <v>695</v>
      </c>
      <c r="U221" s="126" t="s">
        <v>697</v>
      </c>
      <c r="V221" s="127" t="s">
        <v>492</v>
      </c>
      <c r="W221" s="129" t="str">
        <f t="shared" si="7"/>
        <v>Hao hụt</v>
      </c>
      <c r="X221" s="129" t="str">
        <f t="shared" si="21"/>
        <v/>
      </c>
      <c r="Y221" s="154" t="s">
        <v>499</v>
      </c>
      <c r="Z221" s="131" t="s">
        <v>745</v>
      </c>
      <c r="AA221" s="124"/>
      <c r="AB221" s="132"/>
      <c r="AC221" s="133"/>
      <c r="AD221" s="134"/>
      <c r="AE221" s="133"/>
      <c r="AF221" s="135" t="str">
        <f t="array" ref="AF221">xlookup($E:$E,'CLV2'!$A:$A,'CLV2'!E:E)</f>
        <v>2.FRUITS</v>
      </c>
      <c r="AG221" s="135" t="str">
        <f t="shared" si="10"/>
        <v>KG</v>
      </c>
      <c r="AH221" s="136">
        <f t="shared" si="11"/>
        <v>0.0119047619</v>
      </c>
      <c r="AI221" s="137">
        <f t="array" ref="AI221">XLOOKUP(E221,'Đơn giá'!A:A,'Đơn giá'!D:D)</f>
        <v>35000</v>
      </c>
      <c r="AJ221" s="138">
        <f t="shared" si="12"/>
        <v>1750</v>
      </c>
      <c r="AK221" s="138">
        <f t="shared" si="13"/>
        <v>1750</v>
      </c>
      <c r="AL221" s="138">
        <f t="shared" si="14"/>
        <v>0</v>
      </c>
      <c r="AM221" s="138">
        <f t="shared" si="15"/>
        <v>0</v>
      </c>
      <c r="AN221" s="138">
        <f t="shared" si="16"/>
        <v>0</v>
      </c>
      <c r="AO221" s="139" t="str">
        <f t="array" ref="AO221">XLOOKUP($D:$D,'DS ST'!$J:$J,'DS ST'!K:K)</f>
        <v>SC006437 - Lê Ngọc Thảo</v>
      </c>
      <c r="AP221" s="139" t="str">
        <f t="array" ref="AP221">XLOOKUP($D:$D,'DS ST'!$J:$J,'DS ST'!L:L)</f>
        <v>Nguyễn Thị Cà</v>
      </c>
      <c r="AQ221" s="139" t="str">
        <f t="array" ref="AQ221">XLOOKUP($D:$D,'DS ST'!$J:$J,'DS ST'!M:M)</f>
        <v>HCM 008</v>
      </c>
      <c r="AR221" s="140"/>
      <c r="AS221" s="140"/>
      <c r="AT221" s="135" t="str">
        <f t="array" ref="AT221">xlookup($E:$E,'CLV2'!$A:$A,'CLV2'!$F:$F)</f>
        <v>3.LOCAL FRUITS</v>
      </c>
      <c r="AU221" s="135" t="str">
        <f t="array" ref="AU221">xlookup($E:$E,'CLV2'!$A:$A,'CLV2'!$G:$G)</f>
        <v>4.Mận Roi</v>
      </c>
      <c r="AV221" s="142"/>
      <c r="AW221" s="143"/>
      <c r="AX221" s="144"/>
    </row>
    <row r="222" ht="22.5" customHeight="1">
      <c r="A222" s="113"/>
      <c r="B222" s="114">
        <v>46235.0</v>
      </c>
      <c r="C222" s="115" t="s">
        <v>479</v>
      </c>
      <c r="D222" s="116" t="str">
        <f>VLOOKUP(C222,'DS ST'!A:B,2,0)</f>
        <v>A151</v>
      </c>
      <c r="E222" s="117">
        <v>1101366.0</v>
      </c>
      <c r="F222" s="115" t="s">
        <v>1804</v>
      </c>
      <c r="G222" s="115" t="s">
        <v>104</v>
      </c>
      <c r="H222" s="118">
        <v>4.2</v>
      </c>
      <c r="I222" s="118">
        <v>4.035</v>
      </c>
      <c r="J222" s="119">
        <f t="shared" si="4"/>
        <v>0.165</v>
      </c>
      <c r="K222" s="115" t="s">
        <v>5378</v>
      </c>
      <c r="L222" s="121" t="str">
        <f t="shared" si="5"/>
        <v>PT15983681101366</v>
      </c>
      <c r="M222" s="121" t="s">
        <v>5379</v>
      </c>
      <c r="N222" s="122">
        <v>0.16500000000000004</v>
      </c>
      <c r="O222" s="122"/>
      <c r="P222" s="119">
        <f t="shared" si="6"/>
        <v>0</v>
      </c>
      <c r="Q222" s="124"/>
      <c r="R222" s="124"/>
      <c r="S222" s="124"/>
      <c r="T222" s="125" t="s">
        <v>695</v>
      </c>
      <c r="U222" s="126" t="s">
        <v>697</v>
      </c>
      <c r="V222" s="127" t="s">
        <v>492</v>
      </c>
      <c r="W222" s="129" t="str">
        <f t="shared" si="7"/>
        <v>Hao hụt</v>
      </c>
      <c r="X222" s="129" t="str">
        <f t="shared" si="21"/>
        <v/>
      </c>
      <c r="Y222" s="154" t="s">
        <v>499</v>
      </c>
      <c r="Z222" s="131" t="s">
        <v>745</v>
      </c>
      <c r="AA222" s="124"/>
      <c r="AB222" s="132"/>
      <c r="AC222" s="133"/>
      <c r="AD222" s="134"/>
      <c r="AE222" s="133"/>
      <c r="AF222" s="135" t="str">
        <f t="array" ref="AF222">xlookup($E:$E,'CLV2'!$A:$A,'CLV2'!E:E)</f>
        <v>2.VEGETABLES</v>
      </c>
      <c r="AG222" s="135" t="str">
        <f t="shared" si="10"/>
        <v>KG</v>
      </c>
      <c r="AH222" s="136">
        <f t="shared" si="11"/>
        <v>0.03928571429</v>
      </c>
      <c r="AI222" s="137">
        <f t="array" ref="AI222">XLOOKUP(E222,'Đơn giá'!A:A,'Đơn giá'!D:D)</f>
        <v>55000</v>
      </c>
      <c r="AJ222" s="138">
        <f t="shared" si="12"/>
        <v>9075</v>
      </c>
      <c r="AK222" s="138">
        <f t="shared" si="13"/>
        <v>9075</v>
      </c>
      <c r="AL222" s="138">
        <f t="shared" si="14"/>
        <v>0</v>
      </c>
      <c r="AM222" s="138">
        <f t="shared" si="15"/>
        <v>0</v>
      </c>
      <c r="AN222" s="138">
        <f t="shared" si="16"/>
        <v>0</v>
      </c>
      <c r="AO222" s="139" t="str">
        <f t="array" ref="AO222">XLOOKUP($D:$D,'DS ST'!$J:$J,'DS ST'!K:K)</f>
        <v>SC006437 - Lê Ngọc Thảo</v>
      </c>
      <c r="AP222" s="139" t="str">
        <f t="array" ref="AP222">XLOOKUP($D:$D,'DS ST'!$J:$J,'DS ST'!L:L)</f>
        <v>Nguyễn Thị Cà</v>
      </c>
      <c r="AQ222" s="139" t="str">
        <f t="array" ref="AQ222">XLOOKUP($D:$D,'DS ST'!$J:$J,'DS ST'!M:M)</f>
        <v>HCM 008</v>
      </c>
      <c r="AR222" s="140"/>
      <c r="AS222" s="140"/>
      <c r="AT222" s="135" t="str">
        <f t="array" ref="AT222">xlookup($E:$E,'CLV2'!$A:$A,'CLV2'!$F:$F)</f>
        <v>3.LEAFY VEGGIES</v>
      </c>
      <c r="AU222" s="135" t="str">
        <f t="array" ref="AU222">xlookup($E:$E,'CLV2'!$A:$A,'CLV2'!$G:$G)</f>
        <v>4.Rau Ăn Bông</v>
      </c>
      <c r="AV222" s="142"/>
      <c r="AW222" s="143"/>
      <c r="AX222" s="144"/>
    </row>
    <row r="223" ht="22.5" customHeight="1">
      <c r="A223" s="113"/>
      <c r="B223" s="114">
        <v>46235.0</v>
      </c>
      <c r="C223" s="115" t="s">
        <v>594</v>
      </c>
      <c r="D223" s="116" t="str">
        <f>VLOOKUP(C223,'DS ST'!A:B,2,0)</f>
        <v>A170</v>
      </c>
      <c r="E223" s="117">
        <v>1101366.0</v>
      </c>
      <c r="F223" s="115" t="s">
        <v>1804</v>
      </c>
      <c r="G223" s="115" t="s">
        <v>104</v>
      </c>
      <c r="H223" s="118">
        <v>4.0</v>
      </c>
      <c r="I223" s="118">
        <v>3.68</v>
      </c>
      <c r="J223" s="119">
        <f t="shared" si="4"/>
        <v>0.32</v>
      </c>
      <c r="K223" s="115" t="s">
        <v>5380</v>
      </c>
      <c r="L223" s="121" t="str">
        <f t="shared" si="5"/>
        <v>PT15983631101366</v>
      </c>
      <c r="M223" s="121" t="s">
        <v>5381</v>
      </c>
      <c r="N223" s="122"/>
      <c r="O223" s="122"/>
      <c r="P223" s="119">
        <f t="shared" si="6"/>
        <v>0.32</v>
      </c>
      <c r="Q223" s="124"/>
      <c r="R223" s="124"/>
      <c r="S223" s="124"/>
      <c r="T223" s="125" t="s">
        <v>695</v>
      </c>
      <c r="U223" s="126" t="s">
        <v>697</v>
      </c>
      <c r="V223" s="127" t="s">
        <v>1500</v>
      </c>
      <c r="W223" s="129" t="str">
        <f t="shared" si="7"/>
        <v/>
      </c>
      <c r="X223" s="129" t="str">
        <f t="shared" si="21"/>
        <v/>
      </c>
      <c r="Y223" s="154" t="s">
        <v>499</v>
      </c>
      <c r="Z223" s="131" t="s">
        <v>745</v>
      </c>
      <c r="AA223" s="124"/>
      <c r="AB223" s="132"/>
      <c r="AC223" s="133"/>
      <c r="AD223" s="134"/>
      <c r="AE223" s="133"/>
      <c r="AF223" s="135" t="str">
        <f t="array" ref="AF223">xlookup($E:$E,'CLV2'!$A:$A,'CLV2'!E:E)</f>
        <v>2.VEGETABLES</v>
      </c>
      <c r="AG223" s="135" t="str">
        <f t="shared" si="10"/>
        <v>KG</v>
      </c>
      <c r="AH223" s="136">
        <f t="shared" si="11"/>
        <v>0.08</v>
      </c>
      <c r="AI223" s="137">
        <f t="array" ref="AI223">XLOOKUP(E223,'Đơn giá'!A:A,'Đơn giá'!D:D)</f>
        <v>55000</v>
      </c>
      <c r="AJ223" s="138">
        <f t="shared" si="12"/>
        <v>17600</v>
      </c>
      <c r="AK223" s="138">
        <f t="shared" si="13"/>
        <v>0</v>
      </c>
      <c r="AL223" s="138">
        <f t="shared" si="14"/>
        <v>0</v>
      </c>
      <c r="AM223" s="138">
        <f t="shared" si="15"/>
        <v>17600</v>
      </c>
      <c r="AN223" s="138">
        <f t="shared" si="16"/>
        <v>0</v>
      </c>
      <c r="AO223" s="139" t="str">
        <f t="array" ref="AO223">XLOOKUP($D:$D,'DS ST'!$J:$J,'DS ST'!K:K)</f>
        <v>SC008789 - Lê Huỳnh Thiện</v>
      </c>
      <c r="AP223" s="139" t="str">
        <f t="array" ref="AP223">XLOOKUP($D:$D,'DS ST'!$J:$J,'DS ST'!L:L)</f>
        <v>Nguyễn Thị Cà</v>
      </c>
      <c r="AQ223" s="139" t="str">
        <f t="array" ref="AQ223">XLOOKUP($D:$D,'DS ST'!$J:$J,'DS ST'!M:M)</f>
        <v>HCM 009</v>
      </c>
      <c r="AR223" s="140"/>
      <c r="AS223" s="140"/>
      <c r="AT223" s="135" t="str">
        <f t="array" ref="AT223">xlookup($E:$E,'CLV2'!$A:$A,'CLV2'!$F:$F)</f>
        <v>3.LEAFY VEGGIES</v>
      </c>
      <c r="AU223" s="135" t="str">
        <f t="array" ref="AU223">xlookup($E:$E,'CLV2'!$A:$A,'CLV2'!$G:$G)</f>
        <v>4.Rau Ăn Bông</v>
      </c>
      <c r="AV223" s="142"/>
      <c r="AW223" s="143"/>
      <c r="AX223" s="144"/>
    </row>
    <row r="224" ht="22.5" customHeight="1">
      <c r="A224" s="113"/>
      <c r="B224" s="114">
        <v>46235.0</v>
      </c>
      <c r="C224" s="115" t="s">
        <v>583</v>
      </c>
      <c r="D224" s="116" t="str">
        <f>VLOOKUP(C224,'DS ST'!A:B,2,0)</f>
        <v>A169</v>
      </c>
      <c r="E224" s="117">
        <v>1101302.0</v>
      </c>
      <c r="F224" s="115" t="s">
        <v>944</v>
      </c>
      <c r="G224" s="115" t="s">
        <v>104</v>
      </c>
      <c r="H224" s="118">
        <v>8.0</v>
      </c>
      <c r="I224" s="118">
        <v>7.88</v>
      </c>
      <c r="J224" s="119">
        <f t="shared" si="4"/>
        <v>0.12</v>
      </c>
      <c r="K224" s="115" t="s">
        <v>5382</v>
      </c>
      <c r="L224" s="121" t="str">
        <f t="shared" si="5"/>
        <v>PT15983601101302</v>
      </c>
      <c r="M224" s="121" t="s">
        <v>5383</v>
      </c>
      <c r="N224" s="122">
        <v>0.1200000000000001</v>
      </c>
      <c r="O224" s="122"/>
      <c r="P224" s="119">
        <f t="shared" si="6"/>
        <v>0</v>
      </c>
      <c r="Q224" s="124"/>
      <c r="R224" s="124"/>
      <c r="S224" s="124"/>
      <c r="T224" s="125" t="s">
        <v>3271</v>
      </c>
      <c r="U224" s="126" t="s">
        <v>697</v>
      </c>
      <c r="V224" s="127" t="s">
        <v>492</v>
      </c>
      <c r="W224" s="129" t="str">
        <f t="shared" si="7"/>
        <v>Hao hụt</v>
      </c>
      <c r="X224" s="129" t="str">
        <f t="shared" si="21"/>
        <v/>
      </c>
      <c r="Y224" s="154" t="s">
        <v>499</v>
      </c>
      <c r="Z224" s="131" t="s">
        <v>745</v>
      </c>
      <c r="AA224" s="124"/>
      <c r="AB224" s="132"/>
      <c r="AC224" s="133"/>
      <c r="AD224" s="134"/>
      <c r="AE224" s="133"/>
      <c r="AF224" s="135" t="str">
        <f t="array" ref="AF224">xlookup($E:$E,'CLV2'!$A:$A,'CLV2'!E:E)</f>
        <v>2.FRUITS</v>
      </c>
      <c r="AG224" s="135" t="str">
        <f t="shared" si="10"/>
        <v>KG</v>
      </c>
      <c r="AH224" s="136">
        <f t="shared" si="11"/>
        <v>0.015</v>
      </c>
      <c r="AI224" s="137">
        <f t="array" ref="AI224">XLOOKUP(E224,'Đơn giá'!A:A,'Đơn giá'!D:D)</f>
        <v>17500</v>
      </c>
      <c r="AJ224" s="138">
        <f t="shared" si="12"/>
        <v>2100</v>
      </c>
      <c r="AK224" s="138">
        <f t="shared" si="13"/>
        <v>2100</v>
      </c>
      <c r="AL224" s="138">
        <f t="shared" si="14"/>
        <v>0</v>
      </c>
      <c r="AM224" s="138">
        <f t="shared" si="15"/>
        <v>0</v>
      </c>
      <c r="AN224" s="138">
        <f t="shared" si="16"/>
        <v>0</v>
      </c>
      <c r="AO224" s="139" t="str">
        <f t="array" ref="AO224">XLOOKUP($D:$D,'DS ST'!$J:$J,'DS ST'!K:K)</f>
        <v>SC008789 - Lê Huỳnh Thiện</v>
      </c>
      <c r="AP224" s="139" t="str">
        <f t="array" ref="AP224">XLOOKUP($D:$D,'DS ST'!$J:$J,'DS ST'!L:L)</f>
        <v>Nguyễn Thị Cà</v>
      </c>
      <c r="AQ224" s="139" t="str">
        <f t="array" ref="AQ224">XLOOKUP($D:$D,'DS ST'!$J:$J,'DS ST'!M:M)</f>
        <v>HCM 009</v>
      </c>
      <c r="AR224" s="140"/>
      <c r="AS224" s="140"/>
      <c r="AT224" s="135" t="str">
        <f t="array" ref="AT224">xlookup($E:$E,'CLV2'!$A:$A,'CLV2'!$F:$F)</f>
        <v>3.LOCAL FRUITS</v>
      </c>
      <c r="AU224" s="135" t="str">
        <f t="array" ref="AU224">xlookup($E:$E,'CLV2'!$A:$A,'CLV2'!$G:$G)</f>
        <v>4.Chuối</v>
      </c>
      <c r="AV224" s="142"/>
      <c r="AW224" s="143"/>
      <c r="AX224" s="144"/>
    </row>
    <row r="225" ht="22.5" customHeight="1">
      <c r="A225" s="113"/>
      <c r="B225" s="114">
        <v>46235.0</v>
      </c>
      <c r="C225" s="115" t="s">
        <v>583</v>
      </c>
      <c r="D225" s="116" t="str">
        <f>VLOOKUP(C225,'DS ST'!A:B,2,0)</f>
        <v>A169</v>
      </c>
      <c r="E225" s="117">
        <v>1101592.0</v>
      </c>
      <c r="F225" s="115" t="s">
        <v>1161</v>
      </c>
      <c r="G225" s="115" t="s">
        <v>104</v>
      </c>
      <c r="H225" s="118">
        <v>9.5</v>
      </c>
      <c r="I225" s="118">
        <v>9.4</v>
      </c>
      <c r="J225" s="119">
        <f t="shared" si="4"/>
        <v>0.1</v>
      </c>
      <c r="K225" s="115" t="s">
        <v>5382</v>
      </c>
      <c r="L225" s="121" t="str">
        <f t="shared" si="5"/>
        <v>PT15983601101592</v>
      </c>
      <c r="M225" s="121" t="s">
        <v>5383</v>
      </c>
      <c r="N225" s="122">
        <v>0.09999999999999964</v>
      </c>
      <c r="O225" s="122"/>
      <c r="P225" s="119">
        <f t="shared" si="6"/>
        <v>0</v>
      </c>
      <c r="Q225" s="124"/>
      <c r="R225" s="124"/>
      <c r="S225" s="124"/>
      <c r="T225" s="125" t="s">
        <v>3271</v>
      </c>
      <c r="U225" s="126" t="s">
        <v>697</v>
      </c>
      <c r="V225" s="127" t="s">
        <v>492</v>
      </c>
      <c r="W225" s="129" t="str">
        <f t="shared" si="7"/>
        <v>Hao hụt</v>
      </c>
      <c r="X225" s="129" t="str">
        <f t="shared" si="21"/>
        <v/>
      </c>
      <c r="Y225" s="154" t="s">
        <v>499</v>
      </c>
      <c r="Z225" s="131" t="s">
        <v>745</v>
      </c>
      <c r="AA225" s="124"/>
      <c r="AB225" s="132"/>
      <c r="AC225" s="133"/>
      <c r="AD225" s="134"/>
      <c r="AE225" s="133"/>
      <c r="AF225" s="135" t="str">
        <f t="array" ref="AF225">xlookup($E:$E,'CLV2'!$A:$A,'CLV2'!E:E)</f>
        <v>2.FRUITS</v>
      </c>
      <c r="AG225" s="135" t="str">
        <f t="shared" si="10"/>
        <v>KG</v>
      </c>
      <c r="AH225" s="136">
        <f t="shared" si="11"/>
        <v>0.01052631579</v>
      </c>
      <c r="AI225" s="137">
        <f t="array" ref="AI225">XLOOKUP(E225,'Đơn giá'!A:A,'Đơn giá'!D:D)</f>
        <v>73000</v>
      </c>
      <c r="AJ225" s="138">
        <f t="shared" si="12"/>
        <v>7300</v>
      </c>
      <c r="AK225" s="138">
        <f t="shared" si="13"/>
        <v>7300</v>
      </c>
      <c r="AL225" s="138">
        <f t="shared" si="14"/>
        <v>0</v>
      </c>
      <c r="AM225" s="138">
        <f t="shared" si="15"/>
        <v>0</v>
      </c>
      <c r="AN225" s="138">
        <f t="shared" si="16"/>
        <v>0</v>
      </c>
      <c r="AO225" s="139" t="str">
        <f t="array" ref="AO225">XLOOKUP($D:$D,'DS ST'!$J:$J,'DS ST'!K:K)</f>
        <v>SC008789 - Lê Huỳnh Thiện</v>
      </c>
      <c r="AP225" s="139" t="str">
        <f t="array" ref="AP225">XLOOKUP($D:$D,'DS ST'!$J:$J,'DS ST'!L:L)</f>
        <v>Nguyễn Thị Cà</v>
      </c>
      <c r="AQ225" s="139" t="str">
        <f t="array" ref="AQ225">XLOOKUP($D:$D,'DS ST'!$J:$J,'DS ST'!M:M)</f>
        <v>HCM 009</v>
      </c>
      <c r="AR225" s="140"/>
      <c r="AS225" s="140"/>
      <c r="AT225" s="135" t="str">
        <f t="array" ref="AT225">xlookup($E:$E,'CLV2'!$A:$A,'CLV2'!$F:$F)</f>
        <v>3.LOCAL FRUITS</v>
      </c>
      <c r="AU225" s="135" t="str">
        <f t="array" ref="AU225">xlookup($E:$E,'CLV2'!$A:$A,'CLV2'!$G:$G)</f>
        <v>4.Sầu Riêng</v>
      </c>
      <c r="AV225" s="142"/>
      <c r="AW225" s="143"/>
      <c r="AX225" s="144"/>
    </row>
    <row r="226" ht="22.5" customHeight="1">
      <c r="A226" s="113"/>
      <c r="B226" s="114">
        <v>46235.0</v>
      </c>
      <c r="C226" s="115" t="s">
        <v>801</v>
      </c>
      <c r="D226" s="116" t="str">
        <f>VLOOKUP(C226,'DS ST'!A:B,2,0)</f>
        <v>ACU</v>
      </c>
      <c r="E226" s="117">
        <v>1101079.0</v>
      </c>
      <c r="F226" s="115" t="s">
        <v>2047</v>
      </c>
      <c r="G226" s="115" t="s">
        <v>104</v>
      </c>
      <c r="H226" s="118">
        <v>3.0</v>
      </c>
      <c r="I226" s="118">
        <v>2.965</v>
      </c>
      <c r="J226" s="119">
        <f t="shared" si="4"/>
        <v>0.035</v>
      </c>
      <c r="K226" s="115" t="s">
        <v>5384</v>
      </c>
      <c r="L226" s="121" t="str">
        <f t="shared" si="5"/>
        <v>PT15983581101079</v>
      </c>
      <c r="M226" s="121" t="s">
        <v>5385</v>
      </c>
      <c r="N226" s="122">
        <v>0.03500000000000014</v>
      </c>
      <c r="O226" s="122"/>
      <c r="P226" s="119">
        <f t="shared" si="6"/>
        <v>0</v>
      </c>
      <c r="Q226" s="124"/>
      <c r="R226" s="124"/>
      <c r="S226" s="124"/>
      <c r="T226" s="125" t="s">
        <v>3271</v>
      </c>
      <c r="U226" s="126" t="s">
        <v>697</v>
      </c>
      <c r="V226" s="127" t="s">
        <v>492</v>
      </c>
      <c r="W226" s="129" t="str">
        <f t="shared" si="7"/>
        <v>Hao hụt</v>
      </c>
      <c r="X226" s="129" t="str">
        <f t="shared" si="21"/>
        <v/>
      </c>
      <c r="Y226" s="154" t="s">
        <v>499</v>
      </c>
      <c r="Z226" s="131" t="s">
        <v>745</v>
      </c>
      <c r="AA226" s="124"/>
      <c r="AB226" s="132"/>
      <c r="AC226" s="133"/>
      <c r="AD226" s="134"/>
      <c r="AE226" s="133"/>
      <c r="AF226" s="135" t="str">
        <f t="array" ref="AF226">xlookup($E:$E,'CLV2'!$A:$A,'CLV2'!E:E)</f>
        <v>2.FRUITS</v>
      </c>
      <c r="AG226" s="135" t="str">
        <f t="shared" si="10"/>
        <v>KG</v>
      </c>
      <c r="AH226" s="136">
        <f t="shared" si="11"/>
        <v>0.01166666667</v>
      </c>
      <c r="AI226" s="137">
        <f t="array" ref="AI226">XLOOKUP(E226,'Đơn giá'!A:A,'Đơn giá'!D:D)</f>
        <v>69416</v>
      </c>
      <c r="AJ226" s="138">
        <f t="shared" si="12"/>
        <v>2429.56</v>
      </c>
      <c r="AK226" s="138">
        <f t="shared" si="13"/>
        <v>2429.56</v>
      </c>
      <c r="AL226" s="138">
        <f t="shared" si="14"/>
        <v>0</v>
      </c>
      <c r="AM226" s="138">
        <f t="shared" si="15"/>
        <v>0</v>
      </c>
      <c r="AN226" s="138">
        <f t="shared" si="16"/>
        <v>0</v>
      </c>
      <c r="AO226" s="139" t="str">
        <f t="array" ref="AO226">XLOOKUP($D:$D,'DS ST'!$J:$J,'DS ST'!K:K)</f>
        <v>SC006139 - Võ Minh Đạt</v>
      </c>
      <c r="AP226" s="139" t="str">
        <f t="array" ref="AP226">XLOOKUP($D:$D,'DS ST'!$J:$J,'DS ST'!L:L)</f>
        <v>Nguyễn Thị Cà</v>
      </c>
      <c r="AQ226" s="139" t="str">
        <f t="array" ref="AQ226">XLOOKUP($D:$D,'DS ST'!$J:$J,'DS ST'!M:M)</f>
        <v>HCM 018</v>
      </c>
      <c r="AR226" s="140"/>
      <c r="AS226" s="140"/>
      <c r="AT226" s="135" t="str">
        <f t="array" ref="AT226">xlookup($E:$E,'CLV2'!$A:$A,'CLV2'!$F:$F)</f>
        <v>3.LOCAL FRUITS</v>
      </c>
      <c r="AU226" s="135" t="str">
        <f t="array" ref="AU226">xlookup($E:$E,'CLV2'!$A:$A,'CLV2'!$G:$G)</f>
        <v>4.Bơ</v>
      </c>
      <c r="AV226" s="142"/>
      <c r="AW226" s="143"/>
      <c r="AX226" s="144"/>
    </row>
    <row r="227" ht="22.5" customHeight="1">
      <c r="A227" s="113"/>
      <c r="B227" s="114">
        <v>46235.0</v>
      </c>
      <c r="C227" s="115" t="s">
        <v>145</v>
      </c>
      <c r="D227" s="116" t="str">
        <f>VLOOKUP(C227,'DS ST'!A:B,2,0)</f>
        <v>A105</v>
      </c>
      <c r="E227" s="117">
        <v>1100917.0</v>
      </c>
      <c r="F227" s="115" t="s">
        <v>928</v>
      </c>
      <c r="G227" s="115" t="s">
        <v>104</v>
      </c>
      <c r="H227" s="118">
        <v>7.5</v>
      </c>
      <c r="I227" s="118">
        <v>7.465</v>
      </c>
      <c r="J227" s="119">
        <f t="shared" si="4"/>
        <v>0.035</v>
      </c>
      <c r="K227" s="115" t="s">
        <v>5386</v>
      </c>
      <c r="L227" s="121" t="str">
        <f t="shared" si="5"/>
        <v>PT15983571100917</v>
      </c>
      <c r="M227" s="121" t="s">
        <v>5387</v>
      </c>
      <c r="N227" s="122">
        <v>0.03500000000000014</v>
      </c>
      <c r="O227" s="122"/>
      <c r="P227" s="119">
        <f t="shared" si="6"/>
        <v>0</v>
      </c>
      <c r="Q227" s="124"/>
      <c r="R227" s="124"/>
      <c r="S227" s="124"/>
      <c r="T227" s="125" t="s">
        <v>695</v>
      </c>
      <c r="U227" s="126" t="s">
        <v>697</v>
      </c>
      <c r="V227" s="127" t="s">
        <v>492</v>
      </c>
      <c r="W227" s="129" t="str">
        <f t="shared" si="7"/>
        <v>Hao hụt</v>
      </c>
      <c r="X227" s="129" t="str">
        <f t="shared" si="21"/>
        <v/>
      </c>
      <c r="Y227" s="154" t="s">
        <v>499</v>
      </c>
      <c r="Z227" s="131" t="s">
        <v>745</v>
      </c>
      <c r="AA227" s="124"/>
      <c r="AB227" s="132"/>
      <c r="AC227" s="133"/>
      <c r="AD227" s="134"/>
      <c r="AE227" s="133"/>
      <c r="AF227" s="135" t="str">
        <f t="array" ref="AF227">xlookup($E:$E,'CLV2'!$A:$A,'CLV2'!E:E)</f>
        <v>2.VEGETABLES</v>
      </c>
      <c r="AG227" s="135" t="str">
        <f t="shared" si="10"/>
        <v>KG</v>
      </c>
      <c r="AH227" s="136">
        <f t="shared" si="11"/>
        <v>0.004666666667</v>
      </c>
      <c r="AI227" s="137">
        <f t="array" ref="AI227">XLOOKUP(E227,'Đơn giá'!A:A,'Đơn giá'!D:D)</f>
        <v>24500</v>
      </c>
      <c r="AJ227" s="138">
        <f t="shared" si="12"/>
        <v>857.5</v>
      </c>
      <c r="AK227" s="138">
        <f t="shared" si="13"/>
        <v>857.5</v>
      </c>
      <c r="AL227" s="138">
        <f t="shared" si="14"/>
        <v>0</v>
      </c>
      <c r="AM227" s="138">
        <f t="shared" si="15"/>
        <v>0</v>
      </c>
      <c r="AN227" s="138">
        <f t="shared" si="16"/>
        <v>0</v>
      </c>
      <c r="AO227" s="139" t="str">
        <f t="array" ref="AO227">XLOOKUP($D:$D,'DS ST'!$J:$J,'DS ST'!K:K)</f>
        <v>SC011310 - Hồ Xuân Thịnh</v>
      </c>
      <c r="AP227" s="139" t="str">
        <f t="array" ref="AP227">XLOOKUP($D:$D,'DS ST'!$J:$J,'DS ST'!L:L)</f>
        <v>Nguyễn Thị Cà</v>
      </c>
      <c r="AQ227" s="139" t="str">
        <f t="array" ref="AQ227">XLOOKUP($D:$D,'DS ST'!$J:$J,'DS ST'!M:M)</f>
        <v>HCM 021</v>
      </c>
      <c r="AR227" s="140"/>
      <c r="AS227" s="140"/>
      <c r="AT227" s="135" t="str">
        <f t="array" ref="AT227">xlookup($E:$E,'CLV2'!$A:$A,'CLV2'!$F:$F)</f>
        <v>3.FRUIT VEGGIES</v>
      </c>
      <c r="AU227" s="135" t="str">
        <f t="array" ref="AU227">xlookup($E:$E,'CLV2'!$A:$A,'CLV2'!$G:$G)</f>
        <v>4.Bầu, Bí, Mướp</v>
      </c>
      <c r="AV227" s="142"/>
      <c r="AW227" s="143"/>
      <c r="AX227" s="144"/>
    </row>
    <row r="228" ht="22.5" customHeight="1">
      <c r="A228" s="113"/>
      <c r="B228" s="114">
        <v>46235.0</v>
      </c>
      <c r="C228" s="115" t="s">
        <v>145</v>
      </c>
      <c r="D228" s="116" t="str">
        <f>VLOOKUP(C228,'DS ST'!A:B,2,0)</f>
        <v>A105</v>
      </c>
      <c r="E228" s="117">
        <v>1101318.0</v>
      </c>
      <c r="F228" s="115" t="s">
        <v>1036</v>
      </c>
      <c r="G228" s="115" t="s">
        <v>104</v>
      </c>
      <c r="H228" s="118">
        <v>4.2</v>
      </c>
      <c r="I228" s="118">
        <v>4.145</v>
      </c>
      <c r="J228" s="119">
        <f t="shared" si="4"/>
        <v>0.055</v>
      </c>
      <c r="K228" s="115" t="s">
        <v>5386</v>
      </c>
      <c r="L228" s="121" t="str">
        <f t="shared" si="5"/>
        <v>PT15983571101318</v>
      </c>
      <c r="M228" s="121" t="s">
        <v>5387</v>
      </c>
      <c r="N228" s="122">
        <v>0.055000000000000604</v>
      </c>
      <c r="O228" s="122"/>
      <c r="P228" s="119">
        <f t="shared" si="6"/>
        <v>0</v>
      </c>
      <c r="Q228" s="124"/>
      <c r="R228" s="124"/>
      <c r="S228" s="124"/>
      <c r="T228" s="125" t="s">
        <v>695</v>
      </c>
      <c r="U228" s="126" t="s">
        <v>697</v>
      </c>
      <c r="V228" s="127" t="s">
        <v>492</v>
      </c>
      <c r="W228" s="129" t="str">
        <f t="shared" si="7"/>
        <v>Hao hụt</v>
      </c>
      <c r="X228" s="129" t="str">
        <f t="shared" si="21"/>
        <v/>
      </c>
      <c r="Y228" s="154" t="s">
        <v>499</v>
      </c>
      <c r="Z228" s="131" t="s">
        <v>745</v>
      </c>
      <c r="AA228" s="124"/>
      <c r="AB228" s="132"/>
      <c r="AC228" s="133"/>
      <c r="AD228" s="134"/>
      <c r="AE228" s="133"/>
      <c r="AF228" s="135" t="str">
        <f t="array" ref="AF228">xlookup($E:$E,'CLV2'!$A:$A,'CLV2'!E:E)</f>
        <v>2.FRUITS</v>
      </c>
      <c r="AG228" s="135" t="str">
        <f t="shared" si="10"/>
        <v>KG</v>
      </c>
      <c r="AH228" s="136">
        <f t="shared" si="11"/>
        <v>0.0130952381</v>
      </c>
      <c r="AI228" s="137">
        <f t="array" ref="AI228">XLOOKUP(E228,'Đơn giá'!A:A,'Đơn giá'!D:D)</f>
        <v>35000</v>
      </c>
      <c r="AJ228" s="138">
        <f t="shared" si="12"/>
        <v>1925</v>
      </c>
      <c r="AK228" s="138">
        <f t="shared" si="13"/>
        <v>1925</v>
      </c>
      <c r="AL228" s="138">
        <f t="shared" si="14"/>
        <v>0</v>
      </c>
      <c r="AM228" s="138">
        <f t="shared" si="15"/>
        <v>0</v>
      </c>
      <c r="AN228" s="138">
        <f t="shared" si="16"/>
        <v>0</v>
      </c>
      <c r="AO228" s="139" t="str">
        <f t="array" ref="AO228">XLOOKUP($D:$D,'DS ST'!$J:$J,'DS ST'!K:K)</f>
        <v>SC011310 - Hồ Xuân Thịnh</v>
      </c>
      <c r="AP228" s="139" t="str">
        <f t="array" ref="AP228">XLOOKUP($D:$D,'DS ST'!$J:$J,'DS ST'!L:L)</f>
        <v>Nguyễn Thị Cà</v>
      </c>
      <c r="AQ228" s="139" t="str">
        <f t="array" ref="AQ228">XLOOKUP($D:$D,'DS ST'!$J:$J,'DS ST'!M:M)</f>
        <v>HCM 021</v>
      </c>
      <c r="AR228" s="140"/>
      <c r="AS228" s="140"/>
      <c r="AT228" s="135" t="str">
        <f t="array" ref="AT228">xlookup($E:$E,'CLV2'!$A:$A,'CLV2'!$F:$F)</f>
        <v>3.LOCAL FRUITS</v>
      </c>
      <c r="AU228" s="135" t="str">
        <f t="array" ref="AU228">xlookup($E:$E,'CLV2'!$A:$A,'CLV2'!$G:$G)</f>
        <v>4.Mận Roi</v>
      </c>
      <c r="AV228" s="142"/>
      <c r="AW228" s="143"/>
      <c r="AX228" s="144"/>
    </row>
    <row r="229" ht="22.5" customHeight="1">
      <c r="A229" s="113"/>
      <c r="B229" s="114">
        <v>46235.0</v>
      </c>
      <c r="C229" s="115" t="s">
        <v>145</v>
      </c>
      <c r="D229" s="116" t="str">
        <f>VLOOKUP(C229,'DS ST'!A:B,2,0)</f>
        <v>A105</v>
      </c>
      <c r="E229" s="117">
        <v>1101366.0</v>
      </c>
      <c r="F229" s="115" t="s">
        <v>1804</v>
      </c>
      <c r="G229" s="115" t="s">
        <v>104</v>
      </c>
      <c r="H229" s="118">
        <v>4.0</v>
      </c>
      <c r="I229" s="118">
        <v>3.81</v>
      </c>
      <c r="J229" s="119">
        <f t="shared" si="4"/>
        <v>0.19</v>
      </c>
      <c r="K229" s="115" t="s">
        <v>5386</v>
      </c>
      <c r="L229" s="121" t="str">
        <f t="shared" si="5"/>
        <v>PT15983571101366</v>
      </c>
      <c r="M229" s="121" t="s">
        <v>5387</v>
      </c>
      <c r="N229" s="122">
        <v>0.18999999999999995</v>
      </c>
      <c r="O229" s="122"/>
      <c r="P229" s="119">
        <f t="shared" si="6"/>
        <v>0</v>
      </c>
      <c r="Q229" s="124"/>
      <c r="R229" s="124"/>
      <c r="S229" s="124"/>
      <c r="T229" s="125" t="s">
        <v>695</v>
      </c>
      <c r="U229" s="126" t="s">
        <v>697</v>
      </c>
      <c r="V229" s="127" t="s">
        <v>492</v>
      </c>
      <c r="W229" s="129" t="str">
        <f t="shared" si="7"/>
        <v>Hao hụt</v>
      </c>
      <c r="X229" s="129" t="str">
        <f t="shared" si="21"/>
        <v/>
      </c>
      <c r="Y229" s="154" t="s">
        <v>499</v>
      </c>
      <c r="Z229" s="131" t="s">
        <v>745</v>
      </c>
      <c r="AA229" s="124"/>
      <c r="AB229" s="132"/>
      <c r="AC229" s="133"/>
      <c r="AD229" s="134"/>
      <c r="AE229" s="133"/>
      <c r="AF229" s="135" t="str">
        <f t="array" ref="AF229">xlookup($E:$E,'CLV2'!$A:$A,'CLV2'!E:E)</f>
        <v>2.VEGETABLES</v>
      </c>
      <c r="AG229" s="135" t="str">
        <f t="shared" si="10"/>
        <v>KG</v>
      </c>
      <c r="AH229" s="136">
        <f t="shared" si="11"/>
        <v>0.0475</v>
      </c>
      <c r="AI229" s="137">
        <f t="array" ref="AI229">XLOOKUP(E229,'Đơn giá'!A:A,'Đơn giá'!D:D)</f>
        <v>55000</v>
      </c>
      <c r="AJ229" s="138">
        <f t="shared" si="12"/>
        <v>10450</v>
      </c>
      <c r="AK229" s="138">
        <f t="shared" si="13"/>
        <v>10450</v>
      </c>
      <c r="AL229" s="138">
        <f t="shared" si="14"/>
        <v>0</v>
      </c>
      <c r="AM229" s="138">
        <f t="shared" si="15"/>
        <v>0</v>
      </c>
      <c r="AN229" s="138">
        <f t="shared" si="16"/>
        <v>0</v>
      </c>
      <c r="AO229" s="139" t="str">
        <f t="array" ref="AO229">XLOOKUP($D:$D,'DS ST'!$J:$J,'DS ST'!K:K)</f>
        <v>SC011310 - Hồ Xuân Thịnh</v>
      </c>
      <c r="AP229" s="139" t="str">
        <f t="array" ref="AP229">XLOOKUP($D:$D,'DS ST'!$J:$J,'DS ST'!L:L)</f>
        <v>Nguyễn Thị Cà</v>
      </c>
      <c r="AQ229" s="139" t="str">
        <f t="array" ref="AQ229">XLOOKUP($D:$D,'DS ST'!$J:$J,'DS ST'!M:M)</f>
        <v>HCM 021</v>
      </c>
      <c r="AR229" s="140"/>
      <c r="AS229" s="140"/>
      <c r="AT229" s="135" t="str">
        <f t="array" ref="AT229">xlookup($E:$E,'CLV2'!$A:$A,'CLV2'!$F:$F)</f>
        <v>3.LEAFY VEGGIES</v>
      </c>
      <c r="AU229" s="135" t="str">
        <f t="array" ref="AU229">xlookup($E:$E,'CLV2'!$A:$A,'CLV2'!$G:$G)</f>
        <v>4.Rau Ăn Bông</v>
      </c>
      <c r="AV229" s="142"/>
      <c r="AW229" s="143"/>
      <c r="AX229" s="144"/>
    </row>
    <row r="230" ht="22.5" customHeight="1">
      <c r="A230" s="113"/>
      <c r="B230" s="114">
        <v>46235.0</v>
      </c>
      <c r="C230" s="115" t="s">
        <v>124</v>
      </c>
      <c r="D230" s="116" t="str">
        <f>VLOOKUP(C230,'DS ST'!A:B,2,0)</f>
        <v>A103</v>
      </c>
      <c r="E230" s="117">
        <v>11319.0</v>
      </c>
      <c r="F230" s="115" t="s">
        <v>1290</v>
      </c>
      <c r="G230" s="115" t="s">
        <v>29</v>
      </c>
      <c r="H230" s="118">
        <v>3.0</v>
      </c>
      <c r="I230" s="118">
        <v>0.0</v>
      </c>
      <c r="J230" s="119">
        <f t="shared" si="4"/>
        <v>3</v>
      </c>
      <c r="K230" s="115" t="s">
        <v>5388</v>
      </c>
      <c r="L230" s="121" t="str">
        <f t="shared" si="5"/>
        <v>PT159835411319</v>
      </c>
      <c r="M230" s="121" t="s">
        <v>5389</v>
      </c>
      <c r="N230" s="122"/>
      <c r="O230" s="122"/>
      <c r="P230" s="119">
        <f t="shared" si="6"/>
        <v>3</v>
      </c>
      <c r="Q230" s="124"/>
      <c r="R230" s="124"/>
      <c r="S230" s="124"/>
      <c r="T230" s="125"/>
      <c r="U230" s="126" t="s">
        <v>697</v>
      </c>
      <c r="V230" s="127" t="s">
        <v>1500</v>
      </c>
      <c r="W230" s="129" t="str">
        <f t="shared" si="7"/>
        <v/>
      </c>
      <c r="X230" s="129" t="str">
        <f t="shared" si="21"/>
        <v/>
      </c>
      <c r="Y230" s="154" t="s">
        <v>499</v>
      </c>
      <c r="Z230" s="131" t="s">
        <v>745</v>
      </c>
      <c r="AA230" s="124"/>
      <c r="AB230" s="132"/>
      <c r="AC230" s="133"/>
      <c r="AD230" s="134"/>
      <c r="AE230" s="133"/>
      <c r="AF230" s="135" t="str">
        <f t="array" ref="AF230">xlookup($E:$E,'CLV2'!$A:$A,'CLV2'!E:E)</f>
        <v>2.VEGETABLES</v>
      </c>
      <c r="AG230" s="135" t="str">
        <f t="shared" si="10"/>
        <v>Pack</v>
      </c>
      <c r="AH230" s="136">
        <f t="shared" si="11"/>
        <v>1</v>
      </c>
      <c r="AI230" s="137">
        <f t="array" ref="AI230">XLOOKUP(E230,'Đơn giá'!A:A,'Đơn giá'!D:D)</f>
        <v>10750</v>
      </c>
      <c r="AJ230" s="138">
        <f t="shared" si="12"/>
        <v>32250</v>
      </c>
      <c r="AK230" s="138">
        <f t="shared" si="13"/>
        <v>0</v>
      </c>
      <c r="AL230" s="138">
        <f t="shared" si="14"/>
        <v>0</v>
      </c>
      <c r="AM230" s="138">
        <f t="shared" si="15"/>
        <v>32250</v>
      </c>
      <c r="AN230" s="138">
        <f t="shared" si="16"/>
        <v>0</v>
      </c>
      <c r="AO230" s="139" t="str">
        <f t="array" ref="AO230">XLOOKUP($D:$D,'DS ST'!$J:$J,'DS ST'!K:K)</f>
        <v>SC003831 - Trần Kim Phụng</v>
      </c>
      <c r="AP230" s="139" t="str">
        <f t="array" ref="AP230">XLOOKUP($D:$D,'DS ST'!$J:$J,'DS ST'!L:L)</f>
        <v>Võ Thị Huệ</v>
      </c>
      <c r="AQ230" s="139" t="str">
        <f t="array" ref="AQ230">XLOOKUP($D:$D,'DS ST'!$J:$J,'DS ST'!M:M)</f>
        <v>HCM 004</v>
      </c>
      <c r="AR230" s="140"/>
      <c r="AS230" s="140"/>
      <c r="AT230" s="135" t="str">
        <f t="array" ref="AT230">xlookup($E:$E,'CLV2'!$A:$A,'CLV2'!$F:$F)</f>
        <v>3.LEAFY VEGGIES</v>
      </c>
      <c r="AU230" s="135" t="str">
        <f t="array" ref="AU230">xlookup($E:$E,'CLV2'!$A:$A,'CLV2'!$G:$G)</f>
        <v>4.Rau Ăn Lá Thông Dụng</v>
      </c>
      <c r="AV230" s="142"/>
      <c r="AW230" s="143"/>
      <c r="AX230" s="144"/>
    </row>
    <row r="231" ht="22.5" customHeight="1">
      <c r="A231" s="113"/>
      <c r="B231" s="114">
        <v>46235.0</v>
      </c>
      <c r="C231" s="115" t="s">
        <v>456</v>
      </c>
      <c r="D231" s="116" t="str">
        <f>VLOOKUP(C231,'DS ST'!A:B,2,0)</f>
        <v>A147</v>
      </c>
      <c r="E231" s="117">
        <v>1100867.0</v>
      </c>
      <c r="F231" s="115" t="s">
        <v>924</v>
      </c>
      <c r="G231" s="115" t="s">
        <v>104</v>
      </c>
      <c r="H231" s="118">
        <v>5.8</v>
      </c>
      <c r="I231" s="118">
        <v>5.765</v>
      </c>
      <c r="J231" s="119">
        <f t="shared" si="4"/>
        <v>0.035</v>
      </c>
      <c r="K231" s="115" t="s">
        <v>5390</v>
      </c>
      <c r="L231" s="121" t="str">
        <f t="shared" si="5"/>
        <v>PT15983521100867</v>
      </c>
      <c r="M231" s="121" t="s">
        <v>5391</v>
      </c>
      <c r="N231" s="122">
        <v>0.03500000000000014</v>
      </c>
      <c r="O231" s="122"/>
      <c r="P231" s="119">
        <f t="shared" si="6"/>
        <v>0</v>
      </c>
      <c r="Q231" s="124"/>
      <c r="R231" s="124"/>
      <c r="S231" s="124"/>
      <c r="T231" s="125" t="s">
        <v>695</v>
      </c>
      <c r="U231" s="126" t="s">
        <v>697</v>
      </c>
      <c r="V231" s="127" t="s">
        <v>492</v>
      </c>
      <c r="W231" s="129" t="str">
        <f t="shared" si="7"/>
        <v>Hao hụt</v>
      </c>
      <c r="X231" s="129" t="str">
        <f t="shared" si="21"/>
        <v/>
      </c>
      <c r="Y231" s="154" t="s">
        <v>499</v>
      </c>
      <c r="Z231" s="131" t="s">
        <v>745</v>
      </c>
      <c r="AA231" s="124"/>
      <c r="AB231" s="132"/>
      <c r="AC231" s="133"/>
      <c r="AD231" s="134"/>
      <c r="AE231" s="133"/>
      <c r="AF231" s="135" t="str">
        <f t="array" ref="AF231">xlookup($E:$E,'CLV2'!$A:$A,'CLV2'!E:E)</f>
        <v>2.FRUITS</v>
      </c>
      <c r="AG231" s="135" t="str">
        <f t="shared" si="10"/>
        <v>KG</v>
      </c>
      <c r="AH231" s="136">
        <f t="shared" si="11"/>
        <v>0.006034482759</v>
      </c>
      <c r="AI231" s="137">
        <f t="array" ref="AI231">XLOOKUP(E231,'Đơn giá'!A:A,'Đơn giá'!D:D)</f>
        <v>33000</v>
      </c>
      <c r="AJ231" s="138">
        <f t="shared" si="12"/>
        <v>1155</v>
      </c>
      <c r="AK231" s="138">
        <f t="shared" si="13"/>
        <v>1155</v>
      </c>
      <c r="AL231" s="138">
        <f t="shared" si="14"/>
        <v>0</v>
      </c>
      <c r="AM231" s="138">
        <f t="shared" si="15"/>
        <v>0</v>
      </c>
      <c r="AN231" s="138">
        <f t="shared" si="16"/>
        <v>0</v>
      </c>
      <c r="AO231" s="139" t="str">
        <f t="array" ref="AO231">XLOOKUP($D:$D,'DS ST'!$J:$J,'DS ST'!K:K)</f>
        <v>SC002206 - Hứa Thái Hiển</v>
      </c>
      <c r="AP231" s="139" t="str">
        <f t="array" ref="AP231">XLOOKUP($D:$D,'DS ST'!$J:$J,'DS ST'!L:L)</f>
        <v>Võ Thị Huệ</v>
      </c>
      <c r="AQ231" s="139" t="str">
        <f t="array" ref="AQ231">XLOOKUP($D:$D,'DS ST'!$J:$J,'DS ST'!M:M)</f>
        <v>HCM 023</v>
      </c>
      <c r="AR231" s="140"/>
      <c r="AS231" s="140"/>
      <c r="AT231" s="135" t="str">
        <f t="array" ref="AT231">xlookup($E:$E,'CLV2'!$A:$A,'CLV2'!$F:$F)</f>
        <v>3.LOCAL FRUITS</v>
      </c>
      <c r="AU231" s="135" t="str">
        <f t="array" ref="AU231">xlookup($E:$E,'CLV2'!$A:$A,'CLV2'!$G:$G)</f>
        <v>4.Bưởi</v>
      </c>
      <c r="AV231" s="142"/>
      <c r="AW231" s="143"/>
      <c r="AX231" s="144"/>
    </row>
    <row r="232" ht="22.5" customHeight="1">
      <c r="A232" s="113"/>
      <c r="B232" s="114">
        <v>46235.0</v>
      </c>
      <c r="C232" s="115" t="s">
        <v>456</v>
      </c>
      <c r="D232" s="116" t="str">
        <f>VLOOKUP(C232,'DS ST'!A:B,2,0)</f>
        <v>A147</v>
      </c>
      <c r="E232" s="117">
        <v>1101318.0</v>
      </c>
      <c r="F232" s="115" t="s">
        <v>1036</v>
      </c>
      <c r="G232" s="115" t="s">
        <v>104</v>
      </c>
      <c r="H232" s="118">
        <v>4.2</v>
      </c>
      <c r="I232" s="118">
        <v>4.165</v>
      </c>
      <c r="J232" s="119">
        <f t="shared" si="4"/>
        <v>0.035</v>
      </c>
      <c r="K232" s="115" t="s">
        <v>5390</v>
      </c>
      <c r="L232" s="121" t="str">
        <f t="shared" si="5"/>
        <v>PT15983521101318</v>
      </c>
      <c r="M232" s="121" t="s">
        <v>5391</v>
      </c>
      <c r="N232" s="122">
        <v>0.03500000000000014</v>
      </c>
      <c r="O232" s="122"/>
      <c r="P232" s="119">
        <f t="shared" si="6"/>
        <v>0</v>
      </c>
      <c r="Q232" s="124"/>
      <c r="R232" s="124"/>
      <c r="S232" s="124"/>
      <c r="T232" s="125" t="s">
        <v>695</v>
      </c>
      <c r="U232" s="126" t="s">
        <v>697</v>
      </c>
      <c r="V232" s="127" t="s">
        <v>492</v>
      </c>
      <c r="W232" s="129" t="str">
        <f t="shared" si="7"/>
        <v>Hao hụt</v>
      </c>
      <c r="X232" s="129" t="str">
        <f t="shared" si="21"/>
        <v/>
      </c>
      <c r="Y232" s="154" t="s">
        <v>499</v>
      </c>
      <c r="Z232" s="131" t="s">
        <v>745</v>
      </c>
      <c r="AA232" s="124"/>
      <c r="AB232" s="132"/>
      <c r="AC232" s="133"/>
      <c r="AD232" s="134"/>
      <c r="AE232" s="133"/>
      <c r="AF232" s="135" t="str">
        <f t="array" ref="AF232">xlookup($E:$E,'CLV2'!$A:$A,'CLV2'!E:E)</f>
        <v>2.FRUITS</v>
      </c>
      <c r="AG232" s="135" t="str">
        <f t="shared" si="10"/>
        <v>KG</v>
      </c>
      <c r="AH232" s="136">
        <f t="shared" si="11"/>
        <v>0.008333333333</v>
      </c>
      <c r="AI232" s="137">
        <f t="array" ref="AI232">XLOOKUP(E232,'Đơn giá'!A:A,'Đơn giá'!D:D)</f>
        <v>35000</v>
      </c>
      <c r="AJ232" s="138">
        <f t="shared" si="12"/>
        <v>1225</v>
      </c>
      <c r="AK232" s="138">
        <f t="shared" si="13"/>
        <v>1225</v>
      </c>
      <c r="AL232" s="138">
        <f t="shared" si="14"/>
        <v>0</v>
      </c>
      <c r="AM232" s="138">
        <f t="shared" si="15"/>
        <v>0</v>
      </c>
      <c r="AN232" s="138">
        <f t="shared" si="16"/>
        <v>0</v>
      </c>
      <c r="AO232" s="139" t="str">
        <f t="array" ref="AO232">XLOOKUP($D:$D,'DS ST'!$J:$J,'DS ST'!K:K)</f>
        <v>SC002206 - Hứa Thái Hiển</v>
      </c>
      <c r="AP232" s="139" t="str">
        <f t="array" ref="AP232">XLOOKUP($D:$D,'DS ST'!$J:$J,'DS ST'!L:L)</f>
        <v>Võ Thị Huệ</v>
      </c>
      <c r="AQ232" s="139" t="str">
        <f t="array" ref="AQ232">XLOOKUP($D:$D,'DS ST'!$J:$J,'DS ST'!M:M)</f>
        <v>HCM 023</v>
      </c>
      <c r="AR232" s="140"/>
      <c r="AS232" s="140"/>
      <c r="AT232" s="135" t="str">
        <f t="array" ref="AT232">xlookup($E:$E,'CLV2'!$A:$A,'CLV2'!$F:$F)</f>
        <v>3.LOCAL FRUITS</v>
      </c>
      <c r="AU232" s="135" t="str">
        <f t="array" ref="AU232">xlookup($E:$E,'CLV2'!$A:$A,'CLV2'!$G:$G)</f>
        <v>4.Mận Roi</v>
      </c>
      <c r="AV232" s="142"/>
      <c r="AW232" s="143"/>
      <c r="AX232" s="144"/>
    </row>
    <row r="233" ht="22.5" customHeight="1">
      <c r="A233" s="113"/>
      <c r="B233" s="114">
        <v>46235.0</v>
      </c>
      <c r="C233" s="115" t="s">
        <v>1191</v>
      </c>
      <c r="D233" s="116" t="str">
        <f>VLOOKUP(C233,'DS ST'!A:B,2,0)</f>
        <v>SFR</v>
      </c>
      <c r="E233" s="117">
        <v>10793.0</v>
      </c>
      <c r="F233" s="115" t="s">
        <v>642</v>
      </c>
      <c r="G233" s="115" t="s">
        <v>29</v>
      </c>
      <c r="H233" s="118">
        <v>7.0</v>
      </c>
      <c r="I233" s="118">
        <v>0.0</v>
      </c>
      <c r="J233" s="119">
        <f t="shared" si="4"/>
        <v>7</v>
      </c>
      <c r="K233" s="115" t="s">
        <v>5392</v>
      </c>
      <c r="L233" s="121" t="str">
        <f t="shared" si="5"/>
        <v>PT159835110793</v>
      </c>
      <c r="M233" s="121" t="s">
        <v>5393</v>
      </c>
      <c r="N233" s="122"/>
      <c r="O233" s="122"/>
      <c r="P233" s="119">
        <f t="shared" si="6"/>
        <v>7</v>
      </c>
      <c r="Q233" s="124"/>
      <c r="R233" s="153" t="s">
        <v>1104</v>
      </c>
      <c r="S233" s="124"/>
      <c r="T233" s="125"/>
      <c r="U233" s="126" t="s">
        <v>697</v>
      </c>
      <c r="V233" s="127" t="s">
        <v>1500</v>
      </c>
      <c r="W233" s="129" t="str">
        <f t="shared" si="7"/>
        <v/>
      </c>
      <c r="X233" s="129" t="str">
        <f t="shared" si="21"/>
        <v/>
      </c>
      <c r="Y233" s="154" t="s">
        <v>499</v>
      </c>
      <c r="Z233" s="131" t="s">
        <v>745</v>
      </c>
      <c r="AA233" s="124"/>
      <c r="AB233" s="132"/>
      <c r="AC233" s="133"/>
      <c r="AD233" s="134"/>
      <c r="AE233" s="133"/>
      <c r="AF233" s="135" t="str">
        <f t="array" ref="AF233">xlookup($E:$E,'CLV2'!$A:$A,'CLV2'!E:E)</f>
        <v>2.VEGETABLES</v>
      </c>
      <c r="AG233" s="135" t="str">
        <f t="shared" si="10"/>
        <v>Pack</v>
      </c>
      <c r="AH233" s="136">
        <f t="shared" si="11"/>
        <v>1</v>
      </c>
      <c r="AI233" s="137">
        <f t="array" ref="AI233">XLOOKUP(E233,'Đơn giá'!A:A,'Đơn giá'!D:D)</f>
        <v>5500</v>
      </c>
      <c r="AJ233" s="138">
        <f t="shared" si="12"/>
        <v>38500</v>
      </c>
      <c r="AK233" s="138">
        <f t="shared" si="13"/>
        <v>0</v>
      </c>
      <c r="AL233" s="138">
        <f t="shared" si="14"/>
        <v>0</v>
      </c>
      <c r="AM233" s="138">
        <f t="shared" si="15"/>
        <v>38500</v>
      </c>
      <c r="AN233" s="138">
        <f t="shared" si="16"/>
        <v>0</v>
      </c>
      <c r="AO233" s="139" t="str">
        <f t="array" ref="AO233">XLOOKUP($D:$D,'DS ST'!$J:$J,'DS ST'!K:K)</f>
        <v>SC002130 - Nguyễn Văn Lâm</v>
      </c>
      <c r="AP233" s="139" t="str">
        <f t="array" ref="AP233">XLOOKUP($D:$D,'DS ST'!$J:$J,'DS ST'!L:L)</f>
        <v>Nguyễn Thị Cà</v>
      </c>
      <c r="AQ233" s="139" t="str">
        <f t="array" ref="AQ233">XLOOKUP($D:$D,'DS ST'!$J:$J,'DS ST'!M:M)</f>
        <v>HCM 007</v>
      </c>
      <c r="AR233" s="140"/>
      <c r="AS233" s="140"/>
      <c r="AT233" s="135" t="str">
        <f t="array" ref="AT233">xlookup($E:$E,'CLV2'!$A:$A,'CLV2'!$F:$F)</f>
        <v>3.HERBS</v>
      </c>
      <c r="AU233" s="135" t="str">
        <f t="array" ref="AU233">xlookup($E:$E,'CLV2'!$A:$A,'CLV2'!$G:$G)</f>
        <v>4.Rau Thơm, Rau Nêm</v>
      </c>
      <c r="AV233" s="142"/>
      <c r="AW233" s="143"/>
      <c r="AX233" s="144"/>
    </row>
    <row r="234" ht="22.5" customHeight="1">
      <c r="A234" s="113"/>
      <c r="B234" s="114">
        <v>46235.0</v>
      </c>
      <c r="C234" s="115" t="s">
        <v>1191</v>
      </c>
      <c r="D234" s="116" t="str">
        <f>VLOOKUP(C234,'DS ST'!A:B,2,0)</f>
        <v>SFR</v>
      </c>
      <c r="E234" s="117">
        <v>11222.0</v>
      </c>
      <c r="F234" s="115" t="s">
        <v>1263</v>
      </c>
      <c r="G234" s="115" t="s">
        <v>275</v>
      </c>
      <c r="H234" s="118">
        <v>12.0</v>
      </c>
      <c r="I234" s="118">
        <v>11.0</v>
      </c>
      <c r="J234" s="119">
        <f t="shared" si="4"/>
        <v>1</v>
      </c>
      <c r="K234" s="115" t="s">
        <v>5392</v>
      </c>
      <c r="L234" s="121" t="str">
        <f t="shared" si="5"/>
        <v>PT159835111222</v>
      </c>
      <c r="M234" s="121" t="s">
        <v>5393</v>
      </c>
      <c r="N234" s="122"/>
      <c r="O234" s="122"/>
      <c r="P234" s="119">
        <f t="shared" si="6"/>
        <v>1</v>
      </c>
      <c r="Q234" s="124"/>
      <c r="R234" s="153" t="s">
        <v>1104</v>
      </c>
      <c r="S234" s="124"/>
      <c r="T234" s="125" t="s">
        <v>5315</v>
      </c>
      <c r="U234" s="126" t="s">
        <v>697</v>
      </c>
      <c r="V234" s="127" t="s">
        <v>1500</v>
      </c>
      <c r="W234" s="129" t="str">
        <f t="shared" si="7"/>
        <v/>
      </c>
      <c r="X234" s="129" t="str">
        <f t="shared" si="21"/>
        <v/>
      </c>
      <c r="Y234" s="130" t="str">
        <f>IF(N(P234)&lt;=0,"",IF(OR(T234="Hình KDB",T234="Hình tele",ISNUMBER(SEARCH("Hình KDB",T234)),ISNUMBER(SEARCH("Hình tele",T234)),ISNUMBER(SEARCH("sai code",T234)),ISNUMBER(SEARCH("Thiếu kiện",U234))),"Kho rau",IF(AND(T234&lt;&gt;"Hình KDB",T234&lt;&gt;"Hình tele"),"Chưa xác định",IF(N(O234)&gt;0,IF(OR(T234="Hình KDB",T234="Hình tele",ISNUMBER(SEARCH("Hình KDB",T234)),ISNUMBER(SEARCH("Hình tele",T234)),ISNUMBER(SEARCH("sai code",T234)),ISNUMBER(SEARCH("Thiếu kiện",U234))),"Kho rau","Chưa xác định"),IF(OR(T234="Hình KDB",T234="Hình tele",ISNUMBER(SEARCH("Hình KDB",T234)),ISNUMBER(SEARCH("Hình tele",T234)),ISNUMBER(SEARCH("sai code",T234)),ISNUMBER(SEARCH("Thiếu kiện",U234))),"Kho rau",IF(V234="Chưa xác định","Chưa xác định",IF(OR(V234="DC giao thiếu",V234="TX giao thiếu kiện",V234="Hàng không đạt CL"),"Kho rau","")))))))</f>
        <v>Kho rau</v>
      </c>
      <c r="Z234" s="131" t="s">
        <v>745</v>
      </c>
      <c r="AA234" s="124"/>
      <c r="AB234" s="132"/>
      <c r="AC234" s="133"/>
      <c r="AD234" s="134"/>
      <c r="AE234" s="133"/>
      <c r="AF234" s="135" t="str">
        <f t="array" ref="AF234">xlookup($E:$E,'CLV2'!$A:$A,'CLV2'!E:E)</f>
        <v>2.VEGETABLES</v>
      </c>
      <c r="AG234" s="135" t="str">
        <f t="shared" si="10"/>
        <v>Pack</v>
      </c>
      <c r="AH234" s="136">
        <f t="shared" si="11"/>
        <v>0.08333333333</v>
      </c>
      <c r="AI234" s="137">
        <f t="array" ref="AI234">XLOOKUP(E234,'Đơn giá'!A:A,'Đơn giá'!D:D)</f>
        <v>16000</v>
      </c>
      <c r="AJ234" s="138">
        <f t="shared" si="12"/>
        <v>16000</v>
      </c>
      <c r="AK234" s="138">
        <f t="shared" si="13"/>
        <v>0</v>
      </c>
      <c r="AL234" s="138">
        <f t="shared" si="14"/>
        <v>0</v>
      </c>
      <c r="AM234" s="138">
        <f t="shared" si="15"/>
        <v>16000</v>
      </c>
      <c r="AN234" s="138">
        <f t="shared" si="16"/>
        <v>0</v>
      </c>
      <c r="AO234" s="139" t="str">
        <f t="array" ref="AO234">XLOOKUP($D:$D,'DS ST'!$J:$J,'DS ST'!K:K)</f>
        <v>SC002130 - Nguyễn Văn Lâm</v>
      </c>
      <c r="AP234" s="139" t="str">
        <f t="array" ref="AP234">XLOOKUP($D:$D,'DS ST'!$J:$J,'DS ST'!L:L)</f>
        <v>Nguyễn Thị Cà</v>
      </c>
      <c r="AQ234" s="139" t="str">
        <f t="array" ref="AQ234">XLOOKUP($D:$D,'DS ST'!$J:$J,'DS ST'!M:M)</f>
        <v>HCM 007</v>
      </c>
      <c r="AR234" s="140"/>
      <c r="AS234" s="140"/>
      <c r="AT234" s="135" t="str">
        <f t="array" ref="AT234">xlookup($E:$E,'CLV2'!$A:$A,'CLV2'!$F:$F)</f>
        <v>3.FRUIT VEGGIES</v>
      </c>
      <c r="AU234" s="135" t="str">
        <f t="array" ref="AU234">xlookup($E:$E,'CLV2'!$A:$A,'CLV2'!$G:$G)</f>
        <v>4.Bầu, Bí, Mướp</v>
      </c>
      <c r="AV234" s="142"/>
      <c r="AW234" s="143"/>
      <c r="AX234" s="144"/>
    </row>
    <row r="235" ht="22.5" customHeight="1">
      <c r="A235" s="113"/>
      <c r="B235" s="114">
        <v>46235.0</v>
      </c>
      <c r="C235" s="115" t="s">
        <v>1191</v>
      </c>
      <c r="D235" s="116" t="str">
        <f>VLOOKUP(C235,'DS ST'!A:B,2,0)</f>
        <v>SFR</v>
      </c>
      <c r="E235" s="117">
        <v>1100816.0</v>
      </c>
      <c r="F235" s="115" t="s">
        <v>919</v>
      </c>
      <c r="G235" s="115" t="s">
        <v>104</v>
      </c>
      <c r="H235" s="118">
        <v>45.3</v>
      </c>
      <c r="I235" s="118">
        <v>45.16</v>
      </c>
      <c r="J235" s="119">
        <f t="shared" si="4"/>
        <v>0.14</v>
      </c>
      <c r="K235" s="115" t="s">
        <v>5392</v>
      </c>
      <c r="L235" s="121" t="str">
        <f t="shared" si="5"/>
        <v>PT15983511100816</v>
      </c>
      <c r="M235" s="121" t="s">
        <v>5393</v>
      </c>
      <c r="N235" s="122">
        <v>0.08000000000000057</v>
      </c>
      <c r="O235" s="187">
        <v>0.06</v>
      </c>
      <c r="P235" s="119">
        <f t="shared" si="6"/>
        <v>0</v>
      </c>
      <c r="Q235" s="153" t="s">
        <v>5394</v>
      </c>
      <c r="R235" s="153" t="s">
        <v>1104</v>
      </c>
      <c r="S235" s="124"/>
      <c r="T235" s="125" t="s">
        <v>5395</v>
      </c>
      <c r="U235" s="126" t="s">
        <v>697</v>
      </c>
      <c r="V235" s="127" t="s">
        <v>492</v>
      </c>
      <c r="W235" s="129" t="str">
        <f t="shared" si="7"/>
        <v>Hao hụt</v>
      </c>
      <c r="X235" s="129" t="str">
        <f t="shared" si="21"/>
        <v/>
      </c>
      <c r="Y235" s="154" t="s">
        <v>499</v>
      </c>
      <c r="Z235" s="131" t="s">
        <v>745</v>
      </c>
      <c r="AA235" s="124"/>
      <c r="AB235" s="132"/>
      <c r="AC235" s="133"/>
      <c r="AD235" s="134"/>
      <c r="AE235" s="133"/>
      <c r="AF235" s="135" t="str">
        <f t="array" ref="AF235">xlookup($E:$E,'CLV2'!$A:$A,'CLV2'!E:E)</f>
        <v>2.FRUITS</v>
      </c>
      <c r="AG235" s="135" t="str">
        <f t="shared" si="10"/>
        <v>KG</v>
      </c>
      <c r="AH235" s="136">
        <f t="shared" si="11"/>
        <v>0.003090507726</v>
      </c>
      <c r="AI235" s="137">
        <f t="array" ref="AI235">XLOOKUP(E235,'Đơn giá'!A:A,'Đơn giá'!D:D)</f>
        <v>19000</v>
      </c>
      <c r="AJ235" s="138">
        <f t="shared" si="12"/>
        <v>2660</v>
      </c>
      <c r="AK235" s="138">
        <f t="shared" si="13"/>
        <v>1520</v>
      </c>
      <c r="AL235" s="138">
        <f t="shared" si="14"/>
        <v>0</v>
      </c>
      <c r="AM235" s="138">
        <f t="shared" si="15"/>
        <v>0</v>
      </c>
      <c r="AN235" s="138">
        <f t="shared" si="16"/>
        <v>0</v>
      </c>
      <c r="AO235" s="139" t="str">
        <f t="array" ref="AO235">XLOOKUP($D:$D,'DS ST'!$J:$J,'DS ST'!K:K)</f>
        <v>SC002130 - Nguyễn Văn Lâm</v>
      </c>
      <c r="AP235" s="139" t="str">
        <f t="array" ref="AP235">XLOOKUP($D:$D,'DS ST'!$J:$J,'DS ST'!L:L)</f>
        <v>Nguyễn Thị Cà</v>
      </c>
      <c r="AQ235" s="139" t="str">
        <f t="array" ref="AQ235">XLOOKUP($D:$D,'DS ST'!$J:$J,'DS ST'!M:M)</f>
        <v>HCM 007</v>
      </c>
      <c r="AR235" s="140"/>
      <c r="AS235" s="140"/>
      <c r="AT235" s="135" t="str">
        <f t="array" ref="AT235">xlookup($E:$E,'CLV2'!$A:$A,'CLV2'!$F:$F)</f>
        <v>3.LOCAL FRUITS</v>
      </c>
      <c r="AU235" s="135" t="str">
        <f t="array" ref="AU235">xlookup($E:$E,'CLV2'!$A:$A,'CLV2'!$G:$G)</f>
        <v>4.Dưa Hấu</v>
      </c>
      <c r="AV235" s="142"/>
      <c r="AW235" s="143"/>
      <c r="AX235" s="144"/>
    </row>
    <row r="236" ht="22.5" customHeight="1">
      <c r="A236" s="113"/>
      <c r="B236" s="114">
        <v>46235.0</v>
      </c>
      <c r="C236" s="115" t="s">
        <v>1191</v>
      </c>
      <c r="D236" s="116" t="str">
        <f>VLOOKUP(C236,'DS ST'!A:B,2,0)</f>
        <v>SFR</v>
      </c>
      <c r="E236" s="117">
        <v>1101062.0</v>
      </c>
      <c r="F236" s="115" t="s">
        <v>103</v>
      </c>
      <c r="G236" s="115" t="s">
        <v>104</v>
      </c>
      <c r="H236" s="118">
        <v>10.3</v>
      </c>
      <c r="I236" s="118">
        <v>10.0</v>
      </c>
      <c r="J236" s="119">
        <f t="shared" si="4"/>
        <v>0.3</v>
      </c>
      <c r="K236" s="115" t="s">
        <v>5392</v>
      </c>
      <c r="L236" s="121" t="str">
        <f t="shared" si="5"/>
        <v>PT15983511101062</v>
      </c>
      <c r="M236" s="121" t="s">
        <v>5393</v>
      </c>
      <c r="N236" s="122">
        <v>0.26000000000000073</v>
      </c>
      <c r="O236" s="187">
        <v>0.04</v>
      </c>
      <c r="P236" s="119">
        <f t="shared" si="6"/>
        <v>0</v>
      </c>
      <c r="Q236" s="153" t="s">
        <v>5394</v>
      </c>
      <c r="R236" s="153" t="s">
        <v>1104</v>
      </c>
      <c r="S236" s="124"/>
      <c r="T236" s="125" t="s">
        <v>5395</v>
      </c>
      <c r="U236" s="126" t="s">
        <v>697</v>
      </c>
      <c r="V236" s="127" t="s">
        <v>492</v>
      </c>
      <c r="W236" s="129" t="str">
        <f t="shared" si="7"/>
        <v>Hao hụt</v>
      </c>
      <c r="X236" s="129" t="str">
        <f t="shared" si="21"/>
        <v/>
      </c>
      <c r="Y236" s="154" t="s">
        <v>499</v>
      </c>
      <c r="Z236" s="131" t="s">
        <v>745</v>
      </c>
      <c r="AA236" s="124"/>
      <c r="AB236" s="132"/>
      <c r="AC236" s="133"/>
      <c r="AD236" s="134"/>
      <c r="AE236" s="133"/>
      <c r="AF236" s="135" t="str">
        <f t="array" ref="AF236">xlookup($E:$E,'CLV2'!$A:$A,'CLV2'!E:E)</f>
        <v>2.FRUITS</v>
      </c>
      <c r="AG236" s="135" t="str">
        <f t="shared" si="10"/>
        <v>KG</v>
      </c>
      <c r="AH236" s="136">
        <f t="shared" si="11"/>
        <v>0.02912621359</v>
      </c>
      <c r="AI236" s="137">
        <f t="array" ref="AI236">XLOOKUP(E236,'Đơn giá'!A:A,'Đơn giá'!D:D)</f>
        <v>23000</v>
      </c>
      <c r="AJ236" s="138">
        <f t="shared" si="12"/>
        <v>6900</v>
      </c>
      <c r="AK236" s="138">
        <f t="shared" si="13"/>
        <v>5980</v>
      </c>
      <c r="AL236" s="138">
        <f t="shared" si="14"/>
        <v>0</v>
      </c>
      <c r="AM236" s="138">
        <f t="shared" si="15"/>
        <v>0</v>
      </c>
      <c r="AN236" s="138">
        <f t="shared" si="16"/>
        <v>0</v>
      </c>
      <c r="AO236" s="139" t="str">
        <f t="array" ref="AO236">XLOOKUP($D:$D,'DS ST'!$J:$J,'DS ST'!K:K)</f>
        <v>SC002130 - Nguyễn Văn Lâm</v>
      </c>
      <c r="AP236" s="139" t="str">
        <f t="array" ref="AP236">XLOOKUP($D:$D,'DS ST'!$J:$J,'DS ST'!L:L)</f>
        <v>Nguyễn Thị Cà</v>
      </c>
      <c r="AQ236" s="139" t="str">
        <f t="array" ref="AQ236">XLOOKUP($D:$D,'DS ST'!$J:$J,'DS ST'!M:M)</f>
        <v>HCM 007</v>
      </c>
      <c r="AR236" s="140"/>
      <c r="AS236" s="140"/>
      <c r="AT236" s="135" t="str">
        <f t="array" ref="AT236">xlookup($E:$E,'CLV2'!$A:$A,'CLV2'!$F:$F)</f>
        <v>3.LOCAL FRUITS</v>
      </c>
      <c r="AU236" s="135" t="str">
        <f t="array" ref="AU236">xlookup($E:$E,'CLV2'!$A:$A,'CLV2'!$G:$G)</f>
        <v>4.Chuối</v>
      </c>
      <c r="AV236" s="142"/>
      <c r="AW236" s="143"/>
      <c r="AX236" s="144"/>
    </row>
    <row r="237" ht="22.5" customHeight="1">
      <c r="A237" s="113"/>
      <c r="B237" s="114">
        <v>46235.0</v>
      </c>
      <c r="C237" s="115" t="s">
        <v>1191</v>
      </c>
      <c r="D237" s="116" t="str">
        <f>VLOOKUP(C237,'DS ST'!A:B,2,0)</f>
        <v>SFR</v>
      </c>
      <c r="E237" s="117">
        <v>1101302.0</v>
      </c>
      <c r="F237" s="115" t="s">
        <v>944</v>
      </c>
      <c r="G237" s="115" t="s">
        <v>104</v>
      </c>
      <c r="H237" s="118">
        <v>16.0</v>
      </c>
      <c r="I237" s="118">
        <v>15.98</v>
      </c>
      <c r="J237" s="119">
        <f t="shared" si="4"/>
        <v>0.02</v>
      </c>
      <c r="K237" s="115" t="s">
        <v>5392</v>
      </c>
      <c r="L237" s="121" t="str">
        <f t="shared" si="5"/>
        <v>PT15983511101302</v>
      </c>
      <c r="M237" s="121" t="s">
        <v>5393</v>
      </c>
      <c r="N237" s="122">
        <v>0.019999999999999574</v>
      </c>
      <c r="O237" s="122"/>
      <c r="P237" s="119">
        <f t="shared" si="6"/>
        <v>0</v>
      </c>
      <c r="Q237" s="124"/>
      <c r="R237" s="153" t="s">
        <v>1104</v>
      </c>
      <c r="S237" s="124"/>
      <c r="T237" s="125" t="s">
        <v>5395</v>
      </c>
      <c r="U237" s="126" t="s">
        <v>697</v>
      </c>
      <c r="V237" s="127" t="s">
        <v>492</v>
      </c>
      <c r="W237" s="129" t="str">
        <f t="shared" si="7"/>
        <v>Hao hụt</v>
      </c>
      <c r="X237" s="129" t="str">
        <f t="shared" si="21"/>
        <v/>
      </c>
      <c r="Y237" s="154" t="s">
        <v>499</v>
      </c>
      <c r="Z237" s="131" t="s">
        <v>745</v>
      </c>
      <c r="AA237" s="124"/>
      <c r="AB237" s="132"/>
      <c r="AC237" s="133"/>
      <c r="AD237" s="134"/>
      <c r="AE237" s="133"/>
      <c r="AF237" s="135" t="str">
        <f t="array" ref="AF237">xlookup($E:$E,'CLV2'!$A:$A,'CLV2'!E:E)</f>
        <v>2.FRUITS</v>
      </c>
      <c r="AG237" s="135" t="str">
        <f t="shared" si="10"/>
        <v>KG</v>
      </c>
      <c r="AH237" s="136">
        <f t="shared" si="11"/>
        <v>0.00125</v>
      </c>
      <c r="AI237" s="137">
        <f t="array" ref="AI237">XLOOKUP(E237,'Đơn giá'!A:A,'Đơn giá'!D:D)</f>
        <v>17500</v>
      </c>
      <c r="AJ237" s="138">
        <f t="shared" si="12"/>
        <v>350</v>
      </c>
      <c r="AK237" s="138">
        <f t="shared" si="13"/>
        <v>350</v>
      </c>
      <c r="AL237" s="138">
        <f t="shared" si="14"/>
        <v>0</v>
      </c>
      <c r="AM237" s="138">
        <f t="shared" si="15"/>
        <v>0</v>
      </c>
      <c r="AN237" s="138">
        <f t="shared" si="16"/>
        <v>0</v>
      </c>
      <c r="AO237" s="139" t="str">
        <f t="array" ref="AO237">XLOOKUP($D:$D,'DS ST'!$J:$J,'DS ST'!K:K)</f>
        <v>SC002130 - Nguyễn Văn Lâm</v>
      </c>
      <c r="AP237" s="139" t="str">
        <f t="array" ref="AP237">XLOOKUP($D:$D,'DS ST'!$J:$J,'DS ST'!L:L)</f>
        <v>Nguyễn Thị Cà</v>
      </c>
      <c r="AQ237" s="139" t="str">
        <f t="array" ref="AQ237">XLOOKUP($D:$D,'DS ST'!$J:$J,'DS ST'!M:M)</f>
        <v>HCM 007</v>
      </c>
      <c r="AR237" s="140"/>
      <c r="AS237" s="140"/>
      <c r="AT237" s="135" t="str">
        <f t="array" ref="AT237">xlookup($E:$E,'CLV2'!$A:$A,'CLV2'!$F:$F)</f>
        <v>3.LOCAL FRUITS</v>
      </c>
      <c r="AU237" s="135" t="str">
        <f t="array" ref="AU237">xlookup($E:$E,'CLV2'!$A:$A,'CLV2'!$G:$G)</f>
        <v>4.Chuối</v>
      </c>
      <c r="AV237" s="142"/>
      <c r="AW237" s="143"/>
      <c r="AX237" s="144"/>
    </row>
    <row r="238" ht="22.5" customHeight="1">
      <c r="A238" s="113"/>
      <c r="B238" s="114">
        <v>46235.0</v>
      </c>
      <c r="C238" s="115" t="s">
        <v>1191</v>
      </c>
      <c r="D238" s="116" t="str">
        <f>VLOOKUP(C238,'DS ST'!A:B,2,0)</f>
        <v>SFR</v>
      </c>
      <c r="E238" s="117">
        <v>1101318.0</v>
      </c>
      <c r="F238" s="115" t="s">
        <v>1036</v>
      </c>
      <c r="G238" s="115" t="s">
        <v>104</v>
      </c>
      <c r="H238" s="118">
        <v>12.5</v>
      </c>
      <c r="I238" s="118">
        <v>12.48</v>
      </c>
      <c r="J238" s="119">
        <f t="shared" si="4"/>
        <v>0.02</v>
      </c>
      <c r="K238" s="115" t="s">
        <v>5392</v>
      </c>
      <c r="L238" s="121" t="str">
        <f t="shared" si="5"/>
        <v>PT15983511101318</v>
      </c>
      <c r="M238" s="121" t="s">
        <v>5393</v>
      </c>
      <c r="N238" s="122">
        <v>0.019999999999999574</v>
      </c>
      <c r="O238" s="122"/>
      <c r="P238" s="119">
        <f t="shared" si="6"/>
        <v>0</v>
      </c>
      <c r="Q238" s="124"/>
      <c r="R238" s="153" t="s">
        <v>1104</v>
      </c>
      <c r="S238" s="124"/>
      <c r="T238" s="125" t="s">
        <v>5395</v>
      </c>
      <c r="U238" s="126" t="s">
        <v>697</v>
      </c>
      <c r="V238" s="127" t="s">
        <v>492</v>
      </c>
      <c r="W238" s="129" t="str">
        <f t="shared" si="7"/>
        <v>Hao hụt</v>
      </c>
      <c r="X238" s="129" t="str">
        <f t="shared" si="21"/>
        <v/>
      </c>
      <c r="Y238" s="154" t="s">
        <v>499</v>
      </c>
      <c r="Z238" s="131" t="s">
        <v>745</v>
      </c>
      <c r="AA238" s="124"/>
      <c r="AB238" s="132"/>
      <c r="AC238" s="133"/>
      <c r="AD238" s="134"/>
      <c r="AE238" s="133"/>
      <c r="AF238" s="135" t="str">
        <f t="array" ref="AF238">xlookup($E:$E,'CLV2'!$A:$A,'CLV2'!E:E)</f>
        <v>2.FRUITS</v>
      </c>
      <c r="AG238" s="135" t="str">
        <f t="shared" si="10"/>
        <v>KG</v>
      </c>
      <c r="AH238" s="136">
        <f t="shared" si="11"/>
        <v>0.0016</v>
      </c>
      <c r="AI238" s="137">
        <f t="array" ref="AI238">XLOOKUP(E238,'Đơn giá'!A:A,'Đơn giá'!D:D)</f>
        <v>35000</v>
      </c>
      <c r="AJ238" s="138">
        <f t="shared" si="12"/>
        <v>700</v>
      </c>
      <c r="AK238" s="138">
        <f t="shared" si="13"/>
        <v>700</v>
      </c>
      <c r="AL238" s="138">
        <f t="shared" si="14"/>
        <v>0</v>
      </c>
      <c r="AM238" s="138">
        <f t="shared" si="15"/>
        <v>0</v>
      </c>
      <c r="AN238" s="138">
        <f t="shared" si="16"/>
        <v>0</v>
      </c>
      <c r="AO238" s="139" t="str">
        <f t="array" ref="AO238">XLOOKUP($D:$D,'DS ST'!$J:$J,'DS ST'!K:K)</f>
        <v>SC002130 - Nguyễn Văn Lâm</v>
      </c>
      <c r="AP238" s="139" t="str">
        <f t="array" ref="AP238">XLOOKUP($D:$D,'DS ST'!$J:$J,'DS ST'!L:L)</f>
        <v>Nguyễn Thị Cà</v>
      </c>
      <c r="AQ238" s="139" t="str">
        <f t="array" ref="AQ238">XLOOKUP($D:$D,'DS ST'!$J:$J,'DS ST'!M:M)</f>
        <v>HCM 007</v>
      </c>
      <c r="AR238" s="140"/>
      <c r="AS238" s="140"/>
      <c r="AT238" s="135" t="str">
        <f t="array" ref="AT238">xlookup($E:$E,'CLV2'!$A:$A,'CLV2'!$F:$F)</f>
        <v>3.LOCAL FRUITS</v>
      </c>
      <c r="AU238" s="135" t="str">
        <f t="array" ref="AU238">xlookup($E:$E,'CLV2'!$A:$A,'CLV2'!$G:$G)</f>
        <v>4.Mận Roi</v>
      </c>
      <c r="AV238" s="142"/>
      <c r="AW238" s="143"/>
      <c r="AX238" s="144"/>
    </row>
    <row r="239" ht="22.5" customHeight="1">
      <c r="A239" s="113"/>
      <c r="B239" s="114">
        <v>46235.0</v>
      </c>
      <c r="C239" s="115" t="s">
        <v>1191</v>
      </c>
      <c r="D239" s="116" t="str">
        <f>VLOOKUP(C239,'DS ST'!A:B,2,0)</f>
        <v>SFR</v>
      </c>
      <c r="E239" s="117">
        <v>1101366.0</v>
      </c>
      <c r="F239" s="115" t="s">
        <v>1804</v>
      </c>
      <c r="G239" s="115" t="s">
        <v>104</v>
      </c>
      <c r="H239" s="118">
        <v>16.2</v>
      </c>
      <c r="I239" s="118">
        <v>15.9</v>
      </c>
      <c r="J239" s="119">
        <f t="shared" si="4"/>
        <v>0.3</v>
      </c>
      <c r="K239" s="115" t="s">
        <v>5392</v>
      </c>
      <c r="L239" s="121" t="str">
        <f t="shared" si="5"/>
        <v>PT15983511101366</v>
      </c>
      <c r="M239" s="121" t="s">
        <v>5393</v>
      </c>
      <c r="N239" s="122">
        <v>0.29999999999999893</v>
      </c>
      <c r="O239" s="122"/>
      <c r="P239" s="119">
        <f t="shared" si="6"/>
        <v>0</v>
      </c>
      <c r="Q239" s="153"/>
      <c r="R239" s="124"/>
      <c r="S239" s="124"/>
      <c r="T239" s="125" t="s">
        <v>3271</v>
      </c>
      <c r="U239" s="126" t="s">
        <v>697</v>
      </c>
      <c r="V239" s="127" t="s">
        <v>492</v>
      </c>
      <c r="W239" s="129" t="str">
        <f t="shared" si="7"/>
        <v>Hao hụt</v>
      </c>
      <c r="X239" s="129" t="str">
        <f t="shared" si="21"/>
        <v/>
      </c>
      <c r="Y239" s="154" t="s">
        <v>499</v>
      </c>
      <c r="Z239" s="131" t="s">
        <v>745</v>
      </c>
      <c r="AA239" s="124"/>
      <c r="AB239" s="132"/>
      <c r="AC239" s="133"/>
      <c r="AD239" s="134"/>
      <c r="AE239" s="133"/>
      <c r="AF239" s="135" t="str">
        <f t="array" ref="AF239">xlookup($E:$E,'CLV2'!$A:$A,'CLV2'!E:E)</f>
        <v>2.VEGETABLES</v>
      </c>
      <c r="AG239" s="135" t="str">
        <f t="shared" si="10"/>
        <v>KG</v>
      </c>
      <c r="AH239" s="136">
        <f t="shared" si="11"/>
        <v>0.01851851852</v>
      </c>
      <c r="AI239" s="137">
        <f t="array" ref="AI239">XLOOKUP(E239,'Đơn giá'!A:A,'Đơn giá'!D:D)</f>
        <v>55000</v>
      </c>
      <c r="AJ239" s="138">
        <f t="shared" si="12"/>
        <v>16500</v>
      </c>
      <c r="AK239" s="138">
        <f t="shared" si="13"/>
        <v>16500</v>
      </c>
      <c r="AL239" s="138">
        <f t="shared" si="14"/>
        <v>0</v>
      </c>
      <c r="AM239" s="138">
        <f t="shared" si="15"/>
        <v>0</v>
      </c>
      <c r="AN239" s="138">
        <f t="shared" si="16"/>
        <v>0</v>
      </c>
      <c r="AO239" s="139" t="str">
        <f t="array" ref="AO239">XLOOKUP($D:$D,'DS ST'!$J:$J,'DS ST'!K:K)</f>
        <v>SC002130 - Nguyễn Văn Lâm</v>
      </c>
      <c r="AP239" s="139" t="str">
        <f t="array" ref="AP239">XLOOKUP($D:$D,'DS ST'!$J:$J,'DS ST'!L:L)</f>
        <v>Nguyễn Thị Cà</v>
      </c>
      <c r="AQ239" s="139" t="str">
        <f t="array" ref="AQ239">XLOOKUP($D:$D,'DS ST'!$J:$J,'DS ST'!M:M)</f>
        <v>HCM 007</v>
      </c>
      <c r="AR239" s="140"/>
      <c r="AS239" s="140"/>
      <c r="AT239" s="135" t="str">
        <f t="array" ref="AT239">xlookup($E:$E,'CLV2'!$A:$A,'CLV2'!$F:$F)</f>
        <v>3.LEAFY VEGGIES</v>
      </c>
      <c r="AU239" s="135" t="str">
        <f t="array" ref="AU239">xlookup($E:$E,'CLV2'!$A:$A,'CLV2'!$G:$G)</f>
        <v>4.Rau Ăn Bông</v>
      </c>
      <c r="AV239" s="142"/>
      <c r="AW239" s="143"/>
      <c r="AX239" s="144"/>
    </row>
    <row r="240" ht="22.5" customHeight="1">
      <c r="A240" s="113"/>
      <c r="B240" s="114">
        <v>46235.0</v>
      </c>
      <c r="C240" s="115" t="s">
        <v>330</v>
      </c>
      <c r="D240" s="116" t="str">
        <f>VLOOKUP(C240,'DS ST'!A:B,2,0)</f>
        <v>A124</v>
      </c>
      <c r="E240" s="117">
        <v>10901.0</v>
      </c>
      <c r="F240" s="115" t="s">
        <v>736</v>
      </c>
      <c r="G240" s="115" t="s">
        <v>29</v>
      </c>
      <c r="H240" s="118">
        <v>1.0</v>
      </c>
      <c r="I240" s="118">
        <v>0.0</v>
      </c>
      <c r="J240" s="119">
        <f t="shared" si="4"/>
        <v>1</v>
      </c>
      <c r="K240" s="115" t="s">
        <v>5396</v>
      </c>
      <c r="L240" s="121" t="str">
        <f t="shared" si="5"/>
        <v>PT159835010901</v>
      </c>
      <c r="M240" s="121" t="s">
        <v>5397</v>
      </c>
      <c r="N240" s="122"/>
      <c r="O240" s="122"/>
      <c r="P240" s="119">
        <f t="shared" si="6"/>
        <v>1</v>
      </c>
      <c r="Q240" s="124"/>
      <c r="R240" s="124"/>
      <c r="S240" s="124"/>
      <c r="T240" s="125" t="s">
        <v>5398</v>
      </c>
      <c r="U240" s="126" t="s">
        <v>697</v>
      </c>
      <c r="V240" s="127" t="s">
        <v>1500</v>
      </c>
      <c r="W240" s="129" t="str">
        <f t="shared" si="7"/>
        <v/>
      </c>
      <c r="X240" s="129" t="str">
        <f t="shared" si="21"/>
        <v/>
      </c>
      <c r="Y240" s="130" t="str">
        <f>IF(N(P240)&lt;=0,"",IF(OR(T240="Hình KDB",T240="Hình tele",ISNUMBER(SEARCH("Hình KDB",T240)),ISNUMBER(SEARCH("Hình tele",T240)),ISNUMBER(SEARCH("sai code",T240)),ISNUMBER(SEARCH("Thiếu kiện",U240))),"Kho rau",IF(AND(T240&lt;&gt;"Hình KDB",T240&lt;&gt;"Hình tele"),"Chưa xác định",IF(N(O240)&gt;0,IF(OR(T240="Hình KDB",T240="Hình tele",ISNUMBER(SEARCH("Hình KDB",T240)),ISNUMBER(SEARCH("Hình tele",T240)),ISNUMBER(SEARCH("sai code",T240)),ISNUMBER(SEARCH("Thiếu kiện",U240))),"Kho rau","Chưa xác định"),IF(OR(T240="Hình KDB",T240="Hình tele",ISNUMBER(SEARCH("Hình KDB",T240)),ISNUMBER(SEARCH("Hình tele",T240)),ISNUMBER(SEARCH("sai code",T240)),ISNUMBER(SEARCH("Thiếu kiện",U240))),"Kho rau",IF(V240="Chưa xác định","Chưa xác định",IF(OR(V240="DC giao thiếu",V240="TX giao thiếu kiện",V240="Hàng không đạt CL"),"Kho rau","")))))))</f>
        <v>Kho rau</v>
      </c>
      <c r="Z240" s="131" t="s">
        <v>745</v>
      </c>
      <c r="AA240" s="124"/>
      <c r="AB240" s="132"/>
      <c r="AC240" s="133"/>
      <c r="AD240" s="134"/>
      <c r="AE240" s="133"/>
      <c r="AF240" s="135" t="str">
        <f t="array" ref="AF240">xlookup($E:$E,'CLV2'!$A:$A,'CLV2'!E:E)</f>
        <v>2.VEGETABLES</v>
      </c>
      <c r="AG240" s="135" t="str">
        <f t="shared" si="10"/>
        <v>Pack</v>
      </c>
      <c r="AH240" s="136">
        <f t="shared" si="11"/>
        <v>1</v>
      </c>
      <c r="AI240" s="137">
        <f t="array" ref="AI240">XLOOKUP(E240,'Đơn giá'!A:A,'Đơn giá'!D:D)</f>
        <v>9000</v>
      </c>
      <c r="AJ240" s="138">
        <f t="shared" si="12"/>
        <v>9000</v>
      </c>
      <c r="AK240" s="138">
        <f t="shared" si="13"/>
        <v>0</v>
      </c>
      <c r="AL240" s="138">
        <f t="shared" si="14"/>
        <v>0</v>
      </c>
      <c r="AM240" s="138">
        <f t="shared" si="15"/>
        <v>9000</v>
      </c>
      <c r="AN240" s="138">
        <f t="shared" si="16"/>
        <v>0</v>
      </c>
      <c r="AO240" s="139" t="str">
        <f t="array" ref="AO240">XLOOKUP($D:$D,'DS ST'!$J:$J,'DS ST'!K:K)</f>
        <v>SC002130 - Nguyễn Văn Lâm</v>
      </c>
      <c r="AP240" s="139" t="str">
        <f t="array" ref="AP240">XLOOKUP($D:$D,'DS ST'!$J:$J,'DS ST'!L:L)</f>
        <v>Nguyễn Thị Cà</v>
      </c>
      <c r="AQ240" s="139" t="str">
        <f t="array" ref="AQ240">XLOOKUP($D:$D,'DS ST'!$J:$J,'DS ST'!M:M)</f>
        <v>HCM 007</v>
      </c>
      <c r="AR240" s="140"/>
      <c r="AS240" s="140"/>
      <c r="AT240" s="135" t="str">
        <f t="array" ref="AT240">xlookup($E:$E,'CLV2'!$A:$A,'CLV2'!$F:$F)</f>
        <v>3.LEAFY VEGGIES</v>
      </c>
      <c r="AU240" s="135" t="str">
        <f t="array" ref="AU240">xlookup($E:$E,'CLV2'!$A:$A,'CLV2'!$G:$G)</f>
        <v>4.Rau Cải</v>
      </c>
      <c r="AV240" s="142"/>
      <c r="AW240" s="143"/>
      <c r="AX240" s="144"/>
    </row>
    <row r="241" ht="22.5" customHeight="1">
      <c r="A241" s="113"/>
      <c r="B241" s="114">
        <v>46235.0</v>
      </c>
      <c r="C241" s="115" t="s">
        <v>330</v>
      </c>
      <c r="D241" s="116" t="str">
        <f>VLOOKUP(C241,'DS ST'!A:B,2,0)</f>
        <v>A124</v>
      </c>
      <c r="E241" s="117">
        <v>1100992.0</v>
      </c>
      <c r="F241" s="115" t="s">
        <v>641</v>
      </c>
      <c r="G241" s="115" t="s">
        <v>104</v>
      </c>
      <c r="H241" s="118">
        <v>10.2</v>
      </c>
      <c r="I241" s="118">
        <v>10.02</v>
      </c>
      <c r="J241" s="119">
        <f t="shared" si="4"/>
        <v>0.18</v>
      </c>
      <c r="K241" s="115" t="s">
        <v>5396</v>
      </c>
      <c r="L241" s="121" t="str">
        <f t="shared" si="5"/>
        <v>PT15983501100992</v>
      </c>
      <c r="M241" s="121" t="s">
        <v>5397</v>
      </c>
      <c r="N241" s="122">
        <v>0.17999999999999972</v>
      </c>
      <c r="O241" s="122"/>
      <c r="P241" s="119">
        <f t="shared" si="6"/>
        <v>0</v>
      </c>
      <c r="Q241" s="124"/>
      <c r="R241" s="124"/>
      <c r="S241" s="124"/>
      <c r="T241" s="125" t="s">
        <v>3271</v>
      </c>
      <c r="U241" s="126" t="s">
        <v>697</v>
      </c>
      <c r="V241" s="127" t="s">
        <v>492</v>
      </c>
      <c r="W241" s="129" t="str">
        <f t="shared" si="7"/>
        <v>Hao hụt</v>
      </c>
      <c r="X241" s="129" t="str">
        <f t="shared" si="21"/>
        <v/>
      </c>
      <c r="Y241" s="154" t="s">
        <v>499</v>
      </c>
      <c r="Z241" s="131" t="s">
        <v>745</v>
      </c>
      <c r="AA241" s="124"/>
      <c r="AB241" s="132"/>
      <c r="AC241" s="133"/>
      <c r="AD241" s="134"/>
      <c r="AE241" s="133"/>
      <c r="AF241" s="135" t="str">
        <f t="array" ref="AF241">xlookup($E:$E,'CLV2'!$A:$A,'CLV2'!E:E)</f>
        <v>2.FRUITS</v>
      </c>
      <c r="AG241" s="135" t="str">
        <f t="shared" si="10"/>
        <v>KG</v>
      </c>
      <c r="AH241" s="136">
        <f t="shared" si="11"/>
        <v>0.01764705882</v>
      </c>
      <c r="AI241" s="137">
        <f t="array" ref="AI241">XLOOKUP(E241,'Đơn giá'!A:A,'Đơn giá'!D:D)</f>
        <v>37000</v>
      </c>
      <c r="AJ241" s="138">
        <f t="shared" si="12"/>
        <v>6660</v>
      </c>
      <c r="AK241" s="138">
        <f t="shared" si="13"/>
        <v>6660</v>
      </c>
      <c r="AL241" s="138">
        <f t="shared" si="14"/>
        <v>0</v>
      </c>
      <c r="AM241" s="138">
        <f t="shared" si="15"/>
        <v>0</v>
      </c>
      <c r="AN241" s="138">
        <f t="shared" si="16"/>
        <v>0</v>
      </c>
      <c r="AO241" s="139" t="str">
        <f t="array" ref="AO241">XLOOKUP($D:$D,'DS ST'!$J:$J,'DS ST'!K:K)</f>
        <v>SC002130 - Nguyễn Văn Lâm</v>
      </c>
      <c r="AP241" s="139" t="str">
        <f t="array" ref="AP241">XLOOKUP($D:$D,'DS ST'!$J:$J,'DS ST'!L:L)</f>
        <v>Nguyễn Thị Cà</v>
      </c>
      <c r="AQ241" s="139" t="str">
        <f t="array" ref="AQ241">XLOOKUP($D:$D,'DS ST'!$J:$J,'DS ST'!M:M)</f>
        <v>HCM 007</v>
      </c>
      <c r="AR241" s="140"/>
      <c r="AS241" s="140"/>
      <c r="AT241" s="135" t="str">
        <f t="array" ref="AT241">xlookup($E:$E,'CLV2'!$A:$A,'CLV2'!$F:$F)</f>
        <v>3.LOCAL FRUITS</v>
      </c>
      <c r="AU241" s="135" t="str">
        <f t="array" ref="AU241">xlookup($E:$E,'CLV2'!$A:$A,'CLV2'!$G:$G)</f>
        <v>4.Dưa Lưới</v>
      </c>
      <c r="AV241" s="142"/>
      <c r="AW241" s="143"/>
      <c r="AX241" s="144"/>
    </row>
    <row r="242" ht="22.5" customHeight="1">
      <c r="A242" s="113"/>
      <c r="B242" s="114">
        <v>46235.0</v>
      </c>
      <c r="C242" s="115" t="s">
        <v>330</v>
      </c>
      <c r="D242" s="116" t="str">
        <f>VLOOKUP(C242,'DS ST'!A:B,2,0)</f>
        <v>A124</v>
      </c>
      <c r="E242" s="117">
        <v>1101302.0</v>
      </c>
      <c r="F242" s="115" t="s">
        <v>944</v>
      </c>
      <c r="G242" s="115" t="s">
        <v>104</v>
      </c>
      <c r="H242" s="118">
        <v>8.0</v>
      </c>
      <c r="I242" s="118">
        <v>7.9</v>
      </c>
      <c r="J242" s="119">
        <f t="shared" si="4"/>
        <v>0.1</v>
      </c>
      <c r="K242" s="115" t="s">
        <v>5396</v>
      </c>
      <c r="L242" s="121" t="str">
        <f t="shared" si="5"/>
        <v>PT15983501101302</v>
      </c>
      <c r="M242" s="121" t="s">
        <v>5397</v>
      </c>
      <c r="N242" s="122">
        <v>0.09999999999999964</v>
      </c>
      <c r="O242" s="122"/>
      <c r="P242" s="119">
        <f t="shared" si="6"/>
        <v>0</v>
      </c>
      <c r="Q242" s="124"/>
      <c r="R242" s="124"/>
      <c r="S242" s="124"/>
      <c r="T242" s="125" t="s">
        <v>3271</v>
      </c>
      <c r="U242" s="126" t="s">
        <v>697</v>
      </c>
      <c r="V242" s="127" t="s">
        <v>492</v>
      </c>
      <c r="W242" s="129" t="str">
        <f t="shared" si="7"/>
        <v>Hao hụt</v>
      </c>
      <c r="X242" s="129" t="str">
        <f t="shared" si="21"/>
        <v/>
      </c>
      <c r="Y242" s="154" t="s">
        <v>499</v>
      </c>
      <c r="Z242" s="131" t="s">
        <v>745</v>
      </c>
      <c r="AA242" s="124"/>
      <c r="AB242" s="132"/>
      <c r="AC242" s="133"/>
      <c r="AD242" s="134"/>
      <c r="AE242" s="133"/>
      <c r="AF242" s="135" t="str">
        <f t="array" ref="AF242">xlookup($E:$E,'CLV2'!$A:$A,'CLV2'!E:E)</f>
        <v>2.FRUITS</v>
      </c>
      <c r="AG242" s="135" t="str">
        <f t="shared" si="10"/>
        <v>KG</v>
      </c>
      <c r="AH242" s="136">
        <f t="shared" si="11"/>
        <v>0.0125</v>
      </c>
      <c r="AI242" s="137">
        <f t="array" ref="AI242">XLOOKUP(E242,'Đơn giá'!A:A,'Đơn giá'!D:D)</f>
        <v>17500</v>
      </c>
      <c r="AJ242" s="138">
        <f t="shared" si="12"/>
        <v>1750</v>
      </c>
      <c r="AK242" s="138">
        <f t="shared" si="13"/>
        <v>1750</v>
      </c>
      <c r="AL242" s="138">
        <f t="shared" si="14"/>
        <v>0</v>
      </c>
      <c r="AM242" s="138">
        <f t="shared" si="15"/>
        <v>0</v>
      </c>
      <c r="AN242" s="138">
        <f t="shared" si="16"/>
        <v>0</v>
      </c>
      <c r="AO242" s="139" t="str">
        <f t="array" ref="AO242">XLOOKUP($D:$D,'DS ST'!$J:$J,'DS ST'!K:K)</f>
        <v>SC002130 - Nguyễn Văn Lâm</v>
      </c>
      <c r="AP242" s="139" t="str">
        <f t="array" ref="AP242">XLOOKUP($D:$D,'DS ST'!$J:$J,'DS ST'!L:L)</f>
        <v>Nguyễn Thị Cà</v>
      </c>
      <c r="AQ242" s="139" t="str">
        <f t="array" ref="AQ242">XLOOKUP($D:$D,'DS ST'!$J:$J,'DS ST'!M:M)</f>
        <v>HCM 007</v>
      </c>
      <c r="AR242" s="140"/>
      <c r="AS242" s="140"/>
      <c r="AT242" s="135" t="str">
        <f t="array" ref="AT242">xlookup($E:$E,'CLV2'!$A:$A,'CLV2'!$F:$F)</f>
        <v>3.LOCAL FRUITS</v>
      </c>
      <c r="AU242" s="135" t="str">
        <f t="array" ref="AU242">xlookup($E:$E,'CLV2'!$A:$A,'CLV2'!$G:$G)</f>
        <v>4.Chuối</v>
      </c>
      <c r="AV242" s="142"/>
      <c r="AW242" s="143"/>
      <c r="AX242" s="144"/>
    </row>
    <row r="243" ht="22.5" customHeight="1">
      <c r="A243" s="113"/>
      <c r="B243" s="114">
        <v>46235.0</v>
      </c>
      <c r="C243" s="115" t="s">
        <v>330</v>
      </c>
      <c r="D243" s="116" t="str">
        <f>VLOOKUP(C243,'DS ST'!A:B,2,0)</f>
        <v>A124</v>
      </c>
      <c r="E243" s="117">
        <v>1101318.0</v>
      </c>
      <c r="F243" s="115" t="s">
        <v>1036</v>
      </c>
      <c r="G243" s="115" t="s">
        <v>104</v>
      </c>
      <c r="H243" s="118">
        <v>4.2</v>
      </c>
      <c r="I243" s="118">
        <v>4.16</v>
      </c>
      <c r="J243" s="119">
        <f t="shared" si="4"/>
        <v>0.04</v>
      </c>
      <c r="K243" s="115" t="s">
        <v>5396</v>
      </c>
      <c r="L243" s="121" t="str">
        <f t="shared" si="5"/>
        <v>PT15983501101318</v>
      </c>
      <c r="M243" s="121" t="s">
        <v>5397</v>
      </c>
      <c r="N243" s="122">
        <v>0.040000000000000036</v>
      </c>
      <c r="O243" s="122"/>
      <c r="P243" s="119">
        <f t="shared" si="6"/>
        <v>0</v>
      </c>
      <c r="Q243" s="124"/>
      <c r="R243" s="124"/>
      <c r="S243" s="124"/>
      <c r="T243" s="125" t="s">
        <v>3271</v>
      </c>
      <c r="U243" s="126" t="s">
        <v>697</v>
      </c>
      <c r="V243" s="127" t="s">
        <v>492</v>
      </c>
      <c r="W243" s="129" t="str">
        <f t="shared" si="7"/>
        <v>Hao hụt</v>
      </c>
      <c r="X243" s="129" t="str">
        <f t="shared" si="21"/>
        <v/>
      </c>
      <c r="Y243" s="154" t="s">
        <v>499</v>
      </c>
      <c r="Z243" s="131" t="s">
        <v>745</v>
      </c>
      <c r="AA243" s="124"/>
      <c r="AB243" s="132"/>
      <c r="AC243" s="133"/>
      <c r="AD243" s="134"/>
      <c r="AE243" s="133"/>
      <c r="AF243" s="135" t="str">
        <f t="array" ref="AF243">xlookup($E:$E,'CLV2'!$A:$A,'CLV2'!E:E)</f>
        <v>2.FRUITS</v>
      </c>
      <c r="AG243" s="135" t="str">
        <f t="shared" si="10"/>
        <v>KG</v>
      </c>
      <c r="AH243" s="136">
        <f t="shared" si="11"/>
        <v>0.009523809524</v>
      </c>
      <c r="AI243" s="137">
        <f t="array" ref="AI243">XLOOKUP(E243,'Đơn giá'!A:A,'Đơn giá'!D:D)</f>
        <v>35000</v>
      </c>
      <c r="AJ243" s="138">
        <f t="shared" si="12"/>
        <v>1400</v>
      </c>
      <c r="AK243" s="138">
        <f t="shared" si="13"/>
        <v>1400</v>
      </c>
      <c r="AL243" s="138">
        <f t="shared" si="14"/>
        <v>0</v>
      </c>
      <c r="AM243" s="138">
        <f t="shared" si="15"/>
        <v>0</v>
      </c>
      <c r="AN243" s="138">
        <f t="shared" si="16"/>
        <v>0</v>
      </c>
      <c r="AO243" s="139" t="str">
        <f t="array" ref="AO243">XLOOKUP($D:$D,'DS ST'!$J:$J,'DS ST'!K:K)</f>
        <v>SC002130 - Nguyễn Văn Lâm</v>
      </c>
      <c r="AP243" s="139" t="str">
        <f t="array" ref="AP243">XLOOKUP($D:$D,'DS ST'!$J:$J,'DS ST'!L:L)</f>
        <v>Nguyễn Thị Cà</v>
      </c>
      <c r="AQ243" s="139" t="str">
        <f t="array" ref="AQ243">XLOOKUP($D:$D,'DS ST'!$J:$J,'DS ST'!M:M)</f>
        <v>HCM 007</v>
      </c>
      <c r="AR243" s="140"/>
      <c r="AS243" s="140"/>
      <c r="AT243" s="135" t="str">
        <f t="array" ref="AT243">xlookup($E:$E,'CLV2'!$A:$A,'CLV2'!$F:$F)</f>
        <v>3.LOCAL FRUITS</v>
      </c>
      <c r="AU243" s="135" t="str">
        <f t="array" ref="AU243">xlookup($E:$E,'CLV2'!$A:$A,'CLV2'!$G:$G)</f>
        <v>4.Mận Roi</v>
      </c>
      <c r="AV243" s="142"/>
      <c r="AW243" s="143"/>
      <c r="AX243" s="144"/>
    </row>
    <row r="244" ht="22.5" customHeight="1">
      <c r="A244" s="113"/>
      <c r="B244" s="114">
        <v>46235.0</v>
      </c>
      <c r="C244" s="115" t="s">
        <v>330</v>
      </c>
      <c r="D244" s="116" t="str">
        <f>VLOOKUP(C244,'DS ST'!A:B,2,0)</f>
        <v>A124</v>
      </c>
      <c r="E244" s="117">
        <v>1101366.0</v>
      </c>
      <c r="F244" s="115" t="s">
        <v>1804</v>
      </c>
      <c r="G244" s="115" t="s">
        <v>104</v>
      </c>
      <c r="H244" s="118">
        <v>4.3</v>
      </c>
      <c r="I244" s="118">
        <v>4.18</v>
      </c>
      <c r="J244" s="119">
        <f t="shared" si="4"/>
        <v>0.12</v>
      </c>
      <c r="K244" s="115" t="s">
        <v>5396</v>
      </c>
      <c r="L244" s="121" t="str">
        <f t="shared" si="5"/>
        <v>PT15983501101366</v>
      </c>
      <c r="M244" s="121" t="s">
        <v>5397</v>
      </c>
      <c r="N244" s="122">
        <v>0.1200000000000001</v>
      </c>
      <c r="O244" s="122"/>
      <c r="P244" s="119">
        <f t="shared" si="6"/>
        <v>0</v>
      </c>
      <c r="Q244" s="124"/>
      <c r="R244" s="124"/>
      <c r="S244" s="124"/>
      <c r="T244" s="125" t="s">
        <v>3271</v>
      </c>
      <c r="U244" s="126" t="s">
        <v>697</v>
      </c>
      <c r="V244" s="127" t="s">
        <v>492</v>
      </c>
      <c r="W244" s="129" t="str">
        <f t="shared" si="7"/>
        <v>Hao hụt</v>
      </c>
      <c r="X244" s="129" t="str">
        <f t="shared" si="21"/>
        <v/>
      </c>
      <c r="Y244" s="154" t="s">
        <v>499</v>
      </c>
      <c r="Z244" s="131" t="s">
        <v>745</v>
      </c>
      <c r="AA244" s="124"/>
      <c r="AB244" s="132"/>
      <c r="AC244" s="133"/>
      <c r="AD244" s="134"/>
      <c r="AE244" s="133"/>
      <c r="AF244" s="135" t="str">
        <f t="array" ref="AF244">xlookup($E:$E,'CLV2'!$A:$A,'CLV2'!E:E)</f>
        <v>2.VEGETABLES</v>
      </c>
      <c r="AG244" s="135" t="str">
        <f t="shared" si="10"/>
        <v>KG</v>
      </c>
      <c r="AH244" s="136">
        <f t="shared" si="11"/>
        <v>0.02790697674</v>
      </c>
      <c r="AI244" s="137">
        <f t="array" ref="AI244">XLOOKUP(E244,'Đơn giá'!A:A,'Đơn giá'!D:D)</f>
        <v>55000</v>
      </c>
      <c r="AJ244" s="138">
        <f t="shared" si="12"/>
        <v>6600</v>
      </c>
      <c r="AK244" s="138">
        <f t="shared" si="13"/>
        <v>6600</v>
      </c>
      <c r="AL244" s="138">
        <f t="shared" si="14"/>
        <v>0</v>
      </c>
      <c r="AM244" s="138">
        <f t="shared" si="15"/>
        <v>0</v>
      </c>
      <c r="AN244" s="138">
        <f t="shared" si="16"/>
        <v>0</v>
      </c>
      <c r="AO244" s="139" t="str">
        <f t="array" ref="AO244">XLOOKUP($D:$D,'DS ST'!$J:$J,'DS ST'!K:K)</f>
        <v>SC002130 - Nguyễn Văn Lâm</v>
      </c>
      <c r="AP244" s="139" t="str">
        <f t="array" ref="AP244">XLOOKUP($D:$D,'DS ST'!$J:$J,'DS ST'!L:L)</f>
        <v>Nguyễn Thị Cà</v>
      </c>
      <c r="AQ244" s="139" t="str">
        <f t="array" ref="AQ244">XLOOKUP($D:$D,'DS ST'!$J:$J,'DS ST'!M:M)</f>
        <v>HCM 007</v>
      </c>
      <c r="AR244" s="140"/>
      <c r="AS244" s="140"/>
      <c r="AT244" s="135" t="str">
        <f t="array" ref="AT244">xlookup($E:$E,'CLV2'!$A:$A,'CLV2'!$F:$F)</f>
        <v>3.LEAFY VEGGIES</v>
      </c>
      <c r="AU244" s="135" t="str">
        <f t="array" ref="AU244">xlookup($E:$E,'CLV2'!$A:$A,'CLV2'!$G:$G)</f>
        <v>4.Rau Ăn Bông</v>
      </c>
      <c r="AV244" s="142"/>
      <c r="AW244" s="143"/>
      <c r="AX244" s="144"/>
    </row>
    <row r="245" ht="22.5" customHeight="1">
      <c r="A245" s="113"/>
      <c r="B245" s="114">
        <v>46235.0</v>
      </c>
      <c r="C245" s="115" t="s">
        <v>1034</v>
      </c>
      <c r="D245" s="116" t="str">
        <f>VLOOKUP(C245,'DS ST'!A:B,2,0)</f>
        <v>LVT</v>
      </c>
      <c r="E245" s="117">
        <v>10793.0</v>
      </c>
      <c r="F245" s="115" t="s">
        <v>642</v>
      </c>
      <c r="G245" s="115" t="s">
        <v>29</v>
      </c>
      <c r="H245" s="118">
        <v>2.0</v>
      </c>
      <c r="I245" s="118">
        <v>0.0</v>
      </c>
      <c r="J245" s="119">
        <f t="shared" si="4"/>
        <v>2</v>
      </c>
      <c r="K245" s="115" t="s">
        <v>5399</v>
      </c>
      <c r="L245" s="121" t="str">
        <f t="shared" si="5"/>
        <v>PT159834910793</v>
      </c>
      <c r="M245" s="121" t="s">
        <v>5400</v>
      </c>
      <c r="N245" s="122"/>
      <c r="O245" s="122"/>
      <c r="P245" s="119">
        <f t="shared" si="6"/>
        <v>2</v>
      </c>
      <c r="Q245" s="124"/>
      <c r="R245" s="124"/>
      <c r="S245" s="124"/>
      <c r="T245" s="125"/>
      <c r="U245" s="126" t="s">
        <v>697</v>
      </c>
      <c r="V245" s="127" t="s">
        <v>1500</v>
      </c>
      <c r="W245" s="129" t="str">
        <f t="shared" si="7"/>
        <v/>
      </c>
      <c r="X245" s="129" t="str">
        <f t="shared" si="21"/>
        <v/>
      </c>
      <c r="Y245" s="154" t="s">
        <v>499</v>
      </c>
      <c r="Z245" s="131" t="s">
        <v>745</v>
      </c>
      <c r="AA245" s="124"/>
      <c r="AB245" s="132"/>
      <c r="AC245" s="133"/>
      <c r="AD245" s="134"/>
      <c r="AE245" s="133"/>
      <c r="AF245" s="135" t="str">
        <f t="array" ref="AF245">xlookup($E:$E,'CLV2'!$A:$A,'CLV2'!E:E)</f>
        <v>2.VEGETABLES</v>
      </c>
      <c r="AG245" s="135" t="str">
        <f t="shared" si="10"/>
        <v>Pack</v>
      </c>
      <c r="AH245" s="136">
        <f t="shared" si="11"/>
        <v>1</v>
      </c>
      <c r="AI245" s="137">
        <f t="array" ref="AI245">XLOOKUP(E245,'Đơn giá'!A:A,'Đơn giá'!D:D)</f>
        <v>5500</v>
      </c>
      <c r="AJ245" s="138">
        <f t="shared" si="12"/>
        <v>11000</v>
      </c>
      <c r="AK245" s="138">
        <f t="shared" si="13"/>
        <v>0</v>
      </c>
      <c r="AL245" s="138">
        <f t="shared" si="14"/>
        <v>0</v>
      </c>
      <c r="AM245" s="138">
        <f t="shared" si="15"/>
        <v>11000</v>
      </c>
      <c r="AN245" s="138">
        <f t="shared" si="16"/>
        <v>0</v>
      </c>
      <c r="AO245" s="139" t="str">
        <f t="array" ref="AO245">XLOOKUP($D:$D,'DS ST'!$J:$J,'DS ST'!K:K)</f>
        <v>SC006437 - Lê Ngọc Thảo</v>
      </c>
      <c r="AP245" s="139" t="str">
        <f t="array" ref="AP245">XLOOKUP($D:$D,'DS ST'!$J:$J,'DS ST'!L:L)</f>
        <v>Nguyễn Thị Cà</v>
      </c>
      <c r="AQ245" s="139" t="str">
        <f t="array" ref="AQ245">XLOOKUP($D:$D,'DS ST'!$J:$J,'DS ST'!M:M)</f>
        <v>HCM 008</v>
      </c>
      <c r="AR245" s="140"/>
      <c r="AS245" s="140"/>
      <c r="AT245" s="135" t="str">
        <f t="array" ref="AT245">xlookup($E:$E,'CLV2'!$A:$A,'CLV2'!$F:$F)</f>
        <v>3.HERBS</v>
      </c>
      <c r="AU245" s="135" t="str">
        <f t="array" ref="AU245">xlookup($E:$E,'CLV2'!$A:$A,'CLV2'!$G:$G)</f>
        <v>4.Rau Thơm, Rau Nêm</v>
      </c>
      <c r="AV245" s="142"/>
      <c r="AW245" s="143"/>
      <c r="AX245" s="144"/>
    </row>
    <row r="246" ht="22.5" customHeight="1">
      <c r="A246" s="113"/>
      <c r="B246" s="114">
        <v>46235.0</v>
      </c>
      <c r="C246" s="115" t="s">
        <v>1034</v>
      </c>
      <c r="D246" s="116" t="str">
        <f>VLOOKUP(C246,'DS ST'!A:B,2,0)</f>
        <v>LVT</v>
      </c>
      <c r="E246" s="117">
        <v>1101077.0</v>
      </c>
      <c r="F246" s="115" t="s">
        <v>1002</v>
      </c>
      <c r="G246" s="115" t="s">
        <v>104</v>
      </c>
      <c r="H246" s="118">
        <v>3.0</v>
      </c>
      <c r="I246" s="118">
        <v>2.72</v>
      </c>
      <c r="J246" s="119">
        <f t="shared" si="4"/>
        <v>0.28</v>
      </c>
      <c r="K246" s="115" t="s">
        <v>5399</v>
      </c>
      <c r="L246" s="121" t="str">
        <f t="shared" si="5"/>
        <v>PT15983491101077</v>
      </c>
      <c r="M246" s="121" t="s">
        <v>5400</v>
      </c>
      <c r="N246" s="122"/>
      <c r="O246" s="122"/>
      <c r="P246" s="119">
        <f t="shared" si="6"/>
        <v>0.28</v>
      </c>
      <c r="Q246" s="124"/>
      <c r="R246" s="124"/>
      <c r="S246" s="124"/>
      <c r="T246" s="125" t="s">
        <v>695</v>
      </c>
      <c r="U246" s="126" t="s">
        <v>697</v>
      </c>
      <c r="V246" s="127" t="s">
        <v>1500</v>
      </c>
      <c r="W246" s="129" t="str">
        <f t="shared" si="7"/>
        <v/>
      </c>
      <c r="X246" s="129" t="str">
        <f t="shared" si="21"/>
        <v/>
      </c>
      <c r="Y246" s="154" t="s">
        <v>499</v>
      </c>
      <c r="Z246" s="131" t="s">
        <v>745</v>
      </c>
      <c r="AA246" s="124"/>
      <c r="AB246" s="132"/>
      <c r="AC246" s="133"/>
      <c r="AD246" s="134"/>
      <c r="AE246" s="133"/>
      <c r="AF246" s="135" t="str">
        <f t="array" ref="AF246">xlookup($E:$E,'CLV2'!$A:$A,'CLV2'!E:E)</f>
        <v>2.FRUITS</v>
      </c>
      <c r="AG246" s="135" t="str">
        <f t="shared" si="10"/>
        <v>KG</v>
      </c>
      <c r="AH246" s="136">
        <f t="shared" si="11"/>
        <v>0.09333333333</v>
      </c>
      <c r="AI246" s="137">
        <f t="array" ref="AI246">XLOOKUP(E246,'Đơn giá'!A:A,'Đơn giá'!D:D)</f>
        <v>45000</v>
      </c>
      <c r="AJ246" s="138">
        <f t="shared" si="12"/>
        <v>12600</v>
      </c>
      <c r="AK246" s="138">
        <f t="shared" si="13"/>
        <v>0</v>
      </c>
      <c r="AL246" s="138">
        <f t="shared" si="14"/>
        <v>0</v>
      </c>
      <c r="AM246" s="138">
        <f t="shared" si="15"/>
        <v>12600</v>
      </c>
      <c r="AN246" s="138">
        <f t="shared" si="16"/>
        <v>0</v>
      </c>
      <c r="AO246" s="139" t="str">
        <f t="array" ref="AO246">XLOOKUP($D:$D,'DS ST'!$J:$J,'DS ST'!K:K)</f>
        <v>SC006437 - Lê Ngọc Thảo</v>
      </c>
      <c r="AP246" s="139" t="str">
        <f t="array" ref="AP246">XLOOKUP($D:$D,'DS ST'!$J:$J,'DS ST'!L:L)</f>
        <v>Nguyễn Thị Cà</v>
      </c>
      <c r="AQ246" s="139" t="str">
        <f t="array" ref="AQ246">XLOOKUP($D:$D,'DS ST'!$J:$J,'DS ST'!M:M)</f>
        <v>HCM 008</v>
      </c>
      <c r="AR246" s="140"/>
      <c r="AS246" s="140"/>
      <c r="AT246" s="135" t="str">
        <f t="array" ref="AT246">xlookup($E:$E,'CLV2'!$A:$A,'CLV2'!$F:$F)</f>
        <v>3.LOCAL FRUITS</v>
      </c>
      <c r="AU246" s="135" t="str">
        <f t="array" ref="AU246">xlookup($E:$E,'CLV2'!$A:$A,'CLV2'!$G:$G)</f>
        <v>4.Trái Cây Đa Dạng</v>
      </c>
      <c r="AV246" s="142"/>
      <c r="AW246" s="143"/>
      <c r="AX246" s="144"/>
    </row>
    <row r="247" ht="22.5" customHeight="1">
      <c r="A247" s="113"/>
      <c r="B247" s="114">
        <v>46235.0</v>
      </c>
      <c r="C247" s="115" t="s">
        <v>1034</v>
      </c>
      <c r="D247" s="116" t="str">
        <f>VLOOKUP(C247,'DS ST'!A:B,2,0)</f>
        <v>LVT</v>
      </c>
      <c r="E247" s="117">
        <v>1101318.0</v>
      </c>
      <c r="F247" s="115" t="s">
        <v>1036</v>
      </c>
      <c r="G247" s="115" t="s">
        <v>104</v>
      </c>
      <c r="H247" s="118">
        <v>8.4</v>
      </c>
      <c r="I247" s="118">
        <v>8.34</v>
      </c>
      <c r="J247" s="119">
        <f t="shared" si="4"/>
        <v>0.06</v>
      </c>
      <c r="K247" s="115" t="s">
        <v>5399</v>
      </c>
      <c r="L247" s="121" t="str">
        <f t="shared" si="5"/>
        <v>PT15983491101318</v>
      </c>
      <c r="M247" s="121" t="s">
        <v>5400</v>
      </c>
      <c r="N247" s="122">
        <v>0.0600000000000005</v>
      </c>
      <c r="O247" s="122"/>
      <c r="P247" s="119">
        <f t="shared" si="6"/>
        <v>0</v>
      </c>
      <c r="Q247" s="124"/>
      <c r="R247" s="124"/>
      <c r="S247" s="124"/>
      <c r="T247" s="125" t="s">
        <v>695</v>
      </c>
      <c r="U247" s="126" t="s">
        <v>697</v>
      </c>
      <c r="V247" s="127" t="s">
        <v>492</v>
      </c>
      <c r="W247" s="129" t="str">
        <f t="shared" si="7"/>
        <v>Hao hụt</v>
      </c>
      <c r="X247" s="129" t="str">
        <f t="shared" si="21"/>
        <v/>
      </c>
      <c r="Y247" s="154" t="s">
        <v>499</v>
      </c>
      <c r="Z247" s="131" t="s">
        <v>745</v>
      </c>
      <c r="AA247" s="124"/>
      <c r="AB247" s="132"/>
      <c r="AC247" s="133"/>
      <c r="AD247" s="134"/>
      <c r="AE247" s="133"/>
      <c r="AF247" s="135" t="str">
        <f t="array" ref="AF247">xlookup($E:$E,'CLV2'!$A:$A,'CLV2'!E:E)</f>
        <v>2.FRUITS</v>
      </c>
      <c r="AG247" s="135" t="str">
        <f t="shared" si="10"/>
        <v>KG</v>
      </c>
      <c r="AH247" s="136">
        <f t="shared" si="11"/>
        <v>0.007142857143</v>
      </c>
      <c r="AI247" s="137">
        <f t="array" ref="AI247">XLOOKUP(E247,'Đơn giá'!A:A,'Đơn giá'!D:D)</f>
        <v>35000</v>
      </c>
      <c r="AJ247" s="138">
        <f t="shared" si="12"/>
        <v>2100</v>
      </c>
      <c r="AK247" s="138">
        <f t="shared" si="13"/>
        <v>2100</v>
      </c>
      <c r="AL247" s="138">
        <f t="shared" si="14"/>
        <v>0</v>
      </c>
      <c r="AM247" s="138">
        <f t="shared" si="15"/>
        <v>0</v>
      </c>
      <c r="AN247" s="138">
        <f t="shared" si="16"/>
        <v>0</v>
      </c>
      <c r="AO247" s="139" t="str">
        <f t="array" ref="AO247">XLOOKUP($D:$D,'DS ST'!$J:$J,'DS ST'!K:K)</f>
        <v>SC006437 - Lê Ngọc Thảo</v>
      </c>
      <c r="AP247" s="139" t="str">
        <f t="array" ref="AP247">XLOOKUP($D:$D,'DS ST'!$J:$J,'DS ST'!L:L)</f>
        <v>Nguyễn Thị Cà</v>
      </c>
      <c r="AQ247" s="139" t="str">
        <f t="array" ref="AQ247">XLOOKUP($D:$D,'DS ST'!$J:$J,'DS ST'!M:M)</f>
        <v>HCM 008</v>
      </c>
      <c r="AR247" s="140"/>
      <c r="AS247" s="140"/>
      <c r="AT247" s="135" t="str">
        <f t="array" ref="AT247">xlookup($E:$E,'CLV2'!$A:$A,'CLV2'!$F:$F)</f>
        <v>3.LOCAL FRUITS</v>
      </c>
      <c r="AU247" s="135" t="str">
        <f t="array" ref="AU247">xlookup($E:$E,'CLV2'!$A:$A,'CLV2'!$G:$G)</f>
        <v>4.Mận Roi</v>
      </c>
      <c r="AV247" s="142"/>
      <c r="AW247" s="143"/>
      <c r="AX247" s="144"/>
    </row>
    <row r="248" ht="22.5" customHeight="1">
      <c r="A248" s="113"/>
      <c r="B248" s="114">
        <v>46235.0</v>
      </c>
      <c r="C248" s="115" t="s">
        <v>1034</v>
      </c>
      <c r="D248" s="116" t="str">
        <f>VLOOKUP(C248,'DS ST'!A:B,2,0)</f>
        <v>LVT</v>
      </c>
      <c r="E248" s="117">
        <v>1101366.0</v>
      </c>
      <c r="F248" s="115" t="s">
        <v>1804</v>
      </c>
      <c r="G248" s="115" t="s">
        <v>104</v>
      </c>
      <c r="H248" s="118">
        <v>8.3</v>
      </c>
      <c r="I248" s="118">
        <v>8.12</v>
      </c>
      <c r="J248" s="119">
        <f t="shared" si="4"/>
        <v>0.18</v>
      </c>
      <c r="K248" s="115" t="s">
        <v>5399</v>
      </c>
      <c r="L248" s="121" t="str">
        <f t="shared" si="5"/>
        <v>PT15983491101366</v>
      </c>
      <c r="M248" s="121" t="s">
        <v>5400</v>
      </c>
      <c r="N248" s="122">
        <v>0.1800000000000015</v>
      </c>
      <c r="O248" s="122"/>
      <c r="P248" s="119">
        <f t="shared" si="6"/>
        <v>0</v>
      </c>
      <c r="Q248" s="124"/>
      <c r="R248" s="124"/>
      <c r="S248" s="124"/>
      <c r="T248" s="125" t="s">
        <v>695</v>
      </c>
      <c r="U248" s="126" t="s">
        <v>697</v>
      </c>
      <c r="V248" s="127" t="s">
        <v>492</v>
      </c>
      <c r="W248" s="129" t="str">
        <f t="shared" si="7"/>
        <v>Hao hụt</v>
      </c>
      <c r="X248" s="129" t="str">
        <f t="shared" si="21"/>
        <v/>
      </c>
      <c r="Y248" s="154" t="s">
        <v>499</v>
      </c>
      <c r="Z248" s="131" t="s">
        <v>745</v>
      </c>
      <c r="AA248" s="124"/>
      <c r="AB248" s="132"/>
      <c r="AC248" s="133"/>
      <c r="AD248" s="134"/>
      <c r="AE248" s="133"/>
      <c r="AF248" s="135" t="str">
        <f t="array" ref="AF248">xlookup($E:$E,'CLV2'!$A:$A,'CLV2'!E:E)</f>
        <v>2.VEGETABLES</v>
      </c>
      <c r="AG248" s="135" t="str">
        <f t="shared" si="10"/>
        <v>KG</v>
      </c>
      <c r="AH248" s="136">
        <f t="shared" si="11"/>
        <v>0.02168674699</v>
      </c>
      <c r="AI248" s="137">
        <f t="array" ref="AI248">XLOOKUP(E248,'Đơn giá'!A:A,'Đơn giá'!D:D)</f>
        <v>55000</v>
      </c>
      <c r="AJ248" s="138">
        <f t="shared" si="12"/>
        <v>9900</v>
      </c>
      <c r="AK248" s="138">
        <f t="shared" si="13"/>
        <v>9900</v>
      </c>
      <c r="AL248" s="138">
        <f t="shared" si="14"/>
        <v>0</v>
      </c>
      <c r="AM248" s="138">
        <f t="shared" si="15"/>
        <v>0</v>
      </c>
      <c r="AN248" s="138">
        <f t="shared" si="16"/>
        <v>0</v>
      </c>
      <c r="AO248" s="139" t="str">
        <f t="array" ref="AO248">XLOOKUP($D:$D,'DS ST'!$J:$J,'DS ST'!K:K)</f>
        <v>SC006437 - Lê Ngọc Thảo</v>
      </c>
      <c r="AP248" s="139" t="str">
        <f t="array" ref="AP248">XLOOKUP($D:$D,'DS ST'!$J:$J,'DS ST'!L:L)</f>
        <v>Nguyễn Thị Cà</v>
      </c>
      <c r="AQ248" s="139" t="str">
        <f t="array" ref="AQ248">XLOOKUP($D:$D,'DS ST'!$J:$J,'DS ST'!M:M)</f>
        <v>HCM 008</v>
      </c>
      <c r="AR248" s="140"/>
      <c r="AS248" s="140"/>
      <c r="AT248" s="135" t="str">
        <f t="array" ref="AT248">xlookup($E:$E,'CLV2'!$A:$A,'CLV2'!$F:$F)</f>
        <v>3.LEAFY VEGGIES</v>
      </c>
      <c r="AU248" s="135" t="str">
        <f t="array" ref="AU248">xlookup($E:$E,'CLV2'!$A:$A,'CLV2'!$G:$G)</f>
        <v>4.Rau Ăn Bông</v>
      </c>
      <c r="AV248" s="142"/>
      <c r="AW248" s="143"/>
      <c r="AX248" s="144"/>
    </row>
    <row r="249" ht="22.5" customHeight="1">
      <c r="A249" s="113"/>
      <c r="B249" s="114">
        <v>46235.0</v>
      </c>
      <c r="C249" s="115" t="s">
        <v>1034</v>
      </c>
      <c r="D249" s="116" t="str">
        <f>VLOOKUP(C249,'DS ST'!A:B,2,0)</f>
        <v>LVT</v>
      </c>
      <c r="E249" s="117">
        <v>1101592.0</v>
      </c>
      <c r="F249" s="115" t="s">
        <v>1161</v>
      </c>
      <c r="G249" s="115" t="s">
        <v>104</v>
      </c>
      <c r="H249" s="118">
        <v>10.4</v>
      </c>
      <c r="I249" s="118">
        <v>10.3</v>
      </c>
      <c r="J249" s="119">
        <f t="shared" si="4"/>
        <v>0.1</v>
      </c>
      <c r="K249" s="115" t="s">
        <v>5399</v>
      </c>
      <c r="L249" s="121" t="str">
        <f t="shared" si="5"/>
        <v>PT15983491101592</v>
      </c>
      <c r="M249" s="121" t="s">
        <v>5400</v>
      </c>
      <c r="N249" s="122">
        <v>0.09999999999999964</v>
      </c>
      <c r="O249" s="122"/>
      <c r="P249" s="119">
        <f t="shared" si="6"/>
        <v>0</v>
      </c>
      <c r="Q249" s="124"/>
      <c r="R249" s="124"/>
      <c r="S249" s="124"/>
      <c r="T249" s="125" t="s">
        <v>695</v>
      </c>
      <c r="U249" s="126" t="s">
        <v>697</v>
      </c>
      <c r="V249" s="127" t="s">
        <v>492</v>
      </c>
      <c r="W249" s="129" t="str">
        <f t="shared" si="7"/>
        <v>Hao hụt</v>
      </c>
      <c r="X249" s="129" t="str">
        <f t="shared" si="21"/>
        <v/>
      </c>
      <c r="Y249" s="154" t="s">
        <v>499</v>
      </c>
      <c r="Z249" s="131" t="s">
        <v>745</v>
      </c>
      <c r="AA249" s="124"/>
      <c r="AB249" s="132"/>
      <c r="AC249" s="133"/>
      <c r="AD249" s="134"/>
      <c r="AE249" s="133"/>
      <c r="AF249" s="135" t="str">
        <f t="array" ref="AF249">xlookup($E:$E,'CLV2'!$A:$A,'CLV2'!E:E)</f>
        <v>2.FRUITS</v>
      </c>
      <c r="AG249" s="135" t="str">
        <f t="shared" si="10"/>
        <v>KG</v>
      </c>
      <c r="AH249" s="136">
        <f t="shared" si="11"/>
        <v>0.009615384615</v>
      </c>
      <c r="AI249" s="137">
        <f t="array" ref="AI249">XLOOKUP(E249,'Đơn giá'!A:A,'Đơn giá'!D:D)</f>
        <v>73000</v>
      </c>
      <c r="AJ249" s="138">
        <f t="shared" si="12"/>
        <v>7300</v>
      </c>
      <c r="AK249" s="138">
        <f t="shared" si="13"/>
        <v>7300</v>
      </c>
      <c r="AL249" s="138">
        <f t="shared" si="14"/>
        <v>0</v>
      </c>
      <c r="AM249" s="138">
        <f t="shared" si="15"/>
        <v>0</v>
      </c>
      <c r="AN249" s="138">
        <f t="shared" si="16"/>
        <v>0</v>
      </c>
      <c r="AO249" s="139" t="str">
        <f t="array" ref="AO249">XLOOKUP($D:$D,'DS ST'!$J:$J,'DS ST'!K:K)</f>
        <v>SC006437 - Lê Ngọc Thảo</v>
      </c>
      <c r="AP249" s="139" t="str">
        <f t="array" ref="AP249">XLOOKUP($D:$D,'DS ST'!$J:$J,'DS ST'!L:L)</f>
        <v>Nguyễn Thị Cà</v>
      </c>
      <c r="AQ249" s="139" t="str">
        <f t="array" ref="AQ249">XLOOKUP($D:$D,'DS ST'!$J:$J,'DS ST'!M:M)</f>
        <v>HCM 008</v>
      </c>
      <c r="AR249" s="140"/>
      <c r="AS249" s="140"/>
      <c r="AT249" s="135" t="str">
        <f t="array" ref="AT249">xlookup($E:$E,'CLV2'!$A:$A,'CLV2'!$F:$F)</f>
        <v>3.LOCAL FRUITS</v>
      </c>
      <c r="AU249" s="135" t="str">
        <f t="array" ref="AU249">xlookup($E:$E,'CLV2'!$A:$A,'CLV2'!$G:$G)</f>
        <v>4.Sầu Riêng</v>
      </c>
      <c r="AV249" s="142"/>
      <c r="AW249" s="143"/>
      <c r="AX249" s="144"/>
    </row>
    <row r="250" ht="22.5" customHeight="1">
      <c r="A250" s="113"/>
      <c r="B250" s="114">
        <v>46235.0</v>
      </c>
      <c r="C250" s="115" t="s">
        <v>1034</v>
      </c>
      <c r="D250" s="116" t="str">
        <f>VLOOKUP(C250,'DS ST'!A:B,2,0)</f>
        <v>LVT</v>
      </c>
      <c r="E250" s="117">
        <v>8.938525767172E12</v>
      </c>
      <c r="F250" s="115" t="s">
        <v>1471</v>
      </c>
      <c r="G250" s="115" t="s">
        <v>29</v>
      </c>
      <c r="H250" s="118">
        <v>5.0</v>
      </c>
      <c r="I250" s="118">
        <v>0.0</v>
      </c>
      <c r="J250" s="119">
        <f t="shared" si="4"/>
        <v>5</v>
      </c>
      <c r="K250" s="115" t="s">
        <v>5399</v>
      </c>
      <c r="L250" s="121" t="str">
        <f t="shared" si="5"/>
        <v>PT15983498938525767172</v>
      </c>
      <c r="M250" s="121" t="s">
        <v>5400</v>
      </c>
      <c r="N250" s="122"/>
      <c r="O250" s="122"/>
      <c r="P250" s="119">
        <f t="shared" si="6"/>
        <v>5</v>
      </c>
      <c r="Q250" s="124"/>
      <c r="R250" s="124"/>
      <c r="S250" s="124"/>
      <c r="T250" s="125"/>
      <c r="U250" s="126" t="s">
        <v>697</v>
      </c>
      <c r="V250" s="127" t="s">
        <v>1500</v>
      </c>
      <c r="W250" s="129" t="str">
        <f t="shared" si="7"/>
        <v/>
      </c>
      <c r="X250" s="129" t="str">
        <f t="shared" si="21"/>
        <v/>
      </c>
      <c r="Y250" s="154" t="s">
        <v>499</v>
      </c>
      <c r="Z250" s="131" t="s">
        <v>745</v>
      </c>
      <c r="AA250" s="124"/>
      <c r="AB250" s="132"/>
      <c r="AC250" s="133"/>
      <c r="AD250" s="134"/>
      <c r="AE250" s="133"/>
      <c r="AF250" s="135" t="str">
        <f t="array" ref="AF250">xlookup($E:$E,'CLV2'!$A:$A,'CLV2'!E:E)</f>
        <v>2.VEGETABLES</v>
      </c>
      <c r="AG250" s="135" t="str">
        <f t="shared" si="10"/>
        <v>Pack</v>
      </c>
      <c r="AH250" s="136">
        <f t="shared" si="11"/>
        <v>1</v>
      </c>
      <c r="AI250" s="137">
        <f t="array" ref="AI250">XLOOKUP(E250,'Đơn giá'!A:A,'Đơn giá'!D:D)</f>
        <v>14250</v>
      </c>
      <c r="AJ250" s="138">
        <f t="shared" si="12"/>
        <v>71250</v>
      </c>
      <c r="AK250" s="138">
        <f t="shared" si="13"/>
        <v>0</v>
      </c>
      <c r="AL250" s="138">
        <f t="shared" si="14"/>
        <v>0</v>
      </c>
      <c r="AM250" s="138">
        <f t="shared" si="15"/>
        <v>71250</v>
      </c>
      <c r="AN250" s="138">
        <f t="shared" si="16"/>
        <v>0</v>
      </c>
      <c r="AO250" s="139" t="str">
        <f t="array" ref="AO250">XLOOKUP($D:$D,'DS ST'!$J:$J,'DS ST'!K:K)</f>
        <v>SC006437 - Lê Ngọc Thảo</v>
      </c>
      <c r="AP250" s="139" t="str">
        <f t="array" ref="AP250">XLOOKUP($D:$D,'DS ST'!$J:$J,'DS ST'!L:L)</f>
        <v>Nguyễn Thị Cà</v>
      </c>
      <c r="AQ250" s="139" t="str">
        <f t="array" ref="AQ250">XLOOKUP($D:$D,'DS ST'!$J:$J,'DS ST'!M:M)</f>
        <v>HCM 008</v>
      </c>
      <c r="AR250" s="140"/>
      <c r="AS250" s="140"/>
      <c r="AT250" s="135" t="str">
        <f t="array" ref="AT250">xlookup($E:$E,'CLV2'!$A:$A,'CLV2'!$F:$F)</f>
        <v>3.LEAFY VEGGIES</v>
      </c>
      <c r="AU250" s="135" t="str">
        <f t="array" ref="AU250">xlookup($E:$E,'CLV2'!$A:$A,'CLV2'!$G:$G)</f>
        <v>4.Rau Ăn Lá Thông Dụng</v>
      </c>
      <c r="AV250" s="142"/>
      <c r="AW250" s="143"/>
      <c r="AX250" s="144"/>
    </row>
    <row r="251" ht="22.5" customHeight="1">
      <c r="A251" s="113"/>
      <c r="B251" s="114">
        <v>46235.0</v>
      </c>
      <c r="C251" s="115" t="s">
        <v>70</v>
      </c>
      <c r="D251" s="116" t="str">
        <f>VLOOKUP(C251,'DS ST'!A:B,2,0)</f>
        <v>A101</v>
      </c>
      <c r="E251" s="117">
        <v>10704.0</v>
      </c>
      <c r="F251" s="115" t="s">
        <v>578</v>
      </c>
      <c r="G251" s="115" t="s">
        <v>29</v>
      </c>
      <c r="H251" s="118">
        <v>6.0</v>
      </c>
      <c r="I251" s="118">
        <v>4.0</v>
      </c>
      <c r="J251" s="119">
        <f t="shared" si="4"/>
        <v>2</v>
      </c>
      <c r="K251" s="115" t="s">
        <v>5401</v>
      </c>
      <c r="L251" s="121" t="str">
        <f t="shared" si="5"/>
        <v>PT159834810704</v>
      </c>
      <c r="M251" s="121" t="s">
        <v>5402</v>
      </c>
      <c r="N251" s="122"/>
      <c r="O251" s="122"/>
      <c r="P251" s="119">
        <f t="shared" si="6"/>
        <v>2</v>
      </c>
      <c r="Q251" s="124"/>
      <c r="R251" s="124"/>
      <c r="S251" s="124"/>
      <c r="T251" s="125"/>
      <c r="U251" s="126" t="s">
        <v>697</v>
      </c>
      <c r="V251" s="127" t="s">
        <v>1500</v>
      </c>
      <c r="W251" s="129" t="str">
        <f t="shared" si="7"/>
        <v/>
      </c>
      <c r="X251" s="129" t="str">
        <f t="shared" si="21"/>
        <v/>
      </c>
      <c r="Y251" s="154" t="s">
        <v>499</v>
      </c>
      <c r="Z251" s="131" t="s">
        <v>745</v>
      </c>
      <c r="AA251" s="124"/>
      <c r="AB251" s="132"/>
      <c r="AC251" s="133"/>
      <c r="AD251" s="134"/>
      <c r="AE251" s="133"/>
      <c r="AF251" s="135" t="str">
        <f t="array" ref="AF251">xlookup($E:$E,'CLV2'!$A:$A,'CLV2'!E:E)</f>
        <v>2.VEGETABLES</v>
      </c>
      <c r="AG251" s="135" t="str">
        <f t="shared" si="10"/>
        <v>Pack</v>
      </c>
      <c r="AH251" s="136">
        <f t="shared" si="11"/>
        <v>0.3333333333</v>
      </c>
      <c r="AI251" s="137">
        <f t="array" ref="AI251">XLOOKUP(E251,'Đơn giá'!A:A,'Đơn giá'!D:D)</f>
        <v>15000</v>
      </c>
      <c r="AJ251" s="138">
        <f t="shared" si="12"/>
        <v>30000</v>
      </c>
      <c r="AK251" s="138">
        <f t="shared" si="13"/>
        <v>0</v>
      </c>
      <c r="AL251" s="138">
        <f t="shared" si="14"/>
        <v>0</v>
      </c>
      <c r="AM251" s="138">
        <f t="shared" si="15"/>
        <v>30000</v>
      </c>
      <c r="AN251" s="138">
        <f t="shared" si="16"/>
        <v>0</v>
      </c>
      <c r="AO251" s="139" t="str">
        <f t="array" ref="AO251">XLOOKUP($D:$D,'DS ST'!$J:$J,'DS ST'!K:K)</f>
        <v>SC011505 - Lê Ngọc Phát</v>
      </c>
      <c r="AP251" s="139" t="str">
        <f t="array" ref="AP251">XLOOKUP($D:$D,'DS ST'!$J:$J,'DS ST'!L:L)</f>
        <v>Nguyễn Thị Cà</v>
      </c>
      <c r="AQ251" s="139" t="str">
        <f t="array" ref="AQ251">XLOOKUP($D:$D,'DS ST'!$J:$J,'DS ST'!M:M)</f>
        <v>HCM 027</v>
      </c>
      <c r="AR251" s="140"/>
      <c r="AS251" s="140"/>
      <c r="AT251" s="135" t="str">
        <f t="array" ref="AT251">xlookup($E:$E,'CLV2'!$A:$A,'CLV2'!$F:$F)</f>
        <v>3.LEAFY VEGGIES</v>
      </c>
      <c r="AU251" s="135" t="str">
        <f t="array" ref="AU251">xlookup($E:$E,'CLV2'!$A:$A,'CLV2'!$G:$G)</f>
        <v>4.Rau Ăn Lá Thông Dụng</v>
      </c>
      <c r="AV251" s="142"/>
      <c r="AW251" s="143"/>
      <c r="AX251" s="144"/>
    </row>
    <row r="252" ht="22.5" customHeight="1">
      <c r="A252" s="113"/>
      <c r="B252" s="114">
        <v>46235.0</v>
      </c>
      <c r="C252" s="115" t="s">
        <v>70</v>
      </c>
      <c r="D252" s="116" t="str">
        <f>VLOOKUP(C252,'DS ST'!A:B,2,0)</f>
        <v>A101</v>
      </c>
      <c r="E252" s="117">
        <v>1101079.0</v>
      </c>
      <c r="F252" s="115" t="s">
        <v>2047</v>
      </c>
      <c r="G252" s="115" t="s">
        <v>104</v>
      </c>
      <c r="H252" s="118">
        <v>6.1</v>
      </c>
      <c r="I252" s="118">
        <v>3.06</v>
      </c>
      <c r="J252" s="119">
        <f t="shared" si="4"/>
        <v>3.04</v>
      </c>
      <c r="K252" s="115" t="s">
        <v>5401</v>
      </c>
      <c r="L252" s="121" t="str">
        <f t="shared" si="5"/>
        <v>PT15983481101079</v>
      </c>
      <c r="M252" s="121" t="s">
        <v>5402</v>
      </c>
      <c r="N252" s="122"/>
      <c r="O252" s="122"/>
      <c r="P252" s="119">
        <f t="shared" si="6"/>
        <v>3.04</v>
      </c>
      <c r="Q252" s="124"/>
      <c r="R252" s="124"/>
      <c r="S252" s="124"/>
      <c r="T252" s="125" t="s">
        <v>695</v>
      </c>
      <c r="U252" s="126" t="s">
        <v>697</v>
      </c>
      <c r="V252" s="127" t="s">
        <v>1500</v>
      </c>
      <c r="W252" s="129" t="str">
        <f t="shared" si="7"/>
        <v/>
      </c>
      <c r="X252" s="129" t="str">
        <f t="shared" si="21"/>
        <v/>
      </c>
      <c r="Y252" s="130" t="str">
        <f>IF(N(P252)&lt;=0,"",IF(OR(T252="Hình KDB",T252="Hình tele",ISNUMBER(SEARCH("Hình KDB",T252)),ISNUMBER(SEARCH("Hình tele",T252)),ISNUMBER(SEARCH("sai code",T252)),ISNUMBER(SEARCH("Thiếu kiện",U252))),"Kho rau",IF(AND(T252&lt;&gt;"Hình KDB",T252&lt;&gt;"Hình tele"),"Chưa xác định",IF(N(O252)&gt;0,IF(OR(T252="Hình KDB",T252="Hình tele",ISNUMBER(SEARCH("Hình KDB",T252)),ISNUMBER(SEARCH("Hình tele",T252)),ISNUMBER(SEARCH("sai code",T252)),ISNUMBER(SEARCH("Thiếu kiện",U252))),"Kho rau","Chưa xác định"),IF(OR(T252="Hình KDB",T252="Hình tele",ISNUMBER(SEARCH("Hình KDB",T252)),ISNUMBER(SEARCH("Hình tele",T252)),ISNUMBER(SEARCH("sai code",T252)),ISNUMBER(SEARCH("Thiếu kiện",U252))),"Kho rau",IF(V252="Chưa xác định","Chưa xác định",IF(OR(V252="DC giao thiếu",V252="TX giao thiếu kiện",V252="Hàng không đạt CL"),"Kho rau","")))))))</f>
        <v>Kho rau</v>
      </c>
      <c r="Z252" s="131" t="s">
        <v>745</v>
      </c>
      <c r="AA252" s="124"/>
      <c r="AB252" s="132"/>
      <c r="AC252" s="133"/>
      <c r="AD252" s="134"/>
      <c r="AE252" s="133"/>
      <c r="AF252" s="135" t="str">
        <f t="array" ref="AF252">xlookup($E:$E,'CLV2'!$A:$A,'CLV2'!E:E)</f>
        <v>2.FRUITS</v>
      </c>
      <c r="AG252" s="135" t="str">
        <f t="shared" si="10"/>
        <v>KG</v>
      </c>
      <c r="AH252" s="136">
        <f t="shared" si="11"/>
        <v>0.4983606557</v>
      </c>
      <c r="AI252" s="137">
        <f t="array" ref="AI252">XLOOKUP(E252,'Đơn giá'!A:A,'Đơn giá'!D:D)</f>
        <v>69416</v>
      </c>
      <c r="AJ252" s="138">
        <f t="shared" si="12"/>
        <v>211024.64</v>
      </c>
      <c r="AK252" s="138">
        <f t="shared" si="13"/>
        <v>0</v>
      </c>
      <c r="AL252" s="138">
        <f t="shared" si="14"/>
        <v>0</v>
      </c>
      <c r="AM252" s="138">
        <f t="shared" si="15"/>
        <v>211024.64</v>
      </c>
      <c r="AN252" s="138">
        <f t="shared" si="16"/>
        <v>0</v>
      </c>
      <c r="AO252" s="139" t="str">
        <f t="array" ref="AO252">XLOOKUP($D:$D,'DS ST'!$J:$J,'DS ST'!K:K)</f>
        <v>SC011505 - Lê Ngọc Phát</v>
      </c>
      <c r="AP252" s="139" t="str">
        <f t="array" ref="AP252">XLOOKUP($D:$D,'DS ST'!$J:$J,'DS ST'!L:L)</f>
        <v>Nguyễn Thị Cà</v>
      </c>
      <c r="AQ252" s="139" t="str">
        <f t="array" ref="AQ252">XLOOKUP($D:$D,'DS ST'!$J:$J,'DS ST'!M:M)</f>
        <v>HCM 027</v>
      </c>
      <c r="AR252" s="140"/>
      <c r="AS252" s="140"/>
      <c r="AT252" s="135" t="str">
        <f t="array" ref="AT252">xlookup($E:$E,'CLV2'!$A:$A,'CLV2'!$F:$F)</f>
        <v>3.LOCAL FRUITS</v>
      </c>
      <c r="AU252" s="135" t="str">
        <f t="array" ref="AU252">xlookup($E:$E,'CLV2'!$A:$A,'CLV2'!$G:$G)</f>
        <v>4.Bơ</v>
      </c>
      <c r="AV252" s="142"/>
      <c r="AW252" s="143"/>
      <c r="AX252" s="144"/>
    </row>
    <row r="253" ht="22.5" customHeight="1">
      <c r="A253" s="113"/>
      <c r="B253" s="114">
        <v>46235.0</v>
      </c>
      <c r="C253" s="115" t="s">
        <v>70</v>
      </c>
      <c r="D253" s="116" t="str">
        <f>VLOOKUP(C253,'DS ST'!A:B,2,0)</f>
        <v>A101</v>
      </c>
      <c r="E253" s="117">
        <v>1101366.0</v>
      </c>
      <c r="F253" s="115" t="s">
        <v>1804</v>
      </c>
      <c r="G253" s="115" t="s">
        <v>104</v>
      </c>
      <c r="H253" s="118">
        <v>4.0</v>
      </c>
      <c r="I253" s="118">
        <v>3.96</v>
      </c>
      <c r="J253" s="119">
        <f t="shared" si="4"/>
        <v>0.04</v>
      </c>
      <c r="K253" s="115" t="s">
        <v>5401</v>
      </c>
      <c r="L253" s="121" t="str">
        <f t="shared" si="5"/>
        <v>PT15983481101366</v>
      </c>
      <c r="M253" s="121" t="s">
        <v>5402</v>
      </c>
      <c r="N253" s="122">
        <v>0.040000000000000036</v>
      </c>
      <c r="O253" s="122"/>
      <c r="P253" s="119">
        <f t="shared" si="6"/>
        <v>0</v>
      </c>
      <c r="Q253" s="124"/>
      <c r="R253" s="124"/>
      <c r="S253" s="124"/>
      <c r="T253" s="125" t="s">
        <v>695</v>
      </c>
      <c r="U253" s="126" t="s">
        <v>697</v>
      </c>
      <c r="V253" s="127" t="s">
        <v>492</v>
      </c>
      <c r="W253" s="129" t="str">
        <f t="shared" si="7"/>
        <v>Hao hụt</v>
      </c>
      <c r="X253" s="129" t="str">
        <f t="shared" si="21"/>
        <v/>
      </c>
      <c r="Y253" s="154" t="s">
        <v>499</v>
      </c>
      <c r="Z253" s="131" t="s">
        <v>745</v>
      </c>
      <c r="AA253" s="124"/>
      <c r="AB253" s="132"/>
      <c r="AC253" s="133"/>
      <c r="AD253" s="134"/>
      <c r="AE253" s="133"/>
      <c r="AF253" s="135" t="str">
        <f t="array" ref="AF253">xlookup($E:$E,'CLV2'!$A:$A,'CLV2'!E:E)</f>
        <v>2.VEGETABLES</v>
      </c>
      <c r="AG253" s="135" t="str">
        <f t="shared" si="10"/>
        <v>KG</v>
      </c>
      <c r="AH253" s="136">
        <f t="shared" si="11"/>
        <v>0.01</v>
      </c>
      <c r="AI253" s="137">
        <f t="array" ref="AI253">XLOOKUP(E253,'Đơn giá'!A:A,'Đơn giá'!D:D)</f>
        <v>55000</v>
      </c>
      <c r="AJ253" s="138">
        <f t="shared" si="12"/>
        <v>2200</v>
      </c>
      <c r="AK253" s="138">
        <f t="shared" si="13"/>
        <v>2200</v>
      </c>
      <c r="AL253" s="138">
        <f t="shared" si="14"/>
        <v>0</v>
      </c>
      <c r="AM253" s="138">
        <f t="shared" si="15"/>
        <v>0</v>
      </c>
      <c r="AN253" s="138">
        <f t="shared" si="16"/>
        <v>0</v>
      </c>
      <c r="AO253" s="139" t="str">
        <f t="array" ref="AO253">XLOOKUP($D:$D,'DS ST'!$J:$J,'DS ST'!K:K)</f>
        <v>SC011505 - Lê Ngọc Phát</v>
      </c>
      <c r="AP253" s="139" t="str">
        <f t="array" ref="AP253">XLOOKUP($D:$D,'DS ST'!$J:$J,'DS ST'!L:L)</f>
        <v>Nguyễn Thị Cà</v>
      </c>
      <c r="AQ253" s="139" t="str">
        <f t="array" ref="AQ253">XLOOKUP($D:$D,'DS ST'!$J:$J,'DS ST'!M:M)</f>
        <v>HCM 027</v>
      </c>
      <c r="AR253" s="140"/>
      <c r="AS253" s="140"/>
      <c r="AT253" s="135" t="str">
        <f t="array" ref="AT253">xlookup($E:$E,'CLV2'!$A:$A,'CLV2'!$F:$F)</f>
        <v>3.LEAFY VEGGIES</v>
      </c>
      <c r="AU253" s="135" t="str">
        <f t="array" ref="AU253">xlookup($E:$E,'CLV2'!$A:$A,'CLV2'!$G:$G)</f>
        <v>4.Rau Ăn Bông</v>
      </c>
      <c r="AV253" s="142"/>
      <c r="AW253" s="143"/>
      <c r="AX253" s="144"/>
    </row>
    <row r="254" ht="22.5" customHeight="1">
      <c r="A254" s="113"/>
      <c r="B254" s="114">
        <v>46235.0</v>
      </c>
      <c r="C254" s="115" t="s">
        <v>70</v>
      </c>
      <c r="D254" s="116" t="str">
        <f>VLOOKUP(C254,'DS ST'!A:B,2,0)</f>
        <v>A101</v>
      </c>
      <c r="E254" s="117">
        <v>1101592.0</v>
      </c>
      <c r="F254" s="115" t="s">
        <v>1161</v>
      </c>
      <c r="G254" s="115" t="s">
        <v>104</v>
      </c>
      <c r="H254" s="118">
        <v>10.0</v>
      </c>
      <c r="I254" s="118">
        <v>9.9</v>
      </c>
      <c r="J254" s="119">
        <f t="shared" si="4"/>
        <v>0.1</v>
      </c>
      <c r="K254" s="115" t="s">
        <v>5401</v>
      </c>
      <c r="L254" s="121" t="str">
        <f t="shared" si="5"/>
        <v>PT15983481101592</v>
      </c>
      <c r="M254" s="121" t="s">
        <v>5402</v>
      </c>
      <c r="N254" s="122">
        <v>0.09999999999999964</v>
      </c>
      <c r="O254" s="122"/>
      <c r="P254" s="119">
        <f t="shared" si="6"/>
        <v>0</v>
      </c>
      <c r="Q254" s="124"/>
      <c r="R254" s="124"/>
      <c r="S254" s="124"/>
      <c r="T254" s="125" t="s">
        <v>695</v>
      </c>
      <c r="U254" s="126" t="s">
        <v>697</v>
      </c>
      <c r="V254" s="127" t="s">
        <v>492</v>
      </c>
      <c r="W254" s="129" t="str">
        <f t="shared" si="7"/>
        <v>Hao hụt</v>
      </c>
      <c r="X254" s="129" t="str">
        <f t="shared" si="21"/>
        <v/>
      </c>
      <c r="Y254" s="154" t="s">
        <v>499</v>
      </c>
      <c r="Z254" s="131" t="s">
        <v>745</v>
      </c>
      <c r="AA254" s="124"/>
      <c r="AB254" s="132"/>
      <c r="AC254" s="133"/>
      <c r="AD254" s="134"/>
      <c r="AE254" s="133"/>
      <c r="AF254" s="135" t="str">
        <f t="array" ref="AF254">xlookup($E:$E,'CLV2'!$A:$A,'CLV2'!E:E)</f>
        <v>2.FRUITS</v>
      </c>
      <c r="AG254" s="135" t="str">
        <f t="shared" si="10"/>
        <v>KG</v>
      </c>
      <c r="AH254" s="136">
        <f t="shared" si="11"/>
        <v>0.01</v>
      </c>
      <c r="AI254" s="137">
        <f t="array" ref="AI254">XLOOKUP(E254,'Đơn giá'!A:A,'Đơn giá'!D:D)</f>
        <v>73000</v>
      </c>
      <c r="AJ254" s="138">
        <f t="shared" si="12"/>
        <v>7300</v>
      </c>
      <c r="AK254" s="138">
        <f t="shared" si="13"/>
        <v>7300</v>
      </c>
      <c r="AL254" s="138">
        <f t="shared" si="14"/>
        <v>0</v>
      </c>
      <c r="AM254" s="138">
        <f t="shared" si="15"/>
        <v>0</v>
      </c>
      <c r="AN254" s="138">
        <f t="shared" si="16"/>
        <v>0</v>
      </c>
      <c r="AO254" s="139" t="str">
        <f t="array" ref="AO254">XLOOKUP($D:$D,'DS ST'!$J:$J,'DS ST'!K:K)</f>
        <v>SC011505 - Lê Ngọc Phát</v>
      </c>
      <c r="AP254" s="139" t="str">
        <f t="array" ref="AP254">XLOOKUP($D:$D,'DS ST'!$J:$J,'DS ST'!L:L)</f>
        <v>Nguyễn Thị Cà</v>
      </c>
      <c r="AQ254" s="139" t="str">
        <f t="array" ref="AQ254">XLOOKUP($D:$D,'DS ST'!$J:$J,'DS ST'!M:M)</f>
        <v>HCM 027</v>
      </c>
      <c r="AR254" s="140"/>
      <c r="AS254" s="140"/>
      <c r="AT254" s="135" t="str">
        <f t="array" ref="AT254">xlookup($E:$E,'CLV2'!$A:$A,'CLV2'!$F:$F)</f>
        <v>3.LOCAL FRUITS</v>
      </c>
      <c r="AU254" s="135" t="str">
        <f t="array" ref="AU254">xlookup($E:$E,'CLV2'!$A:$A,'CLV2'!$G:$G)</f>
        <v>4.Sầu Riêng</v>
      </c>
      <c r="AV254" s="142"/>
      <c r="AW254" s="143"/>
      <c r="AX254" s="144"/>
    </row>
    <row r="255" ht="22.5" customHeight="1">
      <c r="A255" s="113"/>
      <c r="B255" s="114">
        <v>46235.0</v>
      </c>
      <c r="C255" s="115" t="s">
        <v>737</v>
      </c>
      <c r="D255" s="116" t="str">
        <f>VLOOKUP(C255,'DS ST'!A:B,2,0)</f>
        <v>A196</v>
      </c>
      <c r="E255" s="117">
        <v>11668.0</v>
      </c>
      <c r="F255" s="115" t="s">
        <v>2663</v>
      </c>
      <c r="G255" s="115" t="s">
        <v>29</v>
      </c>
      <c r="H255" s="118">
        <v>1.0</v>
      </c>
      <c r="I255" s="118">
        <v>0.0</v>
      </c>
      <c r="J255" s="119">
        <f t="shared" si="4"/>
        <v>1</v>
      </c>
      <c r="K255" s="115" t="s">
        <v>5403</v>
      </c>
      <c r="L255" s="121" t="str">
        <f t="shared" si="5"/>
        <v>PT159834711668</v>
      </c>
      <c r="M255" s="121" t="s">
        <v>5404</v>
      </c>
      <c r="N255" s="122"/>
      <c r="O255" s="122"/>
      <c r="P255" s="119">
        <f t="shared" si="6"/>
        <v>1</v>
      </c>
      <c r="Q255" s="124"/>
      <c r="R255" s="124"/>
      <c r="S255" s="124"/>
      <c r="T255" s="125"/>
      <c r="U255" s="126" t="s">
        <v>697</v>
      </c>
      <c r="V255" s="127" t="s">
        <v>1500</v>
      </c>
      <c r="W255" s="129" t="str">
        <f t="shared" si="7"/>
        <v/>
      </c>
      <c r="X255" s="129" t="str">
        <f t="shared" si="21"/>
        <v/>
      </c>
      <c r="Y255" s="154" t="s">
        <v>499</v>
      </c>
      <c r="Z255" s="131" t="s">
        <v>745</v>
      </c>
      <c r="AA255" s="124"/>
      <c r="AB255" s="132"/>
      <c r="AC255" s="133"/>
      <c r="AD255" s="134"/>
      <c r="AE255" s="133"/>
      <c r="AF255" s="135" t="str">
        <f t="array" ref="AF255">xlookup($E:$E,'CLV2'!$A:$A,'CLV2'!E:E)</f>
        <v>2.VEGETABLES</v>
      </c>
      <c r="AG255" s="135" t="str">
        <f t="shared" si="10"/>
        <v>Pack</v>
      </c>
      <c r="AH255" s="136">
        <f t="shared" si="11"/>
        <v>1</v>
      </c>
      <c r="AI255" s="137">
        <f t="array" ref="AI255">XLOOKUP(E255,'Đơn giá'!A:A,'Đơn giá'!D:D)</f>
        <v>17000</v>
      </c>
      <c r="AJ255" s="138">
        <f t="shared" si="12"/>
        <v>17000</v>
      </c>
      <c r="AK255" s="138">
        <f t="shared" si="13"/>
        <v>0</v>
      </c>
      <c r="AL255" s="138">
        <f t="shared" si="14"/>
        <v>0</v>
      </c>
      <c r="AM255" s="138">
        <f t="shared" si="15"/>
        <v>17000</v>
      </c>
      <c r="AN255" s="138">
        <f t="shared" si="16"/>
        <v>0</v>
      </c>
      <c r="AO255" s="139" t="str">
        <f t="array" ref="AO255">XLOOKUP($D:$D,'DS ST'!$J:$J,'DS ST'!K:K)</f>
        <v>SC007426 - Trần Hữu Vinh</v>
      </c>
      <c r="AP255" s="139" t="str">
        <f t="array" ref="AP255">XLOOKUP($D:$D,'DS ST'!$J:$J,'DS ST'!L:L)</f>
        <v>Võ Thị Huệ</v>
      </c>
      <c r="AQ255" s="139" t="str">
        <f t="array" ref="AQ255">XLOOKUP($D:$D,'DS ST'!$J:$J,'DS ST'!M:M)</f>
        <v>HCM 015</v>
      </c>
      <c r="AR255" s="140"/>
      <c r="AS255" s="140"/>
      <c r="AT255" s="135" t="str">
        <f t="array" ref="AT255">xlookup($E:$E,'CLV2'!$A:$A,'CLV2'!$F:$F)</f>
        <v>3.LEAFY VEGGIES</v>
      </c>
      <c r="AU255" s="135" t="str">
        <f t="array" ref="AU255">xlookup($E:$E,'CLV2'!$A:$A,'CLV2'!$G:$G)</f>
        <v>4.Rau Ăn Thân, Lá Khác</v>
      </c>
      <c r="AV255" s="142"/>
      <c r="AW255" s="143"/>
      <c r="AX255" s="144"/>
    </row>
    <row r="256" ht="22.5" customHeight="1">
      <c r="A256" s="113"/>
      <c r="B256" s="114">
        <v>46235.0</v>
      </c>
      <c r="C256" s="115" t="s">
        <v>737</v>
      </c>
      <c r="D256" s="116" t="str">
        <f>VLOOKUP(C256,'DS ST'!A:B,2,0)</f>
        <v>A196</v>
      </c>
      <c r="E256" s="117">
        <v>1100816.0</v>
      </c>
      <c r="F256" s="115" t="s">
        <v>919</v>
      </c>
      <c r="G256" s="115" t="s">
        <v>104</v>
      </c>
      <c r="H256" s="118">
        <v>15.1</v>
      </c>
      <c r="I256" s="118">
        <v>14.66</v>
      </c>
      <c r="J256" s="119">
        <f t="shared" si="4"/>
        <v>0.44</v>
      </c>
      <c r="K256" s="115" t="s">
        <v>5403</v>
      </c>
      <c r="L256" s="121" t="str">
        <f t="shared" si="5"/>
        <v>PT15983471100816</v>
      </c>
      <c r="M256" s="121" t="s">
        <v>5404</v>
      </c>
      <c r="N256" s="122">
        <v>0.4399999999999995</v>
      </c>
      <c r="O256" s="122"/>
      <c r="P256" s="119">
        <f t="shared" si="6"/>
        <v>0</v>
      </c>
      <c r="Q256" s="124"/>
      <c r="R256" s="124"/>
      <c r="S256" s="124"/>
      <c r="T256" s="125" t="s">
        <v>695</v>
      </c>
      <c r="U256" s="126" t="s">
        <v>697</v>
      </c>
      <c r="V256" s="127" t="s">
        <v>492</v>
      </c>
      <c r="W256" s="129" t="str">
        <f t="shared" si="7"/>
        <v>Hao hụt</v>
      </c>
      <c r="X256" s="129" t="str">
        <f t="shared" si="21"/>
        <v/>
      </c>
      <c r="Y256" s="154" t="s">
        <v>499</v>
      </c>
      <c r="Z256" s="131" t="s">
        <v>745</v>
      </c>
      <c r="AA256" s="124"/>
      <c r="AB256" s="132"/>
      <c r="AC256" s="133"/>
      <c r="AD256" s="134"/>
      <c r="AE256" s="133"/>
      <c r="AF256" s="135" t="str">
        <f t="array" ref="AF256">xlookup($E:$E,'CLV2'!$A:$A,'CLV2'!E:E)</f>
        <v>2.FRUITS</v>
      </c>
      <c r="AG256" s="135" t="str">
        <f t="shared" si="10"/>
        <v>KG</v>
      </c>
      <c r="AH256" s="136">
        <f t="shared" si="11"/>
        <v>0.02913907285</v>
      </c>
      <c r="AI256" s="137">
        <f t="array" ref="AI256">XLOOKUP(E256,'Đơn giá'!A:A,'Đơn giá'!D:D)</f>
        <v>19000</v>
      </c>
      <c r="AJ256" s="138">
        <f t="shared" si="12"/>
        <v>8360</v>
      </c>
      <c r="AK256" s="138">
        <f t="shared" si="13"/>
        <v>8360</v>
      </c>
      <c r="AL256" s="138">
        <f t="shared" si="14"/>
        <v>0</v>
      </c>
      <c r="AM256" s="138">
        <f t="shared" si="15"/>
        <v>0</v>
      </c>
      <c r="AN256" s="138">
        <f t="shared" si="16"/>
        <v>0</v>
      </c>
      <c r="AO256" s="139" t="str">
        <f t="array" ref="AO256">XLOOKUP($D:$D,'DS ST'!$J:$J,'DS ST'!K:K)</f>
        <v>SC007426 - Trần Hữu Vinh</v>
      </c>
      <c r="AP256" s="139" t="str">
        <f t="array" ref="AP256">XLOOKUP($D:$D,'DS ST'!$J:$J,'DS ST'!L:L)</f>
        <v>Võ Thị Huệ</v>
      </c>
      <c r="AQ256" s="139" t="str">
        <f t="array" ref="AQ256">XLOOKUP($D:$D,'DS ST'!$J:$J,'DS ST'!M:M)</f>
        <v>HCM 015</v>
      </c>
      <c r="AR256" s="140"/>
      <c r="AS256" s="140"/>
      <c r="AT256" s="135" t="str">
        <f t="array" ref="AT256">xlookup($E:$E,'CLV2'!$A:$A,'CLV2'!$F:$F)</f>
        <v>3.LOCAL FRUITS</v>
      </c>
      <c r="AU256" s="135" t="str">
        <f t="array" ref="AU256">xlookup($E:$E,'CLV2'!$A:$A,'CLV2'!$G:$G)</f>
        <v>4.Dưa Hấu</v>
      </c>
      <c r="AV256" s="142"/>
      <c r="AW256" s="143"/>
      <c r="AX256" s="144"/>
    </row>
    <row r="257" ht="22.5" customHeight="1">
      <c r="A257" s="113"/>
      <c r="B257" s="114">
        <v>46235.0</v>
      </c>
      <c r="C257" s="115" t="s">
        <v>197</v>
      </c>
      <c r="D257" s="116" t="str">
        <f>VLOOKUP(C257,'DS ST'!A:B,2,0)</f>
        <v>A110</v>
      </c>
      <c r="E257" s="117">
        <v>11272.0</v>
      </c>
      <c r="F257" s="115" t="s">
        <v>5229</v>
      </c>
      <c r="G257" s="115" t="s">
        <v>29</v>
      </c>
      <c r="H257" s="118">
        <v>6.0</v>
      </c>
      <c r="I257" s="118">
        <v>5.0</v>
      </c>
      <c r="J257" s="119">
        <f t="shared" si="4"/>
        <v>1</v>
      </c>
      <c r="K257" s="115" t="s">
        <v>5405</v>
      </c>
      <c r="L257" s="121" t="str">
        <f t="shared" si="5"/>
        <v>PT159834611272</v>
      </c>
      <c r="M257" s="121" t="s">
        <v>5406</v>
      </c>
      <c r="N257" s="122"/>
      <c r="O257" s="122"/>
      <c r="P257" s="119">
        <f t="shared" si="6"/>
        <v>1</v>
      </c>
      <c r="Q257" s="124"/>
      <c r="R257" s="124"/>
      <c r="S257" s="124"/>
      <c r="T257" s="125" t="s">
        <v>3271</v>
      </c>
      <c r="U257" s="126" t="s">
        <v>697</v>
      </c>
      <c r="V257" s="127" t="s">
        <v>1500</v>
      </c>
      <c r="W257" s="129" t="str">
        <f t="shared" si="7"/>
        <v/>
      </c>
      <c r="X257" s="129" t="str">
        <f t="shared" si="21"/>
        <v/>
      </c>
      <c r="Y257" s="130" t="str">
        <f>IF(N(P257)&lt;=0,"",IF(OR(T257="Hình KDB",T257="Hình tele",ISNUMBER(SEARCH("Hình KDB",T257)),ISNUMBER(SEARCH("Hình tele",T257)),ISNUMBER(SEARCH("sai code",T257)),ISNUMBER(SEARCH("Thiếu kiện",U257))),"Kho rau",IF(AND(T257&lt;&gt;"Hình KDB",T257&lt;&gt;"Hình tele"),"Chưa xác định",IF(N(O257)&gt;0,IF(OR(T257="Hình KDB",T257="Hình tele",ISNUMBER(SEARCH("Hình KDB",T257)),ISNUMBER(SEARCH("Hình tele",T257)),ISNUMBER(SEARCH("sai code",T257)),ISNUMBER(SEARCH("Thiếu kiện",U257))),"Kho rau","Chưa xác định"),IF(OR(T257="Hình KDB",T257="Hình tele",ISNUMBER(SEARCH("Hình KDB",T257)),ISNUMBER(SEARCH("Hình tele",T257)),ISNUMBER(SEARCH("sai code",T257)),ISNUMBER(SEARCH("Thiếu kiện",U257))),"Kho rau",IF(V257="Chưa xác định","Chưa xác định",IF(OR(V257="DC giao thiếu",V257="TX giao thiếu kiện",V257="Hàng không đạt CL"),"Kho rau","")))))))</f>
        <v>Kho rau</v>
      </c>
      <c r="Z257" s="131" t="s">
        <v>745</v>
      </c>
      <c r="AA257" s="124"/>
      <c r="AB257" s="132"/>
      <c r="AC257" s="133"/>
      <c r="AD257" s="134"/>
      <c r="AE257" s="133"/>
      <c r="AF257" s="135" t="str">
        <f t="array" ref="AF257">xlookup($E:$E,'CLV2'!$A:$A,'CLV2'!E:E)</f>
        <v>2.VEGETABLES</v>
      </c>
      <c r="AG257" s="135" t="str">
        <f t="shared" si="10"/>
        <v>Pack</v>
      </c>
      <c r="AH257" s="136">
        <f t="shared" si="11"/>
        <v>0.1666666667</v>
      </c>
      <c r="AI257" s="137">
        <f t="array" ref="AI257">XLOOKUP(E257,'Đơn giá'!A:A,'Đơn giá'!D:D)</f>
        <v>20000</v>
      </c>
      <c r="AJ257" s="138">
        <f t="shared" si="12"/>
        <v>20000</v>
      </c>
      <c r="AK257" s="138">
        <f t="shared" si="13"/>
        <v>0</v>
      </c>
      <c r="AL257" s="138">
        <f t="shared" si="14"/>
        <v>0</v>
      </c>
      <c r="AM257" s="138">
        <f t="shared" si="15"/>
        <v>20000</v>
      </c>
      <c r="AN257" s="138">
        <f t="shared" si="16"/>
        <v>0</v>
      </c>
      <c r="AO257" s="139" t="str">
        <f t="array" ref="AO257">XLOOKUP($D:$D,'DS ST'!$J:$J,'DS ST'!K:K)</f>
        <v>SC002264 - Võ Thị Thùy Dương</v>
      </c>
      <c r="AP257" s="139" t="str">
        <f t="array" ref="AP257">XLOOKUP($D:$D,'DS ST'!$J:$J,'DS ST'!L:L)</f>
        <v>Võ Thị Huệ</v>
      </c>
      <c r="AQ257" s="139" t="str">
        <f t="array" ref="AQ257">XLOOKUP($D:$D,'DS ST'!$J:$J,'DS ST'!M:M)</f>
        <v>HCM 032</v>
      </c>
      <c r="AR257" s="140"/>
      <c r="AS257" s="140"/>
      <c r="AT257" s="135" t="str">
        <f t="array" ref="AT257">xlookup($E:$E,'CLV2'!$A:$A,'CLV2'!$F:$F)</f>
        <v>3.LEAFY VEGGIES</v>
      </c>
      <c r="AU257" s="135" t="str">
        <f t="array" ref="AU257">xlookup($E:$E,'CLV2'!$A:$A,'CLV2'!$G:$G)</f>
        <v>4.Rau Ăn Bông</v>
      </c>
      <c r="AV257" s="142"/>
      <c r="AW257" s="143"/>
      <c r="AX257" s="144"/>
    </row>
    <row r="258" ht="22.5" customHeight="1">
      <c r="A258" s="113"/>
      <c r="B258" s="114">
        <v>46235.0</v>
      </c>
      <c r="C258" s="115" t="s">
        <v>197</v>
      </c>
      <c r="D258" s="116" t="str">
        <f>VLOOKUP(C258,'DS ST'!A:B,2,0)</f>
        <v>A110</v>
      </c>
      <c r="E258" s="117">
        <v>1100867.0</v>
      </c>
      <c r="F258" s="115" t="s">
        <v>924</v>
      </c>
      <c r="G258" s="115" t="s">
        <v>104</v>
      </c>
      <c r="H258" s="118">
        <v>11.2</v>
      </c>
      <c r="I258" s="118">
        <v>11.16</v>
      </c>
      <c r="J258" s="119">
        <f t="shared" si="4"/>
        <v>0.04</v>
      </c>
      <c r="K258" s="115" t="s">
        <v>5405</v>
      </c>
      <c r="L258" s="121" t="str">
        <f t="shared" si="5"/>
        <v>PT15983461100867</v>
      </c>
      <c r="M258" s="121" t="s">
        <v>5406</v>
      </c>
      <c r="N258" s="122">
        <v>0.03999999999999915</v>
      </c>
      <c r="O258" s="122"/>
      <c r="P258" s="119">
        <f t="shared" si="6"/>
        <v>0</v>
      </c>
      <c r="Q258" s="124"/>
      <c r="R258" s="124"/>
      <c r="S258" s="124"/>
      <c r="T258" s="125" t="s">
        <v>695</v>
      </c>
      <c r="U258" s="126" t="s">
        <v>697</v>
      </c>
      <c r="V258" s="127" t="s">
        <v>492</v>
      </c>
      <c r="W258" s="129" t="str">
        <f t="shared" si="7"/>
        <v>Hao hụt</v>
      </c>
      <c r="X258" s="129" t="str">
        <f t="shared" si="21"/>
        <v/>
      </c>
      <c r="Y258" s="154" t="s">
        <v>499</v>
      </c>
      <c r="Z258" s="131" t="s">
        <v>745</v>
      </c>
      <c r="AA258" s="124"/>
      <c r="AB258" s="132"/>
      <c r="AC258" s="133"/>
      <c r="AD258" s="134"/>
      <c r="AE258" s="133"/>
      <c r="AF258" s="135" t="str">
        <f t="array" ref="AF258">xlookup($E:$E,'CLV2'!$A:$A,'CLV2'!E:E)</f>
        <v>2.FRUITS</v>
      </c>
      <c r="AG258" s="135" t="str">
        <f t="shared" si="10"/>
        <v>KG</v>
      </c>
      <c r="AH258" s="136">
        <f t="shared" si="11"/>
        <v>0.003571428571</v>
      </c>
      <c r="AI258" s="137">
        <f t="array" ref="AI258">XLOOKUP(E258,'Đơn giá'!A:A,'Đơn giá'!D:D)</f>
        <v>33000</v>
      </c>
      <c r="AJ258" s="138">
        <f t="shared" si="12"/>
        <v>1320</v>
      </c>
      <c r="AK258" s="138">
        <f t="shared" si="13"/>
        <v>1320</v>
      </c>
      <c r="AL258" s="138">
        <f t="shared" si="14"/>
        <v>0</v>
      </c>
      <c r="AM258" s="138">
        <f t="shared" si="15"/>
        <v>0</v>
      </c>
      <c r="AN258" s="138">
        <f t="shared" si="16"/>
        <v>0</v>
      </c>
      <c r="AO258" s="139" t="str">
        <f t="array" ref="AO258">XLOOKUP($D:$D,'DS ST'!$J:$J,'DS ST'!K:K)</f>
        <v>SC002264 - Võ Thị Thùy Dương</v>
      </c>
      <c r="AP258" s="139" t="str">
        <f t="array" ref="AP258">XLOOKUP($D:$D,'DS ST'!$J:$J,'DS ST'!L:L)</f>
        <v>Võ Thị Huệ</v>
      </c>
      <c r="AQ258" s="139" t="str">
        <f t="array" ref="AQ258">XLOOKUP($D:$D,'DS ST'!$J:$J,'DS ST'!M:M)</f>
        <v>HCM 032</v>
      </c>
      <c r="AR258" s="140"/>
      <c r="AS258" s="140"/>
      <c r="AT258" s="135" t="str">
        <f t="array" ref="AT258">xlookup($E:$E,'CLV2'!$A:$A,'CLV2'!$F:$F)</f>
        <v>3.LOCAL FRUITS</v>
      </c>
      <c r="AU258" s="135" t="str">
        <f t="array" ref="AU258">xlookup($E:$E,'CLV2'!$A:$A,'CLV2'!$G:$G)</f>
        <v>4.Bưởi</v>
      </c>
      <c r="AV258" s="142"/>
      <c r="AW258" s="143"/>
      <c r="AX258" s="144"/>
    </row>
    <row r="259" ht="22.5" customHeight="1">
      <c r="A259" s="113"/>
      <c r="B259" s="114">
        <v>46235.0</v>
      </c>
      <c r="C259" s="115" t="s">
        <v>197</v>
      </c>
      <c r="D259" s="116" t="str">
        <f>VLOOKUP(C259,'DS ST'!A:B,2,0)</f>
        <v>A110</v>
      </c>
      <c r="E259" s="117">
        <v>1100992.0</v>
      </c>
      <c r="F259" s="115" t="s">
        <v>641</v>
      </c>
      <c r="G259" s="115" t="s">
        <v>104</v>
      </c>
      <c r="H259" s="118">
        <v>20.1</v>
      </c>
      <c r="I259" s="118">
        <v>20.02</v>
      </c>
      <c r="J259" s="119">
        <f t="shared" si="4"/>
        <v>0.08</v>
      </c>
      <c r="K259" s="115" t="s">
        <v>5405</v>
      </c>
      <c r="L259" s="121" t="str">
        <f t="shared" si="5"/>
        <v>PT15983461100992</v>
      </c>
      <c r="M259" s="121" t="s">
        <v>5406</v>
      </c>
      <c r="N259" s="122">
        <v>0.08000000000000185</v>
      </c>
      <c r="O259" s="122"/>
      <c r="P259" s="119">
        <f t="shared" si="6"/>
        <v>0</v>
      </c>
      <c r="Q259" s="124"/>
      <c r="R259" s="124"/>
      <c r="S259" s="124"/>
      <c r="T259" s="125" t="s">
        <v>695</v>
      </c>
      <c r="U259" s="126" t="s">
        <v>697</v>
      </c>
      <c r="V259" s="127" t="s">
        <v>492</v>
      </c>
      <c r="W259" s="129" t="str">
        <f t="shared" si="7"/>
        <v>Hao hụt</v>
      </c>
      <c r="X259" s="129" t="str">
        <f t="shared" si="21"/>
        <v/>
      </c>
      <c r="Y259" s="154" t="s">
        <v>499</v>
      </c>
      <c r="Z259" s="131" t="s">
        <v>745</v>
      </c>
      <c r="AA259" s="124"/>
      <c r="AB259" s="132"/>
      <c r="AC259" s="133"/>
      <c r="AD259" s="134"/>
      <c r="AE259" s="133"/>
      <c r="AF259" s="135" t="str">
        <f t="array" ref="AF259">xlookup($E:$E,'CLV2'!$A:$A,'CLV2'!E:E)</f>
        <v>2.FRUITS</v>
      </c>
      <c r="AG259" s="135" t="str">
        <f t="shared" si="10"/>
        <v>KG</v>
      </c>
      <c r="AH259" s="136">
        <f t="shared" si="11"/>
        <v>0.003980099502</v>
      </c>
      <c r="AI259" s="137">
        <f t="array" ref="AI259">XLOOKUP(E259,'Đơn giá'!A:A,'Đơn giá'!D:D)</f>
        <v>37000</v>
      </c>
      <c r="AJ259" s="138">
        <f t="shared" si="12"/>
        <v>2960</v>
      </c>
      <c r="AK259" s="138">
        <f t="shared" si="13"/>
        <v>2960</v>
      </c>
      <c r="AL259" s="138">
        <f t="shared" si="14"/>
        <v>0</v>
      </c>
      <c r="AM259" s="138">
        <f t="shared" si="15"/>
        <v>0</v>
      </c>
      <c r="AN259" s="138">
        <f t="shared" si="16"/>
        <v>0</v>
      </c>
      <c r="AO259" s="139" t="str">
        <f t="array" ref="AO259">XLOOKUP($D:$D,'DS ST'!$J:$J,'DS ST'!K:K)</f>
        <v>SC002264 - Võ Thị Thùy Dương</v>
      </c>
      <c r="AP259" s="139" t="str">
        <f t="array" ref="AP259">XLOOKUP($D:$D,'DS ST'!$J:$J,'DS ST'!L:L)</f>
        <v>Võ Thị Huệ</v>
      </c>
      <c r="AQ259" s="139" t="str">
        <f t="array" ref="AQ259">XLOOKUP($D:$D,'DS ST'!$J:$J,'DS ST'!M:M)</f>
        <v>HCM 032</v>
      </c>
      <c r="AR259" s="140"/>
      <c r="AS259" s="140"/>
      <c r="AT259" s="135" t="str">
        <f t="array" ref="AT259">xlookup($E:$E,'CLV2'!$A:$A,'CLV2'!$F:$F)</f>
        <v>3.LOCAL FRUITS</v>
      </c>
      <c r="AU259" s="135" t="str">
        <f t="array" ref="AU259">xlookup($E:$E,'CLV2'!$A:$A,'CLV2'!$G:$G)</f>
        <v>4.Dưa Lưới</v>
      </c>
      <c r="AV259" s="142"/>
      <c r="AW259" s="143"/>
      <c r="AX259" s="144"/>
    </row>
    <row r="260" ht="22.5" customHeight="1">
      <c r="A260" s="113"/>
      <c r="B260" s="114">
        <v>46235.0</v>
      </c>
      <c r="C260" s="115" t="s">
        <v>197</v>
      </c>
      <c r="D260" s="116" t="str">
        <f>VLOOKUP(C260,'DS ST'!A:B,2,0)</f>
        <v>A110</v>
      </c>
      <c r="E260" s="117">
        <v>1101366.0</v>
      </c>
      <c r="F260" s="115" t="s">
        <v>1804</v>
      </c>
      <c r="G260" s="115" t="s">
        <v>104</v>
      </c>
      <c r="H260" s="118">
        <v>12.5</v>
      </c>
      <c r="I260" s="118">
        <v>12.34</v>
      </c>
      <c r="J260" s="119">
        <f t="shared" si="4"/>
        <v>0.16</v>
      </c>
      <c r="K260" s="115" t="s">
        <v>5405</v>
      </c>
      <c r="L260" s="121" t="str">
        <f t="shared" si="5"/>
        <v>PT15983461101366</v>
      </c>
      <c r="M260" s="121" t="s">
        <v>5406</v>
      </c>
      <c r="N260" s="122">
        <v>0.16000000000000014</v>
      </c>
      <c r="O260" s="122"/>
      <c r="P260" s="119">
        <f t="shared" si="6"/>
        <v>0</v>
      </c>
      <c r="Q260" s="124"/>
      <c r="R260" s="124"/>
      <c r="S260" s="124"/>
      <c r="T260" s="125" t="s">
        <v>695</v>
      </c>
      <c r="U260" s="126" t="s">
        <v>697</v>
      </c>
      <c r="V260" s="127" t="s">
        <v>492</v>
      </c>
      <c r="W260" s="129" t="str">
        <f t="shared" si="7"/>
        <v>Hao hụt</v>
      </c>
      <c r="X260" s="129" t="str">
        <f t="shared" si="21"/>
        <v/>
      </c>
      <c r="Y260" s="154" t="s">
        <v>499</v>
      </c>
      <c r="Z260" s="131" t="s">
        <v>745</v>
      </c>
      <c r="AA260" s="124"/>
      <c r="AB260" s="132"/>
      <c r="AC260" s="133"/>
      <c r="AD260" s="134"/>
      <c r="AE260" s="133"/>
      <c r="AF260" s="135" t="str">
        <f t="array" ref="AF260">xlookup($E:$E,'CLV2'!$A:$A,'CLV2'!E:E)</f>
        <v>2.VEGETABLES</v>
      </c>
      <c r="AG260" s="135" t="str">
        <f t="shared" si="10"/>
        <v>KG</v>
      </c>
      <c r="AH260" s="136">
        <f t="shared" si="11"/>
        <v>0.0128</v>
      </c>
      <c r="AI260" s="137">
        <f t="array" ref="AI260">XLOOKUP(E260,'Đơn giá'!A:A,'Đơn giá'!D:D)</f>
        <v>55000</v>
      </c>
      <c r="AJ260" s="138">
        <f t="shared" si="12"/>
        <v>8800</v>
      </c>
      <c r="AK260" s="138">
        <f t="shared" si="13"/>
        <v>8800</v>
      </c>
      <c r="AL260" s="138">
        <f t="shared" si="14"/>
        <v>0</v>
      </c>
      <c r="AM260" s="138">
        <f t="shared" si="15"/>
        <v>0</v>
      </c>
      <c r="AN260" s="138">
        <f t="shared" si="16"/>
        <v>0</v>
      </c>
      <c r="AO260" s="139" t="str">
        <f t="array" ref="AO260">XLOOKUP($D:$D,'DS ST'!$J:$J,'DS ST'!K:K)</f>
        <v>SC002264 - Võ Thị Thùy Dương</v>
      </c>
      <c r="AP260" s="139" t="str">
        <f t="array" ref="AP260">XLOOKUP($D:$D,'DS ST'!$J:$J,'DS ST'!L:L)</f>
        <v>Võ Thị Huệ</v>
      </c>
      <c r="AQ260" s="139" t="str">
        <f t="array" ref="AQ260">XLOOKUP($D:$D,'DS ST'!$J:$J,'DS ST'!M:M)</f>
        <v>HCM 032</v>
      </c>
      <c r="AR260" s="140"/>
      <c r="AS260" s="140"/>
      <c r="AT260" s="135" t="str">
        <f t="array" ref="AT260">xlookup($E:$E,'CLV2'!$A:$A,'CLV2'!$F:$F)</f>
        <v>3.LEAFY VEGGIES</v>
      </c>
      <c r="AU260" s="135" t="str">
        <f t="array" ref="AU260">xlookup($E:$E,'CLV2'!$A:$A,'CLV2'!$G:$G)</f>
        <v>4.Rau Ăn Bông</v>
      </c>
      <c r="AV260" s="142"/>
      <c r="AW260" s="143"/>
      <c r="AX260" s="144"/>
    </row>
    <row r="261" ht="22.5" customHeight="1">
      <c r="A261" s="113"/>
      <c r="B261" s="114">
        <v>46235.0</v>
      </c>
      <c r="C261" s="115" t="s">
        <v>197</v>
      </c>
      <c r="D261" s="116" t="str">
        <f>VLOOKUP(C261,'DS ST'!A:B,2,0)</f>
        <v>A110</v>
      </c>
      <c r="E261" s="117">
        <v>1101377.0</v>
      </c>
      <c r="F261" s="115" t="s">
        <v>1085</v>
      </c>
      <c r="G261" s="115" t="s">
        <v>104</v>
      </c>
      <c r="H261" s="118">
        <v>4.2</v>
      </c>
      <c r="I261" s="118">
        <v>4.16</v>
      </c>
      <c r="J261" s="119">
        <f t="shared" si="4"/>
        <v>0.04</v>
      </c>
      <c r="K261" s="115" t="s">
        <v>5405</v>
      </c>
      <c r="L261" s="121" t="str">
        <f t="shared" si="5"/>
        <v>PT15983461101377</v>
      </c>
      <c r="M261" s="121" t="s">
        <v>5406</v>
      </c>
      <c r="N261" s="122">
        <v>0.040000000000000036</v>
      </c>
      <c r="O261" s="122"/>
      <c r="P261" s="119">
        <f t="shared" si="6"/>
        <v>0</v>
      </c>
      <c r="Q261" s="124"/>
      <c r="R261" s="124"/>
      <c r="S261" s="124"/>
      <c r="T261" s="125" t="s">
        <v>695</v>
      </c>
      <c r="U261" s="126" t="s">
        <v>697</v>
      </c>
      <c r="V261" s="127" t="s">
        <v>492</v>
      </c>
      <c r="W261" s="129" t="str">
        <f t="shared" si="7"/>
        <v>Hao hụt</v>
      </c>
      <c r="X261" s="129" t="str">
        <f t="shared" si="21"/>
        <v/>
      </c>
      <c r="Y261" s="154" t="s">
        <v>499</v>
      </c>
      <c r="Z261" s="131" t="s">
        <v>745</v>
      </c>
      <c r="AA261" s="124"/>
      <c r="AB261" s="132"/>
      <c r="AC261" s="133"/>
      <c r="AD261" s="134"/>
      <c r="AE261" s="133"/>
      <c r="AF261" s="135" t="str">
        <f t="array" ref="AF261">xlookup($E:$E,'CLV2'!$A:$A,'CLV2'!E:E)</f>
        <v>2.VEGETABLES</v>
      </c>
      <c r="AG261" s="135" t="str">
        <f t="shared" si="10"/>
        <v>KG</v>
      </c>
      <c r="AH261" s="136">
        <f t="shared" si="11"/>
        <v>0.009523809524</v>
      </c>
      <c r="AI261" s="137">
        <f t="array" ref="AI261">XLOOKUP(E261,'Đơn giá'!A:A,'Đơn giá'!D:D)</f>
        <v>60000</v>
      </c>
      <c r="AJ261" s="138">
        <f t="shared" si="12"/>
        <v>2400</v>
      </c>
      <c r="AK261" s="138">
        <f t="shared" si="13"/>
        <v>2400</v>
      </c>
      <c r="AL261" s="138">
        <f t="shared" si="14"/>
        <v>0</v>
      </c>
      <c r="AM261" s="138">
        <f t="shared" si="15"/>
        <v>0</v>
      </c>
      <c r="AN261" s="138">
        <f t="shared" si="16"/>
        <v>0</v>
      </c>
      <c r="AO261" s="139" t="str">
        <f t="array" ref="AO261">XLOOKUP($D:$D,'DS ST'!$J:$J,'DS ST'!K:K)</f>
        <v>SC002264 - Võ Thị Thùy Dương</v>
      </c>
      <c r="AP261" s="139" t="str">
        <f t="array" ref="AP261">XLOOKUP($D:$D,'DS ST'!$J:$J,'DS ST'!L:L)</f>
        <v>Võ Thị Huệ</v>
      </c>
      <c r="AQ261" s="139" t="str">
        <f t="array" ref="AQ261">XLOOKUP($D:$D,'DS ST'!$J:$J,'DS ST'!M:M)</f>
        <v>HCM 032</v>
      </c>
      <c r="AR261" s="140"/>
      <c r="AS261" s="140"/>
      <c r="AT261" s="135" t="str">
        <f t="array" ref="AT261">xlookup($E:$E,'CLV2'!$A:$A,'CLV2'!$F:$F)</f>
        <v>3.LEAFY VEGGIES</v>
      </c>
      <c r="AU261" s="135" t="str">
        <f t="array" ref="AU261">xlookup($E:$E,'CLV2'!$A:$A,'CLV2'!$G:$G)</f>
        <v>4.Rau Ăn Bông</v>
      </c>
      <c r="AV261" s="142"/>
      <c r="AW261" s="143"/>
      <c r="AX261" s="144"/>
    </row>
    <row r="262" ht="22.5" customHeight="1">
      <c r="A262" s="113"/>
      <c r="B262" s="114">
        <v>46235.0</v>
      </c>
      <c r="C262" s="115" t="s">
        <v>743</v>
      </c>
      <c r="D262" s="116" t="str">
        <f>VLOOKUP(C262,'DS ST'!A:B,2,0)</f>
        <v>A200</v>
      </c>
      <c r="E262" s="117">
        <v>1101302.0</v>
      </c>
      <c r="F262" s="115" t="s">
        <v>944</v>
      </c>
      <c r="G262" s="115" t="s">
        <v>104</v>
      </c>
      <c r="H262" s="118">
        <v>8.0</v>
      </c>
      <c r="I262" s="118">
        <v>7.965</v>
      </c>
      <c r="J262" s="119">
        <f t="shared" si="4"/>
        <v>0.035</v>
      </c>
      <c r="K262" s="115" t="s">
        <v>5407</v>
      </c>
      <c r="L262" s="121" t="str">
        <f t="shared" si="5"/>
        <v>PT15983451101302</v>
      </c>
      <c r="M262" s="121" t="s">
        <v>5408</v>
      </c>
      <c r="N262" s="122">
        <v>0.03500000000000014</v>
      </c>
      <c r="O262" s="122"/>
      <c r="P262" s="119">
        <f t="shared" si="6"/>
        <v>0</v>
      </c>
      <c r="Q262" s="124"/>
      <c r="R262" s="124"/>
      <c r="S262" s="124"/>
      <c r="T262" s="125" t="s">
        <v>695</v>
      </c>
      <c r="U262" s="126" t="s">
        <v>697</v>
      </c>
      <c r="V262" s="127" t="s">
        <v>492</v>
      </c>
      <c r="W262" s="129" t="str">
        <f t="shared" si="7"/>
        <v>Hao hụt</v>
      </c>
      <c r="X262" s="129" t="str">
        <f t="shared" si="21"/>
        <v/>
      </c>
      <c r="Y262" s="154" t="s">
        <v>499</v>
      </c>
      <c r="Z262" s="131" t="s">
        <v>745</v>
      </c>
      <c r="AA262" s="124"/>
      <c r="AB262" s="132"/>
      <c r="AC262" s="133"/>
      <c r="AD262" s="134"/>
      <c r="AE262" s="133"/>
      <c r="AF262" s="135" t="str">
        <f t="array" ref="AF262">xlookup($E:$E,'CLV2'!$A:$A,'CLV2'!E:E)</f>
        <v>2.FRUITS</v>
      </c>
      <c r="AG262" s="135" t="str">
        <f t="shared" si="10"/>
        <v>KG</v>
      </c>
      <c r="AH262" s="136">
        <f t="shared" si="11"/>
        <v>0.004375</v>
      </c>
      <c r="AI262" s="137">
        <f t="array" ref="AI262">XLOOKUP(E262,'Đơn giá'!A:A,'Đơn giá'!D:D)</f>
        <v>17500</v>
      </c>
      <c r="AJ262" s="138">
        <f t="shared" si="12"/>
        <v>612.5</v>
      </c>
      <c r="AK262" s="138">
        <f t="shared" si="13"/>
        <v>612.5</v>
      </c>
      <c r="AL262" s="138">
        <f t="shared" si="14"/>
        <v>0</v>
      </c>
      <c r="AM262" s="138">
        <f t="shared" si="15"/>
        <v>0</v>
      </c>
      <c r="AN262" s="138">
        <f t="shared" si="16"/>
        <v>0</v>
      </c>
      <c r="AO262" s="139" t="str">
        <f t="array" ref="AO262">XLOOKUP($D:$D,'DS ST'!$J:$J,'DS ST'!K:K)</f>
        <v>SC005218 - Đặng Đăng Khoa</v>
      </c>
      <c r="AP262" s="139" t="str">
        <f t="array" ref="AP262">XLOOKUP($D:$D,'DS ST'!$J:$J,'DS ST'!L:L)</f>
        <v>Nguyễn Thị Cà</v>
      </c>
      <c r="AQ262" s="139" t="str">
        <f t="array" ref="AQ262">XLOOKUP($D:$D,'DS ST'!$J:$J,'DS ST'!M:M)</f>
        <v>HCM 036</v>
      </c>
      <c r="AR262" s="140"/>
      <c r="AS262" s="140"/>
      <c r="AT262" s="135" t="str">
        <f t="array" ref="AT262">xlookup($E:$E,'CLV2'!$A:$A,'CLV2'!$F:$F)</f>
        <v>3.LOCAL FRUITS</v>
      </c>
      <c r="AU262" s="135" t="str">
        <f t="array" ref="AU262">xlookup($E:$E,'CLV2'!$A:$A,'CLV2'!$G:$G)</f>
        <v>4.Chuối</v>
      </c>
      <c r="AV262" s="142"/>
      <c r="AW262" s="143"/>
      <c r="AX262" s="144"/>
    </row>
    <row r="263" ht="22.5" customHeight="1">
      <c r="A263" s="113"/>
      <c r="B263" s="114">
        <v>46235.0</v>
      </c>
      <c r="C263" s="115" t="s">
        <v>1075</v>
      </c>
      <c r="D263" s="116" t="str">
        <f>VLOOKUP(C263,'DS ST'!A:B,2,0)</f>
        <v>NTD</v>
      </c>
      <c r="E263" s="117">
        <v>1101592.0</v>
      </c>
      <c r="F263" s="115" t="s">
        <v>1161</v>
      </c>
      <c r="G263" s="115" t="s">
        <v>104</v>
      </c>
      <c r="H263" s="118">
        <v>9.7</v>
      </c>
      <c r="I263" s="118">
        <v>9.6</v>
      </c>
      <c r="J263" s="119">
        <f t="shared" si="4"/>
        <v>0.1</v>
      </c>
      <c r="K263" s="115" t="s">
        <v>5409</v>
      </c>
      <c r="L263" s="121" t="str">
        <f t="shared" si="5"/>
        <v>PT15983441101592</v>
      </c>
      <c r="M263" s="121" t="s">
        <v>5410</v>
      </c>
      <c r="N263" s="122">
        <v>0.09999999999999964</v>
      </c>
      <c r="O263" s="122"/>
      <c r="P263" s="119">
        <f t="shared" si="6"/>
        <v>0</v>
      </c>
      <c r="Q263" s="124"/>
      <c r="R263" s="124"/>
      <c r="S263" s="124"/>
      <c r="T263" s="125" t="s">
        <v>3271</v>
      </c>
      <c r="U263" s="126" t="s">
        <v>697</v>
      </c>
      <c r="V263" s="127" t="s">
        <v>492</v>
      </c>
      <c r="W263" s="129" t="str">
        <f t="shared" si="7"/>
        <v>Hao hụt</v>
      </c>
      <c r="X263" s="129" t="str">
        <f t="shared" si="21"/>
        <v/>
      </c>
      <c r="Y263" s="154" t="s">
        <v>499</v>
      </c>
      <c r="Z263" s="131" t="s">
        <v>745</v>
      </c>
      <c r="AA263" s="124"/>
      <c r="AB263" s="132"/>
      <c r="AC263" s="133"/>
      <c r="AD263" s="134"/>
      <c r="AE263" s="133"/>
      <c r="AF263" s="135" t="str">
        <f t="array" ref="AF263">xlookup($E:$E,'CLV2'!$A:$A,'CLV2'!E:E)</f>
        <v>2.FRUITS</v>
      </c>
      <c r="AG263" s="135" t="str">
        <f t="shared" si="10"/>
        <v>KG</v>
      </c>
      <c r="AH263" s="136">
        <f t="shared" si="11"/>
        <v>0.01030927835</v>
      </c>
      <c r="AI263" s="137">
        <f t="array" ref="AI263">XLOOKUP(E263,'Đơn giá'!A:A,'Đơn giá'!D:D)</f>
        <v>73000</v>
      </c>
      <c r="AJ263" s="138">
        <f t="shared" si="12"/>
        <v>7300</v>
      </c>
      <c r="AK263" s="138">
        <f t="shared" si="13"/>
        <v>7300</v>
      </c>
      <c r="AL263" s="138">
        <f t="shared" si="14"/>
        <v>0</v>
      </c>
      <c r="AM263" s="138">
        <f t="shared" si="15"/>
        <v>0</v>
      </c>
      <c r="AN263" s="138">
        <f t="shared" si="16"/>
        <v>0</v>
      </c>
      <c r="AO263" s="139" t="str">
        <f t="array" ref="AO263">XLOOKUP($D:$D,'DS ST'!$J:$J,'DS ST'!K:K)</f>
        <v>SC002196 - Phạm Hữu Chương</v>
      </c>
      <c r="AP263" s="139" t="str">
        <f t="array" ref="AP263">XLOOKUP($D:$D,'DS ST'!$J:$J,'DS ST'!L:L)</f>
        <v>Nguyễn Thị Cà</v>
      </c>
      <c r="AQ263" s="139" t="str">
        <f t="array" ref="AQ263">XLOOKUP($D:$D,'DS ST'!$J:$J,'DS ST'!M:M)</f>
        <v>HCM 020</v>
      </c>
      <c r="AR263" s="140"/>
      <c r="AS263" s="140"/>
      <c r="AT263" s="135" t="str">
        <f t="array" ref="AT263">xlookup($E:$E,'CLV2'!$A:$A,'CLV2'!$F:$F)</f>
        <v>3.LOCAL FRUITS</v>
      </c>
      <c r="AU263" s="135" t="str">
        <f t="array" ref="AU263">xlookup($E:$E,'CLV2'!$A:$A,'CLV2'!$G:$G)</f>
        <v>4.Sầu Riêng</v>
      </c>
      <c r="AV263" s="142"/>
      <c r="AW263" s="143"/>
      <c r="AX263" s="144"/>
    </row>
    <row r="264" ht="22.5" customHeight="1">
      <c r="A264" s="113"/>
      <c r="B264" s="114">
        <v>46235.0</v>
      </c>
      <c r="C264" s="115" t="s">
        <v>1218</v>
      </c>
      <c r="D264" s="116" t="str">
        <f>VLOOKUP(C264,'DS ST'!A:B,2,0)</f>
        <v>TNO</v>
      </c>
      <c r="E264" s="117">
        <v>11664.0</v>
      </c>
      <c r="F264" s="115" t="s">
        <v>2660</v>
      </c>
      <c r="G264" s="115" t="s">
        <v>29</v>
      </c>
      <c r="H264" s="118">
        <v>1.0</v>
      </c>
      <c r="I264" s="118">
        <v>0.0</v>
      </c>
      <c r="J264" s="119">
        <f t="shared" si="4"/>
        <v>1</v>
      </c>
      <c r="K264" s="115" t="s">
        <v>5411</v>
      </c>
      <c r="L264" s="121" t="str">
        <f t="shared" si="5"/>
        <v>PT159834311664</v>
      </c>
      <c r="M264" s="121" t="s">
        <v>5412</v>
      </c>
      <c r="N264" s="122"/>
      <c r="O264" s="122"/>
      <c r="P264" s="119">
        <f t="shared" si="6"/>
        <v>1</v>
      </c>
      <c r="Q264" s="124"/>
      <c r="R264" s="124"/>
      <c r="S264" s="124"/>
      <c r="T264" s="125"/>
      <c r="U264" s="126" t="s">
        <v>697</v>
      </c>
      <c r="V264" s="127" t="s">
        <v>1500</v>
      </c>
      <c r="W264" s="129" t="str">
        <f t="shared" si="7"/>
        <v/>
      </c>
      <c r="X264" s="129" t="str">
        <f t="shared" si="21"/>
        <v/>
      </c>
      <c r="Y264" s="154" t="s">
        <v>499</v>
      </c>
      <c r="Z264" s="131" t="s">
        <v>745</v>
      </c>
      <c r="AA264" s="124"/>
      <c r="AB264" s="132"/>
      <c r="AC264" s="133"/>
      <c r="AD264" s="134"/>
      <c r="AE264" s="133"/>
      <c r="AF264" s="135" t="str">
        <f t="array" ref="AF264">xlookup($E:$E,'CLV2'!$A:$A,'CLV2'!E:E)</f>
        <v>2.VEGETABLES</v>
      </c>
      <c r="AG264" s="135" t="str">
        <f t="shared" si="10"/>
        <v>Pack</v>
      </c>
      <c r="AH264" s="136">
        <f t="shared" si="11"/>
        <v>1</v>
      </c>
      <c r="AI264" s="137">
        <f t="array" ref="AI264">XLOOKUP(E264,'Đơn giá'!A:A,'Đơn giá'!D:D)</f>
        <v>8500</v>
      </c>
      <c r="AJ264" s="138">
        <f t="shared" si="12"/>
        <v>8500</v>
      </c>
      <c r="AK264" s="138">
        <f t="shared" si="13"/>
        <v>0</v>
      </c>
      <c r="AL264" s="138">
        <f t="shared" si="14"/>
        <v>0</v>
      </c>
      <c r="AM264" s="138">
        <f t="shared" si="15"/>
        <v>8500</v>
      </c>
      <c r="AN264" s="138">
        <f t="shared" si="16"/>
        <v>0</v>
      </c>
      <c r="AO264" s="139" t="str">
        <f t="array" ref="AO264">XLOOKUP($D:$D,'DS ST'!$J:$J,'DS ST'!K:K)</f>
        <v>SC004524 - Trần Thanh Hiền</v>
      </c>
      <c r="AP264" s="139" t="str">
        <f t="array" ref="AP264">XLOOKUP($D:$D,'DS ST'!$J:$J,'DS ST'!L:L)</f>
        <v>Nguyễn Thị Cà</v>
      </c>
      <c r="AQ264" s="139" t="str">
        <f t="array" ref="AQ264">XLOOKUP($D:$D,'DS ST'!$J:$J,'DS ST'!M:M)</f>
        <v>HCM 019</v>
      </c>
      <c r="AR264" s="140"/>
      <c r="AS264" s="140"/>
      <c r="AT264" s="135" t="str">
        <f t="array" ref="AT264">xlookup($E:$E,'CLV2'!$A:$A,'CLV2'!$F:$F)</f>
        <v>3.HERBS</v>
      </c>
      <c r="AU264" s="135" t="str">
        <f t="array" ref="AU264">xlookup($E:$E,'CLV2'!$A:$A,'CLV2'!$G:$G)</f>
        <v>4.Rau Thơm, Rau Nêm</v>
      </c>
      <c r="AV264" s="142"/>
      <c r="AW264" s="143"/>
      <c r="AX264" s="144"/>
    </row>
    <row r="265" ht="22.5" customHeight="1">
      <c r="A265" s="113"/>
      <c r="B265" s="114">
        <v>46235.0</v>
      </c>
      <c r="C265" s="115" t="s">
        <v>985</v>
      </c>
      <c r="D265" s="116" t="str">
        <f>VLOOKUP(C265,'DS ST'!A:B,2,0)</f>
        <v>IAP</v>
      </c>
      <c r="E265" s="117">
        <v>1100816.0</v>
      </c>
      <c r="F265" s="115" t="s">
        <v>919</v>
      </c>
      <c r="G265" s="115" t="s">
        <v>104</v>
      </c>
      <c r="H265" s="118">
        <v>29.0</v>
      </c>
      <c r="I265" s="118">
        <v>28.98</v>
      </c>
      <c r="J265" s="119">
        <f t="shared" si="4"/>
        <v>0.02</v>
      </c>
      <c r="K265" s="115" t="s">
        <v>5413</v>
      </c>
      <c r="L265" s="121" t="str">
        <f t="shared" si="5"/>
        <v>PT15983421100816</v>
      </c>
      <c r="M265" s="121" t="s">
        <v>5414</v>
      </c>
      <c r="N265" s="122">
        <v>0.019999999999999574</v>
      </c>
      <c r="O265" s="122"/>
      <c r="P265" s="119">
        <f t="shared" si="6"/>
        <v>0</v>
      </c>
      <c r="Q265" s="124"/>
      <c r="R265" s="124"/>
      <c r="S265" s="124"/>
      <c r="T265" s="125" t="s">
        <v>695</v>
      </c>
      <c r="U265" s="126" t="s">
        <v>697</v>
      </c>
      <c r="V265" s="127" t="s">
        <v>492</v>
      </c>
      <c r="W265" s="129" t="str">
        <f t="shared" si="7"/>
        <v>Hao hụt</v>
      </c>
      <c r="X265" s="129" t="str">
        <f t="shared" si="21"/>
        <v/>
      </c>
      <c r="Y265" s="154" t="s">
        <v>499</v>
      </c>
      <c r="Z265" s="131" t="s">
        <v>745</v>
      </c>
      <c r="AA265" s="124"/>
      <c r="AB265" s="132"/>
      <c r="AC265" s="133"/>
      <c r="AD265" s="134"/>
      <c r="AE265" s="133"/>
      <c r="AF265" s="135" t="str">
        <f t="array" ref="AF265">xlookup($E:$E,'CLV2'!$A:$A,'CLV2'!E:E)</f>
        <v>2.FRUITS</v>
      </c>
      <c r="AG265" s="135" t="str">
        <f t="shared" si="10"/>
        <v>KG</v>
      </c>
      <c r="AH265" s="136">
        <f t="shared" si="11"/>
        <v>0.0006896551724</v>
      </c>
      <c r="AI265" s="137">
        <f t="array" ref="AI265">XLOOKUP(E265,'Đơn giá'!A:A,'Đơn giá'!D:D)</f>
        <v>19000</v>
      </c>
      <c r="AJ265" s="138">
        <f t="shared" si="12"/>
        <v>380</v>
      </c>
      <c r="AK265" s="138">
        <f t="shared" si="13"/>
        <v>380</v>
      </c>
      <c r="AL265" s="138">
        <f t="shared" si="14"/>
        <v>0</v>
      </c>
      <c r="AM265" s="138">
        <f t="shared" si="15"/>
        <v>0</v>
      </c>
      <c r="AN265" s="138">
        <f t="shared" si="16"/>
        <v>0</v>
      </c>
      <c r="AO265" s="139" t="str">
        <f t="array" ref="AO265">XLOOKUP($D:$D,'DS ST'!$J:$J,'DS ST'!K:K)</f>
        <v>SC004524 - Trần Thanh Hiền</v>
      </c>
      <c r="AP265" s="139" t="str">
        <f t="array" ref="AP265">XLOOKUP($D:$D,'DS ST'!$J:$J,'DS ST'!L:L)</f>
        <v>Nguyễn Thị Cà</v>
      </c>
      <c r="AQ265" s="139" t="str">
        <f t="array" ref="AQ265">XLOOKUP($D:$D,'DS ST'!$J:$J,'DS ST'!M:M)</f>
        <v>HCM 019</v>
      </c>
      <c r="AR265" s="140"/>
      <c r="AS265" s="140"/>
      <c r="AT265" s="135" t="str">
        <f t="array" ref="AT265">xlookup($E:$E,'CLV2'!$A:$A,'CLV2'!$F:$F)</f>
        <v>3.LOCAL FRUITS</v>
      </c>
      <c r="AU265" s="135" t="str">
        <f t="array" ref="AU265">xlookup($E:$E,'CLV2'!$A:$A,'CLV2'!$G:$G)</f>
        <v>4.Dưa Hấu</v>
      </c>
      <c r="AV265" s="142"/>
      <c r="AW265" s="143"/>
      <c r="AX265" s="144"/>
    </row>
    <row r="266" ht="22.5" customHeight="1">
      <c r="A266" s="113"/>
      <c r="B266" s="114">
        <v>46235.0</v>
      </c>
      <c r="C266" s="115" t="s">
        <v>985</v>
      </c>
      <c r="D266" s="116" t="str">
        <f>VLOOKUP(C266,'DS ST'!A:B,2,0)</f>
        <v>IAP</v>
      </c>
      <c r="E266" s="117">
        <v>1101318.0</v>
      </c>
      <c r="F266" s="115" t="s">
        <v>1036</v>
      </c>
      <c r="G266" s="115" t="s">
        <v>104</v>
      </c>
      <c r="H266" s="118">
        <v>12.6</v>
      </c>
      <c r="I266" s="118">
        <v>12.52</v>
      </c>
      <c r="J266" s="119">
        <f t="shared" si="4"/>
        <v>0.08</v>
      </c>
      <c r="K266" s="115" t="s">
        <v>5413</v>
      </c>
      <c r="L266" s="121" t="str">
        <f t="shared" si="5"/>
        <v>PT15983421101318</v>
      </c>
      <c r="M266" s="121" t="s">
        <v>5414</v>
      </c>
      <c r="N266" s="122">
        <v>0.08000000000000007</v>
      </c>
      <c r="O266" s="122"/>
      <c r="P266" s="119">
        <f t="shared" si="6"/>
        <v>0</v>
      </c>
      <c r="Q266" s="124"/>
      <c r="R266" s="124"/>
      <c r="S266" s="124"/>
      <c r="T266" s="125" t="s">
        <v>695</v>
      </c>
      <c r="U266" s="126" t="s">
        <v>697</v>
      </c>
      <c r="V266" s="127" t="s">
        <v>492</v>
      </c>
      <c r="W266" s="129" t="str">
        <f t="shared" si="7"/>
        <v>Hao hụt</v>
      </c>
      <c r="X266" s="129" t="str">
        <f t="shared" si="21"/>
        <v/>
      </c>
      <c r="Y266" s="154" t="s">
        <v>499</v>
      </c>
      <c r="Z266" s="131" t="s">
        <v>745</v>
      </c>
      <c r="AA266" s="124"/>
      <c r="AB266" s="132"/>
      <c r="AC266" s="133"/>
      <c r="AD266" s="134"/>
      <c r="AE266" s="133"/>
      <c r="AF266" s="135" t="str">
        <f t="array" ref="AF266">xlookup($E:$E,'CLV2'!$A:$A,'CLV2'!E:E)</f>
        <v>2.FRUITS</v>
      </c>
      <c r="AG266" s="135" t="str">
        <f t="shared" si="10"/>
        <v>KG</v>
      </c>
      <c r="AH266" s="136">
        <f t="shared" si="11"/>
        <v>0.006349206349</v>
      </c>
      <c r="AI266" s="137">
        <f t="array" ref="AI266">XLOOKUP(E266,'Đơn giá'!A:A,'Đơn giá'!D:D)</f>
        <v>35000</v>
      </c>
      <c r="AJ266" s="138">
        <f t="shared" si="12"/>
        <v>2800</v>
      </c>
      <c r="AK266" s="138">
        <f t="shared" si="13"/>
        <v>2800</v>
      </c>
      <c r="AL266" s="138">
        <f t="shared" si="14"/>
        <v>0</v>
      </c>
      <c r="AM266" s="138">
        <f t="shared" si="15"/>
        <v>0</v>
      </c>
      <c r="AN266" s="138">
        <f t="shared" si="16"/>
        <v>0</v>
      </c>
      <c r="AO266" s="139" t="str">
        <f t="array" ref="AO266">XLOOKUP($D:$D,'DS ST'!$J:$J,'DS ST'!K:K)</f>
        <v>SC004524 - Trần Thanh Hiền</v>
      </c>
      <c r="AP266" s="139" t="str">
        <f t="array" ref="AP266">XLOOKUP($D:$D,'DS ST'!$J:$J,'DS ST'!L:L)</f>
        <v>Nguyễn Thị Cà</v>
      </c>
      <c r="AQ266" s="139" t="str">
        <f t="array" ref="AQ266">XLOOKUP($D:$D,'DS ST'!$J:$J,'DS ST'!M:M)</f>
        <v>HCM 019</v>
      </c>
      <c r="AR266" s="140"/>
      <c r="AS266" s="140"/>
      <c r="AT266" s="135" t="str">
        <f t="array" ref="AT266">xlookup($E:$E,'CLV2'!$A:$A,'CLV2'!$F:$F)</f>
        <v>3.LOCAL FRUITS</v>
      </c>
      <c r="AU266" s="135" t="str">
        <f t="array" ref="AU266">xlookup($E:$E,'CLV2'!$A:$A,'CLV2'!$G:$G)</f>
        <v>4.Mận Roi</v>
      </c>
      <c r="AV266" s="142"/>
      <c r="AW266" s="143"/>
      <c r="AX266" s="144"/>
    </row>
    <row r="267" ht="22.5" customHeight="1">
      <c r="A267" s="113"/>
      <c r="B267" s="114">
        <v>46235.0</v>
      </c>
      <c r="C267" s="115" t="s">
        <v>985</v>
      </c>
      <c r="D267" s="116" t="str">
        <f>VLOOKUP(C267,'DS ST'!A:B,2,0)</f>
        <v>IAP</v>
      </c>
      <c r="E267" s="117">
        <v>1101366.0</v>
      </c>
      <c r="F267" s="115" t="s">
        <v>1804</v>
      </c>
      <c r="G267" s="115" t="s">
        <v>104</v>
      </c>
      <c r="H267" s="118">
        <v>12.3</v>
      </c>
      <c r="I267" s="118">
        <v>12.26</v>
      </c>
      <c r="J267" s="119">
        <f t="shared" si="4"/>
        <v>0.04</v>
      </c>
      <c r="K267" s="115" t="s">
        <v>5413</v>
      </c>
      <c r="L267" s="121" t="str">
        <f t="shared" si="5"/>
        <v>PT15983421101366</v>
      </c>
      <c r="M267" s="121" t="s">
        <v>5414</v>
      </c>
      <c r="N267" s="122">
        <v>0.040000000000000924</v>
      </c>
      <c r="O267" s="122"/>
      <c r="P267" s="119">
        <f t="shared" si="6"/>
        <v>0</v>
      </c>
      <c r="Q267" s="124"/>
      <c r="R267" s="124"/>
      <c r="S267" s="124"/>
      <c r="T267" s="125" t="s">
        <v>695</v>
      </c>
      <c r="U267" s="126" t="s">
        <v>697</v>
      </c>
      <c r="V267" s="127" t="s">
        <v>492</v>
      </c>
      <c r="W267" s="129" t="str">
        <f t="shared" si="7"/>
        <v>Hao hụt</v>
      </c>
      <c r="X267" s="129" t="str">
        <f t="shared" si="21"/>
        <v/>
      </c>
      <c r="Y267" s="154" t="s">
        <v>499</v>
      </c>
      <c r="Z267" s="131" t="s">
        <v>745</v>
      </c>
      <c r="AA267" s="124"/>
      <c r="AB267" s="132"/>
      <c r="AC267" s="133"/>
      <c r="AD267" s="134"/>
      <c r="AE267" s="133"/>
      <c r="AF267" s="135" t="str">
        <f t="array" ref="AF267">xlookup($E:$E,'CLV2'!$A:$A,'CLV2'!E:E)</f>
        <v>2.VEGETABLES</v>
      </c>
      <c r="AG267" s="135" t="str">
        <f t="shared" si="10"/>
        <v>KG</v>
      </c>
      <c r="AH267" s="136">
        <f t="shared" si="11"/>
        <v>0.00325203252</v>
      </c>
      <c r="AI267" s="137">
        <f t="array" ref="AI267">XLOOKUP(E267,'Đơn giá'!A:A,'Đơn giá'!D:D)</f>
        <v>55000</v>
      </c>
      <c r="AJ267" s="138">
        <f t="shared" si="12"/>
        <v>2200</v>
      </c>
      <c r="AK267" s="138">
        <f t="shared" si="13"/>
        <v>2200</v>
      </c>
      <c r="AL267" s="138">
        <f t="shared" si="14"/>
        <v>0</v>
      </c>
      <c r="AM267" s="138">
        <f t="shared" si="15"/>
        <v>0</v>
      </c>
      <c r="AN267" s="138">
        <f t="shared" si="16"/>
        <v>0</v>
      </c>
      <c r="AO267" s="139" t="str">
        <f t="array" ref="AO267">XLOOKUP($D:$D,'DS ST'!$J:$J,'DS ST'!K:K)</f>
        <v>SC004524 - Trần Thanh Hiền</v>
      </c>
      <c r="AP267" s="139" t="str">
        <f t="array" ref="AP267">XLOOKUP($D:$D,'DS ST'!$J:$J,'DS ST'!L:L)</f>
        <v>Nguyễn Thị Cà</v>
      </c>
      <c r="AQ267" s="139" t="str">
        <f t="array" ref="AQ267">XLOOKUP($D:$D,'DS ST'!$J:$J,'DS ST'!M:M)</f>
        <v>HCM 019</v>
      </c>
      <c r="AR267" s="140"/>
      <c r="AS267" s="140"/>
      <c r="AT267" s="135" t="str">
        <f t="array" ref="AT267">xlookup($E:$E,'CLV2'!$A:$A,'CLV2'!$F:$F)</f>
        <v>3.LEAFY VEGGIES</v>
      </c>
      <c r="AU267" s="135" t="str">
        <f t="array" ref="AU267">xlookup($E:$E,'CLV2'!$A:$A,'CLV2'!$G:$G)</f>
        <v>4.Rau Ăn Bông</v>
      </c>
      <c r="AV267" s="142"/>
      <c r="AW267" s="143"/>
      <c r="AX267" s="144"/>
    </row>
    <row r="268" ht="22.5" customHeight="1">
      <c r="A268" s="113"/>
      <c r="B268" s="114">
        <v>46235.0</v>
      </c>
      <c r="C268" s="115" t="s">
        <v>985</v>
      </c>
      <c r="D268" s="116" t="str">
        <f>VLOOKUP(C268,'DS ST'!A:B,2,0)</f>
        <v>IAP</v>
      </c>
      <c r="E268" s="117">
        <v>8.938561735029E12</v>
      </c>
      <c r="F268" s="115" t="s">
        <v>1494</v>
      </c>
      <c r="G268" s="115" t="s">
        <v>56</v>
      </c>
      <c r="H268" s="118">
        <v>1.0</v>
      </c>
      <c r="I268" s="118">
        <v>0.0</v>
      </c>
      <c r="J268" s="119">
        <f t="shared" si="4"/>
        <v>1</v>
      </c>
      <c r="K268" s="115" t="s">
        <v>5413</v>
      </c>
      <c r="L268" s="121" t="str">
        <f t="shared" si="5"/>
        <v>PT15983428938561735029</v>
      </c>
      <c r="M268" s="121" t="s">
        <v>5414</v>
      </c>
      <c r="N268" s="122"/>
      <c r="O268" s="122"/>
      <c r="P268" s="119">
        <f t="shared" si="6"/>
        <v>1</v>
      </c>
      <c r="Q268" s="124"/>
      <c r="R268" s="124"/>
      <c r="S268" s="124"/>
      <c r="T268" s="125"/>
      <c r="U268" s="126" t="s">
        <v>697</v>
      </c>
      <c r="V268" s="127" t="s">
        <v>1500</v>
      </c>
      <c r="W268" s="129" t="str">
        <f t="shared" si="7"/>
        <v/>
      </c>
      <c r="X268" s="129" t="str">
        <f t="shared" si="21"/>
        <v/>
      </c>
      <c r="Y268" s="154" t="s">
        <v>499</v>
      </c>
      <c r="Z268" s="131" t="s">
        <v>745</v>
      </c>
      <c r="AA268" s="124"/>
      <c r="AB268" s="132"/>
      <c r="AC268" s="133"/>
      <c r="AD268" s="134"/>
      <c r="AE268" s="133"/>
      <c r="AF268" s="135" t="str">
        <f t="array" ref="AF268">xlookup($E:$E,'CLV2'!$A:$A,'CLV2'!E:E)</f>
        <v>2.VEGETABLES</v>
      </c>
      <c r="AG268" s="135" t="str">
        <f t="shared" si="10"/>
        <v>Pack</v>
      </c>
      <c r="AH268" s="136">
        <f t="shared" si="11"/>
        <v>1</v>
      </c>
      <c r="AI268" s="137">
        <f t="array" ref="AI268">XLOOKUP(E268,'Đơn giá'!A:A,'Đơn giá'!D:D)</f>
        <v>24250</v>
      </c>
      <c r="AJ268" s="138">
        <f t="shared" si="12"/>
        <v>24250</v>
      </c>
      <c r="AK268" s="138">
        <f t="shared" si="13"/>
        <v>0</v>
      </c>
      <c r="AL268" s="138">
        <f t="shared" si="14"/>
        <v>0</v>
      </c>
      <c r="AM268" s="138">
        <f t="shared" si="15"/>
        <v>24250</v>
      </c>
      <c r="AN268" s="138">
        <f t="shared" si="16"/>
        <v>0</v>
      </c>
      <c r="AO268" s="139" t="str">
        <f t="array" ref="AO268">XLOOKUP($D:$D,'DS ST'!$J:$J,'DS ST'!K:K)</f>
        <v>SC004524 - Trần Thanh Hiền</v>
      </c>
      <c r="AP268" s="139" t="str">
        <f t="array" ref="AP268">XLOOKUP($D:$D,'DS ST'!$J:$J,'DS ST'!L:L)</f>
        <v>Nguyễn Thị Cà</v>
      </c>
      <c r="AQ268" s="139" t="str">
        <f t="array" ref="AQ268">XLOOKUP($D:$D,'DS ST'!$J:$J,'DS ST'!M:M)</f>
        <v>HCM 019</v>
      </c>
      <c r="AR268" s="140"/>
      <c r="AS268" s="140"/>
      <c r="AT268" s="135" t="str">
        <f t="array" ref="AT268">xlookup($E:$E,'CLV2'!$A:$A,'CLV2'!$F:$F)</f>
        <v>3.LETTUCE, SNACKABLES</v>
      </c>
      <c r="AU268" s="135" t="str">
        <f t="array" ref="AU268">xlookup($E:$E,'CLV2'!$A:$A,'CLV2'!$G:$G)</f>
        <v>4.Giá, Rau Mầm</v>
      </c>
      <c r="AV268" s="142"/>
      <c r="AW268" s="143"/>
      <c r="AX268" s="144"/>
    </row>
    <row r="269" ht="22.5" customHeight="1">
      <c r="A269" s="113"/>
      <c r="B269" s="114">
        <v>46235.0</v>
      </c>
      <c r="C269" s="115" t="s">
        <v>1230</v>
      </c>
      <c r="D269" s="116" t="str">
        <f>VLOOKUP(C269,'DS ST'!A:B,2,0)</f>
        <v>VH2</v>
      </c>
      <c r="E269" s="117">
        <v>11130.0</v>
      </c>
      <c r="F269" s="115" t="s">
        <v>5415</v>
      </c>
      <c r="G269" s="115" t="s">
        <v>23</v>
      </c>
      <c r="H269" s="118">
        <v>15.0</v>
      </c>
      <c r="I269" s="118">
        <v>0.0</v>
      </c>
      <c r="J269" s="119">
        <f t="shared" si="4"/>
        <v>15</v>
      </c>
      <c r="K269" s="115" t="s">
        <v>5416</v>
      </c>
      <c r="L269" s="121" t="str">
        <f t="shared" si="5"/>
        <v>PT159833811130</v>
      </c>
      <c r="M269" s="121" t="s">
        <v>5417</v>
      </c>
      <c r="N269" s="122"/>
      <c r="O269" s="122"/>
      <c r="P269" s="119">
        <f t="shared" si="6"/>
        <v>15</v>
      </c>
      <c r="Q269" s="124"/>
      <c r="R269" s="153" t="s">
        <v>1104</v>
      </c>
      <c r="S269" s="124"/>
      <c r="T269" s="125"/>
      <c r="U269" s="126" t="s">
        <v>697</v>
      </c>
      <c r="V269" s="127" t="s">
        <v>1500</v>
      </c>
      <c r="W269" s="129" t="str">
        <f t="shared" si="7"/>
        <v/>
      </c>
      <c r="X269" s="129" t="str">
        <f t="shared" si="21"/>
        <v/>
      </c>
      <c r="Y269" s="154" t="s">
        <v>499</v>
      </c>
      <c r="Z269" s="131" t="s">
        <v>745</v>
      </c>
      <c r="AA269" s="124"/>
      <c r="AB269" s="132"/>
      <c r="AC269" s="133"/>
      <c r="AD269" s="134"/>
      <c r="AE269" s="133"/>
      <c r="AF269" s="135" t="str">
        <f t="array" ref="AF269">xlookup($E:$E,'CLV2'!$A:$A,'CLV2'!E:E)</f>
        <v>2.VEGETABLES</v>
      </c>
      <c r="AG269" s="135" t="str">
        <f t="shared" si="10"/>
        <v>Pack</v>
      </c>
      <c r="AH269" s="136">
        <f t="shared" si="11"/>
        <v>1</v>
      </c>
      <c r="AI269" s="137">
        <f t="array" ref="AI269">XLOOKUP(E269,'Đơn giá'!A:A,'Đơn giá'!D:D)</f>
        <v>13000</v>
      </c>
      <c r="AJ269" s="138">
        <f t="shared" si="12"/>
        <v>195000</v>
      </c>
      <c r="AK269" s="138">
        <f t="shared" si="13"/>
        <v>0</v>
      </c>
      <c r="AL269" s="138">
        <f t="shared" si="14"/>
        <v>0</v>
      </c>
      <c r="AM269" s="138">
        <f t="shared" si="15"/>
        <v>195000</v>
      </c>
      <c r="AN269" s="138">
        <f t="shared" si="16"/>
        <v>0</v>
      </c>
      <c r="AO269" s="139" t="str">
        <f t="array" ref="AO269">XLOOKUP($D:$D,'DS ST'!$J:$J,'DS ST'!K:K)</f>
        <v>SC011310 - Hồ Xuân Thịnh</v>
      </c>
      <c r="AP269" s="139" t="str">
        <f t="array" ref="AP269">XLOOKUP($D:$D,'DS ST'!$J:$J,'DS ST'!L:L)</f>
        <v>Nguyễn Thị Cà</v>
      </c>
      <c r="AQ269" s="139" t="str">
        <f t="array" ref="AQ269">XLOOKUP($D:$D,'DS ST'!$J:$J,'DS ST'!M:M)</f>
        <v>HCM 021</v>
      </c>
      <c r="AR269" s="140"/>
      <c r="AS269" s="140"/>
      <c r="AT269" s="135" t="str">
        <f t="array" ref="AT269">xlookup($E:$E,'CLV2'!$A:$A,'CLV2'!$F:$F)</f>
        <v>3.FRUIT VEGGIES</v>
      </c>
      <c r="AU269" s="135" t="str">
        <f t="array" ref="AU269">xlookup($E:$E,'CLV2'!$A:$A,'CLV2'!$G:$G)</f>
        <v>4.Bầu, Bí, Mướp</v>
      </c>
      <c r="AV269" s="142"/>
      <c r="AW269" s="143"/>
      <c r="AX269" s="144"/>
    </row>
    <row r="270" ht="22.5" customHeight="1">
      <c r="A270" s="113"/>
      <c r="B270" s="114">
        <v>46235.0</v>
      </c>
      <c r="C270" s="115" t="s">
        <v>1230</v>
      </c>
      <c r="D270" s="116" t="str">
        <f>VLOOKUP(C270,'DS ST'!A:B,2,0)</f>
        <v>VH2</v>
      </c>
      <c r="E270" s="117">
        <v>1100271.0</v>
      </c>
      <c r="F270" s="115" t="s">
        <v>909</v>
      </c>
      <c r="G270" s="115" t="s">
        <v>104</v>
      </c>
      <c r="H270" s="118">
        <v>3.0</v>
      </c>
      <c r="I270" s="118">
        <v>2.99</v>
      </c>
      <c r="J270" s="119">
        <f t="shared" si="4"/>
        <v>0.01</v>
      </c>
      <c r="K270" s="115" t="s">
        <v>5416</v>
      </c>
      <c r="L270" s="121" t="str">
        <f t="shared" si="5"/>
        <v>PT15983381100271</v>
      </c>
      <c r="M270" s="121" t="s">
        <v>5417</v>
      </c>
      <c r="N270" s="122">
        <v>0.009999999999999787</v>
      </c>
      <c r="O270" s="122"/>
      <c r="P270" s="119">
        <f t="shared" si="6"/>
        <v>0</v>
      </c>
      <c r="Q270" s="124"/>
      <c r="R270" s="124"/>
      <c r="S270" s="124"/>
      <c r="T270" s="125" t="s">
        <v>3271</v>
      </c>
      <c r="U270" s="126" t="s">
        <v>697</v>
      </c>
      <c r="V270" s="127" t="s">
        <v>492</v>
      </c>
      <c r="W270" s="129" t="str">
        <f t="shared" si="7"/>
        <v>Hao hụt</v>
      </c>
      <c r="X270" s="129" t="str">
        <f t="shared" si="21"/>
        <v/>
      </c>
      <c r="Y270" s="154" t="s">
        <v>499</v>
      </c>
      <c r="Z270" s="131" t="s">
        <v>745</v>
      </c>
      <c r="AA270" s="124"/>
      <c r="AB270" s="132"/>
      <c r="AC270" s="133"/>
      <c r="AD270" s="134"/>
      <c r="AE270" s="133"/>
      <c r="AF270" s="135" t="str">
        <f t="array" ref="AF270">xlookup($E:$E,'CLV2'!$A:$A,'CLV2'!E:E)</f>
        <v>2.FRUITS</v>
      </c>
      <c r="AG270" s="135" t="str">
        <f t="shared" si="10"/>
        <v>KG</v>
      </c>
      <c r="AH270" s="136">
        <f t="shared" si="11"/>
        <v>0.003333333333</v>
      </c>
      <c r="AI270" s="137">
        <f t="array" ref="AI270">XLOOKUP(E270,'Đơn giá'!A:A,'Đơn giá'!D:D)</f>
        <v>42000</v>
      </c>
      <c r="AJ270" s="138">
        <f t="shared" si="12"/>
        <v>420</v>
      </c>
      <c r="AK270" s="138">
        <f t="shared" si="13"/>
        <v>420</v>
      </c>
      <c r="AL270" s="138">
        <f t="shared" si="14"/>
        <v>0</v>
      </c>
      <c r="AM270" s="138">
        <f t="shared" si="15"/>
        <v>0</v>
      </c>
      <c r="AN270" s="138">
        <f t="shared" si="16"/>
        <v>0</v>
      </c>
      <c r="AO270" s="139" t="str">
        <f t="array" ref="AO270">XLOOKUP($D:$D,'DS ST'!$J:$J,'DS ST'!K:K)</f>
        <v>SC011310 - Hồ Xuân Thịnh</v>
      </c>
      <c r="AP270" s="139" t="str">
        <f t="array" ref="AP270">XLOOKUP($D:$D,'DS ST'!$J:$J,'DS ST'!L:L)</f>
        <v>Nguyễn Thị Cà</v>
      </c>
      <c r="AQ270" s="139" t="str">
        <f t="array" ref="AQ270">XLOOKUP($D:$D,'DS ST'!$J:$J,'DS ST'!M:M)</f>
        <v>HCM 021</v>
      </c>
      <c r="AR270" s="140"/>
      <c r="AS270" s="140"/>
      <c r="AT270" s="135" t="str">
        <f t="array" ref="AT270">xlookup($E:$E,'CLV2'!$A:$A,'CLV2'!$F:$F)</f>
        <v>3.LOCAL FRUITS</v>
      </c>
      <c r="AU270" s="135" t="str">
        <f t="array" ref="AU270">xlookup($E:$E,'CLV2'!$A:$A,'CLV2'!$G:$G)</f>
        <v>4.Xoài</v>
      </c>
      <c r="AV270" s="142"/>
      <c r="AW270" s="143"/>
      <c r="AX270" s="144"/>
    </row>
    <row r="271" ht="22.5" customHeight="1">
      <c r="A271" s="113"/>
      <c r="B271" s="114">
        <v>46235.0</v>
      </c>
      <c r="C271" s="115" t="s">
        <v>1230</v>
      </c>
      <c r="D271" s="116" t="str">
        <f>VLOOKUP(C271,'DS ST'!A:B,2,0)</f>
        <v>VH2</v>
      </c>
      <c r="E271" s="117">
        <v>1101366.0</v>
      </c>
      <c r="F271" s="115" t="s">
        <v>1804</v>
      </c>
      <c r="G271" s="115" t="s">
        <v>104</v>
      </c>
      <c r="H271" s="118">
        <v>4.0</v>
      </c>
      <c r="I271" s="118">
        <v>3.96</v>
      </c>
      <c r="J271" s="119">
        <f t="shared" si="4"/>
        <v>0.04</v>
      </c>
      <c r="K271" s="115" t="s">
        <v>5416</v>
      </c>
      <c r="L271" s="121" t="str">
        <f t="shared" si="5"/>
        <v>PT15983381101366</v>
      </c>
      <c r="M271" s="121" t="s">
        <v>5417</v>
      </c>
      <c r="N271" s="122">
        <v>0.040000000000000036</v>
      </c>
      <c r="O271" s="122"/>
      <c r="P271" s="119">
        <f t="shared" si="6"/>
        <v>0</v>
      </c>
      <c r="Q271" s="124"/>
      <c r="R271" s="153" t="s">
        <v>1104</v>
      </c>
      <c r="S271" s="124"/>
      <c r="T271" s="125" t="s">
        <v>5418</v>
      </c>
      <c r="U271" s="126" t="s">
        <v>697</v>
      </c>
      <c r="V271" s="127" t="s">
        <v>492</v>
      </c>
      <c r="W271" s="129" t="str">
        <f t="shared" si="7"/>
        <v>Hao hụt</v>
      </c>
      <c r="X271" s="129" t="str">
        <f t="shared" si="21"/>
        <v/>
      </c>
      <c r="Y271" s="154" t="s">
        <v>499</v>
      </c>
      <c r="Z271" s="131" t="s">
        <v>745</v>
      </c>
      <c r="AA271" s="124"/>
      <c r="AB271" s="132"/>
      <c r="AC271" s="133"/>
      <c r="AD271" s="134"/>
      <c r="AE271" s="133"/>
      <c r="AF271" s="135" t="str">
        <f t="array" ref="AF271">xlookup($E:$E,'CLV2'!$A:$A,'CLV2'!E:E)</f>
        <v>2.VEGETABLES</v>
      </c>
      <c r="AG271" s="135" t="str">
        <f t="shared" si="10"/>
        <v>KG</v>
      </c>
      <c r="AH271" s="136">
        <f t="shared" si="11"/>
        <v>0.01</v>
      </c>
      <c r="AI271" s="137">
        <f t="array" ref="AI271">XLOOKUP(E271,'Đơn giá'!A:A,'Đơn giá'!D:D)</f>
        <v>55000</v>
      </c>
      <c r="AJ271" s="138">
        <f t="shared" si="12"/>
        <v>2200</v>
      </c>
      <c r="AK271" s="138">
        <f t="shared" si="13"/>
        <v>2200</v>
      </c>
      <c r="AL271" s="138">
        <f t="shared" si="14"/>
        <v>0</v>
      </c>
      <c r="AM271" s="138">
        <f t="shared" si="15"/>
        <v>0</v>
      </c>
      <c r="AN271" s="138">
        <f t="shared" si="16"/>
        <v>0</v>
      </c>
      <c r="AO271" s="139" t="str">
        <f t="array" ref="AO271">XLOOKUP($D:$D,'DS ST'!$J:$J,'DS ST'!K:K)</f>
        <v>SC011310 - Hồ Xuân Thịnh</v>
      </c>
      <c r="AP271" s="139" t="str">
        <f t="array" ref="AP271">XLOOKUP($D:$D,'DS ST'!$J:$J,'DS ST'!L:L)</f>
        <v>Nguyễn Thị Cà</v>
      </c>
      <c r="AQ271" s="139" t="str">
        <f t="array" ref="AQ271">XLOOKUP($D:$D,'DS ST'!$J:$J,'DS ST'!M:M)</f>
        <v>HCM 021</v>
      </c>
      <c r="AR271" s="140"/>
      <c r="AS271" s="140"/>
      <c r="AT271" s="135" t="str">
        <f t="array" ref="AT271">xlookup($E:$E,'CLV2'!$A:$A,'CLV2'!$F:$F)</f>
        <v>3.LEAFY VEGGIES</v>
      </c>
      <c r="AU271" s="135" t="str">
        <f t="array" ref="AU271">xlookup($E:$E,'CLV2'!$A:$A,'CLV2'!$G:$G)</f>
        <v>4.Rau Ăn Bông</v>
      </c>
      <c r="AV271" s="142"/>
      <c r="AW271" s="143"/>
      <c r="AX271" s="144"/>
    </row>
    <row r="272" ht="22.5" customHeight="1">
      <c r="A272" s="113"/>
      <c r="B272" s="114">
        <v>46235.0</v>
      </c>
      <c r="C272" s="115" t="s">
        <v>1230</v>
      </c>
      <c r="D272" s="116" t="str">
        <f>VLOOKUP(C272,'DS ST'!A:B,2,0)</f>
        <v>VH2</v>
      </c>
      <c r="E272" s="117">
        <v>1101592.0</v>
      </c>
      <c r="F272" s="115" t="s">
        <v>1161</v>
      </c>
      <c r="G272" s="115" t="s">
        <v>104</v>
      </c>
      <c r="H272" s="118">
        <v>20.4</v>
      </c>
      <c r="I272" s="118">
        <v>20.22</v>
      </c>
      <c r="J272" s="119">
        <f t="shared" si="4"/>
        <v>0.18</v>
      </c>
      <c r="K272" s="115" t="s">
        <v>5416</v>
      </c>
      <c r="L272" s="121" t="str">
        <f t="shared" si="5"/>
        <v>PT15983381101592</v>
      </c>
      <c r="M272" s="121" t="s">
        <v>5417</v>
      </c>
      <c r="N272" s="122">
        <v>0.17999999999999972</v>
      </c>
      <c r="O272" s="122"/>
      <c r="P272" s="119">
        <f t="shared" si="6"/>
        <v>0</v>
      </c>
      <c r="Q272" s="124"/>
      <c r="R272" s="153" t="s">
        <v>1104</v>
      </c>
      <c r="S272" s="124"/>
      <c r="T272" s="125" t="s">
        <v>5418</v>
      </c>
      <c r="U272" s="126" t="s">
        <v>697</v>
      </c>
      <c r="V272" s="127" t="s">
        <v>492</v>
      </c>
      <c r="W272" s="129" t="str">
        <f t="shared" si="7"/>
        <v>Hao hụt</v>
      </c>
      <c r="X272" s="129" t="str">
        <f t="shared" si="21"/>
        <v/>
      </c>
      <c r="Y272" s="154" t="s">
        <v>499</v>
      </c>
      <c r="Z272" s="131" t="s">
        <v>745</v>
      </c>
      <c r="AA272" s="124"/>
      <c r="AB272" s="132"/>
      <c r="AC272" s="133"/>
      <c r="AD272" s="134"/>
      <c r="AE272" s="133"/>
      <c r="AF272" s="135" t="str">
        <f t="array" ref="AF272">xlookup($E:$E,'CLV2'!$A:$A,'CLV2'!E:E)</f>
        <v>2.FRUITS</v>
      </c>
      <c r="AG272" s="135" t="str">
        <f t="shared" si="10"/>
        <v>KG</v>
      </c>
      <c r="AH272" s="136">
        <f t="shared" si="11"/>
        <v>0.008823529412</v>
      </c>
      <c r="AI272" s="137">
        <f t="array" ref="AI272">XLOOKUP(E272,'Đơn giá'!A:A,'Đơn giá'!D:D)</f>
        <v>73000</v>
      </c>
      <c r="AJ272" s="138">
        <f t="shared" si="12"/>
        <v>13140</v>
      </c>
      <c r="AK272" s="138">
        <f t="shared" si="13"/>
        <v>13140</v>
      </c>
      <c r="AL272" s="138">
        <f t="shared" si="14"/>
        <v>0</v>
      </c>
      <c r="AM272" s="138">
        <f t="shared" si="15"/>
        <v>0</v>
      </c>
      <c r="AN272" s="138">
        <f t="shared" si="16"/>
        <v>0</v>
      </c>
      <c r="AO272" s="139" t="str">
        <f t="array" ref="AO272">XLOOKUP($D:$D,'DS ST'!$J:$J,'DS ST'!K:K)</f>
        <v>SC011310 - Hồ Xuân Thịnh</v>
      </c>
      <c r="AP272" s="139" t="str">
        <f t="array" ref="AP272">XLOOKUP($D:$D,'DS ST'!$J:$J,'DS ST'!L:L)</f>
        <v>Nguyễn Thị Cà</v>
      </c>
      <c r="AQ272" s="139" t="str">
        <f t="array" ref="AQ272">XLOOKUP($D:$D,'DS ST'!$J:$J,'DS ST'!M:M)</f>
        <v>HCM 021</v>
      </c>
      <c r="AR272" s="140"/>
      <c r="AS272" s="140"/>
      <c r="AT272" s="135" t="str">
        <f t="array" ref="AT272">xlookup($E:$E,'CLV2'!$A:$A,'CLV2'!$F:$F)</f>
        <v>3.LOCAL FRUITS</v>
      </c>
      <c r="AU272" s="135" t="str">
        <f t="array" ref="AU272">xlookup($E:$E,'CLV2'!$A:$A,'CLV2'!$G:$G)</f>
        <v>4.Sầu Riêng</v>
      </c>
      <c r="AV272" s="142"/>
      <c r="AW272" s="143"/>
      <c r="AX272" s="144"/>
    </row>
    <row r="273" ht="22.5" customHeight="1">
      <c r="A273" s="113"/>
      <c r="B273" s="114">
        <v>46235.0</v>
      </c>
      <c r="C273" s="115" t="s">
        <v>938</v>
      </c>
      <c r="D273" s="116" t="str">
        <f>VLOOKUP(C273,'DS ST'!A:B,2,0)</f>
        <v>GDU</v>
      </c>
      <c r="E273" s="117">
        <v>11153.0</v>
      </c>
      <c r="F273" s="115" t="s">
        <v>1262</v>
      </c>
      <c r="G273" s="115" t="s">
        <v>29</v>
      </c>
      <c r="H273" s="118">
        <v>10.0</v>
      </c>
      <c r="I273" s="118">
        <v>5.0</v>
      </c>
      <c r="J273" s="119">
        <f t="shared" si="4"/>
        <v>5</v>
      </c>
      <c r="K273" s="115" t="s">
        <v>5419</v>
      </c>
      <c r="L273" s="121" t="str">
        <f t="shared" si="5"/>
        <v>PT159833611153</v>
      </c>
      <c r="M273" s="121" t="s">
        <v>5420</v>
      </c>
      <c r="N273" s="122"/>
      <c r="O273" s="122"/>
      <c r="P273" s="119">
        <f t="shared" si="6"/>
        <v>5</v>
      </c>
      <c r="Q273" s="124"/>
      <c r="R273" s="124"/>
      <c r="S273" s="124"/>
      <c r="T273" s="125" t="s">
        <v>3271</v>
      </c>
      <c r="U273" s="126" t="s">
        <v>697</v>
      </c>
      <c r="V273" s="127" t="s">
        <v>1500</v>
      </c>
      <c r="W273" s="129" t="str">
        <f t="shared" si="7"/>
        <v/>
      </c>
      <c r="X273" s="129" t="str">
        <f t="shared" si="21"/>
        <v/>
      </c>
      <c r="Y273" s="130" t="str">
        <f>IF(N(P273)&lt;=0,"",IF(OR(T273="Hình KDB",T273="Hình tele",ISNUMBER(SEARCH("Hình KDB",T273)),ISNUMBER(SEARCH("Hình tele",T273)),ISNUMBER(SEARCH("sai code",T273)),ISNUMBER(SEARCH("Thiếu kiện",U273))),"Kho rau",IF(AND(T273&lt;&gt;"Hình KDB",T273&lt;&gt;"Hình tele"),"Chưa xác định",IF(N(O273)&gt;0,IF(OR(T273="Hình KDB",T273="Hình tele",ISNUMBER(SEARCH("Hình KDB",T273)),ISNUMBER(SEARCH("Hình tele",T273)),ISNUMBER(SEARCH("sai code",T273)),ISNUMBER(SEARCH("Thiếu kiện",U273))),"Kho rau","Chưa xác định"),IF(OR(T273="Hình KDB",T273="Hình tele",ISNUMBER(SEARCH("Hình KDB",T273)),ISNUMBER(SEARCH("Hình tele",T273)),ISNUMBER(SEARCH("sai code",T273)),ISNUMBER(SEARCH("Thiếu kiện",U273))),"Kho rau",IF(V273="Chưa xác định","Chưa xác định",IF(OR(V273="DC giao thiếu",V273="TX giao thiếu kiện",V273="Hàng không đạt CL"),"Kho rau","")))))))</f>
        <v>Kho rau</v>
      </c>
      <c r="Z273" s="131" t="s">
        <v>745</v>
      </c>
      <c r="AA273" s="124"/>
      <c r="AB273" s="132"/>
      <c r="AC273" s="133"/>
      <c r="AD273" s="134"/>
      <c r="AE273" s="133"/>
      <c r="AF273" s="135" t="str">
        <f t="array" ref="AF273">xlookup($E:$E,'CLV2'!$A:$A,'CLV2'!E:E)</f>
        <v>2.VEGETABLES</v>
      </c>
      <c r="AG273" s="135" t="str">
        <f t="shared" si="10"/>
        <v>Pack</v>
      </c>
      <c r="AH273" s="136">
        <f t="shared" si="11"/>
        <v>0.5</v>
      </c>
      <c r="AI273" s="137">
        <f t="array" ref="AI273">XLOOKUP(E273,'Đơn giá'!A:A,'Đơn giá'!D:D)</f>
        <v>9000</v>
      </c>
      <c r="AJ273" s="138">
        <f t="shared" si="12"/>
        <v>45000</v>
      </c>
      <c r="AK273" s="138">
        <f t="shared" si="13"/>
        <v>0</v>
      </c>
      <c r="AL273" s="138">
        <f t="shared" si="14"/>
        <v>0</v>
      </c>
      <c r="AM273" s="138">
        <f t="shared" si="15"/>
        <v>45000</v>
      </c>
      <c r="AN273" s="138">
        <f t="shared" si="16"/>
        <v>0</v>
      </c>
      <c r="AO273" s="139" t="str">
        <f t="array" ref="AO273">XLOOKUP($D:$D,'DS ST'!$J:$J,'DS ST'!K:K)</f>
        <v>SC002172 - Nguyễn Ngọc Thuỳ Dương</v>
      </c>
      <c r="AP273" s="139" t="str">
        <f t="array" ref="AP273">XLOOKUP($D:$D,'DS ST'!$J:$J,'DS ST'!L:L)</f>
        <v>Võ Thị Huệ</v>
      </c>
      <c r="AQ273" s="139" t="str">
        <f t="array" ref="AQ273">XLOOKUP($D:$D,'DS ST'!$J:$J,'DS ST'!M:M)</f>
        <v>HCM 028</v>
      </c>
      <c r="AR273" s="140"/>
      <c r="AS273" s="140"/>
      <c r="AT273" s="135" t="str">
        <f t="array" ref="AT273">xlookup($E:$E,'CLV2'!$A:$A,'CLV2'!$F:$F)</f>
        <v>3.HERBS</v>
      </c>
      <c r="AU273" s="135" t="str">
        <f t="array" ref="AU273">xlookup($E:$E,'CLV2'!$A:$A,'CLV2'!$G:$G)</f>
        <v>4.Chanh, Ớt</v>
      </c>
      <c r="AV273" s="142"/>
      <c r="AW273" s="143"/>
      <c r="AX273" s="144"/>
    </row>
    <row r="274" ht="22.5" customHeight="1">
      <c r="A274" s="113"/>
      <c r="B274" s="114">
        <v>46235.0</v>
      </c>
      <c r="C274" s="115" t="s">
        <v>938</v>
      </c>
      <c r="D274" s="116" t="str">
        <f>VLOOKUP(C274,'DS ST'!A:B,2,0)</f>
        <v>GDU</v>
      </c>
      <c r="E274" s="117">
        <v>11571.0</v>
      </c>
      <c r="F274" s="115" t="s">
        <v>1325</v>
      </c>
      <c r="G274" s="115" t="s">
        <v>23</v>
      </c>
      <c r="H274" s="118">
        <v>5.0</v>
      </c>
      <c r="I274" s="118">
        <v>0.0</v>
      </c>
      <c r="J274" s="119">
        <f t="shared" si="4"/>
        <v>5</v>
      </c>
      <c r="K274" s="115" t="s">
        <v>5419</v>
      </c>
      <c r="L274" s="121" t="str">
        <f t="shared" si="5"/>
        <v>PT159833611571</v>
      </c>
      <c r="M274" s="121" t="s">
        <v>5420</v>
      </c>
      <c r="N274" s="122"/>
      <c r="O274" s="122"/>
      <c r="P274" s="119">
        <f t="shared" si="6"/>
        <v>5</v>
      </c>
      <c r="Q274" s="124"/>
      <c r="R274" s="124"/>
      <c r="S274" s="124"/>
      <c r="T274" s="125"/>
      <c r="U274" s="126" t="s">
        <v>697</v>
      </c>
      <c r="V274" s="127" t="s">
        <v>1500</v>
      </c>
      <c r="W274" s="129" t="str">
        <f t="shared" si="7"/>
        <v/>
      </c>
      <c r="X274" s="129" t="str">
        <f t="shared" si="21"/>
        <v/>
      </c>
      <c r="Y274" s="154" t="s">
        <v>499</v>
      </c>
      <c r="Z274" s="131" t="s">
        <v>745</v>
      </c>
      <c r="AA274" s="124"/>
      <c r="AB274" s="132"/>
      <c r="AC274" s="133"/>
      <c r="AD274" s="134"/>
      <c r="AE274" s="133"/>
      <c r="AF274" s="135" t="str">
        <f t="array" ref="AF274">xlookup($E:$E,'CLV2'!$A:$A,'CLV2'!E:E)</f>
        <v>2.FRUITS</v>
      </c>
      <c r="AG274" s="135" t="str">
        <f t="shared" si="10"/>
        <v>Pack</v>
      </c>
      <c r="AH274" s="136">
        <f t="shared" si="11"/>
        <v>1</v>
      </c>
      <c r="AI274" s="137">
        <f t="array" ref="AI274">XLOOKUP(E274,'Đơn giá'!A:A,'Đơn giá'!D:D)</f>
        <v>17500</v>
      </c>
      <c r="AJ274" s="138">
        <f t="shared" si="12"/>
        <v>87500</v>
      </c>
      <c r="AK274" s="138">
        <f t="shared" si="13"/>
        <v>0</v>
      </c>
      <c r="AL274" s="138">
        <f t="shared" si="14"/>
        <v>0</v>
      </c>
      <c r="AM274" s="138">
        <f t="shared" si="15"/>
        <v>87500</v>
      </c>
      <c r="AN274" s="138">
        <f t="shared" si="16"/>
        <v>0</v>
      </c>
      <c r="AO274" s="139" t="str">
        <f t="array" ref="AO274">XLOOKUP($D:$D,'DS ST'!$J:$J,'DS ST'!K:K)</f>
        <v>SC002172 - Nguyễn Ngọc Thuỳ Dương</v>
      </c>
      <c r="AP274" s="139" t="str">
        <f t="array" ref="AP274">XLOOKUP($D:$D,'DS ST'!$J:$J,'DS ST'!L:L)</f>
        <v>Võ Thị Huệ</v>
      </c>
      <c r="AQ274" s="139" t="str">
        <f t="array" ref="AQ274">XLOOKUP($D:$D,'DS ST'!$J:$J,'DS ST'!M:M)</f>
        <v>HCM 028</v>
      </c>
      <c r="AR274" s="140"/>
      <c r="AS274" s="140"/>
      <c r="AT274" s="135" t="str">
        <f t="array" ref="AT274">xlookup($E:$E,'CLV2'!$A:$A,'CLV2'!$F:$F)</f>
        <v>3.LOCAL FRUITS</v>
      </c>
      <c r="AU274" s="135" t="str">
        <f t="array" ref="AU274">xlookup($E:$E,'CLV2'!$A:$A,'CLV2'!$G:$G)</f>
        <v>4.Thanh Long</v>
      </c>
      <c r="AV274" s="142"/>
      <c r="AW274" s="143"/>
      <c r="AX274" s="144"/>
    </row>
    <row r="275" ht="22.5" customHeight="1">
      <c r="A275" s="113"/>
      <c r="B275" s="114">
        <v>46235.0</v>
      </c>
      <c r="C275" s="115" t="s">
        <v>938</v>
      </c>
      <c r="D275" s="116" t="str">
        <f>VLOOKUP(C275,'DS ST'!A:B,2,0)</f>
        <v>GDU</v>
      </c>
      <c r="E275" s="117">
        <v>1100867.0</v>
      </c>
      <c r="F275" s="115" t="s">
        <v>924</v>
      </c>
      <c r="G275" s="115" t="s">
        <v>104</v>
      </c>
      <c r="H275" s="118">
        <v>5.8</v>
      </c>
      <c r="I275" s="118">
        <v>5.695</v>
      </c>
      <c r="J275" s="119">
        <f t="shared" si="4"/>
        <v>0.105</v>
      </c>
      <c r="K275" s="115" t="s">
        <v>5419</v>
      </c>
      <c r="L275" s="121" t="str">
        <f t="shared" si="5"/>
        <v>PT15983361100867</v>
      </c>
      <c r="M275" s="121" t="s">
        <v>5420</v>
      </c>
      <c r="N275" s="122">
        <v>0.10499999999999954</v>
      </c>
      <c r="O275" s="122"/>
      <c r="P275" s="119">
        <f t="shared" si="6"/>
        <v>0</v>
      </c>
      <c r="Q275" s="124"/>
      <c r="R275" s="124"/>
      <c r="S275" s="124"/>
      <c r="T275" s="125" t="s">
        <v>695</v>
      </c>
      <c r="U275" s="126" t="s">
        <v>697</v>
      </c>
      <c r="V275" s="127" t="s">
        <v>492</v>
      </c>
      <c r="W275" s="129" t="str">
        <f t="shared" si="7"/>
        <v>Hao hụt</v>
      </c>
      <c r="X275" s="129" t="str">
        <f t="shared" si="21"/>
        <v/>
      </c>
      <c r="Y275" s="154" t="s">
        <v>499</v>
      </c>
      <c r="Z275" s="131" t="s">
        <v>745</v>
      </c>
      <c r="AA275" s="124"/>
      <c r="AB275" s="132"/>
      <c r="AC275" s="133"/>
      <c r="AD275" s="134"/>
      <c r="AE275" s="133"/>
      <c r="AF275" s="135" t="str">
        <f t="array" ref="AF275">xlookup($E:$E,'CLV2'!$A:$A,'CLV2'!E:E)</f>
        <v>2.FRUITS</v>
      </c>
      <c r="AG275" s="135" t="str">
        <f t="shared" si="10"/>
        <v>KG</v>
      </c>
      <c r="AH275" s="136">
        <f t="shared" si="11"/>
        <v>0.01810344828</v>
      </c>
      <c r="AI275" s="137">
        <f t="array" ref="AI275">XLOOKUP(E275,'Đơn giá'!A:A,'Đơn giá'!D:D)</f>
        <v>33000</v>
      </c>
      <c r="AJ275" s="138">
        <f t="shared" si="12"/>
        <v>3465</v>
      </c>
      <c r="AK275" s="138">
        <f t="shared" si="13"/>
        <v>3465</v>
      </c>
      <c r="AL275" s="138">
        <f t="shared" si="14"/>
        <v>0</v>
      </c>
      <c r="AM275" s="138">
        <f t="shared" si="15"/>
        <v>0</v>
      </c>
      <c r="AN275" s="138">
        <f t="shared" si="16"/>
        <v>0</v>
      </c>
      <c r="AO275" s="139" t="str">
        <f t="array" ref="AO275">XLOOKUP($D:$D,'DS ST'!$J:$J,'DS ST'!K:K)</f>
        <v>SC002172 - Nguyễn Ngọc Thuỳ Dương</v>
      </c>
      <c r="AP275" s="139" t="str">
        <f t="array" ref="AP275">XLOOKUP($D:$D,'DS ST'!$J:$J,'DS ST'!L:L)</f>
        <v>Võ Thị Huệ</v>
      </c>
      <c r="AQ275" s="139" t="str">
        <f t="array" ref="AQ275">XLOOKUP($D:$D,'DS ST'!$J:$J,'DS ST'!M:M)</f>
        <v>HCM 028</v>
      </c>
      <c r="AR275" s="140"/>
      <c r="AS275" s="140"/>
      <c r="AT275" s="135" t="str">
        <f t="array" ref="AT275">xlookup($E:$E,'CLV2'!$A:$A,'CLV2'!$F:$F)</f>
        <v>3.LOCAL FRUITS</v>
      </c>
      <c r="AU275" s="135" t="str">
        <f t="array" ref="AU275">xlookup($E:$E,'CLV2'!$A:$A,'CLV2'!$G:$G)</f>
        <v>4.Bưởi</v>
      </c>
      <c r="AV275" s="142"/>
      <c r="AW275" s="143"/>
      <c r="AX275" s="144"/>
    </row>
    <row r="276" ht="22.5" customHeight="1">
      <c r="A276" s="113"/>
      <c r="B276" s="114">
        <v>46235.0</v>
      </c>
      <c r="C276" s="115" t="s">
        <v>938</v>
      </c>
      <c r="D276" s="116" t="str">
        <f>VLOOKUP(C276,'DS ST'!A:B,2,0)</f>
        <v>GDU</v>
      </c>
      <c r="E276" s="117">
        <v>1100992.0</v>
      </c>
      <c r="F276" s="115" t="s">
        <v>641</v>
      </c>
      <c r="G276" s="115" t="s">
        <v>104</v>
      </c>
      <c r="H276" s="118">
        <v>10.0</v>
      </c>
      <c r="I276" s="118">
        <v>9.98</v>
      </c>
      <c r="J276" s="119">
        <f t="shared" si="4"/>
        <v>0.02</v>
      </c>
      <c r="K276" s="115" t="s">
        <v>5419</v>
      </c>
      <c r="L276" s="121" t="str">
        <f t="shared" si="5"/>
        <v>PT15983361100992</v>
      </c>
      <c r="M276" s="121" t="s">
        <v>5420</v>
      </c>
      <c r="N276" s="122">
        <v>0.019999999999999574</v>
      </c>
      <c r="O276" s="122"/>
      <c r="P276" s="119">
        <f t="shared" si="6"/>
        <v>0</v>
      </c>
      <c r="Q276" s="124"/>
      <c r="R276" s="124"/>
      <c r="S276" s="124"/>
      <c r="T276" s="125" t="s">
        <v>695</v>
      </c>
      <c r="U276" s="126" t="s">
        <v>697</v>
      </c>
      <c r="V276" s="127" t="s">
        <v>492</v>
      </c>
      <c r="W276" s="129" t="str">
        <f t="shared" si="7"/>
        <v>Hao hụt</v>
      </c>
      <c r="X276" s="129" t="str">
        <f t="shared" si="21"/>
        <v/>
      </c>
      <c r="Y276" s="154" t="s">
        <v>499</v>
      </c>
      <c r="Z276" s="131" t="s">
        <v>745</v>
      </c>
      <c r="AA276" s="124"/>
      <c r="AB276" s="132"/>
      <c r="AC276" s="133"/>
      <c r="AD276" s="134"/>
      <c r="AE276" s="133"/>
      <c r="AF276" s="135" t="str">
        <f t="array" ref="AF276">xlookup($E:$E,'CLV2'!$A:$A,'CLV2'!E:E)</f>
        <v>2.FRUITS</v>
      </c>
      <c r="AG276" s="135" t="str">
        <f t="shared" si="10"/>
        <v>KG</v>
      </c>
      <c r="AH276" s="136">
        <f t="shared" si="11"/>
        <v>0.002</v>
      </c>
      <c r="AI276" s="137">
        <f t="array" ref="AI276">XLOOKUP(E276,'Đơn giá'!A:A,'Đơn giá'!D:D)</f>
        <v>37000</v>
      </c>
      <c r="AJ276" s="138">
        <f t="shared" si="12"/>
        <v>740</v>
      </c>
      <c r="AK276" s="138">
        <f t="shared" si="13"/>
        <v>740</v>
      </c>
      <c r="AL276" s="138">
        <f t="shared" si="14"/>
        <v>0</v>
      </c>
      <c r="AM276" s="138">
        <f t="shared" si="15"/>
        <v>0</v>
      </c>
      <c r="AN276" s="138">
        <f t="shared" si="16"/>
        <v>0</v>
      </c>
      <c r="AO276" s="139" t="str">
        <f t="array" ref="AO276">XLOOKUP($D:$D,'DS ST'!$J:$J,'DS ST'!K:K)</f>
        <v>SC002172 - Nguyễn Ngọc Thuỳ Dương</v>
      </c>
      <c r="AP276" s="139" t="str">
        <f t="array" ref="AP276">XLOOKUP($D:$D,'DS ST'!$J:$J,'DS ST'!L:L)</f>
        <v>Võ Thị Huệ</v>
      </c>
      <c r="AQ276" s="139" t="str">
        <f t="array" ref="AQ276">XLOOKUP($D:$D,'DS ST'!$J:$J,'DS ST'!M:M)</f>
        <v>HCM 028</v>
      </c>
      <c r="AR276" s="140"/>
      <c r="AS276" s="140"/>
      <c r="AT276" s="135" t="str">
        <f t="array" ref="AT276">xlookup($E:$E,'CLV2'!$A:$A,'CLV2'!$F:$F)</f>
        <v>3.LOCAL FRUITS</v>
      </c>
      <c r="AU276" s="135" t="str">
        <f t="array" ref="AU276">xlookup($E:$E,'CLV2'!$A:$A,'CLV2'!$G:$G)</f>
        <v>4.Dưa Lưới</v>
      </c>
      <c r="AV276" s="142"/>
      <c r="AW276" s="143"/>
      <c r="AX276" s="144"/>
    </row>
    <row r="277" ht="22.5" customHeight="1">
      <c r="A277" s="113"/>
      <c r="B277" s="114">
        <v>46235.0</v>
      </c>
      <c r="C277" s="115" t="s">
        <v>938</v>
      </c>
      <c r="D277" s="116" t="str">
        <f>VLOOKUP(C277,'DS ST'!A:B,2,0)</f>
        <v>GDU</v>
      </c>
      <c r="E277" s="117">
        <v>1101366.0</v>
      </c>
      <c r="F277" s="115" t="s">
        <v>1804</v>
      </c>
      <c r="G277" s="115" t="s">
        <v>104</v>
      </c>
      <c r="H277" s="118">
        <v>4.1</v>
      </c>
      <c r="I277" s="118">
        <v>4.04</v>
      </c>
      <c r="J277" s="119">
        <f t="shared" si="4"/>
        <v>0.06</v>
      </c>
      <c r="K277" s="115" t="s">
        <v>5419</v>
      </c>
      <c r="L277" s="121" t="str">
        <f t="shared" si="5"/>
        <v>PT15983361101366</v>
      </c>
      <c r="M277" s="121" t="s">
        <v>5420</v>
      </c>
      <c r="N277" s="122">
        <v>0.05999999999999961</v>
      </c>
      <c r="O277" s="122"/>
      <c r="P277" s="119">
        <f t="shared" si="6"/>
        <v>0</v>
      </c>
      <c r="Q277" s="124"/>
      <c r="R277" s="124"/>
      <c r="S277" s="124"/>
      <c r="T277" s="125" t="s">
        <v>695</v>
      </c>
      <c r="U277" s="126" t="s">
        <v>697</v>
      </c>
      <c r="V277" s="127" t="s">
        <v>492</v>
      </c>
      <c r="W277" s="129" t="str">
        <f t="shared" si="7"/>
        <v>Hao hụt</v>
      </c>
      <c r="X277" s="129" t="str">
        <f t="shared" si="21"/>
        <v/>
      </c>
      <c r="Y277" s="154" t="s">
        <v>499</v>
      </c>
      <c r="Z277" s="131" t="s">
        <v>745</v>
      </c>
      <c r="AA277" s="124"/>
      <c r="AB277" s="132"/>
      <c r="AC277" s="133"/>
      <c r="AD277" s="134"/>
      <c r="AE277" s="133"/>
      <c r="AF277" s="135" t="str">
        <f t="array" ref="AF277">xlookup($E:$E,'CLV2'!$A:$A,'CLV2'!E:E)</f>
        <v>2.VEGETABLES</v>
      </c>
      <c r="AG277" s="135" t="str">
        <f t="shared" si="10"/>
        <v>KG</v>
      </c>
      <c r="AH277" s="136">
        <f t="shared" si="11"/>
        <v>0.01463414634</v>
      </c>
      <c r="AI277" s="137">
        <f t="array" ref="AI277">XLOOKUP(E277,'Đơn giá'!A:A,'Đơn giá'!D:D)</f>
        <v>55000</v>
      </c>
      <c r="AJ277" s="138">
        <f t="shared" si="12"/>
        <v>3300</v>
      </c>
      <c r="AK277" s="138">
        <f t="shared" si="13"/>
        <v>3300</v>
      </c>
      <c r="AL277" s="138">
        <f t="shared" si="14"/>
        <v>0</v>
      </c>
      <c r="AM277" s="138">
        <f t="shared" si="15"/>
        <v>0</v>
      </c>
      <c r="AN277" s="138">
        <f t="shared" si="16"/>
        <v>0</v>
      </c>
      <c r="AO277" s="139" t="str">
        <f t="array" ref="AO277">XLOOKUP($D:$D,'DS ST'!$J:$J,'DS ST'!K:K)</f>
        <v>SC002172 - Nguyễn Ngọc Thuỳ Dương</v>
      </c>
      <c r="AP277" s="139" t="str">
        <f t="array" ref="AP277">XLOOKUP($D:$D,'DS ST'!$J:$J,'DS ST'!L:L)</f>
        <v>Võ Thị Huệ</v>
      </c>
      <c r="AQ277" s="139" t="str">
        <f t="array" ref="AQ277">XLOOKUP($D:$D,'DS ST'!$J:$J,'DS ST'!M:M)</f>
        <v>HCM 028</v>
      </c>
      <c r="AR277" s="140"/>
      <c r="AS277" s="140"/>
      <c r="AT277" s="135" t="str">
        <f t="array" ref="AT277">xlookup($E:$E,'CLV2'!$A:$A,'CLV2'!$F:$F)</f>
        <v>3.LEAFY VEGGIES</v>
      </c>
      <c r="AU277" s="135" t="str">
        <f t="array" ref="AU277">xlookup($E:$E,'CLV2'!$A:$A,'CLV2'!$G:$G)</f>
        <v>4.Rau Ăn Bông</v>
      </c>
      <c r="AV277" s="142"/>
      <c r="AW277" s="143"/>
      <c r="AX277" s="144"/>
    </row>
    <row r="278" ht="22.5" customHeight="1">
      <c r="A278" s="113"/>
      <c r="B278" s="114">
        <v>46235.0</v>
      </c>
      <c r="C278" s="115" t="s">
        <v>940</v>
      </c>
      <c r="D278" s="116" t="str">
        <f>VLOOKUP(C278,'DS ST'!A:B,2,0)</f>
        <v>GHA</v>
      </c>
      <c r="E278" s="117">
        <v>11006.0</v>
      </c>
      <c r="F278" s="115" t="s">
        <v>2037</v>
      </c>
      <c r="G278" s="115" t="s">
        <v>29</v>
      </c>
      <c r="H278" s="118">
        <v>3.0</v>
      </c>
      <c r="I278" s="118">
        <v>2.0</v>
      </c>
      <c r="J278" s="119">
        <f t="shared" si="4"/>
        <v>1</v>
      </c>
      <c r="K278" s="115" t="s">
        <v>5421</v>
      </c>
      <c r="L278" s="121" t="str">
        <f t="shared" si="5"/>
        <v>PT159815411006</v>
      </c>
      <c r="M278" s="219" t="s">
        <v>5422</v>
      </c>
      <c r="N278" s="122"/>
      <c r="O278" s="122"/>
      <c r="P278" s="119">
        <f t="shared" si="6"/>
        <v>1</v>
      </c>
      <c r="Q278" s="124"/>
      <c r="R278" s="124"/>
      <c r="S278" s="124"/>
      <c r="T278" s="125"/>
      <c r="U278" s="126" t="s">
        <v>697</v>
      </c>
      <c r="V278" s="127" t="s">
        <v>1500</v>
      </c>
      <c r="W278" s="129" t="str">
        <f t="shared" si="7"/>
        <v/>
      </c>
      <c r="X278" s="129" t="str">
        <f t="shared" si="21"/>
        <v/>
      </c>
      <c r="Y278" s="154" t="s">
        <v>499</v>
      </c>
      <c r="Z278" s="131" t="s">
        <v>745</v>
      </c>
      <c r="AA278" s="124"/>
      <c r="AB278" s="132"/>
      <c r="AC278" s="133"/>
      <c r="AD278" s="134"/>
      <c r="AE278" s="133"/>
      <c r="AF278" s="135" t="str">
        <f t="array" ref="AF278">xlookup($E:$E,'CLV2'!$A:$A,'CLV2'!E:E)</f>
        <v>2.VEGETABLES</v>
      </c>
      <c r="AG278" s="135" t="str">
        <f t="shared" si="10"/>
        <v>Pack</v>
      </c>
      <c r="AH278" s="136">
        <f t="shared" si="11"/>
        <v>0.3333333333</v>
      </c>
      <c r="AI278" s="137">
        <f t="array" ref="AI278">XLOOKUP(E278,'Đơn giá'!A:A,'Đơn giá'!D:D)</f>
        <v>16377</v>
      </c>
      <c r="AJ278" s="138">
        <f t="shared" si="12"/>
        <v>16377</v>
      </c>
      <c r="AK278" s="138">
        <f t="shared" si="13"/>
        <v>0</v>
      </c>
      <c r="AL278" s="138">
        <f t="shared" si="14"/>
        <v>0</v>
      </c>
      <c r="AM278" s="138">
        <f t="shared" si="15"/>
        <v>16377</v>
      </c>
      <c r="AN278" s="138">
        <f t="shared" si="16"/>
        <v>0</v>
      </c>
      <c r="AO278" s="139" t="str">
        <f t="array" ref="AO278">XLOOKUP($D:$D,'DS ST'!$J:$J,'DS ST'!K:K)</f>
        <v>SC006728 - Nguyễn Đình Vũ</v>
      </c>
      <c r="AP278" s="139" t="str">
        <f t="array" ref="AP278">XLOOKUP($D:$D,'DS ST'!$J:$J,'DS ST'!L:L)</f>
        <v>Nguyễn Thị Cà</v>
      </c>
      <c r="AQ278" s="139" t="str">
        <f t="array" ref="AQ278">XLOOKUP($D:$D,'DS ST'!$J:$J,'DS ST'!M:M)</f>
        <v>HCM 006</v>
      </c>
      <c r="AR278" s="140"/>
      <c r="AS278" s="140"/>
      <c r="AT278" s="135" t="str">
        <f t="array" ref="AT278">xlookup($E:$E,'CLV2'!$A:$A,'CLV2'!$F:$F)</f>
        <v>3.LEAFY VEGGIES</v>
      </c>
      <c r="AU278" s="135" t="str">
        <f t="array" ref="AU278">xlookup($E:$E,'CLV2'!$A:$A,'CLV2'!$G:$G)</f>
        <v>4.Rau Cải</v>
      </c>
      <c r="AV278" s="142"/>
      <c r="AW278" s="143"/>
      <c r="AX278" s="144"/>
    </row>
    <row r="279" ht="22.5" customHeight="1">
      <c r="A279" s="113"/>
      <c r="B279" s="114">
        <v>46235.0</v>
      </c>
      <c r="C279" s="115" t="s">
        <v>977</v>
      </c>
      <c r="D279" s="116" t="str">
        <f>VLOOKUP(C279,'DS ST'!A:B,2,0)</f>
        <v>HTP</v>
      </c>
      <c r="E279" s="117">
        <v>10462.0</v>
      </c>
      <c r="F279" s="115" t="s">
        <v>310</v>
      </c>
      <c r="G279" s="115" t="s">
        <v>311</v>
      </c>
      <c r="H279" s="118">
        <v>15.0</v>
      </c>
      <c r="I279" s="118">
        <v>12.0</v>
      </c>
      <c r="J279" s="119">
        <f t="shared" si="4"/>
        <v>3</v>
      </c>
      <c r="K279" s="115" t="s">
        <v>5423</v>
      </c>
      <c r="L279" s="121" t="str">
        <f t="shared" si="5"/>
        <v>PT159833310462</v>
      </c>
      <c r="M279" s="121" t="s">
        <v>5424</v>
      </c>
      <c r="N279" s="122"/>
      <c r="O279" s="122"/>
      <c r="P279" s="119">
        <f t="shared" si="6"/>
        <v>3</v>
      </c>
      <c r="Q279" s="124"/>
      <c r="R279" s="124"/>
      <c r="S279" s="124"/>
      <c r="T279" s="125" t="s">
        <v>3271</v>
      </c>
      <c r="U279" s="126" t="s">
        <v>697</v>
      </c>
      <c r="V279" s="127" t="s">
        <v>1500</v>
      </c>
      <c r="W279" s="129" t="str">
        <f t="shared" si="7"/>
        <v/>
      </c>
      <c r="X279" s="129" t="str">
        <f t="shared" si="21"/>
        <v/>
      </c>
      <c r="Y279" s="130" t="str">
        <f t="shared" ref="Y279:Y280" si="26">IF(N(P279)&lt;=0,"",IF(OR(T279="Hình KDB",T279="Hình tele",ISNUMBER(SEARCH("Hình KDB",T279)),ISNUMBER(SEARCH("Hình tele",T279)),ISNUMBER(SEARCH("sai code",T279)),ISNUMBER(SEARCH("Thiếu kiện",U279))),"Kho rau",IF(AND(T279&lt;&gt;"Hình KDB",T279&lt;&gt;"Hình tele"),"Chưa xác định",IF(N(O279)&gt;0,IF(OR(T279="Hình KDB",T279="Hình tele",ISNUMBER(SEARCH("Hình KDB",T279)),ISNUMBER(SEARCH("Hình tele",T279)),ISNUMBER(SEARCH("sai code",T279)),ISNUMBER(SEARCH("Thiếu kiện",U279))),"Kho rau","Chưa xác định"),IF(OR(T279="Hình KDB",T279="Hình tele",ISNUMBER(SEARCH("Hình KDB",T279)),ISNUMBER(SEARCH("Hình tele",T279)),ISNUMBER(SEARCH("sai code",T279)),ISNUMBER(SEARCH("Thiếu kiện",U279))),"Kho rau",IF(V279="Chưa xác định","Chưa xác định",IF(OR(V279="DC giao thiếu",V279="TX giao thiếu kiện",V279="Hàng không đạt CL"),"Kho rau","")))))))</f>
        <v>Kho rau</v>
      </c>
      <c r="Z279" s="131" t="s">
        <v>745</v>
      </c>
      <c r="AA279" s="124"/>
      <c r="AB279" s="132"/>
      <c r="AC279" s="133"/>
      <c r="AD279" s="134"/>
      <c r="AE279" s="133"/>
      <c r="AF279" s="135" t="str">
        <f t="array" ref="AF279">xlookup($E:$E,'CLV2'!$A:$A,'CLV2'!E:E)</f>
        <v>2.VEGETABLES</v>
      </c>
      <c r="AG279" s="135" t="str">
        <f t="shared" si="10"/>
        <v>Pack</v>
      </c>
      <c r="AH279" s="136">
        <f t="shared" si="11"/>
        <v>0.2</v>
      </c>
      <c r="AI279" s="137">
        <f t="array" ref="AI279">XLOOKUP(E279,'Đơn giá'!A:A,'Đơn giá'!D:D)</f>
        <v>15000</v>
      </c>
      <c r="AJ279" s="138">
        <f t="shared" si="12"/>
        <v>45000</v>
      </c>
      <c r="AK279" s="138">
        <f t="shared" si="13"/>
        <v>0</v>
      </c>
      <c r="AL279" s="138">
        <f t="shared" si="14"/>
        <v>0</v>
      </c>
      <c r="AM279" s="138">
        <f t="shared" si="15"/>
        <v>45000</v>
      </c>
      <c r="AN279" s="138">
        <f t="shared" si="16"/>
        <v>0</v>
      </c>
      <c r="AO279" s="139" t="str">
        <f t="array" ref="AO279">XLOOKUP($D:$D,'DS ST'!$J:$J,'DS ST'!K:K)</f>
        <v>SC002260 - Huỳnh Thị Tuyết Nhi</v>
      </c>
      <c r="AP279" s="139" t="str">
        <f t="array" ref="AP279">XLOOKUP($D:$D,'DS ST'!$J:$J,'DS ST'!L:L)</f>
        <v>Võ Thị Huệ</v>
      </c>
      <c r="AQ279" s="139" t="str">
        <f t="array" ref="AQ279">XLOOKUP($D:$D,'DS ST'!$J:$J,'DS ST'!M:M)</f>
        <v>HCM 002</v>
      </c>
      <c r="AR279" s="140"/>
      <c r="AS279" s="140"/>
      <c r="AT279" s="135" t="str">
        <f t="array" ref="AT279">xlookup($E:$E,'CLV2'!$A:$A,'CLV2'!$F:$F)</f>
        <v>3.ROOT VEGGIES</v>
      </c>
      <c r="AU279" s="135" t="str">
        <f t="array" ref="AU279">xlookup($E:$E,'CLV2'!$A:$A,'CLV2'!$G:$G)</f>
        <v>4.Hành Tây</v>
      </c>
      <c r="AV279" s="142"/>
      <c r="AW279" s="143"/>
      <c r="AX279" s="144"/>
    </row>
    <row r="280" ht="22.5" customHeight="1">
      <c r="A280" s="113"/>
      <c r="B280" s="114">
        <v>46235.0</v>
      </c>
      <c r="C280" s="115" t="s">
        <v>977</v>
      </c>
      <c r="D280" s="116" t="str">
        <f>VLOOKUP(C280,'DS ST'!A:B,2,0)</f>
        <v>HTP</v>
      </c>
      <c r="E280" s="117">
        <v>11230.0</v>
      </c>
      <c r="F280" s="115" t="s">
        <v>2555</v>
      </c>
      <c r="G280" s="115" t="s">
        <v>275</v>
      </c>
      <c r="H280" s="118">
        <v>10.0</v>
      </c>
      <c r="I280" s="118">
        <v>9.0</v>
      </c>
      <c r="J280" s="119">
        <f t="shared" si="4"/>
        <v>1</v>
      </c>
      <c r="K280" s="115" t="s">
        <v>5423</v>
      </c>
      <c r="L280" s="121" t="str">
        <f t="shared" si="5"/>
        <v>PT159833311230</v>
      </c>
      <c r="M280" s="121" t="s">
        <v>5424</v>
      </c>
      <c r="N280" s="122"/>
      <c r="O280" s="122"/>
      <c r="P280" s="119">
        <f t="shared" si="6"/>
        <v>1</v>
      </c>
      <c r="Q280" s="124"/>
      <c r="R280" s="124"/>
      <c r="S280" s="124"/>
      <c r="T280" s="125" t="s">
        <v>3271</v>
      </c>
      <c r="U280" s="126" t="s">
        <v>697</v>
      </c>
      <c r="V280" s="127" t="s">
        <v>1500</v>
      </c>
      <c r="W280" s="129" t="str">
        <f t="shared" si="7"/>
        <v/>
      </c>
      <c r="X280" s="129" t="str">
        <f t="shared" si="21"/>
        <v/>
      </c>
      <c r="Y280" s="130" t="str">
        <f t="shared" si="26"/>
        <v>Kho rau</v>
      </c>
      <c r="Z280" s="131" t="s">
        <v>745</v>
      </c>
      <c r="AA280" s="124"/>
      <c r="AB280" s="132"/>
      <c r="AC280" s="133"/>
      <c r="AD280" s="134"/>
      <c r="AE280" s="133"/>
      <c r="AF280" s="135" t="str">
        <f t="array" ref="AF280">xlookup($E:$E,'CLV2'!$A:$A,'CLV2'!E:E)</f>
        <v>2.VEGETABLES</v>
      </c>
      <c r="AG280" s="135" t="str">
        <f t="shared" si="10"/>
        <v>Pack</v>
      </c>
      <c r="AH280" s="136">
        <f t="shared" si="11"/>
        <v>0.1</v>
      </c>
      <c r="AI280" s="137">
        <f t="array" ref="AI280">XLOOKUP(E280,'Đơn giá'!A:A,'Đơn giá'!D:D)</f>
        <v>12500</v>
      </c>
      <c r="AJ280" s="138">
        <f t="shared" si="12"/>
        <v>12500</v>
      </c>
      <c r="AK280" s="138">
        <f t="shared" si="13"/>
        <v>0</v>
      </c>
      <c r="AL280" s="138">
        <f t="shared" si="14"/>
        <v>0</v>
      </c>
      <c r="AM280" s="138">
        <f t="shared" si="15"/>
        <v>12500</v>
      </c>
      <c r="AN280" s="138">
        <f t="shared" si="16"/>
        <v>0</v>
      </c>
      <c r="AO280" s="139" t="str">
        <f t="array" ref="AO280">XLOOKUP($D:$D,'DS ST'!$J:$J,'DS ST'!K:K)</f>
        <v>SC002260 - Huỳnh Thị Tuyết Nhi</v>
      </c>
      <c r="AP280" s="139" t="str">
        <f t="array" ref="AP280">XLOOKUP($D:$D,'DS ST'!$J:$J,'DS ST'!L:L)</f>
        <v>Võ Thị Huệ</v>
      </c>
      <c r="AQ280" s="139" t="str">
        <f t="array" ref="AQ280">XLOOKUP($D:$D,'DS ST'!$J:$J,'DS ST'!M:M)</f>
        <v>HCM 002</v>
      </c>
      <c r="AR280" s="140"/>
      <c r="AS280" s="140"/>
      <c r="AT280" s="135" t="str">
        <f t="array" ref="AT280">xlookup($E:$E,'CLV2'!$A:$A,'CLV2'!$F:$F)</f>
        <v>3.FRUIT VEGGIES</v>
      </c>
      <c r="AU280" s="135" t="str">
        <f t="array" ref="AU280">xlookup($E:$E,'CLV2'!$A:$A,'CLV2'!$G:$G)</f>
        <v>4.Bắp, Đậu</v>
      </c>
      <c r="AV280" s="142"/>
      <c r="AW280" s="143"/>
      <c r="AX280" s="144"/>
    </row>
    <row r="281" ht="22.5" customHeight="1">
      <c r="A281" s="113"/>
      <c r="B281" s="114">
        <v>46235.0</v>
      </c>
      <c r="C281" s="115" t="s">
        <v>977</v>
      </c>
      <c r="D281" s="116" t="str">
        <f>VLOOKUP(C281,'DS ST'!A:B,2,0)</f>
        <v>HTP</v>
      </c>
      <c r="E281" s="117">
        <v>1100816.0</v>
      </c>
      <c r="F281" s="115" t="s">
        <v>919</v>
      </c>
      <c r="G281" s="115" t="s">
        <v>104</v>
      </c>
      <c r="H281" s="118">
        <v>29.3</v>
      </c>
      <c r="I281" s="118">
        <v>29.15</v>
      </c>
      <c r="J281" s="119">
        <f t="shared" si="4"/>
        <v>0.15</v>
      </c>
      <c r="K281" s="115" t="s">
        <v>5423</v>
      </c>
      <c r="L281" s="121" t="str">
        <f t="shared" si="5"/>
        <v>PT15983331100816</v>
      </c>
      <c r="M281" s="121" t="s">
        <v>5424</v>
      </c>
      <c r="N281" s="122">
        <v>0.15000000000000213</v>
      </c>
      <c r="O281" s="122"/>
      <c r="P281" s="119">
        <f t="shared" si="6"/>
        <v>0</v>
      </c>
      <c r="Q281" s="124"/>
      <c r="R281" s="124"/>
      <c r="S281" s="124"/>
      <c r="T281" s="125" t="s">
        <v>3271</v>
      </c>
      <c r="U281" s="126" t="s">
        <v>697</v>
      </c>
      <c r="V281" s="127" t="s">
        <v>492</v>
      </c>
      <c r="W281" s="129" t="str">
        <f t="shared" si="7"/>
        <v>Hao hụt</v>
      </c>
      <c r="X281" s="129" t="str">
        <f t="shared" si="21"/>
        <v/>
      </c>
      <c r="Y281" s="154" t="s">
        <v>499</v>
      </c>
      <c r="Z281" s="131" t="s">
        <v>745</v>
      </c>
      <c r="AA281" s="124"/>
      <c r="AB281" s="132"/>
      <c r="AC281" s="133"/>
      <c r="AD281" s="134"/>
      <c r="AE281" s="133"/>
      <c r="AF281" s="135" t="str">
        <f t="array" ref="AF281">xlookup($E:$E,'CLV2'!$A:$A,'CLV2'!E:E)</f>
        <v>2.FRUITS</v>
      </c>
      <c r="AG281" s="135" t="str">
        <f t="shared" si="10"/>
        <v>KG</v>
      </c>
      <c r="AH281" s="136">
        <f t="shared" si="11"/>
        <v>0.005119453925</v>
      </c>
      <c r="AI281" s="137">
        <f t="array" ref="AI281">XLOOKUP(E281,'Đơn giá'!A:A,'Đơn giá'!D:D)</f>
        <v>19000</v>
      </c>
      <c r="AJ281" s="138">
        <f t="shared" si="12"/>
        <v>2850</v>
      </c>
      <c r="AK281" s="138">
        <f t="shared" si="13"/>
        <v>2850</v>
      </c>
      <c r="AL281" s="138">
        <f t="shared" si="14"/>
        <v>0</v>
      </c>
      <c r="AM281" s="138">
        <f t="shared" si="15"/>
        <v>0</v>
      </c>
      <c r="AN281" s="138">
        <f t="shared" si="16"/>
        <v>0</v>
      </c>
      <c r="AO281" s="139" t="str">
        <f t="array" ref="AO281">XLOOKUP($D:$D,'DS ST'!$J:$J,'DS ST'!K:K)</f>
        <v>SC002260 - Huỳnh Thị Tuyết Nhi</v>
      </c>
      <c r="AP281" s="139" t="str">
        <f t="array" ref="AP281">XLOOKUP($D:$D,'DS ST'!$J:$J,'DS ST'!L:L)</f>
        <v>Võ Thị Huệ</v>
      </c>
      <c r="AQ281" s="139" t="str">
        <f t="array" ref="AQ281">XLOOKUP($D:$D,'DS ST'!$J:$J,'DS ST'!M:M)</f>
        <v>HCM 002</v>
      </c>
      <c r="AR281" s="140"/>
      <c r="AS281" s="140"/>
      <c r="AT281" s="135" t="str">
        <f t="array" ref="AT281">xlookup($E:$E,'CLV2'!$A:$A,'CLV2'!$F:$F)</f>
        <v>3.LOCAL FRUITS</v>
      </c>
      <c r="AU281" s="135" t="str">
        <f t="array" ref="AU281">xlookup($E:$E,'CLV2'!$A:$A,'CLV2'!$G:$G)</f>
        <v>4.Dưa Hấu</v>
      </c>
      <c r="AV281" s="142"/>
      <c r="AW281" s="143"/>
      <c r="AX281" s="144"/>
    </row>
    <row r="282" ht="22.5" customHeight="1">
      <c r="A282" s="113"/>
      <c r="B282" s="114">
        <v>46235.0</v>
      </c>
      <c r="C282" s="115" t="s">
        <v>977</v>
      </c>
      <c r="D282" s="116" t="str">
        <f>VLOOKUP(C282,'DS ST'!A:B,2,0)</f>
        <v>HTP</v>
      </c>
      <c r="E282" s="117">
        <v>1101318.0</v>
      </c>
      <c r="F282" s="115" t="s">
        <v>1036</v>
      </c>
      <c r="G282" s="115" t="s">
        <v>104</v>
      </c>
      <c r="H282" s="118">
        <v>12.5</v>
      </c>
      <c r="I282" s="118">
        <v>12.45</v>
      </c>
      <c r="J282" s="119">
        <f t="shared" si="4"/>
        <v>0.05</v>
      </c>
      <c r="K282" s="115" t="s">
        <v>5423</v>
      </c>
      <c r="L282" s="121" t="str">
        <f t="shared" si="5"/>
        <v>PT15983331101318</v>
      </c>
      <c r="M282" s="121" t="s">
        <v>5424</v>
      </c>
      <c r="N282" s="122">
        <v>0.05000000000000071</v>
      </c>
      <c r="O282" s="122"/>
      <c r="P282" s="119">
        <f t="shared" si="6"/>
        <v>0</v>
      </c>
      <c r="Q282" s="124"/>
      <c r="R282" s="124"/>
      <c r="S282" s="124"/>
      <c r="T282" s="125" t="s">
        <v>3271</v>
      </c>
      <c r="U282" s="126" t="s">
        <v>697</v>
      </c>
      <c r="V282" s="127" t="s">
        <v>492</v>
      </c>
      <c r="W282" s="129" t="str">
        <f t="shared" si="7"/>
        <v>Hao hụt</v>
      </c>
      <c r="X282" s="129" t="str">
        <f t="shared" si="21"/>
        <v/>
      </c>
      <c r="Y282" s="154" t="s">
        <v>499</v>
      </c>
      <c r="Z282" s="131" t="s">
        <v>745</v>
      </c>
      <c r="AA282" s="124"/>
      <c r="AB282" s="132"/>
      <c r="AC282" s="133"/>
      <c r="AD282" s="134"/>
      <c r="AE282" s="133"/>
      <c r="AF282" s="135" t="str">
        <f t="array" ref="AF282">xlookup($E:$E,'CLV2'!$A:$A,'CLV2'!E:E)</f>
        <v>2.FRUITS</v>
      </c>
      <c r="AG282" s="135" t="str">
        <f t="shared" si="10"/>
        <v>KG</v>
      </c>
      <c r="AH282" s="136">
        <f t="shared" si="11"/>
        <v>0.004</v>
      </c>
      <c r="AI282" s="137">
        <f t="array" ref="AI282">XLOOKUP(E282,'Đơn giá'!A:A,'Đơn giá'!D:D)</f>
        <v>35000</v>
      </c>
      <c r="AJ282" s="138">
        <f t="shared" si="12"/>
        <v>1750</v>
      </c>
      <c r="AK282" s="138">
        <f t="shared" si="13"/>
        <v>1750</v>
      </c>
      <c r="AL282" s="138">
        <f t="shared" si="14"/>
        <v>0</v>
      </c>
      <c r="AM282" s="138">
        <f t="shared" si="15"/>
        <v>0</v>
      </c>
      <c r="AN282" s="138">
        <f t="shared" si="16"/>
        <v>0</v>
      </c>
      <c r="AO282" s="139" t="str">
        <f t="array" ref="AO282">XLOOKUP($D:$D,'DS ST'!$J:$J,'DS ST'!K:K)</f>
        <v>SC002260 - Huỳnh Thị Tuyết Nhi</v>
      </c>
      <c r="AP282" s="139" t="str">
        <f t="array" ref="AP282">XLOOKUP($D:$D,'DS ST'!$J:$J,'DS ST'!L:L)</f>
        <v>Võ Thị Huệ</v>
      </c>
      <c r="AQ282" s="139" t="str">
        <f t="array" ref="AQ282">XLOOKUP($D:$D,'DS ST'!$J:$J,'DS ST'!M:M)</f>
        <v>HCM 002</v>
      </c>
      <c r="AR282" s="140"/>
      <c r="AS282" s="140"/>
      <c r="AT282" s="135" t="str">
        <f t="array" ref="AT282">xlookup($E:$E,'CLV2'!$A:$A,'CLV2'!$F:$F)</f>
        <v>3.LOCAL FRUITS</v>
      </c>
      <c r="AU282" s="135" t="str">
        <f t="array" ref="AU282">xlookup($E:$E,'CLV2'!$A:$A,'CLV2'!$G:$G)</f>
        <v>4.Mận Roi</v>
      </c>
      <c r="AV282" s="142"/>
      <c r="AW282" s="143"/>
      <c r="AX282" s="144"/>
    </row>
    <row r="283" ht="22.5" customHeight="1">
      <c r="A283" s="113"/>
      <c r="B283" s="114">
        <v>46235.0</v>
      </c>
      <c r="C283" s="115" t="s">
        <v>977</v>
      </c>
      <c r="D283" s="116" t="str">
        <f>VLOOKUP(C283,'DS ST'!A:B,2,0)</f>
        <v>HTP</v>
      </c>
      <c r="E283" s="117">
        <v>1101366.0</v>
      </c>
      <c r="F283" s="115" t="s">
        <v>1804</v>
      </c>
      <c r="G283" s="115" t="s">
        <v>104</v>
      </c>
      <c r="H283" s="118">
        <v>8.0</v>
      </c>
      <c r="I283" s="118">
        <v>7.9</v>
      </c>
      <c r="J283" s="119">
        <f t="shared" si="4"/>
        <v>0.1</v>
      </c>
      <c r="K283" s="115" t="s">
        <v>5423</v>
      </c>
      <c r="L283" s="121" t="str">
        <f t="shared" si="5"/>
        <v>PT15983331101366</v>
      </c>
      <c r="M283" s="121" t="s">
        <v>5424</v>
      </c>
      <c r="N283" s="122">
        <v>0.09999999999999964</v>
      </c>
      <c r="O283" s="122"/>
      <c r="P283" s="119">
        <f t="shared" si="6"/>
        <v>0</v>
      </c>
      <c r="Q283" s="124"/>
      <c r="R283" s="124"/>
      <c r="S283" s="124"/>
      <c r="T283" s="125" t="s">
        <v>3271</v>
      </c>
      <c r="U283" s="126" t="s">
        <v>697</v>
      </c>
      <c r="V283" s="127" t="s">
        <v>492</v>
      </c>
      <c r="W283" s="129" t="str">
        <f t="shared" si="7"/>
        <v>Hao hụt</v>
      </c>
      <c r="X283" s="129" t="str">
        <f t="shared" si="21"/>
        <v/>
      </c>
      <c r="Y283" s="154" t="s">
        <v>499</v>
      </c>
      <c r="Z283" s="131" t="s">
        <v>745</v>
      </c>
      <c r="AA283" s="124"/>
      <c r="AB283" s="132"/>
      <c r="AC283" s="133"/>
      <c r="AD283" s="134"/>
      <c r="AE283" s="133"/>
      <c r="AF283" s="135" t="str">
        <f t="array" ref="AF283">xlookup($E:$E,'CLV2'!$A:$A,'CLV2'!E:E)</f>
        <v>2.VEGETABLES</v>
      </c>
      <c r="AG283" s="135" t="str">
        <f t="shared" si="10"/>
        <v>KG</v>
      </c>
      <c r="AH283" s="136">
        <f t="shared" si="11"/>
        <v>0.0125</v>
      </c>
      <c r="AI283" s="137">
        <f t="array" ref="AI283">XLOOKUP(E283,'Đơn giá'!A:A,'Đơn giá'!D:D)</f>
        <v>55000</v>
      </c>
      <c r="AJ283" s="138">
        <f t="shared" si="12"/>
        <v>5500</v>
      </c>
      <c r="AK283" s="138">
        <f t="shared" si="13"/>
        <v>5500</v>
      </c>
      <c r="AL283" s="138">
        <f t="shared" si="14"/>
        <v>0</v>
      </c>
      <c r="AM283" s="138">
        <f t="shared" si="15"/>
        <v>0</v>
      </c>
      <c r="AN283" s="138">
        <f t="shared" si="16"/>
        <v>0</v>
      </c>
      <c r="AO283" s="139" t="str">
        <f t="array" ref="AO283">XLOOKUP($D:$D,'DS ST'!$J:$J,'DS ST'!K:K)</f>
        <v>SC002260 - Huỳnh Thị Tuyết Nhi</v>
      </c>
      <c r="AP283" s="139" t="str">
        <f t="array" ref="AP283">XLOOKUP($D:$D,'DS ST'!$J:$J,'DS ST'!L:L)</f>
        <v>Võ Thị Huệ</v>
      </c>
      <c r="AQ283" s="139" t="str">
        <f t="array" ref="AQ283">XLOOKUP($D:$D,'DS ST'!$J:$J,'DS ST'!M:M)</f>
        <v>HCM 002</v>
      </c>
      <c r="AR283" s="140"/>
      <c r="AS283" s="140"/>
      <c r="AT283" s="135" t="str">
        <f t="array" ref="AT283">xlookup($E:$E,'CLV2'!$A:$A,'CLV2'!$F:$F)</f>
        <v>3.LEAFY VEGGIES</v>
      </c>
      <c r="AU283" s="135" t="str">
        <f t="array" ref="AU283">xlookup($E:$E,'CLV2'!$A:$A,'CLV2'!$G:$G)</f>
        <v>4.Rau Ăn Bông</v>
      </c>
      <c r="AV283" s="142"/>
      <c r="AW283" s="143"/>
      <c r="AX283" s="144"/>
    </row>
    <row r="284" ht="22.5" customHeight="1">
      <c r="A284" s="113"/>
      <c r="B284" s="114">
        <v>46235.0</v>
      </c>
      <c r="C284" s="115" t="s">
        <v>977</v>
      </c>
      <c r="D284" s="116" t="str">
        <f>VLOOKUP(C284,'DS ST'!A:B,2,0)</f>
        <v>HTP</v>
      </c>
      <c r="E284" s="117">
        <v>1101592.0</v>
      </c>
      <c r="F284" s="115" t="s">
        <v>1161</v>
      </c>
      <c r="G284" s="115" t="s">
        <v>104</v>
      </c>
      <c r="H284" s="118">
        <v>9.7</v>
      </c>
      <c r="I284" s="118">
        <v>9.55</v>
      </c>
      <c r="J284" s="119">
        <f t="shared" si="4"/>
        <v>0.15</v>
      </c>
      <c r="K284" s="115" t="s">
        <v>5423</v>
      </c>
      <c r="L284" s="121" t="str">
        <f t="shared" si="5"/>
        <v>PT15983331101592</v>
      </c>
      <c r="M284" s="121" t="s">
        <v>5424</v>
      </c>
      <c r="N284" s="122">
        <v>0.14999999999999858</v>
      </c>
      <c r="O284" s="122"/>
      <c r="P284" s="119">
        <f t="shared" si="6"/>
        <v>0</v>
      </c>
      <c r="Q284" s="124"/>
      <c r="R284" s="124"/>
      <c r="S284" s="124"/>
      <c r="T284" s="125" t="s">
        <v>3271</v>
      </c>
      <c r="U284" s="126" t="s">
        <v>697</v>
      </c>
      <c r="V284" s="127" t="s">
        <v>492</v>
      </c>
      <c r="W284" s="129" t="str">
        <f t="shared" si="7"/>
        <v>Hao hụt</v>
      </c>
      <c r="X284" s="129" t="str">
        <f t="shared" si="21"/>
        <v/>
      </c>
      <c r="Y284" s="154" t="s">
        <v>499</v>
      </c>
      <c r="Z284" s="131" t="s">
        <v>745</v>
      </c>
      <c r="AA284" s="124"/>
      <c r="AB284" s="132"/>
      <c r="AC284" s="133"/>
      <c r="AD284" s="134"/>
      <c r="AE284" s="133"/>
      <c r="AF284" s="135" t="str">
        <f t="array" ref="AF284">xlookup($E:$E,'CLV2'!$A:$A,'CLV2'!E:E)</f>
        <v>2.FRUITS</v>
      </c>
      <c r="AG284" s="135" t="str">
        <f t="shared" si="10"/>
        <v>KG</v>
      </c>
      <c r="AH284" s="136">
        <f t="shared" si="11"/>
        <v>0.01546391753</v>
      </c>
      <c r="AI284" s="137">
        <f t="array" ref="AI284">XLOOKUP(E284,'Đơn giá'!A:A,'Đơn giá'!D:D)</f>
        <v>73000</v>
      </c>
      <c r="AJ284" s="138">
        <f t="shared" si="12"/>
        <v>10950</v>
      </c>
      <c r="AK284" s="138">
        <f t="shared" si="13"/>
        <v>10950</v>
      </c>
      <c r="AL284" s="138">
        <f t="shared" si="14"/>
        <v>0</v>
      </c>
      <c r="AM284" s="138">
        <f t="shared" si="15"/>
        <v>0</v>
      </c>
      <c r="AN284" s="138">
        <f t="shared" si="16"/>
        <v>0</v>
      </c>
      <c r="AO284" s="139" t="str">
        <f t="array" ref="AO284">XLOOKUP($D:$D,'DS ST'!$J:$J,'DS ST'!K:K)</f>
        <v>SC002260 - Huỳnh Thị Tuyết Nhi</v>
      </c>
      <c r="AP284" s="139" t="str">
        <f t="array" ref="AP284">XLOOKUP($D:$D,'DS ST'!$J:$J,'DS ST'!L:L)</f>
        <v>Võ Thị Huệ</v>
      </c>
      <c r="AQ284" s="139" t="str">
        <f t="array" ref="AQ284">XLOOKUP($D:$D,'DS ST'!$J:$J,'DS ST'!M:M)</f>
        <v>HCM 002</v>
      </c>
      <c r="AR284" s="140"/>
      <c r="AS284" s="140"/>
      <c r="AT284" s="135" t="str">
        <f t="array" ref="AT284">xlookup($E:$E,'CLV2'!$A:$A,'CLV2'!$F:$F)</f>
        <v>3.LOCAL FRUITS</v>
      </c>
      <c r="AU284" s="135" t="str">
        <f t="array" ref="AU284">xlookup($E:$E,'CLV2'!$A:$A,'CLV2'!$G:$G)</f>
        <v>4.Sầu Riêng</v>
      </c>
      <c r="AV284" s="142"/>
      <c r="AW284" s="143"/>
      <c r="AX284" s="144"/>
    </row>
    <row r="285" ht="22.5" customHeight="1">
      <c r="A285" s="113"/>
      <c r="B285" s="114">
        <v>46235.0</v>
      </c>
      <c r="C285" s="115" t="s">
        <v>542</v>
      </c>
      <c r="D285" s="116" t="str">
        <f>VLOOKUP(C285,'DS ST'!A:B,2,0)</f>
        <v>A163</v>
      </c>
      <c r="E285" s="117">
        <v>1100917.0</v>
      </c>
      <c r="F285" s="115" t="s">
        <v>928</v>
      </c>
      <c r="G285" s="115" t="s">
        <v>104</v>
      </c>
      <c r="H285" s="118">
        <v>8.2</v>
      </c>
      <c r="I285" s="118">
        <v>8.16</v>
      </c>
      <c r="J285" s="119">
        <f t="shared" si="4"/>
        <v>0.04</v>
      </c>
      <c r="K285" s="115" t="s">
        <v>5425</v>
      </c>
      <c r="L285" s="121" t="str">
        <f t="shared" si="5"/>
        <v>PT15983311100917</v>
      </c>
      <c r="M285" s="121" t="s">
        <v>5426</v>
      </c>
      <c r="N285" s="122">
        <v>0.03999999999999915</v>
      </c>
      <c r="O285" s="122"/>
      <c r="P285" s="119">
        <f t="shared" si="6"/>
        <v>0</v>
      </c>
      <c r="Q285" s="124"/>
      <c r="R285" s="124"/>
      <c r="S285" s="124"/>
      <c r="T285" s="125" t="s">
        <v>695</v>
      </c>
      <c r="U285" s="126" t="s">
        <v>697</v>
      </c>
      <c r="V285" s="127" t="s">
        <v>492</v>
      </c>
      <c r="W285" s="129" t="str">
        <f t="shared" si="7"/>
        <v>Hao hụt</v>
      </c>
      <c r="X285" s="129" t="str">
        <f t="shared" si="21"/>
        <v/>
      </c>
      <c r="Y285" s="154" t="s">
        <v>499</v>
      </c>
      <c r="Z285" s="131" t="s">
        <v>745</v>
      </c>
      <c r="AA285" s="124"/>
      <c r="AB285" s="132"/>
      <c r="AC285" s="133"/>
      <c r="AD285" s="134"/>
      <c r="AE285" s="133"/>
      <c r="AF285" s="135" t="str">
        <f t="array" ref="AF285">xlookup($E:$E,'CLV2'!$A:$A,'CLV2'!E:E)</f>
        <v>2.VEGETABLES</v>
      </c>
      <c r="AG285" s="135" t="str">
        <f t="shared" si="10"/>
        <v>KG</v>
      </c>
      <c r="AH285" s="136">
        <f t="shared" si="11"/>
        <v>0.00487804878</v>
      </c>
      <c r="AI285" s="137">
        <f t="array" ref="AI285">XLOOKUP(E285,'Đơn giá'!A:A,'Đơn giá'!D:D)</f>
        <v>24500</v>
      </c>
      <c r="AJ285" s="138">
        <f t="shared" si="12"/>
        <v>980</v>
      </c>
      <c r="AK285" s="138">
        <f t="shared" si="13"/>
        <v>980</v>
      </c>
      <c r="AL285" s="138">
        <f t="shared" si="14"/>
        <v>0</v>
      </c>
      <c r="AM285" s="138">
        <f t="shared" si="15"/>
        <v>0</v>
      </c>
      <c r="AN285" s="138">
        <f t="shared" si="16"/>
        <v>0</v>
      </c>
      <c r="AO285" s="139" t="str">
        <f t="array" ref="AO285">XLOOKUP($D:$D,'DS ST'!$J:$J,'DS ST'!K:K)</f>
        <v>SC013823 - Lê Văn Ninh</v>
      </c>
      <c r="AP285" s="139" t="str">
        <f t="array" ref="AP285">XLOOKUP($D:$D,'DS ST'!$J:$J,'DS ST'!L:L)</f>
        <v>Võ Thị Huệ</v>
      </c>
      <c r="AQ285" s="139" t="str">
        <f t="array" ref="AQ285">XLOOKUP($D:$D,'DS ST'!$J:$J,'DS ST'!M:M)</f>
        <v>HCM 012</v>
      </c>
      <c r="AR285" s="140"/>
      <c r="AS285" s="140"/>
      <c r="AT285" s="135" t="str">
        <f t="array" ref="AT285">xlookup($E:$E,'CLV2'!$A:$A,'CLV2'!$F:$F)</f>
        <v>3.FRUIT VEGGIES</v>
      </c>
      <c r="AU285" s="135" t="str">
        <f t="array" ref="AU285">xlookup($E:$E,'CLV2'!$A:$A,'CLV2'!$G:$G)</f>
        <v>4.Bầu, Bí, Mướp</v>
      </c>
      <c r="AV285" s="142"/>
      <c r="AW285" s="143"/>
      <c r="AX285" s="144"/>
    </row>
    <row r="286" ht="22.5" customHeight="1">
      <c r="A286" s="113"/>
      <c r="B286" s="114">
        <v>46235.0</v>
      </c>
      <c r="C286" s="115" t="s">
        <v>542</v>
      </c>
      <c r="D286" s="116" t="str">
        <f>VLOOKUP(C286,'DS ST'!A:B,2,0)</f>
        <v>A163</v>
      </c>
      <c r="E286" s="117">
        <v>1101302.0</v>
      </c>
      <c r="F286" s="115" t="s">
        <v>944</v>
      </c>
      <c r="G286" s="115" t="s">
        <v>104</v>
      </c>
      <c r="H286" s="118">
        <v>8.0</v>
      </c>
      <c r="I286" s="118">
        <v>7.9</v>
      </c>
      <c r="J286" s="119">
        <f t="shared" si="4"/>
        <v>0.1</v>
      </c>
      <c r="K286" s="115" t="s">
        <v>5425</v>
      </c>
      <c r="L286" s="121" t="str">
        <f t="shared" si="5"/>
        <v>PT15983311101302</v>
      </c>
      <c r="M286" s="121" t="s">
        <v>5426</v>
      </c>
      <c r="N286" s="122">
        <v>0.09999999999999964</v>
      </c>
      <c r="O286" s="122"/>
      <c r="P286" s="119">
        <f t="shared" si="6"/>
        <v>0</v>
      </c>
      <c r="Q286" s="124"/>
      <c r="R286" s="124"/>
      <c r="S286" s="124"/>
      <c r="T286" s="125" t="s">
        <v>695</v>
      </c>
      <c r="U286" s="126" t="s">
        <v>697</v>
      </c>
      <c r="V286" s="127" t="s">
        <v>492</v>
      </c>
      <c r="W286" s="129" t="str">
        <f t="shared" si="7"/>
        <v>Hao hụt</v>
      </c>
      <c r="X286" s="129" t="str">
        <f t="shared" si="21"/>
        <v/>
      </c>
      <c r="Y286" s="154" t="s">
        <v>499</v>
      </c>
      <c r="Z286" s="131" t="s">
        <v>745</v>
      </c>
      <c r="AA286" s="124"/>
      <c r="AB286" s="132"/>
      <c r="AC286" s="133"/>
      <c r="AD286" s="134"/>
      <c r="AE286" s="133"/>
      <c r="AF286" s="135" t="str">
        <f t="array" ref="AF286">xlookup($E:$E,'CLV2'!$A:$A,'CLV2'!E:E)</f>
        <v>2.FRUITS</v>
      </c>
      <c r="AG286" s="135" t="str">
        <f t="shared" si="10"/>
        <v>KG</v>
      </c>
      <c r="AH286" s="136">
        <f t="shared" si="11"/>
        <v>0.0125</v>
      </c>
      <c r="AI286" s="137">
        <f t="array" ref="AI286">XLOOKUP(E286,'Đơn giá'!A:A,'Đơn giá'!D:D)</f>
        <v>17500</v>
      </c>
      <c r="AJ286" s="138">
        <f t="shared" si="12"/>
        <v>1750</v>
      </c>
      <c r="AK286" s="138">
        <f t="shared" si="13"/>
        <v>1750</v>
      </c>
      <c r="AL286" s="138">
        <f t="shared" si="14"/>
        <v>0</v>
      </c>
      <c r="AM286" s="138">
        <f t="shared" si="15"/>
        <v>0</v>
      </c>
      <c r="AN286" s="138">
        <f t="shared" si="16"/>
        <v>0</v>
      </c>
      <c r="AO286" s="139" t="str">
        <f t="array" ref="AO286">XLOOKUP($D:$D,'DS ST'!$J:$J,'DS ST'!K:K)</f>
        <v>SC013823 - Lê Văn Ninh</v>
      </c>
      <c r="AP286" s="139" t="str">
        <f t="array" ref="AP286">XLOOKUP($D:$D,'DS ST'!$J:$J,'DS ST'!L:L)</f>
        <v>Võ Thị Huệ</v>
      </c>
      <c r="AQ286" s="139" t="str">
        <f t="array" ref="AQ286">XLOOKUP($D:$D,'DS ST'!$J:$J,'DS ST'!M:M)</f>
        <v>HCM 012</v>
      </c>
      <c r="AR286" s="140"/>
      <c r="AS286" s="140"/>
      <c r="AT286" s="135" t="str">
        <f t="array" ref="AT286">xlookup($E:$E,'CLV2'!$A:$A,'CLV2'!$F:$F)</f>
        <v>3.LOCAL FRUITS</v>
      </c>
      <c r="AU286" s="135" t="str">
        <f t="array" ref="AU286">xlookup($E:$E,'CLV2'!$A:$A,'CLV2'!$G:$G)</f>
        <v>4.Chuối</v>
      </c>
      <c r="AV286" s="142"/>
      <c r="AW286" s="143"/>
      <c r="AX286" s="144"/>
    </row>
    <row r="287" ht="22.5" customHeight="1">
      <c r="A287" s="113"/>
      <c r="B287" s="114">
        <v>46235.0</v>
      </c>
      <c r="C287" s="115" t="s">
        <v>542</v>
      </c>
      <c r="D287" s="116" t="str">
        <f>VLOOKUP(C287,'DS ST'!A:B,2,0)</f>
        <v>A163</v>
      </c>
      <c r="E287" s="117">
        <v>1101592.0</v>
      </c>
      <c r="F287" s="115" t="s">
        <v>1161</v>
      </c>
      <c r="G287" s="115" t="s">
        <v>104</v>
      </c>
      <c r="H287" s="118">
        <v>9.9</v>
      </c>
      <c r="I287" s="118">
        <v>9.78</v>
      </c>
      <c r="J287" s="119">
        <f t="shared" si="4"/>
        <v>0.12</v>
      </c>
      <c r="K287" s="115" t="s">
        <v>5425</v>
      </c>
      <c r="L287" s="121" t="str">
        <f t="shared" si="5"/>
        <v>PT15983311101592</v>
      </c>
      <c r="M287" s="121" t="s">
        <v>5426</v>
      </c>
      <c r="N287" s="122">
        <v>0.120000000000001</v>
      </c>
      <c r="O287" s="122"/>
      <c r="P287" s="119">
        <f t="shared" si="6"/>
        <v>0</v>
      </c>
      <c r="Q287" s="124"/>
      <c r="R287" s="124"/>
      <c r="S287" s="124"/>
      <c r="T287" s="125" t="s">
        <v>695</v>
      </c>
      <c r="U287" s="126" t="s">
        <v>697</v>
      </c>
      <c r="V287" s="127" t="s">
        <v>492</v>
      </c>
      <c r="W287" s="129" t="str">
        <f t="shared" si="7"/>
        <v>Hao hụt</v>
      </c>
      <c r="X287" s="129" t="str">
        <f t="shared" si="21"/>
        <v/>
      </c>
      <c r="Y287" s="154" t="s">
        <v>499</v>
      </c>
      <c r="Z287" s="131" t="s">
        <v>745</v>
      </c>
      <c r="AA287" s="124"/>
      <c r="AB287" s="132"/>
      <c r="AC287" s="133"/>
      <c r="AD287" s="134"/>
      <c r="AE287" s="133"/>
      <c r="AF287" s="135" t="str">
        <f t="array" ref="AF287">xlookup($E:$E,'CLV2'!$A:$A,'CLV2'!E:E)</f>
        <v>2.FRUITS</v>
      </c>
      <c r="AG287" s="135" t="str">
        <f t="shared" si="10"/>
        <v>KG</v>
      </c>
      <c r="AH287" s="136">
        <f t="shared" si="11"/>
        <v>0.01212121212</v>
      </c>
      <c r="AI287" s="137">
        <f t="array" ref="AI287">XLOOKUP(E287,'Đơn giá'!A:A,'Đơn giá'!D:D)</f>
        <v>73000</v>
      </c>
      <c r="AJ287" s="138">
        <f t="shared" si="12"/>
        <v>8760</v>
      </c>
      <c r="AK287" s="138">
        <f t="shared" si="13"/>
        <v>8760</v>
      </c>
      <c r="AL287" s="138">
        <f t="shared" si="14"/>
        <v>0</v>
      </c>
      <c r="AM287" s="138">
        <f t="shared" si="15"/>
        <v>0</v>
      </c>
      <c r="AN287" s="138">
        <f t="shared" si="16"/>
        <v>0</v>
      </c>
      <c r="AO287" s="139" t="str">
        <f t="array" ref="AO287">XLOOKUP($D:$D,'DS ST'!$J:$J,'DS ST'!K:K)</f>
        <v>SC013823 - Lê Văn Ninh</v>
      </c>
      <c r="AP287" s="139" t="str">
        <f t="array" ref="AP287">XLOOKUP($D:$D,'DS ST'!$J:$J,'DS ST'!L:L)</f>
        <v>Võ Thị Huệ</v>
      </c>
      <c r="AQ287" s="139" t="str">
        <f t="array" ref="AQ287">XLOOKUP($D:$D,'DS ST'!$J:$J,'DS ST'!M:M)</f>
        <v>HCM 012</v>
      </c>
      <c r="AR287" s="140"/>
      <c r="AS287" s="140"/>
      <c r="AT287" s="135" t="str">
        <f t="array" ref="AT287">xlookup($E:$E,'CLV2'!$A:$A,'CLV2'!$F:$F)</f>
        <v>3.LOCAL FRUITS</v>
      </c>
      <c r="AU287" s="135" t="str">
        <f t="array" ref="AU287">xlookup($E:$E,'CLV2'!$A:$A,'CLV2'!$G:$G)</f>
        <v>4.Sầu Riêng</v>
      </c>
      <c r="AV287" s="142"/>
      <c r="AW287" s="143"/>
      <c r="AX287" s="144"/>
    </row>
    <row r="288" ht="22.5" customHeight="1">
      <c r="A288" s="113"/>
      <c r="B288" s="114">
        <v>46235.0</v>
      </c>
      <c r="C288" s="115" t="s">
        <v>542</v>
      </c>
      <c r="D288" s="116" t="str">
        <f>VLOOKUP(C288,'DS ST'!A:B,2,0)</f>
        <v>A163</v>
      </c>
      <c r="E288" s="117">
        <v>8.936138400578E12</v>
      </c>
      <c r="F288" s="115" t="s">
        <v>1398</v>
      </c>
      <c r="G288" s="115" t="s">
        <v>1126</v>
      </c>
      <c r="H288" s="118">
        <v>1.0</v>
      </c>
      <c r="I288" s="118">
        <v>0.0</v>
      </c>
      <c r="J288" s="119">
        <f t="shared" si="4"/>
        <v>1</v>
      </c>
      <c r="K288" s="115" t="s">
        <v>5425</v>
      </c>
      <c r="L288" s="121" t="str">
        <f t="shared" si="5"/>
        <v>PT15983318936138400578</v>
      </c>
      <c r="M288" s="121" t="s">
        <v>5426</v>
      </c>
      <c r="N288" s="122"/>
      <c r="O288" s="122"/>
      <c r="P288" s="119">
        <f t="shared" si="6"/>
        <v>1</v>
      </c>
      <c r="Q288" s="124"/>
      <c r="R288" s="124"/>
      <c r="S288" s="124"/>
      <c r="T288" s="125"/>
      <c r="U288" s="126" t="s">
        <v>697</v>
      </c>
      <c r="V288" s="127" t="s">
        <v>1500</v>
      </c>
      <c r="W288" s="129" t="str">
        <f t="shared" si="7"/>
        <v/>
      </c>
      <c r="X288" s="129" t="str">
        <f t="shared" si="21"/>
        <v/>
      </c>
      <c r="Y288" s="154" t="s">
        <v>499</v>
      </c>
      <c r="Z288" s="131" t="s">
        <v>745</v>
      </c>
      <c r="AA288" s="124"/>
      <c r="AB288" s="132"/>
      <c r="AC288" s="133"/>
      <c r="AD288" s="134"/>
      <c r="AE288" s="133"/>
      <c r="AF288" s="135" t="str">
        <f t="array" ref="AF288">xlookup($E:$E,'CLV2'!$A:$A,'CLV2'!E:E)</f>
        <v>2.VEGETABLES</v>
      </c>
      <c r="AG288" s="135" t="str">
        <f t="shared" si="10"/>
        <v>Pack</v>
      </c>
      <c r="AH288" s="136">
        <f t="shared" si="11"/>
        <v>1</v>
      </c>
      <c r="AI288" s="137">
        <f t="array" ref="AI288">XLOOKUP(E288,'Đơn giá'!A:A,'Đơn giá'!D:D)</f>
        <v>5000</v>
      </c>
      <c r="AJ288" s="138">
        <f t="shared" si="12"/>
        <v>5000</v>
      </c>
      <c r="AK288" s="138">
        <f t="shared" si="13"/>
        <v>0</v>
      </c>
      <c r="AL288" s="138">
        <f t="shared" si="14"/>
        <v>0</v>
      </c>
      <c r="AM288" s="138">
        <f t="shared" si="15"/>
        <v>5000</v>
      </c>
      <c r="AN288" s="138">
        <f t="shared" si="16"/>
        <v>0</v>
      </c>
      <c r="AO288" s="139" t="str">
        <f t="array" ref="AO288">XLOOKUP($D:$D,'DS ST'!$J:$J,'DS ST'!K:K)</f>
        <v>SC013823 - Lê Văn Ninh</v>
      </c>
      <c r="AP288" s="139" t="str">
        <f t="array" ref="AP288">XLOOKUP($D:$D,'DS ST'!$J:$J,'DS ST'!L:L)</f>
        <v>Võ Thị Huệ</v>
      </c>
      <c r="AQ288" s="139" t="str">
        <f t="array" ref="AQ288">XLOOKUP($D:$D,'DS ST'!$J:$J,'DS ST'!M:M)</f>
        <v>HCM 012</v>
      </c>
      <c r="AR288" s="140"/>
      <c r="AS288" s="140"/>
      <c r="AT288" s="135" t="str">
        <f t="array" ref="AT288">xlookup($E:$E,'CLV2'!$A:$A,'CLV2'!$F:$F)</f>
        <v>3.HERBS</v>
      </c>
      <c r="AU288" s="135" t="str">
        <f t="array" ref="AU288">xlookup($E:$E,'CLV2'!$A:$A,'CLV2'!$G:$G)</f>
        <v>4.Rau Gia Vị Khác</v>
      </c>
      <c r="AV288" s="142"/>
      <c r="AW288" s="143"/>
      <c r="AX288" s="144"/>
    </row>
    <row r="289" ht="22.5" customHeight="1">
      <c r="A289" s="113"/>
      <c r="B289" s="114">
        <v>46235.0</v>
      </c>
      <c r="C289" s="115" t="s">
        <v>1227</v>
      </c>
      <c r="D289" s="116" t="str">
        <f>VLOOKUP(C289,'DS ST'!A:B,2,0)</f>
        <v>TVK</v>
      </c>
      <c r="E289" s="117">
        <v>1101318.0</v>
      </c>
      <c r="F289" s="115" t="s">
        <v>1036</v>
      </c>
      <c r="G289" s="115" t="s">
        <v>104</v>
      </c>
      <c r="H289" s="118">
        <v>4.2</v>
      </c>
      <c r="I289" s="118">
        <v>4.16</v>
      </c>
      <c r="J289" s="119">
        <f t="shared" si="4"/>
        <v>0.04</v>
      </c>
      <c r="K289" s="115" t="s">
        <v>5427</v>
      </c>
      <c r="L289" s="121" t="str">
        <f t="shared" si="5"/>
        <v>PT15983301101318</v>
      </c>
      <c r="M289" s="121" t="s">
        <v>5428</v>
      </c>
      <c r="N289" s="122">
        <v>0.040000000000000036</v>
      </c>
      <c r="O289" s="122"/>
      <c r="P289" s="119">
        <f t="shared" si="6"/>
        <v>0</v>
      </c>
      <c r="Q289" s="124"/>
      <c r="R289" s="124"/>
      <c r="S289" s="124"/>
      <c r="T289" s="125" t="s">
        <v>3271</v>
      </c>
      <c r="U289" s="126" t="s">
        <v>697</v>
      </c>
      <c r="V289" s="127" t="s">
        <v>492</v>
      </c>
      <c r="W289" s="129" t="str">
        <f t="shared" si="7"/>
        <v>Hao hụt</v>
      </c>
      <c r="X289" s="129" t="str">
        <f t="shared" si="21"/>
        <v/>
      </c>
      <c r="Y289" s="154" t="s">
        <v>499</v>
      </c>
      <c r="Z289" s="131" t="s">
        <v>745</v>
      </c>
      <c r="AA289" s="124"/>
      <c r="AB289" s="132"/>
      <c r="AC289" s="133"/>
      <c r="AD289" s="134"/>
      <c r="AE289" s="133"/>
      <c r="AF289" s="135" t="str">
        <f t="array" ref="AF289">xlookup($E:$E,'CLV2'!$A:$A,'CLV2'!E:E)</f>
        <v>2.FRUITS</v>
      </c>
      <c r="AG289" s="135" t="str">
        <f t="shared" si="10"/>
        <v>KG</v>
      </c>
      <c r="AH289" s="136">
        <f t="shared" si="11"/>
        <v>0.009523809524</v>
      </c>
      <c r="AI289" s="137">
        <f t="array" ref="AI289">XLOOKUP(E289,'Đơn giá'!A:A,'Đơn giá'!D:D)</f>
        <v>35000</v>
      </c>
      <c r="AJ289" s="138">
        <f t="shared" si="12"/>
        <v>1400</v>
      </c>
      <c r="AK289" s="138">
        <f t="shared" si="13"/>
        <v>1400</v>
      </c>
      <c r="AL289" s="138">
        <f t="shared" si="14"/>
        <v>0</v>
      </c>
      <c r="AM289" s="138">
        <f t="shared" si="15"/>
        <v>0</v>
      </c>
      <c r="AN289" s="138">
        <f t="shared" si="16"/>
        <v>0</v>
      </c>
      <c r="AO289" s="139" t="str">
        <f t="array" ref="AO289">XLOOKUP($D:$D,'DS ST'!$J:$J,'DS ST'!K:K)</f>
        <v>SC002172 - Nguyễn Ngọc Thuỳ Dương</v>
      </c>
      <c r="AP289" s="139" t="str">
        <f t="array" ref="AP289">XLOOKUP($D:$D,'DS ST'!$J:$J,'DS ST'!L:L)</f>
        <v>Võ Thị Huệ</v>
      </c>
      <c r="AQ289" s="139" t="str">
        <f t="array" ref="AQ289">XLOOKUP($D:$D,'DS ST'!$J:$J,'DS ST'!M:M)</f>
        <v>HCM 028</v>
      </c>
      <c r="AR289" s="140"/>
      <c r="AS289" s="140"/>
      <c r="AT289" s="135" t="str">
        <f t="array" ref="AT289">xlookup($E:$E,'CLV2'!$A:$A,'CLV2'!$F:$F)</f>
        <v>3.LOCAL FRUITS</v>
      </c>
      <c r="AU289" s="135" t="str">
        <f t="array" ref="AU289">xlookup($E:$E,'CLV2'!$A:$A,'CLV2'!$G:$G)</f>
        <v>4.Mận Roi</v>
      </c>
      <c r="AV289" s="142"/>
      <c r="AW289" s="143"/>
      <c r="AX289" s="144"/>
    </row>
    <row r="290" ht="22.5" customHeight="1">
      <c r="A290" s="113"/>
      <c r="B290" s="114">
        <v>46235.0</v>
      </c>
      <c r="C290" s="115" t="s">
        <v>1026</v>
      </c>
      <c r="D290" s="116" t="str">
        <f>VLOOKUP(C290,'DS ST'!A:B,2,0)</f>
        <v>LVN</v>
      </c>
      <c r="E290" s="117">
        <v>11065.0</v>
      </c>
      <c r="F290" s="115" t="s">
        <v>1224</v>
      </c>
      <c r="G290" s="115" t="s">
        <v>1225</v>
      </c>
      <c r="H290" s="118">
        <v>15.0</v>
      </c>
      <c r="I290" s="118">
        <v>10.0</v>
      </c>
      <c r="J290" s="119">
        <f t="shared" si="4"/>
        <v>5</v>
      </c>
      <c r="K290" s="115" t="s">
        <v>5429</v>
      </c>
      <c r="L290" s="121" t="str">
        <f t="shared" si="5"/>
        <v>PT159832711065</v>
      </c>
      <c r="M290" s="121" t="s">
        <v>5430</v>
      </c>
      <c r="N290" s="122"/>
      <c r="O290" s="122"/>
      <c r="P290" s="119">
        <f t="shared" si="6"/>
        <v>5</v>
      </c>
      <c r="Q290" s="124"/>
      <c r="R290" s="124"/>
      <c r="S290" s="124"/>
      <c r="T290" s="125"/>
      <c r="U290" s="126" t="s">
        <v>697</v>
      </c>
      <c r="V290" s="127" t="s">
        <v>1500</v>
      </c>
      <c r="W290" s="129" t="str">
        <f t="shared" si="7"/>
        <v/>
      </c>
      <c r="X290" s="129" t="str">
        <f t="shared" si="21"/>
        <v/>
      </c>
      <c r="Y290" s="154" t="s">
        <v>499</v>
      </c>
      <c r="Z290" s="131" t="s">
        <v>745</v>
      </c>
      <c r="AA290" s="124"/>
      <c r="AB290" s="132"/>
      <c r="AC290" s="133"/>
      <c r="AD290" s="134"/>
      <c r="AE290" s="133"/>
      <c r="AF290" s="135" t="str">
        <f t="array" ref="AF290">xlookup($E:$E,'CLV2'!$A:$A,'CLV2'!E:E)</f>
        <v>2.VEGETABLES</v>
      </c>
      <c r="AG290" s="135" t="str">
        <f t="shared" si="10"/>
        <v>Pack</v>
      </c>
      <c r="AH290" s="136">
        <f t="shared" si="11"/>
        <v>0.3333333333</v>
      </c>
      <c r="AI290" s="137">
        <f t="array" ref="AI290">XLOOKUP(E290,'Đơn giá'!A:A,'Đơn giá'!D:D)</f>
        <v>4500</v>
      </c>
      <c r="AJ290" s="138">
        <f t="shared" si="12"/>
        <v>22500</v>
      </c>
      <c r="AK290" s="138">
        <f t="shared" si="13"/>
        <v>0</v>
      </c>
      <c r="AL290" s="138">
        <f t="shared" si="14"/>
        <v>0</v>
      </c>
      <c r="AM290" s="138">
        <f t="shared" si="15"/>
        <v>22500</v>
      </c>
      <c r="AN290" s="138">
        <f t="shared" si="16"/>
        <v>0</v>
      </c>
      <c r="AO290" s="139" t="str">
        <f t="array" ref="AO290">XLOOKUP($D:$D,'DS ST'!$J:$J,'DS ST'!K:K)</f>
        <v>SC002220 - Nguyễn Thuỷ Tiên</v>
      </c>
      <c r="AP290" s="139" t="str">
        <f t="array" ref="AP290">XLOOKUP($D:$D,'DS ST'!$J:$J,'DS ST'!L:L)</f>
        <v>Võ Thị Huệ</v>
      </c>
      <c r="AQ290" s="139" t="str">
        <f t="array" ref="AQ290">XLOOKUP($D:$D,'DS ST'!$J:$J,'DS ST'!M:M)</f>
        <v>HCM 003</v>
      </c>
      <c r="AR290" s="140"/>
      <c r="AS290" s="140"/>
      <c r="AT290" s="135" t="str">
        <f t="array" ref="AT290">xlookup($E:$E,'CLV2'!$A:$A,'CLV2'!$F:$F)</f>
        <v>3.HERBS</v>
      </c>
      <c r="AU290" s="135" t="str">
        <f t="array" ref="AU290">xlookup($E:$E,'CLV2'!$A:$A,'CLV2'!$G:$G)</f>
        <v>4.Gừng, Sả</v>
      </c>
      <c r="AV290" s="142"/>
      <c r="AW290" s="143"/>
      <c r="AX290" s="144"/>
    </row>
    <row r="291" ht="22.5" customHeight="1">
      <c r="A291" s="113"/>
      <c r="B291" s="114">
        <v>46235.0</v>
      </c>
      <c r="C291" s="115" t="s">
        <v>1026</v>
      </c>
      <c r="D291" s="116" t="str">
        <f>VLOOKUP(C291,'DS ST'!A:B,2,0)</f>
        <v>LVN</v>
      </c>
      <c r="E291" s="117">
        <v>11419.0</v>
      </c>
      <c r="F291" s="115" t="s">
        <v>1306</v>
      </c>
      <c r="G291" s="115" t="s">
        <v>311</v>
      </c>
      <c r="H291" s="118">
        <v>4.0</v>
      </c>
      <c r="I291" s="118">
        <v>3.0</v>
      </c>
      <c r="J291" s="119">
        <f t="shared" si="4"/>
        <v>1</v>
      </c>
      <c r="K291" s="115" t="s">
        <v>5429</v>
      </c>
      <c r="L291" s="121" t="str">
        <f t="shared" si="5"/>
        <v>PT159832711419</v>
      </c>
      <c r="M291" s="121" t="s">
        <v>5430</v>
      </c>
      <c r="N291" s="122"/>
      <c r="O291" s="122"/>
      <c r="P291" s="119">
        <f t="shared" si="6"/>
        <v>1</v>
      </c>
      <c r="Q291" s="124"/>
      <c r="R291" s="124"/>
      <c r="S291" s="124"/>
      <c r="T291" s="125" t="s">
        <v>3271</v>
      </c>
      <c r="U291" s="126" t="s">
        <v>697</v>
      </c>
      <c r="V291" s="127" t="s">
        <v>1500</v>
      </c>
      <c r="W291" s="129" t="str">
        <f t="shared" si="7"/>
        <v/>
      </c>
      <c r="X291" s="129" t="str">
        <f t="shared" si="21"/>
        <v/>
      </c>
      <c r="Y291" s="130" t="str">
        <f t="shared" ref="Y291:Y292" si="27">IF(N(P291)&lt;=0,"",IF(OR(T291="Hình KDB",T291="Hình tele",ISNUMBER(SEARCH("Hình KDB",T291)),ISNUMBER(SEARCH("Hình tele",T291)),ISNUMBER(SEARCH("sai code",T291)),ISNUMBER(SEARCH("Thiếu kiện",U291))),"Kho rau",IF(AND(T291&lt;&gt;"Hình KDB",T291&lt;&gt;"Hình tele"),"Chưa xác định",IF(N(O291)&gt;0,IF(OR(T291="Hình KDB",T291="Hình tele",ISNUMBER(SEARCH("Hình KDB",T291)),ISNUMBER(SEARCH("Hình tele",T291)),ISNUMBER(SEARCH("sai code",T291)),ISNUMBER(SEARCH("Thiếu kiện",U291))),"Kho rau","Chưa xác định"),IF(OR(T291="Hình KDB",T291="Hình tele",ISNUMBER(SEARCH("Hình KDB",T291)),ISNUMBER(SEARCH("Hình tele",T291)),ISNUMBER(SEARCH("sai code",T291)),ISNUMBER(SEARCH("Thiếu kiện",U291))),"Kho rau",IF(V291="Chưa xác định","Chưa xác định",IF(OR(V291="DC giao thiếu",V291="TX giao thiếu kiện",V291="Hàng không đạt CL"),"Kho rau","")))))))</f>
        <v>Kho rau</v>
      </c>
      <c r="Z291" s="131" t="s">
        <v>745</v>
      </c>
      <c r="AA291" s="124"/>
      <c r="AB291" s="132"/>
      <c r="AC291" s="133"/>
      <c r="AD291" s="134"/>
      <c r="AE291" s="133"/>
      <c r="AF291" s="135" t="str">
        <f t="array" ref="AF291">xlookup($E:$E,'CLV2'!$A:$A,'CLV2'!E:E)</f>
        <v>2.VEGETABLES</v>
      </c>
      <c r="AG291" s="135" t="str">
        <f t="shared" si="10"/>
        <v>Pack</v>
      </c>
      <c r="AH291" s="136">
        <f t="shared" si="11"/>
        <v>0.25</v>
      </c>
      <c r="AI291" s="137">
        <f t="array" ref="AI291">XLOOKUP(E291,'Đơn giá'!A:A,'Đơn giá'!D:D)</f>
        <v>21965</v>
      </c>
      <c r="AJ291" s="138">
        <f t="shared" si="12"/>
        <v>21965</v>
      </c>
      <c r="AK291" s="138">
        <f t="shared" si="13"/>
        <v>0</v>
      </c>
      <c r="AL291" s="138">
        <f t="shared" si="14"/>
        <v>0</v>
      </c>
      <c r="AM291" s="138">
        <f t="shared" si="15"/>
        <v>21965</v>
      </c>
      <c r="AN291" s="138">
        <f t="shared" si="16"/>
        <v>0</v>
      </c>
      <c r="AO291" s="139" t="str">
        <f t="array" ref="AO291">XLOOKUP($D:$D,'DS ST'!$J:$J,'DS ST'!K:K)</f>
        <v>SC002220 - Nguyễn Thuỷ Tiên</v>
      </c>
      <c r="AP291" s="139" t="str">
        <f t="array" ref="AP291">XLOOKUP($D:$D,'DS ST'!$J:$J,'DS ST'!L:L)</f>
        <v>Võ Thị Huệ</v>
      </c>
      <c r="AQ291" s="139" t="str">
        <f t="array" ref="AQ291">XLOOKUP($D:$D,'DS ST'!$J:$J,'DS ST'!M:M)</f>
        <v>HCM 003</v>
      </c>
      <c r="AR291" s="140"/>
      <c r="AS291" s="140"/>
      <c r="AT291" s="135" t="str">
        <f t="array" ref="AT291">xlookup($E:$E,'CLV2'!$A:$A,'CLV2'!$F:$F)</f>
        <v>3.ROOT VEGGIES</v>
      </c>
      <c r="AU291" s="135" t="str">
        <f t="array" ref="AU291">xlookup($E:$E,'CLV2'!$A:$A,'CLV2'!$G:$G)</f>
        <v>4.Khoai Lang</v>
      </c>
      <c r="AV291" s="142"/>
      <c r="AW291" s="143"/>
      <c r="AX291" s="144"/>
    </row>
    <row r="292" ht="22.5" customHeight="1">
      <c r="A292" s="113"/>
      <c r="B292" s="114">
        <v>46235.0</v>
      </c>
      <c r="C292" s="115" t="s">
        <v>1026</v>
      </c>
      <c r="D292" s="116" t="str">
        <f>VLOOKUP(C292,'DS ST'!A:B,2,0)</f>
        <v>LVN</v>
      </c>
      <c r="E292" s="117">
        <v>1101062.0</v>
      </c>
      <c r="F292" s="115" t="s">
        <v>103</v>
      </c>
      <c r="G292" s="115" t="s">
        <v>104</v>
      </c>
      <c r="H292" s="118">
        <v>10.1</v>
      </c>
      <c r="I292" s="118">
        <v>8.85</v>
      </c>
      <c r="J292" s="119">
        <f t="shared" si="4"/>
        <v>1.25</v>
      </c>
      <c r="K292" s="115" t="s">
        <v>5429</v>
      </c>
      <c r="L292" s="121" t="str">
        <f t="shared" si="5"/>
        <v>PT15983271101062</v>
      </c>
      <c r="M292" s="121" t="s">
        <v>5430</v>
      </c>
      <c r="N292" s="122"/>
      <c r="O292" s="122"/>
      <c r="P292" s="119">
        <f t="shared" si="6"/>
        <v>1.25</v>
      </c>
      <c r="Q292" s="124"/>
      <c r="R292" s="124"/>
      <c r="S292" s="124"/>
      <c r="T292" s="125" t="s">
        <v>3271</v>
      </c>
      <c r="U292" s="126" t="s">
        <v>697</v>
      </c>
      <c r="V292" s="127" t="s">
        <v>1500</v>
      </c>
      <c r="W292" s="129" t="str">
        <f t="shared" si="7"/>
        <v/>
      </c>
      <c r="X292" s="129" t="str">
        <f t="shared" si="21"/>
        <v/>
      </c>
      <c r="Y292" s="130" t="str">
        <f t="shared" si="27"/>
        <v>Kho rau</v>
      </c>
      <c r="Z292" s="131" t="s">
        <v>745</v>
      </c>
      <c r="AA292" s="124"/>
      <c r="AB292" s="132"/>
      <c r="AC292" s="133"/>
      <c r="AD292" s="134"/>
      <c r="AE292" s="133"/>
      <c r="AF292" s="135" t="str">
        <f t="array" ref="AF292">xlookup($E:$E,'CLV2'!$A:$A,'CLV2'!E:E)</f>
        <v>2.FRUITS</v>
      </c>
      <c r="AG292" s="135" t="str">
        <f t="shared" si="10"/>
        <v>KG</v>
      </c>
      <c r="AH292" s="136">
        <f t="shared" si="11"/>
        <v>0.1237623762</v>
      </c>
      <c r="AI292" s="137">
        <f t="array" ref="AI292">XLOOKUP(E292,'Đơn giá'!A:A,'Đơn giá'!D:D)</f>
        <v>23000</v>
      </c>
      <c r="AJ292" s="138">
        <f t="shared" si="12"/>
        <v>28750</v>
      </c>
      <c r="AK292" s="138">
        <f t="shared" si="13"/>
        <v>0</v>
      </c>
      <c r="AL292" s="138">
        <f t="shared" si="14"/>
        <v>0</v>
      </c>
      <c r="AM292" s="138">
        <f t="shared" si="15"/>
        <v>28750</v>
      </c>
      <c r="AN292" s="138">
        <f t="shared" si="16"/>
        <v>0</v>
      </c>
      <c r="AO292" s="139" t="str">
        <f t="array" ref="AO292">XLOOKUP($D:$D,'DS ST'!$J:$J,'DS ST'!K:K)</f>
        <v>SC002220 - Nguyễn Thuỷ Tiên</v>
      </c>
      <c r="AP292" s="139" t="str">
        <f t="array" ref="AP292">XLOOKUP($D:$D,'DS ST'!$J:$J,'DS ST'!L:L)</f>
        <v>Võ Thị Huệ</v>
      </c>
      <c r="AQ292" s="139" t="str">
        <f t="array" ref="AQ292">XLOOKUP($D:$D,'DS ST'!$J:$J,'DS ST'!M:M)</f>
        <v>HCM 003</v>
      </c>
      <c r="AR292" s="140"/>
      <c r="AS292" s="140"/>
      <c r="AT292" s="135" t="str">
        <f t="array" ref="AT292">xlookup($E:$E,'CLV2'!$A:$A,'CLV2'!$F:$F)</f>
        <v>3.LOCAL FRUITS</v>
      </c>
      <c r="AU292" s="135" t="str">
        <f t="array" ref="AU292">xlookup($E:$E,'CLV2'!$A:$A,'CLV2'!$G:$G)</f>
        <v>4.Chuối</v>
      </c>
      <c r="AV292" s="142"/>
      <c r="AW292" s="143"/>
      <c r="AX292" s="144"/>
    </row>
    <row r="293" ht="22.5" customHeight="1">
      <c r="A293" s="113"/>
      <c r="B293" s="114">
        <v>46235.0</v>
      </c>
      <c r="C293" s="115" t="s">
        <v>1026</v>
      </c>
      <c r="D293" s="116" t="str">
        <f>VLOOKUP(C293,'DS ST'!A:B,2,0)</f>
        <v>LVN</v>
      </c>
      <c r="E293" s="117">
        <v>1101079.0</v>
      </c>
      <c r="F293" s="115" t="s">
        <v>2047</v>
      </c>
      <c r="G293" s="115" t="s">
        <v>104</v>
      </c>
      <c r="H293" s="118">
        <v>12.1</v>
      </c>
      <c r="I293" s="118">
        <v>11.9</v>
      </c>
      <c r="J293" s="119">
        <f t="shared" si="4"/>
        <v>0.2</v>
      </c>
      <c r="K293" s="115" t="s">
        <v>5429</v>
      </c>
      <c r="L293" s="121" t="str">
        <f t="shared" si="5"/>
        <v>PT15983271101079</v>
      </c>
      <c r="M293" s="121" t="s">
        <v>5430</v>
      </c>
      <c r="N293" s="122">
        <v>0.1999999999999993</v>
      </c>
      <c r="O293" s="122"/>
      <c r="P293" s="119">
        <f t="shared" si="6"/>
        <v>0</v>
      </c>
      <c r="Q293" s="124"/>
      <c r="R293" s="124"/>
      <c r="S293" s="124"/>
      <c r="T293" s="125" t="s">
        <v>3271</v>
      </c>
      <c r="U293" s="126" t="s">
        <v>697</v>
      </c>
      <c r="V293" s="127" t="s">
        <v>492</v>
      </c>
      <c r="W293" s="129" t="str">
        <f t="shared" si="7"/>
        <v>Hao hụt</v>
      </c>
      <c r="X293" s="129" t="str">
        <f t="shared" si="21"/>
        <v/>
      </c>
      <c r="Y293" s="154" t="s">
        <v>499</v>
      </c>
      <c r="Z293" s="131" t="s">
        <v>745</v>
      </c>
      <c r="AA293" s="124"/>
      <c r="AB293" s="132"/>
      <c r="AC293" s="133"/>
      <c r="AD293" s="134"/>
      <c r="AE293" s="133"/>
      <c r="AF293" s="135" t="str">
        <f t="array" ref="AF293">xlookup($E:$E,'CLV2'!$A:$A,'CLV2'!E:E)</f>
        <v>2.FRUITS</v>
      </c>
      <c r="AG293" s="135" t="str">
        <f t="shared" si="10"/>
        <v>KG</v>
      </c>
      <c r="AH293" s="136">
        <f t="shared" si="11"/>
        <v>0.01652892562</v>
      </c>
      <c r="AI293" s="137">
        <f t="array" ref="AI293">XLOOKUP(E293,'Đơn giá'!A:A,'Đơn giá'!D:D)</f>
        <v>69416</v>
      </c>
      <c r="AJ293" s="138">
        <f t="shared" si="12"/>
        <v>13883.2</v>
      </c>
      <c r="AK293" s="138">
        <f t="shared" si="13"/>
        <v>13883.2</v>
      </c>
      <c r="AL293" s="138">
        <f t="shared" si="14"/>
        <v>0</v>
      </c>
      <c r="AM293" s="138">
        <f t="shared" si="15"/>
        <v>0</v>
      </c>
      <c r="AN293" s="138">
        <f t="shared" si="16"/>
        <v>0</v>
      </c>
      <c r="AO293" s="139" t="str">
        <f t="array" ref="AO293">XLOOKUP($D:$D,'DS ST'!$J:$J,'DS ST'!K:K)</f>
        <v>SC002220 - Nguyễn Thuỷ Tiên</v>
      </c>
      <c r="AP293" s="139" t="str">
        <f t="array" ref="AP293">XLOOKUP($D:$D,'DS ST'!$J:$J,'DS ST'!L:L)</f>
        <v>Võ Thị Huệ</v>
      </c>
      <c r="AQ293" s="139" t="str">
        <f t="array" ref="AQ293">XLOOKUP($D:$D,'DS ST'!$J:$J,'DS ST'!M:M)</f>
        <v>HCM 003</v>
      </c>
      <c r="AR293" s="140"/>
      <c r="AS293" s="140"/>
      <c r="AT293" s="135" t="str">
        <f t="array" ref="AT293">xlookup($E:$E,'CLV2'!$A:$A,'CLV2'!$F:$F)</f>
        <v>3.LOCAL FRUITS</v>
      </c>
      <c r="AU293" s="135" t="str">
        <f t="array" ref="AU293">xlookup($E:$E,'CLV2'!$A:$A,'CLV2'!$G:$G)</f>
        <v>4.Bơ</v>
      </c>
      <c r="AV293" s="142"/>
      <c r="AW293" s="143"/>
      <c r="AX293" s="144"/>
    </row>
    <row r="294" ht="22.5" customHeight="1">
      <c r="A294" s="113"/>
      <c r="B294" s="114">
        <v>46235.0</v>
      </c>
      <c r="C294" s="115" t="s">
        <v>1026</v>
      </c>
      <c r="D294" s="116" t="str">
        <f>VLOOKUP(C294,'DS ST'!A:B,2,0)</f>
        <v>LVN</v>
      </c>
      <c r="E294" s="117">
        <v>1101094.0</v>
      </c>
      <c r="F294" s="115" t="s">
        <v>1011</v>
      </c>
      <c r="G294" s="115" t="s">
        <v>104</v>
      </c>
      <c r="H294" s="118">
        <v>3.0</v>
      </c>
      <c r="I294" s="118">
        <v>2.995</v>
      </c>
      <c r="J294" s="119">
        <f t="shared" si="4"/>
        <v>0.005</v>
      </c>
      <c r="K294" s="115" t="s">
        <v>5429</v>
      </c>
      <c r="L294" s="121" t="str">
        <f t="shared" si="5"/>
        <v>PT15983271101094</v>
      </c>
      <c r="M294" s="121" t="s">
        <v>5430</v>
      </c>
      <c r="N294" s="122">
        <v>0.004999999999999893</v>
      </c>
      <c r="O294" s="122"/>
      <c r="P294" s="119">
        <f t="shared" si="6"/>
        <v>0</v>
      </c>
      <c r="Q294" s="124"/>
      <c r="R294" s="124"/>
      <c r="S294" s="124"/>
      <c r="T294" s="125" t="s">
        <v>3271</v>
      </c>
      <c r="U294" s="126" t="s">
        <v>697</v>
      </c>
      <c r="V294" s="127" t="s">
        <v>492</v>
      </c>
      <c r="W294" s="129" t="str">
        <f t="shared" si="7"/>
        <v>Hao hụt</v>
      </c>
      <c r="X294" s="129" t="str">
        <f t="shared" si="21"/>
        <v/>
      </c>
      <c r="Y294" s="154" t="s">
        <v>499</v>
      </c>
      <c r="Z294" s="131" t="s">
        <v>745</v>
      </c>
      <c r="AA294" s="124"/>
      <c r="AB294" s="132"/>
      <c r="AC294" s="133"/>
      <c r="AD294" s="134"/>
      <c r="AE294" s="133"/>
      <c r="AF294" s="135" t="str">
        <f t="array" ref="AF294">xlookup($E:$E,'CLV2'!$A:$A,'CLV2'!E:E)</f>
        <v>2.FRUITS</v>
      </c>
      <c r="AG294" s="135" t="str">
        <f t="shared" si="10"/>
        <v>KG</v>
      </c>
      <c r="AH294" s="136">
        <f t="shared" si="11"/>
        <v>0.001666666667</v>
      </c>
      <c r="AI294" s="137">
        <f t="array" ref="AI294">XLOOKUP(E294,'Đơn giá'!A:A,'Đơn giá'!D:D)</f>
        <v>37000</v>
      </c>
      <c r="AJ294" s="138">
        <f t="shared" si="12"/>
        <v>185</v>
      </c>
      <c r="AK294" s="138">
        <f t="shared" si="13"/>
        <v>185</v>
      </c>
      <c r="AL294" s="138">
        <f t="shared" si="14"/>
        <v>0</v>
      </c>
      <c r="AM294" s="138">
        <f t="shared" si="15"/>
        <v>0</v>
      </c>
      <c r="AN294" s="138">
        <f t="shared" si="16"/>
        <v>0</v>
      </c>
      <c r="AO294" s="139" t="str">
        <f t="array" ref="AO294">XLOOKUP($D:$D,'DS ST'!$J:$J,'DS ST'!K:K)</f>
        <v>SC002220 - Nguyễn Thuỷ Tiên</v>
      </c>
      <c r="AP294" s="139" t="str">
        <f t="array" ref="AP294">XLOOKUP($D:$D,'DS ST'!$J:$J,'DS ST'!L:L)</f>
        <v>Võ Thị Huệ</v>
      </c>
      <c r="AQ294" s="139" t="str">
        <f t="array" ref="AQ294">XLOOKUP($D:$D,'DS ST'!$J:$J,'DS ST'!M:M)</f>
        <v>HCM 003</v>
      </c>
      <c r="AR294" s="140"/>
      <c r="AS294" s="140"/>
      <c r="AT294" s="135" t="str">
        <f t="array" ref="AT294">xlookup($E:$E,'CLV2'!$A:$A,'CLV2'!$F:$F)</f>
        <v>3.LOCAL FRUITS</v>
      </c>
      <c r="AU294" s="135" t="str">
        <f t="array" ref="AU294">xlookup($E:$E,'CLV2'!$A:$A,'CLV2'!$G:$G)</f>
        <v>4.Mít</v>
      </c>
      <c r="AV294" s="142"/>
      <c r="AW294" s="143"/>
      <c r="AX294" s="144"/>
    </row>
    <row r="295" ht="22.5" customHeight="1">
      <c r="A295" s="113"/>
      <c r="B295" s="114">
        <v>46235.0</v>
      </c>
      <c r="C295" s="115" t="s">
        <v>1026</v>
      </c>
      <c r="D295" s="116" t="str">
        <f>VLOOKUP(C295,'DS ST'!A:B,2,0)</f>
        <v>LVN</v>
      </c>
      <c r="E295" s="117">
        <v>1101318.0</v>
      </c>
      <c r="F295" s="115" t="s">
        <v>1036</v>
      </c>
      <c r="G295" s="115" t="s">
        <v>104</v>
      </c>
      <c r="H295" s="118">
        <v>4.2</v>
      </c>
      <c r="I295" s="118">
        <v>4.175</v>
      </c>
      <c r="J295" s="119">
        <f t="shared" si="4"/>
        <v>0.025</v>
      </c>
      <c r="K295" s="115" t="s">
        <v>5429</v>
      </c>
      <c r="L295" s="121" t="str">
        <f t="shared" si="5"/>
        <v>PT15983271101318</v>
      </c>
      <c r="M295" s="121" t="s">
        <v>5430</v>
      </c>
      <c r="N295" s="122">
        <v>0.025000000000000355</v>
      </c>
      <c r="O295" s="122"/>
      <c r="P295" s="119">
        <f t="shared" si="6"/>
        <v>0</v>
      </c>
      <c r="Q295" s="124"/>
      <c r="R295" s="124"/>
      <c r="S295" s="124"/>
      <c r="T295" s="125" t="s">
        <v>3271</v>
      </c>
      <c r="U295" s="126" t="s">
        <v>697</v>
      </c>
      <c r="V295" s="127" t="s">
        <v>492</v>
      </c>
      <c r="W295" s="129" t="str">
        <f t="shared" si="7"/>
        <v>Hao hụt</v>
      </c>
      <c r="X295" s="129" t="str">
        <f t="shared" si="21"/>
        <v/>
      </c>
      <c r="Y295" s="154" t="s">
        <v>499</v>
      </c>
      <c r="Z295" s="131" t="s">
        <v>745</v>
      </c>
      <c r="AA295" s="124"/>
      <c r="AB295" s="132"/>
      <c r="AC295" s="133"/>
      <c r="AD295" s="134"/>
      <c r="AE295" s="133"/>
      <c r="AF295" s="135" t="str">
        <f t="array" ref="AF295">xlookup($E:$E,'CLV2'!$A:$A,'CLV2'!E:E)</f>
        <v>2.FRUITS</v>
      </c>
      <c r="AG295" s="135" t="str">
        <f t="shared" si="10"/>
        <v>KG</v>
      </c>
      <c r="AH295" s="136">
        <f t="shared" si="11"/>
        <v>0.005952380952</v>
      </c>
      <c r="AI295" s="137">
        <f t="array" ref="AI295">XLOOKUP(E295,'Đơn giá'!A:A,'Đơn giá'!D:D)</f>
        <v>35000</v>
      </c>
      <c r="AJ295" s="138">
        <f t="shared" si="12"/>
        <v>875</v>
      </c>
      <c r="AK295" s="138">
        <f t="shared" si="13"/>
        <v>875</v>
      </c>
      <c r="AL295" s="138">
        <f t="shared" si="14"/>
        <v>0</v>
      </c>
      <c r="AM295" s="138">
        <f t="shared" si="15"/>
        <v>0</v>
      </c>
      <c r="AN295" s="138">
        <f t="shared" si="16"/>
        <v>0</v>
      </c>
      <c r="AO295" s="139" t="str">
        <f t="array" ref="AO295">XLOOKUP($D:$D,'DS ST'!$J:$J,'DS ST'!K:K)</f>
        <v>SC002220 - Nguyễn Thuỷ Tiên</v>
      </c>
      <c r="AP295" s="139" t="str">
        <f t="array" ref="AP295">XLOOKUP($D:$D,'DS ST'!$J:$J,'DS ST'!L:L)</f>
        <v>Võ Thị Huệ</v>
      </c>
      <c r="AQ295" s="139" t="str">
        <f t="array" ref="AQ295">XLOOKUP($D:$D,'DS ST'!$J:$J,'DS ST'!M:M)</f>
        <v>HCM 003</v>
      </c>
      <c r="AR295" s="140"/>
      <c r="AS295" s="140"/>
      <c r="AT295" s="135" t="str">
        <f t="array" ref="AT295">xlookup($E:$E,'CLV2'!$A:$A,'CLV2'!$F:$F)</f>
        <v>3.LOCAL FRUITS</v>
      </c>
      <c r="AU295" s="135" t="str">
        <f t="array" ref="AU295">xlookup($E:$E,'CLV2'!$A:$A,'CLV2'!$G:$G)</f>
        <v>4.Mận Roi</v>
      </c>
      <c r="AV295" s="142"/>
      <c r="AW295" s="143"/>
      <c r="AX295" s="144"/>
    </row>
    <row r="296" ht="22.5" customHeight="1">
      <c r="A296" s="113"/>
      <c r="B296" s="114">
        <v>46235.0</v>
      </c>
      <c r="C296" s="115" t="s">
        <v>1026</v>
      </c>
      <c r="D296" s="116" t="str">
        <f>VLOOKUP(C296,'DS ST'!A:B,2,0)</f>
        <v>LVN</v>
      </c>
      <c r="E296" s="117">
        <v>1101366.0</v>
      </c>
      <c r="F296" s="115" t="s">
        <v>1804</v>
      </c>
      <c r="G296" s="115" t="s">
        <v>104</v>
      </c>
      <c r="H296" s="118">
        <v>4.0</v>
      </c>
      <c r="I296" s="118">
        <v>3.9</v>
      </c>
      <c r="J296" s="119">
        <f t="shared" si="4"/>
        <v>0.1</v>
      </c>
      <c r="K296" s="115" t="s">
        <v>5429</v>
      </c>
      <c r="L296" s="121" t="str">
        <f t="shared" si="5"/>
        <v>PT15983271101366</v>
      </c>
      <c r="M296" s="121" t="s">
        <v>5430</v>
      </c>
      <c r="N296" s="122">
        <v>0.10000000000000009</v>
      </c>
      <c r="O296" s="122"/>
      <c r="P296" s="119">
        <f t="shared" si="6"/>
        <v>0</v>
      </c>
      <c r="Q296" s="124"/>
      <c r="R296" s="124"/>
      <c r="S296" s="124"/>
      <c r="T296" s="125" t="s">
        <v>3271</v>
      </c>
      <c r="U296" s="126" t="s">
        <v>697</v>
      </c>
      <c r="V296" s="127" t="s">
        <v>492</v>
      </c>
      <c r="W296" s="129" t="str">
        <f t="shared" si="7"/>
        <v>Hao hụt</v>
      </c>
      <c r="X296" s="129" t="str">
        <f t="shared" si="21"/>
        <v/>
      </c>
      <c r="Y296" s="154" t="s">
        <v>499</v>
      </c>
      <c r="Z296" s="131" t="s">
        <v>745</v>
      </c>
      <c r="AA296" s="124"/>
      <c r="AB296" s="132"/>
      <c r="AC296" s="133"/>
      <c r="AD296" s="134"/>
      <c r="AE296" s="133"/>
      <c r="AF296" s="135" t="str">
        <f t="array" ref="AF296">xlookup($E:$E,'CLV2'!$A:$A,'CLV2'!E:E)</f>
        <v>2.VEGETABLES</v>
      </c>
      <c r="AG296" s="135" t="str">
        <f t="shared" si="10"/>
        <v>KG</v>
      </c>
      <c r="AH296" s="136">
        <f t="shared" si="11"/>
        <v>0.025</v>
      </c>
      <c r="AI296" s="137">
        <f t="array" ref="AI296">XLOOKUP(E296,'Đơn giá'!A:A,'Đơn giá'!D:D)</f>
        <v>55000</v>
      </c>
      <c r="AJ296" s="138">
        <f t="shared" si="12"/>
        <v>5500</v>
      </c>
      <c r="AK296" s="138">
        <f t="shared" si="13"/>
        <v>5500</v>
      </c>
      <c r="AL296" s="138">
        <f t="shared" si="14"/>
        <v>0</v>
      </c>
      <c r="AM296" s="138">
        <f t="shared" si="15"/>
        <v>0</v>
      </c>
      <c r="AN296" s="138">
        <f t="shared" si="16"/>
        <v>0</v>
      </c>
      <c r="AO296" s="139" t="str">
        <f t="array" ref="AO296">XLOOKUP($D:$D,'DS ST'!$J:$J,'DS ST'!K:K)</f>
        <v>SC002220 - Nguyễn Thuỷ Tiên</v>
      </c>
      <c r="AP296" s="139" t="str">
        <f t="array" ref="AP296">XLOOKUP($D:$D,'DS ST'!$J:$J,'DS ST'!L:L)</f>
        <v>Võ Thị Huệ</v>
      </c>
      <c r="AQ296" s="139" t="str">
        <f t="array" ref="AQ296">XLOOKUP($D:$D,'DS ST'!$J:$J,'DS ST'!M:M)</f>
        <v>HCM 003</v>
      </c>
      <c r="AR296" s="140"/>
      <c r="AS296" s="140"/>
      <c r="AT296" s="135" t="str">
        <f t="array" ref="AT296">xlookup($E:$E,'CLV2'!$A:$A,'CLV2'!$F:$F)</f>
        <v>3.LEAFY VEGGIES</v>
      </c>
      <c r="AU296" s="135" t="str">
        <f t="array" ref="AU296">xlookup($E:$E,'CLV2'!$A:$A,'CLV2'!$G:$G)</f>
        <v>4.Rau Ăn Bông</v>
      </c>
      <c r="AV296" s="142"/>
      <c r="AW296" s="143"/>
      <c r="AX296" s="144"/>
    </row>
    <row r="297" ht="22.5" customHeight="1">
      <c r="A297" s="113"/>
      <c r="B297" s="114">
        <v>46235.0</v>
      </c>
      <c r="C297" s="115" t="s">
        <v>1026</v>
      </c>
      <c r="D297" s="116" t="str">
        <f>VLOOKUP(C297,'DS ST'!A:B,2,0)</f>
        <v>LVN</v>
      </c>
      <c r="E297" s="117">
        <v>1101377.0</v>
      </c>
      <c r="F297" s="115" t="s">
        <v>1085</v>
      </c>
      <c r="G297" s="115" t="s">
        <v>104</v>
      </c>
      <c r="H297" s="118">
        <v>2.0</v>
      </c>
      <c r="I297" s="118">
        <v>1.95</v>
      </c>
      <c r="J297" s="119">
        <f t="shared" si="4"/>
        <v>0.05</v>
      </c>
      <c r="K297" s="115" t="s">
        <v>5429</v>
      </c>
      <c r="L297" s="121" t="str">
        <f t="shared" si="5"/>
        <v>PT15983271101377</v>
      </c>
      <c r="M297" s="121" t="s">
        <v>5430</v>
      </c>
      <c r="N297" s="122">
        <v>0.050000000000000044</v>
      </c>
      <c r="O297" s="122"/>
      <c r="P297" s="119">
        <f t="shared" si="6"/>
        <v>0</v>
      </c>
      <c r="Q297" s="124"/>
      <c r="R297" s="124"/>
      <c r="S297" s="124"/>
      <c r="T297" s="125" t="s">
        <v>3271</v>
      </c>
      <c r="U297" s="126" t="s">
        <v>697</v>
      </c>
      <c r="V297" s="127" t="s">
        <v>492</v>
      </c>
      <c r="W297" s="129" t="str">
        <f t="shared" si="7"/>
        <v>Hao hụt</v>
      </c>
      <c r="X297" s="129" t="str">
        <f t="shared" si="21"/>
        <v/>
      </c>
      <c r="Y297" s="154" t="s">
        <v>499</v>
      </c>
      <c r="Z297" s="131" t="s">
        <v>745</v>
      </c>
      <c r="AA297" s="124"/>
      <c r="AB297" s="132"/>
      <c r="AC297" s="133"/>
      <c r="AD297" s="134"/>
      <c r="AE297" s="133"/>
      <c r="AF297" s="135" t="str">
        <f t="array" ref="AF297">xlookup($E:$E,'CLV2'!$A:$A,'CLV2'!E:E)</f>
        <v>2.VEGETABLES</v>
      </c>
      <c r="AG297" s="135" t="str">
        <f t="shared" si="10"/>
        <v>KG</v>
      </c>
      <c r="AH297" s="136">
        <f t="shared" si="11"/>
        <v>0.025</v>
      </c>
      <c r="AI297" s="137">
        <f t="array" ref="AI297">XLOOKUP(E297,'Đơn giá'!A:A,'Đơn giá'!D:D)</f>
        <v>60000</v>
      </c>
      <c r="AJ297" s="138">
        <f t="shared" si="12"/>
        <v>3000</v>
      </c>
      <c r="AK297" s="138">
        <f t="shared" si="13"/>
        <v>3000</v>
      </c>
      <c r="AL297" s="138">
        <f t="shared" si="14"/>
        <v>0</v>
      </c>
      <c r="AM297" s="138">
        <f t="shared" si="15"/>
        <v>0</v>
      </c>
      <c r="AN297" s="138">
        <f t="shared" si="16"/>
        <v>0</v>
      </c>
      <c r="AO297" s="139" t="str">
        <f t="array" ref="AO297">XLOOKUP($D:$D,'DS ST'!$J:$J,'DS ST'!K:K)</f>
        <v>SC002220 - Nguyễn Thuỷ Tiên</v>
      </c>
      <c r="AP297" s="139" t="str">
        <f t="array" ref="AP297">XLOOKUP($D:$D,'DS ST'!$J:$J,'DS ST'!L:L)</f>
        <v>Võ Thị Huệ</v>
      </c>
      <c r="AQ297" s="139" t="str">
        <f t="array" ref="AQ297">XLOOKUP($D:$D,'DS ST'!$J:$J,'DS ST'!M:M)</f>
        <v>HCM 003</v>
      </c>
      <c r="AR297" s="140"/>
      <c r="AS297" s="140"/>
      <c r="AT297" s="135" t="str">
        <f t="array" ref="AT297">xlookup($E:$E,'CLV2'!$A:$A,'CLV2'!$F:$F)</f>
        <v>3.LEAFY VEGGIES</v>
      </c>
      <c r="AU297" s="135" t="str">
        <f t="array" ref="AU297">xlookup($E:$E,'CLV2'!$A:$A,'CLV2'!$G:$G)</f>
        <v>4.Rau Ăn Bông</v>
      </c>
      <c r="AV297" s="142"/>
      <c r="AW297" s="143"/>
      <c r="AX297" s="144"/>
    </row>
    <row r="298" ht="22.5" customHeight="1">
      <c r="A298" s="113"/>
      <c r="B298" s="114">
        <v>46235.0</v>
      </c>
      <c r="C298" s="115" t="s">
        <v>1026</v>
      </c>
      <c r="D298" s="116" t="str">
        <f>VLOOKUP(C298,'DS ST'!A:B,2,0)</f>
        <v>LVN</v>
      </c>
      <c r="E298" s="117">
        <v>1101592.0</v>
      </c>
      <c r="F298" s="115" t="s">
        <v>1161</v>
      </c>
      <c r="G298" s="115" t="s">
        <v>104</v>
      </c>
      <c r="H298" s="118">
        <v>10.4</v>
      </c>
      <c r="I298" s="118">
        <v>10.3</v>
      </c>
      <c r="J298" s="119">
        <f t="shared" si="4"/>
        <v>0.1</v>
      </c>
      <c r="K298" s="115" t="s">
        <v>5429</v>
      </c>
      <c r="L298" s="121" t="str">
        <f t="shared" si="5"/>
        <v>PT15983271101592</v>
      </c>
      <c r="M298" s="121" t="s">
        <v>5430</v>
      </c>
      <c r="N298" s="122">
        <v>0.09999999999999964</v>
      </c>
      <c r="O298" s="122"/>
      <c r="P298" s="119">
        <f t="shared" si="6"/>
        <v>0</v>
      </c>
      <c r="Q298" s="124"/>
      <c r="R298" s="124"/>
      <c r="S298" s="124"/>
      <c r="T298" s="125" t="s">
        <v>3271</v>
      </c>
      <c r="U298" s="126" t="s">
        <v>697</v>
      </c>
      <c r="V298" s="127" t="s">
        <v>492</v>
      </c>
      <c r="W298" s="129" t="str">
        <f t="shared" si="7"/>
        <v>Hao hụt</v>
      </c>
      <c r="X298" s="129" t="str">
        <f t="shared" si="21"/>
        <v/>
      </c>
      <c r="Y298" s="154" t="s">
        <v>499</v>
      </c>
      <c r="Z298" s="131" t="s">
        <v>745</v>
      </c>
      <c r="AA298" s="124"/>
      <c r="AB298" s="132"/>
      <c r="AC298" s="133"/>
      <c r="AD298" s="134"/>
      <c r="AE298" s="133"/>
      <c r="AF298" s="135" t="str">
        <f t="array" ref="AF298">xlookup($E:$E,'CLV2'!$A:$A,'CLV2'!E:E)</f>
        <v>2.FRUITS</v>
      </c>
      <c r="AG298" s="135" t="str">
        <f t="shared" si="10"/>
        <v>KG</v>
      </c>
      <c r="AH298" s="136">
        <f t="shared" si="11"/>
        <v>0.009615384615</v>
      </c>
      <c r="AI298" s="137">
        <f t="array" ref="AI298">XLOOKUP(E298,'Đơn giá'!A:A,'Đơn giá'!D:D)</f>
        <v>73000</v>
      </c>
      <c r="AJ298" s="138">
        <f t="shared" si="12"/>
        <v>7300</v>
      </c>
      <c r="AK298" s="138">
        <f t="shared" si="13"/>
        <v>7300</v>
      </c>
      <c r="AL298" s="138">
        <f t="shared" si="14"/>
        <v>0</v>
      </c>
      <c r="AM298" s="138">
        <f t="shared" si="15"/>
        <v>0</v>
      </c>
      <c r="AN298" s="138">
        <f t="shared" si="16"/>
        <v>0</v>
      </c>
      <c r="AO298" s="139" t="str">
        <f t="array" ref="AO298">XLOOKUP($D:$D,'DS ST'!$J:$J,'DS ST'!K:K)</f>
        <v>SC002220 - Nguyễn Thuỷ Tiên</v>
      </c>
      <c r="AP298" s="139" t="str">
        <f t="array" ref="AP298">XLOOKUP($D:$D,'DS ST'!$J:$J,'DS ST'!L:L)</f>
        <v>Võ Thị Huệ</v>
      </c>
      <c r="AQ298" s="139" t="str">
        <f t="array" ref="AQ298">XLOOKUP($D:$D,'DS ST'!$J:$J,'DS ST'!M:M)</f>
        <v>HCM 003</v>
      </c>
      <c r="AR298" s="140"/>
      <c r="AS298" s="140"/>
      <c r="AT298" s="135" t="str">
        <f t="array" ref="AT298">xlookup($E:$E,'CLV2'!$A:$A,'CLV2'!$F:$F)</f>
        <v>3.LOCAL FRUITS</v>
      </c>
      <c r="AU298" s="135" t="str">
        <f t="array" ref="AU298">xlookup($E:$E,'CLV2'!$A:$A,'CLV2'!$G:$G)</f>
        <v>4.Sầu Riêng</v>
      </c>
      <c r="AV298" s="142"/>
      <c r="AW298" s="143"/>
      <c r="AX298" s="144"/>
    </row>
    <row r="299" ht="22.5" customHeight="1">
      <c r="A299" s="113"/>
      <c r="B299" s="114">
        <v>46235.0</v>
      </c>
      <c r="C299" s="115" t="s">
        <v>1026</v>
      </c>
      <c r="D299" s="116" t="str">
        <f>VLOOKUP(C299,'DS ST'!A:B,2,0)</f>
        <v>LVN</v>
      </c>
      <c r="E299" s="117">
        <v>1101812.0</v>
      </c>
      <c r="F299" s="115" t="s">
        <v>1177</v>
      </c>
      <c r="G299" s="115" t="s">
        <v>104</v>
      </c>
      <c r="H299" s="118">
        <v>14.8</v>
      </c>
      <c r="I299" s="118">
        <v>14.35</v>
      </c>
      <c r="J299" s="119">
        <f t="shared" si="4"/>
        <v>0.45</v>
      </c>
      <c r="K299" s="115" t="s">
        <v>5429</v>
      </c>
      <c r="L299" s="121" t="str">
        <f t="shared" si="5"/>
        <v>PT15983271101812</v>
      </c>
      <c r="M299" s="121" t="s">
        <v>5430</v>
      </c>
      <c r="N299" s="122">
        <v>0.45000000000000107</v>
      </c>
      <c r="O299" s="122"/>
      <c r="P299" s="119">
        <f t="shared" si="6"/>
        <v>0</v>
      </c>
      <c r="Q299" s="124"/>
      <c r="R299" s="124"/>
      <c r="S299" s="124"/>
      <c r="T299" s="125" t="s">
        <v>3271</v>
      </c>
      <c r="U299" s="126" t="s">
        <v>697</v>
      </c>
      <c r="V299" s="127" t="s">
        <v>492</v>
      </c>
      <c r="W299" s="129" t="str">
        <f t="shared" si="7"/>
        <v>Hao hụt</v>
      </c>
      <c r="X299" s="129" t="str">
        <f t="shared" si="21"/>
        <v/>
      </c>
      <c r="Y299" s="154" t="s">
        <v>499</v>
      </c>
      <c r="Z299" s="131" t="s">
        <v>745</v>
      </c>
      <c r="AA299" s="124"/>
      <c r="AB299" s="132"/>
      <c r="AC299" s="133"/>
      <c r="AD299" s="134"/>
      <c r="AE299" s="133"/>
      <c r="AF299" s="135" t="str">
        <f t="array" ref="AF299">xlookup($E:$E,'CLV2'!$A:$A,'CLV2'!E:E)</f>
        <v>2.FRUITS</v>
      </c>
      <c r="AG299" s="135" t="str">
        <f t="shared" si="10"/>
        <v>KG</v>
      </c>
      <c r="AH299" s="136">
        <f t="shared" si="11"/>
        <v>0.03040540541</v>
      </c>
      <c r="AI299" s="137">
        <f t="array" ref="AI299">XLOOKUP(E299,'Đơn giá'!A:A,'Đơn giá'!D:D)</f>
        <v>23000</v>
      </c>
      <c r="AJ299" s="138">
        <f t="shared" si="12"/>
        <v>10350</v>
      </c>
      <c r="AK299" s="138">
        <f t="shared" si="13"/>
        <v>10350</v>
      </c>
      <c r="AL299" s="138">
        <f t="shared" si="14"/>
        <v>0</v>
      </c>
      <c r="AM299" s="138">
        <f t="shared" si="15"/>
        <v>0</v>
      </c>
      <c r="AN299" s="138">
        <f t="shared" si="16"/>
        <v>0</v>
      </c>
      <c r="AO299" s="139" t="str">
        <f t="array" ref="AO299">XLOOKUP($D:$D,'DS ST'!$J:$J,'DS ST'!K:K)</f>
        <v>SC002220 - Nguyễn Thuỷ Tiên</v>
      </c>
      <c r="AP299" s="139" t="str">
        <f t="array" ref="AP299">XLOOKUP($D:$D,'DS ST'!$J:$J,'DS ST'!L:L)</f>
        <v>Võ Thị Huệ</v>
      </c>
      <c r="AQ299" s="139" t="str">
        <f t="array" ref="AQ299">XLOOKUP($D:$D,'DS ST'!$J:$J,'DS ST'!M:M)</f>
        <v>HCM 003</v>
      </c>
      <c r="AR299" s="140"/>
      <c r="AS299" s="140"/>
      <c r="AT299" s="135" t="str">
        <f t="array" ref="AT299">xlookup($E:$E,'CLV2'!$A:$A,'CLV2'!$F:$F)</f>
        <v>3.LOCAL FRUITS</v>
      </c>
      <c r="AU299" s="135" t="str">
        <f t="array" ref="AU299">xlookup($E:$E,'CLV2'!$A:$A,'CLV2'!$G:$G)</f>
        <v>4.Dưa Hấu</v>
      </c>
      <c r="AV299" s="142"/>
      <c r="AW299" s="143"/>
      <c r="AX299" s="144"/>
    </row>
    <row r="300" ht="22.5" customHeight="1">
      <c r="A300" s="113"/>
      <c r="B300" s="114">
        <v>46235.0</v>
      </c>
      <c r="C300" s="115" t="s">
        <v>132</v>
      </c>
      <c r="D300" s="116" t="str">
        <f>VLOOKUP(C300,'DS ST'!A:B,2,0)</f>
        <v>A104</v>
      </c>
      <c r="E300" s="117">
        <v>11127.0</v>
      </c>
      <c r="F300" s="115" t="s">
        <v>5327</v>
      </c>
      <c r="G300" s="115" t="s">
        <v>23</v>
      </c>
      <c r="H300" s="118">
        <v>10.0</v>
      </c>
      <c r="I300" s="118">
        <v>5.0</v>
      </c>
      <c r="J300" s="119">
        <f t="shared" si="4"/>
        <v>5</v>
      </c>
      <c r="K300" s="115" t="s">
        <v>5431</v>
      </c>
      <c r="L300" s="121" t="str">
        <f t="shared" si="5"/>
        <v>PT159832511127</v>
      </c>
      <c r="M300" s="121" t="s">
        <v>5432</v>
      </c>
      <c r="N300" s="122"/>
      <c r="O300" s="122"/>
      <c r="P300" s="119">
        <f t="shared" si="6"/>
        <v>5</v>
      </c>
      <c r="Q300" s="124"/>
      <c r="R300" s="124"/>
      <c r="S300" s="124"/>
      <c r="T300" s="125"/>
      <c r="U300" s="126" t="s">
        <v>697</v>
      </c>
      <c r="V300" s="127" t="s">
        <v>1500</v>
      </c>
      <c r="W300" s="129" t="str">
        <f t="shared" si="7"/>
        <v/>
      </c>
      <c r="X300" s="129" t="str">
        <f t="shared" si="21"/>
        <v/>
      </c>
      <c r="Y300" s="154" t="s">
        <v>499</v>
      </c>
      <c r="Z300" s="131" t="s">
        <v>745</v>
      </c>
      <c r="AA300" s="124"/>
      <c r="AB300" s="132"/>
      <c r="AC300" s="133"/>
      <c r="AD300" s="134"/>
      <c r="AE300" s="133"/>
      <c r="AF300" s="135" t="str">
        <f t="array" ref="AF300">xlookup($E:$E,'CLV2'!$A:$A,'CLV2'!E:E)</f>
        <v>2.VEGETABLES</v>
      </c>
      <c r="AG300" s="135" t="str">
        <f t="shared" si="10"/>
        <v>Pack</v>
      </c>
      <c r="AH300" s="136">
        <f t="shared" si="11"/>
        <v>0.5</v>
      </c>
      <c r="AI300" s="137">
        <f t="array" ref="AI300">XLOOKUP(E300,'Đơn giá'!A:A,'Đơn giá'!D:D)</f>
        <v>13500</v>
      </c>
      <c r="AJ300" s="138">
        <f t="shared" si="12"/>
        <v>67500</v>
      </c>
      <c r="AK300" s="138">
        <f t="shared" si="13"/>
        <v>0</v>
      </c>
      <c r="AL300" s="138">
        <f t="shared" si="14"/>
        <v>0</v>
      </c>
      <c r="AM300" s="138">
        <f t="shared" si="15"/>
        <v>67500</v>
      </c>
      <c r="AN300" s="138">
        <f t="shared" si="16"/>
        <v>0</v>
      </c>
      <c r="AO300" s="139" t="str">
        <f t="array" ref="AO300">XLOOKUP($D:$D,'DS ST'!$J:$J,'DS ST'!K:K)</f>
        <v>SC002206 - Hứa Thái Hiển</v>
      </c>
      <c r="AP300" s="139" t="str">
        <f t="array" ref="AP300">XLOOKUP($D:$D,'DS ST'!$J:$J,'DS ST'!L:L)</f>
        <v>Võ Thị Huệ</v>
      </c>
      <c r="AQ300" s="139" t="str">
        <f t="array" ref="AQ300">XLOOKUP($D:$D,'DS ST'!$J:$J,'DS ST'!M:M)</f>
        <v>HCM 023</v>
      </c>
      <c r="AR300" s="140"/>
      <c r="AS300" s="140"/>
      <c r="AT300" s="135" t="str">
        <f t="array" ref="AT300">xlookup($E:$E,'CLV2'!$A:$A,'CLV2'!$F:$F)</f>
        <v>3.FRUIT VEGGIES</v>
      </c>
      <c r="AU300" s="135" t="str">
        <f t="array" ref="AU300">xlookup($E:$E,'CLV2'!$A:$A,'CLV2'!$G:$G)</f>
        <v>4.Bầu, Bí, Mướp</v>
      </c>
      <c r="AV300" s="142"/>
      <c r="AW300" s="143"/>
      <c r="AX300" s="144"/>
    </row>
    <row r="301" ht="22.5" customHeight="1">
      <c r="A301" s="113"/>
      <c r="B301" s="114">
        <v>46235.0</v>
      </c>
      <c r="C301" s="115" t="s">
        <v>132</v>
      </c>
      <c r="D301" s="116" t="str">
        <f>VLOOKUP(C301,'DS ST'!A:B,2,0)</f>
        <v>A104</v>
      </c>
      <c r="E301" s="117">
        <v>1101062.0</v>
      </c>
      <c r="F301" s="115" t="s">
        <v>103</v>
      </c>
      <c r="G301" s="115" t="s">
        <v>104</v>
      </c>
      <c r="H301" s="118">
        <v>10.1</v>
      </c>
      <c r="I301" s="118">
        <v>10.04</v>
      </c>
      <c r="J301" s="119">
        <f t="shared" si="4"/>
        <v>0.06</v>
      </c>
      <c r="K301" s="115" t="s">
        <v>5431</v>
      </c>
      <c r="L301" s="121" t="str">
        <f t="shared" si="5"/>
        <v>PT15983251101062</v>
      </c>
      <c r="M301" s="121" t="s">
        <v>5432</v>
      </c>
      <c r="N301" s="122">
        <v>0.0600000000000005</v>
      </c>
      <c r="O301" s="122"/>
      <c r="P301" s="119">
        <f t="shared" si="6"/>
        <v>0</v>
      </c>
      <c r="Q301" s="124"/>
      <c r="R301" s="124"/>
      <c r="S301" s="124"/>
      <c r="T301" s="125" t="s">
        <v>695</v>
      </c>
      <c r="U301" s="126" t="s">
        <v>697</v>
      </c>
      <c r="V301" s="127" t="s">
        <v>492</v>
      </c>
      <c r="W301" s="129" t="str">
        <f t="shared" si="7"/>
        <v>Hao hụt</v>
      </c>
      <c r="X301" s="129" t="str">
        <f t="shared" si="21"/>
        <v/>
      </c>
      <c r="Y301" s="154" t="s">
        <v>499</v>
      </c>
      <c r="Z301" s="131" t="s">
        <v>745</v>
      </c>
      <c r="AA301" s="124"/>
      <c r="AB301" s="132"/>
      <c r="AC301" s="133"/>
      <c r="AD301" s="134"/>
      <c r="AE301" s="133"/>
      <c r="AF301" s="135" t="str">
        <f t="array" ref="AF301">xlookup($E:$E,'CLV2'!$A:$A,'CLV2'!E:E)</f>
        <v>2.FRUITS</v>
      </c>
      <c r="AG301" s="135" t="str">
        <f t="shared" si="10"/>
        <v>KG</v>
      </c>
      <c r="AH301" s="136">
        <f t="shared" si="11"/>
        <v>0.005940594059</v>
      </c>
      <c r="AI301" s="137">
        <f t="array" ref="AI301">XLOOKUP(E301,'Đơn giá'!A:A,'Đơn giá'!D:D)</f>
        <v>23000</v>
      </c>
      <c r="AJ301" s="138">
        <f t="shared" si="12"/>
        <v>1380</v>
      </c>
      <c r="AK301" s="138">
        <f t="shared" si="13"/>
        <v>1380</v>
      </c>
      <c r="AL301" s="138">
        <f t="shared" si="14"/>
        <v>0</v>
      </c>
      <c r="AM301" s="138">
        <f t="shared" si="15"/>
        <v>0</v>
      </c>
      <c r="AN301" s="138">
        <f t="shared" si="16"/>
        <v>0</v>
      </c>
      <c r="AO301" s="139" t="str">
        <f t="array" ref="AO301">XLOOKUP($D:$D,'DS ST'!$J:$J,'DS ST'!K:K)</f>
        <v>SC002206 - Hứa Thái Hiển</v>
      </c>
      <c r="AP301" s="139" t="str">
        <f t="array" ref="AP301">XLOOKUP($D:$D,'DS ST'!$J:$J,'DS ST'!L:L)</f>
        <v>Võ Thị Huệ</v>
      </c>
      <c r="AQ301" s="139" t="str">
        <f t="array" ref="AQ301">XLOOKUP($D:$D,'DS ST'!$J:$J,'DS ST'!M:M)</f>
        <v>HCM 023</v>
      </c>
      <c r="AR301" s="140"/>
      <c r="AS301" s="140"/>
      <c r="AT301" s="135" t="str">
        <f t="array" ref="AT301">xlookup($E:$E,'CLV2'!$A:$A,'CLV2'!$F:$F)</f>
        <v>3.LOCAL FRUITS</v>
      </c>
      <c r="AU301" s="135" t="str">
        <f t="array" ref="AU301">xlookup($E:$E,'CLV2'!$A:$A,'CLV2'!$G:$G)</f>
        <v>4.Chuối</v>
      </c>
      <c r="AV301" s="142"/>
      <c r="AW301" s="143"/>
      <c r="AX301" s="144"/>
    </row>
    <row r="302" ht="22.5" customHeight="1">
      <c r="A302" s="113"/>
      <c r="B302" s="114">
        <v>46235.0</v>
      </c>
      <c r="C302" s="115" t="s">
        <v>132</v>
      </c>
      <c r="D302" s="116" t="str">
        <f>VLOOKUP(C302,'DS ST'!A:B,2,0)</f>
        <v>A104</v>
      </c>
      <c r="E302" s="117">
        <v>1101079.0</v>
      </c>
      <c r="F302" s="115" t="s">
        <v>2047</v>
      </c>
      <c r="G302" s="115" t="s">
        <v>104</v>
      </c>
      <c r="H302" s="118">
        <v>6.0</v>
      </c>
      <c r="I302" s="118">
        <v>5.965</v>
      </c>
      <c r="J302" s="119">
        <f t="shared" si="4"/>
        <v>0.035</v>
      </c>
      <c r="K302" s="115" t="s">
        <v>5431</v>
      </c>
      <c r="L302" s="121" t="str">
        <f t="shared" si="5"/>
        <v>PT15983251101079</v>
      </c>
      <c r="M302" s="121" t="s">
        <v>5432</v>
      </c>
      <c r="N302" s="122">
        <v>0.03500000000000014</v>
      </c>
      <c r="O302" s="122"/>
      <c r="P302" s="119">
        <f t="shared" si="6"/>
        <v>0</v>
      </c>
      <c r="Q302" s="124"/>
      <c r="R302" s="124"/>
      <c r="S302" s="124"/>
      <c r="T302" s="125" t="s">
        <v>695</v>
      </c>
      <c r="U302" s="126" t="s">
        <v>697</v>
      </c>
      <c r="V302" s="127" t="s">
        <v>492</v>
      </c>
      <c r="W302" s="129" t="str">
        <f t="shared" si="7"/>
        <v>Hao hụt</v>
      </c>
      <c r="X302" s="129" t="str">
        <f t="shared" si="21"/>
        <v/>
      </c>
      <c r="Y302" s="154" t="s">
        <v>499</v>
      </c>
      <c r="Z302" s="131" t="s">
        <v>745</v>
      </c>
      <c r="AA302" s="124"/>
      <c r="AB302" s="132"/>
      <c r="AC302" s="133"/>
      <c r="AD302" s="134"/>
      <c r="AE302" s="133"/>
      <c r="AF302" s="135" t="str">
        <f t="array" ref="AF302">xlookup($E:$E,'CLV2'!$A:$A,'CLV2'!E:E)</f>
        <v>2.FRUITS</v>
      </c>
      <c r="AG302" s="135" t="str">
        <f t="shared" si="10"/>
        <v>KG</v>
      </c>
      <c r="AH302" s="136">
        <f t="shared" si="11"/>
        <v>0.005833333333</v>
      </c>
      <c r="AI302" s="137">
        <f t="array" ref="AI302">XLOOKUP(E302,'Đơn giá'!A:A,'Đơn giá'!D:D)</f>
        <v>69416</v>
      </c>
      <c r="AJ302" s="138">
        <f t="shared" si="12"/>
        <v>2429.56</v>
      </c>
      <c r="AK302" s="138">
        <f t="shared" si="13"/>
        <v>2429.56</v>
      </c>
      <c r="AL302" s="138">
        <f t="shared" si="14"/>
        <v>0</v>
      </c>
      <c r="AM302" s="138">
        <f t="shared" si="15"/>
        <v>0</v>
      </c>
      <c r="AN302" s="138">
        <f t="shared" si="16"/>
        <v>0</v>
      </c>
      <c r="AO302" s="139" t="str">
        <f t="array" ref="AO302">XLOOKUP($D:$D,'DS ST'!$J:$J,'DS ST'!K:K)</f>
        <v>SC002206 - Hứa Thái Hiển</v>
      </c>
      <c r="AP302" s="139" t="str">
        <f t="array" ref="AP302">XLOOKUP($D:$D,'DS ST'!$J:$J,'DS ST'!L:L)</f>
        <v>Võ Thị Huệ</v>
      </c>
      <c r="AQ302" s="139" t="str">
        <f t="array" ref="AQ302">XLOOKUP($D:$D,'DS ST'!$J:$J,'DS ST'!M:M)</f>
        <v>HCM 023</v>
      </c>
      <c r="AR302" s="140"/>
      <c r="AS302" s="140"/>
      <c r="AT302" s="135" t="str">
        <f t="array" ref="AT302">xlookup($E:$E,'CLV2'!$A:$A,'CLV2'!$F:$F)</f>
        <v>3.LOCAL FRUITS</v>
      </c>
      <c r="AU302" s="135" t="str">
        <f t="array" ref="AU302">xlookup($E:$E,'CLV2'!$A:$A,'CLV2'!$G:$G)</f>
        <v>4.Bơ</v>
      </c>
      <c r="AV302" s="142"/>
      <c r="AW302" s="143"/>
      <c r="AX302" s="144"/>
    </row>
    <row r="303" ht="22.5" customHeight="1">
      <c r="A303" s="113"/>
      <c r="B303" s="114">
        <v>46235.0</v>
      </c>
      <c r="C303" s="115" t="s">
        <v>132</v>
      </c>
      <c r="D303" s="116" t="str">
        <f>VLOOKUP(C303,'DS ST'!A:B,2,0)</f>
        <v>A104</v>
      </c>
      <c r="E303" s="117">
        <v>1101302.0</v>
      </c>
      <c r="F303" s="115" t="s">
        <v>944</v>
      </c>
      <c r="G303" s="115" t="s">
        <v>104</v>
      </c>
      <c r="H303" s="118">
        <v>8.0</v>
      </c>
      <c r="I303" s="118">
        <v>7.98</v>
      </c>
      <c r="J303" s="119">
        <f t="shared" si="4"/>
        <v>0.02</v>
      </c>
      <c r="K303" s="115" t="s">
        <v>5431</v>
      </c>
      <c r="L303" s="121" t="str">
        <f t="shared" si="5"/>
        <v>PT15983251101302</v>
      </c>
      <c r="M303" s="121" t="s">
        <v>5432</v>
      </c>
      <c r="N303" s="122">
        <v>0.019999999999999574</v>
      </c>
      <c r="O303" s="122"/>
      <c r="P303" s="119">
        <f t="shared" si="6"/>
        <v>0</v>
      </c>
      <c r="Q303" s="124"/>
      <c r="R303" s="124"/>
      <c r="S303" s="124"/>
      <c r="T303" s="125" t="s">
        <v>695</v>
      </c>
      <c r="U303" s="126" t="s">
        <v>697</v>
      </c>
      <c r="V303" s="127" t="s">
        <v>492</v>
      </c>
      <c r="W303" s="129" t="str">
        <f t="shared" si="7"/>
        <v>Hao hụt</v>
      </c>
      <c r="X303" s="129" t="str">
        <f t="shared" si="21"/>
        <v/>
      </c>
      <c r="Y303" s="154" t="s">
        <v>499</v>
      </c>
      <c r="Z303" s="131" t="s">
        <v>745</v>
      </c>
      <c r="AA303" s="124"/>
      <c r="AB303" s="132"/>
      <c r="AC303" s="133"/>
      <c r="AD303" s="134"/>
      <c r="AE303" s="133"/>
      <c r="AF303" s="135" t="str">
        <f t="array" ref="AF303">xlookup($E:$E,'CLV2'!$A:$A,'CLV2'!E:E)</f>
        <v>2.FRUITS</v>
      </c>
      <c r="AG303" s="135" t="str">
        <f t="shared" si="10"/>
        <v>KG</v>
      </c>
      <c r="AH303" s="136">
        <f t="shared" si="11"/>
        <v>0.0025</v>
      </c>
      <c r="AI303" s="137">
        <f t="array" ref="AI303">XLOOKUP(E303,'Đơn giá'!A:A,'Đơn giá'!D:D)</f>
        <v>17500</v>
      </c>
      <c r="AJ303" s="138">
        <f t="shared" si="12"/>
        <v>350</v>
      </c>
      <c r="AK303" s="138">
        <f t="shared" si="13"/>
        <v>350</v>
      </c>
      <c r="AL303" s="138">
        <f t="shared" si="14"/>
        <v>0</v>
      </c>
      <c r="AM303" s="138">
        <f t="shared" si="15"/>
        <v>0</v>
      </c>
      <c r="AN303" s="138">
        <f t="shared" si="16"/>
        <v>0</v>
      </c>
      <c r="AO303" s="139" t="str">
        <f t="array" ref="AO303">XLOOKUP($D:$D,'DS ST'!$J:$J,'DS ST'!K:K)</f>
        <v>SC002206 - Hứa Thái Hiển</v>
      </c>
      <c r="AP303" s="139" t="str">
        <f t="array" ref="AP303">XLOOKUP($D:$D,'DS ST'!$J:$J,'DS ST'!L:L)</f>
        <v>Võ Thị Huệ</v>
      </c>
      <c r="AQ303" s="139" t="str">
        <f t="array" ref="AQ303">XLOOKUP($D:$D,'DS ST'!$J:$J,'DS ST'!M:M)</f>
        <v>HCM 023</v>
      </c>
      <c r="AR303" s="140"/>
      <c r="AS303" s="140"/>
      <c r="AT303" s="135" t="str">
        <f t="array" ref="AT303">xlookup($E:$E,'CLV2'!$A:$A,'CLV2'!$F:$F)</f>
        <v>3.LOCAL FRUITS</v>
      </c>
      <c r="AU303" s="135" t="str">
        <f t="array" ref="AU303">xlookup($E:$E,'CLV2'!$A:$A,'CLV2'!$G:$G)</f>
        <v>4.Chuối</v>
      </c>
      <c r="AV303" s="142"/>
      <c r="AW303" s="143"/>
      <c r="AX303" s="144"/>
    </row>
    <row r="304" ht="22.5" customHeight="1">
      <c r="A304" s="113"/>
      <c r="B304" s="114">
        <v>46235.0</v>
      </c>
      <c r="C304" s="115" t="s">
        <v>132</v>
      </c>
      <c r="D304" s="116" t="str">
        <f>VLOOKUP(C304,'DS ST'!A:B,2,0)</f>
        <v>A104</v>
      </c>
      <c r="E304" s="117">
        <v>1101366.0</v>
      </c>
      <c r="F304" s="115" t="s">
        <v>1804</v>
      </c>
      <c r="G304" s="115" t="s">
        <v>104</v>
      </c>
      <c r="H304" s="118">
        <v>8.5</v>
      </c>
      <c r="I304" s="118">
        <v>8.06</v>
      </c>
      <c r="J304" s="119">
        <f t="shared" si="4"/>
        <v>0.44</v>
      </c>
      <c r="K304" s="115" t="s">
        <v>5431</v>
      </c>
      <c r="L304" s="121" t="str">
        <f t="shared" si="5"/>
        <v>PT15983251101366</v>
      </c>
      <c r="M304" s="121" t="s">
        <v>5432</v>
      </c>
      <c r="N304" s="122"/>
      <c r="O304" s="122"/>
      <c r="P304" s="119">
        <f t="shared" si="6"/>
        <v>0.44</v>
      </c>
      <c r="Q304" s="124"/>
      <c r="R304" s="124"/>
      <c r="S304" s="124"/>
      <c r="T304" s="125" t="s">
        <v>695</v>
      </c>
      <c r="U304" s="126" t="s">
        <v>697</v>
      </c>
      <c r="V304" s="127" t="s">
        <v>1500</v>
      </c>
      <c r="W304" s="129" t="str">
        <f t="shared" si="7"/>
        <v/>
      </c>
      <c r="X304" s="129" t="str">
        <f t="shared" si="21"/>
        <v/>
      </c>
      <c r="Y304" s="154" t="s">
        <v>499</v>
      </c>
      <c r="Z304" s="131" t="s">
        <v>745</v>
      </c>
      <c r="AA304" s="124"/>
      <c r="AB304" s="132"/>
      <c r="AC304" s="133"/>
      <c r="AD304" s="134"/>
      <c r="AE304" s="133"/>
      <c r="AF304" s="135" t="str">
        <f t="array" ref="AF304">xlookup($E:$E,'CLV2'!$A:$A,'CLV2'!E:E)</f>
        <v>2.VEGETABLES</v>
      </c>
      <c r="AG304" s="135" t="str">
        <f t="shared" si="10"/>
        <v>KG</v>
      </c>
      <c r="AH304" s="136">
        <f t="shared" si="11"/>
        <v>0.05176470588</v>
      </c>
      <c r="AI304" s="137">
        <f t="array" ref="AI304">XLOOKUP(E304,'Đơn giá'!A:A,'Đơn giá'!D:D)</f>
        <v>55000</v>
      </c>
      <c r="AJ304" s="138">
        <f t="shared" si="12"/>
        <v>24200</v>
      </c>
      <c r="AK304" s="138">
        <f t="shared" si="13"/>
        <v>0</v>
      </c>
      <c r="AL304" s="138">
        <f t="shared" si="14"/>
        <v>0</v>
      </c>
      <c r="AM304" s="138">
        <f t="shared" si="15"/>
        <v>24200</v>
      </c>
      <c r="AN304" s="138">
        <f t="shared" si="16"/>
        <v>0</v>
      </c>
      <c r="AO304" s="139" t="str">
        <f t="array" ref="AO304">XLOOKUP($D:$D,'DS ST'!$J:$J,'DS ST'!K:K)</f>
        <v>SC002206 - Hứa Thái Hiển</v>
      </c>
      <c r="AP304" s="139" t="str">
        <f t="array" ref="AP304">XLOOKUP($D:$D,'DS ST'!$J:$J,'DS ST'!L:L)</f>
        <v>Võ Thị Huệ</v>
      </c>
      <c r="AQ304" s="139" t="str">
        <f t="array" ref="AQ304">XLOOKUP($D:$D,'DS ST'!$J:$J,'DS ST'!M:M)</f>
        <v>HCM 023</v>
      </c>
      <c r="AR304" s="140"/>
      <c r="AS304" s="140"/>
      <c r="AT304" s="135" t="str">
        <f t="array" ref="AT304">xlookup($E:$E,'CLV2'!$A:$A,'CLV2'!$F:$F)</f>
        <v>3.LEAFY VEGGIES</v>
      </c>
      <c r="AU304" s="135" t="str">
        <f t="array" ref="AU304">xlookup($E:$E,'CLV2'!$A:$A,'CLV2'!$G:$G)</f>
        <v>4.Rau Ăn Bông</v>
      </c>
      <c r="AV304" s="142"/>
      <c r="AW304" s="143"/>
      <c r="AX304" s="144"/>
    </row>
    <row r="305" ht="22.5" customHeight="1">
      <c r="A305" s="113"/>
      <c r="B305" s="114">
        <v>46235.0</v>
      </c>
      <c r="C305" s="115" t="s">
        <v>132</v>
      </c>
      <c r="D305" s="116" t="str">
        <f>VLOOKUP(C305,'DS ST'!A:B,2,0)</f>
        <v>A104</v>
      </c>
      <c r="E305" s="117">
        <v>8.938525767127E12</v>
      </c>
      <c r="F305" s="115" t="s">
        <v>1470</v>
      </c>
      <c r="G305" s="115" t="s">
        <v>29</v>
      </c>
      <c r="H305" s="118">
        <v>3.0</v>
      </c>
      <c r="I305" s="118">
        <v>2.0</v>
      </c>
      <c r="J305" s="119">
        <f t="shared" si="4"/>
        <v>1</v>
      </c>
      <c r="K305" s="115" t="s">
        <v>5431</v>
      </c>
      <c r="L305" s="121" t="str">
        <f t="shared" si="5"/>
        <v>PT15983258938525767127</v>
      </c>
      <c r="M305" s="121" t="s">
        <v>5432</v>
      </c>
      <c r="N305" s="122"/>
      <c r="O305" s="122"/>
      <c r="P305" s="119">
        <f t="shared" si="6"/>
        <v>1</v>
      </c>
      <c r="Q305" s="124"/>
      <c r="R305" s="124"/>
      <c r="S305" s="124"/>
      <c r="T305" s="125"/>
      <c r="U305" s="126" t="s">
        <v>697</v>
      </c>
      <c r="V305" s="127" t="s">
        <v>1500</v>
      </c>
      <c r="W305" s="129" t="str">
        <f t="shared" si="7"/>
        <v/>
      </c>
      <c r="X305" s="129" t="str">
        <f t="shared" si="21"/>
        <v/>
      </c>
      <c r="Y305" s="154" t="s">
        <v>499</v>
      </c>
      <c r="Z305" s="131" t="s">
        <v>745</v>
      </c>
      <c r="AA305" s="124"/>
      <c r="AB305" s="132"/>
      <c r="AC305" s="133"/>
      <c r="AD305" s="134"/>
      <c r="AE305" s="133"/>
      <c r="AF305" s="135" t="str">
        <f t="array" ref="AF305">xlookup($E:$E,'CLV2'!$A:$A,'CLV2'!E:E)</f>
        <v>2.VEGETABLES</v>
      </c>
      <c r="AG305" s="135" t="str">
        <f t="shared" si="10"/>
        <v>Pack</v>
      </c>
      <c r="AH305" s="136">
        <f t="shared" si="11"/>
        <v>0.3333333333</v>
      </c>
      <c r="AI305" s="137">
        <f t="array" ref="AI305">XLOOKUP(E305,'Đơn giá'!A:A,'Đơn giá'!D:D)</f>
        <v>4275</v>
      </c>
      <c r="AJ305" s="138">
        <f t="shared" si="12"/>
        <v>4275</v>
      </c>
      <c r="AK305" s="138">
        <f t="shared" si="13"/>
        <v>0</v>
      </c>
      <c r="AL305" s="138">
        <f t="shared" si="14"/>
        <v>0</v>
      </c>
      <c r="AM305" s="138">
        <f t="shared" si="15"/>
        <v>4275</v>
      </c>
      <c r="AN305" s="138">
        <f t="shared" si="16"/>
        <v>0</v>
      </c>
      <c r="AO305" s="139" t="str">
        <f t="array" ref="AO305">XLOOKUP($D:$D,'DS ST'!$J:$J,'DS ST'!K:K)</f>
        <v>SC002206 - Hứa Thái Hiển</v>
      </c>
      <c r="AP305" s="139" t="str">
        <f t="array" ref="AP305">XLOOKUP($D:$D,'DS ST'!$J:$J,'DS ST'!L:L)</f>
        <v>Võ Thị Huệ</v>
      </c>
      <c r="AQ305" s="139" t="str">
        <f t="array" ref="AQ305">XLOOKUP($D:$D,'DS ST'!$J:$J,'DS ST'!M:M)</f>
        <v>HCM 023</v>
      </c>
      <c r="AR305" s="140"/>
      <c r="AS305" s="140"/>
      <c r="AT305" s="135" t="str">
        <f t="array" ref="AT305">xlookup($E:$E,'CLV2'!$A:$A,'CLV2'!$F:$F)</f>
        <v>3.HERBS</v>
      </c>
      <c r="AU305" s="135" t="str">
        <f t="array" ref="AU305">xlookup($E:$E,'CLV2'!$A:$A,'CLV2'!$G:$G)</f>
        <v>4.Rau Thơm, Rau Nêm</v>
      </c>
      <c r="AV305" s="142"/>
      <c r="AW305" s="143"/>
      <c r="AX305" s="144"/>
    </row>
    <row r="306" ht="22.5" customHeight="1">
      <c r="A306" s="113"/>
      <c r="B306" s="114">
        <v>46235.0</v>
      </c>
      <c r="C306" s="115" t="s">
        <v>947</v>
      </c>
      <c r="D306" s="116" t="str">
        <f>VLOOKUP(C306,'DS ST'!A:B,2,0)</f>
        <v>HLR</v>
      </c>
      <c r="E306" s="117">
        <v>11651.0</v>
      </c>
      <c r="F306" s="115" t="s">
        <v>2534</v>
      </c>
      <c r="G306" s="115" t="s">
        <v>275</v>
      </c>
      <c r="H306" s="118">
        <v>6.0</v>
      </c>
      <c r="I306" s="118">
        <v>5.0</v>
      </c>
      <c r="J306" s="119">
        <f t="shared" si="4"/>
        <v>1</v>
      </c>
      <c r="K306" s="115" t="s">
        <v>5433</v>
      </c>
      <c r="L306" s="121" t="str">
        <f t="shared" si="5"/>
        <v>PT159832211651</v>
      </c>
      <c r="M306" s="121" t="s">
        <v>5434</v>
      </c>
      <c r="N306" s="122"/>
      <c r="O306" s="122"/>
      <c r="P306" s="119">
        <f t="shared" si="6"/>
        <v>1</v>
      </c>
      <c r="Q306" s="124"/>
      <c r="R306" s="124"/>
      <c r="S306" s="153" t="s">
        <v>5435</v>
      </c>
      <c r="T306" s="125"/>
      <c r="U306" s="126" t="s">
        <v>697</v>
      </c>
      <c r="V306" s="127" t="s">
        <v>1500</v>
      </c>
      <c r="W306" s="129" t="str">
        <f t="shared" si="7"/>
        <v/>
      </c>
      <c r="X306" s="129" t="str">
        <f t="shared" si="21"/>
        <v/>
      </c>
      <c r="Y306" s="154" t="s">
        <v>499</v>
      </c>
      <c r="Z306" s="131" t="s">
        <v>745</v>
      </c>
      <c r="AA306" s="124"/>
      <c r="AB306" s="132"/>
      <c r="AC306" s="133"/>
      <c r="AD306" s="134"/>
      <c r="AE306" s="133"/>
      <c r="AF306" s="135" t="str">
        <f t="array" ref="AF306">xlookup($E:$E,'CLV2'!$A:$A,'CLV2'!E:E)</f>
        <v>2.FRUITS</v>
      </c>
      <c r="AG306" s="135" t="str">
        <f t="shared" si="10"/>
        <v>Pack</v>
      </c>
      <c r="AH306" s="136">
        <f t="shared" si="11"/>
        <v>0.1666666667</v>
      </c>
      <c r="AI306" s="137">
        <f t="array" ref="AI306">XLOOKUP(E306,'Đơn giá'!A:A,'Đơn giá'!D:D)</f>
        <v>36667</v>
      </c>
      <c r="AJ306" s="138">
        <f t="shared" si="12"/>
        <v>36667</v>
      </c>
      <c r="AK306" s="138">
        <f t="shared" si="13"/>
        <v>0</v>
      </c>
      <c r="AL306" s="138">
        <f t="shared" si="14"/>
        <v>0</v>
      </c>
      <c r="AM306" s="138">
        <f t="shared" si="15"/>
        <v>36667</v>
      </c>
      <c r="AN306" s="138">
        <f t="shared" si="16"/>
        <v>0</v>
      </c>
      <c r="AO306" s="139" t="str">
        <f t="array" ref="AO306">XLOOKUP($D:$D,'DS ST'!$J:$J,'DS ST'!K:K)</f>
        <v>SC002210 - Trương Công Nhật Tùng</v>
      </c>
      <c r="AP306" s="139" t="str">
        <f t="array" ref="AP306">XLOOKUP($D:$D,'DS ST'!$J:$J,'DS ST'!L:L)</f>
        <v>Võ Thị Huệ</v>
      </c>
      <c r="AQ306" s="139" t="str">
        <f t="array" ref="AQ306">XLOOKUP($D:$D,'DS ST'!$J:$J,'DS ST'!M:M)</f>
        <v>HCM 030</v>
      </c>
      <c r="AR306" s="140"/>
      <c r="AS306" s="140"/>
      <c r="AT306" s="135" t="str">
        <f t="array" ref="AT306">xlookup($E:$E,'CLV2'!$A:$A,'CLV2'!$F:$F)</f>
        <v>3.LOCAL FRUITS</v>
      </c>
      <c r="AU306" s="135" t="str">
        <f t="array" ref="AU306">xlookup($E:$E,'CLV2'!$A:$A,'CLV2'!$G:$G)</f>
        <v>4.Trái Cây Đa Dạng</v>
      </c>
      <c r="AV306" s="142"/>
      <c r="AW306" s="143"/>
      <c r="AX306" s="144"/>
    </row>
    <row r="307" ht="22.5" customHeight="1">
      <c r="A307" s="113"/>
      <c r="B307" s="114">
        <v>46235.0</v>
      </c>
      <c r="C307" s="115" t="s">
        <v>947</v>
      </c>
      <c r="D307" s="116" t="str">
        <f>VLOOKUP(C307,'DS ST'!A:B,2,0)</f>
        <v>HLR</v>
      </c>
      <c r="E307" s="117">
        <v>1101366.0</v>
      </c>
      <c r="F307" s="115" t="s">
        <v>1804</v>
      </c>
      <c r="G307" s="115" t="s">
        <v>104</v>
      </c>
      <c r="H307" s="118">
        <v>4.0</v>
      </c>
      <c r="I307" s="118">
        <v>0.0</v>
      </c>
      <c r="J307" s="119">
        <f t="shared" si="4"/>
        <v>4</v>
      </c>
      <c r="K307" s="115" t="s">
        <v>5433</v>
      </c>
      <c r="L307" s="121" t="str">
        <f t="shared" si="5"/>
        <v>PT15983221101366</v>
      </c>
      <c r="M307" s="121" t="s">
        <v>5434</v>
      </c>
      <c r="N307" s="122"/>
      <c r="O307" s="122"/>
      <c r="P307" s="119">
        <f t="shared" si="6"/>
        <v>4</v>
      </c>
      <c r="Q307" s="124"/>
      <c r="R307" s="124"/>
      <c r="S307" s="153" t="s">
        <v>5435</v>
      </c>
      <c r="T307" s="125" t="s">
        <v>5436</v>
      </c>
      <c r="U307" s="126" t="s">
        <v>697</v>
      </c>
      <c r="V307" s="127" t="s">
        <v>1500</v>
      </c>
      <c r="W307" s="129" t="str">
        <f t="shared" si="7"/>
        <v/>
      </c>
      <c r="X307" s="129" t="str">
        <f t="shared" si="21"/>
        <v/>
      </c>
      <c r="Y307" s="130" t="str">
        <f>IF(N(P307)&lt;=0,"",IF(OR(T307="Hình KDB",T307="Hình tele",ISNUMBER(SEARCH("Hình KDB",T307)),ISNUMBER(SEARCH("Hình tele",T307)),ISNUMBER(SEARCH("sai code",T307)),ISNUMBER(SEARCH("Thiếu kiện",U307))),"Kho rau",IF(AND(T307&lt;&gt;"Hình KDB",T307&lt;&gt;"Hình tele"),"Chưa xác định",IF(N(O307)&gt;0,IF(OR(T307="Hình KDB",T307="Hình tele",ISNUMBER(SEARCH("Hình KDB",T307)),ISNUMBER(SEARCH("Hình tele",T307)),ISNUMBER(SEARCH("sai code",T307)),ISNUMBER(SEARCH("Thiếu kiện",U307))),"Kho rau","Chưa xác định"),IF(OR(T307="Hình KDB",T307="Hình tele",ISNUMBER(SEARCH("Hình KDB",T307)),ISNUMBER(SEARCH("Hình tele",T307)),ISNUMBER(SEARCH("sai code",T307)),ISNUMBER(SEARCH("Thiếu kiện",U307))),"Kho rau",IF(V307="Chưa xác định","Chưa xác định",IF(OR(V307="DC giao thiếu",V307="TX giao thiếu kiện",V307="Hàng không đạt CL"),"Kho rau","")))))))</f>
        <v>Kho rau</v>
      </c>
      <c r="Z307" s="131" t="s">
        <v>745</v>
      </c>
      <c r="AA307" s="124"/>
      <c r="AB307" s="132"/>
      <c r="AC307" s="133"/>
      <c r="AD307" s="134"/>
      <c r="AE307" s="133"/>
      <c r="AF307" s="135" t="str">
        <f t="array" ref="AF307">xlookup($E:$E,'CLV2'!$A:$A,'CLV2'!E:E)</f>
        <v>2.VEGETABLES</v>
      </c>
      <c r="AG307" s="135" t="str">
        <f t="shared" si="10"/>
        <v>KG</v>
      </c>
      <c r="AH307" s="136">
        <f t="shared" si="11"/>
        <v>1</v>
      </c>
      <c r="AI307" s="137">
        <f t="array" ref="AI307">XLOOKUP(E307,'Đơn giá'!A:A,'Đơn giá'!D:D)</f>
        <v>55000</v>
      </c>
      <c r="AJ307" s="138">
        <f t="shared" si="12"/>
        <v>220000</v>
      </c>
      <c r="AK307" s="138">
        <f t="shared" si="13"/>
        <v>0</v>
      </c>
      <c r="AL307" s="138">
        <f t="shared" si="14"/>
        <v>0</v>
      </c>
      <c r="AM307" s="138">
        <f t="shared" si="15"/>
        <v>220000</v>
      </c>
      <c r="AN307" s="138">
        <f t="shared" si="16"/>
        <v>0</v>
      </c>
      <c r="AO307" s="139" t="str">
        <f t="array" ref="AO307">XLOOKUP($D:$D,'DS ST'!$J:$J,'DS ST'!K:K)</f>
        <v>SC002210 - Trương Công Nhật Tùng</v>
      </c>
      <c r="AP307" s="139" t="str">
        <f t="array" ref="AP307">XLOOKUP($D:$D,'DS ST'!$J:$J,'DS ST'!L:L)</f>
        <v>Võ Thị Huệ</v>
      </c>
      <c r="AQ307" s="139" t="str">
        <f t="array" ref="AQ307">XLOOKUP($D:$D,'DS ST'!$J:$J,'DS ST'!M:M)</f>
        <v>HCM 030</v>
      </c>
      <c r="AR307" s="140"/>
      <c r="AS307" s="140"/>
      <c r="AT307" s="135" t="str">
        <f t="array" ref="AT307">xlookup($E:$E,'CLV2'!$A:$A,'CLV2'!$F:$F)</f>
        <v>3.LEAFY VEGGIES</v>
      </c>
      <c r="AU307" s="135" t="str">
        <f t="array" ref="AU307">xlookup($E:$E,'CLV2'!$A:$A,'CLV2'!$G:$G)</f>
        <v>4.Rau Ăn Bông</v>
      </c>
      <c r="AV307" s="142"/>
      <c r="AW307" s="143"/>
      <c r="AX307" s="144"/>
    </row>
    <row r="308" ht="22.5" customHeight="1">
      <c r="A308" s="113"/>
      <c r="B308" s="114">
        <v>46235.0</v>
      </c>
      <c r="C308" s="115" t="s">
        <v>947</v>
      </c>
      <c r="D308" s="116" t="str">
        <f>VLOOKUP(C308,'DS ST'!A:B,2,0)</f>
        <v>HLR</v>
      </c>
      <c r="E308" s="117">
        <v>1101592.0</v>
      </c>
      <c r="F308" s="115" t="s">
        <v>1161</v>
      </c>
      <c r="G308" s="115" t="s">
        <v>104</v>
      </c>
      <c r="H308" s="118">
        <v>10.4</v>
      </c>
      <c r="I308" s="118">
        <v>10.28</v>
      </c>
      <c r="J308" s="119">
        <f t="shared" si="4"/>
        <v>0.12</v>
      </c>
      <c r="K308" s="115" t="s">
        <v>5433</v>
      </c>
      <c r="L308" s="121" t="str">
        <f t="shared" si="5"/>
        <v>PT15983221101592</v>
      </c>
      <c r="M308" s="121" t="s">
        <v>5434</v>
      </c>
      <c r="N308" s="122">
        <v>0.120000000000001</v>
      </c>
      <c r="O308" s="122"/>
      <c r="P308" s="119">
        <f t="shared" si="6"/>
        <v>0</v>
      </c>
      <c r="Q308" s="124"/>
      <c r="R308" s="124"/>
      <c r="S308" s="153" t="s">
        <v>5435</v>
      </c>
      <c r="T308" s="125" t="s">
        <v>3271</v>
      </c>
      <c r="U308" s="126" t="s">
        <v>697</v>
      </c>
      <c r="V308" s="127" t="s">
        <v>492</v>
      </c>
      <c r="W308" s="129" t="str">
        <f t="shared" si="7"/>
        <v>Hao hụt</v>
      </c>
      <c r="X308" s="129" t="str">
        <f t="shared" si="21"/>
        <v/>
      </c>
      <c r="Y308" s="154" t="s">
        <v>499</v>
      </c>
      <c r="Z308" s="131" t="s">
        <v>745</v>
      </c>
      <c r="AA308" s="124"/>
      <c r="AB308" s="132"/>
      <c r="AC308" s="133"/>
      <c r="AD308" s="134"/>
      <c r="AE308" s="133"/>
      <c r="AF308" s="135" t="str">
        <f t="array" ref="AF308">xlookup($E:$E,'CLV2'!$A:$A,'CLV2'!E:E)</f>
        <v>2.FRUITS</v>
      </c>
      <c r="AG308" s="135" t="str">
        <f t="shared" si="10"/>
        <v>KG</v>
      </c>
      <c r="AH308" s="136">
        <f t="shared" si="11"/>
        <v>0.01153846154</v>
      </c>
      <c r="AI308" s="137">
        <f t="array" ref="AI308">XLOOKUP(E308,'Đơn giá'!A:A,'Đơn giá'!D:D)</f>
        <v>73000</v>
      </c>
      <c r="AJ308" s="138">
        <f t="shared" si="12"/>
        <v>8760</v>
      </c>
      <c r="AK308" s="138">
        <f t="shared" si="13"/>
        <v>8760</v>
      </c>
      <c r="AL308" s="138">
        <f t="shared" si="14"/>
        <v>0</v>
      </c>
      <c r="AM308" s="138">
        <f t="shared" si="15"/>
        <v>0</v>
      </c>
      <c r="AN308" s="138">
        <f t="shared" si="16"/>
        <v>0</v>
      </c>
      <c r="AO308" s="139" t="str">
        <f t="array" ref="AO308">XLOOKUP($D:$D,'DS ST'!$J:$J,'DS ST'!K:K)</f>
        <v>SC002210 - Trương Công Nhật Tùng</v>
      </c>
      <c r="AP308" s="139" t="str">
        <f t="array" ref="AP308">XLOOKUP($D:$D,'DS ST'!$J:$J,'DS ST'!L:L)</f>
        <v>Võ Thị Huệ</v>
      </c>
      <c r="AQ308" s="139" t="str">
        <f t="array" ref="AQ308">XLOOKUP($D:$D,'DS ST'!$J:$J,'DS ST'!M:M)</f>
        <v>HCM 030</v>
      </c>
      <c r="AR308" s="140"/>
      <c r="AS308" s="140"/>
      <c r="AT308" s="135" t="str">
        <f t="array" ref="AT308">xlookup($E:$E,'CLV2'!$A:$A,'CLV2'!$F:$F)</f>
        <v>3.LOCAL FRUITS</v>
      </c>
      <c r="AU308" s="135" t="str">
        <f t="array" ref="AU308">xlookup($E:$E,'CLV2'!$A:$A,'CLV2'!$G:$G)</f>
        <v>4.Sầu Riêng</v>
      </c>
      <c r="AV308" s="142"/>
      <c r="AW308" s="143"/>
      <c r="AX308" s="144"/>
    </row>
    <row r="309" ht="22.5" customHeight="1">
      <c r="A309" s="113"/>
      <c r="B309" s="114">
        <v>46235.0</v>
      </c>
      <c r="C309" s="115" t="s">
        <v>1054</v>
      </c>
      <c r="D309" s="116" t="str">
        <f>VLOOKUP(C309,'DS ST'!A:B,2,0)</f>
        <v>NDH</v>
      </c>
      <c r="E309" s="117">
        <v>10793.0</v>
      </c>
      <c r="F309" s="115" t="s">
        <v>642</v>
      </c>
      <c r="G309" s="115" t="s">
        <v>29</v>
      </c>
      <c r="H309" s="118">
        <v>10.0</v>
      </c>
      <c r="I309" s="118">
        <v>7.0</v>
      </c>
      <c r="J309" s="119">
        <f t="shared" si="4"/>
        <v>3</v>
      </c>
      <c r="K309" s="115" t="s">
        <v>5437</v>
      </c>
      <c r="L309" s="121" t="str">
        <f t="shared" si="5"/>
        <v>PT159831910793</v>
      </c>
      <c r="M309" s="121" t="s">
        <v>5438</v>
      </c>
      <c r="N309" s="122"/>
      <c r="O309" s="122"/>
      <c r="P309" s="119">
        <f t="shared" si="6"/>
        <v>3</v>
      </c>
      <c r="Q309" s="124"/>
      <c r="R309" s="124"/>
      <c r="S309" s="124"/>
      <c r="T309" s="125"/>
      <c r="U309" s="126" t="s">
        <v>697</v>
      </c>
      <c r="V309" s="127" t="s">
        <v>1500</v>
      </c>
      <c r="W309" s="129" t="str">
        <f t="shared" si="7"/>
        <v/>
      </c>
      <c r="X309" s="129" t="str">
        <f t="shared" si="21"/>
        <v/>
      </c>
      <c r="Y309" s="154" t="s">
        <v>499</v>
      </c>
      <c r="Z309" s="131" t="s">
        <v>745</v>
      </c>
      <c r="AA309" s="124"/>
      <c r="AB309" s="132"/>
      <c r="AC309" s="133"/>
      <c r="AD309" s="134"/>
      <c r="AE309" s="133"/>
      <c r="AF309" s="135" t="str">
        <f t="array" ref="AF309">xlookup($E:$E,'CLV2'!$A:$A,'CLV2'!E:E)</f>
        <v>2.VEGETABLES</v>
      </c>
      <c r="AG309" s="135" t="str">
        <f t="shared" si="10"/>
        <v>Pack</v>
      </c>
      <c r="AH309" s="136">
        <f t="shared" si="11"/>
        <v>0.3</v>
      </c>
      <c r="AI309" s="137">
        <f t="array" ref="AI309">XLOOKUP(E309,'Đơn giá'!A:A,'Đơn giá'!D:D)</f>
        <v>5500</v>
      </c>
      <c r="AJ309" s="138">
        <f t="shared" si="12"/>
        <v>16500</v>
      </c>
      <c r="AK309" s="138">
        <f t="shared" si="13"/>
        <v>0</v>
      </c>
      <c r="AL309" s="138">
        <f t="shared" si="14"/>
        <v>0</v>
      </c>
      <c r="AM309" s="138">
        <f t="shared" si="15"/>
        <v>16500</v>
      </c>
      <c r="AN309" s="138">
        <f t="shared" si="16"/>
        <v>0</v>
      </c>
      <c r="AO309" s="139" t="str">
        <f t="array" ref="AO309">XLOOKUP($D:$D,'DS ST'!$J:$J,'DS ST'!K:K)</f>
        <v>SC008790 - Lê Thị Bích Liểu</v>
      </c>
      <c r="AP309" s="139" t="str">
        <f t="array" ref="AP309">XLOOKUP($D:$D,'DS ST'!$J:$J,'DS ST'!L:L)</f>
        <v>Nguyễn Thị Cà</v>
      </c>
      <c r="AQ309" s="139" t="str">
        <f t="array" ref="AQ309">XLOOKUP($D:$D,'DS ST'!$J:$J,'DS ST'!M:M)</f>
        <v>HCM 034</v>
      </c>
      <c r="AR309" s="140"/>
      <c r="AS309" s="140"/>
      <c r="AT309" s="135" t="str">
        <f t="array" ref="AT309">xlookup($E:$E,'CLV2'!$A:$A,'CLV2'!$F:$F)</f>
        <v>3.HERBS</v>
      </c>
      <c r="AU309" s="135" t="str">
        <f t="array" ref="AU309">xlookup($E:$E,'CLV2'!$A:$A,'CLV2'!$G:$G)</f>
        <v>4.Rau Thơm, Rau Nêm</v>
      </c>
      <c r="AV309" s="142"/>
      <c r="AW309" s="143"/>
      <c r="AX309" s="144"/>
    </row>
    <row r="310" ht="22.5" customHeight="1">
      <c r="A310" s="113"/>
      <c r="B310" s="114">
        <v>46235.0</v>
      </c>
      <c r="C310" s="115" t="s">
        <v>1242</v>
      </c>
      <c r="D310" s="116" t="str">
        <f>VLOOKUP(C310,'DS ST'!A:B,2,0)</f>
        <v>VHT</v>
      </c>
      <c r="E310" s="117">
        <v>1100816.0</v>
      </c>
      <c r="F310" s="115" t="s">
        <v>919</v>
      </c>
      <c r="G310" s="115" t="s">
        <v>104</v>
      </c>
      <c r="H310" s="118">
        <v>14.9</v>
      </c>
      <c r="I310" s="118">
        <v>14.76</v>
      </c>
      <c r="J310" s="119">
        <f t="shared" si="4"/>
        <v>0.14</v>
      </c>
      <c r="K310" s="115" t="s">
        <v>5439</v>
      </c>
      <c r="L310" s="121" t="str">
        <f t="shared" si="5"/>
        <v>PT15983141100816</v>
      </c>
      <c r="M310" s="121" t="s">
        <v>5440</v>
      </c>
      <c r="N310" s="122">
        <v>0.14000000000000057</v>
      </c>
      <c r="O310" s="122"/>
      <c r="P310" s="119">
        <f t="shared" si="6"/>
        <v>0</v>
      </c>
      <c r="Q310" s="124"/>
      <c r="R310" s="124"/>
      <c r="S310" s="124"/>
      <c r="T310" s="125" t="s">
        <v>3271</v>
      </c>
      <c r="U310" s="126" t="s">
        <v>697</v>
      </c>
      <c r="V310" s="127" t="s">
        <v>492</v>
      </c>
      <c r="W310" s="129" t="str">
        <f t="shared" si="7"/>
        <v>Hao hụt</v>
      </c>
      <c r="X310" s="129" t="str">
        <f t="shared" si="21"/>
        <v/>
      </c>
      <c r="Y310" s="154" t="s">
        <v>499</v>
      </c>
      <c r="Z310" s="131" t="s">
        <v>745</v>
      </c>
      <c r="AA310" s="124"/>
      <c r="AB310" s="132"/>
      <c r="AC310" s="133"/>
      <c r="AD310" s="134"/>
      <c r="AE310" s="133"/>
      <c r="AF310" s="135" t="str">
        <f t="array" ref="AF310">xlookup($E:$E,'CLV2'!$A:$A,'CLV2'!E:E)</f>
        <v>2.FRUITS</v>
      </c>
      <c r="AG310" s="135" t="str">
        <f t="shared" si="10"/>
        <v>KG</v>
      </c>
      <c r="AH310" s="136">
        <f t="shared" si="11"/>
        <v>0.009395973154</v>
      </c>
      <c r="AI310" s="137">
        <f t="array" ref="AI310">XLOOKUP(E310,'Đơn giá'!A:A,'Đơn giá'!D:D)</f>
        <v>19000</v>
      </c>
      <c r="AJ310" s="138">
        <f t="shared" si="12"/>
        <v>2660</v>
      </c>
      <c r="AK310" s="138">
        <f t="shared" si="13"/>
        <v>2660</v>
      </c>
      <c r="AL310" s="138">
        <f t="shared" si="14"/>
        <v>0</v>
      </c>
      <c r="AM310" s="138">
        <f t="shared" si="15"/>
        <v>0</v>
      </c>
      <c r="AN310" s="138">
        <f t="shared" si="16"/>
        <v>0</v>
      </c>
      <c r="AO310" s="139" t="str">
        <f t="array" ref="AO310">XLOOKUP($D:$D,'DS ST'!$J:$J,'DS ST'!K:K)</f>
        <v>SC008010 - Lê Nguyễn Ngọc Phượng</v>
      </c>
      <c r="AP310" s="139" t="str">
        <f t="array" ref="AP310">XLOOKUP($D:$D,'DS ST'!$J:$J,'DS ST'!L:L)</f>
        <v>Nguyễn Thị Cà</v>
      </c>
      <c r="AQ310" s="139" t="str">
        <f t="array" ref="AQ310">XLOOKUP($D:$D,'DS ST'!$J:$J,'DS ST'!M:M)</f>
        <v>HCM 016</v>
      </c>
      <c r="AR310" s="140"/>
      <c r="AS310" s="140"/>
      <c r="AT310" s="135" t="str">
        <f t="array" ref="AT310">xlookup($E:$E,'CLV2'!$A:$A,'CLV2'!$F:$F)</f>
        <v>3.LOCAL FRUITS</v>
      </c>
      <c r="AU310" s="135" t="str">
        <f t="array" ref="AU310">xlookup($E:$E,'CLV2'!$A:$A,'CLV2'!$G:$G)</f>
        <v>4.Dưa Hấu</v>
      </c>
      <c r="AV310" s="142"/>
      <c r="AW310" s="143"/>
      <c r="AX310" s="144"/>
    </row>
    <row r="311" ht="22.5" customHeight="1">
      <c r="A311" s="113"/>
      <c r="B311" s="114">
        <v>46235.0</v>
      </c>
      <c r="C311" s="115" t="s">
        <v>1242</v>
      </c>
      <c r="D311" s="116" t="str">
        <f>VLOOKUP(C311,'DS ST'!A:B,2,0)</f>
        <v>VHT</v>
      </c>
      <c r="E311" s="117">
        <v>1100992.0</v>
      </c>
      <c r="F311" s="115" t="s">
        <v>641</v>
      </c>
      <c r="G311" s="115" t="s">
        <v>104</v>
      </c>
      <c r="H311" s="118">
        <v>10.1</v>
      </c>
      <c r="I311" s="118">
        <v>9.94</v>
      </c>
      <c r="J311" s="119">
        <f t="shared" si="4"/>
        <v>0.16</v>
      </c>
      <c r="K311" s="115" t="s">
        <v>5439</v>
      </c>
      <c r="L311" s="121" t="str">
        <f t="shared" si="5"/>
        <v>PT15983141100992</v>
      </c>
      <c r="M311" s="121" t="s">
        <v>5440</v>
      </c>
      <c r="N311" s="122">
        <v>0.16000000000000014</v>
      </c>
      <c r="O311" s="122"/>
      <c r="P311" s="119">
        <f t="shared" si="6"/>
        <v>0</v>
      </c>
      <c r="Q311" s="124"/>
      <c r="R311" s="124"/>
      <c r="S311" s="124"/>
      <c r="T311" s="125" t="s">
        <v>3271</v>
      </c>
      <c r="U311" s="126" t="s">
        <v>697</v>
      </c>
      <c r="V311" s="127" t="s">
        <v>492</v>
      </c>
      <c r="W311" s="129" t="str">
        <f t="shared" si="7"/>
        <v>Hao hụt</v>
      </c>
      <c r="X311" s="129" t="str">
        <f t="shared" si="21"/>
        <v/>
      </c>
      <c r="Y311" s="154" t="s">
        <v>499</v>
      </c>
      <c r="Z311" s="131" t="s">
        <v>745</v>
      </c>
      <c r="AA311" s="124"/>
      <c r="AB311" s="132"/>
      <c r="AC311" s="133"/>
      <c r="AD311" s="134"/>
      <c r="AE311" s="133"/>
      <c r="AF311" s="135" t="str">
        <f t="array" ref="AF311">xlookup($E:$E,'CLV2'!$A:$A,'CLV2'!E:E)</f>
        <v>2.FRUITS</v>
      </c>
      <c r="AG311" s="135" t="str">
        <f t="shared" si="10"/>
        <v>KG</v>
      </c>
      <c r="AH311" s="136">
        <f t="shared" si="11"/>
        <v>0.01584158416</v>
      </c>
      <c r="AI311" s="137">
        <f t="array" ref="AI311">XLOOKUP(E311,'Đơn giá'!A:A,'Đơn giá'!D:D)</f>
        <v>37000</v>
      </c>
      <c r="AJ311" s="138">
        <f t="shared" si="12"/>
        <v>5920</v>
      </c>
      <c r="AK311" s="138">
        <f t="shared" si="13"/>
        <v>5920</v>
      </c>
      <c r="AL311" s="138">
        <f t="shared" si="14"/>
        <v>0</v>
      </c>
      <c r="AM311" s="138">
        <f t="shared" si="15"/>
        <v>0</v>
      </c>
      <c r="AN311" s="138">
        <f t="shared" si="16"/>
        <v>0</v>
      </c>
      <c r="AO311" s="139" t="str">
        <f t="array" ref="AO311">XLOOKUP($D:$D,'DS ST'!$J:$J,'DS ST'!K:K)</f>
        <v>SC008010 - Lê Nguyễn Ngọc Phượng</v>
      </c>
      <c r="AP311" s="139" t="str">
        <f t="array" ref="AP311">XLOOKUP($D:$D,'DS ST'!$J:$J,'DS ST'!L:L)</f>
        <v>Nguyễn Thị Cà</v>
      </c>
      <c r="AQ311" s="139" t="str">
        <f t="array" ref="AQ311">XLOOKUP($D:$D,'DS ST'!$J:$J,'DS ST'!M:M)</f>
        <v>HCM 016</v>
      </c>
      <c r="AR311" s="140"/>
      <c r="AS311" s="140"/>
      <c r="AT311" s="135" t="str">
        <f t="array" ref="AT311">xlookup($E:$E,'CLV2'!$A:$A,'CLV2'!$F:$F)</f>
        <v>3.LOCAL FRUITS</v>
      </c>
      <c r="AU311" s="135" t="str">
        <f t="array" ref="AU311">xlookup($E:$E,'CLV2'!$A:$A,'CLV2'!$G:$G)</f>
        <v>4.Dưa Lưới</v>
      </c>
      <c r="AV311" s="142"/>
      <c r="AW311" s="143"/>
      <c r="AX311" s="144"/>
    </row>
    <row r="312" ht="22.5" customHeight="1">
      <c r="A312" s="113"/>
      <c r="B312" s="114">
        <v>46235.0</v>
      </c>
      <c r="C312" s="115" t="s">
        <v>1242</v>
      </c>
      <c r="D312" s="116" t="str">
        <f>VLOOKUP(C312,'DS ST'!A:B,2,0)</f>
        <v>VHT</v>
      </c>
      <c r="E312" s="117">
        <v>1101062.0</v>
      </c>
      <c r="F312" s="115" t="s">
        <v>103</v>
      </c>
      <c r="G312" s="115" t="s">
        <v>104</v>
      </c>
      <c r="H312" s="118">
        <v>10.2</v>
      </c>
      <c r="I312" s="118">
        <v>10.12</v>
      </c>
      <c r="J312" s="119">
        <f t="shared" si="4"/>
        <v>0.08</v>
      </c>
      <c r="K312" s="115" t="s">
        <v>5439</v>
      </c>
      <c r="L312" s="121" t="str">
        <f t="shared" si="5"/>
        <v>PT15983141101062</v>
      </c>
      <c r="M312" s="121" t="s">
        <v>5440</v>
      </c>
      <c r="N312" s="122">
        <v>0.08000000000000007</v>
      </c>
      <c r="O312" s="122"/>
      <c r="P312" s="119">
        <f t="shared" si="6"/>
        <v>0</v>
      </c>
      <c r="Q312" s="124"/>
      <c r="R312" s="124"/>
      <c r="S312" s="124"/>
      <c r="T312" s="125" t="s">
        <v>3271</v>
      </c>
      <c r="U312" s="126" t="s">
        <v>697</v>
      </c>
      <c r="V312" s="127" t="s">
        <v>492</v>
      </c>
      <c r="W312" s="129" t="str">
        <f t="shared" si="7"/>
        <v>Hao hụt</v>
      </c>
      <c r="X312" s="129" t="str">
        <f t="shared" si="21"/>
        <v/>
      </c>
      <c r="Y312" s="154" t="s">
        <v>499</v>
      </c>
      <c r="Z312" s="131" t="s">
        <v>745</v>
      </c>
      <c r="AA312" s="124"/>
      <c r="AB312" s="132"/>
      <c r="AC312" s="133"/>
      <c r="AD312" s="134"/>
      <c r="AE312" s="133"/>
      <c r="AF312" s="135" t="str">
        <f t="array" ref="AF312">xlookup($E:$E,'CLV2'!$A:$A,'CLV2'!E:E)</f>
        <v>2.FRUITS</v>
      </c>
      <c r="AG312" s="135" t="str">
        <f t="shared" si="10"/>
        <v>KG</v>
      </c>
      <c r="AH312" s="136">
        <f t="shared" si="11"/>
        <v>0.007843137255</v>
      </c>
      <c r="AI312" s="137">
        <f t="array" ref="AI312">XLOOKUP(E312,'Đơn giá'!A:A,'Đơn giá'!D:D)</f>
        <v>23000</v>
      </c>
      <c r="AJ312" s="138">
        <f t="shared" si="12"/>
        <v>1840</v>
      </c>
      <c r="AK312" s="138">
        <f t="shared" si="13"/>
        <v>1840</v>
      </c>
      <c r="AL312" s="138">
        <f t="shared" si="14"/>
        <v>0</v>
      </c>
      <c r="AM312" s="138">
        <f t="shared" si="15"/>
        <v>0</v>
      </c>
      <c r="AN312" s="138">
        <f t="shared" si="16"/>
        <v>0</v>
      </c>
      <c r="AO312" s="139" t="str">
        <f t="array" ref="AO312">XLOOKUP($D:$D,'DS ST'!$J:$J,'DS ST'!K:K)</f>
        <v>SC008010 - Lê Nguyễn Ngọc Phượng</v>
      </c>
      <c r="AP312" s="139" t="str">
        <f t="array" ref="AP312">XLOOKUP($D:$D,'DS ST'!$J:$J,'DS ST'!L:L)</f>
        <v>Nguyễn Thị Cà</v>
      </c>
      <c r="AQ312" s="139" t="str">
        <f t="array" ref="AQ312">XLOOKUP($D:$D,'DS ST'!$J:$J,'DS ST'!M:M)</f>
        <v>HCM 016</v>
      </c>
      <c r="AR312" s="140"/>
      <c r="AS312" s="140"/>
      <c r="AT312" s="135" t="str">
        <f t="array" ref="AT312">xlookup($E:$E,'CLV2'!$A:$A,'CLV2'!$F:$F)</f>
        <v>3.LOCAL FRUITS</v>
      </c>
      <c r="AU312" s="135" t="str">
        <f t="array" ref="AU312">xlookup($E:$E,'CLV2'!$A:$A,'CLV2'!$G:$G)</f>
        <v>4.Chuối</v>
      </c>
      <c r="AV312" s="142"/>
      <c r="AW312" s="143"/>
      <c r="AX312" s="144"/>
    </row>
    <row r="313" ht="22.5" customHeight="1">
      <c r="A313" s="113"/>
      <c r="B313" s="114">
        <v>46235.0</v>
      </c>
      <c r="C313" s="115" t="s">
        <v>1242</v>
      </c>
      <c r="D313" s="116" t="str">
        <f>VLOOKUP(C313,'DS ST'!A:B,2,0)</f>
        <v>VHT</v>
      </c>
      <c r="E313" s="117">
        <v>1101079.0</v>
      </c>
      <c r="F313" s="115" t="s">
        <v>2047</v>
      </c>
      <c r="G313" s="115" t="s">
        <v>104</v>
      </c>
      <c r="H313" s="118">
        <v>12.1</v>
      </c>
      <c r="I313" s="118">
        <v>11.9</v>
      </c>
      <c r="J313" s="119">
        <f t="shared" si="4"/>
        <v>0.2</v>
      </c>
      <c r="K313" s="115" t="s">
        <v>5439</v>
      </c>
      <c r="L313" s="121" t="str">
        <f t="shared" si="5"/>
        <v>PT15983141101079</v>
      </c>
      <c r="M313" s="121" t="s">
        <v>5440</v>
      </c>
      <c r="N313" s="122">
        <v>0.1999999999999993</v>
      </c>
      <c r="O313" s="122"/>
      <c r="P313" s="119">
        <f t="shared" si="6"/>
        <v>0</v>
      </c>
      <c r="Q313" s="124"/>
      <c r="R313" s="124"/>
      <c r="S313" s="124"/>
      <c r="T313" s="125" t="s">
        <v>3271</v>
      </c>
      <c r="U313" s="126" t="s">
        <v>697</v>
      </c>
      <c r="V313" s="127" t="s">
        <v>492</v>
      </c>
      <c r="W313" s="129" t="str">
        <f t="shared" si="7"/>
        <v>Hao hụt</v>
      </c>
      <c r="X313" s="129" t="str">
        <f t="shared" si="21"/>
        <v/>
      </c>
      <c r="Y313" s="154" t="s">
        <v>499</v>
      </c>
      <c r="Z313" s="131" t="s">
        <v>745</v>
      </c>
      <c r="AA313" s="124"/>
      <c r="AB313" s="132"/>
      <c r="AC313" s="133"/>
      <c r="AD313" s="134"/>
      <c r="AE313" s="133"/>
      <c r="AF313" s="135" t="str">
        <f t="array" ref="AF313">xlookup($E:$E,'CLV2'!$A:$A,'CLV2'!E:E)</f>
        <v>2.FRUITS</v>
      </c>
      <c r="AG313" s="135" t="str">
        <f t="shared" si="10"/>
        <v>KG</v>
      </c>
      <c r="AH313" s="136">
        <f t="shared" si="11"/>
        <v>0.01652892562</v>
      </c>
      <c r="AI313" s="137">
        <f t="array" ref="AI313">XLOOKUP(E313,'Đơn giá'!A:A,'Đơn giá'!D:D)</f>
        <v>69416</v>
      </c>
      <c r="AJ313" s="138">
        <f t="shared" si="12"/>
        <v>13883.2</v>
      </c>
      <c r="AK313" s="138">
        <f t="shared" si="13"/>
        <v>13883.2</v>
      </c>
      <c r="AL313" s="138">
        <f t="shared" si="14"/>
        <v>0</v>
      </c>
      <c r="AM313" s="138">
        <f t="shared" si="15"/>
        <v>0</v>
      </c>
      <c r="AN313" s="138">
        <f t="shared" si="16"/>
        <v>0</v>
      </c>
      <c r="AO313" s="139" t="str">
        <f t="array" ref="AO313">XLOOKUP($D:$D,'DS ST'!$J:$J,'DS ST'!K:K)</f>
        <v>SC008010 - Lê Nguyễn Ngọc Phượng</v>
      </c>
      <c r="AP313" s="139" t="str">
        <f t="array" ref="AP313">XLOOKUP($D:$D,'DS ST'!$J:$J,'DS ST'!L:L)</f>
        <v>Nguyễn Thị Cà</v>
      </c>
      <c r="AQ313" s="139" t="str">
        <f t="array" ref="AQ313">XLOOKUP($D:$D,'DS ST'!$J:$J,'DS ST'!M:M)</f>
        <v>HCM 016</v>
      </c>
      <c r="AR313" s="140"/>
      <c r="AS313" s="140"/>
      <c r="AT313" s="135" t="str">
        <f t="array" ref="AT313">xlookup($E:$E,'CLV2'!$A:$A,'CLV2'!$F:$F)</f>
        <v>3.LOCAL FRUITS</v>
      </c>
      <c r="AU313" s="135" t="str">
        <f t="array" ref="AU313">xlookup($E:$E,'CLV2'!$A:$A,'CLV2'!$G:$G)</f>
        <v>4.Bơ</v>
      </c>
      <c r="AV313" s="142"/>
      <c r="AW313" s="143"/>
      <c r="AX313" s="144"/>
    </row>
    <row r="314" ht="22.5" customHeight="1">
      <c r="A314" s="113"/>
      <c r="B314" s="114">
        <v>46235.0</v>
      </c>
      <c r="C314" s="115" t="s">
        <v>1242</v>
      </c>
      <c r="D314" s="116" t="str">
        <f>VLOOKUP(C314,'DS ST'!A:B,2,0)</f>
        <v>VHT</v>
      </c>
      <c r="E314" s="117">
        <v>1101366.0</v>
      </c>
      <c r="F314" s="115" t="s">
        <v>1804</v>
      </c>
      <c r="G314" s="115" t="s">
        <v>104</v>
      </c>
      <c r="H314" s="118">
        <v>16.2</v>
      </c>
      <c r="I314" s="118">
        <v>15.38</v>
      </c>
      <c r="J314" s="119">
        <f t="shared" si="4"/>
        <v>0.82</v>
      </c>
      <c r="K314" s="115" t="s">
        <v>5439</v>
      </c>
      <c r="L314" s="121" t="str">
        <f t="shared" si="5"/>
        <v>PT15983141101366</v>
      </c>
      <c r="M314" s="121" t="s">
        <v>5440</v>
      </c>
      <c r="N314" s="122"/>
      <c r="O314" s="122"/>
      <c r="P314" s="119">
        <f t="shared" si="6"/>
        <v>0.82</v>
      </c>
      <c r="Q314" s="124"/>
      <c r="R314" s="124"/>
      <c r="S314" s="124"/>
      <c r="T314" s="125" t="s">
        <v>3271</v>
      </c>
      <c r="U314" s="126" t="s">
        <v>697</v>
      </c>
      <c r="V314" s="127" t="s">
        <v>1500</v>
      </c>
      <c r="W314" s="129" t="str">
        <f t="shared" si="7"/>
        <v/>
      </c>
      <c r="X314" s="129" t="str">
        <f t="shared" si="21"/>
        <v/>
      </c>
      <c r="Y314" s="154" t="s">
        <v>499</v>
      </c>
      <c r="Z314" s="131" t="s">
        <v>745</v>
      </c>
      <c r="AA314" s="124"/>
      <c r="AB314" s="132"/>
      <c r="AC314" s="133"/>
      <c r="AD314" s="134"/>
      <c r="AE314" s="133"/>
      <c r="AF314" s="135" t="str">
        <f t="array" ref="AF314">xlookup($E:$E,'CLV2'!$A:$A,'CLV2'!E:E)</f>
        <v>2.VEGETABLES</v>
      </c>
      <c r="AG314" s="135" t="str">
        <f t="shared" si="10"/>
        <v>KG</v>
      </c>
      <c r="AH314" s="136">
        <f t="shared" si="11"/>
        <v>0.05061728395</v>
      </c>
      <c r="AI314" s="137">
        <f t="array" ref="AI314">XLOOKUP(E314,'Đơn giá'!A:A,'Đơn giá'!D:D)</f>
        <v>55000</v>
      </c>
      <c r="AJ314" s="138">
        <f t="shared" si="12"/>
        <v>45100</v>
      </c>
      <c r="AK314" s="138">
        <f t="shared" si="13"/>
        <v>0</v>
      </c>
      <c r="AL314" s="138">
        <f t="shared" si="14"/>
        <v>0</v>
      </c>
      <c r="AM314" s="138">
        <f t="shared" si="15"/>
        <v>45100</v>
      </c>
      <c r="AN314" s="138">
        <f t="shared" si="16"/>
        <v>0</v>
      </c>
      <c r="AO314" s="139" t="str">
        <f t="array" ref="AO314">XLOOKUP($D:$D,'DS ST'!$J:$J,'DS ST'!K:K)</f>
        <v>SC008010 - Lê Nguyễn Ngọc Phượng</v>
      </c>
      <c r="AP314" s="139" t="str">
        <f t="array" ref="AP314">XLOOKUP($D:$D,'DS ST'!$J:$J,'DS ST'!L:L)</f>
        <v>Nguyễn Thị Cà</v>
      </c>
      <c r="AQ314" s="139" t="str">
        <f t="array" ref="AQ314">XLOOKUP($D:$D,'DS ST'!$J:$J,'DS ST'!M:M)</f>
        <v>HCM 016</v>
      </c>
      <c r="AR314" s="140"/>
      <c r="AS314" s="140"/>
      <c r="AT314" s="135" t="str">
        <f t="array" ref="AT314">xlookup($E:$E,'CLV2'!$A:$A,'CLV2'!$F:$F)</f>
        <v>3.LEAFY VEGGIES</v>
      </c>
      <c r="AU314" s="135" t="str">
        <f t="array" ref="AU314">xlookup($E:$E,'CLV2'!$A:$A,'CLV2'!$G:$G)</f>
        <v>4.Rau Ăn Bông</v>
      </c>
      <c r="AV314" s="142"/>
      <c r="AW314" s="143"/>
      <c r="AX314" s="144"/>
    </row>
    <row r="315" ht="22.5" customHeight="1">
      <c r="A315" s="113"/>
      <c r="B315" s="114">
        <v>46235.0</v>
      </c>
      <c r="C315" s="115" t="s">
        <v>1242</v>
      </c>
      <c r="D315" s="116" t="str">
        <f>VLOOKUP(C315,'DS ST'!A:B,2,0)</f>
        <v>VHT</v>
      </c>
      <c r="E315" s="117">
        <v>8.93611440011E12</v>
      </c>
      <c r="F315" s="115" t="s">
        <v>1370</v>
      </c>
      <c r="G315" s="115" t="s">
        <v>29</v>
      </c>
      <c r="H315" s="118">
        <v>18.0</v>
      </c>
      <c r="I315" s="118">
        <v>17.0</v>
      </c>
      <c r="J315" s="119">
        <f t="shared" si="4"/>
        <v>1</v>
      </c>
      <c r="K315" s="115" t="s">
        <v>5439</v>
      </c>
      <c r="L315" s="121" t="str">
        <f t="shared" si="5"/>
        <v>PT15983148936114400110</v>
      </c>
      <c r="M315" s="220" t="s">
        <v>5440</v>
      </c>
      <c r="N315" s="122"/>
      <c r="O315" s="122"/>
      <c r="P315" s="119">
        <f t="shared" si="6"/>
        <v>1</v>
      </c>
      <c r="Q315" s="124"/>
      <c r="R315" s="124"/>
      <c r="S315" s="124"/>
      <c r="T315" s="125"/>
      <c r="U315" s="126" t="s">
        <v>697</v>
      </c>
      <c r="V315" s="127" t="s">
        <v>1500</v>
      </c>
      <c r="W315" s="129" t="str">
        <f t="shared" si="7"/>
        <v/>
      </c>
      <c r="X315" s="129" t="str">
        <f t="shared" si="21"/>
        <v/>
      </c>
      <c r="Y315" s="154" t="s">
        <v>499</v>
      </c>
      <c r="Z315" s="131" t="s">
        <v>745</v>
      </c>
      <c r="AA315" s="124"/>
      <c r="AB315" s="132"/>
      <c r="AC315" s="133"/>
      <c r="AD315" s="134"/>
      <c r="AE315" s="133"/>
      <c r="AF315" s="135" t="str">
        <f t="array" ref="AF315">xlookup($E:$E,'CLV2'!$A:$A,'CLV2'!E:E)</f>
        <v>2.VEGETABLES</v>
      </c>
      <c r="AG315" s="135" t="str">
        <f t="shared" si="10"/>
        <v>Pack</v>
      </c>
      <c r="AH315" s="136">
        <f t="shared" si="11"/>
        <v>0.05555555556</v>
      </c>
      <c r="AI315" s="137">
        <f t="array" ref="AI315">XLOOKUP(E315,'Đơn giá'!A:A,'Đơn giá'!D:D)</f>
        <v>24000</v>
      </c>
      <c r="AJ315" s="138">
        <f t="shared" si="12"/>
        <v>24000</v>
      </c>
      <c r="AK315" s="138">
        <f t="shared" si="13"/>
        <v>0</v>
      </c>
      <c r="AL315" s="138">
        <f t="shared" si="14"/>
        <v>0</v>
      </c>
      <c r="AM315" s="138">
        <f t="shared" si="15"/>
        <v>24000</v>
      </c>
      <c r="AN315" s="138">
        <f t="shared" si="16"/>
        <v>0</v>
      </c>
      <c r="AO315" s="139" t="str">
        <f t="array" ref="AO315">XLOOKUP($D:$D,'DS ST'!$J:$J,'DS ST'!K:K)</f>
        <v>SC008010 - Lê Nguyễn Ngọc Phượng</v>
      </c>
      <c r="AP315" s="139" t="str">
        <f t="array" ref="AP315">XLOOKUP($D:$D,'DS ST'!$J:$J,'DS ST'!L:L)</f>
        <v>Nguyễn Thị Cà</v>
      </c>
      <c r="AQ315" s="139" t="str">
        <f t="array" ref="AQ315">XLOOKUP($D:$D,'DS ST'!$J:$J,'DS ST'!M:M)</f>
        <v>HCM 016</v>
      </c>
      <c r="AR315" s="140"/>
      <c r="AS315" s="140"/>
      <c r="AT315" s="135" t="str">
        <f t="array" ref="AT315">xlookup($E:$E,'CLV2'!$A:$A,'CLV2'!$F:$F)</f>
        <v>3.LEAFY VEGGIES</v>
      </c>
      <c r="AU315" s="135" t="str">
        <f t="array" ref="AU315">xlookup($E:$E,'CLV2'!$A:$A,'CLV2'!$G:$G)</f>
        <v>4.Rau Cải</v>
      </c>
      <c r="AV315" s="142"/>
      <c r="AW315" s="143"/>
      <c r="AX315" s="144"/>
    </row>
    <row r="316" ht="22.5" customHeight="1">
      <c r="A316" s="113"/>
      <c r="B316" s="114">
        <v>46235.0</v>
      </c>
      <c r="C316" s="115" t="s">
        <v>765</v>
      </c>
      <c r="D316" s="116" t="str">
        <f>VLOOKUP(C316,'DS ST'!A:B,2,0)</f>
        <v>A214</v>
      </c>
      <c r="E316" s="117">
        <v>10904.0</v>
      </c>
      <c r="F316" s="115" t="s">
        <v>792</v>
      </c>
      <c r="G316" s="115" t="s">
        <v>29</v>
      </c>
      <c r="H316" s="118">
        <v>7.0</v>
      </c>
      <c r="I316" s="118">
        <v>6.0</v>
      </c>
      <c r="J316" s="119">
        <f t="shared" si="4"/>
        <v>1</v>
      </c>
      <c r="K316" s="115" t="s">
        <v>5441</v>
      </c>
      <c r="L316" s="121" t="str">
        <f t="shared" si="5"/>
        <v>PT159831110904</v>
      </c>
      <c r="M316" s="121" t="s">
        <v>5442</v>
      </c>
      <c r="N316" s="122"/>
      <c r="O316" s="122"/>
      <c r="P316" s="119">
        <f t="shared" si="6"/>
        <v>1</v>
      </c>
      <c r="Q316" s="124"/>
      <c r="R316" s="124"/>
      <c r="S316" s="124"/>
      <c r="T316" s="125"/>
      <c r="U316" s="126" t="s">
        <v>697</v>
      </c>
      <c r="V316" s="127" t="s">
        <v>1500</v>
      </c>
      <c r="W316" s="129" t="str">
        <f t="shared" si="7"/>
        <v/>
      </c>
      <c r="X316" s="129" t="str">
        <f t="shared" si="21"/>
        <v/>
      </c>
      <c r="Y316" s="154" t="s">
        <v>499</v>
      </c>
      <c r="Z316" s="131" t="s">
        <v>745</v>
      </c>
      <c r="AA316" s="124"/>
      <c r="AB316" s="132"/>
      <c r="AC316" s="133"/>
      <c r="AD316" s="134"/>
      <c r="AE316" s="133"/>
      <c r="AF316" s="135" t="str">
        <f t="array" ref="AF316">xlookup($E:$E,'CLV2'!$A:$A,'CLV2'!E:E)</f>
        <v>2.VEGETABLES</v>
      </c>
      <c r="AG316" s="135" t="str">
        <f t="shared" si="10"/>
        <v>Pack</v>
      </c>
      <c r="AH316" s="136">
        <f t="shared" si="11"/>
        <v>0.1428571429</v>
      </c>
      <c r="AI316" s="137">
        <f t="array" ref="AI316">XLOOKUP(E316,'Đơn giá'!A:A,'Đơn giá'!D:D)</f>
        <v>10000</v>
      </c>
      <c r="AJ316" s="138">
        <f t="shared" si="12"/>
        <v>10000</v>
      </c>
      <c r="AK316" s="138">
        <f t="shared" si="13"/>
        <v>0</v>
      </c>
      <c r="AL316" s="138">
        <f t="shared" si="14"/>
        <v>0</v>
      </c>
      <c r="AM316" s="138">
        <f t="shared" si="15"/>
        <v>10000</v>
      </c>
      <c r="AN316" s="138">
        <f t="shared" si="16"/>
        <v>0</v>
      </c>
      <c r="AO316" s="139" t="str">
        <f t="array" ref="AO316">XLOOKUP($D:$D,'DS ST'!$J:$J,'DS ST'!K:K)</f>
        <v/>
      </c>
      <c r="AP316" s="139" t="str">
        <f t="array" ref="AP316">XLOOKUP($D:$D,'DS ST'!$J:$J,'DS ST'!L:L)</f>
        <v/>
      </c>
      <c r="AQ316" s="139" t="str">
        <f t="array" ref="AQ316">XLOOKUP($D:$D,'DS ST'!$J:$J,'DS ST'!M:M)</f>
        <v/>
      </c>
      <c r="AR316" s="140"/>
      <c r="AS316" s="140"/>
      <c r="AT316" s="135" t="str">
        <f t="array" ref="AT316">xlookup($E:$E,'CLV2'!$A:$A,'CLV2'!$F:$F)</f>
        <v>3.LEAFY VEGGIES</v>
      </c>
      <c r="AU316" s="135" t="str">
        <f t="array" ref="AU316">xlookup($E:$E,'CLV2'!$A:$A,'CLV2'!$G:$G)</f>
        <v>4.Rau Ăn Lá Thông Dụng</v>
      </c>
      <c r="AV316" s="142"/>
      <c r="AW316" s="143"/>
      <c r="AX316" s="144"/>
    </row>
    <row r="317" ht="22.5" customHeight="1">
      <c r="A317" s="113"/>
      <c r="B317" s="114">
        <v>46235.0</v>
      </c>
      <c r="C317" s="115" t="s">
        <v>494</v>
      </c>
      <c r="D317" s="116" t="str">
        <f>VLOOKUP(C317,'DS ST'!A:B,2,0)</f>
        <v>A155</v>
      </c>
      <c r="E317" s="117">
        <v>11129.0</v>
      </c>
      <c r="F317" s="115" t="s">
        <v>2531</v>
      </c>
      <c r="G317" s="115" t="s">
        <v>23</v>
      </c>
      <c r="H317" s="118">
        <v>5.0</v>
      </c>
      <c r="I317" s="118">
        <v>0.0</v>
      </c>
      <c r="J317" s="119">
        <f t="shared" si="4"/>
        <v>5</v>
      </c>
      <c r="K317" s="115" t="s">
        <v>5443</v>
      </c>
      <c r="L317" s="121" t="str">
        <f t="shared" si="5"/>
        <v>PT159830911129</v>
      </c>
      <c r="M317" s="121" t="s">
        <v>5444</v>
      </c>
      <c r="N317" s="122"/>
      <c r="O317" s="122"/>
      <c r="P317" s="119">
        <f t="shared" si="6"/>
        <v>5</v>
      </c>
      <c r="Q317" s="124"/>
      <c r="R317" s="124"/>
      <c r="S317" s="124"/>
      <c r="T317" s="125"/>
      <c r="U317" s="126" t="s">
        <v>697</v>
      </c>
      <c r="V317" s="127" t="s">
        <v>1500</v>
      </c>
      <c r="W317" s="129" t="str">
        <f t="shared" si="7"/>
        <v/>
      </c>
      <c r="X317" s="129" t="str">
        <f t="shared" si="21"/>
        <v/>
      </c>
      <c r="Y317" s="154" t="s">
        <v>499</v>
      </c>
      <c r="Z317" s="131" t="s">
        <v>745</v>
      </c>
      <c r="AA317" s="124"/>
      <c r="AB317" s="132"/>
      <c r="AC317" s="133"/>
      <c r="AD317" s="134"/>
      <c r="AE317" s="133"/>
      <c r="AF317" s="135" t="str">
        <f t="array" ref="AF317">xlookup($E:$E,'CLV2'!$A:$A,'CLV2'!E:E)</f>
        <v>2.VEGETABLES</v>
      </c>
      <c r="AG317" s="135" t="str">
        <f t="shared" si="10"/>
        <v>Pack</v>
      </c>
      <c r="AH317" s="136">
        <f t="shared" si="11"/>
        <v>1</v>
      </c>
      <c r="AI317" s="137">
        <f t="array" ref="AI317">XLOOKUP(E317,'Đơn giá'!A:A,'Đơn giá'!D:D)</f>
        <v>8500</v>
      </c>
      <c r="AJ317" s="138">
        <f t="shared" si="12"/>
        <v>42500</v>
      </c>
      <c r="AK317" s="138">
        <f t="shared" si="13"/>
        <v>0</v>
      </c>
      <c r="AL317" s="138">
        <f t="shared" si="14"/>
        <v>0</v>
      </c>
      <c r="AM317" s="138">
        <f t="shared" si="15"/>
        <v>42500</v>
      </c>
      <c r="AN317" s="138">
        <f t="shared" si="16"/>
        <v>0</v>
      </c>
      <c r="AO317" s="139" t="str">
        <f t="array" ref="AO317">XLOOKUP($D:$D,'DS ST'!$J:$J,'DS ST'!K:K)</f>
        <v>SC005218 - Đặng Đăng Khoa</v>
      </c>
      <c r="AP317" s="139" t="str">
        <f t="array" ref="AP317">XLOOKUP($D:$D,'DS ST'!$J:$J,'DS ST'!L:L)</f>
        <v>Nguyễn Thị Cà</v>
      </c>
      <c r="AQ317" s="139" t="str">
        <f t="array" ref="AQ317">XLOOKUP($D:$D,'DS ST'!$J:$J,'DS ST'!M:M)</f>
        <v>HCM 036</v>
      </c>
      <c r="AR317" s="140"/>
      <c r="AS317" s="140"/>
      <c r="AT317" s="135" t="str">
        <f t="array" ref="AT317">xlookup($E:$E,'CLV2'!$A:$A,'CLV2'!$F:$F)</f>
        <v>3.FRUIT VEGGIES</v>
      </c>
      <c r="AU317" s="135" t="str">
        <f t="array" ref="AU317">xlookup($E:$E,'CLV2'!$A:$A,'CLV2'!$G:$G)</f>
        <v>4.Bầu, Bí, Mướp</v>
      </c>
      <c r="AV317" s="142"/>
      <c r="AW317" s="143"/>
      <c r="AX317" s="144"/>
    </row>
    <row r="318" ht="22.5" customHeight="1">
      <c r="A318" s="113"/>
      <c r="B318" s="114">
        <v>46235.0</v>
      </c>
      <c r="C318" s="115" t="s">
        <v>494</v>
      </c>
      <c r="D318" s="116" t="str">
        <f>VLOOKUP(C318,'DS ST'!A:B,2,0)</f>
        <v>A155</v>
      </c>
      <c r="E318" s="117">
        <v>11376.0</v>
      </c>
      <c r="F318" s="115" t="s">
        <v>1298</v>
      </c>
      <c r="G318" s="115" t="s">
        <v>29</v>
      </c>
      <c r="H318" s="118">
        <v>2.0</v>
      </c>
      <c r="I318" s="118">
        <v>0.0</v>
      </c>
      <c r="J318" s="119">
        <f t="shared" si="4"/>
        <v>2</v>
      </c>
      <c r="K318" s="115" t="s">
        <v>5443</v>
      </c>
      <c r="L318" s="121" t="str">
        <f t="shared" si="5"/>
        <v>PT159830911376</v>
      </c>
      <c r="M318" s="121" t="s">
        <v>5444</v>
      </c>
      <c r="N318" s="122"/>
      <c r="O318" s="122"/>
      <c r="P318" s="119">
        <f t="shared" si="6"/>
        <v>2</v>
      </c>
      <c r="Q318" s="124"/>
      <c r="R318" s="124"/>
      <c r="S318" s="124"/>
      <c r="T318" s="125"/>
      <c r="U318" s="126" t="s">
        <v>697</v>
      </c>
      <c r="V318" s="127" t="s">
        <v>1500</v>
      </c>
      <c r="W318" s="129" t="str">
        <f t="shared" si="7"/>
        <v/>
      </c>
      <c r="X318" s="129" t="str">
        <f t="shared" si="21"/>
        <v/>
      </c>
      <c r="Y318" s="154" t="s">
        <v>499</v>
      </c>
      <c r="Z318" s="131" t="s">
        <v>745</v>
      </c>
      <c r="AA318" s="124"/>
      <c r="AB318" s="132"/>
      <c r="AC318" s="133"/>
      <c r="AD318" s="134"/>
      <c r="AE318" s="133"/>
      <c r="AF318" s="135" t="str">
        <f t="array" ref="AF318">xlookup($E:$E,'CLV2'!$A:$A,'CLV2'!E:E)</f>
        <v>2.VEGETABLES</v>
      </c>
      <c r="AG318" s="135" t="str">
        <f t="shared" si="10"/>
        <v>Pack</v>
      </c>
      <c r="AH318" s="136">
        <f t="shared" si="11"/>
        <v>1</v>
      </c>
      <c r="AI318" s="137">
        <f t="array" ref="AI318">XLOOKUP(E318,'Đơn giá'!A:A,'Đơn giá'!D:D)</f>
        <v>10000</v>
      </c>
      <c r="AJ318" s="138">
        <f t="shared" si="12"/>
        <v>20000</v>
      </c>
      <c r="AK318" s="138">
        <f t="shared" si="13"/>
        <v>0</v>
      </c>
      <c r="AL318" s="138">
        <f t="shared" si="14"/>
        <v>0</v>
      </c>
      <c r="AM318" s="138">
        <f t="shared" si="15"/>
        <v>20000</v>
      </c>
      <c r="AN318" s="138">
        <f t="shared" si="16"/>
        <v>0</v>
      </c>
      <c r="AO318" s="139" t="str">
        <f t="array" ref="AO318">XLOOKUP($D:$D,'DS ST'!$J:$J,'DS ST'!K:K)</f>
        <v>SC005218 - Đặng Đăng Khoa</v>
      </c>
      <c r="AP318" s="139" t="str">
        <f t="array" ref="AP318">XLOOKUP($D:$D,'DS ST'!$J:$J,'DS ST'!L:L)</f>
        <v>Nguyễn Thị Cà</v>
      </c>
      <c r="AQ318" s="139" t="str">
        <f t="array" ref="AQ318">XLOOKUP($D:$D,'DS ST'!$J:$J,'DS ST'!M:M)</f>
        <v>HCM 036</v>
      </c>
      <c r="AR318" s="140"/>
      <c r="AS318" s="140"/>
      <c r="AT318" s="135" t="str">
        <f t="array" ref="AT318">xlookup($E:$E,'CLV2'!$A:$A,'CLV2'!$F:$F)</f>
        <v>3.LEAFY VEGGIES</v>
      </c>
      <c r="AU318" s="135" t="str">
        <f t="array" ref="AU318">xlookup($E:$E,'CLV2'!$A:$A,'CLV2'!$G:$G)</f>
        <v>4.Rau Ăn Lá Thông Dụng</v>
      </c>
      <c r="AV318" s="142"/>
      <c r="AW318" s="143"/>
      <c r="AX318" s="144"/>
    </row>
    <row r="319" ht="22.5" customHeight="1">
      <c r="A319" s="113"/>
      <c r="B319" s="114">
        <v>46235.0</v>
      </c>
      <c r="C319" s="115" t="s">
        <v>494</v>
      </c>
      <c r="D319" s="116" t="str">
        <f>VLOOKUP(C319,'DS ST'!A:B,2,0)</f>
        <v>A155</v>
      </c>
      <c r="E319" s="117">
        <v>1101079.0</v>
      </c>
      <c r="F319" s="115" t="s">
        <v>2047</v>
      </c>
      <c r="G319" s="115" t="s">
        <v>104</v>
      </c>
      <c r="H319" s="118">
        <v>3.1</v>
      </c>
      <c r="I319" s="118">
        <v>3.02</v>
      </c>
      <c r="J319" s="119">
        <f t="shared" si="4"/>
        <v>0.08</v>
      </c>
      <c r="K319" s="115" t="s">
        <v>5443</v>
      </c>
      <c r="L319" s="121" t="str">
        <f t="shared" si="5"/>
        <v>PT15983091101079</v>
      </c>
      <c r="M319" s="121" t="s">
        <v>5444</v>
      </c>
      <c r="N319" s="122">
        <v>0.08000000000000007</v>
      </c>
      <c r="O319" s="122"/>
      <c r="P319" s="119">
        <f t="shared" si="6"/>
        <v>0</v>
      </c>
      <c r="Q319" s="124"/>
      <c r="R319" s="124"/>
      <c r="S319" s="124"/>
      <c r="T319" s="125" t="s">
        <v>3271</v>
      </c>
      <c r="U319" s="126" t="s">
        <v>697</v>
      </c>
      <c r="V319" s="127" t="s">
        <v>492</v>
      </c>
      <c r="W319" s="129" t="str">
        <f t="shared" si="7"/>
        <v>Hao hụt</v>
      </c>
      <c r="X319" s="129" t="str">
        <f t="shared" si="21"/>
        <v/>
      </c>
      <c r="Y319" s="154" t="s">
        <v>499</v>
      </c>
      <c r="Z319" s="131" t="s">
        <v>745</v>
      </c>
      <c r="AA319" s="124"/>
      <c r="AB319" s="132"/>
      <c r="AC319" s="133"/>
      <c r="AD319" s="134"/>
      <c r="AE319" s="133"/>
      <c r="AF319" s="135" t="str">
        <f t="array" ref="AF319">xlookup($E:$E,'CLV2'!$A:$A,'CLV2'!E:E)</f>
        <v>2.FRUITS</v>
      </c>
      <c r="AG319" s="135" t="str">
        <f t="shared" si="10"/>
        <v>KG</v>
      </c>
      <c r="AH319" s="136">
        <f t="shared" si="11"/>
        <v>0.02580645161</v>
      </c>
      <c r="AI319" s="137">
        <f t="array" ref="AI319">XLOOKUP(E319,'Đơn giá'!A:A,'Đơn giá'!D:D)</f>
        <v>69416</v>
      </c>
      <c r="AJ319" s="138">
        <f t="shared" si="12"/>
        <v>5553.28</v>
      </c>
      <c r="AK319" s="138">
        <f t="shared" si="13"/>
        <v>5553.28</v>
      </c>
      <c r="AL319" s="138">
        <f t="shared" si="14"/>
        <v>0</v>
      </c>
      <c r="AM319" s="138">
        <f t="shared" si="15"/>
        <v>0</v>
      </c>
      <c r="AN319" s="138">
        <f t="shared" si="16"/>
        <v>0</v>
      </c>
      <c r="AO319" s="139" t="str">
        <f t="array" ref="AO319">XLOOKUP($D:$D,'DS ST'!$J:$J,'DS ST'!K:K)</f>
        <v>SC005218 - Đặng Đăng Khoa</v>
      </c>
      <c r="AP319" s="139" t="str">
        <f t="array" ref="AP319">XLOOKUP($D:$D,'DS ST'!$J:$J,'DS ST'!L:L)</f>
        <v>Nguyễn Thị Cà</v>
      </c>
      <c r="AQ319" s="139" t="str">
        <f t="array" ref="AQ319">XLOOKUP($D:$D,'DS ST'!$J:$J,'DS ST'!M:M)</f>
        <v>HCM 036</v>
      </c>
      <c r="AR319" s="140"/>
      <c r="AS319" s="140"/>
      <c r="AT319" s="135" t="str">
        <f t="array" ref="AT319">xlookup($E:$E,'CLV2'!$A:$A,'CLV2'!$F:$F)</f>
        <v>3.LOCAL FRUITS</v>
      </c>
      <c r="AU319" s="135" t="str">
        <f t="array" ref="AU319">xlookup($E:$E,'CLV2'!$A:$A,'CLV2'!$G:$G)</f>
        <v>4.Bơ</v>
      </c>
      <c r="AV319" s="142"/>
      <c r="AW319" s="143"/>
      <c r="AX319" s="144"/>
    </row>
    <row r="320" ht="22.5" customHeight="1">
      <c r="A320" s="113"/>
      <c r="B320" s="114">
        <v>46235.0</v>
      </c>
      <c r="C320" s="115" t="s">
        <v>536</v>
      </c>
      <c r="D320" s="116" t="str">
        <f>VLOOKUP(C320,'DS ST'!A:B,2,0)</f>
        <v>A161</v>
      </c>
      <c r="E320" s="117">
        <v>1100816.0</v>
      </c>
      <c r="F320" s="115" t="s">
        <v>919</v>
      </c>
      <c r="G320" s="115" t="s">
        <v>104</v>
      </c>
      <c r="H320" s="118">
        <v>15.0</v>
      </c>
      <c r="I320" s="118">
        <v>14.98</v>
      </c>
      <c r="J320" s="119">
        <f t="shared" si="4"/>
        <v>0.02</v>
      </c>
      <c r="K320" s="115" t="s">
        <v>5445</v>
      </c>
      <c r="L320" s="121" t="str">
        <f t="shared" si="5"/>
        <v>PT15983061100816</v>
      </c>
      <c r="M320" s="121" t="s">
        <v>5446</v>
      </c>
      <c r="N320" s="122">
        <v>0.019999999999999574</v>
      </c>
      <c r="O320" s="122"/>
      <c r="P320" s="119">
        <f t="shared" si="6"/>
        <v>0</v>
      </c>
      <c r="Q320" s="124"/>
      <c r="R320" s="124"/>
      <c r="S320" s="124"/>
      <c r="T320" s="125" t="s">
        <v>695</v>
      </c>
      <c r="U320" s="126" t="s">
        <v>697</v>
      </c>
      <c r="V320" s="127" t="s">
        <v>492</v>
      </c>
      <c r="W320" s="129" t="str">
        <f t="shared" si="7"/>
        <v>Hao hụt</v>
      </c>
      <c r="X320" s="129" t="str">
        <f t="shared" si="21"/>
        <v/>
      </c>
      <c r="Y320" s="154" t="s">
        <v>499</v>
      </c>
      <c r="Z320" s="131" t="s">
        <v>745</v>
      </c>
      <c r="AA320" s="124"/>
      <c r="AB320" s="132"/>
      <c r="AC320" s="133"/>
      <c r="AD320" s="134"/>
      <c r="AE320" s="133"/>
      <c r="AF320" s="135" t="str">
        <f t="array" ref="AF320">xlookup($E:$E,'CLV2'!$A:$A,'CLV2'!E:E)</f>
        <v>2.FRUITS</v>
      </c>
      <c r="AG320" s="135" t="str">
        <f t="shared" si="10"/>
        <v>KG</v>
      </c>
      <c r="AH320" s="136">
        <f t="shared" si="11"/>
        <v>0.001333333333</v>
      </c>
      <c r="AI320" s="137">
        <f t="array" ref="AI320">XLOOKUP(E320,'Đơn giá'!A:A,'Đơn giá'!D:D)</f>
        <v>19000</v>
      </c>
      <c r="AJ320" s="138">
        <f t="shared" si="12"/>
        <v>380</v>
      </c>
      <c r="AK320" s="138">
        <f t="shared" si="13"/>
        <v>380</v>
      </c>
      <c r="AL320" s="138">
        <f t="shared" si="14"/>
        <v>0</v>
      </c>
      <c r="AM320" s="138">
        <f t="shared" si="15"/>
        <v>0</v>
      </c>
      <c r="AN320" s="138">
        <f t="shared" si="16"/>
        <v>0</v>
      </c>
      <c r="AO320" s="139" t="str">
        <f t="array" ref="AO320">XLOOKUP($D:$D,'DS ST'!$J:$J,'DS ST'!K:K)</f>
        <v>SC003831 - Trần Kim Phụng</v>
      </c>
      <c r="AP320" s="139" t="str">
        <f t="array" ref="AP320">XLOOKUP($D:$D,'DS ST'!$J:$J,'DS ST'!L:L)</f>
        <v>Võ Thị Huệ</v>
      </c>
      <c r="AQ320" s="139" t="str">
        <f t="array" ref="AQ320">XLOOKUP($D:$D,'DS ST'!$J:$J,'DS ST'!M:M)</f>
        <v>HCM 004</v>
      </c>
      <c r="AR320" s="140"/>
      <c r="AS320" s="140"/>
      <c r="AT320" s="135" t="str">
        <f t="array" ref="AT320">xlookup($E:$E,'CLV2'!$A:$A,'CLV2'!$F:$F)</f>
        <v>3.LOCAL FRUITS</v>
      </c>
      <c r="AU320" s="135" t="str">
        <f t="array" ref="AU320">xlookup($E:$E,'CLV2'!$A:$A,'CLV2'!$G:$G)</f>
        <v>4.Dưa Hấu</v>
      </c>
      <c r="AV320" s="142"/>
      <c r="AW320" s="143"/>
      <c r="AX320" s="144"/>
    </row>
    <row r="321" ht="22.5" customHeight="1">
      <c r="A321" s="113"/>
      <c r="B321" s="114">
        <v>46235.0</v>
      </c>
      <c r="C321" s="115" t="s">
        <v>536</v>
      </c>
      <c r="D321" s="116" t="str">
        <f>VLOOKUP(C321,'DS ST'!A:B,2,0)</f>
        <v>A161</v>
      </c>
      <c r="E321" s="117">
        <v>1101366.0</v>
      </c>
      <c r="F321" s="115" t="s">
        <v>1804</v>
      </c>
      <c r="G321" s="115" t="s">
        <v>104</v>
      </c>
      <c r="H321" s="118">
        <v>4.0</v>
      </c>
      <c r="I321" s="118">
        <v>3.92</v>
      </c>
      <c r="J321" s="119">
        <f t="shared" si="4"/>
        <v>0.08</v>
      </c>
      <c r="K321" s="115" t="s">
        <v>5445</v>
      </c>
      <c r="L321" s="121" t="str">
        <f t="shared" si="5"/>
        <v>PT15983061101366</v>
      </c>
      <c r="M321" s="121" t="s">
        <v>5446</v>
      </c>
      <c r="N321" s="122">
        <v>0.08000000000000007</v>
      </c>
      <c r="O321" s="122"/>
      <c r="P321" s="119">
        <f t="shared" si="6"/>
        <v>0</v>
      </c>
      <c r="Q321" s="124"/>
      <c r="R321" s="124"/>
      <c r="S321" s="124"/>
      <c r="T321" s="125" t="s">
        <v>695</v>
      </c>
      <c r="U321" s="126" t="s">
        <v>697</v>
      </c>
      <c r="V321" s="127" t="s">
        <v>492</v>
      </c>
      <c r="W321" s="129" t="str">
        <f t="shared" si="7"/>
        <v>Hao hụt</v>
      </c>
      <c r="X321" s="129" t="str">
        <f t="shared" si="21"/>
        <v/>
      </c>
      <c r="Y321" s="154" t="s">
        <v>499</v>
      </c>
      <c r="Z321" s="131" t="s">
        <v>745</v>
      </c>
      <c r="AA321" s="124"/>
      <c r="AB321" s="132"/>
      <c r="AC321" s="133"/>
      <c r="AD321" s="134"/>
      <c r="AE321" s="133"/>
      <c r="AF321" s="135" t="str">
        <f t="array" ref="AF321">xlookup($E:$E,'CLV2'!$A:$A,'CLV2'!E:E)</f>
        <v>2.VEGETABLES</v>
      </c>
      <c r="AG321" s="135" t="str">
        <f t="shared" si="10"/>
        <v>KG</v>
      </c>
      <c r="AH321" s="136">
        <f t="shared" si="11"/>
        <v>0.02</v>
      </c>
      <c r="AI321" s="137">
        <f t="array" ref="AI321">XLOOKUP(E321,'Đơn giá'!A:A,'Đơn giá'!D:D)</f>
        <v>55000</v>
      </c>
      <c r="AJ321" s="138">
        <f t="shared" si="12"/>
        <v>4400</v>
      </c>
      <c r="AK321" s="138">
        <f t="shared" si="13"/>
        <v>4400</v>
      </c>
      <c r="AL321" s="138">
        <f t="shared" si="14"/>
        <v>0</v>
      </c>
      <c r="AM321" s="138">
        <f t="shared" si="15"/>
        <v>0</v>
      </c>
      <c r="AN321" s="138">
        <f t="shared" si="16"/>
        <v>0</v>
      </c>
      <c r="AO321" s="139" t="str">
        <f t="array" ref="AO321">XLOOKUP($D:$D,'DS ST'!$J:$J,'DS ST'!K:K)</f>
        <v>SC003831 - Trần Kim Phụng</v>
      </c>
      <c r="AP321" s="139" t="str">
        <f t="array" ref="AP321">XLOOKUP($D:$D,'DS ST'!$J:$J,'DS ST'!L:L)</f>
        <v>Võ Thị Huệ</v>
      </c>
      <c r="AQ321" s="139" t="str">
        <f t="array" ref="AQ321">XLOOKUP($D:$D,'DS ST'!$J:$J,'DS ST'!M:M)</f>
        <v>HCM 004</v>
      </c>
      <c r="AR321" s="140"/>
      <c r="AS321" s="140"/>
      <c r="AT321" s="135" t="str">
        <f t="array" ref="AT321">xlookup($E:$E,'CLV2'!$A:$A,'CLV2'!$F:$F)</f>
        <v>3.LEAFY VEGGIES</v>
      </c>
      <c r="AU321" s="135" t="str">
        <f t="array" ref="AU321">xlookup($E:$E,'CLV2'!$A:$A,'CLV2'!$G:$G)</f>
        <v>4.Rau Ăn Bông</v>
      </c>
      <c r="AV321" s="142"/>
      <c r="AW321" s="143"/>
      <c r="AX321" s="144"/>
    </row>
    <row r="322" ht="22.5" customHeight="1">
      <c r="A322" s="113"/>
      <c r="B322" s="114">
        <v>46235.0</v>
      </c>
      <c r="C322" s="115" t="s">
        <v>536</v>
      </c>
      <c r="D322" s="116" t="str">
        <f>VLOOKUP(C322,'DS ST'!A:B,2,0)</f>
        <v>A161</v>
      </c>
      <c r="E322" s="117">
        <v>1101992.0</v>
      </c>
      <c r="F322" s="115" t="s">
        <v>1193</v>
      </c>
      <c r="G322" s="115" t="s">
        <v>104</v>
      </c>
      <c r="H322" s="118">
        <v>6.0</v>
      </c>
      <c r="I322" s="118">
        <v>5.88</v>
      </c>
      <c r="J322" s="119">
        <f t="shared" si="4"/>
        <v>0.12</v>
      </c>
      <c r="K322" s="115" t="s">
        <v>5445</v>
      </c>
      <c r="L322" s="121" t="str">
        <f t="shared" si="5"/>
        <v>PT15983061101992</v>
      </c>
      <c r="M322" s="121" t="s">
        <v>5446</v>
      </c>
      <c r="N322" s="122">
        <v>0.1200000000000001</v>
      </c>
      <c r="O322" s="122"/>
      <c r="P322" s="119">
        <f t="shared" si="6"/>
        <v>0</v>
      </c>
      <c r="Q322" s="124"/>
      <c r="R322" s="124"/>
      <c r="S322" s="124"/>
      <c r="T322" s="125" t="s">
        <v>695</v>
      </c>
      <c r="U322" s="126" t="s">
        <v>697</v>
      </c>
      <c r="V322" s="127" t="s">
        <v>492</v>
      </c>
      <c r="W322" s="129" t="str">
        <f t="shared" si="7"/>
        <v>Hao hụt</v>
      </c>
      <c r="X322" s="129" t="str">
        <f t="shared" si="21"/>
        <v/>
      </c>
      <c r="Y322" s="154" t="s">
        <v>499</v>
      </c>
      <c r="Z322" s="131" t="s">
        <v>745</v>
      </c>
      <c r="AA322" s="124"/>
      <c r="AB322" s="132"/>
      <c r="AC322" s="133"/>
      <c r="AD322" s="134"/>
      <c r="AE322" s="133"/>
      <c r="AF322" s="135" t="str">
        <f t="array" ref="AF322">xlookup($E:$E,'CLV2'!$A:$A,'CLV2'!E:E)</f>
        <v>2.FRUITS</v>
      </c>
      <c r="AG322" s="135" t="str">
        <f t="shared" si="10"/>
        <v>KG</v>
      </c>
      <c r="AH322" s="136">
        <f t="shared" si="11"/>
        <v>0.02</v>
      </c>
      <c r="AI322" s="137">
        <f t="array" ref="AI322">XLOOKUP(E322,'Đơn giá'!A:A,'Đơn giá'!D:D)</f>
        <v>37000</v>
      </c>
      <c r="AJ322" s="138">
        <f t="shared" si="12"/>
        <v>4440</v>
      </c>
      <c r="AK322" s="138">
        <f t="shared" si="13"/>
        <v>4440</v>
      </c>
      <c r="AL322" s="138">
        <f t="shared" si="14"/>
        <v>0</v>
      </c>
      <c r="AM322" s="138">
        <f t="shared" si="15"/>
        <v>0</v>
      </c>
      <c r="AN322" s="138">
        <f t="shared" si="16"/>
        <v>0</v>
      </c>
      <c r="AO322" s="139" t="str">
        <f t="array" ref="AO322">XLOOKUP($D:$D,'DS ST'!$J:$J,'DS ST'!K:K)</f>
        <v>SC003831 - Trần Kim Phụng</v>
      </c>
      <c r="AP322" s="139" t="str">
        <f t="array" ref="AP322">XLOOKUP($D:$D,'DS ST'!$J:$J,'DS ST'!L:L)</f>
        <v>Võ Thị Huệ</v>
      </c>
      <c r="AQ322" s="139" t="str">
        <f t="array" ref="AQ322">XLOOKUP($D:$D,'DS ST'!$J:$J,'DS ST'!M:M)</f>
        <v>HCM 004</v>
      </c>
      <c r="AR322" s="140"/>
      <c r="AS322" s="140"/>
      <c r="AT322" s="135" t="str">
        <f t="array" ref="AT322">xlookup($E:$E,'CLV2'!$A:$A,'CLV2'!$F:$F)</f>
        <v>3.LOCAL FRUITS</v>
      </c>
      <c r="AU322" s="135" t="str">
        <f t="array" ref="AU322">xlookup($E:$E,'CLV2'!$A:$A,'CLV2'!$G:$G)</f>
        <v>4.Xoài</v>
      </c>
      <c r="AV322" s="142"/>
      <c r="AW322" s="143"/>
      <c r="AX322" s="144"/>
    </row>
    <row r="323" ht="22.5" customHeight="1">
      <c r="A323" s="113"/>
      <c r="B323" s="114">
        <v>46235.0</v>
      </c>
      <c r="C323" s="115" t="s">
        <v>856</v>
      </c>
      <c r="D323" s="116" t="str">
        <f>VLOOKUP(C323,'DS ST'!A:B,2,0)</f>
        <v>CLG</v>
      </c>
      <c r="E323" s="117">
        <v>1101592.0</v>
      </c>
      <c r="F323" s="115" t="s">
        <v>1161</v>
      </c>
      <c r="G323" s="115" t="s">
        <v>104</v>
      </c>
      <c r="H323" s="118">
        <v>9.7</v>
      </c>
      <c r="I323" s="118">
        <v>9.645</v>
      </c>
      <c r="J323" s="119">
        <f t="shared" si="4"/>
        <v>0.055</v>
      </c>
      <c r="K323" s="115" t="s">
        <v>5447</v>
      </c>
      <c r="L323" s="121" t="str">
        <f t="shared" si="5"/>
        <v>PT15983041101592</v>
      </c>
      <c r="M323" s="121" t="s">
        <v>5448</v>
      </c>
      <c r="N323" s="122">
        <v>0.054999999999999716</v>
      </c>
      <c r="O323" s="122"/>
      <c r="P323" s="119">
        <f t="shared" si="6"/>
        <v>0</v>
      </c>
      <c r="Q323" s="124"/>
      <c r="R323" s="124"/>
      <c r="S323" s="124"/>
      <c r="T323" s="125" t="s">
        <v>3271</v>
      </c>
      <c r="U323" s="126" t="s">
        <v>697</v>
      </c>
      <c r="V323" s="127" t="s">
        <v>492</v>
      </c>
      <c r="W323" s="129" t="str">
        <f t="shared" si="7"/>
        <v>Hao hụt</v>
      </c>
      <c r="X323" s="129" t="str">
        <f t="shared" si="21"/>
        <v/>
      </c>
      <c r="Y323" s="154" t="s">
        <v>499</v>
      </c>
      <c r="Z323" s="131" t="s">
        <v>745</v>
      </c>
      <c r="AA323" s="124"/>
      <c r="AB323" s="132"/>
      <c r="AC323" s="133"/>
      <c r="AD323" s="134"/>
      <c r="AE323" s="133"/>
      <c r="AF323" s="135" t="str">
        <f t="array" ref="AF323">xlookup($E:$E,'CLV2'!$A:$A,'CLV2'!E:E)</f>
        <v>2.FRUITS</v>
      </c>
      <c r="AG323" s="135" t="str">
        <f t="shared" si="10"/>
        <v>KG</v>
      </c>
      <c r="AH323" s="136">
        <f t="shared" si="11"/>
        <v>0.005670103093</v>
      </c>
      <c r="AI323" s="137">
        <f t="array" ref="AI323">XLOOKUP(E323,'Đơn giá'!A:A,'Đơn giá'!D:D)</f>
        <v>73000</v>
      </c>
      <c r="AJ323" s="138">
        <f t="shared" si="12"/>
        <v>4015</v>
      </c>
      <c r="AK323" s="138">
        <f t="shared" si="13"/>
        <v>4015</v>
      </c>
      <c r="AL323" s="138">
        <f t="shared" si="14"/>
        <v>0</v>
      </c>
      <c r="AM323" s="138">
        <f t="shared" si="15"/>
        <v>0</v>
      </c>
      <c r="AN323" s="138">
        <f t="shared" si="16"/>
        <v>0</v>
      </c>
      <c r="AO323" s="139" t="str">
        <f t="array" ref="AO323">XLOOKUP($D:$D,'DS ST'!$J:$J,'DS ST'!K:K)</f>
        <v>SC006189 - Huỳnh Ngọc Phương</v>
      </c>
      <c r="AP323" s="139" t="str">
        <f t="array" ref="AP323">XLOOKUP($D:$D,'DS ST'!$J:$J,'DS ST'!L:L)</f>
        <v>Nguyễn Thị Cà</v>
      </c>
      <c r="AQ323" s="139" t="str">
        <f t="array" ref="AQ323">XLOOKUP($D:$D,'DS ST'!$J:$J,'DS ST'!M:M)</f>
        <v>HCM 033</v>
      </c>
      <c r="AR323" s="140"/>
      <c r="AS323" s="140"/>
      <c r="AT323" s="135" t="str">
        <f t="array" ref="AT323">xlookup($E:$E,'CLV2'!$A:$A,'CLV2'!$F:$F)</f>
        <v>3.LOCAL FRUITS</v>
      </c>
      <c r="AU323" s="135" t="str">
        <f t="array" ref="AU323">xlookup($E:$E,'CLV2'!$A:$A,'CLV2'!$G:$G)</f>
        <v>4.Sầu Riêng</v>
      </c>
      <c r="AV323" s="142"/>
      <c r="AW323" s="143"/>
      <c r="AX323" s="144"/>
    </row>
    <row r="324" ht="22.5" customHeight="1">
      <c r="A324" s="113"/>
      <c r="B324" s="114">
        <v>46235.0</v>
      </c>
      <c r="C324" s="115" t="s">
        <v>880</v>
      </c>
      <c r="D324" s="116" t="str">
        <f>VLOOKUP(C324,'DS ST'!A:B,2,0)</f>
        <v>D10</v>
      </c>
      <c r="E324" s="117">
        <v>10901.0</v>
      </c>
      <c r="F324" s="115" t="s">
        <v>736</v>
      </c>
      <c r="G324" s="115" t="s">
        <v>29</v>
      </c>
      <c r="H324" s="118">
        <v>5.0</v>
      </c>
      <c r="I324" s="118">
        <v>4.0</v>
      </c>
      <c r="J324" s="119">
        <f t="shared" si="4"/>
        <v>1</v>
      </c>
      <c r="K324" s="115" t="s">
        <v>5449</v>
      </c>
      <c r="L324" s="121" t="str">
        <f t="shared" si="5"/>
        <v>PT159830110901</v>
      </c>
      <c r="M324" s="121" t="s">
        <v>5450</v>
      </c>
      <c r="N324" s="122"/>
      <c r="O324" s="122"/>
      <c r="P324" s="119">
        <f t="shared" si="6"/>
        <v>1</v>
      </c>
      <c r="Q324" s="124"/>
      <c r="R324" s="124"/>
      <c r="S324" s="124"/>
      <c r="T324" s="125" t="s">
        <v>695</v>
      </c>
      <c r="U324" s="126" t="s">
        <v>697</v>
      </c>
      <c r="V324" s="127" t="s">
        <v>1500</v>
      </c>
      <c r="W324" s="129" t="str">
        <f t="shared" si="7"/>
        <v/>
      </c>
      <c r="X324" s="129" t="str">
        <f t="shared" si="21"/>
        <v/>
      </c>
      <c r="Y324" s="130" t="str">
        <f t="shared" ref="Y324:Y325" si="28">IF(N(P324)&lt;=0,"",IF(OR(T324="Hình KDB",T324="Hình tele",ISNUMBER(SEARCH("Hình KDB",T324)),ISNUMBER(SEARCH("Hình tele",T324)),ISNUMBER(SEARCH("sai code",T324)),ISNUMBER(SEARCH("Thiếu kiện",U324))),"Kho rau",IF(AND(T324&lt;&gt;"Hình KDB",T324&lt;&gt;"Hình tele"),"Chưa xác định",IF(N(O324)&gt;0,IF(OR(T324="Hình KDB",T324="Hình tele",ISNUMBER(SEARCH("Hình KDB",T324)),ISNUMBER(SEARCH("Hình tele",T324)),ISNUMBER(SEARCH("sai code",T324)),ISNUMBER(SEARCH("Thiếu kiện",U324))),"Kho rau","Chưa xác định"),IF(OR(T324="Hình KDB",T324="Hình tele",ISNUMBER(SEARCH("Hình KDB",T324)),ISNUMBER(SEARCH("Hình tele",T324)),ISNUMBER(SEARCH("sai code",T324)),ISNUMBER(SEARCH("Thiếu kiện",U324))),"Kho rau",IF(V324="Chưa xác định","Chưa xác định",IF(OR(V324="DC giao thiếu",V324="TX giao thiếu kiện",V324="Hàng không đạt CL"),"Kho rau","")))))))</f>
        <v>Kho rau</v>
      </c>
      <c r="Z324" s="131" t="s">
        <v>745</v>
      </c>
      <c r="AA324" s="124"/>
      <c r="AB324" s="132"/>
      <c r="AC324" s="133"/>
      <c r="AD324" s="134"/>
      <c r="AE324" s="133"/>
      <c r="AF324" s="135" t="str">
        <f t="array" ref="AF324">xlookup($E:$E,'CLV2'!$A:$A,'CLV2'!E:E)</f>
        <v>2.VEGETABLES</v>
      </c>
      <c r="AG324" s="135" t="str">
        <f t="shared" si="10"/>
        <v>Pack</v>
      </c>
      <c r="AH324" s="136">
        <f t="shared" si="11"/>
        <v>0.2</v>
      </c>
      <c r="AI324" s="137">
        <f t="array" ref="AI324">XLOOKUP(E324,'Đơn giá'!A:A,'Đơn giá'!D:D)</f>
        <v>9000</v>
      </c>
      <c r="AJ324" s="138">
        <f t="shared" si="12"/>
        <v>9000</v>
      </c>
      <c r="AK324" s="138">
        <f t="shared" si="13"/>
        <v>0</v>
      </c>
      <c r="AL324" s="138">
        <f t="shared" si="14"/>
        <v>0</v>
      </c>
      <c r="AM324" s="138">
        <f t="shared" si="15"/>
        <v>9000</v>
      </c>
      <c r="AN324" s="138">
        <f t="shared" si="16"/>
        <v>0</v>
      </c>
      <c r="AO324" s="139" t="str">
        <f t="array" ref="AO324">XLOOKUP($D:$D,'DS ST'!$J:$J,'DS ST'!K:K)</f>
        <v>SC002220 - Nguyễn Thuỷ Tiên</v>
      </c>
      <c r="AP324" s="139" t="str">
        <f t="array" ref="AP324">XLOOKUP($D:$D,'DS ST'!$J:$J,'DS ST'!L:L)</f>
        <v>Võ Thị Huệ</v>
      </c>
      <c r="AQ324" s="139" t="str">
        <f t="array" ref="AQ324">XLOOKUP($D:$D,'DS ST'!$J:$J,'DS ST'!M:M)</f>
        <v>HCM 003</v>
      </c>
      <c r="AR324" s="140"/>
      <c r="AS324" s="140"/>
      <c r="AT324" s="135" t="str">
        <f t="array" ref="AT324">xlookup($E:$E,'CLV2'!$A:$A,'CLV2'!$F:$F)</f>
        <v>3.LEAFY VEGGIES</v>
      </c>
      <c r="AU324" s="135" t="str">
        <f t="array" ref="AU324">xlookup($E:$E,'CLV2'!$A:$A,'CLV2'!$G:$G)</f>
        <v>4.Rau Cải</v>
      </c>
      <c r="AV324" s="142"/>
      <c r="AW324" s="143"/>
      <c r="AX324" s="144"/>
    </row>
    <row r="325" ht="22.5" customHeight="1">
      <c r="A325" s="113"/>
      <c r="B325" s="114">
        <v>46235.0</v>
      </c>
      <c r="C325" s="115" t="s">
        <v>880</v>
      </c>
      <c r="D325" s="116" t="str">
        <f>VLOOKUP(C325,'DS ST'!A:B,2,0)</f>
        <v>D10</v>
      </c>
      <c r="E325" s="117">
        <v>11515.0</v>
      </c>
      <c r="F325" s="115" t="s">
        <v>2582</v>
      </c>
      <c r="G325" s="115" t="s">
        <v>29</v>
      </c>
      <c r="H325" s="118">
        <v>2.0</v>
      </c>
      <c r="I325" s="118">
        <v>1.0</v>
      </c>
      <c r="J325" s="119">
        <f t="shared" si="4"/>
        <v>1</v>
      </c>
      <c r="K325" s="115" t="s">
        <v>5449</v>
      </c>
      <c r="L325" s="121" t="str">
        <f t="shared" si="5"/>
        <v>PT159830111515</v>
      </c>
      <c r="M325" s="121" t="s">
        <v>5450</v>
      </c>
      <c r="N325" s="122"/>
      <c r="O325" s="122"/>
      <c r="P325" s="119">
        <f t="shared" si="6"/>
        <v>1</v>
      </c>
      <c r="Q325" s="124"/>
      <c r="R325" s="124"/>
      <c r="S325" s="124"/>
      <c r="T325" s="125" t="s">
        <v>695</v>
      </c>
      <c r="U325" s="126" t="s">
        <v>697</v>
      </c>
      <c r="V325" s="127" t="s">
        <v>1500</v>
      </c>
      <c r="W325" s="129" t="str">
        <f t="shared" si="7"/>
        <v/>
      </c>
      <c r="X325" s="129" t="str">
        <f t="shared" si="21"/>
        <v/>
      </c>
      <c r="Y325" s="130" t="str">
        <f t="shared" si="28"/>
        <v>Kho rau</v>
      </c>
      <c r="Z325" s="131" t="s">
        <v>745</v>
      </c>
      <c r="AA325" s="124"/>
      <c r="AB325" s="132"/>
      <c r="AC325" s="133"/>
      <c r="AD325" s="134"/>
      <c r="AE325" s="133"/>
      <c r="AF325" s="135" t="str">
        <f t="array" ref="AF325">xlookup($E:$E,'CLV2'!$A:$A,'CLV2'!E:E)</f>
        <v>2.VEGETABLES</v>
      </c>
      <c r="AG325" s="135" t="str">
        <f t="shared" si="10"/>
        <v>Pack</v>
      </c>
      <c r="AH325" s="136">
        <f t="shared" si="11"/>
        <v>0.5</v>
      </c>
      <c r="AI325" s="137">
        <f t="array" ref="AI325">XLOOKUP(E325,'Đơn giá'!A:A,'Đơn giá'!D:D)</f>
        <v>4494</v>
      </c>
      <c r="AJ325" s="138">
        <f t="shared" si="12"/>
        <v>4494</v>
      </c>
      <c r="AK325" s="138">
        <f t="shared" si="13"/>
        <v>0</v>
      </c>
      <c r="AL325" s="138">
        <f t="shared" si="14"/>
        <v>0</v>
      </c>
      <c r="AM325" s="138">
        <f t="shared" si="15"/>
        <v>4494</v>
      </c>
      <c r="AN325" s="138">
        <f t="shared" si="16"/>
        <v>0</v>
      </c>
      <c r="AO325" s="139" t="str">
        <f t="array" ref="AO325">XLOOKUP($D:$D,'DS ST'!$J:$J,'DS ST'!K:K)</f>
        <v>SC002220 - Nguyễn Thuỷ Tiên</v>
      </c>
      <c r="AP325" s="139" t="str">
        <f t="array" ref="AP325">XLOOKUP($D:$D,'DS ST'!$J:$J,'DS ST'!L:L)</f>
        <v>Võ Thị Huệ</v>
      </c>
      <c r="AQ325" s="139" t="str">
        <f t="array" ref="AQ325">XLOOKUP($D:$D,'DS ST'!$J:$J,'DS ST'!M:M)</f>
        <v>HCM 003</v>
      </c>
      <c r="AR325" s="140"/>
      <c r="AS325" s="140"/>
      <c r="AT325" s="135" t="str">
        <f t="array" ref="AT325">xlookup($E:$E,'CLV2'!$A:$A,'CLV2'!$F:$F)</f>
        <v>3.HERBS</v>
      </c>
      <c r="AU325" s="135" t="str">
        <f t="array" ref="AU325">xlookup($E:$E,'CLV2'!$A:$A,'CLV2'!$G:$G)</f>
        <v>4.Rau Thơm, Rau Nêm</v>
      </c>
      <c r="AV325" s="142"/>
      <c r="AW325" s="143"/>
      <c r="AX325" s="144"/>
    </row>
    <row r="326" ht="22.5" customHeight="1">
      <c r="A326" s="113"/>
      <c r="B326" s="114">
        <v>46235.0</v>
      </c>
      <c r="C326" s="115" t="s">
        <v>880</v>
      </c>
      <c r="D326" s="116" t="str">
        <f>VLOOKUP(C326,'DS ST'!A:B,2,0)</f>
        <v>D10</v>
      </c>
      <c r="E326" s="117">
        <v>1100917.0</v>
      </c>
      <c r="F326" s="115" t="s">
        <v>928</v>
      </c>
      <c r="G326" s="115" t="s">
        <v>104</v>
      </c>
      <c r="H326" s="118">
        <v>5.6</v>
      </c>
      <c r="I326" s="118">
        <v>5.58</v>
      </c>
      <c r="J326" s="119">
        <f t="shared" si="4"/>
        <v>0.02</v>
      </c>
      <c r="K326" s="115" t="s">
        <v>5449</v>
      </c>
      <c r="L326" s="121" t="str">
        <f t="shared" si="5"/>
        <v>PT15983011100917</v>
      </c>
      <c r="M326" s="121" t="s">
        <v>5450</v>
      </c>
      <c r="N326" s="122">
        <v>0.019999999999999574</v>
      </c>
      <c r="O326" s="122"/>
      <c r="P326" s="119">
        <f t="shared" si="6"/>
        <v>0</v>
      </c>
      <c r="Q326" s="124"/>
      <c r="R326" s="124"/>
      <c r="S326" s="124"/>
      <c r="T326" s="125" t="s">
        <v>695</v>
      </c>
      <c r="U326" s="126" t="s">
        <v>697</v>
      </c>
      <c r="V326" s="127" t="s">
        <v>492</v>
      </c>
      <c r="W326" s="129" t="str">
        <f t="shared" si="7"/>
        <v>Hao hụt</v>
      </c>
      <c r="X326" s="129" t="str">
        <f t="shared" si="21"/>
        <v/>
      </c>
      <c r="Y326" s="154" t="s">
        <v>499</v>
      </c>
      <c r="Z326" s="131" t="s">
        <v>745</v>
      </c>
      <c r="AA326" s="124"/>
      <c r="AB326" s="132"/>
      <c r="AC326" s="133"/>
      <c r="AD326" s="134"/>
      <c r="AE326" s="133"/>
      <c r="AF326" s="135" t="str">
        <f t="array" ref="AF326">xlookup($E:$E,'CLV2'!$A:$A,'CLV2'!E:E)</f>
        <v>2.VEGETABLES</v>
      </c>
      <c r="AG326" s="135" t="str">
        <f t="shared" si="10"/>
        <v>KG</v>
      </c>
      <c r="AH326" s="136">
        <f t="shared" si="11"/>
        <v>0.003571428571</v>
      </c>
      <c r="AI326" s="137">
        <f t="array" ref="AI326">XLOOKUP(E326,'Đơn giá'!A:A,'Đơn giá'!D:D)</f>
        <v>24500</v>
      </c>
      <c r="AJ326" s="138">
        <f t="shared" si="12"/>
        <v>490</v>
      </c>
      <c r="AK326" s="138">
        <f t="shared" si="13"/>
        <v>490</v>
      </c>
      <c r="AL326" s="138">
        <f t="shared" si="14"/>
        <v>0</v>
      </c>
      <c r="AM326" s="138">
        <f t="shared" si="15"/>
        <v>0</v>
      </c>
      <c r="AN326" s="138">
        <f t="shared" si="16"/>
        <v>0</v>
      </c>
      <c r="AO326" s="139" t="str">
        <f t="array" ref="AO326">XLOOKUP($D:$D,'DS ST'!$J:$J,'DS ST'!K:K)</f>
        <v>SC002220 - Nguyễn Thuỷ Tiên</v>
      </c>
      <c r="AP326" s="139" t="str">
        <f t="array" ref="AP326">XLOOKUP($D:$D,'DS ST'!$J:$J,'DS ST'!L:L)</f>
        <v>Võ Thị Huệ</v>
      </c>
      <c r="AQ326" s="139" t="str">
        <f t="array" ref="AQ326">XLOOKUP($D:$D,'DS ST'!$J:$J,'DS ST'!M:M)</f>
        <v>HCM 003</v>
      </c>
      <c r="AR326" s="140"/>
      <c r="AS326" s="140"/>
      <c r="AT326" s="135" t="str">
        <f t="array" ref="AT326">xlookup($E:$E,'CLV2'!$A:$A,'CLV2'!$F:$F)</f>
        <v>3.FRUIT VEGGIES</v>
      </c>
      <c r="AU326" s="135" t="str">
        <f t="array" ref="AU326">xlookup($E:$E,'CLV2'!$A:$A,'CLV2'!$G:$G)</f>
        <v>4.Bầu, Bí, Mướp</v>
      </c>
      <c r="AV326" s="142"/>
      <c r="AW326" s="143"/>
      <c r="AX326" s="144"/>
    </row>
    <row r="327" ht="22.5" customHeight="1">
      <c r="A327" s="113"/>
      <c r="B327" s="114">
        <v>46235.0</v>
      </c>
      <c r="C327" s="115" t="s">
        <v>880</v>
      </c>
      <c r="D327" s="116" t="str">
        <f>VLOOKUP(C327,'DS ST'!A:B,2,0)</f>
        <v>D10</v>
      </c>
      <c r="E327" s="117">
        <v>1100992.0</v>
      </c>
      <c r="F327" s="115" t="s">
        <v>641</v>
      </c>
      <c r="G327" s="115" t="s">
        <v>104</v>
      </c>
      <c r="H327" s="118">
        <v>10.1</v>
      </c>
      <c r="I327" s="118">
        <v>10.0</v>
      </c>
      <c r="J327" s="119">
        <f t="shared" si="4"/>
        <v>0.1</v>
      </c>
      <c r="K327" s="115" t="s">
        <v>5449</v>
      </c>
      <c r="L327" s="121" t="str">
        <f t="shared" si="5"/>
        <v>PT15983011100992</v>
      </c>
      <c r="M327" s="121" t="s">
        <v>5450</v>
      </c>
      <c r="N327" s="122">
        <v>0.09999999999999964</v>
      </c>
      <c r="O327" s="122"/>
      <c r="P327" s="119">
        <f t="shared" si="6"/>
        <v>0</v>
      </c>
      <c r="Q327" s="124"/>
      <c r="R327" s="124"/>
      <c r="S327" s="124"/>
      <c r="T327" s="125" t="s">
        <v>695</v>
      </c>
      <c r="U327" s="126" t="s">
        <v>697</v>
      </c>
      <c r="V327" s="127" t="s">
        <v>492</v>
      </c>
      <c r="W327" s="129" t="str">
        <f t="shared" si="7"/>
        <v>Hao hụt</v>
      </c>
      <c r="X327" s="129" t="str">
        <f t="shared" si="21"/>
        <v/>
      </c>
      <c r="Y327" s="154" t="s">
        <v>499</v>
      </c>
      <c r="Z327" s="131" t="s">
        <v>745</v>
      </c>
      <c r="AA327" s="124"/>
      <c r="AB327" s="132"/>
      <c r="AC327" s="133"/>
      <c r="AD327" s="134"/>
      <c r="AE327" s="133"/>
      <c r="AF327" s="135" t="str">
        <f t="array" ref="AF327">xlookup($E:$E,'CLV2'!$A:$A,'CLV2'!E:E)</f>
        <v>2.FRUITS</v>
      </c>
      <c r="AG327" s="135" t="str">
        <f t="shared" si="10"/>
        <v>KG</v>
      </c>
      <c r="AH327" s="136">
        <f t="shared" si="11"/>
        <v>0.009900990099</v>
      </c>
      <c r="AI327" s="137">
        <f t="array" ref="AI327">XLOOKUP(E327,'Đơn giá'!A:A,'Đơn giá'!D:D)</f>
        <v>37000</v>
      </c>
      <c r="AJ327" s="138">
        <f t="shared" si="12"/>
        <v>3700</v>
      </c>
      <c r="AK327" s="138">
        <f t="shared" si="13"/>
        <v>3700</v>
      </c>
      <c r="AL327" s="138">
        <f t="shared" si="14"/>
        <v>0</v>
      </c>
      <c r="AM327" s="138">
        <f t="shared" si="15"/>
        <v>0</v>
      </c>
      <c r="AN327" s="138">
        <f t="shared" si="16"/>
        <v>0</v>
      </c>
      <c r="AO327" s="139" t="str">
        <f t="array" ref="AO327">XLOOKUP($D:$D,'DS ST'!$J:$J,'DS ST'!K:K)</f>
        <v>SC002220 - Nguyễn Thuỷ Tiên</v>
      </c>
      <c r="AP327" s="139" t="str">
        <f t="array" ref="AP327">XLOOKUP($D:$D,'DS ST'!$J:$J,'DS ST'!L:L)</f>
        <v>Võ Thị Huệ</v>
      </c>
      <c r="AQ327" s="139" t="str">
        <f t="array" ref="AQ327">XLOOKUP($D:$D,'DS ST'!$J:$J,'DS ST'!M:M)</f>
        <v>HCM 003</v>
      </c>
      <c r="AR327" s="140"/>
      <c r="AS327" s="140"/>
      <c r="AT327" s="135" t="str">
        <f t="array" ref="AT327">xlookup($E:$E,'CLV2'!$A:$A,'CLV2'!$F:$F)</f>
        <v>3.LOCAL FRUITS</v>
      </c>
      <c r="AU327" s="135" t="str">
        <f t="array" ref="AU327">xlookup($E:$E,'CLV2'!$A:$A,'CLV2'!$G:$G)</f>
        <v>4.Dưa Lưới</v>
      </c>
      <c r="AV327" s="142"/>
      <c r="AW327" s="143"/>
      <c r="AX327" s="144"/>
    </row>
    <row r="328" ht="22.5" customHeight="1">
      <c r="A328" s="113"/>
      <c r="B328" s="114">
        <v>46235.0</v>
      </c>
      <c r="C328" s="115" t="s">
        <v>1063</v>
      </c>
      <c r="D328" s="116" t="str">
        <f>VLOOKUP(C328,'DS ST'!A:B,2,0)</f>
        <v>NHG</v>
      </c>
      <c r="E328" s="117">
        <v>11513.0</v>
      </c>
      <c r="F328" s="115" t="s">
        <v>1312</v>
      </c>
      <c r="G328" s="115" t="s">
        <v>29</v>
      </c>
      <c r="H328" s="118">
        <v>5.0</v>
      </c>
      <c r="I328" s="118">
        <v>0.0</v>
      </c>
      <c r="J328" s="119">
        <f t="shared" si="4"/>
        <v>5</v>
      </c>
      <c r="K328" s="115" t="s">
        <v>5451</v>
      </c>
      <c r="L328" s="121" t="str">
        <f t="shared" si="5"/>
        <v>PT159829811513</v>
      </c>
      <c r="M328" s="121" t="s">
        <v>5452</v>
      </c>
      <c r="N328" s="122"/>
      <c r="O328" s="187">
        <v>5.0</v>
      </c>
      <c r="P328" s="119">
        <f t="shared" si="6"/>
        <v>0</v>
      </c>
      <c r="Q328" s="153" t="s">
        <v>5453</v>
      </c>
      <c r="R328" s="124"/>
      <c r="S328" s="124"/>
      <c r="T328" s="125"/>
      <c r="U328" s="126" t="s">
        <v>697</v>
      </c>
      <c r="V328" s="127" t="s">
        <v>1162</v>
      </c>
      <c r="W328" s="129" t="str">
        <f t="shared" si="7"/>
        <v/>
      </c>
      <c r="X328" s="129" t="str">
        <f t="shared" si="21"/>
        <v>Siêu thị</v>
      </c>
      <c r="Y328" s="130" t="str">
        <f>IF(N(P328)&lt;=0,"",IF(OR(T328="Hình KDB",T328="Hình tele",ISNUMBER(SEARCH("Hình KDB",T328)),ISNUMBER(SEARCH("Hình tele",T328)),ISNUMBER(SEARCH("sai code",T328)),ISNUMBER(SEARCH("Thiếu kiện",U328))),"Kho rau",IF(AND(T328&lt;&gt;"Hình KDB",T328&lt;&gt;"Hình tele"),"Chưa xác định",IF(N(O328)&gt;0,IF(OR(T328="Hình KDB",T328="Hình tele",ISNUMBER(SEARCH("Hình KDB",T328)),ISNUMBER(SEARCH("Hình tele",T328)),ISNUMBER(SEARCH("sai code",T328)),ISNUMBER(SEARCH("Thiếu kiện",U328))),"Kho rau","Chưa xác định"),IF(OR(T328="Hình KDB",T328="Hình tele",ISNUMBER(SEARCH("Hình KDB",T328)),ISNUMBER(SEARCH("Hình tele",T328)),ISNUMBER(SEARCH("sai code",T328)),ISNUMBER(SEARCH("Thiếu kiện",U328))),"Kho rau",IF(V328="Chưa xác định","Chưa xác định",IF(OR(V328="DC giao thiếu",V328="TX giao thiếu kiện",V328="Hàng không đạt CL"),"Kho rau","")))))))</f>
        <v/>
      </c>
      <c r="Z328" s="131" t="s">
        <v>745</v>
      </c>
      <c r="AA328" s="124"/>
      <c r="AB328" s="132"/>
      <c r="AC328" s="133"/>
      <c r="AD328" s="134"/>
      <c r="AE328" s="133"/>
      <c r="AF328" s="135" t="str">
        <f t="array" ref="AF328">xlookup($E:$E,'CLV2'!$A:$A,'CLV2'!E:E)</f>
        <v>2.VEGETABLES</v>
      </c>
      <c r="AG328" s="135" t="str">
        <f t="shared" si="10"/>
        <v>Pack</v>
      </c>
      <c r="AH328" s="136">
        <f t="shared" si="11"/>
        <v>1</v>
      </c>
      <c r="AI328" s="137">
        <f t="array" ref="AI328">XLOOKUP(E328,'Đơn giá'!A:A,'Đơn giá'!D:D)</f>
        <v>4000</v>
      </c>
      <c r="AJ328" s="138">
        <f t="shared" si="12"/>
        <v>20000</v>
      </c>
      <c r="AK328" s="138">
        <f t="shared" si="13"/>
        <v>0</v>
      </c>
      <c r="AL328" s="138">
        <f t="shared" si="14"/>
        <v>20000</v>
      </c>
      <c r="AM328" s="138">
        <f t="shared" si="15"/>
        <v>0</v>
      </c>
      <c r="AN328" s="138">
        <f t="shared" si="16"/>
        <v>0</v>
      </c>
      <c r="AO328" s="139" t="str">
        <f t="array" ref="AO328">XLOOKUP($D:$D,'DS ST'!$J:$J,'DS ST'!K:K)</f>
        <v>SC009915 - Đoàn Ngọc Thịnh</v>
      </c>
      <c r="AP328" s="139" t="str">
        <f t="array" ref="AP328">XLOOKUP($D:$D,'DS ST'!$J:$J,'DS ST'!L:L)</f>
        <v>Nguyễn Thị Cà</v>
      </c>
      <c r="AQ328" s="139" t="str">
        <f t="array" ref="AQ328">XLOOKUP($D:$D,'DS ST'!$J:$J,'DS ST'!M:M)</f>
        <v>HCM 025</v>
      </c>
      <c r="AR328" s="140"/>
      <c r="AS328" s="140"/>
      <c r="AT328" s="135" t="str">
        <f t="array" ref="AT328">xlookup($E:$E,'CLV2'!$A:$A,'CLV2'!$F:$F)</f>
        <v>3.HERBS</v>
      </c>
      <c r="AU328" s="135" t="str">
        <f t="array" ref="AU328">xlookup($E:$E,'CLV2'!$A:$A,'CLV2'!$G:$G)</f>
        <v>4.Rau Thơm, Rau Nêm</v>
      </c>
      <c r="AV328" s="142"/>
      <c r="AW328" s="143"/>
      <c r="AX328" s="144"/>
    </row>
    <row r="329" ht="22.5" customHeight="1">
      <c r="A329" s="113"/>
      <c r="B329" s="114">
        <v>46235.0</v>
      </c>
      <c r="C329" s="115" t="s">
        <v>1154</v>
      </c>
      <c r="D329" s="116" t="str">
        <f>VLOOKUP(C329,'DS ST'!A:B,2,0)</f>
        <v>PPZ</v>
      </c>
      <c r="E329" s="117">
        <v>1101062.0</v>
      </c>
      <c r="F329" s="115" t="s">
        <v>103</v>
      </c>
      <c r="G329" s="115" t="s">
        <v>104</v>
      </c>
      <c r="H329" s="118">
        <v>10.0</v>
      </c>
      <c r="I329" s="118">
        <v>9.895</v>
      </c>
      <c r="J329" s="119">
        <f t="shared" si="4"/>
        <v>0.105</v>
      </c>
      <c r="K329" s="115" t="s">
        <v>5454</v>
      </c>
      <c r="L329" s="121" t="str">
        <f t="shared" si="5"/>
        <v>PT15982951101062</v>
      </c>
      <c r="M329" s="121" t="s">
        <v>5455</v>
      </c>
      <c r="N329" s="122">
        <v>0.10500000000000043</v>
      </c>
      <c r="O329" s="122"/>
      <c r="P329" s="119">
        <f t="shared" si="6"/>
        <v>0</v>
      </c>
      <c r="Q329" s="124"/>
      <c r="R329" s="153" t="s">
        <v>1104</v>
      </c>
      <c r="S329" s="124"/>
      <c r="T329" s="125" t="s">
        <v>5283</v>
      </c>
      <c r="U329" s="126" t="s">
        <v>697</v>
      </c>
      <c r="V329" s="127" t="s">
        <v>492</v>
      </c>
      <c r="W329" s="129" t="str">
        <f t="shared" si="7"/>
        <v>Hao hụt</v>
      </c>
      <c r="X329" s="129" t="str">
        <f t="shared" si="21"/>
        <v/>
      </c>
      <c r="Y329" s="154" t="s">
        <v>499</v>
      </c>
      <c r="Z329" s="131" t="s">
        <v>745</v>
      </c>
      <c r="AA329" s="124"/>
      <c r="AB329" s="132"/>
      <c r="AC329" s="133"/>
      <c r="AD329" s="134"/>
      <c r="AE329" s="133"/>
      <c r="AF329" s="135" t="str">
        <f t="array" ref="AF329">xlookup($E:$E,'CLV2'!$A:$A,'CLV2'!E:E)</f>
        <v>2.FRUITS</v>
      </c>
      <c r="AG329" s="135" t="str">
        <f t="shared" si="10"/>
        <v>KG</v>
      </c>
      <c r="AH329" s="136">
        <f t="shared" si="11"/>
        <v>0.0105</v>
      </c>
      <c r="AI329" s="137">
        <f t="array" ref="AI329">XLOOKUP(E329,'Đơn giá'!A:A,'Đơn giá'!D:D)</f>
        <v>23000</v>
      </c>
      <c r="AJ329" s="138">
        <f t="shared" si="12"/>
        <v>2415</v>
      </c>
      <c r="AK329" s="138">
        <f t="shared" si="13"/>
        <v>2415</v>
      </c>
      <c r="AL329" s="138">
        <f t="shared" si="14"/>
        <v>0</v>
      </c>
      <c r="AM329" s="138">
        <f t="shared" si="15"/>
        <v>0</v>
      </c>
      <c r="AN329" s="138">
        <f t="shared" si="16"/>
        <v>0</v>
      </c>
      <c r="AO329" s="139" t="str">
        <f t="array" ref="AO329">XLOOKUP($D:$D,'DS ST'!$J:$J,'DS ST'!K:K)</f>
        <v>SC008789 - Lê Huỳnh Thiện</v>
      </c>
      <c r="AP329" s="139" t="str">
        <f t="array" ref="AP329">XLOOKUP($D:$D,'DS ST'!$J:$J,'DS ST'!L:L)</f>
        <v>Nguyễn Thị Cà</v>
      </c>
      <c r="AQ329" s="139" t="str">
        <f t="array" ref="AQ329">XLOOKUP($D:$D,'DS ST'!$J:$J,'DS ST'!M:M)</f>
        <v>HCM 009</v>
      </c>
      <c r="AR329" s="140"/>
      <c r="AS329" s="140"/>
      <c r="AT329" s="135" t="str">
        <f t="array" ref="AT329">xlookup($E:$E,'CLV2'!$A:$A,'CLV2'!$F:$F)</f>
        <v>3.LOCAL FRUITS</v>
      </c>
      <c r="AU329" s="135" t="str">
        <f t="array" ref="AU329">xlookup($E:$E,'CLV2'!$A:$A,'CLV2'!$G:$G)</f>
        <v>4.Chuối</v>
      </c>
      <c r="AV329" s="142"/>
      <c r="AW329" s="143"/>
      <c r="AX329" s="144"/>
    </row>
    <row r="330" ht="22.5" customHeight="1">
      <c r="A330" s="113"/>
      <c r="B330" s="114">
        <v>46235.0</v>
      </c>
      <c r="C330" s="115" t="s">
        <v>1154</v>
      </c>
      <c r="D330" s="116" t="str">
        <f>VLOOKUP(C330,'DS ST'!A:B,2,0)</f>
        <v>PPZ</v>
      </c>
      <c r="E330" s="117">
        <v>1101318.0</v>
      </c>
      <c r="F330" s="115" t="s">
        <v>1036</v>
      </c>
      <c r="G330" s="115" t="s">
        <v>104</v>
      </c>
      <c r="H330" s="118">
        <v>4.2</v>
      </c>
      <c r="I330" s="118">
        <v>4.15</v>
      </c>
      <c r="J330" s="119">
        <f t="shared" si="4"/>
        <v>0.05</v>
      </c>
      <c r="K330" s="115" t="s">
        <v>5454</v>
      </c>
      <c r="L330" s="121" t="str">
        <f t="shared" si="5"/>
        <v>PT15982951101318</v>
      </c>
      <c r="M330" s="121" t="s">
        <v>5455</v>
      </c>
      <c r="N330" s="122">
        <v>0.04999999999999982</v>
      </c>
      <c r="O330" s="122"/>
      <c r="P330" s="119">
        <f t="shared" si="6"/>
        <v>0</v>
      </c>
      <c r="Q330" s="124"/>
      <c r="R330" s="153" t="s">
        <v>1104</v>
      </c>
      <c r="S330" s="124"/>
      <c r="T330" s="125" t="s">
        <v>5283</v>
      </c>
      <c r="U330" s="126" t="s">
        <v>697</v>
      </c>
      <c r="V330" s="127" t="s">
        <v>492</v>
      </c>
      <c r="W330" s="129" t="str">
        <f t="shared" si="7"/>
        <v>Hao hụt</v>
      </c>
      <c r="X330" s="129" t="str">
        <f t="shared" si="21"/>
        <v/>
      </c>
      <c r="Y330" s="154" t="s">
        <v>499</v>
      </c>
      <c r="Z330" s="131" t="s">
        <v>745</v>
      </c>
      <c r="AA330" s="124"/>
      <c r="AB330" s="132"/>
      <c r="AC330" s="133"/>
      <c r="AD330" s="134"/>
      <c r="AE330" s="133"/>
      <c r="AF330" s="135" t="str">
        <f t="array" ref="AF330">xlookup($E:$E,'CLV2'!$A:$A,'CLV2'!E:E)</f>
        <v>2.FRUITS</v>
      </c>
      <c r="AG330" s="135" t="str">
        <f t="shared" si="10"/>
        <v>KG</v>
      </c>
      <c r="AH330" s="136">
        <f t="shared" si="11"/>
        <v>0.0119047619</v>
      </c>
      <c r="AI330" s="137">
        <f t="array" ref="AI330">XLOOKUP(E330,'Đơn giá'!A:A,'Đơn giá'!D:D)</f>
        <v>35000</v>
      </c>
      <c r="AJ330" s="138">
        <f t="shared" si="12"/>
        <v>1750</v>
      </c>
      <c r="AK330" s="138">
        <f t="shared" si="13"/>
        <v>1750</v>
      </c>
      <c r="AL330" s="138">
        <f t="shared" si="14"/>
        <v>0</v>
      </c>
      <c r="AM330" s="138">
        <f t="shared" si="15"/>
        <v>0</v>
      </c>
      <c r="AN330" s="138">
        <f t="shared" si="16"/>
        <v>0</v>
      </c>
      <c r="AO330" s="139" t="str">
        <f t="array" ref="AO330">XLOOKUP($D:$D,'DS ST'!$J:$J,'DS ST'!K:K)</f>
        <v>SC008789 - Lê Huỳnh Thiện</v>
      </c>
      <c r="AP330" s="139" t="str">
        <f t="array" ref="AP330">XLOOKUP($D:$D,'DS ST'!$J:$J,'DS ST'!L:L)</f>
        <v>Nguyễn Thị Cà</v>
      </c>
      <c r="AQ330" s="139" t="str">
        <f t="array" ref="AQ330">XLOOKUP($D:$D,'DS ST'!$J:$J,'DS ST'!M:M)</f>
        <v>HCM 009</v>
      </c>
      <c r="AR330" s="140"/>
      <c r="AS330" s="140"/>
      <c r="AT330" s="135" t="str">
        <f t="array" ref="AT330">xlookup($E:$E,'CLV2'!$A:$A,'CLV2'!$F:$F)</f>
        <v>3.LOCAL FRUITS</v>
      </c>
      <c r="AU330" s="135" t="str">
        <f t="array" ref="AU330">xlookup($E:$E,'CLV2'!$A:$A,'CLV2'!$G:$G)</f>
        <v>4.Mận Roi</v>
      </c>
      <c r="AV330" s="142"/>
      <c r="AW330" s="143"/>
      <c r="AX330" s="144"/>
    </row>
    <row r="331" ht="22.5" customHeight="1">
      <c r="A331" s="113"/>
      <c r="B331" s="114">
        <v>46235.0</v>
      </c>
      <c r="C331" s="115" t="s">
        <v>1154</v>
      </c>
      <c r="D331" s="116" t="str">
        <f>VLOOKUP(C331,'DS ST'!A:B,2,0)</f>
        <v>PPZ</v>
      </c>
      <c r="E331" s="117">
        <v>1101366.0</v>
      </c>
      <c r="F331" s="115" t="s">
        <v>1804</v>
      </c>
      <c r="G331" s="115" t="s">
        <v>104</v>
      </c>
      <c r="H331" s="118">
        <v>4.0</v>
      </c>
      <c r="I331" s="118">
        <v>3.92</v>
      </c>
      <c r="J331" s="119">
        <f t="shared" si="4"/>
        <v>0.08</v>
      </c>
      <c r="K331" s="115" t="s">
        <v>5454</v>
      </c>
      <c r="L331" s="121" t="str">
        <f t="shared" si="5"/>
        <v>PT15982951101366</v>
      </c>
      <c r="M331" s="121" t="s">
        <v>5455</v>
      </c>
      <c r="N331" s="122">
        <v>0.08000000000000007</v>
      </c>
      <c r="O331" s="122"/>
      <c r="P331" s="119">
        <f t="shared" si="6"/>
        <v>0</v>
      </c>
      <c r="Q331" s="124"/>
      <c r="R331" s="153" t="s">
        <v>1104</v>
      </c>
      <c r="S331" s="124"/>
      <c r="T331" s="125" t="s">
        <v>5283</v>
      </c>
      <c r="U331" s="126" t="s">
        <v>697</v>
      </c>
      <c r="V331" s="127" t="s">
        <v>492</v>
      </c>
      <c r="W331" s="129" t="str">
        <f t="shared" si="7"/>
        <v>Hao hụt</v>
      </c>
      <c r="X331" s="129" t="str">
        <f t="shared" si="21"/>
        <v/>
      </c>
      <c r="Y331" s="154" t="s">
        <v>499</v>
      </c>
      <c r="Z331" s="131" t="s">
        <v>745</v>
      </c>
      <c r="AA331" s="124"/>
      <c r="AB331" s="132"/>
      <c r="AC331" s="133"/>
      <c r="AD331" s="134"/>
      <c r="AE331" s="133"/>
      <c r="AF331" s="135" t="str">
        <f t="array" ref="AF331">xlookup($E:$E,'CLV2'!$A:$A,'CLV2'!E:E)</f>
        <v>2.VEGETABLES</v>
      </c>
      <c r="AG331" s="135" t="str">
        <f t="shared" si="10"/>
        <v>KG</v>
      </c>
      <c r="AH331" s="136">
        <f t="shared" si="11"/>
        <v>0.02</v>
      </c>
      <c r="AI331" s="137">
        <f t="array" ref="AI331">XLOOKUP(E331,'Đơn giá'!A:A,'Đơn giá'!D:D)</f>
        <v>55000</v>
      </c>
      <c r="AJ331" s="138">
        <f t="shared" si="12"/>
        <v>4400</v>
      </c>
      <c r="AK331" s="138">
        <f t="shared" si="13"/>
        <v>4400</v>
      </c>
      <c r="AL331" s="138">
        <f t="shared" si="14"/>
        <v>0</v>
      </c>
      <c r="AM331" s="138">
        <f t="shared" si="15"/>
        <v>0</v>
      </c>
      <c r="AN331" s="138">
        <f t="shared" si="16"/>
        <v>0</v>
      </c>
      <c r="AO331" s="139" t="str">
        <f t="array" ref="AO331">XLOOKUP($D:$D,'DS ST'!$J:$J,'DS ST'!K:K)</f>
        <v>SC008789 - Lê Huỳnh Thiện</v>
      </c>
      <c r="AP331" s="139" t="str">
        <f t="array" ref="AP331">XLOOKUP($D:$D,'DS ST'!$J:$J,'DS ST'!L:L)</f>
        <v>Nguyễn Thị Cà</v>
      </c>
      <c r="AQ331" s="139" t="str">
        <f t="array" ref="AQ331">XLOOKUP($D:$D,'DS ST'!$J:$J,'DS ST'!M:M)</f>
        <v>HCM 009</v>
      </c>
      <c r="AR331" s="140"/>
      <c r="AS331" s="140"/>
      <c r="AT331" s="135" t="str">
        <f t="array" ref="AT331">xlookup($E:$E,'CLV2'!$A:$A,'CLV2'!$F:$F)</f>
        <v>3.LEAFY VEGGIES</v>
      </c>
      <c r="AU331" s="135" t="str">
        <f t="array" ref="AU331">xlookup($E:$E,'CLV2'!$A:$A,'CLV2'!$G:$G)</f>
        <v>4.Rau Ăn Bông</v>
      </c>
      <c r="AV331" s="142"/>
      <c r="AW331" s="143"/>
      <c r="AX331" s="144"/>
    </row>
    <row r="332" ht="22.5" customHeight="1">
      <c r="A332" s="113"/>
      <c r="B332" s="114">
        <v>46235.0</v>
      </c>
      <c r="C332" s="115" t="s">
        <v>1154</v>
      </c>
      <c r="D332" s="116" t="str">
        <f>VLOOKUP(C332,'DS ST'!A:B,2,0)</f>
        <v>PPZ</v>
      </c>
      <c r="E332" s="117">
        <v>8.936127491181E12</v>
      </c>
      <c r="F332" s="115" t="s">
        <v>1393</v>
      </c>
      <c r="G332" s="115" t="s">
        <v>29</v>
      </c>
      <c r="H332" s="118">
        <v>3.0</v>
      </c>
      <c r="I332" s="118">
        <v>2.0</v>
      </c>
      <c r="J332" s="119">
        <f t="shared" si="4"/>
        <v>1</v>
      </c>
      <c r="K332" s="115" t="s">
        <v>5454</v>
      </c>
      <c r="L332" s="121" t="str">
        <f t="shared" si="5"/>
        <v>PT15982958936127491181</v>
      </c>
      <c r="M332" s="121" t="s">
        <v>5455</v>
      </c>
      <c r="N332" s="122"/>
      <c r="O332" s="187">
        <v>1.0</v>
      </c>
      <c r="P332" s="119">
        <f t="shared" si="6"/>
        <v>0</v>
      </c>
      <c r="Q332" s="153" t="s">
        <v>5456</v>
      </c>
      <c r="R332" s="124"/>
      <c r="S332" s="124"/>
      <c r="T332" s="125"/>
      <c r="U332" s="126" t="s">
        <v>697</v>
      </c>
      <c r="V332" s="127" t="s">
        <v>1162</v>
      </c>
      <c r="W332" s="129" t="str">
        <f t="shared" si="7"/>
        <v/>
      </c>
      <c r="X332" s="129" t="str">
        <f t="shared" si="21"/>
        <v>Siêu thị</v>
      </c>
      <c r="Y332" s="130" t="str">
        <f>IF(N(P332)&lt;=0,"",IF(OR(T332="Hình KDB",T332="Hình tele",ISNUMBER(SEARCH("Hình KDB",T332)),ISNUMBER(SEARCH("Hình tele",T332)),ISNUMBER(SEARCH("sai code",T332)),ISNUMBER(SEARCH("Thiếu kiện",U332))),"Kho rau",IF(AND(T332&lt;&gt;"Hình KDB",T332&lt;&gt;"Hình tele"),"Chưa xác định",IF(N(O332)&gt;0,IF(OR(T332="Hình KDB",T332="Hình tele",ISNUMBER(SEARCH("Hình KDB",T332)),ISNUMBER(SEARCH("Hình tele",T332)),ISNUMBER(SEARCH("sai code",T332)),ISNUMBER(SEARCH("Thiếu kiện",U332))),"Kho rau","Chưa xác định"),IF(OR(T332="Hình KDB",T332="Hình tele",ISNUMBER(SEARCH("Hình KDB",T332)),ISNUMBER(SEARCH("Hình tele",T332)),ISNUMBER(SEARCH("sai code",T332)),ISNUMBER(SEARCH("Thiếu kiện",U332))),"Kho rau",IF(V332="Chưa xác định","Chưa xác định",IF(OR(V332="DC giao thiếu",V332="TX giao thiếu kiện",V332="Hàng không đạt CL"),"Kho rau","")))))))</f>
        <v/>
      </c>
      <c r="Z332" s="131" t="s">
        <v>745</v>
      </c>
      <c r="AA332" s="124"/>
      <c r="AB332" s="132"/>
      <c r="AC332" s="133"/>
      <c r="AD332" s="134"/>
      <c r="AE332" s="133"/>
      <c r="AF332" s="135" t="str">
        <f t="array" ref="AF332">xlookup($E:$E,'CLV2'!$A:$A,'CLV2'!E:E)</f>
        <v>2.VEGETABLES</v>
      </c>
      <c r="AG332" s="135" t="str">
        <f t="shared" si="10"/>
        <v>Pack</v>
      </c>
      <c r="AH332" s="136">
        <f t="shared" si="11"/>
        <v>0.3333333333</v>
      </c>
      <c r="AI332" s="137">
        <f t="array" ref="AI332">XLOOKUP(E332,'Đơn giá'!A:A,'Đơn giá'!D:D)</f>
        <v>11750</v>
      </c>
      <c r="AJ332" s="138">
        <f t="shared" si="12"/>
        <v>11750</v>
      </c>
      <c r="AK332" s="138">
        <f t="shared" si="13"/>
        <v>0</v>
      </c>
      <c r="AL332" s="138">
        <f t="shared" si="14"/>
        <v>11750</v>
      </c>
      <c r="AM332" s="138">
        <f t="shared" si="15"/>
        <v>0</v>
      </c>
      <c r="AN332" s="138">
        <f t="shared" si="16"/>
        <v>0</v>
      </c>
      <c r="AO332" s="139" t="str">
        <f t="array" ref="AO332">XLOOKUP($D:$D,'DS ST'!$J:$J,'DS ST'!K:K)</f>
        <v>SC008789 - Lê Huỳnh Thiện</v>
      </c>
      <c r="AP332" s="139" t="str">
        <f t="array" ref="AP332">XLOOKUP($D:$D,'DS ST'!$J:$J,'DS ST'!L:L)</f>
        <v>Nguyễn Thị Cà</v>
      </c>
      <c r="AQ332" s="139" t="str">
        <f t="array" ref="AQ332">XLOOKUP($D:$D,'DS ST'!$J:$J,'DS ST'!M:M)</f>
        <v>HCM 009</v>
      </c>
      <c r="AR332" s="140"/>
      <c r="AS332" s="140"/>
      <c r="AT332" s="135" t="str">
        <f t="array" ref="AT332">xlookup($E:$E,'CLV2'!$A:$A,'CLV2'!$F:$F)</f>
        <v>3.LEAFY VEGGIES</v>
      </c>
      <c r="AU332" s="135" t="str">
        <f t="array" ref="AU332">xlookup($E:$E,'CLV2'!$A:$A,'CLV2'!$G:$G)</f>
        <v>4.Rau Cải</v>
      </c>
      <c r="AV332" s="142"/>
      <c r="AW332" s="143"/>
      <c r="AX332" s="144"/>
    </row>
    <row r="333" ht="22.5" customHeight="1">
      <c r="A333" s="113"/>
      <c r="B333" s="114">
        <v>46235.0</v>
      </c>
      <c r="C333" s="115" t="s">
        <v>1183</v>
      </c>
      <c r="D333" s="116" t="str">
        <f>VLOOKUP(C333,'DS ST'!A:B,2,0)</f>
        <v>RVS</v>
      </c>
      <c r="E333" s="117">
        <v>10078.0</v>
      </c>
      <c r="F333" s="115" t="s">
        <v>1581</v>
      </c>
      <c r="G333" s="115" t="s">
        <v>29</v>
      </c>
      <c r="H333" s="118">
        <v>1.0</v>
      </c>
      <c r="I333" s="118">
        <v>0.0</v>
      </c>
      <c r="J333" s="119">
        <f t="shared" si="4"/>
        <v>1</v>
      </c>
      <c r="K333" s="115" t="s">
        <v>4843</v>
      </c>
      <c r="L333" s="121" t="str">
        <f t="shared" si="5"/>
        <v>PT159829210078</v>
      </c>
      <c r="M333" s="121" t="s">
        <v>5457</v>
      </c>
      <c r="N333" s="122"/>
      <c r="O333" s="122"/>
      <c r="P333" s="119">
        <f t="shared" si="6"/>
        <v>1</v>
      </c>
      <c r="Q333" s="124"/>
      <c r="R333" s="153" t="s">
        <v>1104</v>
      </c>
      <c r="S333" s="124"/>
      <c r="T333" s="125"/>
      <c r="U333" s="126" t="s">
        <v>697</v>
      </c>
      <c r="V333" s="127" t="s">
        <v>1500</v>
      </c>
      <c r="W333" s="129" t="str">
        <f t="shared" si="7"/>
        <v/>
      </c>
      <c r="X333" s="129" t="str">
        <f t="shared" si="21"/>
        <v/>
      </c>
      <c r="Y333" s="154" t="s">
        <v>499</v>
      </c>
      <c r="Z333" s="131" t="s">
        <v>745</v>
      </c>
      <c r="AA333" s="124"/>
      <c r="AB333" s="132"/>
      <c r="AC333" s="133"/>
      <c r="AD333" s="134"/>
      <c r="AE333" s="133"/>
      <c r="AF333" s="135" t="str">
        <f t="array" ref="AF333">xlookup($E:$E,'CLV2'!$A:$A,'CLV2'!E:E)</f>
        <v>2.VEGETABLES</v>
      </c>
      <c r="AG333" s="135" t="str">
        <f t="shared" si="10"/>
        <v>Pack</v>
      </c>
      <c r="AH333" s="136">
        <f t="shared" si="11"/>
        <v>1</v>
      </c>
      <c r="AI333" s="137">
        <f t="array" ref="AI333">XLOOKUP(E333,'Đơn giá'!A:A,'Đơn giá'!D:D)</f>
        <v>16815</v>
      </c>
      <c r="AJ333" s="138">
        <f t="shared" si="12"/>
        <v>16815</v>
      </c>
      <c r="AK333" s="138">
        <f t="shared" si="13"/>
        <v>0</v>
      </c>
      <c r="AL333" s="138">
        <f t="shared" si="14"/>
        <v>0</v>
      </c>
      <c r="AM333" s="138">
        <f t="shared" si="15"/>
        <v>16815</v>
      </c>
      <c r="AN333" s="138">
        <f t="shared" si="16"/>
        <v>0</v>
      </c>
      <c r="AO333" s="139" t="str">
        <f t="array" ref="AO333">XLOOKUP($D:$D,'DS ST'!$J:$J,'DS ST'!K:K)</f>
        <v>SC005141 - Phạm Duy</v>
      </c>
      <c r="AP333" s="139" t="str">
        <f t="array" ref="AP333">XLOOKUP($D:$D,'DS ST'!$J:$J,'DS ST'!L:L)</f>
        <v>Võ Thị Huệ</v>
      </c>
      <c r="AQ333" s="139" t="str">
        <f t="array" ref="AQ333">XLOOKUP($D:$D,'DS ST'!$J:$J,'DS ST'!M:M)</f>
        <v>HCM 024</v>
      </c>
      <c r="AR333" s="140"/>
      <c r="AS333" s="140"/>
      <c r="AT333" s="135" t="str">
        <f t="array" ref="AT333">xlookup($E:$E,'CLV2'!$A:$A,'CLV2'!$F:$F)</f>
        <v>3.LEAFY VEGGIES</v>
      </c>
      <c r="AU333" s="135" t="str">
        <f t="array" ref="AU333">xlookup($E:$E,'CLV2'!$A:$A,'CLV2'!$G:$G)</f>
        <v>4.Rau Cải</v>
      </c>
      <c r="AV333" s="142"/>
      <c r="AW333" s="143"/>
      <c r="AX333" s="144"/>
    </row>
    <row r="334" ht="22.5" customHeight="1">
      <c r="A334" s="113"/>
      <c r="B334" s="114">
        <v>46235.0</v>
      </c>
      <c r="C334" s="115" t="s">
        <v>1183</v>
      </c>
      <c r="D334" s="116" t="str">
        <f>VLOOKUP(C334,'DS ST'!A:B,2,0)</f>
        <v>RVS</v>
      </c>
      <c r="E334" s="117">
        <v>10356.0</v>
      </c>
      <c r="F334" s="115" t="s">
        <v>5377</v>
      </c>
      <c r="G334" s="115" t="s">
        <v>29</v>
      </c>
      <c r="H334" s="118">
        <v>16.0</v>
      </c>
      <c r="I334" s="118">
        <v>15.0</v>
      </c>
      <c r="J334" s="119">
        <f t="shared" si="4"/>
        <v>1</v>
      </c>
      <c r="K334" s="115" t="s">
        <v>4843</v>
      </c>
      <c r="L334" s="121" t="str">
        <f t="shared" si="5"/>
        <v>PT159829210356</v>
      </c>
      <c r="M334" s="121" t="s">
        <v>5457</v>
      </c>
      <c r="N334" s="122"/>
      <c r="O334" s="122"/>
      <c r="P334" s="119">
        <f t="shared" si="6"/>
        <v>1</v>
      </c>
      <c r="Q334" s="124"/>
      <c r="R334" s="153" t="s">
        <v>1104</v>
      </c>
      <c r="S334" s="124"/>
      <c r="T334" s="125"/>
      <c r="U334" s="126" t="s">
        <v>697</v>
      </c>
      <c r="V334" s="127" t="s">
        <v>1500</v>
      </c>
      <c r="W334" s="129" t="str">
        <f t="shared" si="7"/>
        <v/>
      </c>
      <c r="X334" s="129" t="str">
        <f t="shared" si="21"/>
        <v/>
      </c>
      <c r="Y334" s="154" t="s">
        <v>499</v>
      </c>
      <c r="Z334" s="131" t="s">
        <v>745</v>
      </c>
      <c r="AA334" s="124"/>
      <c r="AB334" s="132"/>
      <c r="AC334" s="133"/>
      <c r="AD334" s="134"/>
      <c r="AE334" s="133"/>
      <c r="AF334" s="135" t="str">
        <f t="array" ref="AF334">xlookup($E:$E,'CLV2'!$A:$A,'CLV2'!E:E)</f>
        <v>2.VEGETABLES</v>
      </c>
      <c r="AG334" s="135" t="str">
        <f t="shared" si="10"/>
        <v>Pack</v>
      </c>
      <c r="AH334" s="136">
        <f t="shared" si="11"/>
        <v>0.0625</v>
      </c>
      <c r="AI334" s="137">
        <f t="array" ref="AI334">XLOOKUP(E334,'Đơn giá'!A:A,'Đơn giá'!D:D)</f>
        <v>9603</v>
      </c>
      <c r="AJ334" s="138">
        <f t="shared" si="12"/>
        <v>9603</v>
      </c>
      <c r="AK334" s="138">
        <f t="shared" si="13"/>
        <v>0</v>
      </c>
      <c r="AL334" s="138">
        <f t="shared" si="14"/>
        <v>0</v>
      </c>
      <c r="AM334" s="138">
        <f t="shared" si="15"/>
        <v>9603</v>
      </c>
      <c r="AN334" s="138">
        <f t="shared" si="16"/>
        <v>0</v>
      </c>
      <c r="AO334" s="139" t="str">
        <f t="array" ref="AO334">XLOOKUP($D:$D,'DS ST'!$J:$J,'DS ST'!K:K)</f>
        <v>SC005141 - Phạm Duy</v>
      </c>
      <c r="AP334" s="139" t="str">
        <f t="array" ref="AP334">XLOOKUP($D:$D,'DS ST'!$J:$J,'DS ST'!L:L)</f>
        <v>Võ Thị Huệ</v>
      </c>
      <c r="AQ334" s="139" t="str">
        <f t="array" ref="AQ334">XLOOKUP($D:$D,'DS ST'!$J:$J,'DS ST'!M:M)</f>
        <v>HCM 024</v>
      </c>
      <c r="AR334" s="140"/>
      <c r="AS334" s="140"/>
      <c r="AT334" s="135" t="str">
        <f t="array" ref="AT334">xlookup($E:$E,'CLV2'!$A:$A,'CLV2'!$F:$F)</f>
        <v>3.LETTUCE, SNACKABLES</v>
      </c>
      <c r="AU334" s="135" t="str">
        <f t="array" ref="AU334">xlookup($E:$E,'CLV2'!$A:$A,'CLV2'!$G:$G)</f>
        <v>4.Xà Lách Nguyên Cây</v>
      </c>
      <c r="AV334" s="142"/>
      <c r="AW334" s="143"/>
      <c r="AX334" s="144"/>
    </row>
    <row r="335" ht="22.5" customHeight="1">
      <c r="A335" s="113"/>
      <c r="B335" s="114">
        <v>46235.0</v>
      </c>
      <c r="C335" s="115" t="s">
        <v>1183</v>
      </c>
      <c r="D335" s="116" t="str">
        <f>VLOOKUP(C335,'DS ST'!A:B,2,0)</f>
        <v>RVS</v>
      </c>
      <c r="E335" s="117">
        <v>11054.0</v>
      </c>
      <c r="F335" s="115" t="s">
        <v>2467</v>
      </c>
      <c r="G335" s="115" t="s">
        <v>29</v>
      </c>
      <c r="H335" s="118">
        <v>6.0</v>
      </c>
      <c r="I335" s="118">
        <v>0.0</v>
      </c>
      <c r="J335" s="119">
        <f t="shared" si="4"/>
        <v>6</v>
      </c>
      <c r="K335" s="115" t="s">
        <v>4843</v>
      </c>
      <c r="L335" s="121" t="str">
        <f t="shared" si="5"/>
        <v>PT159829211054</v>
      </c>
      <c r="M335" s="121" t="s">
        <v>5457</v>
      </c>
      <c r="N335" s="122"/>
      <c r="O335" s="122"/>
      <c r="P335" s="119">
        <f t="shared" si="6"/>
        <v>6</v>
      </c>
      <c r="Q335" s="124"/>
      <c r="R335" s="153" t="s">
        <v>1104</v>
      </c>
      <c r="S335" s="124"/>
      <c r="T335" s="125"/>
      <c r="U335" s="126" t="s">
        <v>697</v>
      </c>
      <c r="V335" s="127" t="s">
        <v>1500</v>
      </c>
      <c r="W335" s="129" t="str">
        <f t="shared" si="7"/>
        <v/>
      </c>
      <c r="X335" s="129" t="str">
        <f t="shared" si="21"/>
        <v/>
      </c>
      <c r="Y335" s="154" t="s">
        <v>499</v>
      </c>
      <c r="Z335" s="131" t="s">
        <v>745</v>
      </c>
      <c r="AA335" s="124"/>
      <c r="AB335" s="132"/>
      <c r="AC335" s="133"/>
      <c r="AD335" s="134"/>
      <c r="AE335" s="133"/>
      <c r="AF335" s="135" t="str">
        <f t="array" ref="AF335">xlookup($E:$E,'CLV2'!$A:$A,'CLV2'!E:E)</f>
        <v>2.VEGETABLES</v>
      </c>
      <c r="AG335" s="135" t="str">
        <f t="shared" si="10"/>
        <v>Pack</v>
      </c>
      <c r="AH335" s="136">
        <f t="shared" si="11"/>
        <v>1</v>
      </c>
      <c r="AI335" s="137">
        <f t="array" ref="AI335">XLOOKUP(E335,'Đơn giá'!A:A,'Đơn giá'!D:D)</f>
        <v>20235</v>
      </c>
      <c r="AJ335" s="138">
        <f t="shared" si="12"/>
        <v>121410</v>
      </c>
      <c r="AK335" s="138">
        <f t="shared" si="13"/>
        <v>0</v>
      </c>
      <c r="AL335" s="138">
        <f t="shared" si="14"/>
        <v>0</v>
      </c>
      <c r="AM335" s="138">
        <f t="shared" si="15"/>
        <v>121410</v>
      </c>
      <c r="AN335" s="138">
        <f t="shared" si="16"/>
        <v>0</v>
      </c>
      <c r="AO335" s="139" t="str">
        <f t="array" ref="AO335">XLOOKUP($D:$D,'DS ST'!$J:$J,'DS ST'!K:K)</f>
        <v>SC005141 - Phạm Duy</v>
      </c>
      <c r="AP335" s="139" t="str">
        <f t="array" ref="AP335">XLOOKUP($D:$D,'DS ST'!$J:$J,'DS ST'!L:L)</f>
        <v>Võ Thị Huệ</v>
      </c>
      <c r="AQ335" s="139" t="str">
        <f t="array" ref="AQ335">XLOOKUP($D:$D,'DS ST'!$J:$J,'DS ST'!M:M)</f>
        <v>HCM 024</v>
      </c>
      <c r="AR335" s="140"/>
      <c r="AS335" s="140"/>
      <c r="AT335" s="135" t="str">
        <f t="array" ref="AT335">xlookup($E:$E,'CLV2'!$A:$A,'CLV2'!$F:$F)</f>
        <v>3.LEAFY VEGGIES</v>
      </c>
      <c r="AU335" s="135" t="str">
        <f t="array" ref="AU335">xlookup($E:$E,'CLV2'!$A:$A,'CLV2'!$G:$G)</f>
        <v>4.Rau Cải</v>
      </c>
      <c r="AV335" s="142"/>
      <c r="AW335" s="143"/>
      <c r="AX335" s="144"/>
    </row>
    <row r="336" ht="22.5" customHeight="1">
      <c r="A336" s="113"/>
      <c r="B336" s="114">
        <v>46235.0</v>
      </c>
      <c r="C336" s="115" t="s">
        <v>1183</v>
      </c>
      <c r="D336" s="116" t="str">
        <f>VLOOKUP(C336,'DS ST'!A:B,2,0)</f>
        <v>RVS</v>
      </c>
      <c r="E336" s="117">
        <v>11268.0</v>
      </c>
      <c r="F336" s="115" t="s">
        <v>2573</v>
      </c>
      <c r="G336" s="115" t="s">
        <v>311</v>
      </c>
      <c r="H336" s="118">
        <v>10.0</v>
      </c>
      <c r="I336" s="118">
        <v>5.0</v>
      </c>
      <c r="J336" s="119">
        <f t="shared" si="4"/>
        <v>5</v>
      </c>
      <c r="K336" s="115" t="s">
        <v>4843</v>
      </c>
      <c r="L336" s="121" t="str">
        <f t="shared" si="5"/>
        <v>PT159829211268</v>
      </c>
      <c r="M336" s="121" t="s">
        <v>5457</v>
      </c>
      <c r="N336" s="122"/>
      <c r="O336" s="122"/>
      <c r="P336" s="119">
        <f t="shared" si="6"/>
        <v>5</v>
      </c>
      <c r="Q336" s="124"/>
      <c r="R336" s="153" t="s">
        <v>1104</v>
      </c>
      <c r="S336" s="124"/>
      <c r="T336" s="125"/>
      <c r="U336" s="126" t="s">
        <v>697</v>
      </c>
      <c r="V336" s="127" t="s">
        <v>1500</v>
      </c>
      <c r="W336" s="129" t="str">
        <f t="shared" si="7"/>
        <v/>
      </c>
      <c r="X336" s="129" t="str">
        <f t="shared" si="21"/>
        <v/>
      </c>
      <c r="Y336" s="154" t="s">
        <v>499</v>
      </c>
      <c r="Z336" s="131" t="s">
        <v>745</v>
      </c>
      <c r="AA336" s="124"/>
      <c r="AB336" s="132"/>
      <c r="AC336" s="133"/>
      <c r="AD336" s="134"/>
      <c r="AE336" s="133"/>
      <c r="AF336" s="135" t="str">
        <f t="array" ref="AF336">xlookup($E:$E,'CLV2'!$A:$A,'CLV2'!E:E)</f>
        <v>2.VEGETABLES</v>
      </c>
      <c r="AG336" s="135" t="str">
        <f t="shared" si="10"/>
        <v>Pack</v>
      </c>
      <c r="AH336" s="136">
        <f t="shared" si="11"/>
        <v>0.5</v>
      </c>
      <c r="AI336" s="137">
        <f t="array" ref="AI336">XLOOKUP(E336,'Đơn giá'!A:A,'Đơn giá'!D:D)</f>
        <v>21610</v>
      </c>
      <c r="AJ336" s="138">
        <f t="shared" si="12"/>
        <v>108050</v>
      </c>
      <c r="AK336" s="138">
        <f t="shared" si="13"/>
        <v>0</v>
      </c>
      <c r="AL336" s="138">
        <f t="shared" si="14"/>
        <v>0</v>
      </c>
      <c r="AM336" s="138">
        <f t="shared" si="15"/>
        <v>108050</v>
      </c>
      <c r="AN336" s="138">
        <f t="shared" si="16"/>
        <v>0</v>
      </c>
      <c r="AO336" s="139" t="str">
        <f t="array" ref="AO336">XLOOKUP($D:$D,'DS ST'!$J:$J,'DS ST'!K:K)</f>
        <v>SC005141 - Phạm Duy</v>
      </c>
      <c r="AP336" s="139" t="str">
        <f t="array" ref="AP336">XLOOKUP($D:$D,'DS ST'!$J:$J,'DS ST'!L:L)</f>
        <v>Võ Thị Huệ</v>
      </c>
      <c r="AQ336" s="139" t="str">
        <f t="array" ref="AQ336">XLOOKUP($D:$D,'DS ST'!$J:$J,'DS ST'!M:M)</f>
        <v>HCM 024</v>
      </c>
      <c r="AR336" s="140"/>
      <c r="AS336" s="140"/>
      <c r="AT336" s="135" t="str">
        <f t="array" ref="AT336">xlookup($E:$E,'CLV2'!$A:$A,'CLV2'!$F:$F)</f>
        <v>3.ROOT VEGGIES</v>
      </c>
      <c r="AU336" s="135" t="str">
        <f t="array" ref="AU336">xlookup($E:$E,'CLV2'!$A:$A,'CLV2'!$G:$G)</f>
        <v>4.Khoai Tây</v>
      </c>
      <c r="AV336" s="142"/>
      <c r="AW336" s="143"/>
      <c r="AX336" s="144"/>
    </row>
    <row r="337" ht="22.5" customHeight="1">
      <c r="A337" s="113"/>
      <c r="B337" s="114">
        <v>46235.0</v>
      </c>
      <c r="C337" s="115" t="s">
        <v>1183</v>
      </c>
      <c r="D337" s="116" t="str">
        <f>VLOOKUP(C337,'DS ST'!A:B,2,0)</f>
        <v>RVS</v>
      </c>
      <c r="E337" s="117">
        <v>11319.0</v>
      </c>
      <c r="F337" s="115" t="s">
        <v>1290</v>
      </c>
      <c r="G337" s="115" t="s">
        <v>29</v>
      </c>
      <c r="H337" s="118">
        <v>5.0</v>
      </c>
      <c r="I337" s="118">
        <v>4.0</v>
      </c>
      <c r="J337" s="119">
        <f t="shared" si="4"/>
        <v>1</v>
      </c>
      <c r="K337" s="115" t="s">
        <v>4843</v>
      </c>
      <c r="L337" s="121" t="str">
        <f t="shared" si="5"/>
        <v>PT159829211319</v>
      </c>
      <c r="M337" s="121" t="s">
        <v>5457</v>
      </c>
      <c r="N337" s="122"/>
      <c r="O337" s="122"/>
      <c r="P337" s="119">
        <f t="shared" si="6"/>
        <v>1</v>
      </c>
      <c r="Q337" s="124"/>
      <c r="R337" s="153" t="s">
        <v>1104</v>
      </c>
      <c r="S337" s="124"/>
      <c r="T337" s="125"/>
      <c r="U337" s="126" t="s">
        <v>697</v>
      </c>
      <c r="V337" s="127" t="s">
        <v>1500</v>
      </c>
      <c r="W337" s="129" t="str">
        <f t="shared" si="7"/>
        <v/>
      </c>
      <c r="X337" s="129" t="str">
        <f t="shared" si="21"/>
        <v/>
      </c>
      <c r="Y337" s="154" t="s">
        <v>499</v>
      </c>
      <c r="Z337" s="131" t="s">
        <v>745</v>
      </c>
      <c r="AA337" s="124"/>
      <c r="AB337" s="132"/>
      <c r="AC337" s="133"/>
      <c r="AD337" s="134"/>
      <c r="AE337" s="133"/>
      <c r="AF337" s="135" t="str">
        <f t="array" ref="AF337">xlookup($E:$E,'CLV2'!$A:$A,'CLV2'!E:E)</f>
        <v>2.VEGETABLES</v>
      </c>
      <c r="AG337" s="135" t="str">
        <f t="shared" si="10"/>
        <v>Pack</v>
      </c>
      <c r="AH337" s="136">
        <f t="shared" si="11"/>
        <v>0.2</v>
      </c>
      <c r="AI337" s="137">
        <f t="array" ref="AI337">XLOOKUP(E337,'Đơn giá'!A:A,'Đơn giá'!D:D)</f>
        <v>10750</v>
      </c>
      <c r="AJ337" s="138">
        <f t="shared" si="12"/>
        <v>10750</v>
      </c>
      <c r="AK337" s="138">
        <f t="shared" si="13"/>
        <v>0</v>
      </c>
      <c r="AL337" s="138">
        <f t="shared" si="14"/>
        <v>0</v>
      </c>
      <c r="AM337" s="138">
        <f t="shared" si="15"/>
        <v>10750</v>
      </c>
      <c r="AN337" s="138">
        <f t="shared" si="16"/>
        <v>0</v>
      </c>
      <c r="AO337" s="139" t="str">
        <f t="array" ref="AO337">XLOOKUP($D:$D,'DS ST'!$J:$J,'DS ST'!K:K)</f>
        <v>SC005141 - Phạm Duy</v>
      </c>
      <c r="AP337" s="139" t="str">
        <f t="array" ref="AP337">XLOOKUP($D:$D,'DS ST'!$J:$J,'DS ST'!L:L)</f>
        <v>Võ Thị Huệ</v>
      </c>
      <c r="AQ337" s="139" t="str">
        <f t="array" ref="AQ337">XLOOKUP($D:$D,'DS ST'!$J:$J,'DS ST'!M:M)</f>
        <v>HCM 024</v>
      </c>
      <c r="AR337" s="140"/>
      <c r="AS337" s="140"/>
      <c r="AT337" s="135" t="str">
        <f t="array" ref="AT337">xlookup($E:$E,'CLV2'!$A:$A,'CLV2'!$F:$F)</f>
        <v>3.LEAFY VEGGIES</v>
      </c>
      <c r="AU337" s="135" t="str">
        <f t="array" ref="AU337">xlookup($E:$E,'CLV2'!$A:$A,'CLV2'!$G:$G)</f>
        <v>4.Rau Ăn Lá Thông Dụng</v>
      </c>
      <c r="AV337" s="142"/>
      <c r="AW337" s="143"/>
      <c r="AX337" s="144"/>
    </row>
    <row r="338" ht="22.5" customHeight="1">
      <c r="A338" s="113"/>
      <c r="B338" s="114">
        <v>46235.0</v>
      </c>
      <c r="C338" s="115" t="s">
        <v>1183</v>
      </c>
      <c r="D338" s="116" t="str">
        <f>VLOOKUP(C338,'DS ST'!A:B,2,0)</f>
        <v>RVS</v>
      </c>
      <c r="E338" s="117">
        <v>11639.0</v>
      </c>
      <c r="F338" s="115" t="s">
        <v>5458</v>
      </c>
      <c r="G338" s="115" t="s">
        <v>275</v>
      </c>
      <c r="H338" s="118">
        <v>2.0</v>
      </c>
      <c r="I338" s="118">
        <v>0.0</v>
      </c>
      <c r="J338" s="119">
        <f t="shared" si="4"/>
        <v>2</v>
      </c>
      <c r="K338" s="115" t="s">
        <v>4843</v>
      </c>
      <c r="L338" s="121" t="str">
        <f t="shared" si="5"/>
        <v>PT159829211639</v>
      </c>
      <c r="M338" s="121" t="s">
        <v>5457</v>
      </c>
      <c r="N338" s="122"/>
      <c r="O338" s="122"/>
      <c r="P338" s="119">
        <f t="shared" si="6"/>
        <v>2</v>
      </c>
      <c r="Q338" s="124"/>
      <c r="R338" s="153" t="s">
        <v>1104</v>
      </c>
      <c r="S338" s="124"/>
      <c r="T338" s="125"/>
      <c r="U338" s="126" t="s">
        <v>697</v>
      </c>
      <c r="V338" s="127" t="s">
        <v>1500</v>
      </c>
      <c r="W338" s="129" t="str">
        <f t="shared" si="7"/>
        <v/>
      </c>
      <c r="X338" s="129" t="str">
        <f t="shared" si="21"/>
        <v/>
      </c>
      <c r="Y338" s="154" t="s">
        <v>499</v>
      </c>
      <c r="Z338" s="131" t="s">
        <v>745</v>
      </c>
      <c r="AA338" s="124"/>
      <c r="AB338" s="132"/>
      <c r="AC338" s="133"/>
      <c r="AD338" s="134"/>
      <c r="AE338" s="133"/>
      <c r="AF338" s="135" t="str">
        <f t="array" ref="AF338">xlookup($E:$E,'CLV2'!$A:$A,'CLV2'!E:E)</f>
        <v>2.FRUITS</v>
      </c>
      <c r="AG338" s="135" t="str">
        <f t="shared" si="10"/>
        <v>Pack</v>
      </c>
      <c r="AH338" s="136">
        <f t="shared" si="11"/>
        <v>1</v>
      </c>
      <c r="AI338" s="137">
        <f t="array" ref="AI338">XLOOKUP(E338,'Đơn giá'!A:A,'Đơn giá'!D:D)</f>
        <v>24000</v>
      </c>
      <c r="AJ338" s="138">
        <f t="shared" si="12"/>
        <v>48000</v>
      </c>
      <c r="AK338" s="138">
        <f t="shared" si="13"/>
        <v>0</v>
      </c>
      <c r="AL338" s="138">
        <f t="shared" si="14"/>
        <v>0</v>
      </c>
      <c r="AM338" s="138">
        <f t="shared" si="15"/>
        <v>48000</v>
      </c>
      <c r="AN338" s="138">
        <f t="shared" si="16"/>
        <v>0</v>
      </c>
      <c r="AO338" s="139" t="str">
        <f t="array" ref="AO338">XLOOKUP($D:$D,'DS ST'!$J:$J,'DS ST'!K:K)</f>
        <v>SC005141 - Phạm Duy</v>
      </c>
      <c r="AP338" s="139" t="str">
        <f t="array" ref="AP338">XLOOKUP($D:$D,'DS ST'!$J:$J,'DS ST'!L:L)</f>
        <v>Võ Thị Huệ</v>
      </c>
      <c r="AQ338" s="139" t="str">
        <f t="array" ref="AQ338">XLOOKUP($D:$D,'DS ST'!$J:$J,'DS ST'!M:M)</f>
        <v>HCM 024</v>
      </c>
      <c r="AR338" s="140"/>
      <c r="AS338" s="140"/>
      <c r="AT338" s="135" t="str">
        <f t="array" ref="AT338">xlookup($E:$E,'CLV2'!$A:$A,'CLV2'!$F:$F)</f>
        <v>3.LOCAL FRUITS</v>
      </c>
      <c r="AU338" s="135" t="str">
        <f t="array" ref="AU338">xlookup($E:$E,'CLV2'!$A:$A,'CLV2'!$G:$G)</f>
        <v>4.Ổi</v>
      </c>
      <c r="AV338" s="142"/>
      <c r="AW338" s="143"/>
      <c r="AX338" s="144"/>
    </row>
    <row r="339" ht="22.5" customHeight="1">
      <c r="A339" s="113"/>
      <c r="B339" s="114">
        <v>46235.0</v>
      </c>
      <c r="C339" s="115" t="s">
        <v>1183</v>
      </c>
      <c r="D339" s="116" t="str">
        <f>VLOOKUP(C339,'DS ST'!A:B,2,0)</f>
        <v>RVS</v>
      </c>
      <c r="E339" s="117">
        <v>1101318.0</v>
      </c>
      <c r="F339" s="115" t="s">
        <v>1036</v>
      </c>
      <c r="G339" s="115" t="s">
        <v>104</v>
      </c>
      <c r="H339" s="118">
        <v>8.4</v>
      </c>
      <c r="I339" s="118">
        <v>8.3</v>
      </c>
      <c r="J339" s="119">
        <f t="shared" si="4"/>
        <v>0.1</v>
      </c>
      <c r="K339" s="115" t="s">
        <v>4843</v>
      </c>
      <c r="L339" s="121" t="str">
        <f t="shared" si="5"/>
        <v>PT15982921101318</v>
      </c>
      <c r="M339" s="121" t="s">
        <v>5457</v>
      </c>
      <c r="N339" s="122">
        <v>0.09999999999999964</v>
      </c>
      <c r="O339" s="122"/>
      <c r="P339" s="119">
        <f t="shared" si="6"/>
        <v>0</v>
      </c>
      <c r="Q339" s="124"/>
      <c r="R339" s="153" t="s">
        <v>1104</v>
      </c>
      <c r="S339" s="124"/>
      <c r="T339" s="125" t="s">
        <v>5323</v>
      </c>
      <c r="U339" s="126" t="s">
        <v>697</v>
      </c>
      <c r="V339" s="127" t="s">
        <v>492</v>
      </c>
      <c r="W339" s="129" t="str">
        <f t="shared" si="7"/>
        <v>Hao hụt</v>
      </c>
      <c r="X339" s="129" t="str">
        <f t="shared" si="21"/>
        <v/>
      </c>
      <c r="Y339" s="154" t="s">
        <v>499</v>
      </c>
      <c r="Z339" s="131" t="s">
        <v>745</v>
      </c>
      <c r="AA339" s="124"/>
      <c r="AB339" s="132"/>
      <c r="AC339" s="133"/>
      <c r="AD339" s="134"/>
      <c r="AE339" s="133"/>
      <c r="AF339" s="135" t="str">
        <f t="array" ref="AF339">xlookup($E:$E,'CLV2'!$A:$A,'CLV2'!E:E)</f>
        <v>2.FRUITS</v>
      </c>
      <c r="AG339" s="135" t="str">
        <f t="shared" si="10"/>
        <v>KG</v>
      </c>
      <c r="AH339" s="136">
        <f t="shared" si="11"/>
        <v>0.0119047619</v>
      </c>
      <c r="AI339" s="137">
        <f t="array" ref="AI339">XLOOKUP(E339,'Đơn giá'!A:A,'Đơn giá'!D:D)</f>
        <v>35000</v>
      </c>
      <c r="AJ339" s="138">
        <f t="shared" si="12"/>
        <v>3500</v>
      </c>
      <c r="AK339" s="138">
        <f t="shared" si="13"/>
        <v>3500</v>
      </c>
      <c r="AL339" s="138">
        <f t="shared" si="14"/>
        <v>0</v>
      </c>
      <c r="AM339" s="138">
        <f t="shared" si="15"/>
        <v>0</v>
      </c>
      <c r="AN339" s="138">
        <f t="shared" si="16"/>
        <v>0</v>
      </c>
      <c r="AO339" s="139" t="str">
        <f t="array" ref="AO339">XLOOKUP($D:$D,'DS ST'!$J:$J,'DS ST'!K:K)</f>
        <v>SC005141 - Phạm Duy</v>
      </c>
      <c r="AP339" s="139" t="str">
        <f t="array" ref="AP339">XLOOKUP($D:$D,'DS ST'!$J:$J,'DS ST'!L:L)</f>
        <v>Võ Thị Huệ</v>
      </c>
      <c r="AQ339" s="139" t="str">
        <f t="array" ref="AQ339">XLOOKUP($D:$D,'DS ST'!$J:$J,'DS ST'!M:M)</f>
        <v>HCM 024</v>
      </c>
      <c r="AR339" s="140"/>
      <c r="AS339" s="140"/>
      <c r="AT339" s="135" t="str">
        <f t="array" ref="AT339">xlookup($E:$E,'CLV2'!$A:$A,'CLV2'!$F:$F)</f>
        <v>3.LOCAL FRUITS</v>
      </c>
      <c r="AU339" s="135" t="str">
        <f t="array" ref="AU339">xlookup($E:$E,'CLV2'!$A:$A,'CLV2'!$G:$G)</f>
        <v>4.Mận Roi</v>
      </c>
      <c r="AV339" s="142"/>
      <c r="AW339" s="143"/>
      <c r="AX339" s="144"/>
    </row>
    <row r="340" ht="22.5" customHeight="1">
      <c r="A340" s="113"/>
      <c r="B340" s="114">
        <v>46235.0</v>
      </c>
      <c r="C340" s="115" t="s">
        <v>1183</v>
      </c>
      <c r="D340" s="116" t="str">
        <f>VLOOKUP(C340,'DS ST'!A:B,2,0)</f>
        <v>RVS</v>
      </c>
      <c r="E340" s="117">
        <v>1101366.0</v>
      </c>
      <c r="F340" s="115" t="s">
        <v>1804</v>
      </c>
      <c r="G340" s="115" t="s">
        <v>104</v>
      </c>
      <c r="H340" s="118">
        <v>12.2</v>
      </c>
      <c r="I340" s="118">
        <v>12.18</v>
      </c>
      <c r="J340" s="119">
        <f t="shared" si="4"/>
        <v>0.02</v>
      </c>
      <c r="K340" s="115" t="s">
        <v>4843</v>
      </c>
      <c r="L340" s="121" t="str">
        <f t="shared" si="5"/>
        <v>PT15982921101366</v>
      </c>
      <c r="M340" s="121" t="s">
        <v>5457</v>
      </c>
      <c r="N340" s="122">
        <v>0.019999999999999574</v>
      </c>
      <c r="O340" s="122"/>
      <c r="P340" s="119">
        <f t="shared" si="6"/>
        <v>0</v>
      </c>
      <c r="Q340" s="124"/>
      <c r="R340" s="153" t="s">
        <v>1104</v>
      </c>
      <c r="S340" s="124"/>
      <c r="T340" s="125" t="s">
        <v>5323</v>
      </c>
      <c r="U340" s="126" t="s">
        <v>697</v>
      </c>
      <c r="V340" s="127" t="s">
        <v>492</v>
      </c>
      <c r="W340" s="129" t="str">
        <f t="shared" si="7"/>
        <v>Hao hụt</v>
      </c>
      <c r="X340" s="129" t="str">
        <f t="shared" si="21"/>
        <v/>
      </c>
      <c r="Y340" s="154" t="s">
        <v>499</v>
      </c>
      <c r="Z340" s="131" t="s">
        <v>745</v>
      </c>
      <c r="AA340" s="124"/>
      <c r="AB340" s="132"/>
      <c r="AC340" s="133"/>
      <c r="AD340" s="134"/>
      <c r="AE340" s="133"/>
      <c r="AF340" s="135" t="str">
        <f t="array" ref="AF340">xlookup($E:$E,'CLV2'!$A:$A,'CLV2'!E:E)</f>
        <v>2.VEGETABLES</v>
      </c>
      <c r="AG340" s="135" t="str">
        <f t="shared" si="10"/>
        <v>KG</v>
      </c>
      <c r="AH340" s="136">
        <f t="shared" si="11"/>
        <v>0.001639344262</v>
      </c>
      <c r="AI340" s="137">
        <f t="array" ref="AI340">XLOOKUP(E340,'Đơn giá'!A:A,'Đơn giá'!D:D)</f>
        <v>55000</v>
      </c>
      <c r="AJ340" s="138">
        <f t="shared" si="12"/>
        <v>1100</v>
      </c>
      <c r="AK340" s="138">
        <f t="shared" si="13"/>
        <v>1100</v>
      </c>
      <c r="AL340" s="138">
        <f t="shared" si="14"/>
        <v>0</v>
      </c>
      <c r="AM340" s="138">
        <f t="shared" si="15"/>
        <v>0</v>
      </c>
      <c r="AN340" s="138">
        <f t="shared" si="16"/>
        <v>0</v>
      </c>
      <c r="AO340" s="139" t="str">
        <f t="array" ref="AO340">XLOOKUP($D:$D,'DS ST'!$J:$J,'DS ST'!K:K)</f>
        <v>SC005141 - Phạm Duy</v>
      </c>
      <c r="AP340" s="139" t="str">
        <f t="array" ref="AP340">XLOOKUP($D:$D,'DS ST'!$J:$J,'DS ST'!L:L)</f>
        <v>Võ Thị Huệ</v>
      </c>
      <c r="AQ340" s="139" t="str">
        <f t="array" ref="AQ340">XLOOKUP($D:$D,'DS ST'!$J:$J,'DS ST'!M:M)</f>
        <v>HCM 024</v>
      </c>
      <c r="AR340" s="140"/>
      <c r="AS340" s="140"/>
      <c r="AT340" s="135" t="str">
        <f t="array" ref="AT340">xlookup($E:$E,'CLV2'!$A:$A,'CLV2'!$F:$F)</f>
        <v>3.LEAFY VEGGIES</v>
      </c>
      <c r="AU340" s="135" t="str">
        <f t="array" ref="AU340">xlookup($E:$E,'CLV2'!$A:$A,'CLV2'!$G:$G)</f>
        <v>4.Rau Ăn Bông</v>
      </c>
      <c r="AV340" s="142"/>
      <c r="AW340" s="143"/>
      <c r="AX340" s="144"/>
    </row>
    <row r="341" ht="22.5" customHeight="1">
      <c r="A341" s="113"/>
      <c r="B341" s="114">
        <v>46235.0</v>
      </c>
      <c r="C341" s="115" t="s">
        <v>1183</v>
      </c>
      <c r="D341" s="116" t="str">
        <f>VLOOKUP(C341,'DS ST'!A:B,2,0)</f>
        <v>RVS</v>
      </c>
      <c r="E341" s="117">
        <v>1101592.0</v>
      </c>
      <c r="F341" s="115" t="s">
        <v>1161</v>
      </c>
      <c r="G341" s="115" t="s">
        <v>104</v>
      </c>
      <c r="H341" s="118">
        <v>9.8</v>
      </c>
      <c r="I341" s="118">
        <v>9.74</v>
      </c>
      <c r="J341" s="119">
        <f t="shared" si="4"/>
        <v>0.06</v>
      </c>
      <c r="K341" s="115" t="s">
        <v>4843</v>
      </c>
      <c r="L341" s="121" t="str">
        <f t="shared" si="5"/>
        <v>PT15982921101592</v>
      </c>
      <c r="M341" s="121" t="s">
        <v>5457</v>
      </c>
      <c r="N341" s="122">
        <v>0.0600000000000005</v>
      </c>
      <c r="O341" s="122"/>
      <c r="P341" s="119">
        <f t="shared" si="6"/>
        <v>0</v>
      </c>
      <c r="Q341" s="124"/>
      <c r="R341" s="153" t="s">
        <v>1104</v>
      </c>
      <c r="S341" s="124"/>
      <c r="T341" s="125" t="s">
        <v>5323</v>
      </c>
      <c r="U341" s="126" t="s">
        <v>697</v>
      </c>
      <c r="V341" s="127" t="s">
        <v>492</v>
      </c>
      <c r="W341" s="129" t="str">
        <f t="shared" si="7"/>
        <v>Hao hụt</v>
      </c>
      <c r="X341" s="129" t="str">
        <f t="shared" si="21"/>
        <v/>
      </c>
      <c r="Y341" s="154" t="s">
        <v>499</v>
      </c>
      <c r="Z341" s="131" t="s">
        <v>745</v>
      </c>
      <c r="AA341" s="124"/>
      <c r="AB341" s="132"/>
      <c r="AC341" s="133"/>
      <c r="AD341" s="134"/>
      <c r="AE341" s="133"/>
      <c r="AF341" s="135" t="str">
        <f t="array" ref="AF341">xlookup($E:$E,'CLV2'!$A:$A,'CLV2'!E:E)</f>
        <v>2.FRUITS</v>
      </c>
      <c r="AG341" s="135" t="str">
        <f t="shared" si="10"/>
        <v>KG</v>
      </c>
      <c r="AH341" s="136">
        <f t="shared" si="11"/>
        <v>0.00612244898</v>
      </c>
      <c r="AI341" s="137">
        <f t="array" ref="AI341">XLOOKUP(E341,'Đơn giá'!A:A,'Đơn giá'!D:D)</f>
        <v>73000</v>
      </c>
      <c r="AJ341" s="138">
        <f t="shared" si="12"/>
        <v>4380</v>
      </c>
      <c r="AK341" s="138">
        <f t="shared" si="13"/>
        <v>4380</v>
      </c>
      <c r="AL341" s="138">
        <f t="shared" si="14"/>
        <v>0</v>
      </c>
      <c r="AM341" s="138">
        <f t="shared" si="15"/>
        <v>0</v>
      </c>
      <c r="AN341" s="138">
        <f t="shared" si="16"/>
        <v>0</v>
      </c>
      <c r="AO341" s="139" t="str">
        <f t="array" ref="AO341">XLOOKUP($D:$D,'DS ST'!$J:$J,'DS ST'!K:K)</f>
        <v>SC005141 - Phạm Duy</v>
      </c>
      <c r="AP341" s="139" t="str">
        <f t="array" ref="AP341">XLOOKUP($D:$D,'DS ST'!$J:$J,'DS ST'!L:L)</f>
        <v>Võ Thị Huệ</v>
      </c>
      <c r="AQ341" s="139" t="str">
        <f t="array" ref="AQ341">XLOOKUP($D:$D,'DS ST'!$J:$J,'DS ST'!M:M)</f>
        <v>HCM 024</v>
      </c>
      <c r="AR341" s="140"/>
      <c r="AS341" s="140"/>
      <c r="AT341" s="135" t="str">
        <f t="array" ref="AT341">xlookup($E:$E,'CLV2'!$A:$A,'CLV2'!$F:$F)</f>
        <v>3.LOCAL FRUITS</v>
      </c>
      <c r="AU341" s="135" t="str">
        <f t="array" ref="AU341">xlookup($E:$E,'CLV2'!$A:$A,'CLV2'!$G:$G)</f>
        <v>4.Sầu Riêng</v>
      </c>
      <c r="AV341" s="142"/>
      <c r="AW341" s="143"/>
      <c r="AX341" s="144"/>
    </row>
    <row r="342" ht="22.5" customHeight="1">
      <c r="A342" s="113"/>
      <c r="B342" s="114">
        <v>46235.0</v>
      </c>
      <c r="C342" s="115" t="s">
        <v>1183</v>
      </c>
      <c r="D342" s="116" t="str">
        <f>VLOOKUP(C342,'DS ST'!A:B,2,0)</f>
        <v>RVS</v>
      </c>
      <c r="E342" s="117">
        <v>1102035.0</v>
      </c>
      <c r="F342" s="115" t="s">
        <v>1201</v>
      </c>
      <c r="G342" s="115" t="s">
        <v>104</v>
      </c>
      <c r="H342" s="118">
        <v>4.0</v>
      </c>
      <c r="I342" s="118">
        <v>3.98</v>
      </c>
      <c r="J342" s="119">
        <f t="shared" si="4"/>
        <v>0.02</v>
      </c>
      <c r="K342" s="115" t="s">
        <v>4843</v>
      </c>
      <c r="L342" s="121" t="str">
        <f t="shared" si="5"/>
        <v>PT15982921102035</v>
      </c>
      <c r="M342" s="121" t="s">
        <v>5457</v>
      </c>
      <c r="N342" s="122"/>
      <c r="O342" s="122">
        <v>0.020000000000000018</v>
      </c>
      <c r="P342" s="119">
        <f t="shared" si="6"/>
        <v>0</v>
      </c>
      <c r="Q342" s="153" t="s">
        <v>5459</v>
      </c>
      <c r="R342" s="124"/>
      <c r="S342" s="124"/>
      <c r="T342" s="125"/>
      <c r="U342" s="126" t="s">
        <v>697</v>
      </c>
      <c r="V342" s="127" t="s">
        <v>3037</v>
      </c>
      <c r="W342" s="129" t="str">
        <f t="shared" si="7"/>
        <v/>
      </c>
      <c r="X342" s="129" t="str">
        <f t="shared" si="21"/>
        <v>Siêu thị</v>
      </c>
      <c r="Y342" s="130"/>
      <c r="Z342" s="131" t="s">
        <v>745</v>
      </c>
      <c r="AA342" s="124"/>
      <c r="AB342" s="132"/>
      <c r="AC342" s="133"/>
      <c r="AD342" s="134"/>
      <c r="AE342" s="133"/>
      <c r="AF342" s="135" t="str">
        <f t="array" ref="AF342">xlookup($E:$E,'CLV2'!$A:$A,'CLV2'!E:E)</f>
        <v>2.FRUITS</v>
      </c>
      <c r="AG342" s="135" t="str">
        <f t="shared" si="10"/>
        <v>KG</v>
      </c>
      <c r="AH342" s="136">
        <f t="shared" si="11"/>
        <v>0.005</v>
      </c>
      <c r="AI342" s="137">
        <f t="array" ref="AI342">XLOOKUP(E342,'Đơn giá'!A:A,'Đơn giá'!D:D)</f>
        <v>35000</v>
      </c>
      <c r="AJ342" s="138">
        <f t="shared" si="12"/>
        <v>700</v>
      </c>
      <c r="AK342" s="138">
        <f t="shared" si="13"/>
        <v>0</v>
      </c>
      <c r="AL342" s="138">
        <f t="shared" si="14"/>
        <v>700</v>
      </c>
      <c r="AM342" s="138">
        <f t="shared" si="15"/>
        <v>0</v>
      </c>
      <c r="AN342" s="138">
        <f t="shared" si="16"/>
        <v>0</v>
      </c>
      <c r="AO342" s="139" t="str">
        <f t="array" ref="AO342">XLOOKUP($D:$D,'DS ST'!$J:$J,'DS ST'!K:K)</f>
        <v>SC005141 - Phạm Duy</v>
      </c>
      <c r="AP342" s="139" t="str">
        <f t="array" ref="AP342">XLOOKUP($D:$D,'DS ST'!$J:$J,'DS ST'!L:L)</f>
        <v>Võ Thị Huệ</v>
      </c>
      <c r="AQ342" s="139" t="str">
        <f t="array" ref="AQ342">XLOOKUP($D:$D,'DS ST'!$J:$J,'DS ST'!M:M)</f>
        <v>HCM 024</v>
      </c>
      <c r="AR342" s="140"/>
      <c r="AS342" s="140"/>
      <c r="AT342" s="135" t="str">
        <f t="array" ref="AT342">xlookup($E:$E,'CLV2'!$A:$A,'CLV2'!$F:$F)</f>
        <v>3.LOCAL FRUITS</v>
      </c>
      <c r="AU342" s="135" t="str">
        <f t="array" ref="AU342">xlookup($E:$E,'CLV2'!$A:$A,'CLV2'!$G:$G)</f>
        <v>4.Mận Roi</v>
      </c>
      <c r="AV342" s="142"/>
      <c r="AW342" s="143"/>
      <c r="AX342" s="144"/>
    </row>
    <row r="343" ht="22.5" customHeight="1">
      <c r="A343" s="113"/>
      <c r="B343" s="114">
        <v>46235.0</v>
      </c>
      <c r="C343" s="115" t="s">
        <v>1038</v>
      </c>
      <c r="D343" s="116" t="str">
        <f>VLOOKUP(C343,'DS ST'!A:B,2,0)</f>
        <v>LVY</v>
      </c>
      <c r="E343" s="117">
        <v>11129.0</v>
      </c>
      <c r="F343" s="115" t="s">
        <v>2531</v>
      </c>
      <c r="G343" s="115" t="s">
        <v>23</v>
      </c>
      <c r="H343" s="118">
        <v>15.0</v>
      </c>
      <c r="I343" s="118">
        <v>14.0</v>
      </c>
      <c r="J343" s="119">
        <f t="shared" si="4"/>
        <v>1</v>
      </c>
      <c r="K343" s="115" t="s">
        <v>5460</v>
      </c>
      <c r="L343" s="121" t="str">
        <f t="shared" si="5"/>
        <v>PT159828811129</v>
      </c>
      <c r="M343" s="121" t="s">
        <v>5461</v>
      </c>
      <c r="N343" s="122"/>
      <c r="O343" s="122"/>
      <c r="P343" s="119">
        <f t="shared" si="6"/>
        <v>1</v>
      </c>
      <c r="Q343" s="124"/>
      <c r="R343" s="124"/>
      <c r="S343" s="124"/>
      <c r="T343" s="125"/>
      <c r="U343" s="126" t="s">
        <v>697</v>
      </c>
      <c r="V343" s="127" t="s">
        <v>1500</v>
      </c>
      <c r="W343" s="129" t="str">
        <f t="shared" si="7"/>
        <v/>
      </c>
      <c r="X343" s="129" t="str">
        <f t="shared" si="21"/>
        <v/>
      </c>
      <c r="Y343" s="154" t="s">
        <v>499</v>
      </c>
      <c r="Z343" s="131" t="s">
        <v>745</v>
      </c>
      <c r="AA343" s="124"/>
      <c r="AB343" s="132"/>
      <c r="AC343" s="133"/>
      <c r="AD343" s="134"/>
      <c r="AE343" s="133"/>
      <c r="AF343" s="135" t="str">
        <f t="array" ref="AF343">xlookup($E:$E,'CLV2'!$A:$A,'CLV2'!E:E)</f>
        <v>2.VEGETABLES</v>
      </c>
      <c r="AG343" s="135" t="str">
        <f t="shared" si="10"/>
        <v>Pack</v>
      </c>
      <c r="AH343" s="136">
        <f t="shared" si="11"/>
        <v>0.06666666667</v>
      </c>
      <c r="AI343" s="137">
        <f t="array" ref="AI343">XLOOKUP(E343,'Đơn giá'!A:A,'Đơn giá'!D:D)</f>
        <v>8500</v>
      </c>
      <c r="AJ343" s="138">
        <f t="shared" si="12"/>
        <v>8500</v>
      </c>
      <c r="AK343" s="138">
        <f t="shared" si="13"/>
        <v>0</v>
      </c>
      <c r="AL343" s="138">
        <f t="shared" si="14"/>
        <v>0</v>
      </c>
      <c r="AM343" s="138">
        <f t="shared" si="15"/>
        <v>8500</v>
      </c>
      <c r="AN343" s="138">
        <f t="shared" si="16"/>
        <v>0</v>
      </c>
      <c r="AO343" s="139" t="str">
        <f t="array" ref="AO343">XLOOKUP($D:$D,'DS ST'!$J:$J,'DS ST'!K:K)</f>
        <v>SC007426 - Trần Hữu Vinh</v>
      </c>
      <c r="AP343" s="139" t="str">
        <f t="array" ref="AP343">XLOOKUP($D:$D,'DS ST'!$J:$J,'DS ST'!L:L)</f>
        <v>Võ Thị Huệ</v>
      </c>
      <c r="AQ343" s="139" t="str">
        <f t="array" ref="AQ343">XLOOKUP($D:$D,'DS ST'!$J:$J,'DS ST'!M:M)</f>
        <v>HCM 015</v>
      </c>
      <c r="AR343" s="140"/>
      <c r="AS343" s="140"/>
      <c r="AT343" s="135" t="str">
        <f t="array" ref="AT343">xlookup($E:$E,'CLV2'!$A:$A,'CLV2'!$F:$F)</f>
        <v>3.FRUIT VEGGIES</v>
      </c>
      <c r="AU343" s="135" t="str">
        <f t="array" ref="AU343">xlookup($E:$E,'CLV2'!$A:$A,'CLV2'!$G:$G)</f>
        <v>4.Bầu, Bí, Mướp</v>
      </c>
      <c r="AV343" s="142"/>
      <c r="AW343" s="143"/>
      <c r="AX343" s="144"/>
    </row>
    <row r="344" ht="22.5" customHeight="1">
      <c r="A344" s="113"/>
      <c r="B344" s="114">
        <v>46235.0</v>
      </c>
      <c r="C344" s="115" t="s">
        <v>1038</v>
      </c>
      <c r="D344" s="116" t="str">
        <f>VLOOKUP(C344,'DS ST'!A:B,2,0)</f>
        <v>LVY</v>
      </c>
      <c r="E344" s="117">
        <v>11130.0</v>
      </c>
      <c r="F344" s="115" t="s">
        <v>5415</v>
      </c>
      <c r="G344" s="115" t="s">
        <v>23</v>
      </c>
      <c r="H344" s="118">
        <v>5.0</v>
      </c>
      <c r="I344" s="118">
        <v>0.0</v>
      </c>
      <c r="J344" s="119">
        <f t="shared" si="4"/>
        <v>5</v>
      </c>
      <c r="K344" s="115" t="s">
        <v>5460</v>
      </c>
      <c r="L344" s="121" t="str">
        <f t="shared" si="5"/>
        <v>PT159828811130</v>
      </c>
      <c r="M344" s="121" t="s">
        <v>5461</v>
      </c>
      <c r="N344" s="122"/>
      <c r="O344" s="122"/>
      <c r="P344" s="119">
        <f t="shared" si="6"/>
        <v>5</v>
      </c>
      <c r="Q344" s="124"/>
      <c r="R344" s="124"/>
      <c r="S344" s="124"/>
      <c r="T344" s="125"/>
      <c r="U344" s="126" t="s">
        <v>697</v>
      </c>
      <c r="V344" s="127" t="s">
        <v>1500</v>
      </c>
      <c r="W344" s="129" t="str">
        <f t="shared" si="7"/>
        <v/>
      </c>
      <c r="X344" s="129" t="str">
        <f t="shared" si="21"/>
        <v/>
      </c>
      <c r="Y344" s="154" t="s">
        <v>499</v>
      </c>
      <c r="Z344" s="131" t="s">
        <v>745</v>
      </c>
      <c r="AA344" s="124"/>
      <c r="AB344" s="132"/>
      <c r="AC344" s="133"/>
      <c r="AD344" s="134"/>
      <c r="AE344" s="133"/>
      <c r="AF344" s="135" t="str">
        <f t="array" ref="AF344">xlookup($E:$E,'CLV2'!$A:$A,'CLV2'!E:E)</f>
        <v>2.VEGETABLES</v>
      </c>
      <c r="AG344" s="135" t="str">
        <f t="shared" si="10"/>
        <v>Pack</v>
      </c>
      <c r="AH344" s="136">
        <f t="shared" si="11"/>
        <v>1</v>
      </c>
      <c r="AI344" s="137">
        <f t="array" ref="AI344">XLOOKUP(E344,'Đơn giá'!A:A,'Đơn giá'!D:D)</f>
        <v>13000</v>
      </c>
      <c r="AJ344" s="138">
        <f t="shared" si="12"/>
        <v>65000</v>
      </c>
      <c r="AK344" s="138">
        <f t="shared" si="13"/>
        <v>0</v>
      </c>
      <c r="AL344" s="138">
        <f t="shared" si="14"/>
        <v>0</v>
      </c>
      <c r="AM344" s="138">
        <f t="shared" si="15"/>
        <v>65000</v>
      </c>
      <c r="AN344" s="138">
        <f t="shared" si="16"/>
        <v>0</v>
      </c>
      <c r="AO344" s="139" t="str">
        <f t="array" ref="AO344">XLOOKUP($D:$D,'DS ST'!$J:$J,'DS ST'!K:K)</f>
        <v>SC007426 - Trần Hữu Vinh</v>
      </c>
      <c r="AP344" s="139" t="str">
        <f t="array" ref="AP344">XLOOKUP($D:$D,'DS ST'!$J:$J,'DS ST'!L:L)</f>
        <v>Võ Thị Huệ</v>
      </c>
      <c r="AQ344" s="139" t="str">
        <f t="array" ref="AQ344">XLOOKUP($D:$D,'DS ST'!$J:$J,'DS ST'!M:M)</f>
        <v>HCM 015</v>
      </c>
      <c r="AR344" s="140"/>
      <c r="AS344" s="140"/>
      <c r="AT344" s="135" t="str">
        <f t="array" ref="AT344">xlookup($E:$E,'CLV2'!$A:$A,'CLV2'!$F:$F)</f>
        <v>3.FRUIT VEGGIES</v>
      </c>
      <c r="AU344" s="135" t="str">
        <f t="array" ref="AU344">xlookup($E:$E,'CLV2'!$A:$A,'CLV2'!$G:$G)</f>
        <v>4.Bầu, Bí, Mướp</v>
      </c>
      <c r="AV344" s="142"/>
      <c r="AW344" s="143"/>
      <c r="AX344" s="144"/>
    </row>
    <row r="345" ht="22.5" customHeight="1">
      <c r="A345" s="113"/>
      <c r="B345" s="114">
        <v>46235.0</v>
      </c>
      <c r="C345" s="115" t="s">
        <v>1038</v>
      </c>
      <c r="D345" s="116" t="str">
        <f>VLOOKUP(C345,'DS ST'!A:B,2,0)</f>
        <v>LVY</v>
      </c>
      <c r="E345" s="117">
        <v>1100867.0</v>
      </c>
      <c r="F345" s="115" t="s">
        <v>924</v>
      </c>
      <c r="G345" s="115" t="s">
        <v>104</v>
      </c>
      <c r="H345" s="118">
        <v>5.9</v>
      </c>
      <c r="I345" s="118">
        <v>5.88</v>
      </c>
      <c r="J345" s="119">
        <f t="shared" si="4"/>
        <v>0.02</v>
      </c>
      <c r="K345" s="115" t="s">
        <v>5460</v>
      </c>
      <c r="L345" s="121" t="str">
        <f t="shared" si="5"/>
        <v>PT15982881100867</v>
      </c>
      <c r="M345" s="121" t="s">
        <v>5461</v>
      </c>
      <c r="N345" s="122">
        <v>0.020000000000000462</v>
      </c>
      <c r="O345" s="122"/>
      <c r="P345" s="119">
        <f t="shared" si="6"/>
        <v>0</v>
      </c>
      <c r="Q345" s="124"/>
      <c r="R345" s="124"/>
      <c r="S345" s="124"/>
      <c r="T345" s="125" t="s">
        <v>3271</v>
      </c>
      <c r="U345" s="126" t="s">
        <v>697</v>
      </c>
      <c r="V345" s="127" t="s">
        <v>492</v>
      </c>
      <c r="W345" s="129" t="str">
        <f t="shared" si="7"/>
        <v>Hao hụt</v>
      </c>
      <c r="X345" s="129" t="str">
        <f t="shared" si="21"/>
        <v/>
      </c>
      <c r="Y345" s="154" t="s">
        <v>499</v>
      </c>
      <c r="Z345" s="131" t="s">
        <v>745</v>
      </c>
      <c r="AA345" s="124"/>
      <c r="AB345" s="132"/>
      <c r="AC345" s="133"/>
      <c r="AD345" s="134"/>
      <c r="AE345" s="133"/>
      <c r="AF345" s="135" t="str">
        <f t="array" ref="AF345">xlookup($E:$E,'CLV2'!$A:$A,'CLV2'!E:E)</f>
        <v>2.FRUITS</v>
      </c>
      <c r="AG345" s="135" t="str">
        <f t="shared" si="10"/>
        <v>KG</v>
      </c>
      <c r="AH345" s="136">
        <f t="shared" si="11"/>
        <v>0.003389830508</v>
      </c>
      <c r="AI345" s="137">
        <f t="array" ref="AI345">XLOOKUP(E345,'Đơn giá'!A:A,'Đơn giá'!D:D)</f>
        <v>33000</v>
      </c>
      <c r="AJ345" s="138">
        <f t="shared" si="12"/>
        <v>660</v>
      </c>
      <c r="AK345" s="138">
        <f t="shared" si="13"/>
        <v>660</v>
      </c>
      <c r="AL345" s="138">
        <f t="shared" si="14"/>
        <v>0</v>
      </c>
      <c r="AM345" s="138">
        <f t="shared" si="15"/>
        <v>0</v>
      </c>
      <c r="AN345" s="138">
        <f t="shared" si="16"/>
        <v>0</v>
      </c>
      <c r="AO345" s="139" t="str">
        <f t="array" ref="AO345">XLOOKUP($D:$D,'DS ST'!$J:$J,'DS ST'!K:K)</f>
        <v>SC007426 - Trần Hữu Vinh</v>
      </c>
      <c r="AP345" s="139" t="str">
        <f t="array" ref="AP345">XLOOKUP($D:$D,'DS ST'!$J:$J,'DS ST'!L:L)</f>
        <v>Võ Thị Huệ</v>
      </c>
      <c r="AQ345" s="139" t="str">
        <f t="array" ref="AQ345">XLOOKUP($D:$D,'DS ST'!$J:$J,'DS ST'!M:M)</f>
        <v>HCM 015</v>
      </c>
      <c r="AR345" s="140"/>
      <c r="AS345" s="140"/>
      <c r="AT345" s="135" t="str">
        <f t="array" ref="AT345">xlookup($E:$E,'CLV2'!$A:$A,'CLV2'!$F:$F)</f>
        <v>3.LOCAL FRUITS</v>
      </c>
      <c r="AU345" s="135" t="str">
        <f t="array" ref="AU345">xlookup($E:$E,'CLV2'!$A:$A,'CLV2'!$G:$G)</f>
        <v>4.Bưởi</v>
      </c>
      <c r="AV345" s="142"/>
      <c r="AW345" s="143"/>
      <c r="AX345" s="144"/>
    </row>
    <row r="346" ht="22.5" customHeight="1">
      <c r="A346" s="113"/>
      <c r="B346" s="114">
        <v>46235.0</v>
      </c>
      <c r="C346" s="115" t="s">
        <v>1038</v>
      </c>
      <c r="D346" s="116" t="str">
        <f>VLOOKUP(C346,'DS ST'!A:B,2,0)</f>
        <v>LVY</v>
      </c>
      <c r="E346" s="117">
        <v>1100917.0</v>
      </c>
      <c r="F346" s="115" t="s">
        <v>928</v>
      </c>
      <c r="G346" s="115" t="s">
        <v>104</v>
      </c>
      <c r="H346" s="118">
        <v>11.3</v>
      </c>
      <c r="I346" s="118">
        <v>11.24</v>
      </c>
      <c r="J346" s="119">
        <f t="shared" si="4"/>
        <v>0.06</v>
      </c>
      <c r="K346" s="115" t="s">
        <v>5460</v>
      </c>
      <c r="L346" s="121" t="str">
        <f t="shared" si="5"/>
        <v>PT15982881100917</v>
      </c>
      <c r="M346" s="121" t="s">
        <v>5461</v>
      </c>
      <c r="N346" s="122">
        <v>0.0600000000000005</v>
      </c>
      <c r="O346" s="122"/>
      <c r="P346" s="119">
        <f t="shared" si="6"/>
        <v>0</v>
      </c>
      <c r="Q346" s="124"/>
      <c r="R346" s="124"/>
      <c r="S346" s="124"/>
      <c r="T346" s="125" t="s">
        <v>3271</v>
      </c>
      <c r="U346" s="126" t="s">
        <v>697</v>
      </c>
      <c r="V346" s="127" t="s">
        <v>492</v>
      </c>
      <c r="W346" s="129" t="str">
        <f t="shared" si="7"/>
        <v>Hao hụt</v>
      </c>
      <c r="X346" s="129" t="str">
        <f t="shared" si="21"/>
        <v/>
      </c>
      <c r="Y346" s="154" t="s">
        <v>499</v>
      </c>
      <c r="Z346" s="131" t="s">
        <v>745</v>
      </c>
      <c r="AA346" s="124"/>
      <c r="AB346" s="132"/>
      <c r="AC346" s="133"/>
      <c r="AD346" s="134"/>
      <c r="AE346" s="133"/>
      <c r="AF346" s="135" t="str">
        <f t="array" ref="AF346">xlookup($E:$E,'CLV2'!$A:$A,'CLV2'!E:E)</f>
        <v>2.VEGETABLES</v>
      </c>
      <c r="AG346" s="135" t="str">
        <f t="shared" si="10"/>
        <v>KG</v>
      </c>
      <c r="AH346" s="136">
        <f t="shared" si="11"/>
        <v>0.005309734513</v>
      </c>
      <c r="AI346" s="137">
        <f t="array" ref="AI346">XLOOKUP(E346,'Đơn giá'!A:A,'Đơn giá'!D:D)</f>
        <v>24500</v>
      </c>
      <c r="AJ346" s="138">
        <f t="shared" si="12"/>
        <v>1470</v>
      </c>
      <c r="AK346" s="138">
        <f t="shared" si="13"/>
        <v>1470</v>
      </c>
      <c r="AL346" s="138">
        <f t="shared" si="14"/>
        <v>0</v>
      </c>
      <c r="AM346" s="138">
        <f t="shared" si="15"/>
        <v>0</v>
      </c>
      <c r="AN346" s="138">
        <f t="shared" si="16"/>
        <v>0</v>
      </c>
      <c r="AO346" s="139" t="str">
        <f t="array" ref="AO346">XLOOKUP($D:$D,'DS ST'!$J:$J,'DS ST'!K:K)</f>
        <v>SC007426 - Trần Hữu Vinh</v>
      </c>
      <c r="AP346" s="139" t="str">
        <f t="array" ref="AP346">XLOOKUP($D:$D,'DS ST'!$J:$J,'DS ST'!L:L)</f>
        <v>Võ Thị Huệ</v>
      </c>
      <c r="AQ346" s="139" t="str">
        <f t="array" ref="AQ346">XLOOKUP($D:$D,'DS ST'!$J:$J,'DS ST'!M:M)</f>
        <v>HCM 015</v>
      </c>
      <c r="AR346" s="140"/>
      <c r="AS346" s="140"/>
      <c r="AT346" s="135" t="str">
        <f t="array" ref="AT346">xlookup($E:$E,'CLV2'!$A:$A,'CLV2'!$F:$F)</f>
        <v>3.FRUIT VEGGIES</v>
      </c>
      <c r="AU346" s="135" t="str">
        <f t="array" ref="AU346">xlookup($E:$E,'CLV2'!$A:$A,'CLV2'!$G:$G)</f>
        <v>4.Bầu, Bí, Mướp</v>
      </c>
      <c r="AV346" s="142"/>
      <c r="AW346" s="143"/>
      <c r="AX346" s="144"/>
    </row>
    <row r="347" ht="22.5" customHeight="1">
      <c r="A347" s="113"/>
      <c r="B347" s="114">
        <v>46235.0</v>
      </c>
      <c r="C347" s="115" t="s">
        <v>1038</v>
      </c>
      <c r="D347" s="116" t="str">
        <f>VLOOKUP(C347,'DS ST'!A:B,2,0)</f>
        <v>LVY</v>
      </c>
      <c r="E347" s="117">
        <v>1101318.0</v>
      </c>
      <c r="F347" s="115" t="s">
        <v>1036</v>
      </c>
      <c r="G347" s="115" t="s">
        <v>104</v>
      </c>
      <c r="H347" s="118">
        <v>8.3</v>
      </c>
      <c r="I347" s="118">
        <v>8.26</v>
      </c>
      <c r="J347" s="119">
        <f t="shared" si="4"/>
        <v>0.04</v>
      </c>
      <c r="K347" s="115" t="s">
        <v>5460</v>
      </c>
      <c r="L347" s="121" t="str">
        <f t="shared" si="5"/>
        <v>PT15982881101318</v>
      </c>
      <c r="M347" s="121" t="s">
        <v>5461</v>
      </c>
      <c r="N347" s="122">
        <v>0.040000000000000924</v>
      </c>
      <c r="O347" s="122"/>
      <c r="P347" s="119">
        <f t="shared" si="6"/>
        <v>0</v>
      </c>
      <c r="Q347" s="124"/>
      <c r="R347" s="124"/>
      <c r="S347" s="124"/>
      <c r="T347" s="125" t="s">
        <v>3271</v>
      </c>
      <c r="U347" s="126" t="s">
        <v>697</v>
      </c>
      <c r="V347" s="127" t="s">
        <v>492</v>
      </c>
      <c r="W347" s="129" t="str">
        <f t="shared" si="7"/>
        <v>Hao hụt</v>
      </c>
      <c r="X347" s="129" t="str">
        <f t="shared" si="21"/>
        <v/>
      </c>
      <c r="Y347" s="154" t="s">
        <v>499</v>
      </c>
      <c r="Z347" s="131" t="s">
        <v>745</v>
      </c>
      <c r="AA347" s="124"/>
      <c r="AB347" s="132"/>
      <c r="AC347" s="133"/>
      <c r="AD347" s="134"/>
      <c r="AE347" s="133"/>
      <c r="AF347" s="135" t="str">
        <f t="array" ref="AF347">xlookup($E:$E,'CLV2'!$A:$A,'CLV2'!E:E)</f>
        <v>2.FRUITS</v>
      </c>
      <c r="AG347" s="135" t="str">
        <f t="shared" si="10"/>
        <v>KG</v>
      </c>
      <c r="AH347" s="136">
        <f t="shared" si="11"/>
        <v>0.004819277108</v>
      </c>
      <c r="AI347" s="137">
        <f t="array" ref="AI347">XLOOKUP(E347,'Đơn giá'!A:A,'Đơn giá'!D:D)</f>
        <v>35000</v>
      </c>
      <c r="AJ347" s="138">
        <f t="shared" si="12"/>
        <v>1400</v>
      </c>
      <c r="AK347" s="138">
        <f t="shared" si="13"/>
        <v>1400</v>
      </c>
      <c r="AL347" s="138">
        <f t="shared" si="14"/>
        <v>0</v>
      </c>
      <c r="AM347" s="138">
        <f t="shared" si="15"/>
        <v>0</v>
      </c>
      <c r="AN347" s="138">
        <f t="shared" si="16"/>
        <v>0</v>
      </c>
      <c r="AO347" s="139" t="str">
        <f t="array" ref="AO347">XLOOKUP($D:$D,'DS ST'!$J:$J,'DS ST'!K:K)</f>
        <v>SC007426 - Trần Hữu Vinh</v>
      </c>
      <c r="AP347" s="139" t="str">
        <f t="array" ref="AP347">XLOOKUP($D:$D,'DS ST'!$J:$J,'DS ST'!L:L)</f>
        <v>Võ Thị Huệ</v>
      </c>
      <c r="AQ347" s="139" t="str">
        <f t="array" ref="AQ347">XLOOKUP($D:$D,'DS ST'!$J:$J,'DS ST'!M:M)</f>
        <v>HCM 015</v>
      </c>
      <c r="AR347" s="140"/>
      <c r="AS347" s="140"/>
      <c r="AT347" s="135" t="str">
        <f t="array" ref="AT347">xlookup($E:$E,'CLV2'!$A:$A,'CLV2'!$F:$F)</f>
        <v>3.LOCAL FRUITS</v>
      </c>
      <c r="AU347" s="135" t="str">
        <f t="array" ref="AU347">xlookup($E:$E,'CLV2'!$A:$A,'CLV2'!$G:$G)</f>
        <v>4.Mận Roi</v>
      </c>
      <c r="AV347" s="142"/>
      <c r="AW347" s="143"/>
      <c r="AX347" s="144"/>
    </row>
    <row r="348" ht="22.5" customHeight="1">
      <c r="A348" s="113"/>
      <c r="B348" s="114">
        <v>46235.0</v>
      </c>
      <c r="C348" s="115" t="s">
        <v>1038</v>
      </c>
      <c r="D348" s="116" t="str">
        <f>VLOOKUP(C348,'DS ST'!A:B,2,0)</f>
        <v>LVY</v>
      </c>
      <c r="E348" s="117">
        <v>8.936114400257E12</v>
      </c>
      <c r="F348" s="115" t="s">
        <v>2092</v>
      </c>
      <c r="G348" s="115" t="s">
        <v>29</v>
      </c>
      <c r="H348" s="118">
        <v>6.0</v>
      </c>
      <c r="I348" s="118">
        <v>0.0</v>
      </c>
      <c r="J348" s="119">
        <f t="shared" si="4"/>
        <v>6</v>
      </c>
      <c r="K348" s="115" t="s">
        <v>5460</v>
      </c>
      <c r="L348" s="121" t="str">
        <f t="shared" si="5"/>
        <v>PT15982888936114400257</v>
      </c>
      <c r="M348" s="220" t="s">
        <v>5461</v>
      </c>
      <c r="N348" s="122"/>
      <c r="O348" s="187">
        <v>4.0</v>
      </c>
      <c r="P348" s="119">
        <f t="shared" si="6"/>
        <v>2</v>
      </c>
      <c r="Q348" s="153" t="s">
        <v>5462</v>
      </c>
      <c r="R348" s="124"/>
      <c r="S348" s="124"/>
      <c r="T348" s="125"/>
      <c r="U348" s="126" t="s">
        <v>697</v>
      </c>
      <c r="V348" s="127" t="s">
        <v>1162</v>
      </c>
      <c r="W348" s="129" t="str">
        <f t="shared" si="7"/>
        <v/>
      </c>
      <c r="X348" s="129" t="str">
        <f t="shared" si="21"/>
        <v>Siêu thị</v>
      </c>
      <c r="Y348" s="154" t="s">
        <v>499</v>
      </c>
      <c r="Z348" s="131" t="s">
        <v>745</v>
      </c>
      <c r="AA348" s="124"/>
      <c r="AB348" s="132"/>
      <c r="AC348" s="133"/>
      <c r="AD348" s="134"/>
      <c r="AE348" s="133"/>
      <c r="AF348" s="135" t="str">
        <f t="array" ref="AF348">xlookup($E:$E,'CLV2'!$A:$A,'CLV2'!E:E)</f>
        <v>2.VEGETABLES</v>
      </c>
      <c r="AG348" s="135" t="str">
        <f t="shared" si="10"/>
        <v>Pack</v>
      </c>
      <c r="AH348" s="136">
        <f t="shared" si="11"/>
        <v>1</v>
      </c>
      <c r="AI348" s="137">
        <f t="array" ref="AI348">XLOOKUP(E348,'Đơn giá'!A:A,'Đơn giá'!D:D)</f>
        <v>18900</v>
      </c>
      <c r="AJ348" s="138">
        <f t="shared" si="12"/>
        <v>113400</v>
      </c>
      <c r="AK348" s="138">
        <f t="shared" si="13"/>
        <v>0</v>
      </c>
      <c r="AL348" s="138">
        <f t="shared" si="14"/>
        <v>75600</v>
      </c>
      <c r="AM348" s="138">
        <f t="shared" si="15"/>
        <v>37800</v>
      </c>
      <c r="AN348" s="138">
        <f t="shared" si="16"/>
        <v>0</v>
      </c>
      <c r="AO348" s="139" t="str">
        <f t="array" ref="AO348">XLOOKUP($D:$D,'DS ST'!$J:$J,'DS ST'!K:K)</f>
        <v>SC007426 - Trần Hữu Vinh</v>
      </c>
      <c r="AP348" s="139" t="str">
        <f t="array" ref="AP348">XLOOKUP($D:$D,'DS ST'!$J:$J,'DS ST'!L:L)</f>
        <v>Võ Thị Huệ</v>
      </c>
      <c r="AQ348" s="139" t="str">
        <f t="array" ref="AQ348">XLOOKUP($D:$D,'DS ST'!$J:$J,'DS ST'!M:M)</f>
        <v>HCM 015</v>
      </c>
      <c r="AR348" s="140"/>
      <c r="AS348" s="140"/>
      <c r="AT348" s="135" t="str">
        <f t="array" ref="AT348">xlookup($E:$E,'CLV2'!$A:$A,'CLV2'!$F:$F)</f>
        <v>3.LEAFY VEGGIES</v>
      </c>
      <c r="AU348" s="135" t="str">
        <f t="array" ref="AU348">xlookup($E:$E,'CLV2'!$A:$A,'CLV2'!$G:$G)</f>
        <v>4.Rau Ăn Lá Thông Dụng</v>
      </c>
      <c r="AV348" s="142"/>
      <c r="AW348" s="143"/>
      <c r="AX348" s="144"/>
    </row>
    <row r="349" ht="22.5" customHeight="1">
      <c r="A349" s="113"/>
      <c r="B349" s="114">
        <v>46235.0</v>
      </c>
      <c r="C349" s="115" t="s">
        <v>638</v>
      </c>
      <c r="D349" s="116" t="str">
        <f>VLOOKUP(C349,'DS ST'!A:B,2,0)</f>
        <v>A179</v>
      </c>
      <c r="E349" s="117">
        <v>11279.0</v>
      </c>
      <c r="F349" s="115" t="s">
        <v>1278</v>
      </c>
      <c r="G349" s="115" t="s">
        <v>23</v>
      </c>
      <c r="H349" s="118">
        <v>5.0</v>
      </c>
      <c r="I349" s="118">
        <v>0.0</v>
      </c>
      <c r="J349" s="119">
        <f t="shared" si="4"/>
        <v>5</v>
      </c>
      <c r="K349" s="115" t="s">
        <v>5463</v>
      </c>
      <c r="L349" s="121" t="str">
        <f t="shared" si="5"/>
        <v>PT159828611279</v>
      </c>
      <c r="M349" s="121" t="s">
        <v>5464</v>
      </c>
      <c r="N349" s="122"/>
      <c r="O349" s="122"/>
      <c r="P349" s="119">
        <f t="shared" si="6"/>
        <v>5</v>
      </c>
      <c r="Q349" s="124"/>
      <c r="R349" s="124"/>
      <c r="S349" s="124"/>
      <c r="T349" s="125"/>
      <c r="U349" s="126" t="s">
        <v>697</v>
      </c>
      <c r="V349" s="127" t="s">
        <v>1500</v>
      </c>
      <c r="W349" s="129" t="str">
        <f t="shared" si="7"/>
        <v/>
      </c>
      <c r="X349" s="129" t="str">
        <f t="shared" si="21"/>
        <v/>
      </c>
      <c r="Y349" s="154" t="s">
        <v>499</v>
      </c>
      <c r="Z349" s="131" t="s">
        <v>745</v>
      </c>
      <c r="AA349" s="124"/>
      <c r="AB349" s="132"/>
      <c r="AC349" s="133"/>
      <c r="AD349" s="134"/>
      <c r="AE349" s="133"/>
      <c r="AF349" s="135" t="str">
        <f t="array" ref="AF349">xlookup($E:$E,'CLV2'!$A:$A,'CLV2'!E:E)</f>
        <v>2.VEGETABLES</v>
      </c>
      <c r="AG349" s="135" t="str">
        <f t="shared" si="10"/>
        <v>Pack</v>
      </c>
      <c r="AH349" s="136">
        <f t="shared" si="11"/>
        <v>1</v>
      </c>
      <c r="AI349" s="137">
        <f t="array" ref="AI349">XLOOKUP(E349,'Đơn giá'!A:A,'Đơn giá'!D:D)</f>
        <v>13000</v>
      </c>
      <c r="AJ349" s="138">
        <f t="shared" si="12"/>
        <v>65000</v>
      </c>
      <c r="AK349" s="138">
        <f t="shared" si="13"/>
        <v>0</v>
      </c>
      <c r="AL349" s="138">
        <f t="shared" si="14"/>
        <v>0</v>
      </c>
      <c r="AM349" s="138">
        <f t="shared" si="15"/>
        <v>65000</v>
      </c>
      <c r="AN349" s="138">
        <f t="shared" si="16"/>
        <v>0</v>
      </c>
      <c r="AO349" s="139" t="str">
        <f t="array" ref="AO349">XLOOKUP($D:$D,'DS ST'!$J:$J,'DS ST'!K:K)</f>
        <v>SC004524 - Trần Thanh Hiền</v>
      </c>
      <c r="AP349" s="139" t="str">
        <f t="array" ref="AP349">XLOOKUP($D:$D,'DS ST'!$J:$J,'DS ST'!L:L)</f>
        <v>Nguyễn Thị Cà</v>
      </c>
      <c r="AQ349" s="139" t="str">
        <f t="array" ref="AQ349">XLOOKUP($D:$D,'DS ST'!$J:$J,'DS ST'!M:M)</f>
        <v>HCM 019</v>
      </c>
      <c r="AR349" s="140"/>
      <c r="AS349" s="140"/>
      <c r="AT349" s="135" t="str">
        <f t="array" ref="AT349">xlookup($E:$E,'CLV2'!$A:$A,'CLV2'!$F:$F)</f>
        <v>3.FRUIT VEGGIES</v>
      </c>
      <c r="AU349" s="135" t="str">
        <f t="array" ref="AU349">xlookup($E:$E,'CLV2'!$A:$A,'CLV2'!$G:$G)</f>
        <v>4.Cà Chua, Dưa Leo, Ớt Chuông</v>
      </c>
      <c r="AV349" s="142"/>
      <c r="AW349" s="143"/>
      <c r="AX349" s="144"/>
    </row>
    <row r="350" ht="22.5" customHeight="1">
      <c r="A350" s="113"/>
      <c r="B350" s="114">
        <v>46235.0</v>
      </c>
      <c r="C350" s="115" t="s">
        <v>638</v>
      </c>
      <c r="D350" s="116" t="str">
        <f>VLOOKUP(C350,'DS ST'!A:B,2,0)</f>
        <v>A179</v>
      </c>
      <c r="E350" s="117">
        <v>11606.0</v>
      </c>
      <c r="F350" s="115" t="s">
        <v>1911</v>
      </c>
      <c r="G350" s="115" t="s">
        <v>29</v>
      </c>
      <c r="H350" s="118">
        <v>3.0</v>
      </c>
      <c r="I350" s="118">
        <v>0.0</v>
      </c>
      <c r="J350" s="119">
        <f t="shared" si="4"/>
        <v>3</v>
      </c>
      <c r="K350" s="115" t="s">
        <v>5463</v>
      </c>
      <c r="L350" s="121" t="str">
        <f t="shared" si="5"/>
        <v>PT159828611606</v>
      </c>
      <c r="M350" s="121" t="s">
        <v>5464</v>
      </c>
      <c r="N350" s="122"/>
      <c r="O350" s="122"/>
      <c r="P350" s="119">
        <f t="shared" si="6"/>
        <v>3</v>
      </c>
      <c r="Q350" s="124"/>
      <c r="R350" s="124"/>
      <c r="S350" s="124"/>
      <c r="T350" s="125"/>
      <c r="U350" s="126" t="s">
        <v>697</v>
      </c>
      <c r="V350" s="127" t="s">
        <v>1500</v>
      </c>
      <c r="W350" s="129" t="str">
        <f t="shared" si="7"/>
        <v/>
      </c>
      <c r="X350" s="129" t="str">
        <f t="shared" si="21"/>
        <v/>
      </c>
      <c r="Y350" s="154" t="s">
        <v>499</v>
      </c>
      <c r="Z350" s="131" t="s">
        <v>745</v>
      </c>
      <c r="AA350" s="124"/>
      <c r="AB350" s="132"/>
      <c r="AC350" s="133"/>
      <c r="AD350" s="134"/>
      <c r="AE350" s="133"/>
      <c r="AF350" s="135" t="str">
        <f t="array" ref="AF350">xlookup($E:$E,'CLV2'!$A:$A,'CLV2'!E:E)</f>
        <v>2.VEGETABLES</v>
      </c>
      <c r="AG350" s="135" t="str">
        <f t="shared" si="10"/>
        <v>Pack</v>
      </c>
      <c r="AH350" s="136">
        <f t="shared" si="11"/>
        <v>1</v>
      </c>
      <c r="AI350" s="137">
        <f t="array" ref="AI350">XLOOKUP(E350,'Đơn giá'!A:A,'Đơn giá'!D:D)</f>
        <v>7000</v>
      </c>
      <c r="AJ350" s="138">
        <f t="shared" si="12"/>
        <v>21000</v>
      </c>
      <c r="AK350" s="138">
        <f t="shared" si="13"/>
        <v>0</v>
      </c>
      <c r="AL350" s="138">
        <f t="shared" si="14"/>
        <v>0</v>
      </c>
      <c r="AM350" s="138">
        <f t="shared" si="15"/>
        <v>21000</v>
      </c>
      <c r="AN350" s="138">
        <f t="shared" si="16"/>
        <v>0</v>
      </c>
      <c r="AO350" s="139" t="str">
        <f t="array" ref="AO350">XLOOKUP($D:$D,'DS ST'!$J:$J,'DS ST'!K:K)</f>
        <v>SC004524 - Trần Thanh Hiền</v>
      </c>
      <c r="AP350" s="139" t="str">
        <f t="array" ref="AP350">XLOOKUP($D:$D,'DS ST'!$J:$J,'DS ST'!L:L)</f>
        <v>Nguyễn Thị Cà</v>
      </c>
      <c r="AQ350" s="139" t="str">
        <f t="array" ref="AQ350">XLOOKUP($D:$D,'DS ST'!$J:$J,'DS ST'!M:M)</f>
        <v>HCM 019</v>
      </c>
      <c r="AR350" s="140"/>
      <c r="AS350" s="140"/>
      <c r="AT350" s="135" t="str">
        <f t="array" ref="AT350">xlookup($E:$E,'CLV2'!$A:$A,'CLV2'!$F:$F)</f>
        <v>3.LEAFY VEGGIES</v>
      </c>
      <c r="AU350" s="135" t="str">
        <f t="array" ref="AU350">xlookup($E:$E,'CLV2'!$A:$A,'CLV2'!$G:$G)</f>
        <v>4.Rau Ăn Lá Thông Dụng</v>
      </c>
      <c r="AV350" s="142"/>
      <c r="AW350" s="143"/>
      <c r="AX350" s="144"/>
    </row>
    <row r="351" ht="22.5" customHeight="1">
      <c r="A351" s="113"/>
      <c r="B351" s="114">
        <v>46235.0</v>
      </c>
      <c r="C351" s="115" t="s">
        <v>638</v>
      </c>
      <c r="D351" s="116" t="str">
        <f>VLOOKUP(C351,'DS ST'!A:B,2,0)</f>
        <v>A179</v>
      </c>
      <c r="E351" s="117">
        <v>1101079.0</v>
      </c>
      <c r="F351" s="115" t="s">
        <v>2047</v>
      </c>
      <c r="G351" s="115" t="s">
        <v>104</v>
      </c>
      <c r="H351" s="118">
        <v>3.0</v>
      </c>
      <c r="I351" s="118">
        <v>2.96</v>
      </c>
      <c r="J351" s="119">
        <f t="shared" si="4"/>
        <v>0.04</v>
      </c>
      <c r="K351" s="115" t="s">
        <v>5463</v>
      </c>
      <c r="L351" s="121" t="str">
        <f t="shared" si="5"/>
        <v>PT15982861101079</v>
      </c>
      <c r="M351" s="121" t="s">
        <v>5464</v>
      </c>
      <c r="N351" s="122">
        <v>0.040000000000000036</v>
      </c>
      <c r="O351" s="122"/>
      <c r="P351" s="119">
        <f t="shared" si="6"/>
        <v>0</v>
      </c>
      <c r="Q351" s="124"/>
      <c r="R351" s="124"/>
      <c r="S351" s="124"/>
      <c r="T351" s="125" t="s">
        <v>695</v>
      </c>
      <c r="U351" s="126" t="s">
        <v>697</v>
      </c>
      <c r="V351" s="127" t="s">
        <v>492</v>
      </c>
      <c r="W351" s="129" t="str">
        <f t="shared" si="7"/>
        <v>Hao hụt</v>
      </c>
      <c r="X351" s="129" t="str">
        <f t="shared" si="21"/>
        <v/>
      </c>
      <c r="Y351" s="154" t="s">
        <v>499</v>
      </c>
      <c r="Z351" s="131" t="s">
        <v>745</v>
      </c>
      <c r="AA351" s="124"/>
      <c r="AB351" s="132"/>
      <c r="AC351" s="133"/>
      <c r="AD351" s="134"/>
      <c r="AE351" s="133"/>
      <c r="AF351" s="135" t="str">
        <f t="array" ref="AF351">xlookup($E:$E,'CLV2'!$A:$A,'CLV2'!E:E)</f>
        <v>2.FRUITS</v>
      </c>
      <c r="AG351" s="135" t="str">
        <f t="shared" si="10"/>
        <v>KG</v>
      </c>
      <c r="AH351" s="136">
        <f t="shared" si="11"/>
        <v>0.01333333333</v>
      </c>
      <c r="AI351" s="137">
        <f t="array" ref="AI351">XLOOKUP(E351,'Đơn giá'!A:A,'Đơn giá'!D:D)</f>
        <v>69416</v>
      </c>
      <c r="AJ351" s="138">
        <f t="shared" si="12"/>
        <v>2776.64</v>
      </c>
      <c r="AK351" s="138">
        <f t="shared" si="13"/>
        <v>2776.64</v>
      </c>
      <c r="AL351" s="138">
        <f t="shared" si="14"/>
        <v>0</v>
      </c>
      <c r="AM351" s="138">
        <f t="shared" si="15"/>
        <v>0</v>
      </c>
      <c r="AN351" s="138">
        <f t="shared" si="16"/>
        <v>0</v>
      </c>
      <c r="AO351" s="139" t="str">
        <f t="array" ref="AO351">XLOOKUP($D:$D,'DS ST'!$J:$J,'DS ST'!K:K)</f>
        <v>SC004524 - Trần Thanh Hiền</v>
      </c>
      <c r="AP351" s="139" t="str">
        <f t="array" ref="AP351">XLOOKUP($D:$D,'DS ST'!$J:$J,'DS ST'!L:L)</f>
        <v>Nguyễn Thị Cà</v>
      </c>
      <c r="AQ351" s="139" t="str">
        <f t="array" ref="AQ351">XLOOKUP($D:$D,'DS ST'!$J:$J,'DS ST'!M:M)</f>
        <v>HCM 019</v>
      </c>
      <c r="AR351" s="140"/>
      <c r="AS351" s="140"/>
      <c r="AT351" s="135" t="str">
        <f t="array" ref="AT351">xlookup($E:$E,'CLV2'!$A:$A,'CLV2'!$F:$F)</f>
        <v>3.LOCAL FRUITS</v>
      </c>
      <c r="AU351" s="135" t="str">
        <f t="array" ref="AU351">xlookup($E:$E,'CLV2'!$A:$A,'CLV2'!$G:$G)</f>
        <v>4.Bơ</v>
      </c>
      <c r="AV351" s="142"/>
      <c r="AW351" s="143"/>
      <c r="AX351" s="144"/>
    </row>
    <row r="352" ht="22.5" customHeight="1">
      <c r="A352" s="113"/>
      <c r="B352" s="114">
        <v>46235.0</v>
      </c>
      <c r="C352" s="115" t="s">
        <v>638</v>
      </c>
      <c r="D352" s="116" t="str">
        <f>VLOOKUP(C352,'DS ST'!A:B,2,0)</f>
        <v>A179</v>
      </c>
      <c r="E352" s="117">
        <v>1101318.0</v>
      </c>
      <c r="F352" s="115" t="s">
        <v>1036</v>
      </c>
      <c r="G352" s="115" t="s">
        <v>104</v>
      </c>
      <c r="H352" s="118">
        <v>4.2</v>
      </c>
      <c r="I352" s="118">
        <v>4.18</v>
      </c>
      <c r="J352" s="119">
        <f t="shared" si="4"/>
        <v>0.02</v>
      </c>
      <c r="K352" s="115" t="s">
        <v>5463</v>
      </c>
      <c r="L352" s="121" t="str">
        <f t="shared" si="5"/>
        <v>PT15982861101318</v>
      </c>
      <c r="M352" s="121" t="s">
        <v>5464</v>
      </c>
      <c r="N352" s="122">
        <v>0.020000000000000462</v>
      </c>
      <c r="O352" s="122"/>
      <c r="P352" s="119">
        <f t="shared" si="6"/>
        <v>0</v>
      </c>
      <c r="Q352" s="124"/>
      <c r="R352" s="124"/>
      <c r="S352" s="124"/>
      <c r="T352" s="125" t="s">
        <v>695</v>
      </c>
      <c r="U352" s="126" t="s">
        <v>697</v>
      </c>
      <c r="V352" s="127" t="s">
        <v>492</v>
      </c>
      <c r="W352" s="129" t="str">
        <f t="shared" si="7"/>
        <v>Hao hụt</v>
      </c>
      <c r="X352" s="129" t="str">
        <f t="shared" si="21"/>
        <v/>
      </c>
      <c r="Y352" s="154" t="s">
        <v>499</v>
      </c>
      <c r="Z352" s="131" t="s">
        <v>745</v>
      </c>
      <c r="AA352" s="124"/>
      <c r="AB352" s="132"/>
      <c r="AC352" s="133"/>
      <c r="AD352" s="134"/>
      <c r="AE352" s="133"/>
      <c r="AF352" s="135" t="str">
        <f t="array" ref="AF352">xlookup($E:$E,'CLV2'!$A:$A,'CLV2'!E:E)</f>
        <v>2.FRUITS</v>
      </c>
      <c r="AG352" s="135" t="str">
        <f t="shared" si="10"/>
        <v>KG</v>
      </c>
      <c r="AH352" s="136">
        <f t="shared" si="11"/>
        <v>0.004761904762</v>
      </c>
      <c r="AI352" s="137">
        <f t="array" ref="AI352">XLOOKUP(E352,'Đơn giá'!A:A,'Đơn giá'!D:D)</f>
        <v>35000</v>
      </c>
      <c r="AJ352" s="138">
        <f t="shared" si="12"/>
        <v>700</v>
      </c>
      <c r="AK352" s="138">
        <f t="shared" si="13"/>
        <v>700</v>
      </c>
      <c r="AL352" s="138">
        <f t="shared" si="14"/>
        <v>0</v>
      </c>
      <c r="AM352" s="138">
        <f t="shared" si="15"/>
        <v>0</v>
      </c>
      <c r="AN352" s="138">
        <f t="shared" si="16"/>
        <v>0</v>
      </c>
      <c r="AO352" s="139" t="str">
        <f t="array" ref="AO352">XLOOKUP($D:$D,'DS ST'!$J:$J,'DS ST'!K:K)</f>
        <v>SC004524 - Trần Thanh Hiền</v>
      </c>
      <c r="AP352" s="139" t="str">
        <f t="array" ref="AP352">XLOOKUP($D:$D,'DS ST'!$J:$J,'DS ST'!L:L)</f>
        <v>Nguyễn Thị Cà</v>
      </c>
      <c r="AQ352" s="139" t="str">
        <f t="array" ref="AQ352">XLOOKUP($D:$D,'DS ST'!$J:$J,'DS ST'!M:M)</f>
        <v>HCM 019</v>
      </c>
      <c r="AR352" s="140"/>
      <c r="AS352" s="140"/>
      <c r="AT352" s="135" t="str">
        <f t="array" ref="AT352">xlookup($E:$E,'CLV2'!$A:$A,'CLV2'!$F:$F)</f>
        <v>3.LOCAL FRUITS</v>
      </c>
      <c r="AU352" s="135" t="str">
        <f t="array" ref="AU352">xlookup($E:$E,'CLV2'!$A:$A,'CLV2'!$G:$G)</f>
        <v>4.Mận Roi</v>
      </c>
      <c r="AV352" s="142"/>
      <c r="AW352" s="143"/>
      <c r="AX352" s="144"/>
    </row>
    <row r="353" ht="22.5" customHeight="1">
      <c r="A353" s="113"/>
      <c r="B353" s="114">
        <v>46235.0</v>
      </c>
      <c r="C353" s="115" t="s">
        <v>638</v>
      </c>
      <c r="D353" s="116" t="str">
        <f>VLOOKUP(C353,'DS ST'!A:B,2,0)</f>
        <v>A179</v>
      </c>
      <c r="E353" s="117">
        <v>1101392.0</v>
      </c>
      <c r="F353" s="115" t="s">
        <v>1093</v>
      </c>
      <c r="G353" s="115" t="s">
        <v>104</v>
      </c>
      <c r="H353" s="118">
        <v>5.1</v>
      </c>
      <c r="I353" s="118">
        <v>5.06</v>
      </c>
      <c r="J353" s="119">
        <f t="shared" si="4"/>
        <v>0.04</v>
      </c>
      <c r="K353" s="115" t="s">
        <v>5463</v>
      </c>
      <c r="L353" s="121" t="str">
        <f t="shared" si="5"/>
        <v>PT15982861101392</v>
      </c>
      <c r="M353" s="121" t="s">
        <v>5464</v>
      </c>
      <c r="N353" s="122">
        <v>0.040000000000000036</v>
      </c>
      <c r="O353" s="122"/>
      <c r="P353" s="119">
        <f t="shared" si="6"/>
        <v>0</v>
      </c>
      <c r="Q353" s="124"/>
      <c r="R353" s="124"/>
      <c r="S353" s="124"/>
      <c r="T353" s="125" t="s">
        <v>695</v>
      </c>
      <c r="U353" s="126" t="s">
        <v>697</v>
      </c>
      <c r="V353" s="127" t="s">
        <v>492</v>
      </c>
      <c r="W353" s="129" t="str">
        <f t="shared" si="7"/>
        <v>Hao hụt</v>
      </c>
      <c r="X353" s="129" t="str">
        <f t="shared" si="21"/>
        <v/>
      </c>
      <c r="Y353" s="154" t="s">
        <v>499</v>
      </c>
      <c r="Z353" s="131" t="s">
        <v>745</v>
      </c>
      <c r="AA353" s="124"/>
      <c r="AB353" s="132"/>
      <c r="AC353" s="133"/>
      <c r="AD353" s="134"/>
      <c r="AE353" s="133"/>
      <c r="AF353" s="135" t="str">
        <f t="array" ref="AF353">xlookup($E:$E,'CLV2'!$A:$A,'CLV2'!E:E)</f>
        <v>2.VEGETABLES</v>
      </c>
      <c r="AG353" s="135" t="str">
        <f t="shared" si="10"/>
        <v>KG</v>
      </c>
      <c r="AH353" s="136">
        <f t="shared" si="11"/>
        <v>0.007843137255</v>
      </c>
      <c r="AI353" s="137">
        <f t="array" ref="AI353">XLOOKUP(E353,'Đơn giá'!A:A,'Đơn giá'!D:D)</f>
        <v>48000</v>
      </c>
      <c r="AJ353" s="138">
        <f t="shared" si="12"/>
        <v>1920</v>
      </c>
      <c r="AK353" s="138">
        <f t="shared" si="13"/>
        <v>1920</v>
      </c>
      <c r="AL353" s="138">
        <f t="shared" si="14"/>
        <v>0</v>
      </c>
      <c r="AM353" s="138">
        <f t="shared" si="15"/>
        <v>0</v>
      </c>
      <c r="AN353" s="138">
        <f t="shared" si="16"/>
        <v>0</v>
      </c>
      <c r="AO353" s="139" t="str">
        <f t="array" ref="AO353">XLOOKUP($D:$D,'DS ST'!$J:$J,'DS ST'!K:K)</f>
        <v>SC004524 - Trần Thanh Hiền</v>
      </c>
      <c r="AP353" s="139" t="str">
        <f t="array" ref="AP353">XLOOKUP($D:$D,'DS ST'!$J:$J,'DS ST'!L:L)</f>
        <v>Nguyễn Thị Cà</v>
      </c>
      <c r="AQ353" s="139" t="str">
        <f t="array" ref="AQ353">XLOOKUP($D:$D,'DS ST'!$J:$J,'DS ST'!M:M)</f>
        <v>HCM 019</v>
      </c>
      <c r="AR353" s="140"/>
      <c r="AS353" s="140"/>
      <c r="AT353" s="135" t="str">
        <f t="array" ref="AT353">xlookup($E:$E,'CLV2'!$A:$A,'CLV2'!$F:$F)</f>
        <v>3.FRUIT VEGGIES</v>
      </c>
      <c r="AU353" s="135" t="str">
        <f t="array" ref="AU353">xlookup($E:$E,'CLV2'!$A:$A,'CLV2'!$G:$G)</f>
        <v>4.Cà Chua, Dưa Leo, Ớt Chuông</v>
      </c>
      <c r="AV353" s="142"/>
      <c r="AW353" s="143"/>
      <c r="AX353" s="144"/>
    </row>
    <row r="354" ht="22.5" customHeight="1">
      <c r="A354" s="113"/>
      <c r="B354" s="114">
        <v>46235.0</v>
      </c>
      <c r="C354" s="115" t="s">
        <v>1234</v>
      </c>
      <c r="D354" s="116" t="str">
        <f>VLOOKUP(C354,'DS ST'!A:B,2,0)</f>
        <v>VH5</v>
      </c>
      <c r="E354" s="117">
        <v>1100816.0</v>
      </c>
      <c r="F354" s="115" t="s">
        <v>919</v>
      </c>
      <c r="G354" s="115" t="s">
        <v>104</v>
      </c>
      <c r="H354" s="118">
        <v>14.8</v>
      </c>
      <c r="I354" s="118">
        <v>14.74</v>
      </c>
      <c r="J354" s="119">
        <f t="shared" si="4"/>
        <v>0.06</v>
      </c>
      <c r="K354" s="115" t="s">
        <v>5465</v>
      </c>
      <c r="L354" s="121" t="str">
        <f t="shared" si="5"/>
        <v>PT15982831100816</v>
      </c>
      <c r="M354" s="121" t="s">
        <v>5466</v>
      </c>
      <c r="N354" s="122">
        <v>0.0600000000000005</v>
      </c>
      <c r="O354" s="122"/>
      <c r="P354" s="119">
        <f t="shared" si="6"/>
        <v>0</v>
      </c>
      <c r="Q354" s="124"/>
      <c r="R354" s="124"/>
      <c r="S354" s="124"/>
      <c r="T354" s="125" t="s">
        <v>695</v>
      </c>
      <c r="U354" s="126" t="s">
        <v>697</v>
      </c>
      <c r="V354" s="127" t="s">
        <v>492</v>
      </c>
      <c r="W354" s="129" t="str">
        <f t="shared" si="7"/>
        <v>Hao hụt</v>
      </c>
      <c r="X354" s="129" t="str">
        <f t="shared" si="21"/>
        <v/>
      </c>
      <c r="Y354" s="154" t="s">
        <v>499</v>
      </c>
      <c r="Z354" s="131" t="s">
        <v>745</v>
      </c>
      <c r="AA354" s="124"/>
      <c r="AB354" s="132"/>
      <c r="AC354" s="133"/>
      <c r="AD354" s="134"/>
      <c r="AE354" s="133"/>
      <c r="AF354" s="135" t="str">
        <f t="array" ref="AF354">xlookup($E:$E,'CLV2'!$A:$A,'CLV2'!E:E)</f>
        <v>2.FRUITS</v>
      </c>
      <c r="AG354" s="135" t="str">
        <f t="shared" si="10"/>
        <v>KG</v>
      </c>
      <c r="AH354" s="136">
        <f t="shared" si="11"/>
        <v>0.004054054054</v>
      </c>
      <c r="AI354" s="137">
        <f t="array" ref="AI354">XLOOKUP(E354,'Đơn giá'!A:A,'Đơn giá'!D:D)</f>
        <v>19000</v>
      </c>
      <c r="AJ354" s="138">
        <f t="shared" si="12"/>
        <v>1140</v>
      </c>
      <c r="AK354" s="138">
        <f t="shared" si="13"/>
        <v>1140</v>
      </c>
      <c r="AL354" s="138">
        <f t="shared" si="14"/>
        <v>0</v>
      </c>
      <c r="AM354" s="138">
        <f t="shared" si="15"/>
        <v>0</v>
      </c>
      <c r="AN354" s="138">
        <f t="shared" si="16"/>
        <v>0</v>
      </c>
      <c r="AO354" s="139" t="str">
        <f t="array" ref="AO354">XLOOKUP($D:$D,'DS ST'!$J:$J,'DS ST'!K:K)</f>
        <v>SC002203 - Nguyễn Thị Ngọc Bích</v>
      </c>
      <c r="AP354" s="139" t="str">
        <f t="array" ref="AP354">XLOOKUP($D:$D,'DS ST'!$J:$J,'DS ST'!L:L)</f>
        <v>Nguyễn Thị Cà</v>
      </c>
      <c r="AQ354" s="139" t="str">
        <f t="array" ref="AQ354">XLOOKUP($D:$D,'DS ST'!$J:$J,'DS ST'!M:M)</f>
        <v>HCM 005</v>
      </c>
      <c r="AR354" s="140"/>
      <c r="AS354" s="140"/>
      <c r="AT354" s="135" t="str">
        <f t="array" ref="AT354">xlookup($E:$E,'CLV2'!$A:$A,'CLV2'!$F:$F)</f>
        <v>3.LOCAL FRUITS</v>
      </c>
      <c r="AU354" s="135" t="str">
        <f t="array" ref="AU354">xlookup($E:$E,'CLV2'!$A:$A,'CLV2'!$G:$G)</f>
        <v>4.Dưa Hấu</v>
      </c>
      <c r="AV354" s="142"/>
      <c r="AW354" s="143"/>
      <c r="AX354" s="144"/>
    </row>
    <row r="355" ht="22.5" customHeight="1">
      <c r="A355" s="113"/>
      <c r="B355" s="114">
        <v>46235.0</v>
      </c>
      <c r="C355" s="115" t="s">
        <v>1234</v>
      </c>
      <c r="D355" s="116" t="str">
        <f>VLOOKUP(C355,'DS ST'!A:B,2,0)</f>
        <v>VH5</v>
      </c>
      <c r="E355" s="117">
        <v>1101366.0</v>
      </c>
      <c r="F355" s="115" t="s">
        <v>1804</v>
      </c>
      <c r="G355" s="115" t="s">
        <v>104</v>
      </c>
      <c r="H355" s="118">
        <v>4.0</v>
      </c>
      <c r="I355" s="118">
        <v>3.94</v>
      </c>
      <c r="J355" s="119">
        <f t="shared" si="4"/>
        <v>0.06</v>
      </c>
      <c r="K355" s="115" t="s">
        <v>5465</v>
      </c>
      <c r="L355" s="121" t="str">
        <f t="shared" si="5"/>
        <v>PT15982831101366</v>
      </c>
      <c r="M355" s="121" t="s">
        <v>5466</v>
      </c>
      <c r="N355" s="122">
        <v>0.06000000000000005</v>
      </c>
      <c r="O355" s="122"/>
      <c r="P355" s="119">
        <f t="shared" si="6"/>
        <v>0</v>
      </c>
      <c r="Q355" s="124"/>
      <c r="R355" s="124"/>
      <c r="S355" s="124"/>
      <c r="T355" s="125" t="s">
        <v>695</v>
      </c>
      <c r="U355" s="126" t="s">
        <v>697</v>
      </c>
      <c r="V355" s="127" t="s">
        <v>492</v>
      </c>
      <c r="W355" s="129" t="str">
        <f t="shared" si="7"/>
        <v>Hao hụt</v>
      </c>
      <c r="X355" s="129" t="str">
        <f t="shared" si="21"/>
        <v/>
      </c>
      <c r="Y355" s="154" t="s">
        <v>499</v>
      </c>
      <c r="Z355" s="131" t="s">
        <v>745</v>
      </c>
      <c r="AA355" s="124"/>
      <c r="AB355" s="132"/>
      <c r="AC355" s="133"/>
      <c r="AD355" s="134"/>
      <c r="AE355" s="133"/>
      <c r="AF355" s="135" t="str">
        <f t="array" ref="AF355">xlookup($E:$E,'CLV2'!$A:$A,'CLV2'!E:E)</f>
        <v>2.VEGETABLES</v>
      </c>
      <c r="AG355" s="135" t="str">
        <f t="shared" si="10"/>
        <v>KG</v>
      </c>
      <c r="AH355" s="136">
        <f t="shared" si="11"/>
        <v>0.015</v>
      </c>
      <c r="AI355" s="137">
        <f t="array" ref="AI355">XLOOKUP(E355,'Đơn giá'!A:A,'Đơn giá'!D:D)</f>
        <v>55000</v>
      </c>
      <c r="AJ355" s="138">
        <f t="shared" si="12"/>
        <v>3300</v>
      </c>
      <c r="AK355" s="138">
        <f t="shared" si="13"/>
        <v>3300</v>
      </c>
      <c r="AL355" s="138">
        <f t="shared" si="14"/>
        <v>0</v>
      </c>
      <c r="AM355" s="138">
        <f t="shared" si="15"/>
        <v>0</v>
      </c>
      <c r="AN355" s="138">
        <f t="shared" si="16"/>
        <v>0</v>
      </c>
      <c r="AO355" s="139" t="str">
        <f t="array" ref="AO355">XLOOKUP($D:$D,'DS ST'!$J:$J,'DS ST'!K:K)</f>
        <v>SC002203 - Nguyễn Thị Ngọc Bích</v>
      </c>
      <c r="AP355" s="139" t="str">
        <f t="array" ref="AP355">XLOOKUP($D:$D,'DS ST'!$J:$J,'DS ST'!L:L)</f>
        <v>Nguyễn Thị Cà</v>
      </c>
      <c r="AQ355" s="139" t="str">
        <f t="array" ref="AQ355">XLOOKUP($D:$D,'DS ST'!$J:$J,'DS ST'!M:M)</f>
        <v>HCM 005</v>
      </c>
      <c r="AR355" s="140"/>
      <c r="AS355" s="140"/>
      <c r="AT355" s="135" t="str">
        <f t="array" ref="AT355">xlookup($E:$E,'CLV2'!$A:$A,'CLV2'!$F:$F)</f>
        <v>3.LEAFY VEGGIES</v>
      </c>
      <c r="AU355" s="135" t="str">
        <f t="array" ref="AU355">xlookup($E:$E,'CLV2'!$A:$A,'CLV2'!$G:$G)</f>
        <v>4.Rau Ăn Bông</v>
      </c>
      <c r="AV355" s="142"/>
      <c r="AW355" s="143"/>
      <c r="AX355" s="144"/>
    </row>
    <row r="356" ht="22.5" customHeight="1">
      <c r="A356" s="113"/>
      <c r="B356" s="114">
        <v>46235.0</v>
      </c>
      <c r="C356" s="115" t="s">
        <v>373</v>
      </c>
      <c r="D356" s="116" t="str">
        <f>VLOOKUP(C356,'DS ST'!A:B,2,0)</f>
        <v>A130</v>
      </c>
      <c r="E356" s="117">
        <v>10565.0</v>
      </c>
      <c r="F356" s="115" t="s">
        <v>5467</v>
      </c>
      <c r="G356" s="115" t="s">
        <v>275</v>
      </c>
      <c r="H356" s="118">
        <v>2.0</v>
      </c>
      <c r="I356" s="118">
        <v>0.0</v>
      </c>
      <c r="J356" s="119">
        <f t="shared" si="4"/>
        <v>2</v>
      </c>
      <c r="K356" s="115" t="s">
        <v>5468</v>
      </c>
      <c r="L356" s="121" t="str">
        <f t="shared" si="5"/>
        <v>PT159828210565</v>
      </c>
      <c r="M356" s="121" t="s">
        <v>5469</v>
      </c>
      <c r="N356" s="122"/>
      <c r="O356" s="122"/>
      <c r="P356" s="119">
        <f t="shared" si="6"/>
        <v>2</v>
      </c>
      <c r="Q356" s="124"/>
      <c r="R356" s="124"/>
      <c r="S356" s="124"/>
      <c r="T356" s="125"/>
      <c r="U356" s="126" t="s">
        <v>697</v>
      </c>
      <c r="V356" s="127" t="s">
        <v>1500</v>
      </c>
      <c r="W356" s="129" t="str">
        <f t="shared" si="7"/>
        <v/>
      </c>
      <c r="X356" s="129" t="str">
        <f t="shared" si="21"/>
        <v/>
      </c>
      <c r="Y356" s="154" t="s">
        <v>499</v>
      </c>
      <c r="Z356" s="131" t="s">
        <v>745</v>
      </c>
      <c r="AA356" s="124"/>
      <c r="AB356" s="132"/>
      <c r="AC356" s="133"/>
      <c r="AD356" s="134"/>
      <c r="AE356" s="133"/>
      <c r="AF356" s="135" t="str">
        <f t="array" ref="AF356">xlookup($E:$E,'CLV2'!$A:$A,'CLV2'!E:E)</f>
        <v>2.FRUITS</v>
      </c>
      <c r="AG356" s="135" t="str">
        <f t="shared" si="10"/>
        <v>Pack</v>
      </c>
      <c r="AH356" s="136">
        <f t="shared" si="11"/>
        <v>1</v>
      </c>
      <c r="AI356" s="137">
        <f t="array" ref="AI356">XLOOKUP(E356,'Đơn giá'!A:A,'Đơn giá'!D:D)</f>
        <v>14940</v>
      </c>
      <c r="AJ356" s="138">
        <f t="shared" si="12"/>
        <v>29880</v>
      </c>
      <c r="AK356" s="138">
        <f t="shared" si="13"/>
        <v>0</v>
      </c>
      <c r="AL356" s="138">
        <f t="shared" si="14"/>
        <v>0</v>
      </c>
      <c r="AM356" s="138">
        <f t="shared" si="15"/>
        <v>29880</v>
      </c>
      <c r="AN356" s="138">
        <f t="shared" si="16"/>
        <v>0</v>
      </c>
      <c r="AO356" s="139" t="str">
        <f t="array" ref="AO356">XLOOKUP($D:$D,'DS ST'!$J:$J,'DS ST'!K:K)</f>
        <v>SC004524 - Trần Thanh Hiền</v>
      </c>
      <c r="AP356" s="139" t="str">
        <f t="array" ref="AP356">XLOOKUP($D:$D,'DS ST'!$J:$J,'DS ST'!L:L)</f>
        <v>Nguyễn Thị Cà</v>
      </c>
      <c r="AQ356" s="139" t="str">
        <f t="array" ref="AQ356">XLOOKUP($D:$D,'DS ST'!$J:$J,'DS ST'!M:M)</f>
        <v>HCM 019</v>
      </c>
      <c r="AR356" s="140"/>
      <c r="AS356" s="140"/>
      <c r="AT356" s="135" t="str">
        <f t="array" ref="AT356">xlookup($E:$E,'CLV2'!$A:$A,'CLV2'!$F:$F)</f>
        <v>3.LOCAL FRUITS</v>
      </c>
      <c r="AU356" s="135" t="str">
        <f t="array" ref="AU356">xlookup($E:$E,'CLV2'!$A:$A,'CLV2'!$G:$G)</f>
        <v>4.Ổi</v>
      </c>
      <c r="AV356" s="142"/>
      <c r="AW356" s="143"/>
      <c r="AX356" s="144"/>
    </row>
    <row r="357" ht="22.5" customHeight="1">
      <c r="A357" s="113"/>
      <c r="B357" s="114">
        <v>46235.0</v>
      </c>
      <c r="C357" s="115" t="s">
        <v>373</v>
      </c>
      <c r="D357" s="116" t="str">
        <f>VLOOKUP(C357,'DS ST'!A:B,2,0)</f>
        <v>A130</v>
      </c>
      <c r="E357" s="117">
        <v>1100816.0</v>
      </c>
      <c r="F357" s="115" t="s">
        <v>919</v>
      </c>
      <c r="G357" s="115" t="s">
        <v>104</v>
      </c>
      <c r="H357" s="118">
        <v>29.1</v>
      </c>
      <c r="I357" s="118">
        <v>28.9</v>
      </c>
      <c r="J357" s="119">
        <f t="shared" si="4"/>
        <v>0.2</v>
      </c>
      <c r="K357" s="115" t="s">
        <v>5468</v>
      </c>
      <c r="L357" s="121" t="str">
        <f t="shared" si="5"/>
        <v>PT15982821100816</v>
      </c>
      <c r="M357" s="121" t="s">
        <v>5469</v>
      </c>
      <c r="N357" s="122">
        <v>0.20000000000000284</v>
      </c>
      <c r="O357" s="122"/>
      <c r="P357" s="119">
        <f t="shared" si="6"/>
        <v>0</v>
      </c>
      <c r="Q357" s="124"/>
      <c r="R357" s="124"/>
      <c r="S357" s="124"/>
      <c r="T357" s="125" t="s">
        <v>3271</v>
      </c>
      <c r="U357" s="126" t="s">
        <v>697</v>
      </c>
      <c r="V357" s="127" t="s">
        <v>492</v>
      </c>
      <c r="W357" s="129" t="str">
        <f t="shared" si="7"/>
        <v>Hao hụt</v>
      </c>
      <c r="X357" s="129" t="str">
        <f t="shared" si="21"/>
        <v/>
      </c>
      <c r="Y357" s="154" t="s">
        <v>499</v>
      </c>
      <c r="Z357" s="131" t="s">
        <v>745</v>
      </c>
      <c r="AA357" s="124"/>
      <c r="AB357" s="132"/>
      <c r="AC357" s="133"/>
      <c r="AD357" s="134"/>
      <c r="AE357" s="133"/>
      <c r="AF357" s="135" t="str">
        <f t="array" ref="AF357">xlookup($E:$E,'CLV2'!$A:$A,'CLV2'!E:E)</f>
        <v>2.FRUITS</v>
      </c>
      <c r="AG357" s="135" t="str">
        <f t="shared" si="10"/>
        <v>KG</v>
      </c>
      <c r="AH357" s="136">
        <f t="shared" si="11"/>
        <v>0.006872852234</v>
      </c>
      <c r="AI357" s="137">
        <f t="array" ref="AI357">XLOOKUP(E357,'Đơn giá'!A:A,'Đơn giá'!D:D)</f>
        <v>19000</v>
      </c>
      <c r="AJ357" s="138">
        <f t="shared" si="12"/>
        <v>3800</v>
      </c>
      <c r="AK357" s="138">
        <f t="shared" si="13"/>
        <v>3800</v>
      </c>
      <c r="AL357" s="138">
        <f t="shared" si="14"/>
        <v>0</v>
      </c>
      <c r="AM357" s="138">
        <f t="shared" si="15"/>
        <v>0</v>
      </c>
      <c r="AN357" s="138">
        <f t="shared" si="16"/>
        <v>0</v>
      </c>
      <c r="AO357" s="139" t="str">
        <f t="array" ref="AO357">XLOOKUP($D:$D,'DS ST'!$J:$J,'DS ST'!K:K)</f>
        <v>SC004524 - Trần Thanh Hiền</v>
      </c>
      <c r="AP357" s="139" t="str">
        <f t="array" ref="AP357">XLOOKUP($D:$D,'DS ST'!$J:$J,'DS ST'!L:L)</f>
        <v>Nguyễn Thị Cà</v>
      </c>
      <c r="AQ357" s="139" t="str">
        <f t="array" ref="AQ357">XLOOKUP($D:$D,'DS ST'!$J:$J,'DS ST'!M:M)</f>
        <v>HCM 019</v>
      </c>
      <c r="AR357" s="140"/>
      <c r="AS357" s="140"/>
      <c r="AT357" s="135" t="str">
        <f t="array" ref="AT357">xlookup($E:$E,'CLV2'!$A:$A,'CLV2'!$F:$F)</f>
        <v>3.LOCAL FRUITS</v>
      </c>
      <c r="AU357" s="135" t="str">
        <f t="array" ref="AU357">xlookup($E:$E,'CLV2'!$A:$A,'CLV2'!$G:$G)</f>
        <v>4.Dưa Hấu</v>
      </c>
      <c r="AV357" s="142"/>
      <c r="AW357" s="143"/>
      <c r="AX357" s="144"/>
    </row>
    <row r="358" ht="22.5" customHeight="1">
      <c r="A358" s="113"/>
      <c r="B358" s="114">
        <v>46235.0</v>
      </c>
      <c r="C358" s="115" t="s">
        <v>1080</v>
      </c>
      <c r="D358" s="116" t="str">
        <f>VLOOKUP(C358,'DS ST'!A:B,2,0)</f>
        <v>NTN</v>
      </c>
      <c r="E358" s="117">
        <v>10900.0</v>
      </c>
      <c r="F358" s="115" t="s">
        <v>727</v>
      </c>
      <c r="G358" s="115" t="s">
        <v>29</v>
      </c>
      <c r="H358" s="118">
        <v>3.0</v>
      </c>
      <c r="I358" s="118">
        <v>0.0</v>
      </c>
      <c r="J358" s="119">
        <f t="shared" si="4"/>
        <v>3</v>
      </c>
      <c r="K358" s="115" t="s">
        <v>5470</v>
      </c>
      <c r="L358" s="121" t="str">
        <f t="shared" si="5"/>
        <v>PT159828010900</v>
      </c>
      <c r="M358" s="121" t="s">
        <v>5471</v>
      </c>
      <c r="N358" s="122"/>
      <c r="O358" s="122"/>
      <c r="P358" s="119">
        <f t="shared" si="6"/>
        <v>3</v>
      </c>
      <c r="Q358" s="124"/>
      <c r="R358" s="124"/>
      <c r="S358" s="124"/>
      <c r="T358" s="125"/>
      <c r="U358" s="126" t="s">
        <v>697</v>
      </c>
      <c r="V358" s="127" t="s">
        <v>1500</v>
      </c>
      <c r="W358" s="129" t="str">
        <f t="shared" si="7"/>
        <v/>
      </c>
      <c r="X358" s="129" t="str">
        <f t="shared" si="21"/>
        <v/>
      </c>
      <c r="Y358" s="154" t="s">
        <v>499</v>
      </c>
      <c r="Z358" s="131" t="s">
        <v>745</v>
      </c>
      <c r="AA358" s="124"/>
      <c r="AB358" s="132"/>
      <c r="AC358" s="133"/>
      <c r="AD358" s="134"/>
      <c r="AE358" s="133"/>
      <c r="AF358" s="135" t="str">
        <f t="array" ref="AF358">xlookup($E:$E,'CLV2'!$A:$A,'CLV2'!E:E)</f>
        <v>2.VEGETABLES</v>
      </c>
      <c r="AG358" s="135" t="str">
        <f t="shared" si="10"/>
        <v>Pack</v>
      </c>
      <c r="AH358" s="136">
        <f t="shared" si="11"/>
        <v>1</v>
      </c>
      <c r="AI358" s="137">
        <f t="array" ref="AI358">XLOOKUP(E358,'Đơn giá'!A:A,'Đơn giá'!D:D)</f>
        <v>10000</v>
      </c>
      <c r="AJ358" s="138">
        <f t="shared" si="12"/>
        <v>30000</v>
      </c>
      <c r="AK358" s="138">
        <f t="shared" si="13"/>
        <v>0</v>
      </c>
      <c r="AL358" s="138">
        <f t="shared" si="14"/>
        <v>0</v>
      </c>
      <c r="AM358" s="138">
        <f t="shared" si="15"/>
        <v>30000</v>
      </c>
      <c r="AN358" s="138">
        <f t="shared" si="16"/>
        <v>0</v>
      </c>
      <c r="AO358" s="139" t="str">
        <f t="array" ref="AO358">XLOOKUP($D:$D,'DS ST'!$J:$J,'DS ST'!K:K)</f>
        <v>SC007426 - Trần Hữu Vinh</v>
      </c>
      <c r="AP358" s="139" t="str">
        <f t="array" ref="AP358">XLOOKUP($D:$D,'DS ST'!$J:$J,'DS ST'!L:L)</f>
        <v>Võ Thị Huệ</v>
      </c>
      <c r="AQ358" s="139" t="str">
        <f t="array" ref="AQ358">XLOOKUP($D:$D,'DS ST'!$J:$J,'DS ST'!M:M)</f>
        <v>HCM 015</v>
      </c>
      <c r="AR358" s="140"/>
      <c r="AS358" s="140"/>
      <c r="AT358" s="135" t="str">
        <f t="array" ref="AT358">xlookup($E:$E,'CLV2'!$A:$A,'CLV2'!$F:$F)</f>
        <v>3.LEAFY VEGGIES</v>
      </c>
      <c r="AU358" s="135" t="str">
        <f t="array" ref="AU358">xlookup($E:$E,'CLV2'!$A:$A,'CLV2'!$G:$G)</f>
        <v>4.Rau Cải</v>
      </c>
      <c r="AV358" s="142"/>
      <c r="AW358" s="143"/>
      <c r="AX358" s="144"/>
    </row>
    <row r="359" ht="22.5" customHeight="1">
      <c r="A359" s="113"/>
      <c r="B359" s="114">
        <v>46235.0</v>
      </c>
      <c r="C359" s="115" t="s">
        <v>1080</v>
      </c>
      <c r="D359" s="116" t="str">
        <f>VLOOKUP(C359,'DS ST'!A:B,2,0)</f>
        <v>NTN</v>
      </c>
      <c r="E359" s="117">
        <v>11321.0</v>
      </c>
      <c r="F359" s="115" t="s">
        <v>2433</v>
      </c>
      <c r="G359" s="115" t="s">
        <v>29</v>
      </c>
      <c r="H359" s="118">
        <v>3.0</v>
      </c>
      <c r="I359" s="118">
        <v>0.0</v>
      </c>
      <c r="J359" s="119">
        <f t="shared" si="4"/>
        <v>3</v>
      </c>
      <c r="K359" s="115" t="s">
        <v>5470</v>
      </c>
      <c r="L359" s="121" t="str">
        <f t="shared" si="5"/>
        <v>PT159828011321</v>
      </c>
      <c r="M359" s="121" t="s">
        <v>5471</v>
      </c>
      <c r="N359" s="122"/>
      <c r="O359" s="122"/>
      <c r="P359" s="119">
        <f t="shared" si="6"/>
        <v>3</v>
      </c>
      <c r="Q359" s="124"/>
      <c r="R359" s="124"/>
      <c r="S359" s="124"/>
      <c r="T359" s="125"/>
      <c r="U359" s="126" t="s">
        <v>697</v>
      </c>
      <c r="V359" s="127" t="s">
        <v>1500</v>
      </c>
      <c r="W359" s="129" t="str">
        <f t="shared" si="7"/>
        <v/>
      </c>
      <c r="X359" s="129" t="str">
        <f t="shared" si="21"/>
        <v/>
      </c>
      <c r="Y359" s="154" t="s">
        <v>499</v>
      </c>
      <c r="Z359" s="131" t="s">
        <v>745</v>
      </c>
      <c r="AA359" s="124"/>
      <c r="AB359" s="132"/>
      <c r="AC359" s="133"/>
      <c r="AD359" s="134"/>
      <c r="AE359" s="133"/>
      <c r="AF359" s="135" t="str">
        <f t="array" ref="AF359">xlookup($E:$E,'CLV2'!$A:$A,'CLV2'!E:E)</f>
        <v>2.VEGETABLES</v>
      </c>
      <c r="AG359" s="135" t="str">
        <f t="shared" si="10"/>
        <v>Pack</v>
      </c>
      <c r="AH359" s="136">
        <f t="shared" si="11"/>
        <v>1</v>
      </c>
      <c r="AI359" s="137">
        <f t="array" ref="AI359">XLOOKUP(E359,'Đơn giá'!A:A,'Đơn giá'!D:D)</f>
        <v>11596</v>
      </c>
      <c r="AJ359" s="138">
        <f t="shared" si="12"/>
        <v>34788</v>
      </c>
      <c r="AK359" s="138">
        <f t="shared" si="13"/>
        <v>0</v>
      </c>
      <c r="AL359" s="138">
        <f t="shared" si="14"/>
        <v>0</v>
      </c>
      <c r="AM359" s="138">
        <f t="shared" si="15"/>
        <v>34788</v>
      </c>
      <c r="AN359" s="138">
        <f t="shared" si="16"/>
        <v>0</v>
      </c>
      <c r="AO359" s="139" t="str">
        <f t="array" ref="AO359">XLOOKUP($D:$D,'DS ST'!$J:$J,'DS ST'!K:K)</f>
        <v>SC007426 - Trần Hữu Vinh</v>
      </c>
      <c r="AP359" s="139" t="str">
        <f t="array" ref="AP359">XLOOKUP($D:$D,'DS ST'!$J:$J,'DS ST'!L:L)</f>
        <v>Võ Thị Huệ</v>
      </c>
      <c r="AQ359" s="139" t="str">
        <f t="array" ref="AQ359">XLOOKUP($D:$D,'DS ST'!$J:$J,'DS ST'!M:M)</f>
        <v>HCM 015</v>
      </c>
      <c r="AR359" s="140"/>
      <c r="AS359" s="140"/>
      <c r="AT359" s="135" t="str">
        <f t="array" ref="AT359">xlookup($E:$E,'CLV2'!$A:$A,'CLV2'!$F:$F)</f>
        <v>3.LEAFY VEGGIES</v>
      </c>
      <c r="AU359" s="135" t="str">
        <f t="array" ref="AU359">xlookup($E:$E,'CLV2'!$A:$A,'CLV2'!$G:$G)</f>
        <v>4.Rau Ăn Lá Thông Dụng</v>
      </c>
      <c r="AV359" s="142"/>
      <c r="AW359" s="143"/>
      <c r="AX359" s="144"/>
    </row>
    <row r="360" ht="22.5" customHeight="1">
      <c r="A360" s="113"/>
      <c r="B360" s="114">
        <v>46235.0</v>
      </c>
      <c r="C360" s="115" t="s">
        <v>1080</v>
      </c>
      <c r="D360" s="116" t="str">
        <f>VLOOKUP(C360,'DS ST'!A:B,2,0)</f>
        <v>NTN</v>
      </c>
      <c r="E360" s="117">
        <v>1101318.0</v>
      </c>
      <c r="F360" s="115" t="s">
        <v>1036</v>
      </c>
      <c r="G360" s="115" t="s">
        <v>104</v>
      </c>
      <c r="H360" s="118">
        <v>4.2</v>
      </c>
      <c r="I360" s="118">
        <v>4.14</v>
      </c>
      <c r="J360" s="119">
        <f t="shared" si="4"/>
        <v>0.06</v>
      </c>
      <c r="K360" s="115" t="s">
        <v>5470</v>
      </c>
      <c r="L360" s="121" t="str">
        <f t="shared" si="5"/>
        <v>PT15982801101318</v>
      </c>
      <c r="M360" s="121" t="s">
        <v>5471</v>
      </c>
      <c r="N360" s="122">
        <v>0.0600000000000005</v>
      </c>
      <c r="O360" s="122"/>
      <c r="P360" s="119">
        <f t="shared" si="6"/>
        <v>0</v>
      </c>
      <c r="Q360" s="124"/>
      <c r="R360" s="124"/>
      <c r="S360" s="124"/>
      <c r="T360" s="125" t="s">
        <v>695</v>
      </c>
      <c r="U360" s="126" t="s">
        <v>697</v>
      </c>
      <c r="V360" s="127" t="s">
        <v>492</v>
      </c>
      <c r="W360" s="129" t="str">
        <f t="shared" si="7"/>
        <v>Hao hụt</v>
      </c>
      <c r="X360" s="129" t="str">
        <f t="shared" si="21"/>
        <v/>
      </c>
      <c r="Y360" s="154" t="s">
        <v>499</v>
      </c>
      <c r="Z360" s="131" t="s">
        <v>745</v>
      </c>
      <c r="AA360" s="124"/>
      <c r="AB360" s="132"/>
      <c r="AC360" s="133"/>
      <c r="AD360" s="134"/>
      <c r="AE360" s="133"/>
      <c r="AF360" s="135" t="str">
        <f t="array" ref="AF360">xlookup($E:$E,'CLV2'!$A:$A,'CLV2'!E:E)</f>
        <v>2.FRUITS</v>
      </c>
      <c r="AG360" s="135" t="str">
        <f t="shared" si="10"/>
        <v>KG</v>
      </c>
      <c r="AH360" s="136">
        <f t="shared" si="11"/>
        <v>0.01428571429</v>
      </c>
      <c r="AI360" s="137">
        <f t="array" ref="AI360">XLOOKUP(E360,'Đơn giá'!A:A,'Đơn giá'!D:D)</f>
        <v>35000</v>
      </c>
      <c r="AJ360" s="138">
        <f t="shared" si="12"/>
        <v>2100</v>
      </c>
      <c r="AK360" s="138">
        <f t="shared" si="13"/>
        <v>2100</v>
      </c>
      <c r="AL360" s="138">
        <f t="shared" si="14"/>
        <v>0</v>
      </c>
      <c r="AM360" s="138">
        <f t="shared" si="15"/>
        <v>0</v>
      </c>
      <c r="AN360" s="138">
        <f t="shared" si="16"/>
        <v>0</v>
      </c>
      <c r="AO360" s="139" t="str">
        <f t="array" ref="AO360">XLOOKUP($D:$D,'DS ST'!$J:$J,'DS ST'!K:K)</f>
        <v>SC007426 - Trần Hữu Vinh</v>
      </c>
      <c r="AP360" s="139" t="str">
        <f t="array" ref="AP360">XLOOKUP($D:$D,'DS ST'!$J:$J,'DS ST'!L:L)</f>
        <v>Võ Thị Huệ</v>
      </c>
      <c r="AQ360" s="139" t="str">
        <f t="array" ref="AQ360">XLOOKUP($D:$D,'DS ST'!$J:$J,'DS ST'!M:M)</f>
        <v>HCM 015</v>
      </c>
      <c r="AR360" s="140"/>
      <c r="AS360" s="140"/>
      <c r="AT360" s="135" t="str">
        <f t="array" ref="AT360">xlookup($E:$E,'CLV2'!$A:$A,'CLV2'!$F:$F)</f>
        <v>3.LOCAL FRUITS</v>
      </c>
      <c r="AU360" s="135" t="str">
        <f t="array" ref="AU360">xlookup($E:$E,'CLV2'!$A:$A,'CLV2'!$G:$G)</f>
        <v>4.Mận Roi</v>
      </c>
      <c r="AV360" s="142"/>
      <c r="AW360" s="143"/>
      <c r="AX360" s="144"/>
    </row>
    <row r="361" ht="22.5" customHeight="1">
      <c r="A361" s="113"/>
      <c r="B361" s="114">
        <v>46235.0</v>
      </c>
      <c r="C361" s="115" t="s">
        <v>1080</v>
      </c>
      <c r="D361" s="116" t="str">
        <f>VLOOKUP(C361,'DS ST'!A:B,2,0)</f>
        <v>NTN</v>
      </c>
      <c r="E361" s="117">
        <v>1101366.0</v>
      </c>
      <c r="F361" s="115" t="s">
        <v>1804</v>
      </c>
      <c r="G361" s="115" t="s">
        <v>104</v>
      </c>
      <c r="H361" s="118">
        <v>4.3</v>
      </c>
      <c r="I361" s="118">
        <v>4.26</v>
      </c>
      <c r="J361" s="119">
        <f t="shared" si="4"/>
        <v>0.04</v>
      </c>
      <c r="K361" s="115" t="s">
        <v>5470</v>
      </c>
      <c r="L361" s="121" t="str">
        <f t="shared" si="5"/>
        <v>PT15982801101366</v>
      </c>
      <c r="M361" s="121" t="s">
        <v>5471</v>
      </c>
      <c r="N361" s="122">
        <v>0.040000000000000036</v>
      </c>
      <c r="O361" s="122"/>
      <c r="P361" s="119">
        <f t="shared" si="6"/>
        <v>0</v>
      </c>
      <c r="Q361" s="124"/>
      <c r="R361" s="124"/>
      <c r="S361" s="124"/>
      <c r="T361" s="125" t="s">
        <v>695</v>
      </c>
      <c r="U361" s="126" t="s">
        <v>697</v>
      </c>
      <c r="V361" s="127" t="s">
        <v>492</v>
      </c>
      <c r="W361" s="129" t="str">
        <f t="shared" si="7"/>
        <v>Hao hụt</v>
      </c>
      <c r="X361" s="129" t="str">
        <f t="shared" si="21"/>
        <v/>
      </c>
      <c r="Y361" s="154" t="s">
        <v>499</v>
      </c>
      <c r="Z361" s="131" t="s">
        <v>745</v>
      </c>
      <c r="AA361" s="124"/>
      <c r="AB361" s="132"/>
      <c r="AC361" s="133"/>
      <c r="AD361" s="134"/>
      <c r="AE361" s="133"/>
      <c r="AF361" s="135" t="str">
        <f t="array" ref="AF361">xlookup($E:$E,'CLV2'!$A:$A,'CLV2'!E:E)</f>
        <v>2.VEGETABLES</v>
      </c>
      <c r="AG361" s="135" t="str">
        <f t="shared" si="10"/>
        <v>KG</v>
      </c>
      <c r="AH361" s="136">
        <f t="shared" si="11"/>
        <v>0.009302325581</v>
      </c>
      <c r="AI361" s="137">
        <f t="array" ref="AI361">XLOOKUP(E361,'Đơn giá'!A:A,'Đơn giá'!D:D)</f>
        <v>55000</v>
      </c>
      <c r="AJ361" s="138">
        <f t="shared" si="12"/>
        <v>2200</v>
      </c>
      <c r="AK361" s="138">
        <f t="shared" si="13"/>
        <v>2200</v>
      </c>
      <c r="AL361" s="138">
        <f t="shared" si="14"/>
        <v>0</v>
      </c>
      <c r="AM361" s="138">
        <f t="shared" si="15"/>
        <v>0</v>
      </c>
      <c r="AN361" s="138">
        <f t="shared" si="16"/>
        <v>0</v>
      </c>
      <c r="AO361" s="139" t="str">
        <f t="array" ref="AO361">XLOOKUP($D:$D,'DS ST'!$J:$J,'DS ST'!K:K)</f>
        <v>SC007426 - Trần Hữu Vinh</v>
      </c>
      <c r="AP361" s="139" t="str">
        <f t="array" ref="AP361">XLOOKUP($D:$D,'DS ST'!$J:$J,'DS ST'!L:L)</f>
        <v>Võ Thị Huệ</v>
      </c>
      <c r="AQ361" s="139" t="str">
        <f t="array" ref="AQ361">XLOOKUP($D:$D,'DS ST'!$J:$J,'DS ST'!M:M)</f>
        <v>HCM 015</v>
      </c>
      <c r="AR361" s="140"/>
      <c r="AS361" s="140"/>
      <c r="AT361" s="135" t="str">
        <f t="array" ref="AT361">xlookup($E:$E,'CLV2'!$A:$A,'CLV2'!$F:$F)</f>
        <v>3.LEAFY VEGGIES</v>
      </c>
      <c r="AU361" s="135" t="str">
        <f t="array" ref="AU361">xlookup($E:$E,'CLV2'!$A:$A,'CLV2'!$G:$G)</f>
        <v>4.Rau Ăn Bông</v>
      </c>
      <c r="AV361" s="142"/>
      <c r="AW361" s="143"/>
      <c r="AX361" s="144"/>
    </row>
    <row r="362" ht="22.5" customHeight="1">
      <c r="A362" s="113"/>
      <c r="B362" s="114">
        <v>46235.0</v>
      </c>
      <c r="C362" s="115" t="s">
        <v>1080</v>
      </c>
      <c r="D362" s="116" t="str">
        <f>VLOOKUP(C362,'DS ST'!A:B,2,0)</f>
        <v>NTN</v>
      </c>
      <c r="E362" s="117">
        <v>1101592.0</v>
      </c>
      <c r="F362" s="115" t="s">
        <v>1161</v>
      </c>
      <c r="G362" s="115" t="s">
        <v>104</v>
      </c>
      <c r="H362" s="118">
        <v>9.6</v>
      </c>
      <c r="I362" s="118">
        <v>9.52</v>
      </c>
      <c r="J362" s="119">
        <f t="shared" si="4"/>
        <v>0.08</v>
      </c>
      <c r="K362" s="115" t="s">
        <v>5470</v>
      </c>
      <c r="L362" s="121" t="str">
        <f t="shared" si="5"/>
        <v>PT15982801101592</v>
      </c>
      <c r="M362" s="121" t="s">
        <v>5471</v>
      </c>
      <c r="N362" s="122">
        <v>0.08000000000000007</v>
      </c>
      <c r="O362" s="122"/>
      <c r="P362" s="119">
        <f t="shared" si="6"/>
        <v>0</v>
      </c>
      <c r="Q362" s="124"/>
      <c r="R362" s="124"/>
      <c r="S362" s="124"/>
      <c r="T362" s="125" t="s">
        <v>695</v>
      </c>
      <c r="U362" s="126" t="s">
        <v>697</v>
      </c>
      <c r="V362" s="127" t="s">
        <v>492</v>
      </c>
      <c r="W362" s="129" t="str">
        <f t="shared" si="7"/>
        <v>Hao hụt</v>
      </c>
      <c r="X362" s="129" t="str">
        <f t="shared" si="21"/>
        <v/>
      </c>
      <c r="Y362" s="154" t="s">
        <v>499</v>
      </c>
      <c r="Z362" s="131" t="s">
        <v>745</v>
      </c>
      <c r="AA362" s="124"/>
      <c r="AB362" s="132"/>
      <c r="AC362" s="133"/>
      <c r="AD362" s="134"/>
      <c r="AE362" s="133"/>
      <c r="AF362" s="135" t="str">
        <f t="array" ref="AF362">xlookup($E:$E,'CLV2'!$A:$A,'CLV2'!E:E)</f>
        <v>2.FRUITS</v>
      </c>
      <c r="AG362" s="135" t="str">
        <f t="shared" si="10"/>
        <v>KG</v>
      </c>
      <c r="AH362" s="136">
        <f t="shared" si="11"/>
        <v>0.008333333333</v>
      </c>
      <c r="AI362" s="137">
        <f t="array" ref="AI362">XLOOKUP(E362,'Đơn giá'!A:A,'Đơn giá'!D:D)</f>
        <v>73000</v>
      </c>
      <c r="AJ362" s="138">
        <f t="shared" si="12"/>
        <v>5840</v>
      </c>
      <c r="AK362" s="138">
        <f t="shared" si="13"/>
        <v>5840</v>
      </c>
      <c r="AL362" s="138">
        <f t="shared" si="14"/>
        <v>0</v>
      </c>
      <c r="AM362" s="138">
        <f t="shared" si="15"/>
        <v>0</v>
      </c>
      <c r="AN362" s="138">
        <f t="shared" si="16"/>
        <v>0</v>
      </c>
      <c r="AO362" s="139" t="str">
        <f t="array" ref="AO362">XLOOKUP($D:$D,'DS ST'!$J:$J,'DS ST'!K:K)</f>
        <v>SC007426 - Trần Hữu Vinh</v>
      </c>
      <c r="AP362" s="139" t="str">
        <f t="array" ref="AP362">XLOOKUP($D:$D,'DS ST'!$J:$J,'DS ST'!L:L)</f>
        <v>Võ Thị Huệ</v>
      </c>
      <c r="AQ362" s="139" t="str">
        <f t="array" ref="AQ362">XLOOKUP($D:$D,'DS ST'!$J:$J,'DS ST'!M:M)</f>
        <v>HCM 015</v>
      </c>
      <c r="AR362" s="140"/>
      <c r="AS362" s="140"/>
      <c r="AT362" s="135" t="str">
        <f t="array" ref="AT362">xlookup($E:$E,'CLV2'!$A:$A,'CLV2'!$F:$F)</f>
        <v>3.LOCAL FRUITS</v>
      </c>
      <c r="AU362" s="135" t="str">
        <f t="array" ref="AU362">xlookup($E:$E,'CLV2'!$A:$A,'CLV2'!$G:$G)</f>
        <v>4.Sầu Riêng</v>
      </c>
      <c r="AV362" s="142"/>
      <c r="AW362" s="143"/>
      <c r="AX362" s="144"/>
    </row>
    <row r="363" ht="22.5" customHeight="1">
      <c r="A363" s="113"/>
      <c r="B363" s="114">
        <v>46235.0</v>
      </c>
      <c r="C363" s="115" t="s">
        <v>1194</v>
      </c>
      <c r="D363" s="116" t="str">
        <f>VLOOKUP(C363,'DS ST'!A:B,2,0)</f>
        <v>SSR</v>
      </c>
      <c r="E363" s="117">
        <v>10793.0</v>
      </c>
      <c r="F363" s="115" t="s">
        <v>642</v>
      </c>
      <c r="G363" s="115" t="s">
        <v>29</v>
      </c>
      <c r="H363" s="118">
        <v>2.0</v>
      </c>
      <c r="I363" s="118">
        <v>0.0</v>
      </c>
      <c r="J363" s="119">
        <f t="shared" si="4"/>
        <v>2</v>
      </c>
      <c r="K363" s="115" t="s">
        <v>5472</v>
      </c>
      <c r="L363" s="121" t="str">
        <f t="shared" si="5"/>
        <v>PT159827710793</v>
      </c>
      <c r="M363" s="121" t="s">
        <v>5473</v>
      </c>
      <c r="N363" s="122"/>
      <c r="O363" s="122"/>
      <c r="P363" s="119">
        <f t="shared" si="6"/>
        <v>2</v>
      </c>
      <c r="Q363" s="124"/>
      <c r="R363" s="153" t="s">
        <v>1104</v>
      </c>
      <c r="S363" s="124"/>
      <c r="T363" s="125"/>
      <c r="U363" s="126" t="s">
        <v>697</v>
      </c>
      <c r="V363" s="127" t="s">
        <v>1500</v>
      </c>
      <c r="W363" s="129" t="str">
        <f t="shared" si="7"/>
        <v/>
      </c>
      <c r="X363" s="129" t="str">
        <f t="shared" si="21"/>
        <v/>
      </c>
      <c r="Y363" s="154" t="s">
        <v>499</v>
      </c>
      <c r="Z363" s="131" t="s">
        <v>745</v>
      </c>
      <c r="AA363" s="124"/>
      <c r="AB363" s="132"/>
      <c r="AC363" s="133"/>
      <c r="AD363" s="134"/>
      <c r="AE363" s="133"/>
      <c r="AF363" s="135" t="str">
        <f t="array" ref="AF363">xlookup($E:$E,'CLV2'!$A:$A,'CLV2'!E:E)</f>
        <v>2.VEGETABLES</v>
      </c>
      <c r="AG363" s="135" t="str">
        <f t="shared" si="10"/>
        <v>Pack</v>
      </c>
      <c r="AH363" s="136">
        <f t="shared" si="11"/>
        <v>1</v>
      </c>
      <c r="AI363" s="137">
        <f t="array" ref="AI363">XLOOKUP(E363,'Đơn giá'!A:A,'Đơn giá'!D:D)</f>
        <v>5500</v>
      </c>
      <c r="AJ363" s="138">
        <f t="shared" si="12"/>
        <v>11000</v>
      </c>
      <c r="AK363" s="138">
        <f t="shared" si="13"/>
        <v>0</v>
      </c>
      <c r="AL363" s="138">
        <f t="shared" si="14"/>
        <v>0</v>
      </c>
      <c r="AM363" s="138">
        <f t="shared" si="15"/>
        <v>11000</v>
      </c>
      <c r="AN363" s="138">
        <f t="shared" si="16"/>
        <v>0</v>
      </c>
      <c r="AO363" s="139" t="str">
        <f t="array" ref="AO363">XLOOKUP($D:$D,'DS ST'!$J:$J,'DS ST'!K:K)</f>
        <v>SC003831 - Trần Kim Phụng</v>
      </c>
      <c r="AP363" s="139" t="str">
        <f t="array" ref="AP363">XLOOKUP($D:$D,'DS ST'!$J:$J,'DS ST'!L:L)</f>
        <v>Võ Thị Huệ</v>
      </c>
      <c r="AQ363" s="139" t="str">
        <f t="array" ref="AQ363">XLOOKUP($D:$D,'DS ST'!$J:$J,'DS ST'!M:M)</f>
        <v>HCM 004</v>
      </c>
      <c r="AR363" s="140"/>
      <c r="AS363" s="140"/>
      <c r="AT363" s="135" t="str">
        <f t="array" ref="AT363">xlookup($E:$E,'CLV2'!$A:$A,'CLV2'!$F:$F)</f>
        <v>3.HERBS</v>
      </c>
      <c r="AU363" s="135" t="str">
        <f t="array" ref="AU363">xlookup($E:$E,'CLV2'!$A:$A,'CLV2'!$G:$G)</f>
        <v>4.Rau Thơm, Rau Nêm</v>
      </c>
      <c r="AV363" s="142"/>
      <c r="AW363" s="143"/>
      <c r="AX363" s="144"/>
    </row>
    <row r="364" ht="22.5" customHeight="1">
      <c r="A364" s="113"/>
      <c r="B364" s="114">
        <v>46235.0</v>
      </c>
      <c r="C364" s="115" t="s">
        <v>1194</v>
      </c>
      <c r="D364" s="116" t="str">
        <f>VLOOKUP(C364,'DS ST'!A:B,2,0)</f>
        <v>SSR</v>
      </c>
      <c r="E364" s="117">
        <v>1100917.0</v>
      </c>
      <c r="F364" s="115" t="s">
        <v>928</v>
      </c>
      <c r="G364" s="115" t="s">
        <v>104</v>
      </c>
      <c r="H364" s="118">
        <v>7.8</v>
      </c>
      <c r="I364" s="118">
        <v>7.775</v>
      </c>
      <c r="J364" s="119">
        <f t="shared" si="4"/>
        <v>0.025</v>
      </c>
      <c r="K364" s="115" t="s">
        <v>5472</v>
      </c>
      <c r="L364" s="121" t="str">
        <f t="shared" si="5"/>
        <v>PT15982771100917</v>
      </c>
      <c r="M364" s="121" t="s">
        <v>5473</v>
      </c>
      <c r="N364" s="122">
        <v>0.024999999999999467</v>
      </c>
      <c r="O364" s="122"/>
      <c r="P364" s="119">
        <f t="shared" si="6"/>
        <v>0</v>
      </c>
      <c r="Q364" s="124"/>
      <c r="R364" s="153" t="s">
        <v>1104</v>
      </c>
      <c r="S364" s="124"/>
      <c r="T364" s="125" t="s">
        <v>5326</v>
      </c>
      <c r="U364" s="126" t="s">
        <v>697</v>
      </c>
      <c r="V364" s="127" t="s">
        <v>492</v>
      </c>
      <c r="W364" s="129" t="str">
        <f t="shared" si="7"/>
        <v>Hao hụt</v>
      </c>
      <c r="X364" s="129" t="str">
        <f t="shared" si="21"/>
        <v/>
      </c>
      <c r="Y364" s="154" t="s">
        <v>499</v>
      </c>
      <c r="Z364" s="131" t="s">
        <v>745</v>
      </c>
      <c r="AA364" s="124"/>
      <c r="AB364" s="132"/>
      <c r="AC364" s="133"/>
      <c r="AD364" s="134"/>
      <c r="AE364" s="133"/>
      <c r="AF364" s="135" t="str">
        <f t="array" ref="AF364">xlookup($E:$E,'CLV2'!$A:$A,'CLV2'!E:E)</f>
        <v>2.VEGETABLES</v>
      </c>
      <c r="AG364" s="135" t="str">
        <f t="shared" si="10"/>
        <v>KG</v>
      </c>
      <c r="AH364" s="136">
        <f t="shared" si="11"/>
        <v>0.003205128205</v>
      </c>
      <c r="AI364" s="137">
        <f t="array" ref="AI364">XLOOKUP(E364,'Đơn giá'!A:A,'Đơn giá'!D:D)</f>
        <v>24500</v>
      </c>
      <c r="AJ364" s="138">
        <f t="shared" si="12"/>
        <v>612.5</v>
      </c>
      <c r="AK364" s="138">
        <f t="shared" si="13"/>
        <v>612.5</v>
      </c>
      <c r="AL364" s="138">
        <f t="shared" si="14"/>
        <v>0</v>
      </c>
      <c r="AM364" s="138">
        <f t="shared" si="15"/>
        <v>0</v>
      </c>
      <c r="AN364" s="138">
        <f t="shared" si="16"/>
        <v>0</v>
      </c>
      <c r="AO364" s="139" t="str">
        <f t="array" ref="AO364">XLOOKUP($D:$D,'DS ST'!$J:$J,'DS ST'!K:K)</f>
        <v>SC003831 - Trần Kim Phụng</v>
      </c>
      <c r="AP364" s="139" t="str">
        <f t="array" ref="AP364">XLOOKUP($D:$D,'DS ST'!$J:$J,'DS ST'!L:L)</f>
        <v>Võ Thị Huệ</v>
      </c>
      <c r="AQ364" s="139" t="str">
        <f t="array" ref="AQ364">XLOOKUP($D:$D,'DS ST'!$J:$J,'DS ST'!M:M)</f>
        <v>HCM 004</v>
      </c>
      <c r="AR364" s="140"/>
      <c r="AS364" s="140"/>
      <c r="AT364" s="135" t="str">
        <f t="array" ref="AT364">xlookup($E:$E,'CLV2'!$A:$A,'CLV2'!$F:$F)</f>
        <v>3.FRUIT VEGGIES</v>
      </c>
      <c r="AU364" s="135" t="str">
        <f t="array" ref="AU364">xlookup($E:$E,'CLV2'!$A:$A,'CLV2'!$G:$G)</f>
        <v>4.Bầu, Bí, Mướp</v>
      </c>
      <c r="AV364" s="142"/>
      <c r="AW364" s="143"/>
      <c r="AX364" s="144"/>
    </row>
    <row r="365" ht="22.5" customHeight="1">
      <c r="A365" s="113"/>
      <c r="B365" s="114">
        <v>46235.0</v>
      </c>
      <c r="C365" s="115" t="s">
        <v>1194</v>
      </c>
      <c r="D365" s="116" t="str">
        <f>VLOOKUP(C365,'DS ST'!A:B,2,0)</f>
        <v>SSR</v>
      </c>
      <c r="E365" s="117">
        <v>1101062.0</v>
      </c>
      <c r="F365" s="115" t="s">
        <v>103</v>
      </c>
      <c r="G365" s="115" t="s">
        <v>104</v>
      </c>
      <c r="H365" s="118">
        <v>10.1</v>
      </c>
      <c r="I365" s="118">
        <v>10.06</v>
      </c>
      <c r="J365" s="119">
        <f t="shared" si="4"/>
        <v>0.04</v>
      </c>
      <c r="K365" s="115" t="s">
        <v>5472</v>
      </c>
      <c r="L365" s="121" t="str">
        <f t="shared" si="5"/>
        <v>PT15982771101062</v>
      </c>
      <c r="M365" s="121" t="s">
        <v>5473</v>
      </c>
      <c r="N365" s="122">
        <v>0.03999999999999915</v>
      </c>
      <c r="O365" s="122"/>
      <c r="P365" s="119">
        <f t="shared" si="6"/>
        <v>0</v>
      </c>
      <c r="Q365" s="124"/>
      <c r="R365" s="153" t="s">
        <v>1104</v>
      </c>
      <c r="S365" s="124"/>
      <c r="T365" s="125" t="s">
        <v>5326</v>
      </c>
      <c r="U365" s="126" t="s">
        <v>697</v>
      </c>
      <c r="V365" s="127" t="s">
        <v>492</v>
      </c>
      <c r="W365" s="129" t="str">
        <f t="shared" si="7"/>
        <v>Hao hụt</v>
      </c>
      <c r="X365" s="129" t="str">
        <f t="shared" si="21"/>
        <v/>
      </c>
      <c r="Y365" s="154" t="s">
        <v>499</v>
      </c>
      <c r="Z365" s="131" t="s">
        <v>745</v>
      </c>
      <c r="AA365" s="124"/>
      <c r="AB365" s="132"/>
      <c r="AC365" s="133"/>
      <c r="AD365" s="134"/>
      <c r="AE365" s="133"/>
      <c r="AF365" s="135" t="str">
        <f t="array" ref="AF365">xlookup($E:$E,'CLV2'!$A:$A,'CLV2'!E:E)</f>
        <v>2.FRUITS</v>
      </c>
      <c r="AG365" s="135" t="str">
        <f t="shared" si="10"/>
        <v>KG</v>
      </c>
      <c r="AH365" s="136">
        <f t="shared" si="11"/>
        <v>0.00396039604</v>
      </c>
      <c r="AI365" s="137">
        <f t="array" ref="AI365">XLOOKUP(E365,'Đơn giá'!A:A,'Đơn giá'!D:D)</f>
        <v>23000</v>
      </c>
      <c r="AJ365" s="138">
        <f t="shared" si="12"/>
        <v>920</v>
      </c>
      <c r="AK365" s="138">
        <f t="shared" si="13"/>
        <v>920</v>
      </c>
      <c r="AL365" s="138">
        <f t="shared" si="14"/>
        <v>0</v>
      </c>
      <c r="AM365" s="138">
        <f t="shared" si="15"/>
        <v>0</v>
      </c>
      <c r="AN365" s="138">
        <f t="shared" si="16"/>
        <v>0</v>
      </c>
      <c r="AO365" s="139" t="str">
        <f t="array" ref="AO365">XLOOKUP($D:$D,'DS ST'!$J:$J,'DS ST'!K:K)</f>
        <v>SC003831 - Trần Kim Phụng</v>
      </c>
      <c r="AP365" s="139" t="str">
        <f t="array" ref="AP365">XLOOKUP($D:$D,'DS ST'!$J:$J,'DS ST'!L:L)</f>
        <v>Võ Thị Huệ</v>
      </c>
      <c r="AQ365" s="139" t="str">
        <f t="array" ref="AQ365">XLOOKUP($D:$D,'DS ST'!$J:$J,'DS ST'!M:M)</f>
        <v>HCM 004</v>
      </c>
      <c r="AR365" s="140"/>
      <c r="AS365" s="140"/>
      <c r="AT365" s="135" t="str">
        <f t="array" ref="AT365">xlookup($E:$E,'CLV2'!$A:$A,'CLV2'!$F:$F)</f>
        <v>3.LOCAL FRUITS</v>
      </c>
      <c r="AU365" s="135" t="str">
        <f t="array" ref="AU365">xlookup($E:$E,'CLV2'!$A:$A,'CLV2'!$G:$G)</f>
        <v>4.Chuối</v>
      </c>
      <c r="AV365" s="142"/>
      <c r="AW365" s="143"/>
      <c r="AX365" s="144"/>
    </row>
    <row r="366" ht="22.5" customHeight="1">
      <c r="A366" s="113"/>
      <c r="B366" s="114">
        <v>46235.0</v>
      </c>
      <c r="C366" s="115" t="s">
        <v>1194</v>
      </c>
      <c r="D366" s="116" t="str">
        <f>VLOOKUP(C366,'DS ST'!A:B,2,0)</f>
        <v>SSR</v>
      </c>
      <c r="E366" s="117">
        <v>1101094.0</v>
      </c>
      <c r="F366" s="115" t="s">
        <v>1011</v>
      </c>
      <c r="G366" s="115" t="s">
        <v>104</v>
      </c>
      <c r="H366" s="118">
        <v>3.0</v>
      </c>
      <c r="I366" s="118">
        <v>2.985</v>
      </c>
      <c r="J366" s="119">
        <f t="shared" si="4"/>
        <v>0.015</v>
      </c>
      <c r="K366" s="115" t="s">
        <v>5472</v>
      </c>
      <c r="L366" s="121" t="str">
        <f t="shared" si="5"/>
        <v>PT15982771101094</v>
      </c>
      <c r="M366" s="121" t="s">
        <v>5473</v>
      </c>
      <c r="N366" s="122">
        <v>0.015000000000000124</v>
      </c>
      <c r="O366" s="122"/>
      <c r="P366" s="119">
        <f t="shared" si="6"/>
        <v>0</v>
      </c>
      <c r="Q366" s="124"/>
      <c r="R366" s="153" t="s">
        <v>1104</v>
      </c>
      <c r="S366" s="124"/>
      <c r="T366" s="125" t="s">
        <v>5326</v>
      </c>
      <c r="U366" s="126" t="s">
        <v>697</v>
      </c>
      <c r="V366" s="127" t="s">
        <v>492</v>
      </c>
      <c r="W366" s="129" t="str">
        <f t="shared" si="7"/>
        <v>Hao hụt</v>
      </c>
      <c r="X366" s="129" t="str">
        <f t="shared" si="21"/>
        <v/>
      </c>
      <c r="Y366" s="154" t="s">
        <v>499</v>
      </c>
      <c r="Z366" s="131" t="s">
        <v>745</v>
      </c>
      <c r="AA366" s="124"/>
      <c r="AB366" s="132"/>
      <c r="AC366" s="133"/>
      <c r="AD366" s="134"/>
      <c r="AE366" s="133"/>
      <c r="AF366" s="135" t="str">
        <f t="array" ref="AF366">xlookup($E:$E,'CLV2'!$A:$A,'CLV2'!E:E)</f>
        <v>2.FRUITS</v>
      </c>
      <c r="AG366" s="135" t="str">
        <f t="shared" si="10"/>
        <v>KG</v>
      </c>
      <c r="AH366" s="136">
        <f t="shared" si="11"/>
        <v>0.005</v>
      </c>
      <c r="AI366" s="137">
        <f t="array" ref="AI366">XLOOKUP(E366,'Đơn giá'!A:A,'Đơn giá'!D:D)</f>
        <v>37000</v>
      </c>
      <c r="AJ366" s="138">
        <f t="shared" si="12"/>
        <v>555</v>
      </c>
      <c r="AK366" s="138">
        <f t="shared" si="13"/>
        <v>555</v>
      </c>
      <c r="AL366" s="138">
        <f t="shared" si="14"/>
        <v>0</v>
      </c>
      <c r="AM366" s="138">
        <f t="shared" si="15"/>
        <v>0</v>
      </c>
      <c r="AN366" s="138">
        <f t="shared" si="16"/>
        <v>0</v>
      </c>
      <c r="AO366" s="139" t="str">
        <f t="array" ref="AO366">XLOOKUP($D:$D,'DS ST'!$J:$J,'DS ST'!K:K)</f>
        <v>SC003831 - Trần Kim Phụng</v>
      </c>
      <c r="AP366" s="139" t="str">
        <f t="array" ref="AP366">XLOOKUP($D:$D,'DS ST'!$J:$J,'DS ST'!L:L)</f>
        <v>Võ Thị Huệ</v>
      </c>
      <c r="AQ366" s="139" t="str">
        <f t="array" ref="AQ366">XLOOKUP($D:$D,'DS ST'!$J:$J,'DS ST'!M:M)</f>
        <v>HCM 004</v>
      </c>
      <c r="AR366" s="140"/>
      <c r="AS366" s="140"/>
      <c r="AT366" s="135" t="str">
        <f t="array" ref="AT366">xlookup($E:$E,'CLV2'!$A:$A,'CLV2'!$F:$F)</f>
        <v>3.LOCAL FRUITS</v>
      </c>
      <c r="AU366" s="135" t="str">
        <f t="array" ref="AU366">xlookup($E:$E,'CLV2'!$A:$A,'CLV2'!$G:$G)</f>
        <v>4.Mít</v>
      </c>
      <c r="AV366" s="142"/>
      <c r="AW366" s="143"/>
      <c r="AX366" s="144"/>
    </row>
    <row r="367" ht="22.5" customHeight="1">
      <c r="A367" s="113"/>
      <c r="B367" s="114">
        <v>46235.0</v>
      </c>
      <c r="C367" s="115" t="s">
        <v>1194</v>
      </c>
      <c r="D367" s="116" t="str">
        <f>VLOOKUP(C367,'DS ST'!A:B,2,0)</f>
        <v>SSR</v>
      </c>
      <c r="E367" s="117">
        <v>1101366.0</v>
      </c>
      <c r="F367" s="115" t="s">
        <v>1804</v>
      </c>
      <c r="G367" s="115" t="s">
        <v>104</v>
      </c>
      <c r="H367" s="118">
        <v>8.2</v>
      </c>
      <c r="I367" s="118">
        <v>8.085</v>
      </c>
      <c r="J367" s="119">
        <f t="shared" si="4"/>
        <v>0.115</v>
      </c>
      <c r="K367" s="115" t="s">
        <v>5472</v>
      </c>
      <c r="L367" s="121" t="str">
        <f t="shared" si="5"/>
        <v>PT15982771101366</v>
      </c>
      <c r="M367" s="121" t="s">
        <v>5473</v>
      </c>
      <c r="N367" s="122">
        <v>0.11499999999999844</v>
      </c>
      <c r="O367" s="122"/>
      <c r="P367" s="119">
        <f t="shared" si="6"/>
        <v>0</v>
      </c>
      <c r="Q367" s="124"/>
      <c r="R367" s="153" t="s">
        <v>1104</v>
      </c>
      <c r="S367" s="124"/>
      <c r="T367" s="125" t="s">
        <v>5326</v>
      </c>
      <c r="U367" s="126" t="s">
        <v>697</v>
      </c>
      <c r="V367" s="127" t="s">
        <v>492</v>
      </c>
      <c r="W367" s="129" t="str">
        <f t="shared" si="7"/>
        <v>Hao hụt</v>
      </c>
      <c r="X367" s="129" t="str">
        <f t="shared" si="21"/>
        <v/>
      </c>
      <c r="Y367" s="154" t="s">
        <v>499</v>
      </c>
      <c r="Z367" s="131" t="s">
        <v>745</v>
      </c>
      <c r="AA367" s="124"/>
      <c r="AB367" s="132"/>
      <c r="AC367" s="133"/>
      <c r="AD367" s="134"/>
      <c r="AE367" s="133"/>
      <c r="AF367" s="135" t="str">
        <f t="array" ref="AF367">xlookup($E:$E,'CLV2'!$A:$A,'CLV2'!E:E)</f>
        <v>2.VEGETABLES</v>
      </c>
      <c r="AG367" s="135" t="str">
        <f t="shared" si="10"/>
        <v>KG</v>
      </c>
      <c r="AH367" s="136">
        <f t="shared" si="11"/>
        <v>0.01402439024</v>
      </c>
      <c r="AI367" s="137">
        <f t="array" ref="AI367">XLOOKUP(E367,'Đơn giá'!A:A,'Đơn giá'!D:D)</f>
        <v>55000</v>
      </c>
      <c r="AJ367" s="138">
        <f t="shared" si="12"/>
        <v>6325</v>
      </c>
      <c r="AK367" s="138">
        <f t="shared" si="13"/>
        <v>6325</v>
      </c>
      <c r="AL367" s="138">
        <f t="shared" si="14"/>
        <v>0</v>
      </c>
      <c r="AM367" s="138">
        <f t="shared" si="15"/>
        <v>0</v>
      </c>
      <c r="AN367" s="138">
        <f t="shared" si="16"/>
        <v>0</v>
      </c>
      <c r="AO367" s="139" t="str">
        <f t="array" ref="AO367">XLOOKUP($D:$D,'DS ST'!$J:$J,'DS ST'!K:K)</f>
        <v>SC003831 - Trần Kim Phụng</v>
      </c>
      <c r="AP367" s="139" t="str">
        <f t="array" ref="AP367">XLOOKUP($D:$D,'DS ST'!$J:$J,'DS ST'!L:L)</f>
        <v>Võ Thị Huệ</v>
      </c>
      <c r="AQ367" s="139" t="str">
        <f t="array" ref="AQ367">XLOOKUP($D:$D,'DS ST'!$J:$J,'DS ST'!M:M)</f>
        <v>HCM 004</v>
      </c>
      <c r="AR367" s="140"/>
      <c r="AS367" s="140"/>
      <c r="AT367" s="135" t="str">
        <f t="array" ref="AT367">xlookup($E:$E,'CLV2'!$A:$A,'CLV2'!$F:$F)</f>
        <v>3.LEAFY VEGGIES</v>
      </c>
      <c r="AU367" s="135" t="str">
        <f t="array" ref="AU367">xlookup($E:$E,'CLV2'!$A:$A,'CLV2'!$G:$G)</f>
        <v>4.Rau Ăn Bông</v>
      </c>
      <c r="AV367" s="142"/>
      <c r="AW367" s="143"/>
      <c r="AX367" s="144"/>
    </row>
    <row r="368" ht="22.5" customHeight="1">
      <c r="A368" s="113"/>
      <c r="B368" s="114">
        <v>46235.0</v>
      </c>
      <c r="C368" s="115" t="s">
        <v>1194</v>
      </c>
      <c r="D368" s="116" t="str">
        <f>VLOOKUP(C368,'DS ST'!A:B,2,0)</f>
        <v>SSR</v>
      </c>
      <c r="E368" s="117">
        <v>1101592.0</v>
      </c>
      <c r="F368" s="115" t="s">
        <v>1161</v>
      </c>
      <c r="G368" s="115" t="s">
        <v>104</v>
      </c>
      <c r="H368" s="118">
        <v>9.7</v>
      </c>
      <c r="I368" s="118">
        <v>9.62</v>
      </c>
      <c r="J368" s="119">
        <f t="shared" si="4"/>
        <v>0.08</v>
      </c>
      <c r="K368" s="115" t="s">
        <v>5472</v>
      </c>
      <c r="L368" s="121" t="str">
        <f t="shared" si="5"/>
        <v>PT15982771101592</v>
      </c>
      <c r="M368" s="121" t="s">
        <v>5473</v>
      </c>
      <c r="N368" s="122">
        <v>0.08000000000000007</v>
      </c>
      <c r="O368" s="122"/>
      <c r="P368" s="119">
        <f t="shared" si="6"/>
        <v>0</v>
      </c>
      <c r="Q368" s="124"/>
      <c r="R368" s="153" t="s">
        <v>1104</v>
      </c>
      <c r="S368" s="124"/>
      <c r="T368" s="125" t="s">
        <v>5326</v>
      </c>
      <c r="U368" s="126" t="s">
        <v>697</v>
      </c>
      <c r="V368" s="127" t="s">
        <v>492</v>
      </c>
      <c r="W368" s="129" t="str">
        <f t="shared" si="7"/>
        <v>Hao hụt</v>
      </c>
      <c r="X368" s="129" t="str">
        <f t="shared" si="21"/>
        <v/>
      </c>
      <c r="Y368" s="154" t="s">
        <v>499</v>
      </c>
      <c r="Z368" s="131" t="s">
        <v>745</v>
      </c>
      <c r="AA368" s="124"/>
      <c r="AB368" s="132"/>
      <c r="AC368" s="133"/>
      <c r="AD368" s="134"/>
      <c r="AE368" s="133"/>
      <c r="AF368" s="135" t="str">
        <f t="array" ref="AF368">xlookup($E:$E,'CLV2'!$A:$A,'CLV2'!E:E)</f>
        <v>2.FRUITS</v>
      </c>
      <c r="AG368" s="135" t="str">
        <f t="shared" si="10"/>
        <v>KG</v>
      </c>
      <c r="AH368" s="136">
        <f t="shared" si="11"/>
        <v>0.00824742268</v>
      </c>
      <c r="AI368" s="137">
        <f t="array" ref="AI368">XLOOKUP(E368,'Đơn giá'!A:A,'Đơn giá'!D:D)</f>
        <v>73000</v>
      </c>
      <c r="AJ368" s="138">
        <f t="shared" si="12"/>
        <v>5840</v>
      </c>
      <c r="AK368" s="138">
        <f t="shared" si="13"/>
        <v>5840</v>
      </c>
      <c r="AL368" s="138">
        <f t="shared" si="14"/>
        <v>0</v>
      </c>
      <c r="AM368" s="138">
        <f t="shared" si="15"/>
        <v>0</v>
      </c>
      <c r="AN368" s="138">
        <f t="shared" si="16"/>
        <v>0</v>
      </c>
      <c r="AO368" s="139" t="str">
        <f t="array" ref="AO368">XLOOKUP($D:$D,'DS ST'!$J:$J,'DS ST'!K:K)</f>
        <v>SC003831 - Trần Kim Phụng</v>
      </c>
      <c r="AP368" s="139" t="str">
        <f t="array" ref="AP368">XLOOKUP($D:$D,'DS ST'!$J:$J,'DS ST'!L:L)</f>
        <v>Võ Thị Huệ</v>
      </c>
      <c r="AQ368" s="139" t="str">
        <f t="array" ref="AQ368">XLOOKUP($D:$D,'DS ST'!$J:$J,'DS ST'!M:M)</f>
        <v>HCM 004</v>
      </c>
      <c r="AR368" s="140"/>
      <c r="AS368" s="140"/>
      <c r="AT368" s="135" t="str">
        <f t="array" ref="AT368">xlookup($E:$E,'CLV2'!$A:$A,'CLV2'!$F:$F)</f>
        <v>3.LOCAL FRUITS</v>
      </c>
      <c r="AU368" s="135" t="str">
        <f t="array" ref="AU368">xlookup($E:$E,'CLV2'!$A:$A,'CLV2'!$G:$G)</f>
        <v>4.Sầu Riêng</v>
      </c>
      <c r="AV368" s="142"/>
      <c r="AW368" s="143"/>
      <c r="AX368" s="144"/>
    </row>
    <row r="369" ht="22.5" customHeight="1">
      <c r="A369" s="113"/>
      <c r="B369" s="114">
        <v>46235.0</v>
      </c>
      <c r="C369" s="115" t="s">
        <v>949</v>
      </c>
      <c r="D369" s="116" t="str">
        <f>VLOOKUP(C369,'DS ST'!A:B,2,0)</f>
        <v>HMN</v>
      </c>
      <c r="E369" s="117">
        <v>10901.0</v>
      </c>
      <c r="F369" s="115" t="s">
        <v>736</v>
      </c>
      <c r="G369" s="115" t="s">
        <v>29</v>
      </c>
      <c r="H369" s="118">
        <v>8.0</v>
      </c>
      <c r="I369" s="118">
        <v>5.0</v>
      </c>
      <c r="J369" s="119">
        <f t="shared" si="4"/>
        <v>3</v>
      </c>
      <c r="K369" s="115" t="s">
        <v>5474</v>
      </c>
      <c r="L369" s="121" t="str">
        <f t="shared" si="5"/>
        <v>PT159827210901</v>
      </c>
      <c r="M369" s="121" t="s">
        <v>5475</v>
      </c>
      <c r="N369" s="122"/>
      <c r="O369" s="122"/>
      <c r="P369" s="119">
        <f t="shared" si="6"/>
        <v>3</v>
      </c>
      <c r="Q369" s="124"/>
      <c r="R369" s="124"/>
      <c r="S369" s="124"/>
      <c r="T369" s="125" t="s">
        <v>3271</v>
      </c>
      <c r="U369" s="126" t="s">
        <v>697</v>
      </c>
      <c r="V369" s="127" t="s">
        <v>1500</v>
      </c>
      <c r="W369" s="129" t="str">
        <f t="shared" si="7"/>
        <v/>
      </c>
      <c r="X369" s="129" t="str">
        <f t="shared" si="21"/>
        <v/>
      </c>
      <c r="Y369" s="130" t="str">
        <f>IF(N(P369)&lt;=0,"",IF(OR(T369="Hình KDB",T369="Hình tele",ISNUMBER(SEARCH("Hình KDB",T369)),ISNUMBER(SEARCH("Hình tele",T369)),ISNUMBER(SEARCH("sai code",T369)),ISNUMBER(SEARCH("Thiếu kiện",U369))),"Kho rau",IF(AND(T369&lt;&gt;"Hình KDB",T369&lt;&gt;"Hình tele"),"Chưa xác định",IF(N(O369)&gt;0,IF(OR(T369="Hình KDB",T369="Hình tele",ISNUMBER(SEARCH("Hình KDB",T369)),ISNUMBER(SEARCH("Hình tele",T369)),ISNUMBER(SEARCH("sai code",T369)),ISNUMBER(SEARCH("Thiếu kiện",U369))),"Kho rau","Chưa xác định"),IF(OR(T369="Hình KDB",T369="Hình tele",ISNUMBER(SEARCH("Hình KDB",T369)),ISNUMBER(SEARCH("Hình tele",T369)),ISNUMBER(SEARCH("sai code",T369)),ISNUMBER(SEARCH("Thiếu kiện",U369))),"Kho rau",IF(V369="Chưa xác định","Chưa xác định",IF(OR(V369="DC giao thiếu",V369="TX giao thiếu kiện",V369="Hàng không đạt CL"),"Kho rau","")))))))</f>
        <v>Kho rau</v>
      </c>
      <c r="Z369" s="131" t="s">
        <v>745</v>
      </c>
      <c r="AA369" s="124"/>
      <c r="AB369" s="132"/>
      <c r="AC369" s="133"/>
      <c r="AD369" s="134"/>
      <c r="AE369" s="133"/>
      <c r="AF369" s="135" t="str">
        <f t="array" ref="AF369">xlookup($E:$E,'CLV2'!$A:$A,'CLV2'!E:E)</f>
        <v>2.VEGETABLES</v>
      </c>
      <c r="AG369" s="135" t="str">
        <f t="shared" si="10"/>
        <v>Pack</v>
      </c>
      <c r="AH369" s="136">
        <f t="shared" si="11"/>
        <v>0.375</v>
      </c>
      <c r="AI369" s="137">
        <f t="array" ref="AI369">XLOOKUP(E369,'Đơn giá'!A:A,'Đơn giá'!D:D)</f>
        <v>9000</v>
      </c>
      <c r="AJ369" s="138">
        <f t="shared" si="12"/>
        <v>27000</v>
      </c>
      <c r="AK369" s="138">
        <f t="shared" si="13"/>
        <v>0</v>
      </c>
      <c r="AL369" s="138">
        <f t="shared" si="14"/>
        <v>0</v>
      </c>
      <c r="AM369" s="138">
        <f t="shared" si="15"/>
        <v>27000</v>
      </c>
      <c r="AN369" s="138">
        <f t="shared" si="16"/>
        <v>0</v>
      </c>
      <c r="AO369" s="139" t="str">
        <f t="array" ref="AO369">XLOOKUP($D:$D,'DS ST'!$J:$J,'DS ST'!K:K)</f>
        <v>SC002172 - Nguyễn Ngọc Thuỳ Dương</v>
      </c>
      <c r="AP369" s="139" t="str">
        <f t="array" ref="AP369">XLOOKUP($D:$D,'DS ST'!$J:$J,'DS ST'!L:L)</f>
        <v>Võ Thị Huệ</v>
      </c>
      <c r="AQ369" s="139" t="str">
        <f t="array" ref="AQ369">XLOOKUP($D:$D,'DS ST'!$J:$J,'DS ST'!M:M)</f>
        <v>HCM 028</v>
      </c>
      <c r="AR369" s="140"/>
      <c r="AS369" s="140"/>
      <c r="AT369" s="135" t="str">
        <f t="array" ref="AT369">xlookup($E:$E,'CLV2'!$A:$A,'CLV2'!$F:$F)</f>
        <v>3.LEAFY VEGGIES</v>
      </c>
      <c r="AU369" s="135" t="str">
        <f t="array" ref="AU369">xlookup($E:$E,'CLV2'!$A:$A,'CLV2'!$G:$G)</f>
        <v>4.Rau Cải</v>
      </c>
      <c r="AV369" s="142"/>
      <c r="AW369" s="143"/>
      <c r="AX369" s="144"/>
    </row>
    <row r="370" ht="22.5" customHeight="1">
      <c r="A370" s="113"/>
      <c r="B370" s="114">
        <v>46235.0</v>
      </c>
      <c r="C370" s="115" t="s">
        <v>949</v>
      </c>
      <c r="D370" s="116" t="str">
        <f>VLOOKUP(C370,'DS ST'!A:B,2,0)</f>
        <v>HMN</v>
      </c>
      <c r="E370" s="117">
        <v>1100992.0</v>
      </c>
      <c r="F370" s="115" t="s">
        <v>641</v>
      </c>
      <c r="G370" s="115" t="s">
        <v>104</v>
      </c>
      <c r="H370" s="118">
        <v>10.0</v>
      </c>
      <c r="I370" s="118">
        <v>9.96</v>
      </c>
      <c r="J370" s="119">
        <f t="shared" si="4"/>
        <v>0.04</v>
      </c>
      <c r="K370" s="115" t="s">
        <v>5474</v>
      </c>
      <c r="L370" s="121" t="str">
        <f t="shared" si="5"/>
        <v>PT15982721100992</v>
      </c>
      <c r="M370" s="121" t="s">
        <v>5475</v>
      </c>
      <c r="N370" s="122">
        <v>0.03999999999999915</v>
      </c>
      <c r="O370" s="122"/>
      <c r="P370" s="119">
        <f t="shared" si="6"/>
        <v>0</v>
      </c>
      <c r="Q370" s="124"/>
      <c r="R370" s="124"/>
      <c r="S370" s="124"/>
      <c r="T370" s="125" t="s">
        <v>3271</v>
      </c>
      <c r="U370" s="126" t="s">
        <v>697</v>
      </c>
      <c r="V370" s="127" t="s">
        <v>492</v>
      </c>
      <c r="W370" s="129" t="str">
        <f t="shared" si="7"/>
        <v>Hao hụt</v>
      </c>
      <c r="X370" s="129" t="str">
        <f t="shared" si="21"/>
        <v/>
      </c>
      <c r="Y370" s="154" t="s">
        <v>499</v>
      </c>
      <c r="Z370" s="131" t="s">
        <v>745</v>
      </c>
      <c r="AA370" s="124"/>
      <c r="AB370" s="132"/>
      <c r="AC370" s="133"/>
      <c r="AD370" s="134"/>
      <c r="AE370" s="133"/>
      <c r="AF370" s="135" t="str">
        <f t="array" ref="AF370">xlookup($E:$E,'CLV2'!$A:$A,'CLV2'!E:E)</f>
        <v>2.FRUITS</v>
      </c>
      <c r="AG370" s="135" t="str">
        <f t="shared" si="10"/>
        <v>KG</v>
      </c>
      <c r="AH370" s="136">
        <f t="shared" si="11"/>
        <v>0.004</v>
      </c>
      <c r="AI370" s="137">
        <f t="array" ref="AI370">XLOOKUP(E370,'Đơn giá'!A:A,'Đơn giá'!D:D)</f>
        <v>37000</v>
      </c>
      <c r="AJ370" s="138">
        <f t="shared" si="12"/>
        <v>1480</v>
      </c>
      <c r="AK370" s="138">
        <f t="shared" si="13"/>
        <v>1480</v>
      </c>
      <c r="AL370" s="138">
        <f t="shared" si="14"/>
        <v>0</v>
      </c>
      <c r="AM370" s="138">
        <f t="shared" si="15"/>
        <v>0</v>
      </c>
      <c r="AN370" s="138">
        <f t="shared" si="16"/>
        <v>0</v>
      </c>
      <c r="AO370" s="139" t="str">
        <f t="array" ref="AO370">XLOOKUP($D:$D,'DS ST'!$J:$J,'DS ST'!K:K)</f>
        <v>SC002172 - Nguyễn Ngọc Thuỳ Dương</v>
      </c>
      <c r="AP370" s="139" t="str">
        <f t="array" ref="AP370">XLOOKUP($D:$D,'DS ST'!$J:$J,'DS ST'!L:L)</f>
        <v>Võ Thị Huệ</v>
      </c>
      <c r="AQ370" s="139" t="str">
        <f t="array" ref="AQ370">XLOOKUP($D:$D,'DS ST'!$J:$J,'DS ST'!M:M)</f>
        <v>HCM 028</v>
      </c>
      <c r="AR370" s="140"/>
      <c r="AS370" s="140"/>
      <c r="AT370" s="135" t="str">
        <f t="array" ref="AT370">xlookup($E:$E,'CLV2'!$A:$A,'CLV2'!$F:$F)</f>
        <v>3.LOCAL FRUITS</v>
      </c>
      <c r="AU370" s="135" t="str">
        <f t="array" ref="AU370">xlookup($E:$E,'CLV2'!$A:$A,'CLV2'!$G:$G)</f>
        <v>4.Dưa Lưới</v>
      </c>
      <c r="AV370" s="142"/>
      <c r="AW370" s="143"/>
      <c r="AX370" s="144"/>
    </row>
    <row r="371" ht="22.5" customHeight="1">
      <c r="A371" s="113"/>
      <c r="B371" s="114">
        <v>46235.0</v>
      </c>
      <c r="C371" s="115" t="s">
        <v>949</v>
      </c>
      <c r="D371" s="116" t="str">
        <f>VLOOKUP(C371,'DS ST'!A:B,2,0)</f>
        <v>HMN</v>
      </c>
      <c r="E371" s="117">
        <v>1101318.0</v>
      </c>
      <c r="F371" s="115" t="s">
        <v>1036</v>
      </c>
      <c r="G371" s="115" t="s">
        <v>104</v>
      </c>
      <c r="H371" s="118">
        <v>8.3</v>
      </c>
      <c r="I371" s="118">
        <v>8.29</v>
      </c>
      <c r="J371" s="119">
        <f t="shared" si="4"/>
        <v>0.01</v>
      </c>
      <c r="K371" s="115" t="s">
        <v>5474</v>
      </c>
      <c r="L371" s="121" t="str">
        <f t="shared" si="5"/>
        <v>PT15982721101318</v>
      </c>
      <c r="M371" s="121" t="s">
        <v>5475</v>
      </c>
      <c r="N371" s="122">
        <v>0.010000000000001563</v>
      </c>
      <c r="O371" s="122"/>
      <c r="P371" s="119">
        <f t="shared" si="6"/>
        <v>0</v>
      </c>
      <c r="Q371" s="124"/>
      <c r="R371" s="124"/>
      <c r="S371" s="124"/>
      <c r="T371" s="125" t="s">
        <v>3271</v>
      </c>
      <c r="U371" s="126" t="s">
        <v>697</v>
      </c>
      <c r="V371" s="127" t="s">
        <v>492</v>
      </c>
      <c r="W371" s="129" t="str">
        <f t="shared" si="7"/>
        <v>Hao hụt</v>
      </c>
      <c r="X371" s="129" t="str">
        <f t="shared" si="21"/>
        <v/>
      </c>
      <c r="Y371" s="154" t="s">
        <v>499</v>
      </c>
      <c r="Z371" s="131" t="s">
        <v>745</v>
      </c>
      <c r="AA371" s="124"/>
      <c r="AB371" s="132"/>
      <c r="AC371" s="133"/>
      <c r="AD371" s="134"/>
      <c r="AE371" s="133"/>
      <c r="AF371" s="135" t="str">
        <f t="array" ref="AF371">xlookup($E:$E,'CLV2'!$A:$A,'CLV2'!E:E)</f>
        <v>2.FRUITS</v>
      </c>
      <c r="AG371" s="135" t="str">
        <f t="shared" si="10"/>
        <v>KG</v>
      </c>
      <c r="AH371" s="136">
        <f t="shared" si="11"/>
        <v>0.001204819277</v>
      </c>
      <c r="AI371" s="137">
        <f t="array" ref="AI371">XLOOKUP(E371,'Đơn giá'!A:A,'Đơn giá'!D:D)</f>
        <v>35000</v>
      </c>
      <c r="AJ371" s="138">
        <f t="shared" si="12"/>
        <v>350</v>
      </c>
      <c r="AK371" s="138">
        <f t="shared" si="13"/>
        <v>350</v>
      </c>
      <c r="AL371" s="138">
        <f t="shared" si="14"/>
        <v>0</v>
      </c>
      <c r="AM371" s="138">
        <f t="shared" si="15"/>
        <v>0</v>
      </c>
      <c r="AN371" s="138">
        <f t="shared" si="16"/>
        <v>0</v>
      </c>
      <c r="AO371" s="139" t="str">
        <f t="array" ref="AO371">XLOOKUP($D:$D,'DS ST'!$J:$J,'DS ST'!K:K)</f>
        <v>SC002172 - Nguyễn Ngọc Thuỳ Dương</v>
      </c>
      <c r="AP371" s="139" t="str">
        <f t="array" ref="AP371">XLOOKUP($D:$D,'DS ST'!$J:$J,'DS ST'!L:L)</f>
        <v>Võ Thị Huệ</v>
      </c>
      <c r="AQ371" s="139" t="str">
        <f t="array" ref="AQ371">XLOOKUP($D:$D,'DS ST'!$J:$J,'DS ST'!M:M)</f>
        <v>HCM 028</v>
      </c>
      <c r="AR371" s="140"/>
      <c r="AS371" s="140"/>
      <c r="AT371" s="135" t="str">
        <f t="array" ref="AT371">xlookup($E:$E,'CLV2'!$A:$A,'CLV2'!$F:$F)</f>
        <v>3.LOCAL FRUITS</v>
      </c>
      <c r="AU371" s="135" t="str">
        <f t="array" ref="AU371">xlookup($E:$E,'CLV2'!$A:$A,'CLV2'!$G:$G)</f>
        <v>4.Mận Roi</v>
      </c>
      <c r="AV371" s="142"/>
      <c r="AW371" s="143"/>
      <c r="AX371" s="144"/>
    </row>
    <row r="372" ht="22.5" customHeight="1">
      <c r="A372" s="113"/>
      <c r="B372" s="114">
        <v>46235.0</v>
      </c>
      <c r="C372" s="115" t="s">
        <v>949</v>
      </c>
      <c r="D372" s="116" t="str">
        <f>VLOOKUP(C372,'DS ST'!A:B,2,0)</f>
        <v>HMN</v>
      </c>
      <c r="E372" s="117">
        <v>1101366.0</v>
      </c>
      <c r="F372" s="115" t="s">
        <v>1804</v>
      </c>
      <c r="G372" s="115" t="s">
        <v>104</v>
      </c>
      <c r="H372" s="118">
        <v>8.4</v>
      </c>
      <c r="I372" s="118">
        <v>8.35</v>
      </c>
      <c r="J372" s="119">
        <f t="shared" si="4"/>
        <v>0.05</v>
      </c>
      <c r="K372" s="115" t="s">
        <v>5474</v>
      </c>
      <c r="L372" s="121" t="str">
        <f t="shared" si="5"/>
        <v>PT15982721101366</v>
      </c>
      <c r="M372" s="121" t="s">
        <v>5475</v>
      </c>
      <c r="N372" s="122">
        <v>0.05000000000000071</v>
      </c>
      <c r="O372" s="122"/>
      <c r="P372" s="119">
        <f t="shared" si="6"/>
        <v>0</v>
      </c>
      <c r="Q372" s="124"/>
      <c r="R372" s="124"/>
      <c r="S372" s="124"/>
      <c r="T372" s="125" t="s">
        <v>3271</v>
      </c>
      <c r="U372" s="126" t="s">
        <v>697</v>
      </c>
      <c r="V372" s="127" t="s">
        <v>492</v>
      </c>
      <c r="W372" s="129" t="str">
        <f t="shared" si="7"/>
        <v>Hao hụt</v>
      </c>
      <c r="X372" s="129" t="str">
        <f t="shared" si="21"/>
        <v/>
      </c>
      <c r="Y372" s="154" t="s">
        <v>499</v>
      </c>
      <c r="Z372" s="131" t="s">
        <v>745</v>
      </c>
      <c r="AA372" s="124"/>
      <c r="AB372" s="132"/>
      <c r="AC372" s="133"/>
      <c r="AD372" s="134"/>
      <c r="AE372" s="133"/>
      <c r="AF372" s="135" t="str">
        <f t="array" ref="AF372">xlookup($E:$E,'CLV2'!$A:$A,'CLV2'!E:E)</f>
        <v>2.VEGETABLES</v>
      </c>
      <c r="AG372" s="135" t="str">
        <f t="shared" si="10"/>
        <v>KG</v>
      </c>
      <c r="AH372" s="136">
        <f t="shared" si="11"/>
        <v>0.005952380952</v>
      </c>
      <c r="AI372" s="137">
        <f t="array" ref="AI372">XLOOKUP(E372,'Đơn giá'!A:A,'Đơn giá'!D:D)</f>
        <v>55000</v>
      </c>
      <c r="AJ372" s="138">
        <f t="shared" si="12"/>
        <v>2750</v>
      </c>
      <c r="AK372" s="138">
        <f t="shared" si="13"/>
        <v>2750</v>
      </c>
      <c r="AL372" s="138">
        <f t="shared" si="14"/>
        <v>0</v>
      </c>
      <c r="AM372" s="138">
        <f t="shared" si="15"/>
        <v>0</v>
      </c>
      <c r="AN372" s="138">
        <f t="shared" si="16"/>
        <v>0</v>
      </c>
      <c r="AO372" s="139" t="str">
        <f t="array" ref="AO372">XLOOKUP($D:$D,'DS ST'!$J:$J,'DS ST'!K:K)</f>
        <v>SC002172 - Nguyễn Ngọc Thuỳ Dương</v>
      </c>
      <c r="AP372" s="139" t="str">
        <f t="array" ref="AP372">XLOOKUP($D:$D,'DS ST'!$J:$J,'DS ST'!L:L)</f>
        <v>Võ Thị Huệ</v>
      </c>
      <c r="AQ372" s="139" t="str">
        <f t="array" ref="AQ372">XLOOKUP($D:$D,'DS ST'!$J:$J,'DS ST'!M:M)</f>
        <v>HCM 028</v>
      </c>
      <c r="AR372" s="140"/>
      <c r="AS372" s="140"/>
      <c r="AT372" s="135" t="str">
        <f t="array" ref="AT372">xlookup($E:$E,'CLV2'!$A:$A,'CLV2'!$F:$F)</f>
        <v>3.LEAFY VEGGIES</v>
      </c>
      <c r="AU372" s="135" t="str">
        <f t="array" ref="AU372">xlookup($E:$E,'CLV2'!$A:$A,'CLV2'!$G:$G)</f>
        <v>4.Rau Ăn Bông</v>
      </c>
      <c r="AV372" s="142"/>
      <c r="AW372" s="143"/>
      <c r="AX372" s="144"/>
    </row>
    <row r="373" ht="22.5" customHeight="1">
      <c r="A373" s="113"/>
      <c r="B373" s="114">
        <v>46235.0</v>
      </c>
      <c r="C373" s="115" t="s">
        <v>949</v>
      </c>
      <c r="D373" s="116" t="str">
        <f>VLOOKUP(C373,'DS ST'!A:B,2,0)</f>
        <v>HMN</v>
      </c>
      <c r="E373" s="117">
        <v>1101592.0</v>
      </c>
      <c r="F373" s="115" t="s">
        <v>1161</v>
      </c>
      <c r="G373" s="115" t="s">
        <v>104</v>
      </c>
      <c r="H373" s="118">
        <v>9.7</v>
      </c>
      <c r="I373" s="118">
        <v>9.62</v>
      </c>
      <c r="J373" s="119">
        <f t="shared" si="4"/>
        <v>0.08</v>
      </c>
      <c r="K373" s="115" t="s">
        <v>5474</v>
      </c>
      <c r="L373" s="121" t="str">
        <f t="shared" si="5"/>
        <v>PT15982721101592</v>
      </c>
      <c r="M373" s="121" t="s">
        <v>5475</v>
      </c>
      <c r="N373" s="122">
        <v>0.08000000000000007</v>
      </c>
      <c r="O373" s="122"/>
      <c r="P373" s="119">
        <f t="shared" si="6"/>
        <v>0</v>
      </c>
      <c r="Q373" s="124"/>
      <c r="R373" s="124"/>
      <c r="S373" s="124"/>
      <c r="T373" s="125" t="s">
        <v>3271</v>
      </c>
      <c r="U373" s="126" t="s">
        <v>697</v>
      </c>
      <c r="V373" s="127" t="s">
        <v>492</v>
      </c>
      <c r="W373" s="129" t="str">
        <f t="shared" si="7"/>
        <v>Hao hụt</v>
      </c>
      <c r="X373" s="129" t="str">
        <f t="shared" si="21"/>
        <v/>
      </c>
      <c r="Y373" s="154" t="s">
        <v>499</v>
      </c>
      <c r="Z373" s="131" t="s">
        <v>745</v>
      </c>
      <c r="AA373" s="124"/>
      <c r="AB373" s="132"/>
      <c r="AC373" s="133"/>
      <c r="AD373" s="134"/>
      <c r="AE373" s="133"/>
      <c r="AF373" s="135" t="str">
        <f t="array" ref="AF373">xlookup($E:$E,'CLV2'!$A:$A,'CLV2'!E:E)</f>
        <v>2.FRUITS</v>
      </c>
      <c r="AG373" s="135" t="str">
        <f t="shared" si="10"/>
        <v>KG</v>
      </c>
      <c r="AH373" s="136">
        <f t="shared" si="11"/>
        <v>0.00824742268</v>
      </c>
      <c r="AI373" s="137">
        <f t="array" ref="AI373">XLOOKUP(E373,'Đơn giá'!A:A,'Đơn giá'!D:D)</f>
        <v>73000</v>
      </c>
      <c r="AJ373" s="138">
        <f t="shared" si="12"/>
        <v>5840</v>
      </c>
      <c r="AK373" s="138">
        <f t="shared" si="13"/>
        <v>5840</v>
      </c>
      <c r="AL373" s="138">
        <f t="shared" si="14"/>
        <v>0</v>
      </c>
      <c r="AM373" s="138">
        <f t="shared" si="15"/>
        <v>0</v>
      </c>
      <c r="AN373" s="138">
        <f t="shared" si="16"/>
        <v>0</v>
      </c>
      <c r="AO373" s="139" t="str">
        <f t="array" ref="AO373">XLOOKUP($D:$D,'DS ST'!$J:$J,'DS ST'!K:K)</f>
        <v>SC002172 - Nguyễn Ngọc Thuỳ Dương</v>
      </c>
      <c r="AP373" s="139" t="str">
        <f t="array" ref="AP373">XLOOKUP($D:$D,'DS ST'!$J:$J,'DS ST'!L:L)</f>
        <v>Võ Thị Huệ</v>
      </c>
      <c r="AQ373" s="139" t="str">
        <f t="array" ref="AQ373">XLOOKUP($D:$D,'DS ST'!$J:$J,'DS ST'!M:M)</f>
        <v>HCM 028</v>
      </c>
      <c r="AR373" s="140"/>
      <c r="AS373" s="140"/>
      <c r="AT373" s="135" t="str">
        <f t="array" ref="AT373">xlookup($E:$E,'CLV2'!$A:$A,'CLV2'!$F:$F)</f>
        <v>3.LOCAL FRUITS</v>
      </c>
      <c r="AU373" s="135" t="str">
        <f t="array" ref="AU373">xlookup($E:$E,'CLV2'!$A:$A,'CLV2'!$G:$G)</f>
        <v>4.Sầu Riêng</v>
      </c>
      <c r="AV373" s="142"/>
      <c r="AW373" s="143"/>
      <c r="AX373" s="144"/>
    </row>
    <row r="374" ht="22.5" customHeight="1">
      <c r="A374" s="113"/>
      <c r="B374" s="114">
        <v>46235.0</v>
      </c>
      <c r="C374" s="115" t="s">
        <v>968</v>
      </c>
      <c r="D374" s="116" t="str">
        <f>VLOOKUP(C374,'DS ST'!A:B,2,0)</f>
        <v>HTC</v>
      </c>
      <c r="E374" s="117">
        <v>1100992.0</v>
      </c>
      <c r="F374" s="115" t="s">
        <v>641</v>
      </c>
      <c r="G374" s="115" t="s">
        <v>104</v>
      </c>
      <c r="H374" s="118">
        <v>10.1</v>
      </c>
      <c r="I374" s="118">
        <v>10.0</v>
      </c>
      <c r="J374" s="119">
        <f t="shared" si="4"/>
        <v>0.1</v>
      </c>
      <c r="K374" s="115" t="s">
        <v>5476</v>
      </c>
      <c r="L374" s="121" t="str">
        <f t="shared" si="5"/>
        <v>PT15982701100992</v>
      </c>
      <c r="M374" s="121" t="s">
        <v>5477</v>
      </c>
      <c r="N374" s="122">
        <v>0.09999999999999964</v>
      </c>
      <c r="O374" s="122"/>
      <c r="P374" s="119">
        <f t="shared" si="6"/>
        <v>0</v>
      </c>
      <c r="Q374" s="124"/>
      <c r="R374" s="124"/>
      <c r="S374" s="124"/>
      <c r="T374" s="125" t="s">
        <v>3271</v>
      </c>
      <c r="U374" s="126" t="s">
        <v>697</v>
      </c>
      <c r="V374" s="127" t="s">
        <v>492</v>
      </c>
      <c r="W374" s="129" t="str">
        <f t="shared" si="7"/>
        <v>Hao hụt</v>
      </c>
      <c r="X374" s="129" t="str">
        <f t="shared" si="21"/>
        <v/>
      </c>
      <c r="Y374" s="154" t="s">
        <v>499</v>
      </c>
      <c r="Z374" s="131" t="s">
        <v>745</v>
      </c>
      <c r="AA374" s="124"/>
      <c r="AB374" s="132"/>
      <c r="AC374" s="133"/>
      <c r="AD374" s="134"/>
      <c r="AE374" s="133"/>
      <c r="AF374" s="135" t="str">
        <f t="array" ref="AF374">xlookup($E:$E,'CLV2'!$A:$A,'CLV2'!E:E)</f>
        <v>2.FRUITS</v>
      </c>
      <c r="AG374" s="135" t="str">
        <f t="shared" si="10"/>
        <v>KG</v>
      </c>
      <c r="AH374" s="136">
        <f t="shared" si="11"/>
        <v>0.009900990099</v>
      </c>
      <c r="AI374" s="137">
        <f t="array" ref="AI374">XLOOKUP(E374,'Đơn giá'!A:A,'Đơn giá'!D:D)</f>
        <v>37000</v>
      </c>
      <c r="AJ374" s="138">
        <f t="shared" si="12"/>
        <v>3700</v>
      </c>
      <c r="AK374" s="138">
        <f t="shared" si="13"/>
        <v>3700</v>
      </c>
      <c r="AL374" s="138">
        <f t="shared" si="14"/>
        <v>0</v>
      </c>
      <c r="AM374" s="138">
        <f t="shared" si="15"/>
        <v>0</v>
      </c>
      <c r="AN374" s="138">
        <f t="shared" si="16"/>
        <v>0</v>
      </c>
      <c r="AO374" s="139" t="str">
        <f t="array" ref="AO374">XLOOKUP($D:$D,'DS ST'!$J:$J,'DS ST'!K:K)</f>
        <v>SC008010 - Lê Nguyễn Ngọc Phượng</v>
      </c>
      <c r="AP374" s="139" t="str">
        <f t="array" ref="AP374">XLOOKUP($D:$D,'DS ST'!$J:$J,'DS ST'!L:L)</f>
        <v>Nguyễn Thị Cà</v>
      </c>
      <c r="AQ374" s="139" t="str">
        <f t="array" ref="AQ374">XLOOKUP($D:$D,'DS ST'!$J:$J,'DS ST'!M:M)</f>
        <v>HCM 016</v>
      </c>
      <c r="AR374" s="140"/>
      <c r="AS374" s="140"/>
      <c r="AT374" s="135" t="str">
        <f t="array" ref="AT374">xlookup($E:$E,'CLV2'!$A:$A,'CLV2'!$F:$F)</f>
        <v>3.LOCAL FRUITS</v>
      </c>
      <c r="AU374" s="135" t="str">
        <f t="array" ref="AU374">xlookup($E:$E,'CLV2'!$A:$A,'CLV2'!$G:$G)</f>
        <v>4.Dưa Lưới</v>
      </c>
      <c r="AV374" s="142"/>
      <c r="AW374" s="143"/>
      <c r="AX374" s="144"/>
    </row>
    <row r="375" ht="22.5" customHeight="1">
      <c r="A375" s="113"/>
      <c r="B375" s="114">
        <v>46235.0</v>
      </c>
      <c r="C375" s="115" t="s">
        <v>968</v>
      </c>
      <c r="D375" s="116" t="str">
        <f>VLOOKUP(C375,'DS ST'!A:B,2,0)</f>
        <v>HTC</v>
      </c>
      <c r="E375" s="117">
        <v>1101062.0</v>
      </c>
      <c r="F375" s="115" t="s">
        <v>103</v>
      </c>
      <c r="G375" s="115" t="s">
        <v>104</v>
      </c>
      <c r="H375" s="118">
        <v>10.1</v>
      </c>
      <c r="I375" s="118">
        <v>10.0</v>
      </c>
      <c r="J375" s="119">
        <f t="shared" si="4"/>
        <v>0.1</v>
      </c>
      <c r="K375" s="115" t="s">
        <v>5476</v>
      </c>
      <c r="L375" s="121" t="str">
        <f t="shared" si="5"/>
        <v>PT15982701101062</v>
      </c>
      <c r="M375" s="121" t="s">
        <v>5477</v>
      </c>
      <c r="N375" s="122">
        <v>0.09999999999999964</v>
      </c>
      <c r="O375" s="122"/>
      <c r="P375" s="119">
        <f t="shared" si="6"/>
        <v>0</v>
      </c>
      <c r="Q375" s="124"/>
      <c r="R375" s="124"/>
      <c r="S375" s="124"/>
      <c r="T375" s="125" t="s">
        <v>3271</v>
      </c>
      <c r="U375" s="126" t="s">
        <v>697</v>
      </c>
      <c r="V375" s="127" t="s">
        <v>492</v>
      </c>
      <c r="W375" s="129" t="str">
        <f t="shared" si="7"/>
        <v>Hao hụt</v>
      </c>
      <c r="X375" s="129" t="str">
        <f t="shared" si="21"/>
        <v/>
      </c>
      <c r="Y375" s="154" t="s">
        <v>499</v>
      </c>
      <c r="Z375" s="131" t="s">
        <v>745</v>
      </c>
      <c r="AA375" s="124"/>
      <c r="AB375" s="132"/>
      <c r="AC375" s="133"/>
      <c r="AD375" s="134"/>
      <c r="AE375" s="133"/>
      <c r="AF375" s="135" t="str">
        <f t="array" ref="AF375">xlookup($E:$E,'CLV2'!$A:$A,'CLV2'!E:E)</f>
        <v>2.FRUITS</v>
      </c>
      <c r="AG375" s="135" t="str">
        <f t="shared" si="10"/>
        <v>KG</v>
      </c>
      <c r="AH375" s="136">
        <f t="shared" si="11"/>
        <v>0.009900990099</v>
      </c>
      <c r="AI375" s="137">
        <f t="array" ref="AI375">XLOOKUP(E375,'Đơn giá'!A:A,'Đơn giá'!D:D)</f>
        <v>23000</v>
      </c>
      <c r="AJ375" s="138">
        <f t="shared" si="12"/>
        <v>2300</v>
      </c>
      <c r="AK375" s="138">
        <f t="shared" si="13"/>
        <v>2300</v>
      </c>
      <c r="AL375" s="138">
        <f t="shared" si="14"/>
        <v>0</v>
      </c>
      <c r="AM375" s="138">
        <f t="shared" si="15"/>
        <v>0</v>
      </c>
      <c r="AN375" s="138">
        <f t="shared" si="16"/>
        <v>0</v>
      </c>
      <c r="AO375" s="139" t="str">
        <f t="array" ref="AO375">XLOOKUP($D:$D,'DS ST'!$J:$J,'DS ST'!K:K)</f>
        <v>SC008010 - Lê Nguyễn Ngọc Phượng</v>
      </c>
      <c r="AP375" s="139" t="str">
        <f t="array" ref="AP375">XLOOKUP($D:$D,'DS ST'!$J:$J,'DS ST'!L:L)</f>
        <v>Nguyễn Thị Cà</v>
      </c>
      <c r="AQ375" s="139" t="str">
        <f t="array" ref="AQ375">XLOOKUP($D:$D,'DS ST'!$J:$J,'DS ST'!M:M)</f>
        <v>HCM 016</v>
      </c>
      <c r="AR375" s="140"/>
      <c r="AS375" s="140"/>
      <c r="AT375" s="135" t="str">
        <f t="array" ref="AT375">xlookup($E:$E,'CLV2'!$A:$A,'CLV2'!$F:$F)</f>
        <v>3.LOCAL FRUITS</v>
      </c>
      <c r="AU375" s="135" t="str">
        <f t="array" ref="AU375">xlookup($E:$E,'CLV2'!$A:$A,'CLV2'!$G:$G)</f>
        <v>4.Chuối</v>
      </c>
      <c r="AV375" s="142"/>
      <c r="AW375" s="143"/>
      <c r="AX375" s="144"/>
    </row>
    <row r="376" ht="22.5" customHeight="1">
      <c r="A376" s="113"/>
      <c r="B376" s="114">
        <v>46235.0</v>
      </c>
      <c r="C376" s="115" t="s">
        <v>968</v>
      </c>
      <c r="D376" s="116" t="str">
        <f>VLOOKUP(C376,'DS ST'!A:B,2,0)</f>
        <v>HTC</v>
      </c>
      <c r="E376" s="117">
        <v>1101079.0</v>
      </c>
      <c r="F376" s="115" t="s">
        <v>2047</v>
      </c>
      <c r="G376" s="115" t="s">
        <v>104</v>
      </c>
      <c r="H376" s="118">
        <v>3.1</v>
      </c>
      <c r="I376" s="118">
        <v>3.065</v>
      </c>
      <c r="J376" s="119">
        <f t="shared" si="4"/>
        <v>0.035</v>
      </c>
      <c r="K376" s="115" t="s">
        <v>5476</v>
      </c>
      <c r="L376" s="121" t="str">
        <f t="shared" si="5"/>
        <v>PT15982701101079</v>
      </c>
      <c r="M376" s="121" t="s">
        <v>5477</v>
      </c>
      <c r="N376" s="122">
        <v>0.03500000000000014</v>
      </c>
      <c r="O376" s="122"/>
      <c r="P376" s="119">
        <f t="shared" si="6"/>
        <v>0</v>
      </c>
      <c r="Q376" s="124"/>
      <c r="R376" s="124"/>
      <c r="S376" s="124"/>
      <c r="T376" s="125" t="s">
        <v>3271</v>
      </c>
      <c r="U376" s="126" t="s">
        <v>697</v>
      </c>
      <c r="V376" s="127" t="s">
        <v>492</v>
      </c>
      <c r="W376" s="129" t="str">
        <f t="shared" si="7"/>
        <v>Hao hụt</v>
      </c>
      <c r="X376" s="129" t="str">
        <f t="shared" si="21"/>
        <v/>
      </c>
      <c r="Y376" s="154" t="s">
        <v>499</v>
      </c>
      <c r="Z376" s="131" t="s">
        <v>745</v>
      </c>
      <c r="AA376" s="124"/>
      <c r="AB376" s="132"/>
      <c r="AC376" s="133"/>
      <c r="AD376" s="134"/>
      <c r="AE376" s="133"/>
      <c r="AF376" s="135" t="str">
        <f t="array" ref="AF376">xlookup($E:$E,'CLV2'!$A:$A,'CLV2'!E:E)</f>
        <v>2.FRUITS</v>
      </c>
      <c r="AG376" s="135" t="str">
        <f t="shared" si="10"/>
        <v>KG</v>
      </c>
      <c r="AH376" s="136">
        <f t="shared" si="11"/>
        <v>0.01129032258</v>
      </c>
      <c r="AI376" s="137">
        <f t="array" ref="AI376">XLOOKUP(E376,'Đơn giá'!A:A,'Đơn giá'!D:D)</f>
        <v>69416</v>
      </c>
      <c r="AJ376" s="138">
        <f t="shared" si="12"/>
        <v>2429.56</v>
      </c>
      <c r="AK376" s="138">
        <f t="shared" si="13"/>
        <v>2429.56</v>
      </c>
      <c r="AL376" s="138">
        <f t="shared" si="14"/>
        <v>0</v>
      </c>
      <c r="AM376" s="138">
        <f t="shared" si="15"/>
        <v>0</v>
      </c>
      <c r="AN376" s="138">
        <f t="shared" si="16"/>
        <v>0</v>
      </c>
      <c r="AO376" s="139" t="str">
        <f t="array" ref="AO376">XLOOKUP($D:$D,'DS ST'!$J:$J,'DS ST'!K:K)</f>
        <v>SC008010 - Lê Nguyễn Ngọc Phượng</v>
      </c>
      <c r="AP376" s="139" t="str">
        <f t="array" ref="AP376">XLOOKUP($D:$D,'DS ST'!$J:$J,'DS ST'!L:L)</f>
        <v>Nguyễn Thị Cà</v>
      </c>
      <c r="AQ376" s="139" t="str">
        <f t="array" ref="AQ376">XLOOKUP($D:$D,'DS ST'!$J:$J,'DS ST'!M:M)</f>
        <v>HCM 016</v>
      </c>
      <c r="AR376" s="140"/>
      <c r="AS376" s="140"/>
      <c r="AT376" s="135" t="str">
        <f t="array" ref="AT376">xlookup($E:$E,'CLV2'!$A:$A,'CLV2'!$F:$F)</f>
        <v>3.LOCAL FRUITS</v>
      </c>
      <c r="AU376" s="135" t="str">
        <f t="array" ref="AU376">xlookup($E:$E,'CLV2'!$A:$A,'CLV2'!$G:$G)</f>
        <v>4.Bơ</v>
      </c>
      <c r="AV376" s="142"/>
      <c r="AW376" s="143"/>
      <c r="AX376" s="144"/>
    </row>
    <row r="377" ht="22.5" customHeight="1">
      <c r="A377" s="113"/>
      <c r="B377" s="114">
        <v>46235.0</v>
      </c>
      <c r="C377" s="115" t="s">
        <v>968</v>
      </c>
      <c r="D377" s="116" t="str">
        <f>VLOOKUP(C377,'DS ST'!A:B,2,0)</f>
        <v>HTC</v>
      </c>
      <c r="E377" s="117">
        <v>1101318.0</v>
      </c>
      <c r="F377" s="115" t="s">
        <v>1036</v>
      </c>
      <c r="G377" s="115" t="s">
        <v>104</v>
      </c>
      <c r="H377" s="118">
        <v>4.2</v>
      </c>
      <c r="I377" s="118">
        <v>4.185</v>
      </c>
      <c r="J377" s="119">
        <f t="shared" si="4"/>
        <v>0.015</v>
      </c>
      <c r="K377" s="115" t="s">
        <v>5476</v>
      </c>
      <c r="L377" s="121" t="str">
        <f t="shared" si="5"/>
        <v>PT15982701101318</v>
      </c>
      <c r="M377" s="121" t="s">
        <v>5477</v>
      </c>
      <c r="N377" s="122">
        <v>0.015000000000000568</v>
      </c>
      <c r="O377" s="122"/>
      <c r="P377" s="119">
        <f t="shared" si="6"/>
        <v>0</v>
      </c>
      <c r="Q377" s="124"/>
      <c r="R377" s="124"/>
      <c r="S377" s="124"/>
      <c r="T377" s="125" t="s">
        <v>3271</v>
      </c>
      <c r="U377" s="126" t="s">
        <v>697</v>
      </c>
      <c r="V377" s="127" t="s">
        <v>492</v>
      </c>
      <c r="W377" s="129" t="str">
        <f t="shared" si="7"/>
        <v>Hao hụt</v>
      </c>
      <c r="X377" s="129" t="str">
        <f t="shared" si="21"/>
        <v/>
      </c>
      <c r="Y377" s="154" t="s">
        <v>499</v>
      </c>
      <c r="Z377" s="131" t="s">
        <v>745</v>
      </c>
      <c r="AA377" s="124"/>
      <c r="AB377" s="132"/>
      <c r="AC377" s="133"/>
      <c r="AD377" s="134"/>
      <c r="AE377" s="133"/>
      <c r="AF377" s="135" t="str">
        <f t="array" ref="AF377">xlookup($E:$E,'CLV2'!$A:$A,'CLV2'!E:E)</f>
        <v>2.FRUITS</v>
      </c>
      <c r="AG377" s="135" t="str">
        <f t="shared" si="10"/>
        <v>KG</v>
      </c>
      <c r="AH377" s="136">
        <f t="shared" si="11"/>
        <v>0.003571428571</v>
      </c>
      <c r="AI377" s="137">
        <f t="array" ref="AI377">XLOOKUP(E377,'Đơn giá'!A:A,'Đơn giá'!D:D)</f>
        <v>35000</v>
      </c>
      <c r="AJ377" s="138">
        <f t="shared" si="12"/>
        <v>525</v>
      </c>
      <c r="AK377" s="138">
        <f t="shared" si="13"/>
        <v>525</v>
      </c>
      <c r="AL377" s="138">
        <f t="shared" si="14"/>
        <v>0</v>
      </c>
      <c r="AM377" s="138">
        <f t="shared" si="15"/>
        <v>0</v>
      </c>
      <c r="AN377" s="138">
        <f t="shared" si="16"/>
        <v>0</v>
      </c>
      <c r="AO377" s="139" t="str">
        <f t="array" ref="AO377">XLOOKUP($D:$D,'DS ST'!$J:$J,'DS ST'!K:K)</f>
        <v>SC008010 - Lê Nguyễn Ngọc Phượng</v>
      </c>
      <c r="AP377" s="139" t="str">
        <f t="array" ref="AP377">XLOOKUP($D:$D,'DS ST'!$J:$J,'DS ST'!L:L)</f>
        <v>Nguyễn Thị Cà</v>
      </c>
      <c r="AQ377" s="139" t="str">
        <f t="array" ref="AQ377">XLOOKUP($D:$D,'DS ST'!$J:$J,'DS ST'!M:M)</f>
        <v>HCM 016</v>
      </c>
      <c r="AR377" s="140"/>
      <c r="AS377" s="140"/>
      <c r="AT377" s="135" t="str">
        <f t="array" ref="AT377">xlookup($E:$E,'CLV2'!$A:$A,'CLV2'!$F:$F)</f>
        <v>3.LOCAL FRUITS</v>
      </c>
      <c r="AU377" s="135" t="str">
        <f t="array" ref="AU377">xlookup($E:$E,'CLV2'!$A:$A,'CLV2'!$G:$G)</f>
        <v>4.Mận Roi</v>
      </c>
      <c r="AV377" s="142"/>
      <c r="AW377" s="143"/>
      <c r="AX377" s="144"/>
    </row>
    <row r="378" ht="22.5" customHeight="1">
      <c r="A378" s="113"/>
      <c r="B378" s="114">
        <v>46235.0</v>
      </c>
      <c r="C378" s="115" t="s">
        <v>968</v>
      </c>
      <c r="D378" s="116" t="str">
        <f>VLOOKUP(C378,'DS ST'!A:B,2,0)</f>
        <v>HTC</v>
      </c>
      <c r="E378" s="117">
        <v>1101366.0</v>
      </c>
      <c r="F378" s="115" t="s">
        <v>1804</v>
      </c>
      <c r="G378" s="115" t="s">
        <v>104</v>
      </c>
      <c r="H378" s="118">
        <v>16.2</v>
      </c>
      <c r="I378" s="118">
        <v>16.11</v>
      </c>
      <c r="J378" s="119">
        <f t="shared" si="4"/>
        <v>0.09</v>
      </c>
      <c r="K378" s="115" t="s">
        <v>5476</v>
      </c>
      <c r="L378" s="121" t="str">
        <f t="shared" si="5"/>
        <v>PT15982701101366</v>
      </c>
      <c r="M378" s="121" t="s">
        <v>5477</v>
      </c>
      <c r="N378" s="122">
        <v>0.08999999999999986</v>
      </c>
      <c r="O378" s="122"/>
      <c r="P378" s="119">
        <f t="shared" si="6"/>
        <v>0</v>
      </c>
      <c r="Q378" s="124"/>
      <c r="R378" s="124"/>
      <c r="S378" s="124"/>
      <c r="T378" s="125" t="s">
        <v>3271</v>
      </c>
      <c r="U378" s="126" t="s">
        <v>697</v>
      </c>
      <c r="V378" s="127" t="s">
        <v>492</v>
      </c>
      <c r="W378" s="129" t="str">
        <f t="shared" si="7"/>
        <v>Hao hụt</v>
      </c>
      <c r="X378" s="129" t="str">
        <f t="shared" si="21"/>
        <v/>
      </c>
      <c r="Y378" s="154" t="s">
        <v>499</v>
      </c>
      <c r="Z378" s="131" t="s">
        <v>745</v>
      </c>
      <c r="AA378" s="124"/>
      <c r="AB378" s="132"/>
      <c r="AC378" s="133"/>
      <c r="AD378" s="134"/>
      <c r="AE378" s="133"/>
      <c r="AF378" s="135" t="str">
        <f t="array" ref="AF378">xlookup($E:$E,'CLV2'!$A:$A,'CLV2'!E:E)</f>
        <v>2.VEGETABLES</v>
      </c>
      <c r="AG378" s="135" t="str">
        <f t="shared" si="10"/>
        <v>KG</v>
      </c>
      <c r="AH378" s="136">
        <f t="shared" si="11"/>
        <v>0.005555555556</v>
      </c>
      <c r="AI378" s="137">
        <f t="array" ref="AI378">XLOOKUP(E378,'Đơn giá'!A:A,'Đơn giá'!D:D)</f>
        <v>55000</v>
      </c>
      <c r="AJ378" s="138">
        <f t="shared" si="12"/>
        <v>4950</v>
      </c>
      <c r="AK378" s="138">
        <f t="shared" si="13"/>
        <v>4950</v>
      </c>
      <c r="AL378" s="138">
        <f t="shared" si="14"/>
        <v>0</v>
      </c>
      <c r="AM378" s="138">
        <f t="shared" si="15"/>
        <v>0</v>
      </c>
      <c r="AN378" s="138">
        <f t="shared" si="16"/>
        <v>0</v>
      </c>
      <c r="AO378" s="139" t="str">
        <f t="array" ref="AO378">XLOOKUP($D:$D,'DS ST'!$J:$J,'DS ST'!K:K)</f>
        <v>SC008010 - Lê Nguyễn Ngọc Phượng</v>
      </c>
      <c r="AP378" s="139" t="str">
        <f t="array" ref="AP378">XLOOKUP($D:$D,'DS ST'!$J:$J,'DS ST'!L:L)</f>
        <v>Nguyễn Thị Cà</v>
      </c>
      <c r="AQ378" s="139" t="str">
        <f t="array" ref="AQ378">XLOOKUP($D:$D,'DS ST'!$J:$J,'DS ST'!M:M)</f>
        <v>HCM 016</v>
      </c>
      <c r="AR378" s="140"/>
      <c r="AS378" s="140"/>
      <c r="AT378" s="135" t="str">
        <f t="array" ref="AT378">xlookup($E:$E,'CLV2'!$A:$A,'CLV2'!$F:$F)</f>
        <v>3.LEAFY VEGGIES</v>
      </c>
      <c r="AU378" s="135" t="str">
        <f t="array" ref="AU378">xlookup($E:$E,'CLV2'!$A:$A,'CLV2'!$G:$G)</f>
        <v>4.Rau Ăn Bông</v>
      </c>
      <c r="AV378" s="142"/>
      <c r="AW378" s="143"/>
      <c r="AX378" s="144"/>
    </row>
    <row r="379" ht="22.5" customHeight="1">
      <c r="A379" s="113"/>
      <c r="B379" s="114">
        <v>46235.0</v>
      </c>
      <c r="C379" s="115" t="s">
        <v>968</v>
      </c>
      <c r="D379" s="116" t="str">
        <f>VLOOKUP(C379,'DS ST'!A:B,2,0)</f>
        <v>HTC</v>
      </c>
      <c r="E379" s="117">
        <v>1101592.0</v>
      </c>
      <c r="F379" s="115" t="s">
        <v>1161</v>
      </c>
      <c r="G379" s="115" t="s">
        <v>104</v>
      </c>
      <c r="H379" s="118">
        <v>9.6</v>
      </c>
      <c r="I379" s="118">
        <v>9.4</v>
      </c>
      <c r="J379" s="119">
        <f t="shared" si="4"/>
        <v>0.2</v>
      </c>
      <c r="K379" s="115" t="s">
        <v>5476</v>
      </c>
      <c r="L379" s="121" t="str">
        <f t="shared" si="5"/>
        <v>PT15982701101592</v>
      </c>
      <c r="M379" s="121" t="s">
        <v>5477</v>
      </c>
      <c r="N379" s="122">
        <v>0.1999999999999993</v>
      </c>
      <c r="O379" s="122"/>
      <c r="P379" s="119">
        <f t="shared" si="6"/>
        <v>0</v>
      </c>
      <c r="Q379" s="124"/>
      <c r="R379" s="124"/>
      <c r="S379" s="124"/>
      <c r="T379" s="125" t="s">
        <v>3271</v>
      </c>
      <c r="U379" s="126" t="s">
        <v>697</v>
      </c>
      <c r="V379" s="127" t="s">
        <v>492</v>
      </c>
      <c r="W379" s="129" t="str">
        <f t="shared" si="7"/>
        <v>Hao hụt</v>
      </c>
      <c r="X379" s="129" t="str">
        <f t="shared" si="21"/>
        <v/>
      </c>
      <c r="Y379" s="154" t="s">
        <v>499</v>
      </c>
      <c r="Z379" s="131" t="s">
        <v>745</v>
      </c>
      <c r="AA379" s="124"/>
      <c r="AB379" s="132"/>
      <c r="AC379" s="133"/>
      <c r="AD379" s="134"/>
      <c r="AE379" s="133"/>
      <c r="AF379" s="135" t="str">
        <f t="array" ref="AF379">xlookup($E:$E,'CLV2'!$A:$A,'CLV2'!E:E)</f>
        <v>2.FRUITS</v>
      </c>
      <c r="AG379" s="135" t="str">
        <f t="shared" si="10"/>
        <v>KG</v>
      </c>
      <c r="AH379" s="136">
        <f t="shared" si="11"/>
        <v>0.02083333333</v>
      </c>
      <c r="AI379" s="137">
        <f t="array" ref="AI379">XLOOKUP(E379,'Đơn giá'!A:A,'Đơn giá'!D:D)</f>
        <v>73000</v>
      </c>
      <c r="AJ379" s="138">
        <f t="shared" si="12"/>
        <v>14600</v>
      </c>
      <c r="AK379" s="138">
        <f t="shared" si="13"/>
        <v>14600</v>
      </c>
      <c r="AL379" s="138">
        <f t="shared" si="14"/>
        <v>0</v>
      </c>
      <c r="AM379" s="138">
        <f t="shared" si="15"/>
        <v>0</v>
      </c>
      <c r="AN379" s="138">
        <f t="shared" si="16"/>
        <v>0</v>
      </c>
      <c r="AO379" s="139" t="str">
        <f t="array" ref="AO379">XLOOKUP($D:$D,'DS ST'!$J:$J,'DS ST'!K:K)</f>
        <v>SC008010 - Lê Nguyễn Ngọc Phượng</v>
      </c>
      <c r="AP379" s="139" t="str">
        <f t="array" ref="AP379">XLOOKUP($D:$D,'DS ST'!$J:$J,'DS ST'!L:L)</f>
        <v>Nguyễn Thị Cà</v>
      </c>
      <c r="AQ379" s="139" t="str">
        <f t="array" ref="AQ379">XLOOKUP($D:$D,'DS ST'!$J:$J,'DS ST'!M:M)</f>
        <v>HCM 016</v>
      </c>
      <c r="AR379" s="140"/>
      <c r="AS379" s="140"/>
      <c r="AT379" s="135" t="str">
        <f t="array" ref="AT379">xlookup($E:$E,'CLV2'!$A:$A,'CLV2'!$F:$F)</f>
        <v>3.LOCAL FRUITS</v>
      </c>
      <c r="AU379" s="135" t="str">
        <f t="array" ref="AU379">xlookup($E:$E,'CLV2'!$A:$A,'CLV2'!$G:$G)</f>
        <v>4.Sầu Riêng</v>
      </c>
      <c r="AV379" s="142"/>
      <c r="AW379" s="143"/>
      <c r="AX379" s="144"/>
    </row>
    <row r="380" ht="22.5" customHeight="1">
      <c r="A380" s="113"/>
      <c r="B380" s="114">
        <v>46235.0</v>
      </c>
      <c r="C380" s="115" t="s">
        <v>562</v>
      </c>
      <c r="D380" s="116" t="str">
        <f>VLOOKUP(C380,'DS ST'!A:B,2,0)</f>
        <v>A165</v>
      </c>
      <c r="E380" s="117">
        <v>10464.0</v>
      </c>
      <c r="F380" s="115" t="s">
        <v>1946</v>
      </c>
      <c r="G380" s="115" t="s">
        <v>29</v>
      </c>
      <c r="H380" s="118">
        <v>1.0</v>
      </c>
      <c r="I380" s="118">
        <v>0.0</v>
      </c>
      <c r="J380" s="119">
        <f t="shared" si="4"/>
        <v>1</v>
      </c>
      <c r="K380" s="115" t="s">
        <v>5478</v>
      </c>
      <c r="L380" s="121" t="str">
        <f t="shared" si="5"/>
        <v>PT159826610464</v>
      </c>
      <c r="M380" s="121" t="s">
        <v>5479</v>
      </c>
      <c r="N380" s="122"/>
      <c r="O380" s="122"/>
      <c r="P380" s="119">
        <f t="shared" si="6"/>
        <v>1</v>
      </c>
      <c r="Q380" s="124"/>
      <c r="R380" s="124"/>
      <c r="S380" s="124"/>
      <c r="T380" s="125"/>
      <c r="U380" s="126" t="s">
        <v>697</v>
      </c>
      <c r="V380" s="127" t="s">
        <v>1500</v>
      </c>
      <c r="W380" s="129" t="str">
        <f t="shared" si="7"/>
        <v/>
      </c>
      <c r="X380" s="129" t="str">
        <f t="shared" si="21"/>
        <v/>
      </c>
      <c r="Y380" s="154" t="s">
        <v>499</v>
      </c>
      <c r="Z380" s="131" t="s">
        <v>745</v>
      </c>
      <c r="AA380" s="124"/>
      <c r="AB380" s="132"/>
      <c r="AC380" s="133"/>
      <c r="AD380" s="134"/>
      <c r="AE380" s="133"/>
      <c r="AF380" s="135" t="str">
        <f t="array" ref="AF380">xlookup($E:$E,'CLV2'!$A:$A,'CLV2'!E:E)</f>
        <v>2.VEGETABLES</v>
      </c>
      <c r="AG380" s="135" t="str">
        <f t="shared" si="10"/>
        <v>Pack</v>
      </c>
      <c r="AH380" s="136">
        <f t="shared" si="11"/>
        <v>1</v>
      </c>
      <c r="AI380" s="137">
        <f t="array" ref="AI380">XLOOKUP(E380,'Đơn giá'!A:A,'Đơn giá'!D:D)</f>
        <v>28000</v>
      </c>
      <c r="AJ380" s="138">
        <f t="shared" si="12"/>
        <v>28000</v>
      </c>
      <c r="AK380" s="138">
        <f t="shared" si="13"/>
        <v>0</v>
      </c>
      <c r="AL380" s="138">
        <f t="shared" si="14"/>
        <v>0</v>
      </c>
      <c r="AM380" s="138">
        <f t="shared" si="15"/>
        <v>28000</v>
      </c>
      <c r="AN380" s="138">
        <f t="shared" si="16"/>
        <v>0</v>
      </c>
      <c r="AO380" s="139" t="str">
        <f t="array" ref="AO380">XLOOKUP($D:$D,'DS ST'!$J:$J,'DS ST'!K:K)</f>
        <v>SC002220 - Nguyễn Thuỷ Tiên</v>
      </c>
      <c r="AP380" s="139" t="str">
        <f t="array" ref="AP380">XLOOKUP($D:$D,'DS ST'!$J:$J,'DS ST'!L:L)</f>
        <v>Võ Thị Huệ</v>
      </c>
      <c r="AQ380" s="139" t="str">
        <f t="array" ref="AQ380">XLOOKUP($D:$D,'DS ST'!$J:$J,'DS ST'!M:M)</f>
        <v>HCM 003</v>
      </c>
      <c r="AR380" s="140"/>
      <c r="AS380" s="140"/>
      <c r="AT380" s="135" t="str">
        <f t="array" ref="AT380">xlookup($E:$E,'CLV2'!$A:$A,'CLV2'!$F:$F)</f>
        <v>3.LEAFY VEGGIES</v>
      </c>
      <c r="AU380" s="135" t="str">
        <f t="array" ref="AU380">xlookup($E:$E,'CLV2'!$A:$A,'CLV2'!$G:$G)</f>
        <v>4.Rau Ăn Thân, Lá Khác</v>
      </c>
      <c r="AV380" s="142"/>
      <c r="AW380" s="143"/>
      <c r="AX380" s="144"/>
    </row>
    <row r="381" ht="22.5" customHeight="1">
      <c r="A381" s="113"/>
      <c r="B381" s="114">
        <v>46235.0</v>
      </c>
      <c r="C381" s="115" t="s">
        <v>562</v>
      </c>
      <c r="D381" s="116" t="str">
        <f>VLOOKUP(C381,'DS ST'!A:B,2,0)</f>
        <v>A165</v>
      </c>
      <c r="E381" s="117">
        <v>1100816.0</v>
      </c>
      <c r="F381" s="115" t="s">
        <v>919</v>
      </c>
      <c r="G381" s="115" t="s">
        <v>104</v>
      </c>
      <c r="H381" s="118">
        <v>14.8</v>
      </c>
      <c r="I381" s="118">
        <v>14.745</v>
      </c>
      <c r="J381" s="119">
        <f t="shared" si="4"/>
        <v>0.055</v>
      </c>
      <c r="K381" s="115" t="s">
        <v>5478</v>
      </c>
      <c r="L381" s="121" t="str">
        <f t="shared" si="5"/>
        <v>PT15982661100816</v>
      </c>
      <c r="M381" s="121" t="s">
        <v>5479</v>
      </c>
      <c r="N381" s="122">
        <v>0.05500000000000149</v>
      </c>
      <c r="O381" s="122"/>
      <c r="P381" s="119">
        <f t="shared" si="6"/>
        <v>0</v>
      </c>
      <c r="Q381" s="124"/>
      <c r="R381" s="124"/>
      <c r="S381" s="124"/>
      <c r="T381" s="125" t="s">
        <v>3271</v>
      </c>
      <c r="U381" s="126" t="s">
        <v>697</v>
      </c>
      <c r="V381" s="127" t="s">
        <v>492</v>
      </c>
      <c r="W381" s="129" t="str">
        <f t="shared" si="7"/>
        <v>Hao hụt</v>
      </c>
      <c r="X381" s="129" t="str">
        <f t="shared" si="21"/>
        <v/>
      </c>
      <c r="Y381" s="154" t="s">
        <v>499</v>
      </c>
      <c r="Z381" s="131" t="s">
        <v>745</v>
      </c>
      <c r="AA381" s="124"/>
      <c r="AB381" s="132"/>
      <c r="AC381" s="133"/>
      <c r="AD381" s="134"/>
      <c r="AE381" s="133"/>
      <c r="AF381" s="135" t="str">
        <f t="array" ref="AF381">xlookup($E:$E,'CLV2'!$A:$A,'CLV2'!E:E)</f>
        <v>2.FRUITS</v>
      </c>
      <c r="AG381" s="135" t="str">
        <f t="shared" si="10"/>
        <v>KG</v>
      </c>
      <c r="AH381" s="136">
        <f t="shared" si="11"/>
        <v>0.003716216216</v>
      </c>
      <c r="AI381" s="137">
        <f t="array" ref="AI381">XLOOKUP(E381,'Đơn giá'!A:A,'Đơn giá'!D:D)</f>
        <v>19000</v>
      </c>
      <c r="AJ381" s="138">
        <f t="shared" si="12"/>
        <v>1045</v>
      </c>
      <c r="AK381" s="138">
        <f t="shared" si="13"/>
        <v>1045</v>
      </c>
      <c r="AL381" s="138">
        <f t="shared" si="14"/>
        <v>0</v>
      </c>
      <c r="AM381" s="138">
        <f t="shared" si="15"/>
        <v>0</v>
      </c>
      <c r="AN381" s="138">
        <f t="shared" si="16"/>
        <v>0</v>
      </c>
      <c r="AO381" s="139" t="str">
        <f t="array" ref="AO381">XLOOKUP($D:$D,'DS ST'!$J:$J,'DS ST'!K:K)</f>
        <v>SC002220 - Nguyễn Thuỷ Tiên</v>
      </c>
      <c r="AP381" s="139" t="str">
        <f t="array" ref="AP381">XLOOKUP($D:$D,'DS ST'!$J:$J,'DS ST'!L:L)</f>
        <v>Võ Thị Huệ</v>
      </c>
      <c r="AQ381" s="139" t="str">
        <f t="array" ref="AQ381">XLOOKUP($D:$D,'DS ST'!$J:$J,'DS ST'!M:M)</f>
        <v>HCM 003</v>
      </c>
      <c r="AR381" s="140"/>
      <c r="AS381" s="140"/>
      <c r="AT381" s="135" t="str">
        <f t="array" ref="AT381">xlookup($E:$E,'CLV2'!$A:$A,'CLV2'!$F:$F)</f>
        <v>3.LOCAL FRUITS</v>
      </c>
      <c r="AU381" s="135" t="str">
        <f t="array" ref="AU381">xlookup($E:$E,'CLV2'!$A:$A,'CLV2'!$G:$G)</f>
        <v>4.Dưa Hấu</v>
      </c>
      <c r="AV381" s="142"/>
      <c r="AW381" s="143"/>
      <c r="AX381" s="144"/>
    </row>
    <row r="382" ht="22.5" customHeight="1">
      <c r="A382" s="113"/>
      <c r="B382" s="114">
        <v>46235.0</v>
      </c>
      <c r="C382" s="115" t="s">
        <v>562</v>
      </c>
      <c r="D382" s="116" t="str">
        <f>VLOOKUP(C382,'DS ST'!A:B,2,0)</f>
        <v>A165</v>
      </c>
      <c r="E382" s="117">
        <v>1101992.0</v>
      </c>
      <c r="F382" s="115" t="s">
        <v>1193</v>
      </c>
      <c r="G382" s="115" t="s">
        <v>104</v>
      </c>
      <c r="H382" s="118">
        <v>3.0</v>
      </c>
      <c r="I382" s="118">
        <v>0.0</v>
      </c>
      <c r="J382" s="119">
        <f t="shared" si="4"/>
        <v>3</v>
      </c>
      <c r="K382" s="115" t="s">
        <v>5478</v>
      </c>
      <c r="L382" s="121" t="str">
        <f t="shared" si="5"/>
        <v>PT15982661101992</v>
      </c>
      <c r="M382" s="121" t="s">
        <v>5479</v>
      </c>
      <c r="N382" s="122"/>
      <c r="O382" s="122"/>
      <c r="P382" s="119">
        <f t="shared" si="6"/>
        <v>3</v>
      </c>
      <c r="Q382" s="124"/>
      <c r="R382" s="124"/>
      <c r="S382" s="124"/>
      <c r="T382" s="125"/>
      <c r="U382" s="126" t="s">
        <v>697</v>
      </c>
      <c r="V382" s="127" t="s">
        <v>1500</v>
      </c>
      <c r="W382" s="129" t="str">
        <f t="shared" si="7"/>
        <v/>
      </c>
      <c r="X382" s="129" t="str">
        <f t="shared" si="21"/>
        <v/>
      </c>
      <c r="Y382" s="154" t="s">
        <v>499</v>
      </c>
      <c r="Z382" s="131" t="s">
        <v>745</v>
      </c>
      <c r="AA382" s="124"/>
      <c r="AB382" s="132"/>
      <c r="AC382" s="133"/>
      <c r="AD382" s="134"/>
      <c r="AE382" s="133"/>
      <c r="AF382" s="135" t="str">
        <f t="array" ref="AF382">xlookup($E:$E,'CLV2'!$A:$A,'CLV2'!E:E)</f>
        <v>2.FRUITS</v>
      </c>
      <c r="AG382" s="135" t="str">
        <f t="shared" si="10"/>
        <v>KG</v>
      </c>
      <c r="AH382" s="136">
        <f t="shared" si="11"/>
        <v>1</v>
      </c>
      <c r="AI382" s="137">
        <f t="array" ref="AI382">XLOOKUP(E382,'Đơn giá'!A:A,'Đơn giá'!D:D)</f>
        <v>37000</v>
      </c>
      <c r="AJ382" s="138">
        <f t="shared" si="12"/>
        <v>111000</v>
      </c>
      <c r="AK382" s="138">
        <f t="shared" si="13"/>
        <v>0</v>
      </c>
      <c r="AL382" s="138">
        <f t="shared" si="14"/>
        <v>0</v>
      </c>
      <c r="AM382" s="138">
        <f t="shared" si="15"/>
        <v>111000</v>
      </c>
      <c r="AN382" s="138">
        <f t="shared" si="16"/>
        <v>0</v>
      </c>
      <c r="AO382" s="139" t="str">
        <f t="array" ref="AO382">XLOOKUP($D:$D,'DS ST'!$J:$J,'DS ST'!K:K)</f>
        <v>SC002220 - Nguyễn Thuỷ Tiên</v>
      </c>
      <c r="AP382" s="139" t="str">
        <f t="array" ref="AP382">XLOOKUP($D:$D,'DS ST'!$J:$J,'DS ST'!L:L)</f>
        <v>Võ Thị Huệ</v>
      </c>
      <c r="AQ382" s="139" t="str">
        <f t="array" ref="AQ382">XLOOKUP($D:$D,'DS ST'!$J:$J,'DS ST'!M:M)</f>
        <v>HCM 003</v>
      </c>
      <c r="AR382" s="140"/>
      <c r="AS382" s="140"/>
      <c r="AT382" s="135" t="str">
        <f t="array" ref="AT382">xlookup($E:$E,'CLV2'!$A:$A,'CLV2'!$F:$F)</f>
        <v>3.LOCAL FRUITS</v>
      </c>
      <c r="AU382" s="135" t="str">
        <f t="array" ref="AU382">xlookup($E:$E,'CLV2'!$A:$A,'CLV2'!$G:$G)</f>
        <v>4.Xoài</v>
      </c>
      <c r="AV382" s="142"/>
      <c r="AW382" s="143"/>
      <c r="AX382" s="144"/>
    </row>
    <row r="383" ht="22.5" customHeight="1">
      <c r="A383" s="113"/>
      <c r="B383" s="114">
        <v>46235.0</v>
      </c>
      <c r="C383" s="115" t="s">
        <v>910</v>
      </c>
      <c r="D383" s="116" t="str">
        <f>VLOOKUP(C383,'DS ST'!A:B,2,0)</f>
        <v>ECG</v>
      </c>
      <c r="E383" s="117">
        <v>10462.0</v>
      </c>
      <c r="F383" s="115" t="s">
        <v>310</v>
      </c>
      <c r="G383" s="115" t="s">
        <v>311</v>
      </c>
      <c r="H383" s="118">
        <v>10.0</v>
      </c>
      <c r="I383" s="118">
        <v>9.0</v>
      </c>
      <c r="J383" s="119">
        <f t="shared" si="4"/>
        <v>1</v>
      </c>
      <c r="K383" s="115" t="s">
        <v>5480</v>
      </c>
      <c r="L383" s="121" t="str">
        <f t="shared" si="5"/>
        <v>PT159826310462</v>
      </c>
      <c r="M383" s="121" t="s">
        <v>5481</v>
      </c>
      <c r="N383" s="122"/>
      <c r="O383" s="122"/>
      <c r="P383" s="119">
        <f t="shared" si="6"/>
        <v>1</v>
      </c>
      <c r="Q383" s="124"/>
      <c r="R383" s="124"/>
      <c r="S383" s="124"/>
      <c r="T383" s="125"/>
      <c r="U383" s="126" t="s">
        <v>697</v>
      </c>
      <c r="V383" s="127" t="s">
        <v>1500</v>
      </c>
      <c r="W383" s="129" t="str">
        <f t="shared" si="7"/>
        <v/>
      </c>
      <c r="X383" s="129" t="str">
        <f t="shared" si="21"/>
        <v/>
      </c>
      <c r="Y383" s="154" t="s">
        <v>499</v>
      </c>
      <c r="Z383" s="131" t="s">
        <v>745</v>
      </c>
      <c r="AA383" s="124"/>
      <c r="AB383" s="132"/>
      <c r="AC383" s="133"/>
      <c r="AD383" s="134"/>
      <c r="AE383" s="133"/>
      <c r="AF383" s="135" t="str">
        <f t="array" ref="AF383">xlookup($E:$E,'CLV2'!$A:$A,'CLV2'!E:E)</f>
        <v>2.VEGETABLES</v>
      </c>
      <c r="AG383" s="135" t="str">
        <f t="shared" si="10"/>
        <v>Pack</v>
      </c>
      <c r="AH383" s="136">
        <f t="shared" si="11"/>
        <v>0.1</v>
      </c>
      <c r="AI383" s="137">
        <f t="array" ref="AI383">XLOOKUP(E383,'Đơn giá'!A:A,'Đơn giá'!D:D)</f>
        <v>15000</v>
      </c>
      <c r="AJ383" s="138">
        <f t="shared" si="12"/>
        <v>15000</v>
      </c>
      <c r="AK383" s="138">
        <f t="shared" si="13"/>
        <v>0</v>
      </c>
      <c r="AL383" s="138">
        <f t="shared" si="14"/>
        <v>0</v>
      </c>
      <c r="AM383" s="138">
        <f t="shared" si="15"/>
        <v>15000</v>
      </c>
      <c r="AN383" s="138">
        <f t="shared" si="16"/>
        <v>0</v>
      </c>
      <c r="AO383" s="139" t="str">
        <f t="array" ref="AO383">XLOOKUP($D:$D,'DS ST'!$J:$J,'DS ST'!K:K)</f>
        <v>SC002260 - Huỳnh Thị Tuyết Nhi</v>
      </c>
      <c r="AP383" s="139" t="str">
        <f t="array" ref="AP383">XLOOKUP($D:$D,'DS ST'!$J:$J,'DS ST'!L:L)</f>
        <v>Võ Thị Huệ</v>
      </c>
      <c r="AQ383" s="139" t="str">
        <f t="array" ref="AQ383">XLOOKUP($D:$D,'DS ST'!$J:$J,'DS ST'!M:M)</f>
        <v>HCM 002</v>
      </c>
      <c r="AR383" s="140"/>
      <c r="AS383" s="140"/>
      <c r="AT383" s="135" t="str">
        <f t="array" ref="AT383">xlookup($E:$E,'CLV2'!$A:$A,'CLV2'!$F:$F)</f>
        <v>3.ROOT VEGGIES</v>
      </c>
      <c r="AU383" s="135" t="str">
        <f t="array" ref="AU383">xlookup($E:$E,'CLV2'!$A:$A,'CLV2'!$G:$G)</f>
        <v>4.Hành Tây</v>
      </c>
      <c r="AV383" s="142"/>
      <c r="AW383" s="143"/>
      <c r="AX383" s="144"/>
    </row>
    <row r="384" ht="22.5" customHeight="1">
      <c r="A384" s="113"/>
      <c r="B384" s="114">
        <v>46235.0</v>
      </c>
      <c r="C384" s="115" t="s">
        <v>910</v>
      </c>
      <c r="D384" s="116" t="str">
        <f>VLOOKUP(C384,'DS ST'!A:B,2,0)</f>
        <v>ECG</v>
      </c>
      <c r="E384" s="117">
        <v>11021.0</v>
      </c>
      <c r="F384" s="115" t="s">
        <v>1207</v>
      </c>
      <c r="G384" s="115" t="s">
        <v>1208</v>
      </c>
      <c r="H384" s="118">
        <v>10.0</v>
      </c>
      <c r="I384" s="118">
        <v>9.0</v>
      </c>
      <c r="J384" s="119">
        <f t="shared" si="4"/>
        <v>1</v>
      </c>
      <c r="K384" s="115" t="s">
        <v>5480</v>
      </c>
      <c r="L384" s="121" t="str">
        <f t="shared" si="5"/>
        <v>PT159826311021</v>
      </c>
      <c r="M384" s="121" t="s">
        <v>5481</v>
      </c>
      <c r="N384" s="122"/>
      <c r="O384" s="122"/>
      <c r="P384" s="119">
        <f t="shared" si="6"/>
        <v>1</v>
      </c>
      <c r="Q384" s="124"/>
      <c r="R384" s="124"/>
      <c r="S384" s="124"/>
      <c r="T384" s="125"/>
      <c r="U384" s="126" t="s">
        <v>697</v>
      </c>
      <c r="V384" s="127" t="s">
        <v>1500</v>
      </c>
      <c r="W384" s="129" t="str">
        <f t="shared" si="7"/>
        <v/>
      </c>
      <c r="X384" s="129" t="str">
        <f t="shared" si="21"/>
        <v/>
      </c>
      <c r="Y384" s="154" t="s">
        <v>499</v>
      </c>
      <c r="Z384" s="131" t="s">
        <v>745</v>
      </c>
      <c r="AA384" s="124"/>
      <c r="AB384" s="132"/>
      <c r="AC384" s="133"/>
      <c r="AD384" s="134"/>
      <c r="AE384" s="133"/>
      <c r="AF384" s="135" t="str">
        <f t="array" ref="AF384">xlookup($E:$E,'CLV2'!$A:$A,'CLV2'!E:E)</f>
        <v>2.VEGETABLES</v>
      </c>
      <c r="AG384" s="135" t="str">
        <f t="shared" si="10"/>
        <v>Pack</v>
      </c>
      <c r="AH384" s="136">
        <f t="shared" si="11"/>
        <v>0.1</v>
      </c>
      <c r="AI384" s="137">
        <f t="array" ref="AI384">XLOOKUP(E384,'Đơn giá'!A:A,'Đơn giá'!D:D)</f>
        <v>16000</v>
      </c>
      <c r="AJ384" s="138">
        <f t="shared" si="12"/>
        <v>16000</v>
      </c>
      <c r="AK384" s="138">
        <f t="shared" si="13"/>
        <v>0</v>
      </c>
      <c r="AL384" s="138">
        <f t="shared" si="14"/>
        <v>0</v>
      </c>
      <c r="AM384" s="138">
        <f t="shared" si="15"/>
        <v>16000</v>
      </c>
      <c r="AN384" s="138">
        <f t="shared" si="16"/>
        <v>0</v>
      </c>
      <c r="AO384" s="139" t="str">
        <f t="array" ref="AO384">XLOOKUP($D:$D,'DS ST'!$J:$J,'DS ST'!K:K)</f>
        <v>SC002260 - Huỳnh Thị Tuyết Nhi</v>
      </c>
      <c r="AP384" s="139" t="str">
        <f t="array" ref="AP384">XLOOKUP($D:$D,'DS ST'!$J:$J,'DS ST'!L:L)</f>
        <v>Võ Thị Huệ</v>
      </c>
      <c r="AQ384" s="139" t="str">
        <f t="array" ref="AQ384">XLOOKUP($D:$D,'DS ST'!$J:$J,'DS ST'!M:M)</f>
        <v>HCM 002</v>
      </c>
      <c r="AR384" s="140"/>
      <c r="AS384" s="140"/>
      <c r="AT384" s="135" t="str">
        <f t="array" ref="AT384">xlookup($E:$E,'CLV2'!$A:$A,'CLV2'!$F:$F)</f>
        <v>3.FRUIT VEGGIES</v>
      </c>
      <c r="AU384" s="135" t="str">
        <f t="array" ref="AU384">xlookup($E:$E,'CLV2'!$A:$A,'CLV2'!$G:$G)</f>
        <v>4.Cà Chua, Dưa Leo, Ớt Chuông</v>
      </c>
      <c r="AV384" s="142"/>
      <c r="AW384" s="143"/>
      <c r="AX384" s="144"/>
    </row>
    <row r="385" ht="22.5" customHeight="1">
      <c r="A385" s="113"/>
      <c r="B385" s="114">
        <v>46235.0</v>
      </c>
      <c r="C385" s="115" t="s">
        <v>910</v>
      </c>
      <c r="D385" s="116" t="str">
        <f>VLOOKUP(C385,'DS ST'!A:B,2,0)</f>
        <v>ECG</v>
      </c>
      <c r="E385" s="117">
        <v>11274.0</v>
      </c>
      <c r="F385" s="115" t="s">
        <v>1271</v>
      </c>
      <c r="G385" s="115" t="s">
        <v>275</v>
      </c>
      <c r="H385" s="118">
        <v>1.0</v>
      </c>
      <c r="I385" s="118">
        <v>0.0</v>
      </c>
      <c r="J385" s="119">
        <f t="shared" si="4"/>
        <v>1</v>
      </c>
      <c r="K385" s="115" t="s">
        <v>5480</v>
      </c>
      <c r="L385" s="121" t="str">
        <f t="shared" si="5"/>
        <v>PT159826311274</v>
      </c>
      <c r="M385" s="121" t="s">
        <v>5481</v>
      </c>
      <c r="N385" s="122"/>
      <c r="O385" s="122"/>
      <c r="P385" s="119">
        <f t="shared" si="6"/>
        <v>1</v>
      </c>
      <c r="Q385" s="124"/>
      <c r="R385" s="124"/>
      <c r="S385" s="124"/>
      <c r="T385" s="125"/>
      <c r="U385" s="126" t="s">
        <v>697</v>
      </c>
      <c r="V385" s="127" t="s">
        <v>1500</v>
      </c>
      <c r="W385" s="129" t="str">
        <f t="shared" si="7"/>
        <v/>
      </c>
      <c r="X385" s="129" t="str">
        <f t="shared" si="21"/>
        <v/>
      </c>
      <c r="Y385" s="154" t="s">
        <v>499</v>
      </c>
      <c r="Z385" s="131" t="s">
        <v>745</v>
      </c>
      <c r="AA385" s="124"/>
      <c r="AB385" s="132"/>
      <c r="AC385" s="133"/>
      <c r="AD385" s="134"/>
      <c r="AE385" s="133"/>
      <c r="AF385" s="135" t="str">
        <f t="array" ref="AF385">xlookup($E:$E,'CLV2'!$A:$A,'CLV2'!E:E)</f>
        <v>2.VEGETABLES</v>
      </c>
      <c r="AG385" s="135" t="str">
        <f t="shared" si="10"/>
        <v>Pack</v>
      </c>
      <c r="AH385" s="136">
        <f t="shared" si="11"/>
        <v>1</v>
      </c>
      <c r="AI385" s="137">
        <f t="array" ref="AI385">XLOOKUP(E385,'Đơn giá'!A:A,'Đơn giá'!D:D)</f>
        <v>11000</v>
      </c>
      <c r="AJ385" s="138">
        <f t="shared" si="12"/>
        <v>11000</v>
      </c>
      <c r="AK385" s="138">
        <f t="shared" si="13"/>
        <v>0</v>
      </c>
      <c r="AL385" s="138">
        <f t="shared" si="14"/>
        <v>0</v>
      </c>
      <c r="AM385" s="138">
        <f t="shared" si="15"/>
        <v>11000</v>
      </c>
      <c r="AN385" s="138">
        <f t="shared" si="16"/>
        <v>0</v>
      </c>
      <c r="AO385" s="139" t="str">
        <f t="array" ref="AO385">XLOOKUP($D:$D,'DS ST'!$J:$J,'DS ST'!K:K)</f>
        <v>SC002260 - Huỳnh Thị Tuyết Nhi</v>
      </c>
      <c r="AP385" s="139" t="str">
        <f t="array" ref="AP385">XLOOKUP($D:$D,'DS ST'!$J:$J,'DS ST'!L:L)</f>
        <v>Võ Thị Huệ</v>
      </c>
      <c r="AQ385" s="139" t="str">
        <f t="array" ref="AQ385">XLOOKUP($D:$D,'DS ST'!$J:$J,'DS ST'!M:M)</f>
        <v>HCM 002</v>
      </c>
      <c r="AR385" s="140"/>
      <c r="AS385" s="140"/>
      <c r="AT385" s="135" t="str">
        <f t="array" ref="AT385">xlookup($E:$E,'CLV2'!$A:$A,'CLV2'!$F:$F)</f>
        <v>3.FRUIT VEGGIES</v>
      </c>
      <c r="AU385" s="135" t="str">
        <f t="array" ref="AU385">xlookup($E:$E,'CLV2'!$A:$A,'CLV2'!$G:$G)</f>
        <v>4.Rau Ăn Quả Khác</v>
      </c>
      <c r="AV385" s="142"/>
      <c r="AW385" s="143"/>
      <c r="AX385" s="144"/>
    </row>
    <row r="386" ht="22.5" customHeight="1">
      <c r="A386" s="113"/>
      <c r="B386" s="114">
        <v>46235.0</v>
      </c>
      <c r="C386" s="115" t="s">
        <v>910</v>
      </c>
      <c r="D386" s="116" t="str">
        <f>VLOOKUP(C386,'DS ST'!A:B,2,0)</f>
        <v>ECG</v>
      </c>
      <c r="E386" s="117">
        <v>11374.0</v>
      </c>
      <c r="F386" s="115" t="s">
        <v>1412</v>
      </c>
      <c r="G386" s="115" t="s">
        <v>275</v>
      </c>
      <c r="H386" s="118">
        <v>10.0</v>
      </c>
      <c r="I386" s="118">
        <v>9.0</v>
      </c>
      <c r="J386" s="119">
        <f t="shared" si="4"/>
        <v>1</v>
      </c>
      <c r="K386" s="115" t="s">
        <v>5480</v>
      </c>
      <c r="L386" s="121" t="str">
        <f t="shared" si="5"/>
        <v>PT159826311374</v>
      </c>
      <c r="M386" s="121" t="s">
        <v>5481</v>
      </c>
      <c r="N386" s="122"/>
      <c r="O386" s="122"/>
      <c r="P386" s="119">
        <f t="shared" si="6"/>
        <v>1</v>
      </c>
      <c r="Q386" s="124"/>
      <c r="R386" s="124"/>
      <c r="S386" s="124"/>
      <c r="T386" s="125"/>
      <c r="U386" s="126" t="s">
        <v>697</v>
      </c>
      <c r="V386" s="127" t="s">
        <v>1500</v>
      </c>
      <c r="W386" s="129" t="str">
        <f t="shared" si="7"/>
        <v/>
      </c>
      <c r="X386" s="129" t="str">
        <f t="shared" si="21"/>
        <v/>
      </c>
      <c r="Y386" s="154" t="s">
        <v>499</v>
      </c>
      <c r="Z386" s="131" t="s">
        <v>745</v>
      </c>
      <c r="AA386" s="124"/>
      <c r="AB386" s="132"/>
      <c r="AC386" s="133"/>
      <c r="AD386" s="134"/>
      <c r="AE386" s="133"/>
      <c r="AF386" s="135" t="str">
        <f t="array" ref="AF386">xlookup($E:$E,'CLV2'!$A:$A,'CLV2'!E:E)</f>
        <v>2.VEGETABLES</v>
      </c>
      <c r="AG386" s="135" t="str">
        <f t="shared" si="10"/>
        <v>Pack</v>
      </c>
      <c r="AH386" s="136">
        <f t="shared" si="11"/>
        <v>0.1</v>
      </c>
      <c r="AI386" s="137">
        <f t="array" ref="AI386">XLOOKUP(E386,'Đơn giá'!A:A,'Đơn giá'!D:D)</f>
        <v>13306</v>
      </c>
      <c r="AJ386" s="138">
        <f t="shared" si="12"/>
        <v>13306</v>
      </c>
      <c r="AK386" s="138">
        <f t="shared" si="13"/>
        <v>0</v>
      </c>
      <c r="AL386" s="138">
        <f t="shared" si="14"/>
        <v>0</v>
      </c>
      <c r="AM386" s="138">
        <f t="shared" si="15"/>
        <v>13306</v>
      </c>
      <c r="AN386" s="138">
        <f t="shared" si="16"/>
        <v>0</v>
      </c>
      <c r="AO386" s="139" t="str">
        <f t="array" ref="AO386">XLOOKUP($D:$D,'DS ST'!$J:$J,'DS ST'!K:K)</f>
        <v>SC002260 - Huỳnh Thị Tuyết Nhi</v>
      </c>
      <c r="AP386" s="139" t="str">
        <f t="array" ref="AP386">XLOOKUP($D:$D,'DS ST'!$J:$J,'DS ST'!L:L)</f>
        <v>Võ Thị Huệ</v>
      </c>
      <c r="AQ386" s="139" t="str">
        <f t="array" ref="AQ386">XLOOKUP($D:$D,'DS ST'!$J:$J,'DS ST'!M:M)</f>
        <v>HCM 002</v>
      </c>
      <c r="AR386" s="140"/>
      <c r="AS386" s="140"/>
      <c r="AT386" s="135" t="str">
        <f t="array" ref="AT386">xlookup($E:$E,'CLV2'!$A:$A,'CLV2'!$F:$F)</f>
        <v>3.FRUIT VEGGIES</v>
      </c>
      <c r="AU386" s="135" t="str">
        <f t="array" ref="AU386">xlookup($E:$E,'CLV2'!$A:$A,'CLV2'!$G:$G)</f>
        <v>4.Cà Chua, Dưa Leo, Ớt Chuông</v>
      </c>
      <c r="AV386" s="142"/>
      <c r="AW386" s="143"/>
      <c r="AX386" s="144"/>
    </row>
    <row r="387" ht="22.5" customHeight="1">
      <c r="A387" s="113"/>
      <c r="B387" s="114">
        <v>46235.0</v>
      </c>
      <c r="C387" s="115" t="s">
        <v>910</v>
      </c>
      <c r="D387" s="116" t="str">
        <f>VLOOKUP(C387,'DS ST'!A:B,2,0)</f>
        <v>ECG</v>
      </c>
      <c r="E387" s="117">
        <v>11770.0</v>
      </c>
      <c r="F387" s="115" t="s">
        <v>1929</v>
      </c>
      <c r="G387" s="115" t="s">
        <v>311</v>
      </c>
      <c r="H387" s="118">
        <v>4.0</v>
      </c>
      <c r="I387" s="118">
        <v>3.0</v>
      </c>
      <c r="J387" s="119">
        <f t="shared" si="4"/>
        <v>1</v>
      </c>
      <c r="K387" s="115" t="s">
        <v>5480</v>
      </c>
      <c r="L387" s="121" t="str">
        <f t="shared" si="5"/>
        <v>PT159826311770</v>
      </c>
      <c r="M387" s="121" t="s">
        <v>5481</v>
      </c>
      <c r="N387" s="122"/>
      <c r="O387" s="187">
        <v>1.0</v>
      </c>
      <c r="P387" s="119">
        <f t="shared" si="6"/>
        <v>0</v>
      </c>
      <c r="Q387" s="153" t="s">
        <v>5482</v>
      </c>
      <c r="R387" s="124"/>
      <c r="S387" s="124"/>
      <c r="T387" s="125"/>
      <c r="U387" s="126" t="s">
        <v>697</v>
      </c>
      <c r="V387" s="127" t="s">
        <v>1162</v>
      </c>
      <c r="W387" s="129" t="str">
        <f t="shared" si="7"/>
        <v/>
      </c>
      <c r="X387" s="129" t="str">
        <f t="shared" si="21"/>
        <v>Siêu thị</v>
      </c>
      <c r="Y387" s="130" t="str">
        <f t="shared" ref="Y387:Y388" si="29">IF(N(P387)&lt;=0,"",IF(OR(T387="Hình KDB",T387="Hình tele",ISNUMBER(SEARCH("Hình KDB",T387)),ISNUMBER(SEARCH("Hình tele",T387)),ISNUMBER(SEARCH("sai code",T387)),ISNUMBER(SEARCH("Thiếu kiện",U387))),"Kho rau",IF(AND(T387&lt;&gt;"Hình KDB",T387&lt;&gt;"Hình tele"),"Chưa xác định",IF(N(O387)&gt;0,IF(OR(T387="Hình KDB",T387="Hình tele",ISNUMBER(SEARCH("Hình KDB",T387)),ISNUMBER(SEARCH("Hình tele",T387)),ISNUMBER(SEARCH("sai code",T387)),ISNUMBER(SEARCH("Thiếu kiện",U387))),"Kho rau","Chưa xác định"),IF(OR(T387="Hình KDB",T387="Hình tele",ISNUMBER(SEARCH("Hình KDB",T387)),ISNUMBER(SEARCH("Hình tele",T387)),ISNUMBER(SEARCH("sai code",T387)),ISNUMBER(SEARCH("Thiếu kiện",U387))),"Kho rau",IF(V387="Chưa xác định","Chưa xác định",IF(OR(V387="DC giao thiếu",V387="TX giao thiếu kiện",V387="Hàng không đạt CL"),"Kho rau","")))))))</f>
        <v/>
      </c>
      <c r="Z387" s="131" t="s">
        <v>745</v>
      </c>
      <c r="AA387" s="124"/>
      <c r="AB387" s="132"/>
      <c r="AC387" s="133"/>
      <c r="AD387" s="134"/>
      <c r="AE387" s="133"/>
      <c r="AF387" s="135" t="str">
        <f t="array" ref="AF387">xlookup($E:$E,'CLV2'!$A:$A,'CLV2'!E:E)</f>
        <v>2.FRUITS</v>
      </c>
      <c r="AG387" s="135" t="str">
        <f t="shared" si="10"/>
        <v>Pack</v>
      </c>
      <c r="AH387" s="136">
        <f t="shared" si="11"/>
        <v>0.25</v>
      </c>
      <c r="AI387" s="137" t="str">
        <f t="array" ref="AI387">XLOOKUP(E387,'Đơn giá'!A:A,'Đơn giá'!D:D)</f>
        <v>#N/A</v>
      </c>
      <c r="AJ387" s="138" t="str">
        <f t="shared" si="12"/>
        <v>#N/A</v>
      </c>
      <c r="AK387" s="138">
        <f t="shared" si="13"/>
        <v>0</v>
      </c>
      <c r="AL387" s="138" t="str">
        <f t="shared" si="14"/>
        <v>#N/A</v>
      </c>
      <c r="AM387" s="138">
        <f t="shared" si="15"/>
        <v>0</v>
      </c>
      <c r="AN387" s="138">
        <f t="shared" si="16"/>
        <v>0</v>
      </c>
      <c r="AO387" s="139" t="str">
        <f t="array" ref="AO387">XLOOKUP($D:$D,'DS ST'!$J:$J,'DS ST'!K:K)</f>
        <v>SC002260 - Huỳnh Thị Tuyết Nhi</v>
      </c>
      <c r="AP387" s="139" t="str">
        <f t="array" ref="AP387">XLOOKUP($D:$D,'DS ST'!$J:$J,'DS ST'!L:L)</f>
        <v>Võ Thị Huệ</v>
      </c>
      <c r="AQ387" s="139" t="str">
        <f t="array" ref="AQ387">XLOOKUP($D:$D,'DS ST'!$J:$J,'DS ST'!M:M)</f>
        <v>HCM 002</v>
      </c>
      <c r="AR387" s="140"/>
      <c r="AS387" s="140"/>
      <c r="AT387" s="135" t="str">
        <f t="array" ref="AT387">xlookup($E:$E,'CLV2'!$A:$A,'CLV2'!$F:$F)</f>
        <v>3.LOCAL FRUITS</v>
      </c>
      <c r="AU387" s="135" t="str">
        <f t="array" ref="AU387">xlookup($E:$E,'CLV2'!$A:$A,'CLV2'!$G:$G)</f>
        <v>4.Cam</v>
      </c>
      <c r="AV387" s="142"/>
      <c r="AW387" s="143"/>
      <c r="AX387" s="144"/>
    </row>
    <row r="388" ht="22.5" customHeight="1">
      <c r="A388" s="113"/>
      <c r="B388" s="114">
        <v>46235.0</v>
      </c>
      <c r="C388" s="115" t="s">
        <v>910</v>
      </c>
      <c r="D388" s="116" t="str">
        <f>VLOOKUP(C388,'DS ST'!A:B,2,0)</f>
        <v>ECG</v>
      </c>
      <c r="E388" s="117">
        <v>8.938530363031E12</v>
      </c>
      <c r="F388" s="115" t="s">
        <v>2420</v>
      </c>
      <c r="G388" s="115" t="s">
        <v>56</v>
      </c>
      <c r="H388" s="118">
        <v>1.0</v>
      </c>
      <c r="I388" s="118">
        <v>0.0</v>
      </c>
      <c r="J388" s="119">
        <f t="shared" si="4"/>
        <v>1</v>
      </c>
      <c r="K388" s="115" t="s">
        <v>5480</v>
      </c>
      <c r="L388" s="121" t="str">
        <f t="shared" si="5"/>
        <v>PT15982638938530363031</v>
      </c>
      <c r="M388" s="121" t="s">
        <v>5481</v>
      </c>
      <c r="N388" s="122"/>
      <c r="O388" s="187">
        <v>1.0</v>
      </c>
      <c r="P388" s="119">
        <f t="shared" si="6"/>
        <v>0</v>
      </c>
      <c r="Q388" s="153" t="s">
        <v>5482</v>
      </c>
      <c r="R388" s="124"/>
      <c r="S388" s="124"/>
      <c r="T388" s="125"/>
      <c r="U388" s="126" t="s">
        <v>697</v>
      </c>
      <c r="V388" s="127" t="s">
        <v>1162</v>
      </c>
      <c r="W388" s="129" t="str">
        <f t="shared" si="7"/>
        <v/>
      </c>
      <c r="X388" s="129" t="str">
        <f t="shared" si="21"/>
        <v>Siêu thị</v>
      </c>
      <c r="Y388" s="130" t="str">
        <f t="shared" si="29"/>
        <v/>
      </c>
      <c r="Z388" s="131" t="s">
        <v>745</v>
      </c>
      <c r="AA388" s="124"/>
      <c r="AB388" s="132"/>
      <c r="AC388" s="133"/>
      <c r="AD388" s="134"/>
      <c r="AE388" s="133"/>
      <c r="AF388" s="135" t="str">
        <f t="array" ref="AF388">xlookup($E:$E,'CLV2'!$A:$A,'CLV2'!E:E)</f>
        <v>2.VEGETABLES</v>
      </c>
      <c r="AG388" s="135" t="str">
        <f t="shared" si="10"/>
        <v>Pack</v>
      </c>
      <c r="AH388" s="136">
        <f t="shared" si="11"/>
        <v>1</v>
      </c>
      <c r="AI388" s="137">
        <f t="array" ref="AI388">XLOOKUP(E388,'Đơn giá'!A:A,'Đơn giá'!D:D)</f>
        <v>19437</v>
      </c>
      <c r="AJ388" s="138">
        <f t="shared" si="12"/>
        <v>19437</v>
      </c>
      <c r="AK388" s="138">
        <f t="shared" si="13"/>
        <v>0</v>
      </c>
      <c r="AL388" s="138">
        <f t="shared" si="14"/>
        <v>19437</v>
      </c>
      <c r="AM388" s="138">
        <f t="shared" si="15"/>
        <v>0</v>
      </c>
      <c r="AN388" s="138">
        <f t="shared" si="16"/>
        <v>0</v>
      </c>
      <c r="AO388" s="139" t="str">
        <f t="array" ref="AO388">XLOOKUP($D:$D,'DS ST'!$J:$J,'DS ST'!K:K)</f>
        <v>SC002260 - Huỳnh Thị Tuyết Nhi</v>
      </c>
      <c r="AP388" s="139" t="str">
        <f t="array" ref="AP388">XLOOKUP($D:$D,'DS ST'!$J:$J,'DS ST'!L:L)</f>
        <v>Võ Thị Huệ</v>
      </c>
      <c r="AQ388" s="139" t="str">
        <f t="array" ref="AQ388">XLOOKUP($D:$D,'DS ST'!$J:$J,'DS ST'!M:M)</f>
        <v>HCM 002</v>
      </c>
      <c r="AR388" s="140"/>
      <c r="AS388" s="140"/>
      <c r="AT388" s="135" t="str">
        <f t="array" ref="AT388">xlookup($E:$E,'CLV2'!$A:$A,'CLV2'!$F:$F)</f>
        <v>3.PROCESSED VEGGIES</v>
      </c>
      <c r="AU388" s="135" t="str">
        <f t="array" ref="AU388">xlookup($E:$E,'CLV2'!$A:$A,'CLV2'!$G:$G)</f>
        <v>4.Rong Nho</v>
      </c>
      <c r="AV388" s="142"/>
      <c r="AW388" s="143"/>
      <c r="AX388" s="144"/>
    </row>
    <row r="389" ht="22.5" customHeight="1">
      <c r="A389" s="113"/>
      <c r="B389" s="114">
        <v>46235.0</v>
      </c>
      <c r="C389" s="115" t="s">
        <v>1250</v>
      </c>
      <c r="D389" s="116" t="str">
        <f>VLOOKUP(C389,'DS ST'!A:B,2,0)</f>
        <v>VTG</v>
      </c>
      <c r="E389" s="117">
        <v>10793.0</v>
      </c>
      <c r="F389" s="115" t="s">
        <v>642</v>
      </c>
      <c r="G389" s="115" t="s">
        <v>29</v>
      </c>
      <c r="H389" s="118">
        <v>5.0</v>
      </c>
      <c r="I389" s="118">
        <v>3.0</v>
      </c>
      <c r="J389" s="119">
        <f t="shared" si="4"/>
        <v>2</v>
      </c>
      <c r="K389" s="115" t="s">
        <v>5483</v>
      </c>
      <c r="L389" s="121" t="str">
        <f t="shared" si="5"/>
        <v>PT159825810793</v>
      </c>
      <c r="M389" s="121" t="s">
        <v>5484</v>
      </c>
      <c r="N389" s="122"/>
      <c r="O389" s="122"/>
      <c r="P389" s="119">
        <f t="shared" si="6"/>
        <v>2</v>
      </c>
      <c r="Q389" s="124"/>
      <c r="R389" s="153" t="s">
        <v>1104</v>
      </c>
      <c r="S389" s="124"/>
      <c r="T389" s="125"/>
      <c r="U389" s="126" t="s">
        <v>697</v>
      </c>
      <c r="V389" s="127" t="s">
        <v>1500</v>
      </c>
      <c r="W389" s="129" t="str">
        <f t="shared" si="7"/>
        <v/>
      </c>
      <c r="X389" s="129" t="str">
        <f t="shared" si="21"/>
        <v/>
      </c>
      <c r="Y389" s="154" t="s">
        <v>499</v>
      </c>
      <c r="Z389" s="131" t="s">
        <v>745</v>
      </c>
      <c r="AA389" s="124"/>
      <c r="AB389" s="132"/>
      <c r="AC389" s="133"/>
      <c r="AD389" s="134"/>
      <c r="AE389" s="133"/>
      <c r="AF389" s="135" t="str">
        <f t="array" ref="AF389">xlookup($E:$E,'CLV2'!$A:$A,'CLV2'!E:E)</f>
        <v>2.VEGETABLES</v>
      </c>
      <c r="AG389" s="135" t="str">
        <f t="shared" si="10"/>
        <v>Pack</v>
      </c>
      <c r="AH389" s="136">
        <f t="shared" si="11"/>
        <v>0.4</v>
      </c>
      <c r="AI389" s="137">
        <f t="array" ref="AI389">XLOOKUP(E389,'Đơn giá'!A:A,'Đơn giá'!D:D)</f>
        <v>5500</v>
      </c>
      <c r="AJ389" s="138">
        <f t="shared" si="12"/>
        <v>11000</v>
      </c>
      <c r="AK389" s="138">
        <f t="shared" si="13"/>
        <v>0</v>
      </c>
      <c r="AL389" s="138">
        <f t="shared" si="14"/>
        <v>0</v>
      </c>
      <c r="AM389" s="138">
        <f t="shared" si="15"/>
        <v>11000</v>
      </c>
      <c r="AN389" s="138">
        <f t="shared" si="16"/>
        <v>0</v>
      </c>
      <c r="AO389" s="139" t="str">
        <f t="array" ref="AO389">XLOOKUP($D:$D,'DS ST'!$J:$J,'DS ST'!K:K)</f>
        <v>SC008010 - Lê Nguyễn Ngọc Phượng</v>
      </c>
      <c r="AP389" s="139" t="str">
        <f t="array" ref="AP389">XLOOKUP($D:$D,'DS ST'!$J:$J,'DS ST'!L:L)</f>
        <v>Nguyễn Thị Cà</v>
      </c>
      <c r="AQ389" s="139" t="str">
        <f t="array" ref="AQ389">XLOOKUP($D:$D,'DS ST'!$J:$J,'DS ST'!M:M)</f>
        <v>HCM 016</v>
      </c>
      <c r="AR389" s="140"/>
      <c r="AS389" s="140"/>
      <c r="AT389" s="135" t="str">
        <f t="array" ref="AT389">xlookup($E:$E,'CLV2'!$A:$A,'CLV2'!$F:$F)</f>
        <v>3.HERBS</v>
      </c>
      <c r="AU389" s="135" t="str">
        <f t="array" ref="AU389">xlookup($E:$E,'CLV2'!$A:$A,'CLV2'!$G:$G)</f>
        <v>4.Rau Thơm, Rau Nêm</v>
      </c>
      <c r="AV389" s="142"/>
      <c r="AW389" s="143"/>
      <c r="AX389" s="144"/>
    </row>
    <row r="390" ht="22.5" customHeight="1">
      <c r="A390" s="113"/>
      <c r="B390" s="114">
        <v>46235.0</v>
      </c>
      <c r="C390" s="115" t="s">
        <v>1250</v>
      </c>
      <c r="D390" s="116" t="str">
        <f>VLOOKUP(C390,'DS ST'!A:B,2,0)</f>
        <v>VTG</v>
      </c>
      <c r="E390" s="117">
        <v>8.938525767103E12</v>
      </c>
      <c r="F390" s="115" t="s">
        <v>47</v>
      </c>
      <c r="G390" s="115" t="s">
        <v>29</v>
      </c>
      <c r="H390" s="118">
        <v>3.0</v>
      </c>
      <c r="I390" s="118">
        <v>0.0</v>
      </c>
      <c r="J390" s="119">
        <f t="shared" si="4"/>
        <v>3</v>
      </c>
      <c r="K390" s="115" t="s">
        <v>5483</v>
      </c>
      <c r="L390" s="121" t="str">
        <f t="shared" si="5"/>
        <v>PT15982588938525767103</v>
      </c>
      <c r="M390" s="121" t="s">
        <v>5484</v>
      </c>
      <c r="N390" s="122"/>
      <c r="O390" s="122"/>
      <c r="P390" s="119">
        <f t="shared" si="6"/>
        <v>3</v>
      </c>
      <c r="Q390" s="124"/>
      <c r="R390" s="153" t="s">
        <v>1104</v>
      </c>
      <c r="S390" s="124"/>
      <c r="T390" s="125"/>
      <c r="U390" s="126" t="s">
        <v>697</v>
      </c>
      <c r="V390" s="127" t="s">
        <v>1500</v>
      </c>
      <c r="W390" s="129" t="str">
        <f t="shared" si="7"/>
        <v/>
      </c>
      <c r="X390" s="129" t="str">
        <f t="shared" si="21"/>
        <v/>
      </c>
      <c r="Y390" s="154" t="s">
        <v>499</v>
      </c>
      <c r="Z390" s="131" t="s">
        <v>745</v>
      </c>
      <c r="AA390" s="124"/>
      <c r="AB390" s="132"/>
      <c r="AC390" s="133"/>
      <c r="AD390" s="134"/>
      <c r="AE390" s="133"/>
      <c r="AF390" s="135" t="str">
        <f t="array" ref="AF390">xlookup($E:$E,'CLV2'!$A:$A,'CLV2'!E:E)</f>
        <v>2.VEGETABLES</v>
      </c>
      <c r="AG390" s="135" t="str">
        <f t="shared" si="10"/>
        <v>Pack</v>
      </c>
      <c r="AH390" s="136">
        <f t="shared" si="11"/>
        <v>1</v>
      </c>
      <c r="AI390" s="137">
        <f t="array" ref="AI390">XLOOKUP(E390,'Đơn giá'!A:A,'Đơn giá'!D:D)</f>
        <v>6650</v>
      </c>
      <c r="AJ390" s="138">
        <f t="shared" si="12"/>
        <v>19950</v>
      </c>
      <c r="AK390" s="138">
        <f t="shared" si="13"/>
        <v>0</v>
      </c>
      <c r="AL390" s="138">
        <f t="shared" si="14"/>
        <v>0</v>
      </c>
      <c r="AM390" s="138">
        <f t="shared" si="15"/>
        <v>19950</v>
      </c>
      <c r="AN390" s="138">
        <f t="shared" si="16"/>
        <v>0</v>
      </c>
      <c r="AO390" s="139" t="str">
        <f t="array" ref="AO390">XLOOKUP($D:$D,'DS ST'!$J:$J,'DS ST'!K:K)</f>
        <v>SC008010 - Lê Nguyễn Ngọc Phượng</v>
      </c>
      <c r="AP390" s="139" t="str">
        <f t="array" ref="AP390">XLOOKUP($D:$D,'DS ST'!$J:$J,'DS ST'!L:L)</f>
        <v>Nguyễn Thị Cà</v>
      </c>
      <c r="AQ390" s="139" t="str">
        <f t="array" ref="AQ390">XLOOKUP($D:$D,'DS ST'!$J:$J,'DS ST'!M:M)</f>
        <v>HCM 016</v>
      </c>
      <c r="AR390" s="140"/>
      <c r="AS390" s="140"/>
      <c r="AT390" s="135" t="str">
        <f t="array" ref="AT390">xlookup($E:$E,'CLV2'!$A:$A,'CLV2'!$F:$F)</f>
        <v>3.HERBS</v>
      </c>
      <c r="AU390" s="135" t="str">
        <f t="array" ref="AU390">xlookup($E:$E,'CLV2'!$A:$A,'CLV2'!$G:$G)</f>
        <v>4.Rau Thơm, Rau Nêm</v>
      </c>
      <c r="AV390" s="142"/>
      <c r="AW390" s="143"/>
      <c r="AX390" s="144"/>
    </row>
    <row r="391" ht="22.5" customHeight="1">
      <c r="A391" s="113"/>
      <c r="B391" s="114">
        <v>46235.0</v>
      </c>
      <c r="C391" s="115" t="s">
        <v>1043</v>
      </c>
      <c r="D391" s="116" t="str">
        <f>VLOOKUP(C391,'DS ST'!A:B,2,0)</f>
        <v>MTE</v>
      </c>
      <c r="E391" s="117">
        <v>1101812.0</v>
      </c>
      <c r="F391" s="115" t="s">
        <v>1177</v>
      </c>
      <c r="G391" s="115" t="s">
        <v>104</v>
      </c>
      <c r="H391" s="118">
        <v>15.5</v>
      </c>
      <c r="I391" s="118">
        <v>15.46</v>
      </c>
      <c r="J391" s="119">
        <f t="shared" si="4"/>
        <v>0.04</v>
      </c>
      <c r="K391" s="115" t="s">
        <v>5485</v>
      </c>
      <c r="L391" s="121" t="str">
        <f t="shared" si="5"/>
        <v>PT15982531101812</v>
      </c>
      <c r="M391" s="121" t="s">
        <v>5486</v>
      </c>
      <c r="N391" s="122">
        <v>0.03999999999999915</v>
      </c>
      <c r="O391" s="122"/>
      <c r="P391" s="119">
        <f t="shared" si="6"/>
        <v>0</v>
      </c>
      <c r="Q391" s="124"/>
      <c r="R391" s="124"/>
      <c r="S391" s="124"/>
      <c r="T391" s="125" t="s">
        <v>695</v>
      </c>
      <c r="U391" s="126" t="s">
        <v>697</v>
      </c>
      <c r="V391" s="127" t="s">
        <v>492</v>
      </c>
      <c r="W391" s="129" t="str">
        <f t="shared" si="7"/>
        <v>Hao hụt</v>
      </c>
      <c r="X391" s="129" t="str">
        <f t="shared" si="21"/>
        <v/>
      </c>
      <c r="Y391" s="154" t="s">
        <v>499</v>
      </c>
      <c r="Z391" s="131" t="s">
        <v>745</v>
      </c>
      <c r="AA391" s="124"/>
      <c r="AB391" s="132"/>
      <c r="AC391" s="133"/>
      <c r="AD391" s="134"/>
      <c r="AE391" s="133"/>
      <c r="AF391" s="135" t="str">
        <f t="array" ref="AF391">xlookup($E:$E,'CLV2'!$A:$A,'CLV2'!E:E)</f>
        <v>2.FRUITS</v>
      </c>
      <c r="AG391" s="135" t="str">
        <f t="shared" si="10"/>
        <v>KG</v>
      </c>
      <c r="AH391" s="136">
        <f t="shared" si="11"/>
        <v>0.002580645161</v>
      </c>
      <c r="AI391" s="137">
        <f t="array" ref="AI391">XLOOKUP(E391,'Đơn giá'!A:A,'Đơn giá'!D:D)</f>
        <v>23000</v>
      </c>
      <c r="AJ391" s="138">
        <f t="shared" si="12"/>
        <v>920</v>
      </c>
      <c r="AK391" s="138">
        <f t="shared" si="13"/>
        <v>920</v>
      </c>
      <c r="AL391" s="138">
        <f t="shared" si="14"/>
        <v>0</v>
      </c>
      <c r="AM391" s="138">
        <f t="shared" si="15"/>
        <v>0</v>
      </c>
      <c r="AN391" s="138">
        <f t="shared" si="16"/>
        <v>0</v>
      </c>
      <c r="AO391" s="139" t="str">
        <f t="array" ref="AO391">XLOOKUP($D:$D,'DS ST'!$J:$J,'DS ST'!K:K)</f>
        <v>SC008790 - Lê Thị Bích Liểu</v>
      </c>
      <c r="AP391" s="139" t="str">
        <f t="array" ref="AP391">XLOOKUP($D:$D,'DS ST'!$J:$J,'DS ST'!L:L)</f>
        <v>Nguyễn Thị Cà</v>
      </c>
      <c r="AQ391" s="139" t="str">
        <f t="array" ref="AQ391">XLOOKUP($D:$D,'DS ST'!$J:$J,'DS ST'!M:M)</f>
        <v>HCM 034</v>
      </c>
      <c r="AR391" s="140"/>
      <c r="AS391" s="140"/>
      <c r="AT391" s="135" t="str">
        <f t="array" ref="AT391">xlookup($E:$E,'CLV2'!$A:$A,'CLV2'!$F:$F)</f>
        <v>3.LOCAL FRUITS</v>
      </c>
      <c r="AU391" s="135" t="str">
        <f t="array" ref="AU391">xlookup($E:$E,'CLV2'!$A:$A,'CLV2'!$G:$G)</f>
        <v>4.Dưa Hấu</v>
      </c>
      <c r="AV391" s="142"/>
      <c r="AW391" s="143"/>
      <c r="AX391" s="144"/>
    </row>
    <row r="392" ht="22.5" customHeight="1">
      <c r="A392" s="113"/>
      <c r="B392" s="114">
        <v>46235.0</v>
      </c>
      <c r="C392" s="115" t="s">
        <v>1130</v>
      </c>
      <c r="D392" s="116" t="str">
        <f>VLOOKUP(C392,'DS ST'!A:B,2,0)</f>
        <v>OPS</v>
      </c>
      <c r="E392" s="117">
        <v>11066.0</v>
      </c>
      <c r="F392" s="115" t="s">
        <v>1229</v>
      </c>
      <c r="G392" s="115" t="s">
        <v>311</v>
      </c>
      <c r="H392" s="118">
        <v>3.0</v>
      </c>
      <c r="I392" s="118">
        <v>2.0</v>
      </c>
      <c r="J392" s="119">
        <f t="shared" si="4"/>
        <v>1</v>
      </c>
      <c r="K392" s="115" t="s">
        <v>5487</v>
      </c>
      <c r="L392" s="121" t="str">
        <f t="shared" si="5"/>
        <v>PT159825111066</v>
      </c>
      <c r="M392" s="121" t="s">
        <v>5488</v>
      </c>
      <c r="N392" s="122"/>
      <c r="O392" s="122"/>
      <c r="P392" s="119">
        <f t="shared" si="6"/>
        <v>1</v>
      </c>
      <c r="Q392" s="124"/>
      <c r="R392" s="124"/>
      <c r="S392" s="124"/>
      <c r="T392" s="125" t="s">
        <v>695</v>
      </c>
      <c r="U392" s="126" t="s">
        <v>697</v>
      </c>
      <c r="V392" s="127" t="s">
        <v>1500</v>
      </c>
      <c r="W392" s="129" t="str">
        <f t="shared" si="7"/>
        <v/>
      </c>
      <c r="X392" s="129" t="str">
        <f t="shared" si="21"/>
        <v/>
      </c>
      <c r="Y392" s="130" t="str">
        <f>IF(N(P392)&lt;=0,"",IF(OR(T392="Hình KDB",T392="Hình tele",ISNUMBER(SEARCH("Hình KDB",T392)),ISNUMBER(SEARCH("Hình tele",T392)),ISNUMBER(SEARCH("sai code",T392)),ISNUMBER(SEARCH("Thiếu kiện",U392))),"Kho rau",IF(AND(T392&lt;&gt;"Hình KDB",T392&lt;&gt;"Hình tele"),"Chưa xác định",IF(N(O392)&gt;0,IF(OR(T392="Hình KDB",T392="Hình tele",ISNUMBER(SEARCH("Hình KDB",T392)),ISNUMBER(SEARCH("Hình tele",T392)),ISNUMBER(SEARCH("sai code",T392)),ISNUMBER(SEARCH("Thiếu kiện",U392))),"Kho rau","Chưa xác định"),IF(OR(T392="Hình KDB",T392="Hình tele",ISNUMBER(SEARCH("Hình KDB",T392)),ISNUMBER(SEARCH("Hình tele",T392)),ISNUMBER(SEARCH("sai code",T392)),ISNUMBER(SEARCH("Thiếu kiện",U392))),"Kho rau",IF(V392="Chưa xác định","Chưa xác định",IF(OR(V392="DC giao thiếu",V392="TX giao thiếu kiện",V392="Hàng không đạt CL"),"Kho rau","")))))))</f>
        <v>Kho rau</v>
      </c>
      <c r="Z392" s="131" t="s">
        <v>745</v>
      </c>
      <c r="AA392" s="124"/>
      <c r="AB392" s="132"/>
      <c r="AC392" s="133"/>
      <c r="AD392" s="134"/>
      <c r="AE392" s="133"/>
      <c r="AF392" s="135" t="str">
        <f t="array" ref="AF392">xlookup($E:$E,'CLV2'!$A:$A,'CLV2'!E:E)</f>
        <v>2.VEGETABLES</v>
      </c>
      <c r="AG392" s="135" t="str">
        <f t="shared" si="10"/>
        <v>Pack</v>
      </c>
      <c r="AH392" s="136">
        <f t="shared" si="11"/>
        <v>0.3333333333</v>
      </c>
      <c r="AI392" s="137">
        <f t="array" ref="AI392">XLOOKUP(E392,'Đơn giá'!A:A,'Đơn giá'!D:D)</f>
        <v>5000</v>
      </c>
      <c r="AJ392" s="138">
        <f t="shared" si="12"/>
        <v>5000</v>
      </c>
      <c r="AK392" s="138">
        <f t="shared" si="13"/>
        <v>0</v>
      </c>
      <c r="AL392" s="138">
        <f t="shared" si="14"/>
        <v>0</v>
      </c>
      <c r="AM392" s="138">
        <f t="shared" si="15"/>
        <v>5000</v>
      </c>
      <c r="AN392" s="138">
        <f t="shared" si="16"/>
        <v>0</v>
      </c>
      <c r="AO392" s="139" t="str">
        <f t="array" ref="AO392">XLOOKUP($D:$D,'DS ST'!$J:$J,'DS ST'!K:K)</f>
        <v>SC008806 - Nguyễn Bữu Trùng Dương</v>
      </c>
      <c r="AP392" s="139" t="str">
        <f t="array" ref="AP392">XLOOKUP($D:$D,'DS ST'!$J:$J,'DS ST'!L:L)</f>
        <v>Nguyễn Thị Cà</v>
      </c>
      <c r="AQ392" s="139" t="str">
        <f t="array" ref="AQ392">XLOOKUP($D:$D,'DS ST'!$J:$J,'DS ST'!M:M)</f>
        <v>HCM 017</v>
      </c>
      <c r="AR392" s="140"/>
      <c r="AS392" s="140"/>
      <c r="AT392" s="135" t="str">
        <f t="array" ref="AT392">xlookup($E:$E,'CLV2'!$A:$A,'CLV2'!$F:$F)</f>
        <v>3.HERBS</v>
      </c>
      <c r="AU392" s="135" t="str">
        <f t="array" ref="AU392">xlookup($E:$E,'CLV2'!$A:$A,'CLV2'!$G:$G)</f>
        <v>4.Chanh, Ớt</v>
      </c>
      <c r="AV392" s="142"/>
      <c r="AW392" s="143"/>
      <c r="AX392" s="144"/>
    </row>
    <row r="393" ht="22.5" customHeight="1">
      <c r="A393" s="113"/>
      <c r="B393" s="114">
        <v>46235.0</v>
      </c>
      <c r="C393" s="115" t="s">
        <v>1130</v>
      </c>
      <c r="D393" s="116" t="str">
        <f>VLOOKUP(C393,'DS ST'!A:B,2,0)</f>
        <v>OPS</v>
      </c>
      <c r="E393" s="117">
        <v>1100867.0</v>
      </c>
      <c r="F393" s="115" t="s">
        <v>924</v>
      </c>
      <c r="G393" s="115" t="s">
        <v>104</v>
      </c>
      <c r="H393" s="118">
        <v>5.7</v>
      </c>
      <c r="I393" s="118">
        <v>5.68</v>
      </c>
      <c r="J393" s="119">
        <f t="shared" si="4"/>
        <v>0.02</v>
      </c>
      <c r="K393" s="115" t="s">
        <v>5487</v>
      </c>
      <c r="L393" s="121" t="str">
        <f t="shared" si="5"/>
        <v>PT15982511100867</v>
      </c>
      <c r="M393" s="121" t="s">
        <v>5488</v>
      </c>
      <c r="N393" s="122">
        <v>0.020000000000000462</v>
      </c>
      <c r="O393" s="122"/>
      <c r="P393" s="119">
        <f t="shared" si="6"/>
        <v>0</v>
      </c>
      <c r="Q393" s="124"/>
      <c r="R393" s="124"/>
      <c r="S393" s="124"/>
      <c r="T393" s="125" t="s">
        <v>695</v>
      </c>
      <c r="U393" s="126" t="s">
        <v>697</v>
      </c>
      <c r="V393" s="127" t="s">
        <v>492</v>
      </c>
      <c r="W393" s="129" t="str">
        <f t="shared" si="7"/>
        <v>Hao hụt</v>
      </c>
      <c r="X393" s="129" t="str">
        <f t="shared" si="21"/>
        <v/>
      </c>
      <c r="Y393" s="154" t="s">
        <v>499</v>
      </c>
      <c r="Z393" s="131" t="s">
        <v>745</v>
      </c>
      <c r="AA393" s="124"/>
      <c r="AB393" s="132"/>
      <c r="AC393" s="133"/>
      <c r="AD393" s="134"/>
      <c r="AE393" s="133"/>
      <c r="AF393" s="135" t="str">
        <f t="array" ref="AF393">xlookup($E:$E,'CLV2'!$A:$A,'CLV2'!E:E)</f>
        <v>2.FRUITS</v>
      </c>
      <c r="AG393" s="135" t="str">
        <f t="shared" si="10"/>
        <v>KG</v>
      </c>
      <c r="AH393" s="136">
        <f t="shared" si="11"/>
        <v>0.00350877193</v>
      </c>
      <c r="AI393" s="137">
        <f t="array" ref="AI393">XLOOKUP(E393,'Đơn giá'!A:A,'Đơn giá'!D:D)</f>
        <v>33000</v>
      </c>
      <c r="AJ393" s="138">
        <f t="shared" si="12"/>
        <v>660</v>
      </c>
      <c r="AK393" s="138">
        <f t="shared" si="13"/>
        <v>660</v>
      </c>
      <c r="AL393" s="138">
        <f t="shared" si="14"/>
        <v>0</v>
      </c>
      <c r="AM393" s="138">
        <f t="shared" si="15"/>
        <v>0</v>
      </c>
      <c r="AN393" s="138">
        <f t="shared" si="16"/>
        <v>0</v>
      </c>
      <c r="AO393" s="139" t="str">
        <f t="array" ref="AO393">XLOOKUP($D:$D,'DS ST'!$J:$J,'DS ST'!K:K)</f>
        <v>SC008806 - Nguyễn Bữu Trùng Dương</v>
      </c>
      <c r="AP393" s="139" t="str">
        <f t="array" ref="AP393">XLOOKUP($D:$D,'DS ST'!$J:$J,'DS ST'!L:L)</f>
        <v>Nguyễn Thị Cà</v>
      </c>
      <c r="AQ393" s="139" t="str">
        <f t="array" ref="AQ393">XLOOKUP($D:$D,'DS ST'!$J:$J,'DS ST'!M:M)</f>
        <v>HCM 017</v>
      </c>
      <c r="AR393" s="140"/>
      <c r="AS393" s="140"/>
      <c r="AT393" s="135" t="str">
        <f t="array" ref="AT393">xlookup($E:$E,'CLV2'!$A:$A,'CLV2'!$F:$F)</f>
        <v>3.LOCAL FRUITS</v>
      </c>
      <c r="AU393" s="135" t="str">
        <f t="array" ref="AU393">xlookup($E:$E,'CLV2'!$A:$A,'CLV2'!$G:$G)</f>
        <v>4.Bưởi</v>
      </c>
      <c r="AV393" s="142"/>
      <c r="AW393" s="143"/>
      <c r="AX393" s="144"/>
    </row>
    <row r="394" ht="22.5" customHeight="1">
      <c r="A394" s="113"/>
      <c r="B394" s="114">
        <v>46235.0</v>
      </c>
      <c r="C394" s="115" t="s">
        <v>436</v>
      </c>
      <c r="D394" s="116" t="str">
        <f>VLOOKUP(C394,'DS ST'!A:B,2,0)</f>
        <v>A140</v>
      </c>
      <c r="E394" s="117">
        <v>1100992.0</v>
      </c>
      <c r="F394" s="115" t="s">
        <v>641</v>
      </c>
      <c r="G394" s="115" t="s">
        <v>104</v>
      </c>
      <c r="H394" s="118">
        <v>10.0</v>
      </c>
      <c r="I394" s="118">
        <v>9.94</v>
      </c>
      <c r="J394" s="119">
        <f t="shared" si="4"/>
        <v>0.06</v>
      </c>
      <c r="K394" s="115" t="s">
        <v>5489</v>
      </c>
      <c r="L394" s="121" t="str">
        <f t="shared" si="5"/>
        <v>PT15982481100992</v>
      </c>
      <c r="M394" s="121" t="s">
        <v>5490</v>
      </c>
      <c r="N394" s="122">
        <v>0.0600000000000005</v>
      </c>
      <c r="O394" s="122"/>
      <c r="P394" s="119">
        <f t="shared" si="6"/>
        <v>0</v>
      </c>
      <c r="Q394" s="124"/>
      <c r="R394" s="124"/>
      <c r="S394" s="124"/>
      <c r="T394" s="125" t="s">
        <v>695</v>
      </c>
      <c r="U394" s="126" t="s">
        <v>697</v>
      </c>
      <c r="V394" s="127" t="s">
        <v>492</v>
      </c>
      <c r="W394" s="129" t="str">
        <f t="shared" si="7"/>
        <v>Hao hụt</v>
      </c>
      <c r="X394" s="129" t="str">
        <f t="shared" si="21"/>
        <v/>
      </c>
      <c r="Y394" s="154" t="s">
        <v>499</v>
      </c>
      <c r="Z394" s="131" t="s">
        <v>745</v>
      </c>
      <c r="AA394" s="124"/>
      <c r="AB394" s="132"/>
      <c r="AC394" s="133"/>
      <c r="AD394" s="134"/>
      <c r="AE394" s="133"/>
      <c r="AF394" s="135" t="str">
        <f t="array" ref="AF394">xlookup($E:$E,'CLV2'!$A:$A,'CLV2'!E:E)</f>
        <v>2.FRUITS</v>
      </c>
      <c r="AG394" s="135" t="str">
        <f t="shared" si="10"/>
        <v>KG</v>
      </c>
      <c r="AH394" s="136">
        <f t="shared" si="11"/>
        <v>0.006</v>
      </c>
      <c r="AI394" s="137">
        <f t="array" ref="AI394">XLOOKUP(E394,'Đơn giá'!A:A,'Đơn giá'!D:D)</f>
        <v>37000</v>
      </c>
      <c r="AJ394" s="138">
        <f t="shared" si="12"/>
        <v>2220</v>
      </c>
      <c r="AK394" s="138">
        <f t="shared" si="13"/>
        <v>2220</v>
      </c>
      <c r="AL394" s="138">
        <f t="shared" si="14"/>
        <v>0</v>
      </c>
      <c r="AM394" s="138">
        <f t="shared" si="15"/>
        <v>0</v>
      </c>
      <c r="AN394" s="138">
        <f t="shared" si="16"/>
        <v>0</v>
      </c>
      <c r="AO394" s="139" t="str">
        <f t="array" ref="AO394">XLOOKUP($D:$D,'DS ST'!$J:$J,'DS ST'!K:K)</f>
        <v>SC009565 - Cao Chánh Tuấn</v>
      </c>
      <c r="AP394" s="139" t="str">
        <f t="array" ref="AP394">XLOOKUP($D:$D,'DS ST'!$J:$J,'DS ST'!L:L)</f>
        <v>Võ Thị Huệ</v>
      </c>
      <c r="AQ394" s="139" t="str">
        <f t="array" ref="AQ394">XLOOKUP($D:$D,'DS ST'!$J:$J,'DS ST'!M:M)</f>
        <v>HCM 010</v>
      </c>
      <c r="AR394" s="140"/>
      <c r="AS394" s="140"/>
      <c r="AT394" s="135" t="str">
        <f t="array" ref="AT394">xlookup($E:$E,'CLV2'!$A:$A,'CLV2'!$F:$F)</f>
        <v>3.LOCAL FRUITS</v>
      </c>
      <c r="AU394" s="135" t="str">
        <f t="array" ref="AU394">xlookup($E:$E,'CLV2'!$A:$A,'CLV2'!$G:$G)</f>
        <v>4.Dưa Lưới</v>
      </c>
      <c r="AV394" s="142"/>
      <c r="AW394" s="143"/>
      <c r="AX394" s="144"/>
    </row>
    <row r="395" ht="22.5" customHeight="1">
      <c r="A395" s="113"/>
      <c r="B395" s="114">
        <v>46235.0</v>
      </c>
      <c r="C395" s="115" t="s">
        <v>436</v>
      </c>
      <c r="D395" s="116" t="str">
        <f>VLOOKUP(C395,'DS ST'!A:B,2,0)</f>
        <v>A140</v>
      </c>
      <c r="E395" s="117">
        <v>1101302.0</v>
      </c>
      <c r="F395" s="115" t="s">
        <v>944</v>
      </c>
      <c r="G395" s="115" t="s">
        <v>104</v>
      </c>
      <c r="H395" s="118">
        <v>8.0</v>
      </c>
      <c r="I395" s="118">
        <v>7.94</v>
      </c>
      <c r="J395" s="119">
        <f t="shared" si="4"/>
        <v>0.06</v>
      </c>
      <c r="K395" s="115" t="s">
        <v>5489</v>
      </c>
      <c r="L395" s="121" t="str">
        <f t="shared" si="5"/>
        <v>PT15982481101302</v>
      </c>
      <c r="M395" s="121" t="s">
        <v>5490</v>
      </c>
      <c r="N395" s="122">
        <v>0.05999999999999961</v>
      </c>
      <c r="O395" s="122"/>
      <c r="P395" s="119">
        <f t="shared" si="6"/>
        <v>0</v>
      </c>
      <c r="Q395" s="124"/>
      <c r="R395" s="124"/>
      <c r="S395" s="124"/>
      <c r="T395" s="125" t="s">
        <v>695</v>
      </c>
      <c r="U395" s="126" t="s">
        <v>697</v>
      </c>
      <c r="V395" s="127" t="s">
        <v>492</v>
      </c>
      <c r="W395" s="129" t="str">
        <f t="shared" si="7"/>
        <v>Hao hụt</v>
      </c>
      <c r="X395" s="129" t="str">
        <f t="shared" si="21"/>
        <v/>
      </c>
      <c r="Y395" s="154" t="s">
        <v>499</v>
      </c>
      <c r="Z395" s="131" t="s">
        <v>745</v>
      </c>
      <c r="AA395" s="124"/>
      <c r="AB395" s="132"/>
      <c r="AC395" s="133"/>
      <c r="AD395" s="134"/>
      <c r="AE395" s="133"/>
      <c r="AF395" s="135" t="str">
        <f t="array" ref="AF395">xlookup($E:$E,'CLV2'!$A:$A,'CLV2'!E:E)</f>
        <v>2.FRUITS</v>
      </c>
      <c r="AG395" s="135" t="str">
        <f t="shared" si="10"/>
        <v>KG</v>
      </c>
      <c r="AH395" s="136">
        <f t="shared" si="11"/>
        <v>0.0075</v>
      </c>
      <c r="AI395" s="137">
        <f t="array" ref="AI395">XLOOKUP(E395,'Đơn giá'!A:A,'Đơn giá'!D:D)</f>
        <v>17500</v>
      </c>
      <c r="AJ395" s="138">
        <f t="shared" si="12"/>
        <v>1050</v>
      </c>
      <c r="AK395" s="138">
        <f t="shared" si="13"/>
        <v>1050</v>
      </c>
      <c r="AL395" s="138">
        <f t="shared" si="14"/>
        <v>0</v>
      </c>
      <c r="AM395" s="138">
        <f t="shared" si="15"/>
        <v>0</v>
      </c>
      <c r="AN395" s="138">
        <f t="shared" si="16"/>
        <v>0</v>
      </c>
      <c r="AO395" s="139" t="str">
        <f t="array" ref="AO395">XLOOKUP($D:$D,'DS ST'!$J:$J,'DS ST'!K:K)</f>
        <v>SC009565 - Cao Chánh Tuấn</v>
      </c>
      <c r="AP395" s="139" t="str">
        <f t="array" ref="AP395">XLOOKUP($D:$D,'DS ST'!$J:$J,'DS ST'!L:L)</f>
        <v>Võ Thị Huệ</v>
      </c>
      <c r="AQ395" s="139" t="str">
        <f t="array" ref="AQ395">XLOOKUP($D:$D,'DS ST'!$J:$J,'DS ST'!M:M)</f>
        <v>HCM 010</v>
      </c>
      <c r="AR395" s="140"/>
      <c r="AS395" s="140"/>
      <c r="AT395" s="135" t="str">
        <f t="array" ref="AT395">xlookup($E:$E,'CLV2'!$A:$A,'CLV2'!$F:$F)</f>
        <v>3.LOCAL FRUITS</v>
      </c>
      <c r="AU395" s="135" t="str">
        <f t="array" ref="AU395">xlookup($E:$E,'CLV2'!$A:$A,'CLV2'!$G:$G)</f>
        <v>4.Chuối</v>
      </c>
      <c r="AV395" s="142"/>
      <c r="AW395" s="143"/>
      <c r="AX395" s="144"/>
    </row>
    <row r="396" ht="22.5" customHeight="1">
      <c r="A396" s="113"/>
      <c r="B396" s="114">
        <v>46235.0</v>
      </c>
      <c r="C396" s="115" t="s">
        <v>436</v>
      </c>
      <c r="D396" s="116" t="str">
        <f>VLOOKUP(C396,'DS ST'!A:B,2,0)</f>
        <v>A140</v>
      </c>
      <c r="E396" s="117">
        <v>1101366.0</v>
      </c>
      <c r="F396" s="115" t="s">
        <v>1804</v>
      </c>
      <c r="G396" s="115" t="s">
        <v>104</v>
      </c>
      <c r="H396" s="118">
        <v>4.2</v>
      </c>
      <c r="I396" s="118">
        <v>4.14</v>
      </c>
      <c r="J396" s="119">
        <f t="shared" si="4"/>
        <v>0.06</v>
      </c>
      <c r="K396" s="115" t="s">
        <v>5489</v>
      </c>
      <c r="L396" s="121" t="str">
        <f t="shared" si="5"/>
        <v>PT15982481101366</v>
      </c>
      <c r="M396" s="121" t="s">
        <v>5490</v>
      </c>
      <c r="N396" s="122">
        <v>0.0600000000000005</v>
      </c>
      <c r="O396" s="122"/>
      <c r="P396" s="119">
        <f t="shared" si="6"/>
        <v>0</v>
      </c>
      <c r="Q396" s="124"/>
      <c r="R396" s="124"/>
      <c r="S396" s="124"/>
      <c r="T396" s="125" t="s">
        <v>695</v>
      </c>
      <c r="U396" s="126" t="s">
        <v>697</v>
      </c>
      <c r="V396" s="127" t="s">
        <v>492</v>
      </c>
      <c r="W396" s="129" t="str">
        <f t="shared" si="7"/>
        <v>Hao hụt</v>
      </c>
      <c r="X396" s="129" t="str">
        <f t="shared" si="21"/>
        <v/>
      </c>
      <c r="Y396" s="154" t="s">
        <v>499</v>
      </c>
      <c r="Z396" s="131" t="s">
        <v>745</v>
      </c>
      <c r="AA396" s="124"/>
      <c r="AB396" s="132"/>
      <c r="AC396" s="133"/>
      <c r="AD396" s="134"/>
      <c r="AE396" s="133"/>
      <c r="AF396" s="135" t="str">
        <f t="array" ref="AF396">xlookup($E:$E,'CLV2'!$A:$A,'CLV2'!E:E)</f>
        <v>2.VEGETABLES</v>
      </c>
      <c r="AG396" s="135" t="str">
        <f t="shared" si="10"/>
        <v>KG</v>
      </c>
      <c r="AH396" s="136">
        <f t="shared" si="11"/>
        <v>0.01428571429</v>
      </c>
      <c r="AI396" s="137">
        <f t="array" ref="AI396">XLOOKUP(E396,'Đơn giá'!A:A,'Đơn giá'!D:D)</f>
        <v>55000</v>
      </c>
      <c r="AJ396" s="138">
        <f t="shared" si="12"/>
        <v>3300</v>
      </c>
      <c r="AK396" s="138">
        <f t="shared" si="13"/>
        <v>3300</v>
      </c>
      <c r="AL396" s="138">
        <f t="shared" si="14"/>
        <v>0</v>
      </c>
      <c r="AM396" s="138">
        <f t="shared" si="15"/>
        <v>0</v>
      </c>
      <c r="AN396" s="138">
        <f t="shared" si="16"/>
        <v>0</v>
      </c>
      <c r="AO396" s="139" t="str">
        <f t="array" ref="AO396">XLOOKUP($D:$D,'DS ST'!$J:$J,'DS ST'!K:K)</f>
        <v>SC009565 - Cao Chánh Tuấn</v>
      </c>
      <c r="AP396" s="139" t="str">
        <f t="array" ref="AP396">XLOOKUP($D:$D,'DS ST'!$J:$J,'DS ST'!L:L)</f>
        <v>Võ Thị Huệ</v>
      </c>
      <c r="AQ396" s="139" t="str">
        <f t="array" ref="AQ396">XLOOKUP($D:$D,'DS ST'!$J:$J,'DS ST'!M:M)</f>
        <v>HCM 010</v>
      </c>
      <c r="AR396" s="140"/>
      <c r="AS396" s="140"/>
      <c r="AT396" s="135" t="str">
        <f t="array" ref="AT396">xlookup($E:$E,'CLV2'!$A:$A,'CLV2'!$F:$F)</f>
        <v>3.LEAFY VEGGIES</v>
      </c>
      <c r="AU396" s="135" t="str">
        <f t="array" ref="AU396">xlookup($E:$E,'CLV2'!$A:$A,'CLV2'!$G:$G)</f>
        <v>4.Rau Ăn Bông</v>
      </c>
      <c r="AV396" s="142"/>
      <c r="AW396" s="143"/>
      <c r="AX396" s="144"/>
    </row>
    <row r="397" ht="22.5" customHeight="1">
      <c r="A397" s="113"/>
      <c r="B397" s="114">
        <v>46235.0</v>
      </c>
      <c r="C397" s="115" t="s">
        <v>252</v>
      </c>
      <c r="D397" s="116" t="str">
        <f>VLOOKUP(C397,'DS ST'!A:B,2,0)</f>
        <v>A115</v>
      </c>
      <c r="E397" s="117">
        <v>1100992.0</v>
      </c>
      <c r="F397" s="115" t="s">
        <v>641</v>
      </c>
      <c r="G397" s="115" t="s">
        <v>104</v>
      </c>
      <c r="H397" s="118">
        <v>10.1</v>
      </c>
      <c r="I397" s="118">
        <v>10.04</v>
      </c>
      <c r="J397" s="119">
        <f t="shared" si="4"/>
        <v>0.06</v>
      </c>
      <c r="K397" s="115" t="s">
        <v>5491</v>
      </c>
      <c r="L397" s="121" t="str">
        <f t="shared" si="5"/>
        <v>PT15982461100992</v>
      </c>
      <c r="M397" s="121" t="s">
        <v>5492</v>
      </c>
      <c r="N397" s="122">
        <v>0.0600000000000005</v>
      </c>
      <c r="O397" s="122"/>
      <c r="P397" s="119">
        <f t="shared" si="6"/>
        <v>0</v>
      </c>
      <c r="Q397" s="124"/>
      <c r="R397" s="124"/>
      <c r="S397" s="124"/>
      <c r="T397" s="125" t="s">
        <v>695</v>
      </c>
      <c r="U397" s="126" t="s">
        <v>697</v>
      </c>
      <c r="V397" s="127" t="s">
        <v>492</v>
      </c>
      <c r="W397" s="129" t="str">
        <f t="shared" si="7"/>
        <v>Hao hụt</v>
      </c>
      <c r="X397" s="129" t="str">
        <f t="shared" si="21"/>
        <v/>
      </c>
      <c r="Y397" s="154" t="s">
        <v>499</v>
      </c>
      <c r="Z397" s="131" t="s">
        <v>745</v>
      </c>
      <c r="AA397" s="124"/>
      <c r="AB397" s="132"/>
      <c r="AC397" s="133"/>
      <c r="AD397" s="134"/>
      <c r="AE397" s="133"/>
      <c r="AF397" s="135" t="str">
        <f t="array" ref="AF397">xlookup($E:$E,'CLV2'!$A:$A,'CLV2'!E:E)</f>
        <v>2.FRUITS</v>
      </c>
      <c r="AG397" s="135" t="str">
        <f t="shared" si="10"/>
        <v>KG</v>
      </c>
      <c r="AH397" s="136">
        <f t="shared" si="11"/>
        <v>0.005940594059</v>
      </c>
      <c r="AI397" s="137">
        <f t="array" ref="AI397">XLOOKUP(E397,'Đơn giá'!A:A,'Đơn giá'!D:D)</f>
        <v>37000</v>
      </c>
      <c r="AJ397" s="138">
        <f t="shared" si="12"/>
        <v>2220</v>
      </c>
      <c r="AK397" s="138">
        <f t="shared" si="13"/>
        <v>2220</v>
      </c>
      <c r="AL397" s="138">
        <f t="shared" si="14"/>
        <v>0</v>
      </c>
      <c r="AM397" s="138">
        <f t="shared" si="15"/>
        <v>0</v>
      </c>
      <c r="AN397" s="138">
        <f t="shared" si="16"/>
        <v>0</v>
      </c>
      <c r="AO397" s="139" t="str">
        <f t="array" ref="AO397">XLOOKUP($D:$D,'DS ST'!$J:$J,'DS ST'!K:K)</f>
        <v>SC009915 - Đoàn Ngọc Thịnh</v>
      </c>
      <c r="AP397" s="139" t="str">
        <f t="array" ref="AP397">XLOOKUP($D:$D,'DS ST'!$J:$J,'DS ST'!L:L)</f>
        <v>Nguyễn Thị Cà</v>
      </c>
      <c r="AQ397" s="139" t="str">
        <f t="array" ref="AQ397">XLOOKUP($D:$D,'DS ST'!$J:$J,'DS ST'!M:M)</f>
        <v>HCM 025</v>
      </c>
      <c r="AR397" s="140"/>
      <c r="AS397" s="140"/>
      <c r="AT397" s="135" t="str">
        <f t="array" ref="AT397">xlookup($E:$E,'CLV2'!$A:$A,'CLV2'!$F:$F)</f>
        <v>3.LOCAL FRUITS</v>
      </c>
      <c r="AU397" s="135" t="str">
        <f t="array" ref="AU397">xlookup($E:$E,'CLV2'!$A:$A,'CLV2'!$G:$G)</f>
        <v>4.Dưa Lưới</v>
      </c>
      <c r="AV397" s="142"/>
      <c r="AW397" s="143"/>
      <c r="AX397" s="144"/>
    </row>
    <row r="398" ht="22.5" customHeight="1">
      <c r="A398" s="113"/>
      <c r="B398" s="114">
        <v>46235.0</v>
      </c>
      <c r="C398" s="115" t="s">
        <v>252</v>
      </c>
      <c r="D398" s="116" t="str">
        <f>VLOOKUP(C398,'DS ST'!A:B,2,0)</f>
        <v>A115</v>
      </c>
      <c r="E398" s="117">
        <v>1101062.0</v>
      </c>
      <c r="F398" s="115" t="s">
        <v>103</v>
      </c>
      <c r="G398" s="115" t="s">
        <v>104</v>
      </c>
      <c r="H398" s="118">
        <v>10.0</v>
      </c>
      <c r="I398" s="118">
        <v>9.96</v>
      </c>
      <c r="J398" s="119">
        <f t="shared" si="4"/>
        <v>0.04</v>
      </c>
      <c r="K398" s="115" t="s">
        <v>5491</v>
      </c>
      <c r="L398" s="121" t="str">
        <f t="shared" si="5"/>
        <v>PT15982461101062</v>
      </c>
      <c r="M398" s="121" t="s">
        <v>5492</v>
      </c>
      <c r="N398" s="122">
        <v>0.03999999999999915</v>
      </c>
      <c r="O398" s="122"/>
      <c r="P398" s="119">
        <f t="shared" si="6"/>
        <v>0</v>
      </c>
      <c r="Q398" s="124"/>
      <c r="R398" s="124"/>
      <c r="S398" s="124"/>
      <c r="T398" s="125" t="s">
        <v>695</v>
      </c>
      <c r="U398" s="126" t="s">
        <v>697</v>
      </c>
      <c r="V398" s="127" t="s">
        <v>492</v>
      </c>
      <c r="W398" s="129" t="str">
        <f t="shared" si="7"/>
        <v>Hao hụt</v>
      </c>
      <c r="X398" s="129" t="str">
        <f t="shared" si="21"/>
        <v/>
      </c>
      <c r="Y398" s="154" t="s">
        <v>499</v>
      </c>
      <c r="Z398" s="131" t="s">
        <v>745</v>
      </c>
      <c r="AA398" s="124"/>
      <c r="AB398" s="132"/>
      <c r="AC398" s="133"/>
      <c r="AD398" s="134"/>
      <c r="AE398" s="133"/>
      <c r="AF398" s="135" t="str">
        <f t="array" ref="AF398">xlookup($E:$E,'CLV2'!$A:$A,'CLV2'!E:E)</f>
        <v>2.FRUITS</v>
      </c>
      <c r="AG398" s="135" t="str">
        <f t="shared" si="10"/>
        <v>KG</v>
      </c>
      <c r="AH398" s="136">
        <f t="shared" si="11"/>
        <v>0.004</v>
      </c>
      <c r="AI398" s="137">
        <f t="array" ref="AI398">XLOOKUP(E398,'Đơn giá'!A:A,'Đơn giá'!D:D)</f>
        <v>23000</v>
      </c>
      <c r="AJ398" s="138">
        <f t="shared" si="12"/>
        <v>920</v>
      </c>
      <c r="AK398" s="138">
        <f t="shared" si="13"/>
        <v>920</v>
      </c>
      <c r="AL398" s="138">
        <f t="shared" si="14"/>
        <v>0</v>
      </c>
      <c r="AM398" s="138">
        <f t="shared" si="15"/>
        <v>0</v>
      </c>
      <c r="AN398" s="138">
        <f t="shared" si="16"/>
        <v>0</v>
      </c>
      <c r="AO398" s="139" t="str">
        <f t="array" ref="AO398">XLOOKUP($D:$D,'DS ST'!$J:$J,'DS ST'!K:K)</f>
        <v>SC009915 - Đoàn Ngọc Thịnh</v>
      </c>
      <c r="AP398" s="139" t="str">
        <f t="array" ref="AP398">XLOOKUP($D:$D,'DS ST'!$J:$J,'DS ST'!L:L)</f>
        <v>Nguyễn Thị Cà</v>
      </c>
      <c r="AQ398" s="139" t="str">
        <f t="array" ref="AQ398">XLOOKUP($D:$D,'DS ST'!$J:$J,'DS ST'!M:M)</f>
        <v>HCM 025</v>
      </c>
      <c r="AR398" s="140"/>
      <c r="AS398" s="140"/>
      <c r="AT398" s="135" t="str">
        <f t="array" ref="AT398">xlookup($E:$E,'CLV2'!$A:$A,'CLV2'!$F:$F)</f>
        <v>3.LOCAL FRUITS</v>
      </c>
      <c r="AU398" s="135" t="str">
        <f t="array" ref="AU398">xlookup($E:$E,'CLV2'!$A:$A,'CLV2'!$G:$G)</f>
        <v>4.Chuối</v>
      </c>
      <c r="AV398" s="142"/>
      <c r="AW398" s="143"/>
      <c r="AX398" s="144"/>
    </row>
    <row r="399" ht="22.5" customHeight="1">
      <c r="A399" s="113"/>
      <c r="B399" s="114">
        <v>46235.0</v>
      </c>
      <c r="C399" s="115" t="s">
        <v>252</v>
      </c>
      <c r="D399" s="116" t="str">
        <f>VLOOKUP(C399,'DS ST'!A:B,2,0)</f>
        <v>A115</v>
      </c>
      <c r="E399" s="117">
        <v>1101366.0</v>
      </c>
      <c r="F399" s="115" t="s">
        <v>1804</v>
      </c>
      <c r="G399" s="115" t="s">
        <v>104</v>
      </c>
      <c r="H399" s="118">
        <v>4.0</v>
      </c>
      <c r="I399" s="118">
        <v>3.92</v>
      </c>
      <c r="J399" s="119">
        <f t="shared" si="4"/>
        <v>0.08</v>
      </c>
      <c r="K399" s="115" t="s">
        <v>5491</v>
      </c>
      <c r="L399" s="121" t="str">
        <f t="shared" si="5"/>
        <v>PT15982461101366</v>
      </c>
      <c r="M399" s="121" t="s">
        <v>5492</v>
      </c>
      <c r="N399" s="122">
        <v>0.08000000000000007</v>
      </c>
      <c r="O399" s="122"/>
      <c r="P399" s="119">
        <f t="shared" si="6"/>
        <v>0</v>
      </c>
      <c r="Q399" s="124"/>
      <c r="R399" s="124"/>
      <c r="S399" s="124"/>
      <c r="T399" s="125" t="s">
        <v>695</v>
      </c>
      <c r="U399" s="126" t="s">
        <v>697</v>
      </c>
      <c r="V399" s="127" t="s">
        <v>492</v>
      </c>
      <c r="W399" s="129" t="str">
        <f t="shared" si="7"/>
        <v>Hao hụt</v>
      </c>
      <c r="X399" s="129" t="str">
        <f t="shared" si="21"/>
        <v/>
      </c>
      <c r="Y399" s="154" t="s">
        <v>499</v>
      </c>
      <c r="Z399" s="131" t="s">
        <v>745</v>
      </c>
      <c r="AA399" s="124"/>
      <c r="AB399" s="132"/>
      <c r="AC399" s="133"/>
      <c r="AD399" s="134"/>
      <c r="AE399" s="133"/>
      <c r="AF399" s="135" t="str">
        <f t="array" ref="AF399">xlookup($E:$E,'CLV2'!$A:$A,'CLV2'!E:E)</f>
        <v>2.VEGETABLES</v>
      </c>
      <c r="AG399" s="135" t="str">
        <f t="shared" si="10"/>
        <v>KG</v>
      </c>
      <c r="AH399" s="136">
        <f t="shared" si="11"/>
        <v>0.02</v>
      </c>
      <c r="AI399" s="137">
        <f t="array" ref="AI399">XLOOKUP(E399,'Đơn giá'!A:A,'Đơn giá'!D:D)</f>
        <v>55000</v>
      </c>
      <c r="AJ399" s="138">
        <f t="shared" si="12"/>
        <v>4400</v>
      </c>
      <c r="AK399" s="138">
        <f t="shared" si="13"/>
        <v>4400</v>
      </c>
      <c r="AL399" s="138">
        <f t="shared" si="14"/>
        <v>0</v>
      </c>
      <c r="AM399" s="138">
        <f t="shared" si="15"/>
        <v>0</v>
      </c>
      <c r="AN399" s="138">
        <f t="shared" si="16"/>
        <v>0</v>
      </c>
      <c r="AO399" s="139" t="str">
        <f t="array" ref="AO399">XLOOKUP($D:$D,'DS ST'!$J:$J,'DS ST'!K:K)</f>
        <v>SC009915 - Đoàn Ngọc Thịnh</v>
      </c>
      <c r="AP399" s="139" t="str">
        <f t="array" ref="AP399">XLOOKUP($D:$D,'DS ST'!$J:$J,'DS ST'!L:L)</f>
        <v>Nguyễn Thị Cà</v>
      </c>
      <c r="AQ399" s="139" t="str">
        <f t="array" ref="AQ399">XLOOKUP($D:$D,'DS ST'!$J:$J,'DS ST'!M:M)</f>
        <v>HCM 025</v>
      </c>
      <c r="AR399" s="140"/>
      <c r="AS399" s="140"/>
      <c r="AT399" s="135" t="str">
        <f t="array" ref="AT399">xlookup($E:$E,'CLV2'!$A:$A,'CLV2'!$F:$F)</f>
        <v>3.LEAFY VEGGIES</v>
      </c>
      <c r="AU399" s="135" t="str">
        <f t="array" ref="AU399">xlookup($E:$E,'CLV2'!$A:$A,'CLV2'!$G:$G)</f>
        <v>4.Rau Ăn Bông</v>
      </c>
      <c r="AV399" s="142"/>
      <c r="AW399" s="143"/>
      <c r="AX399" s="144"/>
    </row>
    <row r="400" ht="22.5" customHeight="1">
      <c r="A400" s="113"/>
      <c r="B400" s="114">
        <v>46235.0</v>
      </c>
      <c r="C400" s="115" t="s">
        <v>252</v>
      </c>
      <c r="D400" s="116" t="str">
        <f>VLOOKUP(C400,'DS ST'!A:B,2,0)</f>
        <v>A115</v>
      </c>
      <c r="E400" s="117">
        <v>1101377.0</v>
      </c>
      <c r="F400" s="115" t="s">
        <v>1085</v>
      </c>
      <c r="G400" s="115" t="s">
        <v>104</v>
      </c>
      <c r="H400" s="118">
        <v>2.1</v>
      </c>
      <c r="I400" s="118">
        <v>2.08</v>
      </c>
      <c r="J400" s="119">
        <f t="shared" si="4"/>
        <v>0.02</v>
      </c>
      <c r="K400" s="115" t="s">
        <v>5491</v>
      </c>
      <c r="L400" s="121" t="str">
        <f t="shared" si="5"/>
        <v>PT15982461101377</v>
      </c>
      <c r="M400" s="121" t="s">
        <v>5492</v>
      </c>
      <c r="N400" s="122">
        <v>0.020000000000000018</v>
      </c>
      <c r="O400" s="122"/>
      <c r="P400" s="119">
        <f t="shared" si="6"/>
        <v>0</v>
      </c>
      <c r="Q400" s="124"/>
      <c r="R400" s="124"/>
      <c r="S400" s="124"/>
      <c r="T400" s="125" t="s">
        <v>695</v>
      </c>
      <c r="U400" s="126" t="s">
        <v>697</v>
      </c>
      <c r="V400" s="127" t="s">
        <v>492</v>
      </c>
      <c r="W400" s="129" t="str">
        <f t="shared" si="7"/>
        <v>Hao hụt</v>
      </c>
      <c r="X400" s="129" t="str">
        <f t="shared" si="21"/>
        <v/>
      </c>
      <c r="Y400" s="154" t="s">
        <v>499</v>
      </c>
      <c r="Z400" s="131" t="s">
        <v>745</v>
      </c>
      <c r="AA400" s="124"/>
      <c r="AB400" s="132"/>
      <c r="AC400" s="133"/>
      <c r="AD400" s="134"/>
      <c r="AE400" s="133"/>
      <c r="AF400" s="135" t="str">
        <f t="array" ref="AF400">xlookup($E:$E,'CLV2'!$A:$A,'CLV2'!E:E)</f>
        <v>2.VEGETABLES</v>
      </c>
      <c r="AG400" s="135" t="str">
        <f t="shared" si="10"/>
        <v>KG</v>
      </c>
      <c r="AH400" s="136">
        <f t="shared" si="11"/>
        <v>0.009523809524</v>
      </c>
      <c r="AI400" s="137">
        <f t="array" ref="AI400">XLOOKUP(E400,'Đơn giá'!A:A,'Đơn giá'!D:D)</f>
        <v>60000</v>
      </c>
      <c r="AJ400" s="138">
        <f t="shared" si="12"/>
        <v>1200</v>
      </c>
      <c r="AK400" s="138">
        <f t="shared" si="13"/>
        <v>1200</v>
      </c>
      <c r="AL400" s="138">
        <f t="shared" si="14"/>
        <v>0</v>
      </c>
      <c r="AM400" s="138">
        <f t="shared" si="15"/>
        <v>0</v>
      </c>
      <c r="AN400" s="138">
        <f t="shared" si="16"/>
        <v>0</v>
      </c>
      <c r="AO400" s="139" t="str">
        <f t="array" ref="AO400">XLOOKUP($D:$D,'DS ST'!$J:$J,'DS ST'!K:K)</f>
        <v>SC009915 - Đoàn Ngọc Thịnh</v>
      </c>
      <c r="AP400" s="139" t="str">
        <f t="array" ref="AP400">XLOOKUP($D:$D,'DS ST'!$J:$J,'DS ST'!L:L)</f>
        <v>Nguyễn Thị Cà</v>
      </c>
      <c r="AQ400" s="139" t="str">
        <f t="array" ref="AQ400">XLOOKUP($D:$D,'DS ST'!$J:$J,'DS ST'!M:M)</f>
        <v>HCM 025</v>
      </c>
      <c r="AR400" s="140"/>
      <c r="AS400" s="140"/>
      <c r="AT400" s="135" t="str">
        <f t="array" ref="AT400">xlookup($E:$E,'CLV2'!$A:$A,'CLV2'!$F:$F)</f>
        <v>3.LEAFY VEGGIES</v>
      </c>
      <c r="AU400" s="135" t="str">
        <f t="array" ref="AU400">xlookup($E:$E,'CLV2'!$A:$A,'CLV2'!$G:$G)</f>
        <v>4.Rau Ăn Bông</v>
      </c>
      <c r="AV400" s="142"/>
      <c r="AW400" s="143"/>
      <c r="AX400" s="144"/>
    </row>
    <row r="401" ht="22.5" customHeight="1">
      <c r="A401" s="113"/>
      <c r="B401" s="114">
        <v>46235.0</v>
      </c>
      <c r="C401" s="115" t="s">
        <v>824</v>
      </c>
      <c r="D401" s="116" t="str">
        <f>VLOOKUP(C401,'DS ST'!A:B,2,0)</f>
        <v>BTH</v>
      </c>
      <c r="E401" s="117">
        <v>10902.0</v>
      </c>
      <c r="F401" s="115" t="s">
        <v>775</v>
      </c>
      <c r="G401" s="115" t="s">
        <v>29</v>
      </c>
      <c r="H401" s="118">
        <v>2.0</v>
      </c>
      <c r="I401" s="118">
        <v>0.0</v>
      </c>
      <c r="J401" s="119">
        <f t="shared" si="4"/>
        <v>2</v>
      </c>
      <c r="K401" s="115" t="s">
        <v>5493</v>
      </c>
      <c r="L401" s="121" t="str">
        <f t="shared" si="5"/>
        <v>PT159824310902</v>
      </c>
      <c r="M401" s="121" t="s">
        <v>5494</v>
      </c>
      <c r="N401" s="122"/>
      <c r="O401" s="122"/>
      <c r="P401" s="119">
        <f t="shared" si="6"/>
        <v>2</v>
      </c>
      <c r="Q401" s="124"/>
      <c r="R401" s="124"/>
      <c r="S401" s="124"/>
      <c r="T401" s="125"/>
      <c r="U401" s="126" t="s">
        <v>697</v>
      </c>
      <c r="V401" s="127" t="s">
        <v>1500</v>
      </c>
      <c r="W401" s="129" t="str">
        <f t="shared" si="7"/>
        <v/>
      </c>
      <c r="X401" s="129" t="str">
        <f t="shared" si="21"/>
        <v/>
      </c>
      <c r="Y401" s="154" t="s">
        <v>499</v>
      </c>
      <c r="Z401" s="131" t="s">
        <v>745</v>
      </c>
      <c r="AA401" s="124"/>
      <c r="AB401" s="132"/>
      <c r="AC401" s="133"/>
      <c r="AD401" s="134"/>
      <c r="AE401" s="133"/>
      <c r="AF401" s="135" t="str">
        <f t="array" ref="AF401">xlookup($E:$E,'CLV2'!$A:$A,'CLV2'!E:E)</f>
        <v>2.VEGETABLES</v>
      </c>
      <c r="AG401" s="135" t="str">
        <f t="shared" si="10"/>
        <v>Pack</v>
      </c>
      <c r="AH401" s="136">
        <f t="shared" si="11"/>
        <v>1</v>
      </c>
      <c r="AI401" s="137">
        <f t="array" ref="AI401">XLOOKUP(E401,'Đơn giá'!A:A,'Đơn giá'!D:D)</f>
        <v>10000</v>
      </c>
      <c r="AJ401" s="138">
        <f t="shared" si="12"/>
        <v>20000</v>
      </c>
      <c r="AK401" s="138">
        <f t="shared" si="13"/>
        <v>0</v>
      </c>
      <c r="AL401" s="138">
        <f t="shared" si="14"/>
        <v>0</v>
      </c>
      <c r="AM401" s="138">
        <f t="shared" si="15"/>
        <v>20000</v>
      </c>
      <c r="AN401" s="138">
        <f t="shared" si="16"/>
        <v>0</v>
      </c>
      <c r="AO401" s="139" t="str">
        <f t="array" ref="AO401">XLOOKUP($D:$D,'DS ST'!$J:$J,'DS ST'!K:K)</f>
        <v>SC013823 - Lê Văn Ninh</v>
      </c>
      <c r="AP401" s="139" t="str">
        <f t="array" ref="AP401">XLOOKUP($D:$D,'DS ST'!$J:$J,'DS ST'!L:L)</f>
        <v>Võ Thị Huệ</v>
      </c>
      <c r="AQ401" s="139" t="str">
        <f t="array" ref="AQ401">XLOOKUP($D:$D,'DS ST'!$J:$J,'DS ST'!M:M)</f>
        <v>HCM 012</v>
      </c>
      <c r="AR401" s="140"/>
      <c r="AS401" s="140"/>
      <c r="AT401" s="135" t="str">
        <f t="array" ref="AT401">xlookup($E:$E,'CLV2'!$A:$A,'CLV2'!$F:$F)</f>
        <v>3.LEAFY VEGGIES</v>
      </c>
      <c r="AU401" s="135" t="str">
        <f t="array" ref="AU401">xlookup($E:$E,'CLV2'!$A:$A,'CLV2'!$G:$G)</f>
        <v>4.Rau Ăn Lá Thông Dụng</v>
      </c>
      <c r="AV401" s="142"/>
      <c r="AW401" s="143"/>
      <c r="AX401" s="144"/>
    </row>
    <row r="402" ht="22.5" customHeight="1">
      <c r="A402" s="113"/>
      <c r="B402" s="114">
        <v>46235.0</v>
      </c>
      <c r="C402" s="115" t="s">
        <v>824</v>
      </c>
      <c r="D402" s="116" t="str">
        <f>VLOOKUP(C402,'DS ST'!A:B,2,0)</f>
        <v>BTH</v>
      </c>
      <c r="E402" s="117">
        <v>1100816.0</v>
      </c>
      <c r="F402" s="115" t="s">
        <v>919</v>
      </c>
      <c r="G402" s="115" t="s">
        <v>104</v>
      </c>
      <c r="H402" s="118">
        <v>14.5</v>
      </c>
      <c r="I402" s="118">
        <v>14.46</v>
      </c>
      <c r="J402" s="119">
        <f t="shared" si="4"/>
        <v>0.04</v>
      </c>
      <c r="K402" s="115" t="s">
        <v>5493</v>
      </c>
      <c r="L402" s="121" t="str">
        <f t="shared" si="5"/>
        <v>PT15982431100816</v>
      </c>
      <c r="M402" s="121" t="s">
        <v>5494</v>
      </c>
      <c r="N402" s="122">
        <v>0.03999999999999915</v>
      </c>
      <c r="O402" s="122"/>
      <c r="P402" s="119">
        <f t="shared" si="6"/>
        <v>0</v>
      </c>
      <c r="Q402" s="124"/>
      <c r="R402" s="124"/>
      <c r="S402" s="124"/>
      <c r="T402" s="125" t="s">
        <v>695</v>
      </c>
      <c r="U402" s="126" t="s">
        <v>697</v>
      </c>
      <c r="V402" s="127" t="s">
        <v>492</v>
      </c>
      <c r="W402" s="129" t="str">
        <f t="shared" si="7"/>
        <v>Hao hụt</v>
      </c>
      <c r="X402" s="129" t="str">
        <f t="shared" si="21"/>
        <v/>
      </c>
      <c r="Y402" s="154" t="s">
        <v>499</v>
      </c>
      <c r="Z402" s="131" t="s">
        <v>745</v>
      </c>
      <c r="AA402" s="124"/>
      <c r="AB402" s="132"/>
      <c r="AC402" s="133"/>
      <c r="AD402" s="134"/>
      <c r="AE402" s="133"/>
      <c r="AF402" s="135" t="str">
        <f t="array" ref="AF402">xlookup($E:$E,'CLV2'!$A:$A,'CLV2'!E:E)</f>
        <v>2.FRUITS</v>
      </c>
      <c r="AG402" s="135" t="str">
        <f t="shared" si="10"/>
        <v>KG</v>
      </c>
      <c r="AH402" s="136">
        <f t="shared" si="11"/>
        <v>0.00275862069</v>
      </c>
      <c r="AI402" s="137">
        <f t="array" ref="AI402">XLOOKUP(E402,'Đơn giá'!A:A,'Đơn giá'!D:D)</f>
        <v>19000</v>
      </c>
      <c r="AJ402" s="138">
        <f t="shared" si="12"/>
        <v>760</v>
      </c>
      <c r="AK402" s="138">
        <f t="shared" si="13"/>
        <v>760</v>
      </c>
      <c r="AL402" s="138">
        <f t="shared" si="14"/>
        <v>0</v>
      </c>
      <c r="AM402" s="138">
        <f t="shared" si="15"/>
        <v>0</v>
      </c>
      <c r="AN402" s="138">
        <f t="shared" si="16"/>
        <v>0</v>
      </c>
      <c r="AO402" s="139" t="str">
        <f t="array" ref="AO402">XLOOKUP($D:$D,'DS ST'!$J:$J,'DS ST'!K:K)</f>
        <v>SC013823 - Lê Văn Ninh</v>
      </c>
      <c r="AP402" s="139" t="str">
        <f t="array" ref="AP402">XLOOKUP($D:$D,'DS ST'!$J:$J,'DS ST'!L:L)</f>
        <v>Võ Thị Huệ</v>
      </c>
      <c r="AQ402" s="139" t="str">
        <f t="array" ref="AQ402">XLOOKUP($D:$D,'DS ST'!$J:$J,'DS ST'!M:M)</f>
        <v>HCM 012</v>
      </c>
      <c r="AR402" s="140"/>
      <c r="AS402" s="140"/>
      <c r="AT402" s="135" t="str">
        <f t="array" ref="AT402">xlookup($E:$E,'CLV2'!$A:$A,'CLV2'!$F:$F)</f>
        <v>3.LOCAL FRUITS</v>
      </c>
      <c r="AU402" s="135" t="str">
        <f t="array" ref="AU402">xlookup($E:$E,'CLV2'!$A:$A,'CLV2'!$G:$G)</f>
        <v>4.Dưa Hấu</v>
      </c>
      <c r="AV402" s="142"/>
      <c r="AW402" s="143"/>
      <c r="AX402" s="144"/>
    </row>
    <row r="403" ht="22.5" customHeight="1">
      <c r="A403" s="113"/>
      <c r="B403" s="114">
        <v>46235.0</v>
      </c>
      <c r="C403" s="115" t="s">
        <v>824</v>
      </c>
      <c r="D403" s="116" t="str">
        <f>VLOOKUP(C403,'DS ST'!A:B,2,0)</f>
        <v>BTH</v>
      </c>
      <c r="E403" s="117">
        <v>1100917.0</v>
      </c>
      <c r="F403" s="115" t="s">
        <v>928</v>
      </c>
      <c r="G403" s="115" t="s">
        <v>104</v>
      </c>
      <c r="H403" s="118">
        <v>5.4</v>
      </c>
      <c r="I403" s="118">
        <v>5.36</v>
      </c>
      <c r="J403" s="119">
        <f t="shared" si="4"/>
        <v>0.04</v>
      </c>
      <c r="K403" s="115" t="s">
        <v>5493</v>
      </c>
      <c r="L403" s="121" t="str">
        <f t="shared" si="5"/>
        <v>PT15982431100917</v>
      </c>
      <c r="M403" s="121" t="s">
        <v>5494</v>
      </c>
      <c r="N403" s="122">
        <v>0.040000000000000036</v>
      </c>
      <c r="O403" s="122"/>
      <c r="P403" s="119">
        <f t="shared" si="6"/>
        <v>0</v>
      </c>
      <c r="Q403" s="124"/>
      <c r="R403" s="124"/>
      <c r="S403" s="124"/>
      <c r="T403" s="125" t="s">
        <v>695</v>
      </c>
      <c r="U403" s="126" t="s">
        <v>697</v>
      </c>
      <c r="V403" s="127" t="s">
        <v>492</v>
      </c>
      <c r="W403" s="129" t="str">
        <f t="shared" si="7"/>
        <v>Hao hụt</v>
      </c>
      <c r="X403" s="129" t="str">
        <f t="shared" si="21"/>
        <v/>
      </c>
      <c r="Y403" s="154" t="s">
        <v>499</v>
      </c>
      <c r="Z403" s="131" t="s">
        <v>745</v>
      </c>
      <c r="AA403" s="124"/>
      <c r="AB403" s="132"/>
      <c r="AC403" s="133"/>
      <c r="AD403" s="134"/>
      <c r="AE403" s="133"/>
      <c r="AF403" s="135" t="str">
        <f t="array" ref="AF403">xlookup($E:$E,'CLV2'!$A:$A,'CLV2'!E:E)</f>
        <v>2.VEGETABLES</v>
      </c>
      <c r="AG403" s="135" t="str">
        <f t="shared" si="10"/>
        <v>KG</v>
      </c>
      <c r="AH403" s="136">
        <f t="shared" si="11"/>
        <v>0.007407407407</v>
      </c>
      <c r="AI403" s="137">
        <f t="array" ref="AI403">XLOOKUP(E403,'Đơn giá'!A:A,'Đơn giá'!D:D)</f>
        <v>24500</v>
      </c>
      <c r="AJ403" s="138">
        <f t="shared" si="12"/>
        <v>980</v>
      </c>
      <c r="AK403" s="138">
        <f t="shared" si="13"/>
        <v>980</v>
      </c>
      <c r="AL403" s="138">
        <f t="shared" si="14"/>
        <v>0</v>
      </c>
      <c r="AM403" s="138">
        <f t="shared" si="15"/>
        <v>0</v>
      </c>
      <c r="AN403" s="138">
        <f t="shared" si="16"/>
        <v>0</v>
      </c>
      <c r="AO403" s="139" t="str">
        <f t="array" ref="AO403">XLOOKUP($D:$D,'DS ST'!$J:$J,'DS ST'!K:K)</f>
        <v>SC013823 - Lê Văn Ninh</v>
      </c>
      <c r="AP403" s="139" t="str">
        <f t="array" ref="AP403">XLOOKUP($D:$D,'DS ST'!$J:$J,'DS ST'!L:L)</f>
        <v>Võ Thị Huệ</v>
      </c>
      <c r="AQ403" s="139" t="str">
        <f t="array" ref="AQ403">XLOOKUP($D:$D,'DS ST'!$J:$J,'DS ST'!M:M)</f>
        <v>HCM 012</v>
      </c>
      <c r="AR403" s="140"/>
      <c r="AS403" s="140"/>
      <c r="AT403" s="135" t="str">
        <f t="array" ref="AT403">xlookup($E:$E,'CLV2'!$A:$A,'CLV2'!$F:$F)</f>
        <v>3.FRUIT VEGGIES</v>
      </c>
      <c r="AU403" s="135" t="str">
        <f t="array" ref="AU403">xlookup($E:$E,'CLV2'!$A:$A,'CLV2'!$G:$G)</f>
        <v>4.Bầu, Bí, Mướp</v>
      </c>
      <c r="AV403" s="142"/>
      <c r="AW403" s="143"/>
      <c r="AX403" s="144"/>
    </row>
    <row r="404" ht="22.5" customHeight="1">
      <c r="A404" s="113"/>
      <c r="B404" s="114">
        <v>46235.0</v>
      </c>
      <c r="C404" s="115" t="s">
        <v>824</v>
      </c>
      <c r="D404" s="116" t="str">
        <f>VLOOKUP(C404,'DS ST'!A:B,2,0)</f>
        <v>BTH</v>
      </c>
      <c r="E404" s="117">
        <v>1100992.0</v>
      </c>
      <c r="F404" s="115" t="s">
        <v>641</v>
      </c>
      <c r="G404" s="115" t="s">
        <v>104</v>
      </c>
      <c r="H404" s="118">
        <v>10.1</v>
      </c>
      <c r="I404" s="118">
        <v>10.02</v>
      </c>
      <c r="J404" s="119">
        <f t="shared" si="4"/>
        <v>0.08</v>
      </c>
      <c r="K404" s="115" t="s">
        <v>5493</v>
      </c>
      <c r="L404" s="121" t="str">
        <f t="shared" si="5"/>
        <v>PT15982431100992</v>
      </c>
      <c r="M404" s="121" t="s">
        <v>5494</v>
      </c>
      <c r="N404" s="122">
        <v>0.08000000000000007</v>
      </c>
      <c r="O404" s="122"/>
      <c r="P404" s="119">
        <f t="shared" si="6"/>
        <v>0</v>
      </c>
      <c r="Q404" s="124"/>
      <c r="R404" s="124"/>
      <c r="S404" s="124"/>
      <c r="T404" s="125" t="s">
        <v>695</v>
      </c>
      <c r="U404" s="126" t="s">
        <v>697</v>
      </c>
      <c r="V404" s="127" t="s">
        <v>492</v>
      </c>
      <c r="W404" s="129" t="str">
        <f t="shared" si="7"/>
        <v>Hao hụt</v>
      </c>
      <c r="X404" s="129" t="str">
        <f t="shared" si="21"/>
        <v/>
      </c>
      <c r="Y404" s="154" t="s">
        <v>499</v>
      </c>
      <c r="Z404" s="131" t="s">
        <v>745</v>
      </c>
      <c r="AA404" s="124"/>
      <c r="AB404" s="132"/>
      <c r="AC404" s="133"/>
      <c r="AD404" s="134"/>
      <c r="AE404" s="133"/>
      <c r="AF404" s="135" t="str">
        <f t="array" ref="AF404">xlookup($E:$E,'CLV2'!$A:$A,'CLV2'!E:E)</f>
        <v>2.FRUITS</v>
      </c>
      <c r="AG404" s="135" t="str">
        <f t="shared" si="10"/>
        <v>KG</v>
      </c>
      <c r="AH404" s="136">
        <f t="shared" si="11"/>
        <v>0.007920792079</v>
      </c>
      <c r="AI404" s="137">
        <f t="array" ref="AI404">XLOOKUP(E404,'Đơn giá'!A:A,'Đơn giá'!D:D)</f>
        <v>37000</v>
      </c>
      <c r="AJ404" s="138">
        <f t="shared" si="12"/>
        <v>2960</v>
      </c>
      <c r="AK404" s="138">
        <f t="shared" si="13"/>
        <v>2960</v>
      </c>
      <c r="AL404" s="138">
        <f t="shared" si="14"/>
        <v>0</v>
      </c>
      <c r="AM404" s="138">
        <f t="shared" si="15"/>
        <v>0</v>
      </c>
      <c r="AN404" s="138">
        <f t="shared" si="16"/>
        <v>0</v>
      </c>
      <c r="AO404" s="139" t="str">
        <f t="array" ref="AO404">XLOOKUP($D:$D,'DS ST'!$J:$J,'DS ST'!K:K)</f>
        <v>SC013823 - Lê Văn Ninh</v>
      </c>
      <c r="AP404" s="139" t="str">
        <f t="array" ref="AP404">XLOOKUP($D:$D,'DS ST'!$J:$J,'DS ST'!L:L)</f>
        <v>Võ Thị Huệ</v>
      </c>
      <c r="AQ404" s="139" t="str">
        <f t="array" ref="AQ404">XLOOKUP($D:$D,'DS ST'!$J:$J,'DS ST'!M:M)</f>
        <v>HCM 012</v>
      </c>
      <c r="AR404" s="140"/>
      <c r="AS404" s="140"/>
      <c r="AT404" s="135" t="str">
        <f t="array" ref="AT404">xlookup($E:$E,'CLV2'!$A:$A,'CLV2'!$F:$F)</f>
        <v>3.LOCAL FRUITS</v>
      </c>
      <c r="AU404" s="135" t="str">
        <f t="array" ref="AU404">xlookup($E:$E,'CLV2'!$A:$A,'CLV2'!$G:$G)</f>
        <v>4.Dưa Lưới</v>
      </c>
      <c r="AV404" s="142"/>
      <c r="AW404" s="143"/>
      <c r="AX404" s="144"/>
    </row>
    <row r="405" ht="22.5" customHeight="1">
      <c r="A405" s="113"/>
      <c r="B405" s="114">
        <v>46235.0</v>
      </c>
      <c r="C405" s="115" t="s">
        <v>824</v>
      </c>
      <c r="D405" s="116" t="str">
        <f>VLOOKUP(C405,'DS ST'!A:B,2,0)</f>
        <v>BTH</v>
      </c>
      <c r="E405" s="117">
        <v>1101062.0</v>
      </c>
      <c r="F405" s="115" t="s">
        <v>103</v>
      </c>
      <c r="G405" s="115" t="s">
        <v>104</v>
      </c>
      <c r="H405" s="118">
        <v>10.1</v>
      </c>
      <c r="I405" s="118">
        <v>10.06</v>
      </c>
      <c r="J405" s="119">
        <f t="shared" si="4"/>
        <v>0.04</v>
      </c>
      <c r="K405" s="115" t="s">
        <v>5493</v>
      </c>
      <c r="L405" s="121" t="str">
        <f t="shared" si="5"/>
        <v>PT15982431101062</v>
      </c>
      <c r="M405" s="121" t="s">
        <v>5494</v>
      </c>
      <c r="N405" s="122">
        <v>0.03999999999999915</v>
      </c>
      <c r="O405" s="122"/>
      <c r="P405" s="119">
        <f t="shared" si="6"/>
        <v>0</v>
      </c>
      <c r="Q405" s="124"/>
      <c r="R405" s="124"/>
      <c r="S405" s="124"/>
      <c r="T405" s="125" t="s">
        <v>695</v>
      </c>
      <c r="U405" s="126" t="s">
        <v>697</v>
      </c>
      <c r="V405" s="127" t="s">
        <v>492</v>
      </c>
      <c r="W405" s="129" t="str">
        <f t="shared" si="7"/>
        <v>Hao hụt</v>
      </c>
      <c r="X405" s="129" t="str">
        <f t="shared" si="21"/>
        <v/>
      </c>
      <c r="Y405" s="154" t="s">
        <v>499</v>
      </c>
      <c r="Z405" s="131" t="s">
        <v>745</v>
      </c>
      <c r="AA405" s="124"/>
      <c r="AB405" s="132"/>
      <c r="AC405" s="133"/>
      <c r="AD405" s="134"/>
      <c r="AE405" s="133"/>
      <c r="AF405" s="135" t="str">
        <f t="array" ref="AF405">xlookup($E:$E,'CLV2'!$A:$A,'CLV2'!E:E)</f>
        <v>2.FRUITS</v>
      </c>
      <c r="AG405" s="135" t="str">
        <f t="shared" si="10"/>
        <v>KG</v>
      </c>
      <c r="AH405" s="136">
        <f t="shared" si="11"/>
        <v>0.00396039604</v>
      </c>
      <c r="AI405" s="137">
        <f t="array" ref="AI405">XLOOKUP(E405,'Đơn giá'!A:A,'Đơn giá'!D:D)</f>
        <v>23000</v>
      </c>
      <c r="AJ405" s="138">
        <f t="shared" si="12"/>
        <v>920</v>
      </c>
      <c r="AK405" s="138">
        <f t="shared" si="13"/>
        <v>920</v>
      </c>
      <c r="AL405" s="138">
        <f t="shared" si="14"/>
        <v>0</v>
      </c>
      <c r="AM405" s="138">
        <f t="shared" si="15"/>
        <v>0</v>
      </c>
      <c r="AN405" s="138">
        <f t="shared" si="16"/>
        <v>0</v>
      </c>
      <c r="AO405" s="139" t="str">
        <f t="array" ref="AO405">XLOOKUP($D:$D,'DS ST'!$J:$J,'DS ST'!K:K)</f>
        <v>SC013823 - Lê Văn Ninh</v>
      </c>
      <c r="AP405" s="139" t="str">
        <f t="array" ref="AP405">XLOOKUP($D:$D,'DS ST'!$J:$J,'DS ST'!L:L)</f>
        <v>Võ Thị Huệ</v>
      </c>
      <c r="AQ405" s="139" t="str">
        <f t="array" ref="AQ405">XLOOKUP($D:$D,'DS ST'!$J:$J,'DS ST'!M:M)</f>
        <v>HCM 012</v>
      </c>
      <c r="AR405" s="140"/>
      <c r="AS405" s="140"/>
      <c r="AT405" s="135" t="str">
        <f t="array" ref="AT405">xlookup($E:$E,'CLV2'!$A:$A,'CLV2'!$F:$F)</f>
        <v>3.LOCAL FRUITS</v>
      </c>
      <c r="AU405" s="135" t="str">
        <f t="array" ref="AU405">xlookup($E:$E,'CLV2'!$A:$A,'CLV2'!$G:$G)</f>
        <v>4.Chuối</v>
      </c>
      <c r="AV405" s="142"/>
      <c r="AW405" s="143"/>
      <c r="AX405" s="144"/>
    </row>
    <row r="406" ht="22.5" customHeight="1">
      <c r="A406" s="113"/>
      <c r="B406" s="114">
        <v>46235.0</v>
      </c>
      <c r="C406" s="115" t="s">
        <v>824</v>
      </c>
      <c r="D406" s="116" t="str">
        <f>VLOOKUP(C406,'DS ST'!A:B,2,0)</f>
        <v>BTH</v>
      </c>
      <c r="E406" s="117">
        <v>8.938525767172E12</v>
      </c>
      <c r="F406" s="115" t="s">
        <v>1471</v>
      </c>
      <c r="G406" s="115" t="s">
        <v>29</v>
      </c>
      <c r="H406" s="118">
        <v>5.0</v>
      </c>
      <c r="I406" s="118">
        <v>0.0</v>
      </c>
      <c r="J406" s="119">
        <f t="shared" si="4"/>
        <v>5</v>
      </c>
      <c r="K406" s="115" t="s">
        <v>5493</v>
      </c>
      <c r="L406" s="121" t="str">
        <f t="shared" si="5"/>
        <v>PT15982438938525767172</v>
      </c>
      <c r="M406" s="121" t="s">
        <v>5494</v>
      </c>
      <c r="N406" s="122"/>
      <c r="O406" s="122"/>
      <c r="P406" s="119">
        <f t="shared" si="6"/>
        <v>5</v>
      </c>
      <c r="Q406" s="124"/>
      <c r="R406" s="124"/>
      <c r="S406" s="124"/>
      <c r="T406" s="125"/>
      <c r="U406" s="126" t="s">
        <v>697</v>
      </c>
      <c r="V406" s="127" t="s">
        <v>1500</v>
      </c>
      <c r="W406" s="129" t="str">
        <f t="shared" si="7"/>
        <v/>
      </c>
      <c r="X406" s="129" t="str">
        <f t="shared" si="21"/>
        <v/>
      </c>
      <c r="Y406" s="154" t="s">
        <v>499</v>
      </c>
      <c r="Z406" s="131" t="s">
        <v>745</v>
      </c>
      <c r="AA406" s="124"/>
      <c r="AB406" s="132"/>
      <c r="AC406" s="133"/>
      <c r="AD406" s="134"/>
      <c r="AE406" s="133"/>
      <c r="AF406" s="135" t="str">
        <f t="array" ref="AF406">xlookup($E:$E,'CLV2'!$A:$A,'CLV2'!E:E)</f>
        <v>2.VEGETABLES</v>
      </c>
      <c r="AG406" s="135" t="str">
        <f t="shared" si="10"/>
        <v>Pack</v>
      </c>
      <c r="AH406" s="136">
        <f t="shared" si="11"/>
        <v>1</v>
      </c>
      <c r="AI406" s="137">
        <f t="array" ref="AI406">XLOOKUP(E406,'Đơn giá'!A:A,'Đơn giá'!D:D)</f>
        <v>14250</v>
      </c>
      <c r="AJ406" s="138">
        <f t="shared" si="12"/>
        <v>71250</v>
      </c>
      <c r="AK406" s="138">
        <f t="shared" si="13"/>
        <v>0</v>
      </c>
      <c r="AL406" s="138">
        <f t="shared" si="14"/>
        <v>0</v>
      </c>
      <c r="AM406" s="138">
        <f t="shared" si="15"/>
        <v>71250</v>
      </c>
      <c r="AN406" s="138">
        <f t="shared" si="16"/>
        <v>0</v>
      </c>
      <c r="AO406" s="139" t="str">
        <f t="array" ref="AO406">XLOOKUP($D:$D,'DS ST'!$J:$J,'DS ST'!K:K)</f>
        <v>SC013823 - Lê Văn Ninh</v>
      </c>
      <c r="AP406" s="139" t="str">
        <f t="array" ref="AP406">XLOOKUP($D:$D,'DS ST'!$J:$J,'DS ST'!L:L)</f>
        <v>Võ Thị Huệ</v>
      </c>
      <c r="AQ406" s="139" t="str">
        <f t="array" ref="AQ406">XLOOKUP($D:$D,'DS ST'!$J:$J,'DS ST'!M:M)</f>
        <v>HCM 012</v>
      </c>
      <c r="AR406" s="140"/>
      <c r="AS406" s="140"/>
      <c r="AT406" s="135" t="str">
        <f t="array" ref="AT406">xlookup($E:$E,'CLV2'!$A:$A,'CLV2'!$F:$F)</f>
        <v>3.LEAFY VEGGIES</v>
      </c>
      <c r="AU406" s="135" t="str">
        <f t="array" ref="AU406">xlookup($E:$E,'CLV2'!$A:$A,'CLV2'!$G:$G)</f>
        <v>4.Rau Ăn Lá Thông Dụng</v>
      </c>
      <c r="AV406" s="142"/>
      <c r="AW406" s="143"/>
      <c r="AX406" s="144"/>
    </row>
    <row r="407" ht="22.5" customHeight="1">
      <c r="A407" s="113"/>
      <c r="B407" s="114">
        <v>46235.0</v>
      </c>
      <c r="C407" s="115" t="s">
        <v>1141</v>
      </c>
      <c r="D407" s="116" t="str">
        <f>VLOOKUP(C407,'DS ST'!A:B,2,0)</f>
        <v>PHG</v>
      </c>
      <c r="E407" s="117">
        <v>11538.0</v>
      </c>
      <c r="F407" s="115" t="s">
        <v>1318</v>
      </c>
      <c r="G407" s="115" t="s">
        <v>29</v>
      </c>
      <c r="H407" s="118">
        <v>6.0</v>
      </c>
      <c r="I407" s="118">
        <v>5.0</v>
      </c>
      <c r="J407" s="119">
        <f t="shared" si="4"/>
        <v>1</v>
      </c>
      <c r="K407" s="115" t="s">
        <v>5495</v>
      </c>
      <c r="L407" s="121" t="str">
        <f t="shared" si="5"/>
        <v>PT159823911538</v>
      </c>
      <c r="M407" s="121" t="s">
        <v>5496</v>
      </c>
      <c r="N407" s="122"/>
      <c r="O407" s="122"/>
      <c r="P407" s="119">
        <f t="shared" si="6"/>
        <v>1</v>
      </c>
      <c r="Q407" s="124"/>
      <c r="R407" s="124"/>
      <c r="S407" s="124"/>
      <c r="T407" s="125"/>
      <c r="U407" s="126" t="s">
        <v>697</v>
      </c>
      <c r="V407" s="127" t="s">
        <v>1500</v>
      </c>
      <c r="W407" s="129" t="str">
        <f t="shared" si="7"/>
        <v/>
      </c>
      <c r="X407" s="129" t="str">
        <f t="shared" si="21"/>
        <v/>
      </c>
      <c r="Y407" s="154" t="s">
        <v>499</v>
      </c>
      <c r="Z407" s="131" t="s">
        <v>745</v>
      </c>
      <c r="AA407" s="124"/>
      <c r="AB407" s="132"/>
      <c r="AC407" s="133"/>
      <c r="AD407" s="134"/>
      <c r="AE407" s="133"/>
      <c r="AF407" s="135" t="str">
        <f t="array" ref="AF407">xlookup($E:$E,'CLV2'!$A:$A,'CLV2'!E:E)</f>
        <v>2.VEGETABLES</v>
      </c>
      <c r="AG407" s="135" t="str">
        <f t="shared" si="10"/>
        <v>Pack</v>
      </c>
      <c r="AH407" s="136">
        <f t="shared" si="11"/>
        <v>0.1666666667</v>
      </c>
      <c r="AI407" s="137">
        <f t="array" ref="AI407">XLOOKUP(E407,'Đơn giá'!A:A,'Đơn giá'!D:D)</f>
        <v>7000</v>
      </c>
      <c r="AJ407" s="138">
        <f t="shared" si="12"/>
        <v>7000</v>
      </c>
      <c r="AK407" s="138">
        <f t="shared" si="13"/>
        <v>0</v>
      </c>
      <c r="AL407" s="138">
        <f t="shared" si="14"/>
        <v>0</v>
      </c>
      <c r="AM407" s="138">
        <f t="shared" si="15"/>
        <v>7000</v>
      </c>
      <c r="AN407" s="138">
        <f t="shared" si="16"/>
        <v>0</v>
      </c>
      <c r="AO407" s="139" t="str">
        <f t="array" ref="AO407">XLOOKUP($D:$D,'DS ST'!$J:$J,'DS ST'!K:K)</f>
        <v>SC009565 - Cao Chánh Tuấn</v>
      </c>
      <c r="AP407" s="139" t="str">
        <f t="array" ref="AP407">XLOOKUP($D:$D,'DS ST'!$J:$J,'DS ST'!L:L)</f>
        <v>Võ Thị Huệ</v>
      </c>
      <c r="AQ407" s="139" t="str">
        <f t="array" ref="AQ407">XLOOKUP($D:$D,'DS ST'!$J:$J,'DS ST'!M:M)</f>
        <v>HCM 010</v>
      </c>
      <c r="AR407" s="140"/>
      <c r="AS407" s="140"/>
      <c r="AT407" s="135" t="str">
        <f t="array" ref="AT407">xlookup($E:$E,'CLV2'!$A:$A,'CLV2'!$F:$F)</f>
        <v>3.LEAFY VEGGIES</v>
      </c>
      <c r="AU407" s="135" t="str">
        <f t="array" ref="AU407">xlookup($E:$E,'CLV2'!$A:$A,'CLV2'!$G:$G)</f>
        <v>4.Rau Cải</v>
      </c>
      <c r="AV407" s="142"/>
      <c r="AW407" s="143"/>
      <c r="AX407" s="144"/>
    </row>
    <row r="408" ht="22.5" customHeight="1">
      <c r="A408" s="113"/>
      <c r="B408" s="114">
        <v>46235.0</v>
      </c>
      <c r="C408" s="115" t="s">
        <v>1141</v>
      </c>
      <c r="D408" s="116" t="str">
        <f>VLOOKUP(C408,'DS ST'!A:B,2,0)</f>
        <v>PHG</v>
      </c>
      <c r="E408" s="117">
        <v>1100992.0</v>
      </c>
      <c r="F408" s="115" t="s">
        <v>641</v>
      </c>
      <c r="G408" s="115" t="s">
        <v>104</v>
      </c>
      <c r="H408" s="118">
        <v>10.1</v>
      </c>
      <c r="I408" s="118">
        <v>9.998</v>
      </c>
      <c r="J408" s="119">
        <f t="shared" si="4"/>
        <v>0.102</v>
      </c>
      <c r="K408" s="115" t="s">
        <v>5495</v>
      </c>
      <c r="L408" s="121" t="str">
        <f t="shared" si="5"/>
        <v>PT15982391100992</v>
      </c>
      <c r="M408" s="121" t="s">
        <v>5496</v>
      </c>
      <c r="N408" s="122">
        <v>0.10200000000000031</v>
      </c>
      <c r="O408" s="122"/>
      <c r="P408" s="119">
        <f t="shared" si="6"/>
        <v>0</v>
      </c>
      <c r="Q408" s="124"/>
      <c r="R408" s="124"/>
      <c r="S408" s="124"/>
      <c r="T408" s="125" t="s">
        <v>3271</v>
      </c>
      <c r="U408" s="126" t="s">
        <v>697</v>
      </c>
      <c r="V408" s="127" t="s">
        <v>492</v>
      </c>
      <c r="W408" s="129" t="str">
        <f t="shared" si="7"/>
        <v>Hao hụt</v>
      </c>
      <c r="X408" s="129" t="str">
        <f t="shared" si="21"/>
        <v/>
      </c>
      <c r="Y408" s="154" t="s">
        <v>499</v>
      </c>
      <c r="Z408" s="131" t="s">
        <v>745</v>
      </c>
      <c r="AA408" s="124"/>
      <c r="AB408" s="132"/>
      <c r="AC408" s="133"/>
      <c r="AD408" s="134"/>
      <c r="AE408" s="133"/>
      <c r="AF408" s="135" t="str">
        <f t="array" ref="AF408">xlookup($E:$E,'CLV2'!$A:$A,'CLV2'!E:E)</f>
        <v>2.FRUITS</v>
      </c>
      <c r="AG408" s="135" t="str">
        <f t="shared" si="10"/>
        <v>KG</v>
      </c>
      <c r="AH408" s="136">
        <f t="shared" si="11"/>
        <v>0.0100990099</v>
      </c>
      <c r="AI408" s="137">
        <f t="array" ref="AI408">XLOOKUP(E408,'Đơn giá'!A:A,'Đơn giá'!D:D)</f>
        <v>37000</v>
      </c>
      <c r="AJ408" s="138">
        <f t="shared" si="12"/>
        <v>3774</v>
      </c>
      <c r="AK408" s="138">
        <f t="shared" si="13"/>
        <v>3774</v>
      </c>
      <c r="AL408" s="138">
        <f t="shared" si="14"/>
        <v>0</v>
      </c>
      <c r="AM408" s="138">
        <f t="shared" si="15"/>
        <v>0</v>
      </c>
      <c r="AN408" s="138">
        <f t="shared" si="16"/>
        <v>0</v>
      </c>
      <c r="AO408" s="139" t="str">
        <f t="array" ref="AO408">XLOOKUP($D:$D,'DS ST'!$J:$J,'DS ST'!K:K)</f>
        <v>SC009565 - Cao Chánh Tuấn</v>
      </c>
      <c r="AP408" s="139" t="str">
        <f t="array" ref="AP408">XLOOKUP($D:$D,'DS ST'!$J:$J,'DS ST'!L:L)</f>
        <v>Võ Thị Huệ</v>
      </c>
      <c r="AQ408" s="139" t="str">
        <f t="array" ref="AQ408">XLOOKUP($D:$D,'DS ST'!$J:$J,'DS ST'!M:M)</f>
        <v>HCM 010</v>
      </c>
      <c r="AR408" s="140"/>
      <c r="AS408" s="140"/>
      <c r="AT408" s="135" t="str">
        <f t="array" ref="AT408">xlookup($E:$E,'CLV2'!$A:$A,'CLV2'!$F:$F)</f>
        <v>3.LOCAL FRUITS</v>
      </c>
      <c r="AU408" s="135" t="str">
        <f t="array" ref="AU408">xlookup($E:$E,'CLV2'!$A:$A,'CLV2'!$G:$G)</f>
        <v>4.Dưa Lưới</v>
      </c>
      <c r="AV408" s="142"/>
      <c r="AW408" s="143"/>
      <c r="AX408" s="144"/>
    </row>
    <row r="409" ht="22.5" customHeight="1">
      <c r="A409" s="113"/>
      <c r="B409" s="114">
        <v>46235.0</v>
      </c>
      <c r="C409" s="115" t="s">
        <v>1141</v>
      </c>
      <c r="D409" s="116" t="str">
        <f>VLOOKUP(C409,'DS ST'!A:B,2,0)</f>
        <v>PHG</v>
      </c>
      <c r="E409" s="117">
        <v>1101062.0</v>
      </c>
      <c r="F409" s="115" t="s">
        <v>103</v>
      </c>
      <c r="G409" s="115" t="s">
        <v>104</v>
      </c>
      <c r="H409" s="118">
        <v>10.1</v>
      </c>
      <c r="I409" s="118">
        <v>10.05</v>
      </c>
      <c r="J409" s="119">
        <f t="shared" si="4"/>
        <v>0.05</v>
      </c>
      <c r="K409" s="115" t="s">
        <v>5495</v>
      </c>
      <c r="L409" s="121" t="str">
        <f t="shared" si="5"/>
        <v>PT15982391101062</v>
      </c>
      <c r="M409" s="121" t="s">
        <v>5496</v>
      </c>
      <c r="N409" s="122">
        <v>0.049999999999998934</v>
      </c>
      <c r="O409" s="122"/>
      <c r="P409" s="119">
        <f t="shared" si="6"/>
        <v>0</v>
      </c>
      <c r="Q409" s="124"/>
      <c r="R409" s="124"/>
      <c r="S409" s="124"/>
      <c r="T409" s="125" t="s">
        <v>3271</v>
      </c>
      <c r="U409" s="126" t="s">
        <v>697</v>
      </c>
      <c r="V409" s="127" t="s">
        <v>492</v>
      </c>
      <c r="W409" s="129" t="str">
        <f t="shared" si="7"/>
        <v>Hao hụt</v>
      </c>
      <c r="X409" s="129" t="str">
        <f t="shared" si="21"/>
        <v/>
      </c>
      <c r="Y409" s="154" t="s">
        <v>499</v>
      </c>
      <c r="Z409" s="131" t="s">
        <v>745</v>
      </c>
      <c r="AA409" s="124"/>
      <c r="AB409" s="132"/>
      <c r="AC409" s="133"/>
      <c r="AD409" s="134"/>
      <c r="AE409" s="133"/>
      <c r="AF409" s="135" t="str">
        <f t="array" ref="AF409">xlookup($E:$E,'CLV2'!$A:$A,'CLV2'!E:E)</f>
        <v>2.FRUITS</v>
      </c>
      <c r="AG409" s="135" t="str">
        <f t="shared" si="10"/>
        <v>KG</v>
      </c>
      <c r="AH409" s="136">
        <f t="shared" si="11"/>
        <v>0.00495049505</v>
      </c>
      <c r="AI409" s="137">
        <f t="array" ref="AI409">XLOOKUP(E409,'Đơn giá'!A:A,'Đơn giá'!D:D)</f>
        <v>23000</v>
      </c>
      <c r="AJ409" s="138">
        <f t="shared" si="12"/>
        <v>1150</v>
      </c>
      <c r="AK409" s="138">
        <f t="shared" si="13"/>
        <v>1150</v>
      </c>
      <c r="AL409" s="138">
        <f t="shared" si="14"/>
        <v>0</v>
      </c>
      <c r="AM409" s="138">
        <f t="shared" si="15"/>
        <v>0</v>
      </c>
      <c r="AN409" s="138">
        <f t="shared" si="16"/>
        <v>0</v>
      </c>
      <c r="AO409" s="139" t="str">
        <f t="array" ref="AO409">XLOOKUP($D:$D,'DS ST'!$J:$J,'DS ST'!K:K)</f>
        <v>SC009565 - Cao Chánh Tuấn</v>
      </c>
      <c r="AP409" s="139" t="str">
        <f t="array" ref="AP409">XLOOKUP($D:$D,'DS ST'!$J:$J,'DS ST'!L:L)</f>
        <v>Võ Thị Huệ</v>
      </c>
      <c r="AQ409" s="139" t="str">
        <f t="array" ref="AQ409">XLOOKUP($D:$D,'DS ST'!$J:$J,'DS ST'!M:M)</f>
        <v>HCM 010</v>
      </c>
      <c r="AR409" s="140"/>
      <c r="AS409" s="140"/>
      <c r="AT409" s="135" t="str">
        <f t="array" ref="AT409">xlookup($E:$E,'CLV2'!$A:$A,'CLV2'!$F:$F)</f>
        <v>3.LOCAL FRUITS</v>
      </c>
      <c r="AU409" s="135" t="str">
        <f t="array" ref="AU409">xlookup($E:$E,'CLV2'!$A:$A,'CLV2'!$G:$G)</f>
        <v>4.Chuối</v>
      </c>
      <c r="AV409" s="142"/>
      <c r="AW409" s="143"/>
      <c r="AX409" s="144"/>
    </row>
    <row r="410" ht="22.5" customHeight="1">
      <c r="A410" s="113"/>
      <c r="B410" s="114">
        <v>46235.0</v>
      </c>
      <c r="C410" s="115" t="s">
        <v>1141</v>
      </c>
      <c r="D410" s="116" t="str">
        <f>VLOOKUP(C410,'DS ST'!A:B,2,0)</f>
        <v>PHG</v>
      </c>
      <c r="E410" s="117">
        <v>1101079.0</v>
      </c>
      <c r="F410" s="115" t="s">
        <v>2047</v>
      </c>
      <c r="G410" s="115" t="s">
        <v>104</v>
      </c>
      <c r="H410" s="118">
        <v>15.2</v>
      </c>
      <c r="I410" s="118">
        <v>15.015</v>
      </c>
      <c r="J410" s="119">
        <f t="shared" si="4"/>
        <v>0.185</v>
      </c>
      <c r="K410" s="115" t="s">
        <v>5495</v>
      </c>
      <c r="L410" s="121" t="str">
        <f t="shared" si="5"/>
        <v>PT15982391101079</v>
      </c>
      <c r="M410" s="121" t="s">
        <v>5496</v>
      </c>
      <c r="N410" s="122">
        <v>0.18499999999999872</v>
      </c>
      <c r="O410" s="122"/>
      <c r="P410" s="119">
        <f t="shared" si="6"/>
        <v>0</v>
      </c>
      <c r="Q410" s="124"/>
      <c r="R410" s="124"/>
      <c r="S410" s="124"/>
      <c r="T410" s="125" t="s">
        <v>3271</v>
      </c>
      <c r="U410" s="126" t="s">
        <v>697</v>
      </c>
      <c r="V410" s="127" t="s">
        <v>492</v>
      </c>
      <c r="W410" s="129" t="str">
        <f t="shared" si="7"/>
        <v>Hao hụt</v>
      </c>
      <c r="X410" s="129" t="str">
        <f t="shared" si="21"/>
        <v/>
      </c>
      <c r="Y410" s="154" t="s">
        <v>499</v>
      </c>
      <c r="Z410" s="131" t="s">
        <v>745</v>
      </c>
      <c r="AA410" s="124"/>
      <c r="AB410" s="132"/>
      <c r="AC410" s="133"/>
      <c r="AD410" s="134"/>
      <c r="AE410" s="133"/>
      <c r="AF410" s="135" t="str">
        <f t="array" ref="AF410">xlookup($E:$E,'CLV2'!$A:$A,'CLV2'!E:E)</f>
        <v>2.FRUITS</v>
      </c>
      <c r="AG410" s="135" t="str">
        <f t="shared" si="10"/>
        <v>KG</v>
      </c>
      <c r="AH410" s="136">
        <f t="shared" si="11"/>
        <v>0.01217105263</v>
      </c>
      <c r="AI410" s="137">
        <f t="array" ref="AI410">XLOOKUP(E410,'Đơn giá'!A:A,'Đơn giá'!D:D)</f>
        <v>69416</v>
      </c>
      <c r="AJ410" s="138">
        <f t="shared" si="12"/>
        <v>12841.96</v>
      </c>
      <c r="AK410" s="138">
        <f t="shared" si="13"/>
        <v>12841.96</v>
      </c>
      <c r="AL410" s="138">
        <f t="shared" si="14"/>
        <v>0</v>
      </c>
      <c r="AM410" s="138">
        <f t="shared" si="15"/>
        <v>0</v>
      </c>
      <c r="AN410" s="138">
        <f t="shared" si="16"/>
        <v>0</v>
      </c>
      <c r="AO410" s="139" t="str">
        <f t="array" ref="AO410">XLOOKUP($D:$D,'DS ST'!$J:$J,'DS ST'!K:K)</f>
        <v>SC009565 - Cao Chánh Tuấn</v>
      </c>
      <c r="AP410" s="139" t="str">
        <f t="array" ref="AP410">XLOOKUP($D:$D,'DS ST'!$J:$J,'DS ST'!L:L)</f>
        <v>Võ Thị Huệ</v>
      </c>
      <c r="AQ410" s="139" t="str">
        <f t="array" ref="AQ410">XLOOKUP($D:$D,'DS ST'!$J:$J,'DS ST'!M:M)</f>
        <v>HCM 010</v>
      </c>
      <c r="AR410" s="140"/>
      <c r="AS410" s="140"/>
      <c r="AT410" s="135" t="str">
        <f t="array" ref="AT410">xlookup($E:$E,'CLV2'!$A:$A,'CLV2'!$F:$F)</f>
        <v>3.LOCAL FRUITS</v>
      </c>
      <c r="AU410" s="135" t="str">
        <f t="array" ref="AU410">xlookup($E:$E,'CLV2'!$A:$A,'CLV2'!$G:$G)</f>
        <v>4.Bơ</v>
      </c>
      <c r="AV410" s="142"/>
      <c r="AW410" s="143"/>
      <c r="AX410" s="144"/>
    </row>
    <row r="411" ht="22.5" customHeight="1">
      <c r="A411" s="113"/>
      <c r="B411" s="114">
        <v>46235.0</v>
      </c>
      <c r="C411" s="115" t="s">
        <v>1141</v>
      </c>
      <c r="D411" s="116" t="str">
        <f>VLOOKUP(C411,'DS ST'!A:B,2,0)</f>
        <v>PHG</v>
      </c>
      <c r="E411" s="117">
        <v>1101302.0</v>
      </c>
      <c r="F411" s="115" t="s">
        <v>944</v>
      </c>
      <c r="G411" s="115" t="s">
        <v>104</v>
      </c>
      <c r="H411" s="118">
        <v>8.0</v>
      </c>
      <c r="I411" s="118">
        <v>7.985</v>
      </c>
      <c r="J411" s="119">
        <f t="shared" si="4"/>
        <v>0.015</v>
      </c>
      <c r="K411" s="115" t="s">
        <v>5495</v>
      </c>
      <c r="L411" s="121" t="str">
        <f t="shared" si="5"/>
        <v>PT15982391101302</v>
      </c>
      <c r="M411" s="121" t="s">
        <v>5496</v>
      </c>
      <c r="N411" s="122">
        <v>0.01499999999999968</v>
      </c>
      <c r="O411" s="122"/>
      <c r="P411" s="119">
        <f t="shared" si="6"/>
        <v>0</v>
      </c>
      <c r="Q411" s="124"/>
      <c r="R411" s="124"/>
      <c r="S411" s="124"/>
      <c r="T411" s="125" t="s">
        <v>3271</v>
      </c>
      <c r="U411" s="126" t="s">
        <v>697</v>
      </c>
      <c r="V411" s="127" t="s">
        <v>492</v>
      </c>
      <c r="W411" s="129" t="str">
        <f t="shared" si="7"/>
        <v>Hao hụt</v>
      </c>
      <c r="X411" s="129" t="str">
        <f t="shared" si="21"/>
        <v/>
      </c>
      <c r="Y411" s="154" t="s">
        <v>499</v>
      </c>
      <c r="Z411" s="131" t="s">
        <v>745</v>
      </c>
      <c r="AA411" s="124"/>
      <c r="AB411" s="132"/>
      <c r="AC411" s="133"/>
      <c r="AD411" s="134"/>
      <c r="AE411" s="133"/>
      <c r="AF411" s="135" t="str">
        <f t="array" ref="AF411">xlookup($E:$E,'CLV2'!$A:$A,'CLV2'!E:E)</f>
        <v>2.FRUITS</v>
      </c>
      <c r="AG411" s="135" t="str">
        <f t="shared" si="10"/>
        <v>KG</v>
      </c>
      <c r="AH411" s="136">
        <f t="shared" si="11"/>
        <v>0.001875</v>
      </c>
      <c r="AI411" s="137">
        <f t="array" ref="AI411">XLOOKUP(E411,'Đơn giá'!A:A,'Đơn giá'!D:D)</f>
        <v>17500</v>
      </c>
      <c r="AJ411" s="138">
        <f t="shared" si="12"/>
        <v>262.5</v>
      </c>
      <c r="AK411" s="138">
        <f t="shared" si="13"/>
        <v>262.5</v>
      </c>
      <c r="AL411" s="138">
        <f t="shared" si="14"/>
        <v>0</v>
      </c>
      <c r="AM411" s="138">
        <f t="shared" si="15"/>
        <v>0</v>
      </c>
      <c r="AN411" s="138">
        <f t="shared" si="16"/>
        <v>0</v>
      </c>
      <c r="AO411" s="139" t="str">
        <f t="array" ref="AO411">XLOOKUP($D:$D,'DS ST'!$J:$J,'DS ST'!K:K)</f>
        <v>SC009565 - Cao Chánh Tuấn</v>
      </c>
      <c r="AP411" s="139" t="str">
        <f t="array" ref="AP411">XLOOKUP($D:$D,'DS ST'!$J:$J,'DS ST'!L:L)</f>
        <v>Võ Thị Huệ</v>
      </c>
      <c r="AQ411" s="139" t="str">
        <f t="array" ref="AQ411">XLOOKUP($D:$D,'DS ST'!$J:$J,'DS ST'!M:M)</f>
        <v>HCM 010</v>
      </c>
      <c r="AR411" s="140"/>
      <c r="AS411" s="140"/>
      <c r="AT411" s="135" t="str">
        <f t="array" ref="AT411">xlookup($E:$E,'CLV2'!$A:$A,'CLV2'!$F:$F)</f>
        <v>3.LOCAL FRUITS</v>
      </c>
      <c r="AU411" s="135" t="str">
        <f t="array" ref="AU411">xlookup($E:$E,'CLV2'!$A:$A,'CLV2'!$G:$G)</f>
        <v>4.Chuối</v>
      </c>
      <c r="AV411" s="142"/>
      <c r="AW411" s="143"/>
      <c r="AX411" s="144"/>
    </row>
    <row r="412" ht="22.5" customHeight="1">
      <c r="A412" s="113"/>
      <c r="B412" s="114">
        <v>46235.0</v>
      </c>
      <c r="C412" s="115" t="s">
        <v>1141</v>
      </c>
      <c r="D412" s="116" t="str">
        <f>VLOOKUP(C412,'DS ST'!A:B,2,0)</f>
        <v>PHG</v>
      </c>
      <c r="E412" s="117">
        <v>1101318.0</v>
      </c>
      <c r="F412" s="115" t="s">
        <v>1036</v>
      </c>
      <c r="G412" s="115" t="s">
        <v>104</v>
      </c>
      <c r="H412" s="118">
        <v>4.3</v>
      </c>
      <c r="I412" s="118">
        <v>4.245</v>
      </c>
      <c r="J412" s="119">
        <f t="shared" si="4"/>
        <v>0.055</v>
      </c>
      <c r="K412" s="115" t="s">
        <v>5495</v>
      </c>
      <c r="L412" s="121" t="str">
        <f t="shared" si="5"/>
        <v>PT15982391101318</v>
      </c>
      <c r="M412" s="121" t="s">
        <v>5496</v>
      </c>
      <c r="N412" s="122">
        <v>0.054999999999999716</v>
      </c>
      <c r="O412" s="122"/>
      <c r="P412" s="119">
        <f t="shared" si="6"/>
        <v>0</v>
      </c>
      <c r="Q412" s="124"/>
      <c r="R412" s="124"/>
      <c r="S412" s="124"/>
      <c r="T412" s="125" t="s">
        <v>3271</v>
      </c>
      <c r="U412" s="126" t="s">
        <v>697</v>
      </c>
      <c r="V412" s="127" t="s">
        <v>492</v>
      </c>
      <c r="W412" s="129" t="str">
        <f t="shared" si="7"/>
        <v>Hao hụt</v>
      </c>
      <c r="X412" s="129" t="str">
        <f t="shared" si="21"/>
        <v/>
      </c>
      <c r="Y412" s="154" t="s">
        <v>499</v>
      </c>
      <c r="Z412" s="131" t="s">
        <v>745</v>
      </c>
      <c r="AA412" s="124"/>
      <c r="AB412" s="132"/>
      <c r="AC412" s="133"/>
      <c r="AD412" s="134"/>
      <c r="AE412" s="133"/>
      <c r="AF412" s="135" t="str">
        <f t="array" ref="AF412">xlookup($E:$E,'CLV2'!$A:$A,'CLV2'!E:E)</f>
        <v>2.FRUITS</v>
      </c>
      <c r="AG412" s="135" t="str">
        <f t="shared" si="10"/>
        <v>KG</v>
      </c>
      <c r="AH412" s="136">
        <f t="shared" si="11"/>
        <v>0.01279069767</v>
      </c>
      <c r="AI412" s="137">
        <f t="array" ref="AI412">XLOOKUP(E412,'Đơn giá'!A:A,'Đơn giá'!D:D)</f>
        <v>35000</v>
      </c>
      <c r="AJ412" s="138">
        <f t="shared" si="12"/>
        <v>1925</v>
      </c>
      <c r="AK412" s="138">
        <f t="shared" si="13"/>
        <v>1925</v>
      </c>
      <c r="AL412" s="138">
        <f t="shared" si="14"/>
        <v>0</v>
      </c>
      <c r="AM412" s="138">
        <f t="shared" si="15"/>
        <v>0</v>
      </c>
      <c r="AN412" s="138">
        <f t="shared" si="16"/>
        <v>0</v>
      </c>
      <c r="AO412" s="139" t="str">
        <f t="array" ref="AO412">XLOOKUP($D:$D,'DS ST'!$J:$J,'DS ST'!K:K)</f>
        <v>SC009565 - Cao Chánh Tuấn</v>
      </c>
      <c r="AP412" s="139" t="str">
        <f t="array" ref="AP412">XLOOKUP($D:$D,'DS ST'!$J:$J,'DS ST'!L:L)</f>
        <v>Võ Thị Huệ</v>
      </c>
      <c r="AQ412" s="139" t="str">
        <f t="array" ref="AQ412">XLOOKUP($D:$D,'DS ST'!$J:$J,'DS ST'!M:M)</f>
        <v>HCM 010</v>
      </c>
      <c r="AR412" s="140"/>
      <c r="AS412" s="140"/>
      <c r="AT412" s="135" t="str">
        <f t="array" ref="AT412">xlookup($E:$E,'CLV2'!$A:$A,'CLV2'!$F:$F)</f>
        <v>3.LOCAL FRUITS</v>
      </c>
      <c r="AU412" s="135" t="str">
        <f t="array" ref="AU412">xlookup($E:$E,'CLV2'!$A:$A,'CLV2'!$G:$G)</f>
        <v>4.Mận Roi</v>
      </c>
      <c r="AV412" s="142"/>
      <c r="AW412" s="143"/>
      <c r="AX412" s="144"/>
    </row>
    <row r="413" ht="22.5" customHeight="1">
      <c r="A413" s="113"/>
      <c r="B413" s="114">
        <v>46235.0</v>
      </c>
      <c r="C413" s="115" t="s">
        <v>1141</v>
      </c>
      <c r="D413" s="116" t="str">
        <f>VLOOKUP(C413,'DS ST'!A:B,2,0)</f>
        <v>PHG</v>
      </c>
      <c r="E413" s="117">
        <v>1101366.0</v>
      </c>
      <c r="F413" s="115" t="s">
        <v>1804</v>
      </c>
      <c r="G413" s="115" t="s">
        <v>104</v>
      </c>
      <c r="H413" s="118">
        <v>16.5</v>
      </c>
      <c r="I413" s="118">
        <v>16.435</v>
      </c>
      <c r="J413" s="119">
        <f t="shared" si="4"/>
        <v>0.065</v>
      </c>
      <c r="K413" s="115" t="s">
        <v>5495</v>
      </c>
      <c r="L413" s="121" t="str">
        <f t="shared" si="5"/>
        <v>PT15982391101366</v>
      </c>
      <c r="M413" s="121" t="s">
        <v>5496</v>
      </c>
      <c r="N413" s="122">
        <v>0.06500000000000128</v>
      </c>
      <c r="O413" s="122"/>
      <c r="P413" s="119">
        <f t="shared" si="6"/>
        <v>0</v>
      </c>
      <c r="Q413" s="124"/>
      <c r="R413" s="124"/>
      <c r="S413" s="124"/>
      <c r="T413" s="125" t="s">
        <v>3271</v>
      </c>
      <c r="U413" s="126" t="s">
        <v>697</v>
      </c>
      <c r="V413" s="127" t="s">
        <v>492</v>
      </c>
      <c r="W413" s="129" t="str">
        <f t="shared" si="7"/>
        <v>Hao hụt</v>
      </c>
      <c r="X413" s="129" t="str">
        <f t="shared" si="21"/>
        <v/>
      </c>
      <c r="Y413" s="154" t="s">
        <v>499</v>
      </c>
      <c r="Z413" s="131" t="s">
        <v>745</v>
      </c>
      <c r="AA413" s="124"/>
      <c r="AB413" s="132"/>
      <c r="AC413" s="133"/>
      <c r="AD413" s="134"/>
      <c r="AE413" s="133"/>
      <c r="AF413" s="135" t="str">
        <f t="array" ref="AF413">xlookup($E:$E,'CLV2'!$A:$A,'CLV2'!E:E)</f>
        <v>2.VEGETABLES</v>
      </c>
      <c r="AG413" s="135" t="str">
        <f t="shared" si="10"/>
        <v>KG</v>
      </c>
      <c r="AH413" s="136">
        <f t="shared" si="11"/>
        <v>0.003939393939</v>
      </c>
      <c r="AI413" s="137">
        <f t="array" ref="AI413">XLOOKUP(E413,'Đơn giá'!A:A,'Đơn giá'!D:D)</f>
        <v>55000</v>
      </c>
      <c r="AJ413" s="138">
        <f t="shared" si="12"/>
        <v>3575</v>
      </c>
      <c r="AK413" s="138">
        <f t="shared" si="13"/>
        <v>3575</v>
      </c>
      <c r="AL413" s="138">
        <f t="shared" si="14"/>
        <v>0</v>
      </c>
      <c r="AM413" s="138">
        <f t="shared" si="15"/>
        <v>0</v>
      </c>
      <c r="AN413" s="138">
        <f t="shared" si="16"/>
        <v>0</v>
      </c>
      <c r="AO413" s="139" t="str">
        <f t="array" ref="AO413">XLOOKUP($D:$D,'DS ST'!$J:$J,'DS ST'!K:K)</f>
        <v>SC009565 - Cao Chánh Tuấn</v>
      </c>
      <c r="AP413" s="139" t="str">
        <f t="array" ref="AP413">XLOOKUP($D:$D,'DS ST'!$J:$J,'DS ST'!L:L)</f>
        <v>Võ Thị Huệ</v>
      </c>
      <c r="AQ413" s="139" t="str">
        <f t="array" ref="AQ413">XLOOKUP($D:$D,'DS ST'!$J:$J,'DS ST'!M:M)</f>
        <v>HCM 010</v>
      </c>
      <c r="AR413" s="140"/>
      <c r="AS413" s="140"/>
      <c r="AT413" s="135" t="str">
        <f t="array" ref="AT413">xlookup($E:$E,'CLV2'!$A:$A,'CLV2'!$F:$F)</f>
        <v>3.LEAFY VEGGIES</v>
      </c>
      <c r="AU413" s="135" t="str">
        <f t="array" ref="AU413">xlookup($E:$E,'CLV2'!$A:$A,'CLV2'!$G:$G)</f>
        <v>4.Rau Ăn Bông</v>
      </c>
      <c r="AV413" s="142"/>
      <c r="AW413" s="143"/>
      <c r="AX413" s="144"/>
    </row>
    <row r="414" ht="22.5" customHeight="1">
      <c r="A414" s="113"/>
      <c r="B414" s="114">
        <v>46235.0</v>
      </c>
      <c r="C414" s="115" t="s">
        <v>306</v>
      </c>
      <c r="D414" s="116" t="str">
        <f>VLOOKUP(C414,'DS ST'!A:B,2,0)</f>
        <v>A120</v>
      </c>
      <c r="E414" s="117">
        <v>1100992.0</v>
      </c>
      <c r="F414" s="115" t="s">
        <v>641</v>
      </c>
      <c r="G414" s="115" t="s">
        <v>104</v>
      </c>
      <c r="H414" s="118">
        <v>10.0</v>
      </c>
      <c r="I414" s="118">
        <v>9.88</v>
      </c>
      <c r="J414" s="119">
        <f t="shared" si="4"/>
        <v>0.12</v>
      </c>
      <c r="K414" s="115" t="s">
        <v>5497</v>
      </c>
      <c r="L414" s="121" t="str">
        <f t="shared" si="5"/>
        <v>PT15982361100992</v>
      </c>
      <c r="M414" s="121" t="s">
        <v>5498</v>
      </c>
      <c r="N414" s="122">
        <v>0.11999999999999922</v>
      </c>
      <c r="O414" s="122"/>
      <c r="P414" s="119">
        <f t="shared" si="6"/>
        <v>0</v>
      </c>
      <c r="Q414" s="124"/>
      <c r="R414" s="124"/>
      <c r="S414" s="124"/>
      <c r="T414" s="125" t="s">
        <v>695</v>
      </c>
      <c r="U414" s="126" t="s">
        <v>697</v>
      </c>
      <c r="V414" s="127" t="s">
        <v>492</v>
      </c>
      <c r="W414" s="129" t="str">
        <f t="shared" si="7"/>
        <v>Hao hụt</v>
      </c>
      <c r="X414" s="129" t="str">
        <f t="shared" si="21"/>
        <v/>
      </c>
      <c r="Y414" s="154" t="s">
        <v>499</v>
      </c>
      <c r="Z414" s="131" t="s">
        <v>745</v>
      </c>
      <c r="AA414" s="124"/>
      <c r="AB414" s="132"/>
      <c r="AC414" s="133"/>
      <c r="AD414" s="134"/>
      <c r="AE414" s="133"/>
      <c r="AF414" s="135" t="str">
        <f t="array" ref="AF414">xlookup($E:$E,'CLV2'!$A:$A,'CLV2'!E:E)</f>
        <v>2.FRUITS</v>
      </c>
      <c r="AG414" s="135" t="str">
        <f t="shared" si="10"/>
        <v>KG</v>
      </c>
      <c r="AH414" s="136">
        <f t="shared" si="11"/>
        <v>0.012</v>
      </c>
      <c r="AI414" s="137">
        <f t="array" ref="AI414">XLOOKUP(E414,'Đơn giá'!A:A,'Đơn giá'!D:D)</f>
        <v>37000</v>
      </c>
      <c r="AJ414" s="138">
        <f t="shared" si="12"/>
        <v>4440</v>
      </c>
      <c r="AK414" s="138">
        <f t="shared" si="13"/>
        <v>4440</v>
      </c>
      <c r="AL414" s="138">
        <f t="shared" si="14"/>
        <v>0</v>
      </c>
      <c r="AM414" s="138">
        <f t="shared" si="15"/>
        <v>0</v>
      </c>
      <c r="AN414" s="138">
        <f t="shared" si="16"/>
        <v>0</v>
      </c>
      <c r="AO414" s="139" t="str">
        <f t="array" ref="AO414">XLOOKUP($D:$D,'DS ST'!$J:$J,'DS ST'!K:K)</f>
        <v>SC003733 - Trần Huỳnh Thơ</v>
      </c>
      <c r="AP414" s="139" t="str">
        <f t="array" ref="AP414">XLOOKUP($D:$D,'DS ST'!$J:$J,'DS ST'!L:L)</f>
        <v>Võ Thị Huệ</v>
      </c>
      <c r="AQ414" s="139" t="str">
        <f t="array" ref="AQ414">XLOOKUP($D:$D,'DS ST'!$J:$J,'DS ST'!M:M)</f>
        <v>HCM 013</v>
      </c>
      <c r="AR414" s="140"/>
      <c r="AS414" s="140"/>
      <c r="AT414" s="135" t="str">
        <f t="array" ref="AT414">xlookup($E:$E,'CLV2'!$A:$A,'CLV2'!$F:$F)</f>
        <v>3.LOCAL FRUITS</v>
      </c>
      <c r="AU414" s="135" t="str">
        <f t="array" ref="AU414">xlookup($E:$E,'CLV2'!$A:$A,'CLV2'!$G:$G)</f>
        <v>4.Dưa Lưới</v>
      </c>
      <c r="AV414" s="142"/>
      <c r="AW414" s="143"/>
      <c r="AX414" s="144"/>
    </row>
    <row r="415" ht="22.5" customHeight="1">
      <c r="A415" s="113"/>
      <c r="B415" s="114">
        <v>46235.0</v>
      </c>
      <c r="C415" s="115" t="s">
        <v>306</v>
      </c>
      <c r="D415" s="116" t="str">
        <f>VLOOKUP(C415,'DS ST'!A:B,2,0)</f>
        <v>A120</v>
      </c>
      <c r="E415" s="117">
        <v>1101079.0</v>
      </c>
      <c r="F415" s="115" t="s">
        <v>2047</v>
      </c>
      <c r="G415" s="115" t="s">
        <v>104</v>
      </c>
      <c r="H415" s="118">
        <v>6.1</v>
      </c>
      <c r="I415" s="118">
        <v>6.0</v>
      </c>
      <c r="J415" s="119">
        <f t="shared" si="4"/>
        <v>0.1</v>
      </c>
      <c r="K415" s="115" t="s">
        <v>5497</v>
      </c>
      <c r="L415" s="121" t="str">
        <f t="shared" si="5"/>
        <v>PT15982361101079</v>
      </c>
      <c r="M415" s="121" t="s">
        <v>5498</v>
      </c>
      <c r="N415" s="122">
        <v>0.09999999999999964</v>
      </c>
      <c r="O415" s="122"/>
      <c r="P415" s="119">
        <f t="shared" si="6"/>
        <v>0</v>
      </c>
      <c r="Q415" s="124"/>
      <c r="R415" s="124"/>
      <c r="S415" s="124"/>
      <c r="T415" s="125" t="s">
        <v>695</v>
      </c>
      <c r="U415" s="126" t="s">
        <v>697</v>
      </c>
      <c r="V415" s="127" t="s">
        <v>492</v>
      </c>
      <c r="W415" s="129" t="str">
        <f t="shared" si="7"/>
        <v>Hao hụt</v>
      </c>
      <c r="X415" s="129" t="str">
        <f t="shared" si="21"/>
        <v/>
      </c>
      <c r="Y415" s="154" t="s">
        <v>499</v>
      </c>
      <c r="Z415" s="131" t="s">
        <v>745</v>
      </c>
      <c r="AA415" s="124"/>
      <c r="AB415" s="132"/>
      <c r="AC415" s="133"/>
      <c r="AD415" s="134"/>
      <c r="AE415" s="133"/>
      <c r="AF415" s="135" t="str">
        <f t="array" ref="AF415">xlookup($E:$E,'CLV2'!$A:$A,'CLV2'!E:E)</f>
        <v>2.FRUITS</v>
      </c>
      <c r="AG415" s="135" t="str">
        <f t="shared" si="10"/>
        <v>KG</v>
      </c>
      <c r="AH415" s="136">
        <f t="shared" si="11"/>
        <v>0.01639344262</v>
      </c>
      <c r="AI415" s="137">
        <f t="array" ref="AI415">XLOOKUP(E415,'Đơn giá'!A:A,'Đơn giá'!D:D)</f>
        <v>69416</v>
      </c>
      <c r="AJ415" s="138">
        <f t="shared" si="12"/>
        <v>6941.6</v>
      </c>
      <c r="AK415" s="138">
        <f t="shared" si="13"/>
        <v>6941.6</v>
      </c>
      <c r="AL415" s="138">
        <f t="shared" si="14"/>
        <v>0</v>
      </c>
      <c r="AM415" s="138">
        <f t="shared" si="15"/>
        <v>0</v>
      </c>
      <c r="AN415" s="138">
        <f t="shared" si="16"/>
        <v>0</v>
      </c>
      <c r="AO415" s="139" t="str">
        <f t="array" ref="AO415">XLOOKUP($D:$D,'DS ST'!$J:$J,'DS ST'!K:K)</f>
        <v>SC003733 - Trần Huỳnh Thơ</v>
      </c>
      <c r="AP415" s="139" t="str">
        <f t="array" ref="AP415">XLOOKUP($D:$D,'DS ST'!$J:$J,'DS ST'!L:L)</f>
        <v>Võ Thị Huệ</v>
      </c>
      <c r="AQ415" s="139" t="str">
        <f t="array" ref="AQ415">XLOOKUP($D:$D,'DS ST'!$J:$J,'DS ST'!M:M)</f>
        <v>HCM 013</v>
      </c>
      <c r="AR415" s="140"/>
      <c r="AS415" s="140"/>
      <c r="AT415" s="135" t="str">
        <f t="array" ref="AT415">xlookup($E:$E,'CLV2'!$A:$A,'CLV2'!$F:$F)</f>
        <v>3.LOCAL FRUITS</v>
      </c>
      <c r="AU415" s="135" t="str">
        <f t="array" ref="AU415">xlookup($E:$E,'CLV2'!$A:$A,'CLV2'!$G:$G)</f>
        <v>4.Bơ</v>
      </c>
      <c r="AV415" s="142"/>
      <c r="AW415" s="143"/>
      <c r="AX415" s="144"/>
    </row>
    <row r="416" ht="22.5" customHeight="1">
      <c r="A416" s="113"/>
      <c r="B416" s="114">
        <v>46235.0</v>
      </c>
      <c r="C416" s="115" t="s">
        <v>306</v>
      </c>
      <c r="D416" s="116" t="str">
        <f>VLOOKUP(C416,'DS ST'!A:B,2,0)</f>
        <v>A120</v>
      </c>
      <c r="E416" s="117">
        <v>1101318.0</v>
      </c>
      <c r="F416" s="115" t="s">
        <v>1036</v>
      </c>
      <c r="G416" s="115" t="s">
        <v>104</v>
      </c>
      <c r="H416" s="118">
        <v>8.3</v>
      </c>
      <c r="I416" s="118">
        <v>8.28</v>
      </c>
      <c r="J416" s="119">
        <f t="shared" si="4"/>
        <v>0.02</v>
      </c>
      <c r="K416" s="115" t="s">
        <v>5497</v>
      </c>
      <c r="L416" s="121" t="str">
        <f t="shared" si="5"/>
        <v>PT15982361101318</v>
      </c>
      <c r="M416" s="121" t="s">
        <v>5498</v>
      </c>
      <c r="N416" s="122">
        <v>0.02000000000000135</v>
      </c>
      <c r="O416" s="122"/>
      <c r="P416" s="119">
        <f t="shared" si="6"/>
        <v>0</v>
      </c>
      <c r="Q416" s="124"/>
      <c r="R416" s="124"/>
      <c r="S416" s="124"/>
      <c r="T416" s="125" t="s">
        <v>695</v>
      </c>
      <c r="U416" s="126" t="s">
        <v>697</v>
      </c>
      <c r="V416" s="127" t="s">
        <v>492</v>
      </c>
      <c r="W416" s="129" t="str">
        <f t="shared" si="7"/>
        <v>Hao hụt</v>
      </c>
      <c r="X416" s="129" t="str">
        <f t="shared" si="21"/>
        <v/>
      </c>
      <c r="Y416" s="154" t="s">
        <v>499</v>
      </c>
      <c r="Z416" s="131" t="s">
        <v>745</v>
      </c>
      <c r="AA416" s="124"/>
      <c r="AB416" s="132"/>
      <c r="AC416" s="133"/>
      <c r="AD416" s="134"/>
      <c r="AE416" s="133"/>
      <c r="AF416" s="135" t="str">
        <f t="array" ref="AF416">xlookup($E:$E,'CLV2'!$A:$A,'CLV2'!E:E)</f>
        <v>2.FRUITS</v>
      </c>
      <c r="AG416" s="135" t="str">
        <f t="shared" si="10"/>
        <v>KG</v>
      </c>
      <c r="AH416" s="136">
        <f t="shared" si="11"/>
        <v>0.002409638554</v>
      </c>
      <c r="AI416" s="137">
        <f t="array" ref="AI416">XLOOKUP(E416,'Đơn giá'!A:A,'Đơn giá'!D:D)</f>
        <v>35000</v>
      </c>
      <c r="AJ416" s="138">
        <f t="shared" si="12"/>
        <v>700</v>
      </c>
      <c r="AK416" s="138">
        <f t="shared" si="13"/>
        <v>700</v>
      </c>
      <c r="AL416" s="138">
        <f t="shared" si="14"/>
        <v>0</v>
      </c>
      <c r="AM416" s="138">
        <f t="shared" si="15"/>
        <v>0</v>
      </c>
      <c r="AN416" s="138">
        <f t="shared" si="16"/>
        <v>0</v>
      </c>
      <c r="AO416" s="139" t="str">
        <f t="array" ref="AO416">XLOOKUP($D:$D,'DS ST'!$J:$J,'DS ST'!K:K)</f>
        <v>SC003733 - Trần Huỳnh Thơ</v>
      </c>
      <c r="AP416" s="139" t="str">
        <f t="array" ref="AP416">XLOOKUP($D:$D,'DS ST'!$J:$J,'DS ST'!L:L)</f>
        <v>Võ Thị Huệ</v>
      </c>
      <c r="AQ416" s="139" t="str">
        <f t="array" ref="AQ416">XLOOKUP($D:$D,'DS ST'!$J:$J,'DS ST'!M:M)</f>
        <v>HCM 013</v>
      </c>
      <c r="AR416" s="140"/>
      <c r="AS416" s="140"/>
      <c r="AT416" s="135" t="str">
        <f t="array" ref="AT416">xlookup($E:$E,'CLV2'!$A:$A,'CLV2'!$F:$F)</f>
        <v>3.LOCAL FRUITS</v>
      </c>
      <c r="AU416" s="135" t="str">
        <f t="array" ref="AU416">xlookup($E:$E,'CLV2'!$A:$A,'CLV2'!$G:$G)</f>
        <v>4.Mận Roi</v>
      </c>
      <c r="AV416" s="142"/>
      <c r="AW416" s="143"/>
      <c r="AX416" s="144"/>
    </row>
    <row r="417" ht="22.5" customHeight="1">
      <c r="A417" s="113"/>
      <c r="B417" s="114">
        <v>46235.0</v>
      </c>
      <c r="C417" s="115" t="s">
        <v>1046</v>
      </c>
      <c r="D417" s="116" t="str">
        <f>VLOOKUP(C417,'DS ST'!A:B,2,0)</f>
        <v>MZ2</v>
      </c>
      <c r="E417" s="117">
        <v>10793.0</v>
      </c>
      <c r="F417" s="115" t="s">
        <v>642</v>
      </c>
      <c r="G417" s="115" t="s">
        <v>29</v>
      </c>
      <c r="H417" s="118">
        <v>8.0</v>
      </c>
      <c r="I417" s="118">
        <v>4.0</v>
      </c>
      <c r="J417" s="119">
        <f t="shared" si="4"/>
        <v>4</v>
      </c>
      <c r="K417" s="115" t="s">
        <v>5499</v>
      </c>
      <c r="L417" s="121" t="str">
        <f t="shared" si="5"/>
        <v>PT159823310793</v>
      </c>
      <c r="M417" s="121" t="s">
        <v>5500</v>
      </c>
      <c r="N417" s="122"/>
      <c r="O417" s="122"/>
      <c r="P417" s="119">
        <f t="shared" si="6"/>
        <v>4</v>
      </c>
      <c r="Q417" s="124"/>
      <c r="R417" s="124"/>
      <c r="S417" s="124"/>
      <c r="T417" s="125" t="s">
        <v>695</v>
      </c>
      <c r="U417" s="126" t="s">
        <v>697</v>
      </c>
      <c r="V417" s="127" t="s">
        <v>1500</v>
      </c>
      <c r="W417" s="129" t="str">
        <f t="shared" si="7"/>
        <v/>
      </c>
      <c r="X417" s="129" t="str">
        <f t="shared" si="21"/>
        <v/>
      </c>
      <c r="Y417" s="130" t="str">
        <f>IF(N(P417)&lt;=0,"",IF(OR(T417="Hình KDB",T417="Hình tele",ISNUMBER(SEARCH("Hình KDB",T417)),ISNUMBER(SEARCH("Hình tele",T417)),ISNUMBER(SEARCH("sai code",T417)),ISNUMBER(SEARCH("Thiếu kiện",U417))),"Kho rau",IF(AND(T417&lt;&gt;"Hình KDB",T417&lt;&gt;"Hình tele"),"Chưa xác định",IF(N(O417)&gt;0,IF(OR(T417="Hình KDB",T417="Hình tele",ISNUMBER(SEARCH("Hình KDB",T417)),ISNUMBER(SEARCH("Hình tele",T417)),ISNUMBER(SEARCH("sai code",T417)),ISNUMBER(SEARCH("Thiếu kiện",U417))),"Kho rau","Chưa xác định"),IF(OR(T417="Hình KDB",T417="Hình tele",ISNUMBER(SEARCH("Hình KDB",T417)),ISNUMBER(SEARCH("Hình tele",T417)),ISNUMBER(SEARCH("sai code",T417)),ISNUMBER(SEARCH("Thiếu kiện",U417))),"Kho rau",IF(V417="Chưa xác định","Chưa xác định",IF(OR(V417="DC giao thiếu",V417="TX giao thiếu kiện",V417="Hàng không đạt CL"),"Kho rau","")))))))</f>
        <v>Kho rau</v>
      </c>
      <c r="Z417" s="131" t="s">
        <v>745</v>
      </c>
      <c r="AA417" s="124"/>
      <c r="AB417" s="132"/>
      <c r="AC417" s="133"/>
      <c r="AD417" s="134"/>
      <c r="AE417" s="133"/>
      <c r="AF417" s="135" t="str">
        <f t="array" ref="AF417">xlookup($E:$E,'CLV2'!$A:$A,'CLV2'!E:E)</f>
        <v>2.VEGETABLES</v>
      </c>
      <c r="AG417" s="135" t="str">
        <f t="shared" si="10"/>
        <v>Pack</v>
      </c>
      <c r="AH417" s="136">
        <f t="shared" si="11"/>
        <v>0.5</v>
      </c>
      <c r="AI417" s="137">
        <f t="array" ref="AI417">XLOOKUP(E417,'Đơn giá'!A:A,'Đơn giá'!D:D)</f>
        <v>5500</v>
      </c>
      <c r="AJ417" s="138">
        <f t="shared" si="12"/>
        <v>22000</v>
      </c>
      <c r="AK417" s="138">
        <f t="shared" si="13"/>
        <v>0</v>
      </c>
      <c r="AL417" s="138">
        <f t="shared" si="14"/>
        <v>0</v>
      </c>
      <c r="AM417" s="138">
        <f t="shared" si="15"/>
        <v>22000</v>
      </c>
      <c r="AN417" s="138">
        <f t="shared" si="16"/>
        <v>0</v>
      </c>
      <c r="AO417" s="139" t="str">
        <f t="array" ref="AO417">XLOOKUP($D:$D,'DS ST'!$J:$J,'DS ST'!K:K)</f>
        <v>SC005255 - Hồng Trọng Nghĩa</v>
      </c>
      <c r="AP417" s="139" t="str">
        <f t="array" ref="AP417">XLOOKUP($D:$D,'DS ST'!$J:$J,'DS ST'!L:L)</f>
        <v>Võ Thị Huệ</v>
      </c>
      <c r="AQ417" s="139" t="str">
        <f t="array" ref="AQ417">XLOOKUP($D:$D,'DS ST'!$J:$J,'DS ST'!M:M)</f>
        <v>HCM 022</v>
      </c>
      <c r="AR417" s="140"/>
      <c r="AS417" s="140"/>
      <c r="AT417" s="135" t="str">
        <f t="array" ref="AT417">xlookup($E:$E,'CLV2'!$A:$A,'CLV2'!$F:$F)</f>
        <v>3.HERBS</v>
      </c>
      <c r="AU417" s="135" t="str">
        <f t="array" ref="AU417">xlookup($E:$E,'CLV2'!$A:$A,'CLV2'!$G:$G)</f>
        <v>4.Rau Thơm, Rau Nêm</v>
      </c>
      <c r="AV417" s="142"/>
      <c r="AW417" s="143"/>
      <c r="AX417" s="144"/>
    </row>
    <row r="418" ht="22.5" customHeight="1">
      <c r="A418" s="113"/>
      <c r="B418" s="114">
        <v>46235.0</v>
      </c>
      <c r="C418" s="115" t="s">
        <v>1046</v>
      </c>
      <c r="D418" s="116" t="str">
        <f>VLOOKUP(C418,'DS ST'!A:B,2,0)</f>
        <v>MZ2</v>
      </c>
      <c r="E418" s="117">
        <v>11099.0</v>
      </c>
      <c r="F418" s="115" t="s">
        <v>1248</v>
      </c>
      <c r="G418" s="115" t="s">
        <v>56</v>
      </c>
      <c r="H418" s="118">
        <v>2.0</v>
      </c>
      <c r="I418" s="118">
        <v>0.0</v>
      </c>
      <c r="J418" s="119">
        <f t="shared" si="4"/>
        <v>2</v>
      </c>
      <c r="K418" s="115" t="s">
        <v>5499</v>
      </c>
      <c r="L418" s="121" t="str">
        <f t="shared" si="5"/>
        <v>PT159823311099</v>
      </c>
      <c r="M418" s="121" t="s">
        <v>5500</v>
      </c>
      <c r="N418" s="122"/>
      <c r="O418" s="122"/>
      <c r="P418" s="119">
        <f t="shared" si="6"/>
        <v>2</v>
      </c>
      <c r="Q418" s="124"/>
      <c r="R418" s="124"/>
      <c r="S418" s="124"/>
      <c r="T418" s="125"/>
      <c r="U418" s="126" t="s">
        <v>697</v>
      </c>
      <c r="V418" s="127" t="s">
        <v>1500</v>
      </c>
      <c r="W418" s="129" t="str">
        <f t="shared" si="7"/>
        <v/>
      </c>
      <c r="X418" s="129" t="str">
        <f t="shared" si="21"/>
        <v/>
      </c>
      <c r="Y418" s="154" t="s">
        <v>499</v>
      </c>
      <c r="Z418" s="131" t="s">
        <v>745</v>
      </c>
      <c r="AA418" s="124"/>
      <c r="AB418" s="132"/>
      <c r="AC418" s="133"/>
      <c r="AD418" s="134"/>
      <c r="AE418" s="133"/>
      <c r="AF418" s="135" t="str">
        <f t="array" ref="AF418">xlookup($E:$E,'CLV2'!$A:$A,'CLV2'!E:E)</f>
        <v>2.VEGETABLES</v>
      </c>
      <c r="AG418" s="135" t="str">
        <f t="shared" si="10"/>
        <v>Pack</v>
      </c>
      <c r="AH418" s="136">
        <f t="shared" si="11"/>
        <v>1</v>
      </c>
      <c r="AI418" s="137">
        <f t="array" ref="AI418">XLOOKUP(E418,'Đơn giá'!A:A,'Đơn giá'!D:D)</f>
        <v>14550</v>
      </c>
      <c r="AJ418" s="138">
        <f t="shared" si="12"/>
        <v>29100</v>
      </c>
      <c r="AK418" s="138">
        <f t="shared" si="13"/>
        <v>0</v>
      </c>
      <c r="AL418" s="138">
        <f t="shared" si="14"/>
        <v>0</v>
      </c>
      <c r="AM418" s="138">
        <f t="shared" si="15"/>
        <v>29100</v>
      </c>
      <c r="AN418" s="138">
        <f t="shared" si="16"/>
        <v>0</v>
      </c>
      <c r="AO418" s="139" t="str">
        <f t="array" ref="AO418">XLOOKUP($D:$D,'DS ST'!$J:$J,'DS ST'!K:K)</f>
        <v>SC005255 - Hồng Trọng Nghĩa</v>
      </c>
      <c r="AP418" s="139" t="str">
        <f t="array" ref="AP418">XLOOKUP($D:$D,'DS ST'!$J:$J,'DS ST'!L:L)</f>
        <v>Võ Thị Huệ</v>
      </c>
      <c r="AQ418" s="139" t="str">
        <f t="array" ref="AQ418">XLOOKUP($D:$D,'DS ST'!$J:$J,'DS ST'!M:M)</f>
        <v>HCM 022</v>
      </c>
      <c r="AR418" s="140"/>
      <c r="AS418" s="140"/>
      <c r="AT418" s="135" t="str">
        <f t="array" ref="AT418">xlookup($E:$E,'CLV2'!$A:$A,'CLV2'!$F:$F)</f>
        <v>3.LETTUCE, SNACKABLES</v>
      </c>
      <c r="AU418" s="135" t="str">
        <f t="array" ref="AU418">xlookup($E:$E,'CLV2'!$A:$A,'CLV2'!$G:$G)</f>
        <v>4.Cà Chua, Dưa Leo, Ớt Ngọt</v>
      </c>
      <c r="AV418" s="142"/>
      <c r="AW418" s="143"/>
      <c r="AX418" s="144"/>
    </row>
    <row r="419" ht="22.5" customHeight="1">
      <c r="A419" s="113"/>
      <c r="B419" s="114">
        <v>46235.0</v>
      </c>
      <c r="C419" s="115" t="s">
        <v>1046</v>
      </c>
      <c r="D419" s="116" t="str">
        <f>VLOOKUP(C419,'DS ST'!A:B,2,0)</f>
        <v>MZ2</v>
      </c>
      <c r="E419" s="117">
        <v>11270.0</v>
      </c>
      <c r="F419" s="115" t="s">
        <v>1268</v>
      </c>
      <c r="G419" s="115" t="s">
        <v>275</v>
      </c>
      <c r="H419" s="118">
        <v>9.0</v>
      </c>
      <c r="I419" s="118">
        <v>8.0</v>
      </c>
      <c r="J419" s="119">
        <f t="shared" si="4"/>
        <v>1</v>
      </c>
      <c r="K419" s="115" t="s">
        <v>5499</v>
      </c>
      <c r="L419" s="121" t="str">
        <f t="shared" si="5"/>
        <v>PT159823311270</v>
      </c>
      <c r="M419" s="121" t="s">
        <v>5500</v>
      </c>
      <c r="N419" s="122"/>
      <c r="O419" s="122"/>
      <c r="P419" s="119">
        <f t="shared" si="6"/>
        <v>1</v>
      </c>
      <c r="Q419" s="124"/>
      <c r="R419" s="124"/>
      <c r="S419" s="124"/>
      <c r="T419" s="125" t="s">
        <v>695</v>
      </c>
      <c r="U419" s="126" t="s">
        <v>697</v>
      </c>
      <c r="V419" s="127" t="s">
        <v>1500</v>
      </c>
      <c r="W419" s="129" t="str">
        <f t="shared" si="7"/>
        <v/>
      </c>
      <c r="X419" s="129" t="str">
        <f t="shared" si="21"/>
        <v/>
      </c>
      <c r="Y419" s="130" t="str">
        <f>IF(N(P419)&lt;=0,"",IF(OR(T419="Hình KDB",T419="Hình tele",ISNUMBER(SEARCH("Hình KDB",T419)),ISNUMBER(SEARCH("Hình tele",T419)),ISNUMBER(SEARCH("sai code",T419)),ISNUMBER(SEARCH("Thiếu kiện",U419))),"Kho rau",IF(AND(T419&lt;&gt;"Hình KDB",T419&lt;&gt;"Hình tele"),"Chưa xác định",IF(N(O419)&gt;0,IF(OR(T419="Hình KDB",T419="Hình tele",ISNUMBER(SEARCH("Hình KDB",T419)),ISNUMBER(SEARCH("Hình tele",T419)),ISNUMBER(SEARCH("sai code",T419)),ISNUMBER(SEARCH("Thiếu kiện",U419))),"Kho rau","Chưa xác định"),IF(OR(T419="Hình KDB",T419="Hình tele",ISNUMBER(SEARCH("Hình KDB",T419)),ISNUMBER(SEARCH("Hình tele",T419)),ISNUMBER(SEARCH("sai code",T419)),ISNUMBER(SEARCH("Thiếu kiện",U419))),"Kho rau",IF(V419="Chưa xác định","Chưa xác định",IF(OR(V419="DC giao thiếu",V419="TX giao thiếu kiện",V419="Hàng không đạt CL"),"Kho rau","")))))))</f>
        <v>Kho rau</v>
      </c>
      <c r="Z419" s="131" t="s">
        <v>745</v>
      </c>
      <c r="AA419" s="124"/>
      <c r="AB419" s="132"/>
      <c r="AC419" s="133"/>
      <c r="AD419" s="134"/>
      <c r="AE419" s="133"/>
      <c r="AF419" s="135" t="str">
        <f t="array" ref="AF419">xlookup($E:$E,'CLV2'!$A:$A,'CLV2'!E:E)</f>
        <v>2.VEGETABLES</v>
      </c>
      <c r="AG419" s="135" t="str">
        <f t="shared" si="10"/>
        <v>Pack</v>
      </c>
      <c r="AH419" s="136">
        <f t="shared" si="11"/>
        <v>0.1111111111</v>
      </c>
      <c r="AI419" s="137">
        <f t="array" ref="AI419">XLOOKUP(E419,'Đơn giá'!A:A,'Đơn giá'!D:D)</f>
        <v>20500</v>
      </c>
      <c r="AJ419" s="138">
        <f t="shared" si="12"/>
        <v>20500</v>
      </c>
      <c r="AK419" s="138">
        <f t="shared" si="13"/>
        <v>0</v>
      </c>
      <c r="AL419" s="138">
        <f t="shared" si="14"/>
        <v>0</v>
      </c>
      <c r="AM419" s="138">
        <f t="shared" si="15"/>
        <v>20500</v>
      </c>
      <c r="AN419" s="138">
        <f t="shared" si="16"/>
        <v>0</v>
      </c>
      <c r="AO419" s="139" t="str">
        <f t="array" ref="AO419">XLOOKUP($D:$D,'DS ST'!$J:$J,'DS ST'!K:K)</f>
        <v>SC005255 - Hồng Trọng Nghĩa</v>
      </c>
      <c r="AP419" s="139" t="str">
        <f t="array" ref="AP419">XLOOKUP($D:$D,'DS ST'!$J:$J,'DS ST'!L:L)</f>
        <v>Võ Thị Huệ</v>
      </c>
      <c r="AQ419" s="139" t="str">
        <f t="array" ref="AQ419">XLOOKUP($D:$D,'DS ST'!$J:$J,'DS ST'!M:M)</f>
        <v>HCM 022</v>
      </c>
      <c r="AR419" s="140"/>
      <c r="AS419" s="140"/>
      <c r="AT419" s="135" t="str">
        <f t="array" ref="AT419">xlookup($E:$E,'CLV2'!$A:$A,'CLV2'!$F:$F)</f>
        <v>3.LETTUCE, SNACKABLES</v>
      </c>
      <c r="AU419" s="135" t="str">
        <f t="array" ref="AU419">xlookup($E:$E,'CLV2'!$A:$A,'CLV2'!$G:$G)</f>
        <v>4.Cà Chua, Dưa Leo, Ớt Ngọt</v>
      </c>
      <c r="AV419" s="142"/>
      <c r="AW419" s="143"/>
      <c r="AX419" s="144"/>
    </row>
    <row r="420" ht="22.5" customHeight="1">
      <c r="A420" s="113"/>
      <c r="B420" s="114">
        <v>46235.0</v>
      </c>
      <c r="C420" s="115" t="s">
        <v>1046</v>
      </c>
      <c r="D420" s="116" t="str">
        <f>VLOOKUP(C420,'DS ST'!A:B,2,0)</f>
        <v>MZ2</v>
      </c>
      <c r="E420" s="117">
        <v>1100992.0</v>
      </c>
      <c r="F420" s="115" t="s">
        <v>641</v>
      </c>
      <c r="G420" s="115" t="s">
        <v>104</v>
      </c>
      <c r="H420" s="118">
        <v>10.1</v>
      </c>
      <c r="I420" s="118">
        <v>10.02</v>
      </c>
      <c r="J420" s="119">
        <f t="shared" si="4"/>
        <v>0.08</v>
      </c>
      <c r="K420" s="115" t="s">
        <v>5499</v>
      </c>
      <c r="L420" s="121" t="str">
        <f t="shared" si="5"/>
        <v>PT15982331100992</v>
      </c>
      <c r="M420" s="121" t="s">
        <v>5500</v>
      </c>
      <c r="N420" s="122">
        <v>0.08000000000000007</v>
      </c>
      <c r="O420" s="122"/>
      <c r="P420" s="119">
        <f t="shared" si="6"/>
        <v>0</v>
      </c>
      <c r="Q420" s="124"/>
      <c r="R420" s="124"/>
      <c r="S420" s="124"/>
      <c r="T420" s="125" t="s">
        <v>695</v>
      </c>
      <c r="U420" s="126" t="s">
        <v>697</v>
      </c>
      <c r="V420" s="127" t="s">
        <v>492</v>
      </c>
      <c r="W420" s="129" t="str">
        <f t="shared" si="7"/>
        <v>Hao hụt</v>
      </c>
      <c r="X420" s="129" t="str">
        <f t="shared" si="21"/>
        <v/>
      </c>
      <c r="Y420" s="154" t="s">
        <v>499</v>
      </c>
      <c r="Z420" s="131" t="s">
        <v>745</v>
      </c>
      <c r="AA420" s="124"/>
      <c r="AB420" s="132"/>
      <c r="AC420" s="133"/>
      <c r="AD420" s="134"/>
      <c r="AE420" s="133"/>
      <c r="AF420" s="135" t="str">
        <f t="array" ref="AF420">xlookup($E:$E,'CLV2'!$A:$A,'CLV2'!E:E)</f>
        <v>2.FRUITS</v>
      </c>
      <c r="AG420" s="135" t="str">
        <f t="shared" si="10"/>
        <v>KG</v>
      </c>
      <c r="AH420" s="136">
        <f t="shared" si="11"/>
        <v>0.007920792079</v>
      </c>
      <c r="AI420" s="137">
        <f t="array" ref="AI420">XLOOKUP(E420,'Đơn giá'!A:A,'Đơn giá'!D:D)</f>
        <v>37000</v>
      </c>
      <c r="AJ420" s="138">
        <f t="shared" si="12"/>
        <v>2960</v>
      </c>
      <c r="AK420" s="138">
        <f t="shared" si="13"/>
        <v>2960</v>
      </c>
      <c r="AL420" s="138">
        <f t="shared" si="14"/>
        <v>0</v>
      </c>
      <c r="AM420" s="138">
        <f t="shared" si="15"/>
        <v>0</v>
      </c>
      <c r="AN420" s="138">
        <f t="shared" si="16"/>
        <v>0</v>
      </c>
      <c r="AO420" s="139" t="str">
        <f t="array" ref="AO420">XLOOKUP($D:$D,'DS ST'!$J:$J,'DS ST'!K:K)</f>
        <v>SC005255 - Hồng Trọng Nghĩa</v>
      </c>
      <c r="AP420" s="139" t="str">
        <f t="array" ref="AP420">XLOOKUP($D:$D,'DS ST'!$J:$J,'DS ST'!L:L)</f>
        <v>Võ Thị Huệ</v>
      </c>
      <c r="AQ420" s="139" t="str">
        <f t="array" ref="AQ420">XLOOKUP($D:$D,'DS ST'!$J:$J,'DS ST'!M:M)</f>
        <v>HCM 022</v>
      </c>
      <c r="AR420" s="140"/>
      <c r="AS420" s="140"/>
      <c r="AT420" s="135" t="str">
        <f t="array" ref="AT420">xlookup($E:$E,'CLV2'!$A:$A,'CLV2'!$F:$F)</f>
        <v>3.LOCAL FRUITS</v>
      </c>
      <c r="AU420" s="135" t="str">
        <f t="array" ref="AU420">xlookup($E:$E,'CLV2'!$A:$A,'CLV2'!$G:$G)</f>
        <v>4.Dưa Lưới</v>
      </c>
      <c r="AV420" s="142"/>
      <c r="AW420" s="143"/>
      <c r="AX420" s="144"/>
    </row>
    <row r="421" ht="22.5" customHeight="1">
      <c r="A421" s="113"/>
      <c r="B421" s="114">
        <v>46235.0</v>
      </c>
      <c r="C421" s="115" t="s">
        <v>1046</v>
      </c>
      <c r="D421" s="116" t="str">
        <f>VLOOKUP(C421,'DS ST'!A:B,2,0)</f>
        <v>MZ2</v>
      </c>
      <c r="E421" s="117">
        <v>1101318.0</v>
      </c>
      <c r="F421" s="115" t="s">
        <v>1036</v>
      </c>
      <c r="G421" s="115" t="s">
        <v>104</v>
      </c>
      <c r="H421" s="118">
        <v>8.4</v>
      </c>
      <c r="I421" s="118">
        <v>8.32</v>
      </c>
      <c r="J421" s="119">
        <f t="shared" si="4"/>
        <v>0.08</v>
      </c>
      <c r="K421" s="115" t="s">
        <v>5499</v>
      </c>
      <c r="L421" s="121" t="str">
        <f t="shared" si="5"/>
        <v>PT15982331101318</v>
      </c>
      <c r="M421" s="121" t="s">
        <v>5500</v>
      </c>
      <c r="N421" s="122">
        <v>0.08000000000000007</v>
      </c>
      <c r="O421" s="122"/>
      <c r="P421" s="119">
        <f t="shared" si="6"/>
        <v>0</v>
      </c>
      <c r="Q421" s="124"/>
      <c r="R421" s="124"/>
      <c r="S421" s="124"/>
      <c r="T421" s="125" t="s">
        <v>695</v>
      </c>
      <c r="U421" s="126" t="s">
        <v>697</v>
      </c>
      <c r="V421" s="127" t="s">
        <v>492</v>
      </c>
      <c r="W421" s="129" t="str">
        <f t="shared" si="7"/>
        <v>Hao hụt</v>
      </c>
      <c r="X421" s="129" t="str">
        <f t="shared" si="21"/>
        <v/>
      </c>
      <c r="Y421" s="154" t="s">
        <v>499</v>
      </c>
      <c r="Z421" s="131" t="s">
        <v>745</v>
      </c>
      <c r="AA421" s="124"/>
      <c r="AB421" s="132"/>
      <c r="AC421" s="133"/>
      <c r="AD421" s="134"/>
      <c r="AE421" s="133"/>
      <c r="AF421" s="135" t="str">
        <f t="array" ref="AF421">xlookup($E:$E,'CLV2'!$A:$A,'CLV2'!E:E)</f>
        <v>2.FRUITS</v>
      </c>
      <c r="AG421" s="135" t="str">
        <f t="shared" si="10"/>
        <v>KG</v>
      </c>
      <c r="AH421" s="136">
        <f t="shared" si="11"/>
        <v>0.009523809524</v>
      </c>
      <c r="AI421" s="137">
        <f t="array" ref="AI421">XLOOKUP(E421,'Đơn giá'!A:A,'Đơn giá'!D:D)</f>
        <v>35000</v>
      </c>
      <c r="AJ421" s="138">
        <f t="shared" si="12"/>
        <v>2800</v>
      </c>
      <c r="AK421" s="138">
        <f t="shared" si="13"/>
        <v>2800</v>
      </c>
      <c r="AL421" s="138">
        <f t="shared" si="14"/>
        <v>0</v>
      </c>
      <c r="AM421" s="138">
        <f t="shared" si="15"/>
        <v>0</v>
      </c>
      <c r="AN421" s="138">
        <f t="shared" si="16"/>
        <v>0</v>
      </c>
      <c r="AO421" s="139" t="str">
        <f t="array" ref="AO421">XLOOKUP($D:$D,'DS ST'!$J:$J,'DS ST'!K:K)</f>
        <v>SC005255 - Hồng Trọng Nghĩa</v>
      </c>
      <c r="AP421" s="139" t="str">
        <f t="array" ref="AP421">XLOOKUP($D:$D,'DS ST'!$J:$J,'DS ST'!L:L)</f>
        <v>Võ Thị Huệ</v>
      </c>
      <c r="AQ421" s="139" t="str">
        <f t="array" ref="AQ421">XLOOKUP($D:$D,'DS ST'!$J:$J,'DS ST'!M:M)</f>
        <v>HCM 022</v>
      </c>
      <c r="AR421" s="140"/>
      <c r="AS421" s="140"/>
      <c r="AT421" s="135" t="str">
        <f t="array" ref="AT421">xlookup($E:$E,'CLV2'!$A:$A,'CLV2'!$F:$F)</f>
        <v>3.LOCAL FRUITS</v>
      </c>
      <c r="AU421" s="135" t="str">
        <f t="array" ref="AU421">xlookup($E:$E,'CLV2'!$A:$A,'CLV2'!$G:$G)</f>
        <v>4.Mận Roi</v>
      </c>
      <c r="AV421" s="142"/>
      <c r="AW421" s="143"/>
      <c r="AX421" s="144"/>
    </row>
    <row r="422" ht="22.5" customHeight="1">
      <c r="A422" s="113"/>
      <c r="B422" s="114">
        <v>46235.0</v>
      </c>
      <c r="C422" s="115" t="s">
        <v>1046</v>
      </c>
      <c r="D422" s="116" t="str">
        <f>VLOOKUP(C422,'DS ST'!A:B,2,0)</f>
        <v>MZ2</v>
      </c>
      <c r="E422" s="117">
        <v>1101366.0</v>
      </c>
      <c r="F422" s="115" t="s">
        <v>1804</v>
      </c>
      <c r="G422" s="115" t="s">
        <v>104</v>
      </c>
      <c r="H422" s="118">
        <v>8.4</v>
      </c>
      <c r="I422" s="118">
        <v>8.32</v>
      </c>
      <c r="J422" s="119">
        <f t="shared" si="4"/>
        <v>0.08</v>
      </c>
      <c r="K422" s="115" t="s">
        <v>5499</v>
      </c>
      <c r="L422" s="121" t="str">
        <f t="shared" si="5"/>
        <v>PT15982331101366</v>
      </c>
      <c r="M422" s="121" t="s">
        <v>5500</v>
      </c>
      <c r="N422" s="122">
        <v>0.08000000000000007</v>
      </c>
      <c r="O422" s="122"/>
      <c r="P422" s="119">
        <f t="shared" si="6"/>
        <v>0</v>
      </c>
      <c r="Q422" s="124"/>
      <c r="R422" s="124"/>
      <c r="S422" s="124"/>
      <c r="T422" s="125" t="s">
        <v>695</v>
      </c>
      <c r="U422" s="126" t="s">
        <v>697</v>
      </c>
      <c r="V422" s="127" t="s">
        <v>492</v>
      </c>
      <c r="W422" s="129" t="str">
        <f t="shared" si="7"/>
        <v>Hao hụt</v>
      </c>
      <c r="X422" s="129" t="str">
        <f t="shared" si="21"/>
        <v/>
      </c>
      <c r="Y422" s="154" t="s">
        <v>499</v>
      </c>
      <c r="Z422" s="131" t="s">
        <v>745</v>
      </c>
      <c r="AA422" s="124"/>
      <c r="AB422" s="132"/>
      <c r="AC422" s="133"/>
      <c r="AD422" s="134"/>
      <c r="AE422" s="133"/>
      <c r="AF422" s="135" t="str">
        <f t="array" ref="AF422">xlookup($E:$E,'CLV2'!$A:$A,'CLV2'!E:E)</f>
        <v>2.VEGETABLES</v>
      </c>
      <c r="AG422" s="135" t="str">
        <f t="shared" si="10"/>
        <v>KG</v>
      </c>
      <c r="AH422" s="136">
        <f t="shared" si="11"/>
        <v>0.009523809524</v>
      </c>
      <c r="AI422" s="137">
        <f t="array" ref="AI422">XLOOKUP(E422,'Đơn giá'!A:A,'Đơn giá'!D:D)</f>
        <v>55000</v>
      </c>
      <c r="AJ422" s="138">
        <f t="shared" si="12"/>
        <v>4400</v>
      </c>
      <c r="AK422" s="138">
        <f t="shared" si="13"/>
        <v>4400</v>
      </c>
      <c r="AL422" s="138">
        <f t="shared" si="14"/>
        <v>0</v>
      </c>
      <c r="AM422" s="138">
        <f t="shared" si="15"/>
        <v>0</v>
      </c>
      <c r="AN422" s="138">
        <f t="shared" si="16"/>
        <v>0</v>
      </c>
      <c r="AO422" s="139" t="str">
        <f t="array" ref="AO422">XLOOKUP($D:$D,'DS ST'!$J:$J,'DS ST'!K:K)</f>
        <v>SC005255 - Hồng Trọng Nghĩa</v>
      </c>
      <c r="AP422" s="139" t="str">
        <f t="array" ref="AP422">XLOOKUP($D:$D,'DS ST'!$J:$J,'DS ST'!L:L)</f>
        <v>Võ Thị Huệ</v>
      </c>
      <c r="AQ422" s="139" t="str">
        <f t="array" ref="AQ422">XLOOKUP($D:$D,'DS ST'!$J:$J,'DS ST'!M:M)</f>
        <v>HCM 022</v>
      </c>
      <c r="AR422" s="140"/>
      <c r="AS422" s="140"/>
      <c r="AT422" s="135" t="str">
        <f t="array" ref="AT422">xlookup($E:$E,'CLV2'!$A:$A,'CLV2'!$F:$F)</f>
        <v>3.LEAFY VEGGIES</v>
      </c>
      <c r="AU422" s="135" t="str">
        <f t="array" ref="AU422">xlookup($E:$E,'CLV2'!$A:$A,'CLV2'!$G:$G)</f>
        <v>4.Rau Ăn Bông</v>
      </c>
      <c r="AV422" s="142"/>
      <c r="AW422" s="143"/>
      <c r="AX422" s="144"/>
    </row>
    <row r="423" ht="22.5" customHeight="1">
      <c r="A423" s="113"/>
      <c r="B423" s="114">
        <v>46235.0</v>
      </c>
      <c r="C423" s="115" t="s">
        <v>1046</v>
      </c>
      <c r="D423" s="116" t="str">
        <f>VLOOKUP(C423,'DS ST'!A:B,2,0)</f>
        <v>MZ2</v>
      </c>
      <c r="E423" s="117">
        <v>1101592.0</v>
      </c>
      <c r="F423" s="115" t="s">
        <v>1161</v>
      </c>
      <c r="G423" s="115" t="s">
        <v>104</v>
      </c>
      <c r="H423" s="118">
        <v>9.9</v>
      </c>
      <c r="I423" s="118">
        <v>9.88</v>
      </c>
      <c r="J423" s="119">
        <f t="shared" si="4"/>
        <v>0.02</v>
      </c>
      <c r="K423" s="115" t="s">
        <v>5499</v>
      </c>
      <c r="L423" s="121" t="str">
        <f t="shared" si="5"/>
        <v>PT15982331101592</v>
      </c>
      <c r="M423" s="121" t="s">
        <v>5500</v>
      </c>
      <c r="N423" s="122">
        <v>0.019999999999999574</v>
      </c>
      <c r="O423" s="122"/>
      <c r="P423" s="119">
        <f t="shared" si="6"/>
        <v>0</v>
      </c>
      <c r="Q423" s="124"/>
      <c r="R423" s="124"/>
      <c r="S423" s="124"/>
      <c r="T423" s="125" t="s">
        <v>695</v>
      </c>
      <c r="U423" s="126" t="s">
        <v>697</v>
      </c>
      <c r="V423" s="127" t="s">
        <v>492</v>
      </c>
      <c r="W423" s="129" t="str">
        <f t="shared" si="7"/>
        <v>Hao hụt</v>
      </c>
      <c r="X423" s="129" t="str">
        <f t="shared" si="21"/>
        <v/>
      </c>
      <c r="Y423" s="154" t="s">
        <v>499</v>
      </c>
      <c r="Z423" s="131" t="s">
        <v>745</v>
      </c>
      <c r="AA423" s="124"/>
      <c r="AB423" s="132"/>
      <c r="AC423" s="133"/>
      <c r="AD423" s="134"/>
      <c r="AE423" s="133"/>
      <c r="AF423" s="135" t="str">
        <f t="array" ref="AF423">xlookup($E:$E,'CLV2'!$A:$A,'CLV2'!E:E)</f>
        <v>2.FRUITS</v>
      </c>
      <c r="AG423" s="135" t="str">
        <f t="shared" si="10"/>
        <v>KG</v>
      </c>
      <c r="AH423" s="136">
        <f t="shared" si="11"/>
        <v>0.00202020202</v>
      </c>
      <c r="AI423" s="137">
        <f t="array" ref="AI423">XLOOKUP(E423,'Đơn giá'!A:A,'Đơn giá'!D:D)</f>
        <v>73000</v>
      </c>
      <c r="AJ423" s="138">
        <f t="shared" si="12"/>
        <v>1460</v>
      </c>
      <c r="AK423" s="138">
        <f t="shared" si="13"/>
        <v>1460</v>
      </c>
      <c r="AL423" s="138">
        <f t="shared" si="14"/>
        <v>0</v>
      </c>
      <c r="AM423" s="138">
        <f t="shared" si="15"/>
        <v>0</v>
      </c>
      <c r="AN423" s="138">
        <f t="shared" si="16"/>
        <v>0</v>
      </c>
      <c r="AO423" s="139" t="str">
        <f t="array" ref="AO423">XLOOKUP($D:$D,'DS ST'!$J:$J,'DS ST'!K:K)</f>
        <v>SC005255 - Hồng Trọng Nghĩa</v>
      </c>
      <c r="AP423" s="139" t="str">
        <f t="array" ref="AP423">XLOOKUP($D:$D,'DS ST'!$J:$J,'DS ST'!L:L)</f>
        <v>Võ Thị Huệ</v>
      </c>
      <c r="AQ423" s="139" t="str">
        <f t="array" ref="AQ423">XLOOKUP($D:$D,'DS ST'!$J:$J,'DS ST'!M:M)</f>
        <v>HCM 022</v>
      </c>
      <c r="AR423" s="140"/>
      <c r="AS423" s="140"/>
      <c r="AT423" s="135" t="str">
        <f t="array" ref="AT423">xlookup($E:$E,'CLV2'!$A:$A,'CLV2'!$F:$F)</f>
        <v>3.LOCAL FRUITS</v>
      </c>
      <c r="AU423" s="135" t="str">
        <f t="array" ref="AU423">xlookup($E:$E,'CLV2'!$A:$A,'CLV2'!$G:$G)</f>
        <v>4.Sầu Riêng</v>
      </c>
      <c r="AV423" s="142"/>
      <c r="AW423" s="143"/>
      <c r="AX423" s="144"/>
    </row>
    <row r="424" ht="22.5" customHeight="1">
      <c r="A424" s="113"/>
      <c r="B424" s="114">
        <v>46235.0</v>
      </c>
      <c r="C424" s="115" t="s">
        <v>1046</v>
      </c>
      <c r="D424" s="116" t="str">
        <f>VLOOKUP(C424,'DS ST'!A:B,2,0)</f>
        <v>MZ2</v>
      </c>
      <c r="E424" s="117">
        <v>8.936127491181E12</v>
      </c>
      <c r="F424" s="115" t="s">
        <v>1393</v>
      </c>
      <c r="G424" s="115" t="s">
        <v>29</v>
      </c>
      <c r="H424" s="118">
        <v>2.0</v>
      </c>
      <c r="I424" s="118">
        <v>0.0</v>
      </c>
      <c r="J424" s="119">
        <f t="shared" si="4"/>
        <v>2</v>
      </c>
      <c r="K424" s="115" t="s">
        <v>5499</v>
      </c>
      <c r="L424" s="121" t="str">
        <f t="shared" si="5"/>
        <v>PT15982338936127491181</v>
      </c>
      <c r="M424" s="121" t="s">
        <v>5500</v>
      </c>
      <c r="N424" s="122"/>
      <c r="O424" s="122"/>
      <c r="P424" s="119">
        <f t="shared" si="6"/>
        <v>2</v>
      </c>
      <c r="Q424" s="124"/>
      <c r="R424" s="124"/>
      <c r="S424" s="124"/>
      <c r="T424" s="125"/>
      <c r="U424" s="126" t="s">
        <v>697</v>
      </c>
      <c r="V424" s="127" t="s">
        <v>1500</v>
      </c>
      <c r="W424" s="129" t="str">
        <f t="shared" si="7"/>
        <v/>
      </c>
      <c r="X424" s="129" t="str">
        <f t="shared" si="21"/>
        <v/>
      </c>
      <c r="Y424" s="154" t="s">
        <v>499</v>
      </c>
      <c r="Z424" s="131" t="s">
        <v>745</v>
      </c>
      <c r="AA424" s="124"/>
      <c r="AB424" s="132"/>
      <c r="AC424" s="133"/>
      <c r="AD424" s="134"/>
      <c r="AE424" s="133"/>
      <c r="AF424" s="135" t="str">
        <f t="array" ref="AF424">xlookup($E:$E,'CLV2'!$A:$A,'CLV2'!E:E)</f>
        <v>2.VEGETABLES</v>
      </c>
      <c r="AG424" s="135" t="str">
        <f t="shared" si="10"/>
        <v>Pack</v>
      </c>
      <c r="AH424" s="136">
        <f t="shared" si="11"/>
        <v>1</v>
      </c>
      <c r="AI424" s="137">
        <f t="array" ref="AI424">XLOOKUP(E424,'Đơn giá'!A:A,'Đơn giá'!D:D)</f>
        <v>11750</v>
      </c>
      <c r="AJ424" s="138">
        <f t="shared" si="12"/>
        <v>23500</v>
      </c>
      <c r="AK424" s="138">
        <f t="shared" si="13"/>
        <v>0</v>
      </c>
      <c r="AL424" s="138">
        <f t="shared" si="14"/>
        <v>0</v>
      </c>
      <c r="AM424" s="138">
        <f t="shared" si="15"/>
        <v>23500</v>
      </c>
      <c r="AN424" s="138">
        <f t="shared" si="16"/>
        <v>0</v>
      </c>
      <c r="AO424" s="139" t="str">
        <f t="array" ref="AO424">XLOOKUP($D:$D,'DS ST'!$J:$J,'DS ST'!K:K)</f>
        <v>SC005255 - Hồng Trọng Nghĩa</v>
      </c>
      <c r="AP424" s="139" t="str">
        <f t="array" ref="AP424">XLOOKUP($D:$D,'DS ST'!$J:$J,'DS ST'!L:L)</f>
        <v>Võ Thị Huệ</v>
      </c>
      <c r="AQ424" s="139" t="str">
        <f t="array" ref="AQ424">XLOOKUP($D:$D,'DS ST'!$J:$J,'DS ST'!M:M)</f>
        <v>HCM 022</v>
      </c>
      <c r="AR424" s="140"/>
      <c r="AS424" s="140"/>
      <c r="AT424" s="135" t="str">
        <f t="array" ref="AT424">xlookup($E:$E,'CLV2'!$A:$A,'CLV2'!$F:$F)</f>
        <v>3.LEAFY VEGGIES</v>
      </c>
      <c r="AU424" s="135" t="str">
        <f t="array" ref="AU424">xlookup($E:$E,'CLV2'!$A:$A,'CLV2'!$G:$G)</f>
        <v>4.Rau Cải</v>
      </c>
      <c r="AV424" s="142"/>
      <c r="AW424" s="143"/>
      <c r="AX424" s="144"/>
    </row>
    <row r="425" ht="22.5" customHeight="1">
      <c r="A425" s="113"/>
      <c r="B425" s="114">
        <v>46235.0</v>
      </c>
      <c r="C425" s="115" t="s">
        <v>933</v>
      </c>
      <c r="D425" s="116" t="str">
        <f>VLOOKUP(C425,'DS ST'!A:B,2,0)</f>
        <v>ERT</v>
      </c>
      <c r="E425" s="117">
        <v>11065.0</v>
      </c>
      <c r="F425" s="115" t="s">
        <v>1224</v>
      </c>
      <c r="G425" s="115" t="s">
        <v>1225</v>
      </c>
      <c r="H425" s="118">
        <v>15.0</v>
      </c>
      <c r="I425" s="118">
        <v>14.0</v>
      </c>
      <c r="J425" s="119">
        <f t="shared" si="4"/>
        <v>1</v>
      </c>
      <c r="K425" s="115" t="s">
        <v>5501</v>
      </c>
      <c r="L425" s="121" t="str">
        <f t="shared" si="5"/>
        <v>PT159823111065</v>
      </c>
      <c r="M425" s="121" t="s">
        <v>5502</v>
      </c>
      <c r="N425" s="122"/>
      <c r="O425" s="122"/>
      <c r="P425" s="119">
        <f t="shared" si="6"/>
        <v>1</v>
      </c>
      <c r="Q425" s="124"/>
      <c r="R425" s="124"/>
      <c r="S425" s="124"/>
      <c r="T425" s="125" t="s">
        <v>695</v>
      </c>
      <c r="U425" s="126" t="s">
        <v>697</v>
      </c>
      <c r="V425" s="127" t="s">
        <v>1500</v>
      </c>
      <c r="W425" s="129" t="str">
        <f t="shared" si="7"/>
        <v/>
      </c>
      <c r="X425" s="129" t="str">
        <f t="shared" si="21"/>
        <v/>
      </c>
      <c r="Y425" s="130" t="str">
        <f t="shared" ref="Y425:Y426" si="30">IF(N(P425)&lt;=0,"",IF(OR(T425="Hình KDB",T425="Hình tele",ISNUMBER(SEARCH("Hình KDB",T425)),ISNUMBER(SEARCH("Hình tele",T425)),ISNUMBER(SEARCH("sai code",T425)),ISNUMBER(SEARCH("Thiếu kiện",U425))),"Kho rau",IF(AND(T425&lt;&gt;"Hình KDB",T425&lt;&gt;"Hình tele"),"Chưa xác định",IF(N(O425)&gt;0,IF(OR(T425="Hình KDB",T425="Hình tele",ISNUMBER(SEARCH("Hình KDB",T425)),ISNUMBER(SEARCH("Hình tele",T425)),ISNUMBER(SEARCH("sai code",T425)),ISNUMBER(SEARCH("Thiếu kiện",U425))),"Kho rau","Chưa xác định"),IF(OR(T425="Hình KDB",T425="Hình tele",ISNUMBER(SEARCH("Hình KDB",T425)),ISNUMBER(SEARCH("Hình tele",T425)),ISNUMBER(SEARCH("sai code",T425)),ISNUMBER(SEARCH("Thiếu kiện",U425))),"Kho rau",IF(V425="Chưa xác định","Chưa xác định",IF(OR(V425="DC giao thiếu",V425="TX giao thiếu kiện",V425="Hàng không đạt CL"),"Kho rau","")))))))</f>
        <v>Kho rau</v>
      </c>
      <c r="Z425" s="131" t="s">
        <v>745</v>
      </c>
      <c r="AA425" s="124"/>
      <c r="AB425" s="132"/>
      <c r="AC425" s="133"/>
      <c r="AD425" s="134"/>
      <c r="AE425" s="133"/>
      <c r="AF425" s="135" t="str">
        <f t="array" ref="AF425">xlookup($E:$E,'CLV2'!$A:$A,'CLV2'!E:E)</f>
        <v>2.VEGETABLES</v>
      </c>
      <c r="AG425" s="135" t="str">
        <f t="shared" si="10"/>
        <v>Pack</v>
      </c>
      <c r="AH425" s="136">
        <f t="shared" si="11"/>
        <v>0.06666666667</v>
      </c>
      <c r="AI425" s="137">
        <f t="array" ref="AI425">XLOOKUP(E425,'Đơn giá'!A:A,'Đơn giá'!D:D)</f>
        <v>4500</v>
      </c>
      <c r="AJ425" s="138">
        <f t="shared" si="12"/>
        <v>4500</v>
      </c>
      <c r="AK425" s="138">
        <f t="shared" si="13"/>
        <v>0</v>
      </c>
      <c r="AL425" s="138">
        <f t="shared" si="14"/>
        <v>0</v>
      </c>
      <c r="AM425" s="138">
        <f t="shared" si="15"/>
        <v>4500</v>
      </c>
      <c r="AN425" s="138">
        <f t="shared" si="16"/>
        <v>0</v>
      </c>
      <c r="AO425" s="139" t="str">
        <f t="array" ref="AO425">XLOOKUP($D:$D,'DS ST'!$J:$J,'DS ST'!K:K)</f>
        <v>SC002206 - Hứa Thái Hiển</v>
      </c>
      <c r="AP425" s="139" t="str">
        <f t="array" ref="AP425">XLOOKUP($D:$D,'DS ST'!$J:$J,'DS ST'!L:L)</f>
        <v>Võ Thị Huệ</v>
      </c>
      <c r="AQ425" s="139" t="str">
        <f t="array" ref="AQ425">XLOOKUP($D:$D,'DS ST'!$J:$J,'DS ST'!M:M)</f>
        <v>HCM 023</v>
      </c>
      <c r="AR425" s="140"/>
      <c r="AS425" s="140"/>
      <c r="AT425" s="135" t="str">
        <f t="array" ref="AT425">xlookup($E:$E,'CLV2'!$A:$A,'CLV2'!$F:$F)</f>
        <v>3.HERBS</v>
      </c>
      <c r="AU425" s="135" t="str">
        <f t="array" ref="AU425">xlookup($E:$E,'CLV2'!$A:$A,'CLV2'!$G:$G)</f>
        <v>4.Gừng, Sả</v>
      </c>
      <c r="AV425" s="142"/>
      <c r="AW425" s="143"/>
      <c r="AX425" s="144"/>
    </row>
    <row r="426" ht="22.5" customHeight="1">
      <c r="A426" s="113"/>
      <c r="B426" s="114">
        <v>46235.0</v>
      </c>
      <c r="C426" s="115" t="s">
        <v>933</v>
      </c>
      <c r="D426" s="116" t="str">
        <f>VLOOKUP(C426,'DS ST'!A:B,2,0)</f>
        <v>ERT</v>
      </c>
      <c r="E426" s="117">
        <v>11222.0</v>
      </c>
      <c r="F426" s="115" t="s">
        <v>1263</v>
      </c>
      <c r="G426" s="115" t="s">
        <v>275</v>
      </c>
      <c r="H426" s="118">
        <v>9.0</v>
      </c>
      <c r="I426" s="118">
        <v>8.0</v>
      </c>
      <c r="J426" s="119">
        <f t="shared" si="4"/>
        <v>1</v>
      </c>
      <c r="K426" s="115" t="s">
        <v>5501</v>
      </c>
      <c r="L426" s="121" t="str">
        <f t="shared" si="5"/>
        <v>PT159823111222</v>
      </c>
      <c r="M426" s="121" t="s">
        <v>5502</v>
      </c>
      <c r="N426" s="122"/>
      <c r="O426" s="122"/>
      <c r="P426" s="119">
        <f t="shared" si="6"/>
        <v>1</v>
      </c>
      <c r="Q426" s="124"/>
      <c r="R426" s="124"/>
      <c r="S426" s="124"/>
      <c r="T426" s="125" t="s">
        <v>695</v>
      </c>
      <c r="U426" s="126" t="s">
        <v>697</v>
      </c>
      <c r="V426" s="127" t="s">
        <v>1500</v>
      </c>
      <c r="W426" s="129" t="str">
        <f t="shared" si="7"/>
        <v/>
      </c>
      <c r="X426" s="129" t="str">
        <f t="shared" si="21"/>
        <v/>
      </c>
      <c r="Y426" s="130" t="str">
        <f t="shared" si="30"/>
        <v>Kho rau</v>
      </c>
      <c r="Z426" s="131" t="s">
        <v>745</v>
      </c>
      <c r="AA426" s="124"/>
      <c r="AB426" s="132"/>
      <c r="AC426" s="133"/>
      <c r="AD426" s="134"/>
      <c r="AE426" s="133"/>
      <c r="AF426" s="135" t="str">
        <f t="array" ref="AF426">xlookup($E:$E,'CLV2'!$A:$A,'CLV2'!E:E)</f>
        <v>2.VEGETABLES</v>
      </c>
      <c r="AG426" s="135" t="str">
        <f t="shared" si="10"/>
        <v>Pack</v>
      </c>
      <c r="AH426" s="136">
        <f t="shared" si="11"/>
        <v>0.1111111111</v>
      </c>
      <c r="AI426" s="137">
        <f t="array" ref="AI426">XLOOKUP(E426,'Đơn giá'!A:A,'Đơn giá'!D:D)</f>
        <v>16000</v>
      </c>
      <c r="AJ426" s="138">
        <f t="shared" si="12"/>
        <v>16000</v>
      </c>
      <c r="AK426" s="138">
        <f t="shared" si="13"/>
        <v>0</v>
      </c>
      <c r="AL426" s="138">
        <f t="shared" si="14"/>
        <v>0</v>
      </c>
      <c r="AM426" s="138">
        <f t="shared" si="15"/>
        <v>16000</v>
      </c>
      <c r="AN426" s="138">
        <f t="shared" si="16"/>
        <v>0</v>
      </c>
      <c r="AO426" s="139" t="str">
        <f t="array" ref="AO426">XLOOKUP($D:$D,'DS ST'!$J:$J,'DS ST'!K:K)</f>
        <v>SC002206 - Hứa Thái Hiển</v>
      </c>
      <c r="AP426" s="139" t="str">
        <f t="array" ref="AP426">XLOOKUP($D:$D,'DS ST'!$J:$J,'DS ST'!L:L)</f>
        <v>Võ Thị Huệ</v>
      </c>
      <c r="AQ426" s="139" t="str">
        <f t="array" ref="AQ426">XLOOKUP($D:$D,'DS ST'!$J:$J,'DS ST'!M:M)</f>
        <v>HCM 023</v>
      </c>
      <c r="AR426" s="140"/>
      <c r="AS426" s="140"/>
      <c r="AT426" s="135" t="str">
        <f t="array" ref="AT426">xlookup($E:$E,'CLV2'!$A:$A,'CLV2'!$F:$F)</f>
        <v>3.FRUIT VEGGIES</v>
      </c>
      <c r="AU426" s="135" t="str">
        <f t="array" ref="AU426">xlookup($E:$E,'CLV2'!$A:$A,'CLV2'!$G:$G)</f>
        <v>4.Bầu, Bí, Mướp</v>
      </c>
      <c r="AV426" s="142"/>
      <c r="AW426" s="143"/>
      <c r="AX426" s="144"/>
    </row>
    <row r="427" ht="22.5" customHeight="1">
      <c r="A427" s="113"/>
      <c r="B427" s="114">
        <v>46235.0</v>
      </c>
      <c r="C427" s="115" t="s">
        <v>933</v>
      </c>
      <c r="D427" s="116" t="str">
        <f>VLOOKUP(C427,'DS ST'!A:B,2,0)</f>
        <v>ERT</v>
      </c>
      <c r="E427" s="117">
        <v>1100816.0</v>
      </c>
      <c r="F427" s="115" t="s">
        <v>919</v>
      </c>
      <c r="G427" s="115" t="s">
        <v>104</v>
      </c>
      <c r="H427" s="118">
        <v>29.2</v>
      </c>
      <c r="I427" s="118">
        <v>28.8</v>
      </c>
      <c r="J427" s="119">
        <f t="shared" si="4"/>
        <v>0.4</v>
      </c>
      <c r="K427" s="115" t="s">
        <v>5501</v>
      </c>
      <c r="L427" s="121" t="str">
        <f t="shared" si="5"/>
        <v>PT15982311100816</v>
      </c>
      <c r="M427" s="121" t="s">
        <v>5502</v>
      </c>
      <c r="N427" s="122">
        <v>0.3999999999999986</v>
      </c>
      <c r="O427" s="122"/>
      <c r="P427" s="119">
        <f t="shared" si="6"/>
        <v>0</v>
      </c>
      <c r="Q427" s="124"/>
      <c r="R427" s="124"/>
      <c r="S427" s="124"/>
      <c r="T427" s="125" t="s">
        <v>695</v>
      </c>
      <c r="U427" s="126" t="s">
        <v>697</v>
      </c>
      <c r="V427" s="127" t="s">
        <v>492</v>
      </c>
      <c r="W427" s="129" t="str">
        <f t="shared" si="7"/>
        <v>Hao hụt</v>
      </c>
      <c r="X427" s="129" t="str">
        <f t="shared" si="21"/>
        <v/>
      </c>
      <c r="Y427" s="154" t="s">
        <v>499</v>
      </c>
      <c r="Z427" s="131" t="s">
        <v>745</v>
      </c>
      <c r="AA427" s="124"/>
      <c r="AB427" s="132"/>
      <c r="AC427" s="133"/>
      <c r="AD427" s="134"/>
      <c r="AE427" s="133"/>
      <c r="AF427" s="135" t="str">
        <f t="array" ref="AF427">xlookup($E:$E,'CLV2'!$A:$A,'CLV2'!E:E)</f>
        <v>2.FRUITS</v>
      </c>
      <c r="AG427" s="135" t="str">
        <f t="shared" si="10"/>
        <v>KG</v>
      </c>
      <c r="AH427" s="136">
        <f t="shared" si="11"/>
        <v>0.01369863014</v>
      </c>
      <c r="AI427" s="137">
        <f t="array" ref="AI427">XLOOKUP(E427,'Đơn giá'!A:A,'Đơn giá'!D:D)</f>
        <v>19000</v>
      </c>
      <c r="AJ427" s="138">
        <f t="shared" si="12"/>
        <v>7600</v>
      </c>
      <c r="AK427" s="138">
        <f t="shared" si="13"/>
        <v>7600</v>
      </c>
      <c r="AL427" s="138">
        <f t="shared" si="14"/>
        <v>0</v>
      </c>
      <c r="AM427" s="138">
        <f t="shared" si="15"/>
        <v>0</v>
      </c>
      <c r="AN427" s="138">
        <f t="shared" si="16"/>
        <v>0</v>
      </c>
      <c r="AO427" s="139" t="str">
        <f t="array" ref="AO427">XLOOKUP($D:$D,'DS ST'!$J:$J,'DS ST'!K:K)</f>
        <v>SC002206 - Hứa Thái Hiển</v>
      </c>
      <c r="AP427" s="139" t="str">
        <f t="array" ref="AP427">XLOOKUP($D:$D,'DS ST'!$J:$J,'DS ST'!L:L)</f>
        <v>Võ Thị Huệ</v>
      </c>
      <c r="AQ427" s="139" t="str">
        <f t="array" ref="AQ427">XLOOKUP($D:$D,'DS ST'!$J:$J,'DS ST'!M:M)</f>
        <v>HCM 023</v>
      </c>
      <c r="AR427" s="140"/>
      <c r="AS427" s="140"/>
      <c r="AT427" s="135" t="str">
        <f t="array" ref="AT427">xlookup($E:$E,'CLV2'!$A:$A,'CLV2'!$F:$F)</f>
        <v>3.LOCAL FRUITS</v>
      </c>
      <c r="AU427" s="135" t="str">
        <f t="array" ref="AU427">xlookup($E:$E,'CLV2'!$A:$A,'CLV2'!$G:$G)</f>
        <v>4.Dưa Hấu</v>
      </c>
      <c r="AV427" s="142"/>
      <c r="AW427" s="143"/>
      <c r="AX427" s="144"/>
    </row>
    <row r="428" ht="22.5" customHeight="1">
      <c r="A428" s="113"/>
      <c r="B428" s="114">
        <v>46235.0</v>
      </c>
      <c r="C428" s="115" t="s">
        <v>933</v>
      </c>
      <c r="D428" s="116" t="str">
        <f>VLOOKUP(C428,'DS ST'!A:B,2,0)</f>
        <v>ERT</v>
      </c>
      <c r="E428" s="117">
        <v>1100917.0</v>
      </c>
      <c r="F428" s="115" t="s">
        <v>928</v>
      </c>
      <c r="G428" s="115" t="s">
        <v>104</v>
      </c>
      <c r="H428" s="118">
        <v>5.8</v>
      </c>
      <c r="I428" s="118">
        <v>5.755</v>
      </c>
      <c r="J428" s="119">
        <f t="shared" si="4"/>
        <v>0.045</v>
      </c>
      <c r="K428" s="115" t="s">
        <v>5501</v>
      </c>
      <c r="L428" s="121" t="str">
        <f t="shared" si="5"/>
        <v>PT15982311100917</v>
      </c>
      <c r="M428" s="121" t="s">
        <v>5502</v>
      </c>
      <c r="N428" s="122">
        <v>0.04499999999999993</v>
      </c>
      <c r="O428" s="122"/>
      <c r="P428" s="119">
        <f t="shared" si="6"/>
        <v>0</v>
      </c>
      <c r="Q428" s="124"/>
      <c r="R428" s="124"/>
      <c r="S428" s="124"/>
      <c r="T428" s="125" t="s">
        <v>695</v>
      </c>
      <c r="U428" s="126" t="s">
        <v>697</v>
      </c>
      <c r="V428" s="127" t="s">
        <v>492</v>
      </c>
      <c r="W428" s="129" t="str">
        <f t="shared" si="7"/>
        <v>Hao hụt</v>
      </c>
      <c r="X428" s="129" t="str">
        <f t="shared" si="21"/>
        <v/>
      </c>
      <c r="Y428" s="154" t="s">
        <v>499</v>
      </c>
      <c r="Z428" s="131" t="s">
        <v>745</v>
      </c>
      <c r="AA428" s="124"/>
      <c r="AB428" s="132"/>
      <c r="AC428" s="133"/>
      <c r="AD428" s="134"/>
      <c r="AE428" s="133"/>
      <c r="AF428" s="135" t="str">
        <f t="array" ref="AF428">xlookup($E:$E,'CLV2'!$A:$A,'CLV2'!E:E)</f>
        <v>2.VEGETABLES</v>
      </c>
      <c r="AG428" s="135" t="str">
        <f t="shared" si="10"/>
        <v>KG</v>
      </c>
      <c r="AH428" s="136">
        <f t="shared" si="11"/>
        <v>0.00775862069</v>
      </c>
      <c r="AI428" s="137">
        <f t="array" ref="AI428">XLOOKUP(E428,'Đơn giá'!A:A,'Đơn giá'!D:D)</f>
        <v>24500</v>
      </c>
      <c r="AJ428" s="138">
        <f t="shared" si="12"/>
        <v>1102.5</v>
      </c>
      <c r="AK428" s="138">
        <f t="shared" si="13"/>
        <v>1102.5</v>
      </c>
      <c r="AL428" s="138">
        <f t="shared" si="14"/>
        <v>0</v>
      </c>
      <c r="AM428" s="138">
        <f t="shared" si="15"/>
        <v>0</v>
      </c>
      <c r="AN428" s="138">
        <f t="shared" si="16"/>
        <v>0</v>
      </c>
      <c r="AO428" s="139" t="str">
        <f t="array" ref="AO428">XLOOKUP($D:$D,'DS ST'!$J:$J,'DS ST'!K:K)</f>
        <v>SC002206 - Hứa Thái Hiển</v>
      </c>
      <c r="AP428" s="139" t="str">
        <f t="array" ref="AP428">XLOOKUP($D:$D,'DS ST'!$J:$J,'DS ST'!L:L)</f>
        <v>Võ Thị Huệ</v>
      </c>
      <c r="AQ428" s="139" t="str">
        <f t="array" ref="AQ428">XLOOKUP($D:$D,'DS ST'!$J:$J,'DS ST'!M:M)</f>
        <v>HCM 023</v>
      </c>
      <c r="AR428" s="140"/>
      <c r="AS428" s="140"/>
      <c r="AT428" s="135" t="str">
        <f t="array" ref="AT428">xlookup($E:$E,'CLV2'!$A:$A,'CLV2'!$F:$F)</f>
        <v>3.FRUIT VEGGIES</v>
      </c>
      <c r="AU428" s="135" t="str">
        <f t="array" ref="AU428">xlookup($E:$E,'CLV2'!$A:$A,'CLV2'!$G:$G)</f>
        <v>4.Bầu, Bí, Mướp</v>
      </c>
      <c r="AV428" s="142"/>
      <c r="AW428" s="143"/>
      <c r="AX428" s="144"/>
    </row>
    <row r="429" ht="22.5" customHeight="1">
      <c r="A429" s="113"/>
      <c r="B429" s="114">
        <v>46235.0</v>
      </c>
      <c r="C429" s="115" t="s">
        <v>357</v>
      </c>
      <c r="D429" s="116" t="str">
        <f>VLOOKUP(C429,'DS ST'!A:B,2,0)</f>
        <v>A128</v>
      </c>
      <c r="E429" s="117">
        <v>11651.0</v>
      </c>
      <c r="F429" s="115" t="s">
        <v>2534</v>
      </c>
      <c r="G429" s="115" t="s">
        <v>275</v>
      </c>
      <c r="H429" s="118">
        <v>6.0</v>
      </c>
      <c r="I429" s="118">
        <v>5.0</v>
      </c>
      <c r="J429" s="119">
        <f t="shared" si="4"/>
        <v>1</v>
      </c>
      <c r="K429" s="115" t="s">
        <v>5503</v>
      </c>
      <c r="L429" s="121" t="str">
        <f t="shared" si="5"/>
        <v>PT159822811651</v>
      </c>
      <c r="M429" s="121" t="s">
        <v>5504</v>
      </c>
      <c r="N429" s="122"/>
      <c r="O429" s="122"/>
      <c r="P429" s="119">
        <f t="shared" si="6"/>
        <v>1</v>
      </c>
      <c r="Q429" s="124"/>
      <c r="R429" s="124"/>
      <c r="S429" s="124"/>
      <c r="T429" s="125" t="s">
        <v>3271</v>
      </c>
      <c r="U429" s="126" t="s">
        <v>697</v>
      </c>
      <c r="V429" s="127" t="s">
        <v>1500</v>
      </c>
      <c r="W429" s="129" t="str">
        <f t="shared" si="7"/>
        <v/>
      </c>
      <c r="X429" s="129" t="str">
        <f t="shared" si="21"/>
        <v/>
      </c>
      <c r="Y429" s="130" t="str">
        <f>IF(N(P429)&lt;=0,"",IF(OR(T429="Hình KDB",T429="Hình tele",ISNUMBER(SEARCH("Hình KDB",T429)),ISNUMBER(SEARCH("Hình tele",T429)),ISNUMBER(SEARCH("sai code",T429)),ISNUMBER(SEARCH("Thiếu kiện",U429))),"Kho rau",IF(AND(T429&lt;&gt;"Hình KDB",T429&lt;&gt;"Hình tele"),"Chưa xác định",IF(N(O429)&gt;0,IF(OR(T429="Hình KDB",T429="Hình tele",ISNUMBER(SEARCH("Hình KDB",T429)),ISNUMBER(SEARCH("Hình tele",T429)),ISNUMBER(SEARCH("sai code",T429)),ISNUMBER(SEARCH("Thiếu kiện",U429))),"Kho rau","Chưa xác định"),IF(OR(T429="Hình KDB",T429="Hình tele",ISNUMBER(SEARCH("Hình KDB",T429)),ISNUMBER(SEARCH("Hình tele",T429)),ISNUMBER(SEARCH("sai code",T429)),ISNUMBER(SEARCH("Thiếu kiện",U429))),"Kho rau",IF(V429="Chưa xác định","Chưa xác định",IF(OR(V429="DC giao thiếu",V429="TX giao thiếu kiện",V429="Hàng không đạt CL"),"Kho rau","")))))))</f>
        <v>Kho rau</v>
      </c>
      <c r="Z429" s="131" t="s">
        <v>745</v>
      </c>
      <c r="AA429" s="124"/>
      <c r="AB429" s="132"/>
      <c r="AC429" s="133"/>
      <c r="AD429" s="134"/>
      <c r="AE429" s="133"/>
      <c r="AF429" s="135" t="str">
        <f t="array" ref="AF429">xlookup($E:$E,'CLV2'!$A:$A,'CLV2'!E:E)</f>
        <v>2.FRUITS</v>
      </c>
      <c r="AG429" s="135" t="str">
        <f t="shared" si="10"/>
        <v>Pack</v>
      </c>
      <c r="AH429" s="136">
        <f t="shared" si="11"/>
        <v>0.1666666667</v>
      </c>
      <c r="AI429" s="137">
        <f t="array" ref="AI429">XLOOKUP(E429,'Đơn giá'!A:A,'Đơn giá'!D:D)</f>
        <v>36667</v>
      </c>
      <c r="AJ429" s="138">
        <f t="shared" si="12"/>
        <v>36667</v>
      </c>
      <c r="AK429" s="138">
        <f t="shared" si="13"/>
        <v>0</v>
      </c>
      <c r="AL429" s="138">
        <f t="shared" si="14"/>
        <v>0</v>
      </c>
      <c r="AM429" s="138">
        <f t="shared" si="15"/>
        <v>36667</v>
      </c>
      <c r="AN429" s="138">
        <f t="shared" si="16"/>
        <v>0</v>
      </c>
      <c r="AO429" s="139" t="str">
        <f t="array" ref="AO429">XLOOKUP($D:$D,'DS ST'!$J:$J,'DS ST'!K:K)</f>
        <v>SC006437 - Lê Ngọc Thảo</v>
      </c>
      <c r="AP429" s="139" t="str">
        <f t="array" ref="AP429">XLOOKUP($D:$D,'DS ST'!$J:$J,'DS ST'!L:L)</f>
        <v>Nguyễn Thị Cà</v>
      </c>
      <c r="AQ429" s="139" t="str">
        <f t="array" ref="AQ429">XLOOKUP($D:$D,'DS ST'!$J:$J,'DS ST'!M:M)</f>
        <v>HCM 008</v>
      </c>
      <c r="AR429" s="140"/>
      <c r="AS429" s="140"/>
      <c r="AT429" s="135" t="str">
        <f t="array" ref="AT429">xlookup($E:$E,'CLV2'!$A:$A,'CLV2'!$F:$F)</f>
        <v>3.LOCAL FRUITS</v>
      </c>
      <c r="AU429" s="135" t="str">
        <f t="array" ref="AU429">xlookup($E:$E,'CLV2'!$A:$A,'CLV2'!$G:$G)</f>
        <v>4.Trái Cây Đa Dạng</v>
      </c>
      <c r="AV429" s="142"/>
      <c r="AW429" s="143"/>
      <c r="AX429" s="144"/>
    </row>
    <row r="430" ht="22.5" customHeight="1">
      <c r="A430" s="113"/>
      <c r="B430" s="114">
        <v>46235.0</v>
      </c>
      <c r="C430" s="115" t="s">
        <v>357</v>
      </c>
      <c r="D430" s="116" t="str">
        <f>VLOOKUP(C430,'DS ST'!A:B,2,0)</f>
        <v>A128</v>
      </c>
      <c r="E430" s="117">
        <v>1100867.0</v>
      </c>
      <c r="F430" s="115" t="s">
        <v>924</v>
      </c>
      <c r="G430" s="115" t="s">
        <v>104</v>
      </c>
      <c r="H430" s="118">
        <v>5.8</v>
      </c>
      <c r="I430" s="118">
        <v>5.78</v>
      </c>
      <c r="J430" s="119">
        <f t="shared" si="4"/>
        <v>0.02</v>
      </c>
      <c r="K430" s="115" t="s">
        <v>5503</v>
      </c>
      <c r="L430" s="121" t="str">
        <f t="shared" si="5"/>
        <v>PT15982281100867</v>
      </c>
      <c r="M430" s="121" t="s">
        <v>5504</v>
      </c>
      <c r="N430" s="122">
        <v>0.019999999999999574</v>
      </c>
      <c r="O430" s="122"/>
      <c r="P430" s="119">
        <f t="shared" si="6"/>
        <v>0</v>
      </c>
      <c r="Q430" s="124"/>
      <c r="R430" s="124"/>
      <c r="S430" s="124"/>
      <c r="T430" s="125" t="s">
        <v>3271</v>
      </c>
      <c r="U430" s="126" t="s">
        <v>697</v>
      </c>
      <c r="V430" s="127" t="s">
        <v>492</v>
      </c>
      <c r="W430" s="129" t="str">
        <f t="shared" si="7"/>
        <v>Hao hụt</v>
      </c>
      <c r="X430" s="129" t="str">
        <f t="shared" si="21"/>
        <v/>
      </c>
      <c r="Y430" s="154" t="s">
        <v>499</v>
      </c>
      <c r="Z430" s="131" t="s">
        <v>745</v>
      </c>
      <c r="AA430" s="124"/>
      <c r="AB430" s="132"/>
      <c r="AC430" s="133"/>
      <c r="AD430" s="134"/>
      <c r="AE430" s="133"/>
      <c r="AF430" s="135" t="str">
        <f t="array" ref="AF430">xlookup($E:$E,'CLV2'!$A:$A,'CLV2'!E:E)</f>
        <v>2.FRUITS</v>
      </c>
      <c r="AG430" s="135" t="str">
        <f t="shared" si="10"/>
        <v>KG</v>
      </c>
      <c r="AH430" s="136">
        <f t="shared" si="11"/>
        <v>0.003448275862</v>
      </c>
      <c r="AI430" s="137">
        <f t="array" ref="AI430">XLOOKUP(E430,'Đơn giá'!A:A,'Đơn giá'!D:D)</f>
        <v>33000</v>
      </c>
      <c r="AJ430" s="138">
        <f t="shared" si="12"/>
        <v>660</v>
      </c>
      <c r="AK430" s="138">
        <f t="shared" si="13"/>
        <v>660</v>
      </c>
      <c r="AL430" s="138">
        <f t="shared" si="14"/>
        <v>0</v>
      </c>
      <c r="AM430" s="138">
        <f t="shared" si="15"/>
        <v>0</v>
      </c>
      <c r="AN430" s="138">
        <f t="shared" si="16"/>
        <v>0</v>
      </c>
      <c r="AO430" s="139" t="str">
        <f t="array" ref="AO430">XLOOKUP($D:$D,'DS ST'!$J:$J,'DS ST'!K:K)</f>
        <v>SC006437 - Lê Ngọc Thảo</v>
      </c>
      <c r="AP430" s="139" t="str">
        <f t="array" ref="AP430">XLOOKUP($D:$D,'DS ST'!$J:$J,'DS ST'!L:L)</f>
        <v>Nguyễn Thị Cà</v>
      </c>
      <c r="AQ430" s="139" t="str">
        <f t="array" ref="AQ430">XLOOKUP($D:$D,'DS ST'!$J:$J,'DS ST'!M:M)</f>
        <v>HCM 008</v>
      </c>
      <c r="AR430" s="140"/>
      <c r="AS430" s="140"/>
      <c r="AT430" s="135" t="str">
        <f t="array" ref="AT430">xlookup($E:$E,'CLV2'!$A:$A,'CLV2'!$F:$F)</f>
        <v>3.LOCAL FRUITS</v>
      </c>
      <c r="AU430" s="135" t="str">
        <f t="array" ref="AU430">xlookup($E:$E,'CLV2'!$A:$A,'CLV2'!$G:$G)</f>
        <v>4.Bưởi</v>
      </c>
      <c r="AV430" s="142"/>
      <c r="AW430" s="143"/>
      <c r="AX430" s="144"/>
    </row>
    <row r="431" ht="22.5" customHeight="1">
      <c r="A431" s="113"/>
      <c r="B431" s="114">
        <v>46235.0</v>
      </c>
      <c r="C431" s="115" t="s">
        <v>357</v>
      </c>
      <c r="D431" s="116" t="str">
        <f>VLOOKUP(C431,'DS ST'!A:B,2,0)</f>
        <v>A128</v>
      </c>
      <c r="E431" s="117">
        <v>1100917.0</v>
      </c>
      <c r="F431" s="115" t="s">
        <v>928</v>
      </c>
      <c r="G431" s="115" t="s">
        <v>104</v>
      </c>
      <c r="H431" s="118">
        <v>5.4</v>
      </c>
      <c r="I431" s="118">
        <v>5.36</v>
      </c>
      <c r="J431" s="119">
        <f t="shared" si="4"/>
        <v>0.04</v>
      </c>
      <c r="K431" s="115" t="s">
        <v>5503</v>
      </c>
      <c r="L431" s="121" t="str">
        <f t="shared" si="5"/>
        <v>PT15982281100917</v>
      </c>
      <c r="M431" s="121" t="s">
        <v>5504</v>
      </c>
      <c r="N431" s="122">
        <v>0.040000000000000036</v>
      </c>
      <c r="O431" s="122"/>
      <c r="P431" s="119">
        <f t="shared" si="6"/>
        <v>0</v>
      </c>
      <c r="Q431" s="124"/>
      <c r="R431" s="124"/>
      <c r="S431" s="124"/>
      <c r="T431" s="125" t="s">
        <v>3271</v>
      </c>
      <c r="U431" s="126" t="s">
        <v>697</v>
      </c>
      <c r="V431" s="127" t="s">
        <v>492</v>
      </c>
      <c r="W431" s="129" t="str">
        <f t="shared" si="7"/>
        <v>Hao hụt</v>
      </c>
      <c r="X431" s="129" t="str">
        <f t="shared" si="21"/>
        <v/>
      </c>
      <c r="Y431" s="154" t="s">
        <v>499</v>
      </c>
      <c r="Z431" s="131" t="s">
        <v>745</v>
      </c>
      <c r="AA431" s="124"/>
      <c r="AB431" s="132"/>
      <c r="AC431" s="133"/>
      <c r="AD431" s="134"/>
      <c r="AE431" s="133"/>
      <c r="AF431" s="135" t="str">
        <f t="array" ref="AF431">xlookup($E:$E,'CLV2'!$A:$A,'CLV2'!E:E)</f>
        <v>2.VEGETABLES</v>
      </c>
      <c r="AG431" s="135" t="str">
        <f t="shared" si="10"/>
        <v>KG</v>
      </c>
      <c r="AH431" s="136">
        <f t="shared" si="11"/>
        <v>0.007407407407</v>
      </c>
      <c r="AI431" s="137">
        <f t="array" ref="AI431">XLOOKUP(E431,'Đơn giá'!A:A,'Đơn giá'!D:D)</f>
        <v>24500</v>
      </c>
      <c r="AJ431" s="138">
        <f t="shared" si="12"/>
        <v>980</v>
      </c>
      <c r="AK431" s="138">
        <f t="shared" si="13"/>
        <v>980</v>
      </c>
      <c r="AL431" s="138">
        <f t="shared" si="14"/>
        <v>0</v>
      </c>
      <c r="AM431" s="138">
        <f t="shared" si="15"/>
        <v>0</v>
      </c>
      <c r="AN431" s="138">
        <f t="shared" si="16"/>
        <v>0</v>
      </c>
      <c r="AO431" s="139" t="str">
        <f t="array" ref="AO431">XLOOKUP($D:$D,'DS ST'!$J:$J,'DS ST'!K:K)</f>
        <v>SC006437 - Lê Ngọc Thảo</v>
      </c>
      <c r="AP431" s="139" t="str">
        <f t="array" ref="AP431">XLOOKUP($D:$D,'DS ST'!$J:$J,'DS ST'!L:L)</f>
        <v>Nguyễn Thị Cà</v>
      </c>
      <c r="AQ431" s="139" t="str">
        <f t="array" ref="AQ431">XLOOKUP($D:$D,'DS ST'!$J:$J,'DS ST'!M:M)</f>
        <v>HCM 008</v>
      </c>
      <c r="AR431" s="140"/>
      <c r="AS431" s="140"/>
      <c r="AT431" s="135" t="str">
        <f t="array" ref="AT431">xlookup($E:$E,'CLV2'!$A:$A,'CLV2'!$F:$F)</f>
        <v>3.FRUIT VEGGIES</v>
      </c>
      <c r="AU431" s="135" t="str">
        <f t="array" ref="AU431">xlookup($E:$E,'CLV2'!$A:$A,'CLV2'!$G:$G)</f>
        <v>4.Bầu, Bí, Mướp</v>
      </c>
      <c r="AV431" s="142"/>
      <c r="AW431" s="143"/>
      <c r="AX431" s="144"/>
    </row>
    <row r="432" ht="22.5" customHeight="1">
      <c r="A432" s="113"/>
      <c r="B432" s="114">
        <v>46235.0</v>
      </c>
      <c r="C432" s="115" t="s">
        <v>1164</v>
      </c>
      <c r="D432" s="116" t="str">
        <f>VLOOKUP(C432,'DS ST'!A:B,2,0)</f>
        <v>PVB</v>
      </c>
      <c r="E432" s="117">
        <v>1100917.0</v>
      </c>
      <c r="F432" s="115" t="s">
        <v>928</v>
      </c>
      <c r="G432" s="115" t="s">
        <v>104</v>
      </c>
      <c r="H432" s="118">
        <v>9.6</v>
      </c>
      <c r="I432" s="118">
        <v>9.48</v>
      </c>
      <c r="J432" s="119">
        <f t="shared" si="4"/>
        <v>0.12</v>
      </c>
      <c r="K432" s="115" t="s">
        <v>5505</v>
      </c>
      <c r="L432" s="121" t="str">
        <f t="shared" si="5"/>
        <v>PT15982251100917</v>
      </c>
      <c r="M432" s="121" t="s">
        <v>5506</v>
      </c>
      <c r="N432" s="122">
        <v>0.11999999999999922</v>
      </c>
      <c r="O432" s="122"/>
      <c r="P432" s="119">
        <f t="shared" si="6"/>
        <v>0</v>
      </c>
      <c r="Q432" s="124"/>
      <c r="R432" s="153" t="s">
        <v>1104</v>
      </c>
      <c r="S432" s="124"/>
      <c r="T432" s="125" t="s">
        <v>5323</v>
      </c>
      <c r="U432" s="126" t="s">
        <v>697</v>
      </c>
      <c r="V432" s="127" t="s">
        <v>492</v>
      </c>
      <c r="W432" s="129" t="str">
        <f t="shared" si="7"/>
        <v>Hao hụt</v>
      </c>
      <c r="X432" s="129" t="str">
        <f t="shared" si="21"/>
        <v/>
      </c>
      <c r="Y432" s="154" t="s">
        <v>499</v>
      </c>
      <c r="Z432" s="131" t="s">
        <v>745</v>
      </c>
      <c r="AA432" s="124"/>
      <c r="AB432" s="132"/>
      <c r="AC432" s="133"/>
      <c r="AD432" s="134"/>
      <c r="AE432" s="133"/>
      <c r="AF432" s="135" t="str">
        <f t="array" ref="AF432">xlookup($E:$E,'CLV2'!$A:$A,'CLV2'!E:E)</f>
        <v>2.VEGETABLES</v>
      </c>
      <c r="AG432" s="135" t="str">
        <f t="shared" si="10"/>
        <v>KG</v>
      </c>
      <c r="AH432" s="136">
        <f t="shared" si="11"/>
        <v>0.0125</v>
      </c>
      <c r="AI432" s="137">
        <f t="array" ref="AI432">XLOOKUP(E432,'Đơn giá'!A:A,'Đơn giá'!D:D)</f>
        <v>24500</v>
      </c>
      <c r="AJ432" s="138">
        <f t="shared" si="12"/>
        <v>2940</v>
      </c>
      <c r="AK432" s="138">
        <f t="shared" si="13"/>
        <v>2940</v>
      </c>
      <c r="AL432" s="138">
        <f t="shared" si="14"/>
        <v>0</v>
      </c>
      <c r="AM432" s="138">
        <f t="shared" si="15"/>
        <v>0</v>
      </c>
      <c r="AN432" s="138">
        <f t="shared" si="16"/>
        <v>0</v>
      </c>
      <c r="AO432" s="139" t="str">
        <f t="array" ref="AO432">XLOOKUP($D:$D,'DS ST'!$J:$J,'DS ST'!K:K)</f>
        <v>SC008789 - Lê Huỳnh Thiện</v>
      </c>
      <c r="AP432" s="139" t="str">
        <f t="array" ref="AP432">XLOOKUP($D:$D,'DS ST'!$J:$J,'DS ST'!L:L)</f>
        <v>Nguyễn Thị Cà</v>
      </c>
      <c r="AQ432" s="139" t="str">
        <f t="array" ref="AQ432">XLOOKUP($D:$D,'DS ST'!$J:$J,'DS ST'!M:M)</f>
        <v>HCM 009</v>
      </c>
      <c r="AR432" s="140"/>
      <c r="AS432" s="140"/>
      <c r="AT432" s="135" t="str">
        <f t="array" ref="AT432">xlookup($E:$E,'CLV2'!$A:$A,'CLV2'!$F:$F)</f>
        <v>3.FRUIT VEGGIES</v>
      </c>
      <c r="AU432" s="135" t="str">
        <f t="array" ref="AU432">xlookup($E:$E,'CLV2'!$A:$A,'CLV2'!$G:$G)</f>
        <v>4.Bầu, Bí, Mướp</v>
      </c>
      <c r="AV432" s="142"/>
      <c r="AW432" s="143"/>
      <c r="AX432" s="144"/>
    </row>
    <row r="433" ht="22.5" customHeight="1">
      <c r="A433" s="113"/>
      <c r="B433" s="114">
        <v>46235.0</v>
      </c>
      <c r="C433" s="115" t="s">
        <v>1164</v>
      </c>
      <c r="D433" s="116" t="str">
        <f>VLOOKUP(C433,'DS ST'!A:B,2,0)</f>
        <v>PVB</v>
      </c>
      <c r="E433" s="117">
        <v>1100992.0</v>
      </c>
      <c r="F433" s="115" t="s">
        <v>641</v>
      </c>
      <c r="G433" s="115" t="s">
        <v>104</v>
      </c>
      <c r="H433" s="118">
        <v>10.0</v>
      </c>
      <c r="I433" s="118">
        <v>9.94</v>
      </c>
      <c r="J433" s="119">
        <f t="shared" si="4"/>
        <v>0.06</v>
      </c>
      <c r="K433" s="115" t="s">
        <v>5505</v>
      </c>
      <c r="L433" s="121" t="str">
        <f t="shared" si="5"/>
        <v>PT15982251100992</v>
      </c>
      <c r="M433" s="121" t="s">
        <v>5506</v>
      </c>
      <c r="N433" s="122">
        <v>0.0600000000000005</v>
      </c>
      <c r="O433" s="122"/>
      <c r="P433" s="119">
        <f t="shared" si="6"/>
        <v>0</v>
      </c>
      <c r="Q433" s="124"/>
      <c r="R433" s="153" t="s">
        <v>1104</v>
      </c>
      <c r="S433" s="124"/>
      <c r="T433" s="125" t="s">
        <v>5323</v>
      </c>
      <c r="U433" s="126" t="s">
        <v>697</v>
      </c>
      <c r="V433" s="127" t="s">
        <v>492</v>
      </c>
      <c r="W433" s="129" t="str">
        <f t="shared" si="7"/>
        <v>Hao hụt</v>
      </c>
      <c r="X433" s="129" t="str">
        <f t="shared" si="21"/>
        <v/>
      </c>
      <c r="Y433" s="154" t="s">
        <v>499</v>
      </c>
      <c r="Z433" s="131" t="s">
        <v>745</v>
      </c>
      <c r="AA433" s="124"/>
      <c r="AB433" s="132"/>
      <c r="AC433" s="133"/>
      <c r="AD433" s="134"/>
      <c r="AE433" s="133"/>
      <c r="AF433" s="135" t="str">
        <f t="array" ref="AF433">xlookup($E:$E,'CLV2'!$A:$A,'CLV2'!E:E)</f>
        <v>2.FRUITS</v>
      </c>
      <c r="AG433" s="135" t="str">
        <f t="shared" si="10"/>
        <v>KG</v>
      </c>
      <c r="AH433" s="136">
        <f t="shared" si="11"/>
        <v>0.006</v>
      </c>
      <c r="AI433" s="137">
        <f t="array" ref="AI433">XLOOKUP(E433,'Đơn giá'!A:A,'Đơn giá'!D:D)</f>
        <v>37000</v>
      </c>
      <c r="AJ433" s="138">
        <f t="shared" si="12"/>
        <v>2220</v>
      </c>
      <c r="AK433" s="138">
        <f t="shared" si="13"/>
        <v>2220</v>
      </c>
      <c r="AL433" s="138">
        <f t="shared" si="14"/>
        <v>0</v>
      </c>
      <c r="AM433" s="138">
        <f t="shared" si="15"/>
        <v>0</v>
      </c>
      <c r="AN433" s="138">
        <f t="shared" si="16"/>
        <v>0</v>
      </c>
      <c r="AO433" s="139" t="str">
        <f t="array" ref="AO433">XLOOKUP($D:$D,'DS ST'!$J:$J,'DS ST'!K:K)</f>
        <v>SC008789 - Lê Huỳnh Thiện</v>
      </c>
      <c r="AP433" s="139" t="str">
        <f t="array" ref="AP433">XLOOKUP($D:$D,'DS ST'!$J:$J,'DS ST'!L:L)</f>
        <v>Nguyễn Thị Cà</v>
      </c>
      <c r="AQ433" s="139" t="str">
        <f t="array" ref="AQ433">XLOOKUP($D:$D,'DS ST'!$J:$J,'DS ST'!M:M)</f>
        <v>HCM 009</v>
      </c>
      <c r="AR433" s="140"/>
      <c r="AS433" s="140"/>
      <c r="AT433" s="135" t="str">
        <f t="array" ref="AT433">xlookup($E:$E,'CLV2'!$A:$A,'CLV2'!$F:$F)</f>
        <v>3.LOCAL FRUITS</v>
      </c>
      <c r="AU433" s="135" t="str">
        <f t="array" ref="AU433">xlookup($E:$E,'CLV2'!$A:$A,'CLV2'!$G:$G)</f>
        <v>4.Dưa Lưới</v>
      </c>
      <c r="AV433" s="142"/>
      <c r="AW433" s="143"/>
      <c r="AX433" s="144"/>
    </row>
    <row r="434" ht="22.5" customHeight="1">
      <c r="A434" s="113"/>
      <c r="B434" s="114">
        <v>46235.0</v>
      </c>
      <c r="C434" s="115" t="s">
        <v>1164</v>
      </c>
      <c r="D434" s="116" t="str">
        <f>VLOOKUP(C434,'DS ST'!A:B,2,0)</f>
        <v>PVB</v>
      </c>
      <c r="E434" s="117">
        <v>1101302.0</v>
      </c>
      <c r="F434" s="115" t="s">
        <v>944</v>
      </c>
      <c r="G434" s="115" t="s">
        <v>104</v>
      </c>
      <c r="H434" s="118">
        <v>8.0</v>
      </c>
      <c r="I434" s="118">
        <v>7.92</v>
      </c>
      <c r="J434" s="119">
        <f t="shared" si="4"/>
        <v>0.08</v>
      </c>
      <c r="K434" s="115" t="s">
        <v>5505</v>
      </c>
      <c r="L434" s="121" t="str">
        <f t="shared" si="5"/>
        <v>PT15982251101302</v>
      </c>
      <c r="M434" s="121" t="s">
        <v>5506</v>
      </c>
      <c r="N434" s="122">
        <v>0.08000000000000007</v>
      </c>
      <c r="O434" s="122"/>
      <c r="P434" s="119">
        <f t="shared" si="6"/>
        <v>0</v>
      </c>
      <c r="Q434" s="124"/>
      <c r="R434" s="153" t="s">
        <v>1104</v>
      </c>
      <c r="S434" s="124"/>
      <c r="T434" s="125" t="s">
        <v>5323</v>
      </c>
      <c r="U434" s="126" t="s">
        <v>697</v>
      </c>
      <c r="V434" s="127" t="s">
        <v>492</v>
      </c>
      <c r="W434" s="129" t="str">
        <f t="shared" si="7"/>
        <v>Hao hụt</v>
      </c>
      <c r="X434" s="129" t="str">
        <f t="shared" si="21"/>
        <v/>
      </c>
      <c r="Y434" s="154" t="s">
        <v>499</v>
      </c>
      <c r="Z434" s="131" t="s">
        <v>745</v>
      </c>
      <c r="AA434" s="124"/>
      <c r="AB434" s="132"/>
      <c r="AC434" s="133"/>
      <c r="AD434" s="134"/>
      <c r="AE434" s="133"/>
      <c r="AF434" s="135" t="str">
        <f t="array" ref="AF434">xlookup($E:$E,'CLV2'!$A:$A,'CLV2'!E:E)</f>
        <v>2.FRUITS</v>
      </c>
      <c r="AG434" s="135" t="str">
        <f t="shared" si="10"/>
        <v>KG</v>
      </c>
      <c r="AH434" s="136">
        <f t="shared" si="11"/>
        <v>0.01</v>
      </c>
      <c r="AI434" s="137">
        <f t="array" ref="AI434">XLOOKUP(E434,'Đơn giá'!A:A,'Đơn giá'!D:D)</f>
        <v>17500</v>
      </c>
      <c r="AJ434" s="138">
        <f t="shared" si="12"/>
        <v>1400</v>
      </c>
      <c r="AK434" s="138">
        <f t="shared" si="13"/>
        <v>1400</v>
      </c>
      <c r="AL434" s="138">
        <f t="shared" si="14"/>
        <v>0</v>
      </c>
      <c r="AM434" s="138">
        <f t="shared" si="15"/>
        <v>0</v>
      </c>
      <c r="AN434" s="138">
        <f t="shared" si="16"/>
        <v>0</v>
      </c>
      <c r="AO434" s="139" t="str">
        <f t="array" ref="AO434">XLOOKUP($D:$D,'DS ST'!$J:$J,'DS ST'!K:K)</f>
        <v>SC008789 - Lê Huỳnh Thiện</v>
      </c>
      <c r="AP434" s="139" t="str">
        <f t="array" ref="AP434">XLOOKUP($D:$D,'DS ST'!$J:$J,'DS ST'!L:L)</f>
        <v>Nguyễn Thị Cà</v>
      </c>
      <c r="AQ434" s="139" t="str">
        <f t="array" ref="AQ434">XLOOKUP($D:$D,'DS ST'!$J:$J,'DS ST'!M:M)</f>
        <v>HCM 009</v>
      </c>
      <c r="AR434" s="140"/>
      <c r="AS434" s="140"/>
      <c r="AT434" s="135" t="str">
        <f t="array" ref="AT434">xlookup($E:$E,'CLV2'!$A:$A,'CLV2'!$F:$F)</f>
        <v>3.LOCAL FRUITS</v>
      </c>
      <c r="AU434" s="135" t="str">
        <f t="array" ref="AU434">xlookup($E:$E,'CLV2'!$A:$A,'CLV2'!$G:$G)</f>
        <v>4.Chuối</v>
      </c>
      <c r="AV434" s="142"/>
      <c r="AW434" s="143"/>
      <c r="AX434" s="144"/>
    </row>
    <row r="435" ht="22.5" customHeight="1">
      <c r="A435" s="113"/>
      <c r="B435" s="114">
        <v>46235.0</v>
      </c>
      <c r="C435" s="115" t="s">
        <v>1164</v>
      </c>
      <c r="D435" s="116" t="str">
        <f>VLOOKUP(C435,'DS ST'!A:B,2,0)</f>
        <v>PVB</v>
      </c>
      <c r="E435" s="117">
        <v>1101318.0</v>
      </c>
      <c r="F435" s="115" t="s">
        <v>1036</v>
      </c>
      <c r="G435" s="115" t="s">
        <v>104</v>
      </c>
      <c r="H435" s="118">
        <v>4.2</v>
      </c>
      <c r="I435" s="118">
        <v>4.16</v>
      </c>
      <c r="J435" s="119">
        <f t="shared" si="4"/>
        <v>0.04</v>
      </c>
      <c r="K435" s="115" t="s">
        <v>5505</v>
      </c>
      <c r="L435" s="121" t="str">
        <f t="shared" si="5"/>
        <v>PT15982251101318</v>
      </c>
      <c r="M435" s="121" t="s">
        <v>5506</v>
      </c>
      <c r="N435" s="122">
        <v>0.040000000000000036</v>
      </c>
      <c r="O435" s="122"/>
      <c r="P435" s="119">
        <f t="shared" si="6"/>
        <v>0</v>
      </c>
      <c r="Q435" s="124"/>
      <c r="R435" s="153" t="s">
        <v>1104</v>
      </c>
      <c r="S435" s="124"/>
      <c r="T435" s="125" t="s">
        <v>5323</v>
      </c>
      <c r="U435" s="126" t="s">
        <v>697</v>
      </c>
      <c r="V435" s="127" t="s">
        <v>492</v>
      </c>
      <c r="W435" s="129" t="str">
        <f t="shared" si="7"/>
        <v>Hao hụt</v>
      </c>
      <c r="X435" s="129" t="str">
        <f t="shared" si="21"/>
        <v/>
      </c>
      <c r="Y435" s="154" t="s">
        <v>499</v>
      </c>
      <c r="Z435" s="131" t="s">
        <v>745</v>
      </c>
      <c r="AA435" s="124"/>
      <c r="AB435" s="132"/>
      <c r="AC435" s="133"/>
      <c r="AD435" s="134"/>
      <c r="AE435" s="133"/>
      <c r="AF435" s="135" t="str">
        <f t="array" ref="AF435">xlookup($E:$E,'CLV2'!$A:$A,'CLV2'!E:E)</f>
        <v>2.FRUITS</v>
      </c>
      <c r="AG435" s="135" t="str">
        <f t="shared" si="10"/>
        <v>KG</v>
      </c>
      <c r="AH435" s="136">
        <f t="shared" si="11"/>
        <v>0.009523809524</v>
      </c>
      <c r="AI435" s="137">
        <f t="array" ref="AI435">XLOOKUP(E435,'Đơn giá'!A:A,'Đơn giá'!D:D)</f>
        <v>35000</v>
      </c>
      <c r="AJ435" s="138">
        <f t="shared" si="12"/>
        <v>1400</v>
      </c>
      <c r="AK435" s="138">
        <f t="shared" si="13"/>
        <v>1400</v>
      </c>
      <c r="AL435" s="138">
        <f t="shared" si="14"/>
        <v>0</v>
      </c>
      <c r="AM435" s="138">
        <f t="shared" si="15"/>
        <v>0</v>
      </c>
      <c r="AN435" s="138">
        <f t="shared" si="16"/>
        <v>0</v>
      </c>
      <c r="AO435" s="139" t="str">
        <f t="array" ref="AO435">XLOOKUP($D:$D,'DS ST'!$J:$J,'DS ST'!K:K)</f>
        <v>SC008789 - Lê Huỳnh Thiện</v>
      </c>
      <c r="AP435" s="139" t="str">
        <f t="array" ref="AP435">XLOOKUP($D:$D,'DS ST'!$J:$J,'DS ST'!L:L)</f>
        <v>Nguyễn Thị Cà</v>
      </c>
      <c r="AQ435" s="139" t="str">
        <f t="array" ref="AQ435">XLOOKUP($D:$D,'DS ST'!$J:$J,'DS ST'!M:M)</f>
        <v>HCM 009</v>
      </c>
      <c r="AR435" s="140"/>
      <c r="AS435" s="140"/>
      <c r="AT435" s="135" t="str">
        <f t="array" ref="AT435">xlookup($E:$E,'CLV2'!$A:$A,'CLV2'!$F:$F)</f>
        <v>3.LOCAL FRUITS</v>
      </c>
      <c r="AU435" s="135" t="str">
        <f t="array" ref="AU435">xlookup($E:$E,'CLV2'!$A:$A,'CLV2'!$G:$G)</f>
        <v>4.Mận Roi</v>
      </c>
      <c r="AV435" s="142"/>
      <c r="AW435" s="143"/>
      <c r="AX435" s="144"/>
    </row>
    <row r="436" ht="22.5" customHeight="1">
      <c r="A436" s="113"/>
      <c r="B436" s="114">
        <v>46235.0</v>
      </c>
      <c r="C436" s="115" t="s">
        <v>1164</v>
      </c>
      <c r="D436" s="116" t="str">
        <f>VLOOKUP(C436,'DS ST'!A:B,2,0)</f>
        <v>PVB</v>
      </c>
      <c r="E436" s="117">
        <v>1101992.0</v>
      </c>
      <c r="F436" s="115" t="s">
        <v>1193</v>
      </c>
      <c r="G436" s="115" t="s">
        <v>104</v>
      </c>
      <c r="H436" s="118">
        <v>3.0</v>
      </c>
      <c r="I436" s="118">
        <v>2.34</v>
      </c>
      <c r="J436" s="119">
        <f t="shared" si="4"/>
        <v>0.66</v>
      </c>
      <c r="K436" s="115" t="s">
        <v>5505</v>
      </c>
      <c r="L436" s="121" t="str">
        <f t="shared" si="5"/>
        <v>PT15982251101992</v>
      </c>
      <c r="M436" s="121" t="s">
        <v>5506</v>
      </c>
      <c r="N436" s="122"/>
      <c r="O436" s="122"/>
      <c r="P436" s="119">
        <f t="shared" si="6"/>
        <v>0.66</v>
      </c>
      <c r="Q436" s="124"/>
      <c r="R436" s="153" t="s">
        <v>1104</v>
      </c>
      <c r="S436" s="124"/>
      <c r="T436" s="125" t="s">
        <v>5323</v>
      </c>
      <c r="U436" s="126" t="s">
        <v>697</v>
      </c>
      <c r="V436" s="127" t="s">
        <v>1500</v>
      </c>
      <c r="W436" s="129" t="str">
        <f t="shared" si="7"/>
        <v/>
      </c>
      <c r="X436" s="129" t="str">
        <f t="shared" si="21"/>
        <v/>
      </c>
      <c r="Y436" s="154" t="s">
        <v>499</v>
      </c>
      <c r="Z436" s="131" t="s">
        <v>745</v>
      </c>
      <c r="AA436" s="124"/>
      <c r="AB436" s="132"/>
      <c r="AC436" s="133"/>
      <c r="AD436" s="134"/>
      <c r="AE436" s="133"/>
      <c r="AF436" s="135" t="str">
        <f t="array" ref="AF436">xlookup($E:$E,'CLV2'!$A:$A,'CLV2'!E:E)</f>
        <v>2.FRUITS</v>
      </c>
      <c r="AG436" s="135" t="str">
        <f t="shared" si="10"/>
        <v>KG</v>
      </c>
      <c r="AH436" s="136">
        <f t="shared" si="11"/>
        <v>0.22</v>
      </c>
      <c r="AI436" s="137">
        <f t="array" ref="AI436">XLOOKUP(E436,'Đơn giá'!A:A,'Đơn giá'!D:D)</f>
        <v>37000</v>
      </c>
      <c r="AJ436" s="138">
        <f t="shared" si="12"/>
        <v>24420</v>
      </c>
      <c r="AK436" s="138">
        <f t="shared" si="13"/>
        <v>0</v>
      </c>
      <c r="AL436" s="138">
        <f t="shared" si="14"/>
        <v>0</v>
      </c>
      <c r="AM436" s="138">
        <f t="shared" si="15"/>
        <v>24420</v>
      </c>
      <c r="AN436" s="138">
        <f t="shared" si="16"/>
        <v>0</v>
      </c>
      <c r="AO436" s="139" t="str">
        <f t="array" ref="AO436">XLOOKUP($D:$D,'DS ST'!$J:$J,'DS ST'!K:K)</f>
        <v>SC008789 - Lê Huỳnh Thiện</v>
      </c>
      <c r="AP436" s="139" t="str">
        <f t="array" ref="AP436">XLOOKUP($D:$D,'DS ST'!$J:$J,'DS ST'!L:L)</f>
        <v>Nguyễn Thị Cà</v>
      </c>
      <c r="AQ436" s="139" t="str">
        <f t="array" ref="AQ436">XLOOKUP($D:$D,'DS ST'!$J:$J,'DS ST'!M:M)</f>
        <v>HCM 009</v>
      </c>
      <c r="AR436" s="140"/>
      <c r="AS436" s="140"/>
      <c r="AT436" s="135" t="str">
        <f t="array" ref="AT436">xlookup($E:$E,'CLV2'!$A:$A,'CLV2'!$F:$F)</f>
        <v>3.LOCAL FRUITS</v>
      </c>
      <c r="AU436" s="135" t="str">
        <f t="array" ref="AU436">xlookup($E:$E,'CLV2'!$A:$A,'CLV2'!$G:$G)</f>
        <v>4.Xoài</v>
      </c>
      <c r="AV436" s="142"/>
      <c r="AW436" s="143"/>
      <c r="AX436" s="144"/>
    </row>
    <row r="437" ht="22.5" customHeight="1">
      <c r="A437" s="113"/>
      <c r="B437" s="114">
        <v>46235.0</v>
      </c>
      <c r="C437" s="115" t="s">
        <v>118</v>
      </c>
      <c r="D437" s="116" t="str">
        <f>VLOOKUP(C437,'DS ST'!A:B,2,0)</f>
        <v>A102</v>
      </c>
      <c r="E437" s="117">
        <v>10689.0</v>
      </c>
      <c r="F437" s="115" t="s">
        <v>539</v>
      </c>
      <c r="G437" s="115" t="s">
        <v>29</v>
      </c>
      <c r="H437" s="118">
        <v>4.0</v>
      </c>
      <c r="I437" s="118">
        <v>2.0</v>
      </c>
      <c r="J437" s="119">
        <f t="shared" si="4"/>
        <v>2</v>
      </c>
      <c r="K437" s="115" t="s">
        <v>5507</v>
      </c>
      <c r="L437" s="121" t="str">
        <f t="shared" si="5"/>
        <v>PT159822310689</v>
      </c>
      <c r="M437" s="121" t="s">
        <v>5508</v>
      </c>
      <c r="N437" s="122"/>
      <c r="O437" s="122"/>
      <c r="P437" s="119">
        <f t="shared" si="6"/>
        <v>2</v>
      </c>
      <c r="Q437" s="124"/>
      <c r="R437" s="124"/>
      <c r="S437" s="124"/>
      <c r="T437" s="125"/>
      <c r="U437" s="126" t="s">
        <v>697</v>
      </c>
      <c r="V437" s="127" t="s">
        <v>1500</v>
      </c>
      <c r="W437" s="129" t="str">
        <f t="shared" si="7"/>
        <v/>
      </c>
      <c r="X437" s="129" t="str">
        <f t="shared" si="21"/>
        <v/>
      </c>
      <c r="Y437" s="154" t="s">
        <v>499</v>
      </c>
      <c r="Z437" s="131" t="s">
        <v>745</v>
      </c>
      <c r="AA437" s="124"/>
      <c r="AB437" s="132"/>
      <c r="AC437" s="133"/>
      <c r="AD437" s="134"/>
      <c r="AE437" s="133"/>
      <c r="AF437" s="135" t="str">
        <f t="array" ref="AF437">xlookup($E:$E,'CLV2'!$A:$A,'CLV2'!E:E)</f>
        <v>2.VEGETABLES</v>
      </c>
      <c r="AG437" s="135" t="str">
        <f t="shared" si="10"/>
        <v>Pack</v>
      </c>
      <c r="AH437" s="136">
        <f t="shared" si="11"/>
        <v>0.5</v>
      </c>
      <c r="AI437" s="137">
        <f t="array" ref="AI437">XLOOKUP(E437,'Đơn giá'!A:A,'Đơn giá'!D:D)</f>
        <v>11000</v>
      </c>
      <c r="AJ437" s="138">
        <f t="shared" si="12"/>
        <v>22000</v>
      </c>
      <c r="AK437" s="138">
        <f t="shared" si="13"/>
        <v>0</v>
      </c>
      <c r="AL437" s="138">
        <f t="shared" si="14"/>
        <v>0</v>
      </c>
      <c r="AM437" s="138">
        <f t="shared" si="15"/>
        <v>22000</v>
      </c>
      <c r="AN437" s="138">
        <f t="shared" si="16"/>
        <v>0</v>
      </c>
      <c r="AO437" s="139" t="str">
        <f t="array" ref="AO437">XLOOKUP($D:$D,'DS ST'!$J:$J,'DS ST'!K:K)</f>
        <v>SC011505 - Lê Ngọc Phát</v>
      </c>
      <c r="AP437" s="139" t="str">
        <f t="array" ref="AP437">XLOOKUP($D:$D,'DS ST'!$J:$J,'DS ST'!L:L)</f>
        <v>Nguyễn Thị Cà</v>
      </c>
      <c r="AQ437" s="139" t="str">
        <f t="array" ref="AQ437">XLOOKUP($D:$D,'DS ST'!$J:$J,'DS ST'!M:M)</f>
        <v>HCM 027</v>
      </c>
      <c r="AR437" s="140"/>
      <c r="AS437" s="140"/>
      <c r="AT437" s="135" t="str">
        <f t="array" ref="AT437">xlookup($E:$E,'CLV2'!$A:$A,'CLV2'!$F:$F)</f>
        <v>3.HERBS</v>
      </c>
      <c r="AU437" s="135" t="str">
        <f t="array" ref="AU437">xlookup($E:$E,'CLV2'!$A:$A,'CLV2'!$G:$G)</f>
        <v>4.Chanh, Ớt</v>
      </c>
      <c r="AV437" s="142"/>
      <c r="AW437" s="143"/>
      <c r="AX437" s="144"/>
    </row>
    <row r="438" ht="22.5" customHeight="1">
      <c r="A438" s="113"/>
      <c r="B438" s="114">
        <v>46235.0</v>
      </c>
      <c r="C438" s="115" t="s">
        <v>222</v>
      </c>
      <c r="D438" s="116" t="str">
        <f>VLOOKUP(C438,'DS ST'!A:B,2,0)</f>
        <v>A112</v>
      </c>
      <c r="E438" s="117">
        <v>1100992.0</v>
      </c>
      <c r="F438" s="115" t="s">
        <v>641</v>
      </c>
      <c r="G438" s="115" t="s">
        <v>104</v>
      </c>
      <c r="H438" s="118">
        <v>10.1</v>
      </c>
      <c r="I438" s="118">
        <v>9.98</v>
      </c>
      <c r="J438" s="119">
        <f t="shared" si="4"/>
        <v>0.12</v>
      </c>
      <c r="K438" s="115" t="s">
        <v>5509</v>
      </c>
      <c r="L438" s="121" t="str">
        <f t="shared" si="5"/>
        <v>PT15982201100992</v>
      </c>
      <c r="M438" s="121" t="s">
        <v>5510</v>
      </c>
      <c r="N438" s="122">
        <v>0.11999999999999922</v>
      </c>
      <c r="O438" s="122"/>
      <c r="P438" s="119">
        <f t="shared" si="6"/>
        <v>0</v>
      </c>
      <c r="Q438" s="124"/>
      <c r="R438" s="124"/>
      <c r="S438" s="124"/>
      <c r="T438" s="125" t="s">
        <v>695</v>
      </c>
      <c r="U438" s="126" t="s">
        <v>697</v>
      </c>
      <c r="V438" s="127" t="s">
        <v>492</v>
      </c>
      <c r="W438" s="129" t="str">
        <f t="shared" si="7"/>
        <v>Hao hụt</v>
      </c>
      <c r="X438" s="129" t="str">
        <f t="shared" si="21"/>
        <v/>
      </c>
      <c r="Y438" s="154" t="s">
        <v>499</v>
      </c>
      <c r="Z438" s="131" t="s">
        <v>745</v>
      </c>
      <c r="AA438" s="124"/>
      <c r="AB438" s="132"/>
      <c r="AC438" s="133"/>
      <c r="AD438" s="134"/>
      <c r="AE438" s="133"/>
      <c r="AF438" s="135" t="str">
        <f t="array" ref="AF438">xlookup($E:$E,'CLV2'!$A:$A,'CLV2'!E:E)</f>
        <v>2.FRUITS</v>
      </c>
      <c r="AG438" s="135" t="str">
        <f t="shared" si="10"/>
        <v>KG</v>
      </c>
      <c r="AH438" s="136">
        <f t="shared" si="11"/>
        <v>0.01188118812</v>
      </c>
      <c r="AI438" s="137">
        <f t="array" ref="AI438">XLOOKUP(E438,'Đơn giá'!A:A,'Đơn giá'!D:D)</f>
        <v>37000</v>
      </c>
      <c r="AJ438" s="138">
        <f t="shared" si="12"/>
        <v>4440</v>
      </c>
      <c r="AK438" s="138">
        <f t="shared" si="13"/>
        <v>4440</v>
      </c>
      <c r="AL438" s="138">
        <f t="shared" si="14"/>
        <v>0</v>
      </c>
      <c r="AM438" s="138">
        <f t="shared" si="15"/>
        <v>0</v>
      </c>
      <c r="AN438" s="138">
        <f t="shared" si="16"/>
        <v>0</v>
      </c>
      <c r="AO438" s="139" t="str">
        <f t="array" ref="AO438">XLOOKUP($D:$D,'DS ST'!$J:$J,'DS ST'!K:K)</f>
        <v>SC002210 - Trương Công Nhật Tùng</v>
      </c>
      <c r="AP438" s="139" t="str">
        <f t="array" ref="AP438">XLOOKUP($D:$D,'DS ST'!$J:$J,'DS ST'!L:L)</f>
        <v>Võ Thị Huệ</v>
      </c>
      <c r="AQ438" s="139" t="str">
        <f t="array" ref="AQ438">XLOOKUP($D:$D,'DS ST'!$J:$J,'DS ST'!M:M)</f>
        <v>HCM 030</v>
      </c>
      <c r="AR438" s="140"/>
      <c r="AS438" s="140"/>
      <c r="AT438" s="135" t="str">
        <f t="array" ref="AT438">xlookup($E:$E,'CLV2'!$A:$A,'CLV2'!$F:$F)</f>
        <v>3.LOCAL FRUITS</v>
      </c>
      <c r="AU438" s="135" t="str">
        <f t="array" ref="AU438">xlookup($E:$E,'CLV2'!$A:$A,'CLV2'!$G:$G)</f>
        <v>4.Dưa Lưới</v>
      </c>
      <c r="AV438" s="142"/>
      <c r="AW438" s="143"/>
      <c r="AX438" s="144"/>
    </row>
    <row r="439" ht="22.5" customHeight="1">
      <c r="A439" s="113"/>
      <c r="B439" s="114">
        <v>46235.0</v>
      </c>
      <c r="C439" s="115" t="s">
        <v>222</v>
      </c>
      <c r="D439" s="116" t="str">
        <f>VLOOKUP(C439,'DS ST'!A:B,2,0)</f>
        <v>A112</v>
      </c>
      <c r="E439" s="117">
        <v>1101366.0</v>
      </c>
      <c r="F439" s="115" t="s">
        <v>1804</v>
      </c>
      <c r="G439" s="115" t="s">
        <v>104</v>
      </c>
      <c r="H439" s="118">
        <v>3.8</v>
      </c>
      <c r="I439" s="118">
        <v>3.7</v>
      </c>
      <c r="J439" s="119">
        <f t="shared" si="4"/>
        <v>0.1</v>
      </c>
      <c r="K439" s="115" t="s">
        <v>5509</v>
      </c>
      <c r="L439" s="121" t="str">
        <f t="shared" si="5"/>
        <v>PT15982201101366</v>
      </c>
      <c r="M439" s="121" t="s">
        <v>5510</v>
      </c>
      <c r="N439" s="122">
        <v>0.09999999999999964</v>
      </c>
      <c r="O439" s="122"/>
      <c r="P439" s="119">
        <f t="shared" si="6"/>
        <v>0</v>
      </c>
      <c r="Q439" s="124"/>
      <c r="R439" s="124"/>
      <c r="S439" s="124"/>
      <c r="T439" s="125" t="s">
        <v>695</v>
      </c>
      <c r="U439" s="126" t="s">
        <v>697</v>
      </c>
      <c r="V439" s="127" t="s">
        <v>492</v>
      </c>
      <c r="W439" s="129" t="str">
        <f t="shared" si="7"/>
        <v>Hao hụt</v>
      </c>
      <c r="X439" s="129" t="str">
        <f t="shared" si="21"/>
        <v/>
      </c>
      <c r="Y439" s="154" t="s">
        <v>499</v>
      </c>
      <c r="Z439" s="131" t="s">
        <v>745</v>
      </c>
      <c r="AA439" s="124"/>
      <c r="AB439" s="132"/>
      <c r="AC439" s="133"/>
      <c r="AD439" s="134"/>
      <c r="AE439" s="133"/>
      <c r="AF439" s="135" t="str">
        <f t="array" ref="AF439">xlookup($E:$E,'CLV2'!$A:$A,'CLV2'!E:E)</f>
        <v>2.VEGETABLES</v>
      </c>
      <c r="AG439" s="135" t="str">
        <f t="shared" si="10"/>
        <v>KG</v>
      </c>
      <c r="AH439" s="136">
        <f t="shared" si="11"/>
        <v>0.02631578947</v>
      </c>
      <c r="AI439" s="137">
        <f t="array" ref="AI439">XLOOKUP(E439,'Đơn giá'!A:A,'Đơn giá'!D:D)</f>
        <v>55000</v>
      </c>
      <c r="AJ439" s="138">
        <f t="shared" si="12"/>
        <v>5500</v>
      </c>
      <c r="AK439" s="138">
        <f t="shared" si="13"/>
        <v>5500</v>
      </c>
      <c r="AL439" s="138">
        <f t="shared" si="14"/>
        <v>0</v>
      </c>
      <c r="AM439" s="138">
        <f t="shared" si="15"/>
        <v>0</v>
      </c>
      <c r="AN439" s="138">
        <f t="shared" si="16"/>
        <v>0</v>
      </c>
      <c r="AO439" s="139" t="str">
        <f t="array" ref="AO439">XLOOKUP($D:$D,'DS ST'!$J:$J,'DS ST'!K:K)</f>
        <v>SC002210 - Trương Công Nhật Tùng</v>
      </c>
      <c r="AP439" s="139" t="str">
        <f t="array" ref="AP439">XLOOKUP($D:$D,'DS ST'!$J:$J,'DS ST'!L:L)</f>
        <v>Võ Thị Huệ</v>
      </c>
      <c r="AQ439" s="139" t="str">
        <f t="array" ref="AQ439">XLOOKUP($D:$D,'DS ST'!$J:$J,'DS ST'!M:M)</f>
        <v>HCM 030</v>
      </c>
      <c r="AR439" s="140"/>
      <c r="AS439" s="140"/>
      <c r="AT439" s="135" t="str">
        <f t="array" ref="AT439">xlookup($E:$E,'CLV2'!$A:$A,'CLV2'!$F:$F)</f>
        <v>3.LEAFY VEGGIES</v>
      </c>
      <c r="AU439" s="135" t="str">
        <f t="array" ref="AU439">xlookup($E:$E,'CLV2'!$A:$A,'CLV2'!$G:$G)</f>
        <v>4.Rau Ăn Bông</v>
      </c>
      <c r="AV439" s="142"/>
      <c r="AW439" s="143"/>
      <c r="AX439" s="144"/>
    </row>
    <row r="440" ht="22.5" customHeight="1">
      <c r="A440" s="113"/>
      <c r="B440" s="114">
        <v>46235.0</v>
      </c>
      <c r="C440" s="115" t="s">
        <v>222</v>
      </c>
      <c r="D440" s="116" t="str">
        <f>VLOOKUP(C440,'DS ST'!A:B,2,0)</f>
        <v>A112</v>
      </c>
      <c r="E440" s="117">
        <v>1101392.0</v>
      </c>
      <c r="F440" s="115" t="s">
        <v>1093</v>
      </c>
      <c r="G440" s="115" t="s">
        <v>104</v>
      </c>
      <c r="H440" s="118">
        <v>5.2</v>
      </c>
      <c r="I440" s="118">
        <v>5.105</v>
      </c>
      <c r="J440" s="119">
        <f t="shared" si="4"/>
        <v>0.095</v>
      </c>
      <c r="K440" s="115" t="s">
        <v>5509</v>
      </c>
      <c r="L440" s="121" t="str">
        <f t="shared" si="5"/>
        <v>PT15982201101392</v>
      </c>
      <c r="M440" s="121" t="s">
        <v>5510</v>
      </c>
      <c r="N440" s="122">
        <v>0.09499999999999975</v>
      </c>
      <c r="O440" s="122"/>
      <c r="P440" s="119">
        <f t="shared" si="6"/>
        <v>0</v>
      </c>
      <c r="Q440" s="124"/>
      <c r="R440" s="124"/>
      <c r="S440" s="124"/>
      <c r="T440" s="125" t="s">
        <v>695</v>
      </c>
      <c r="U440" s="126" t="s">
        <v>697</v>
      </c>
      <c r="V440" s="127" t="s">
        <v>492</v>
      </c>
      <c r="W440" s="129" t="str">
        <f t="shared" si="7"/>
        <v>Hao hụt</v>
      </c>
      <c r="X440" s="129" t="str">
        <f t="shared" si="21"/>
        <v/>
      </c>
      <c r="Y440" s="154" t="s">
        <v>499</v>
      </c>
      <c r="Z440" s="131" t="s">
        <v>745</v>
      </c>
      <c r="AA440" s="124"/>
      <c r="AB440" s="132"/>
      <c r="AC440" s="133"/>
      <c r="AD440" s="134"/>
      <c r="AE440" s="133"/>
      <c r="AF440" s="135" t="str">
        <f t="array" ref="AF440">xlookup($E:$E,'CLV2'!$A:$A,'CLV2'!E:E)</f>
        <v>2.VEGETABLES</v>
      </c>
      <c r="AG440" s="135" t="str">
        <f t="shared" si="10"/>
        <v>KG</v>
      </c>
      <c r="AH440" s="136">
        <f t="shared" si="11"/>
        <v>0.01826923077</v>
      </c>
      <c r="AI440" s="137">
        <f t="array" ref="AI440">XLOOKUP(E440,'Đơn giá'!A:A,'Đơn giá'!D:D)</f>
        <v>48000</v>
      </c>
      <c r="AJ440" s="138">
        <f t="shared" si="12"/>
        <v>4560</v>
      </c>
      <c r="AK440" s="138">
        <f t="shared" si="13"/>
        <v>4560</v>
      </c>
      <c r="AL440" s="138">
        <f t="shared" si="14"/>
        <v>0</v>
      </c>
      <c r="AM440" s="138">
        <f t="shared" si="15"/>
        <v>0</v>
      </c>
      <c r="AN440" s="138">
        <f t="shared" si="16"/>
        <v>0</v>
      </c>
      <c r="AO440" s="139" t="str">
        <f t="array" ref="AO440">XLOOKUP($D:$D,'DS ST'!$J:$J,'DS ST'!K:K)</f>
        <v>SC002210 - Trương Công Nhật Tùng</v>
      </c>
      <c r="AP440" s="139" t="str">
        <f t="array" ref="AP440">XLOOKUP($D:$D,'DS ST'!$J:$J,'DS ST'!L:L)</f>
        <v>Võ Thị Huệ</v>
      </c>
      <c r="AQ440" s="139" t="str">
        <f t="array" ref="AQ440">XLOOKUP($D:$D,'DS ST'!$J:$J,'DS ST'!M:M)</f>
        <v>HCM 030</v>
      </c>
      <c r="AR440" s="140"/>
      <c r="AS440" s="140"/>
      <c r="AT440" s="135" t="str">
        <f t="array" ref="AT440">xlookup($E:$E,'CLV2'!$A:$A,'CLV2'!$F:$F)</f>
        <v>3.FRUIT VEGGIES</v>
      </c>
      <c r="AU440" s="135" t="str">
        <f t="array" ref="AU440">xlookup($E:$E,'CLV2'!$A:$A,'CLV2'!$G:$G)</f>
        <v>4.Cà Chua, Dưa Leo, Ớt Chuông</v>
      </c>
      <c r="AV440" s="142"/>
      <c r="AW440" s="143"/>
      <c r="AX440" s="144"/>
    </row>
    <row r="441" ht="22.5" customHeight="1">
      <c r="A441" s="113"/>
      <c r="B441" s="114">
        <v>46235.0</v>
      </c>
      <c r="C441" s="115" t="s">
        <v>222</v>
      </c>
      <c r="D441" s="116" t="str">
        <f>VLOOKUP(C441,'DS ST'!A:B,2,0)</f>
        <v>A112</v>
      </c>
      <c r="E441" s="117">
        <v>1101592.0</v>
      </c>
      <c r="F441" s="115" t="s">
        <v>1161</v>
      </c>
      <c r="G441" s="115" t="s">
        <v>104</v>
      </c>
      <c r="H441" s="118">
        <v>9.9</v>
      </c>
      <c r="I441" s="118">
        <v>9.83</v>
      </c>
      <c r="J441" s="119">
        <f t="shared" si="4"/>
        <v>0.07</v>
      </c>
      <c r="K441" s="115" t="s">
        <v>5509</v>
      </c>
      <c r="L441" s="121" t="str">
        <f t="shared" si="5"/>
        <v>PT15982201101592</v>
      </c>
      <c r="M441" s="121" t="s">
        <v>5510</v>
      </c>
      <c r="N441" s="122">
        <v>0.07000000000000028</v>
      </c>
      <c r="O441" s="122"/>
      <c r="P441" s="119">
        <f t="shared" si="6"/>
        <v>0</v>
      </c>
      <c r="Q441" s="124"/>
      <c r="R441" s="124"/>
      <c r="S441" s="124"/>
      <c r="T441" s="125" t="s">
        <v>695</v>
      </c>
      <c r="U441" s="126" t="s">
        <v>697</v>
      </c>
      <c r="V441" s="127" t="s">
        <v>492</v>
      </c>
      <c r="W441" s="129" t="str">
        <f t="shared" si="7"/>
        <v>Hao hụt</v>
      </c>
      <c r="X441" s="129" t="str">
        <f t="shared" si="21"/>
        <v/>
      </c>
      <c r="Y441" s="154" t="s">
        <v>499</v>
      </c>
      <c r="Z441" s="131" t="s">
        <v>745</v>
      </c>
      <c r="AA441" s="124"/>
      <c r="AB441" s="132"/>
      <c r="AC441" s="133"/>
      <c r="AD441" s="134"/>
      <c r="AE441" s="133"/>
      <c r="AF441" s="135" t="str">
        <f t="array" ref="AF441">xlookup($E:$E,'CLV2'!$A:$A,'CLV2'!E:E)</f>
        <v>2.FRUITS</v>
      </c>
      <c r="AG441" s="135" t="str">
        <f t="shared" si="10"/>
        <v>KG</v>
      </c>
      <c r="AH441" s="136">
        <f t="shared" si="11"/>
        <v>0.007070707071</v>
      </c>
      <c r="AI441" s="137">
        <f t="array" ref="AI441">XLOOKUP(E441,'Đơn giá'!A:A,'Đơn giá'!D:D)</f>
        <v>73000</v>
      </c>
      <c r="AJ441" s="138">
        <f t="shared" si="12"/>
        <v>5110</v>
      </c>
      <c r="AK441" s="138">
        <f t="shared" si="13"/>
        <v>5110</v>
      </c>
      <c r="AL441" s="138">
        <f t="shared" si="14"/>
        <v>0</v>
      </c>
      <c r="AM441" s="138">
        <f t="shared" si="15"/>
        <v>0</v>
      </c>
      <c r="AN441" s="138">
        <f t="shared" si="16"/>
        <v>0</v>
      </c>
      <c r="AO441" s="139" t="str">
        <f t="array" ref="AO441">XLOOKUP($D:$D,'DS ST'!$J:$J,'DS ST'!K:K)</f>
        <v>SC002210 - Trương Công Nhật Tùng</v>
      </c>
      <c r="AP441" s="139" t="str">
        <f t="array" ref="AP441">XLOOKUP($D:$D,'DS ST'!$J:$J,'DS ST'!L:L)</f>
        <v>Võ Thị Huệ</v>
      </c>
      <c r="AQ441" s="139" t="str">
        <f t="array" ref="AQ441">XLOOKUP($D:$D,'DS ST'!$J:$J,'DS ST'!M:M)</f>
        <v>HCM 030</v>
      </c>
      <c r="AR441" s="140"/>
      <c r="AS441" s="140"/>
      <c r="AT441" s="135" t="str">
        <f t="array" ref="AT441">xlookup($E:$E,'CLV2'!$A:$A,'CLV2'!$F:$F)</f>
        <v>3.LOCAL FRUITS</v>
      </c>
      <c r="AU441" s="135" t="str">
        <f t="array" ref="AU441">xlookup($E:$E,'CLV2'!$A:$A,'CLV2'!$G:$G)</f>
        <v>4.Sầu Riêng</v>
      </c>
      <c r="AV441" s="142"/>
      <c r="AW441" s="143"/>
      <c r="AX441" s="144"/>
    </row>
    <row r="442" ht="22.5" customHeight="1">
      <c r="A442" s="113"/>
      <c r="B442" s="114">
        <v>46235.0</v>
      </c>
      <c r="C442" s="115" t="s">
        <v>953</v>
      </c>
      <c r="D442" s="116" t="str">
        <f>VLOOKUP(C442,'DS ST'!A:B,2,0)</f>
        <v>HNG</v>
      </c>
      <c r="E442" s="117">
        <v>1101366.0</v>
      </c>
      <c r="F442" s="115" t="s">
        <v>1804</v>
      </c>
      <c r="G442" s="115" t="s">
        <v>104</v>
      </c>
      <c r="H442" s="118">
        <v>4.1</v>
      </c>
      <c r="I442" s="118">
        <v>4.0</v>
      </c>
      <c r="J442" s="119">
        <f t="shared" si="4"/>
        <v>0.1</v>
      </c>
      <c r="K442" s="115" t="s">
        <v>5511</v>
      </c>
      <c r="L442" s="121" t="str">
        <f t="shared" si="5"/>
        <v>PT15982181101366</v>
      </c>
      <c r="M442" s="121" t="s">
        <v>5512</v>
      </c>
      <c r="N442" s="122">
        <v>0.09999999999999964</v>
      </c>
      <c r="O442" s="122"/>
      <c r="P442" s="119">
        <f t="shared" si="6"/>
        <v>0</v>
      </c>
      <c r="Q442" s="124"/>
      <c r="R442" s="124"/>
      <c r="S442" s="124"/>
      <c r="T442" s="125" t="s">
        <v>695</v>
      </c>
      <c r="U442" s="126" t="s">
        <v>697</v>
      </c>
      <c r="V442" s="127" t="s">
        <v>492</v>
      </c>
      <c r="W442" s="129" t="str">
        <f t="shared" si="7"/>
        <v>Hao hụt</v>
      </c>
      <c r="X442" s="129" t="str">
        <f t="shared" si="21"/>
        <v/>
      </c>
      <c r="Y442" s="154" t="s">
        <v>499</v>
      </c>
      <c r="Z442" s="131" t="s">
        <v>745</v>
      </c>
      <c r="AA442" s="124"/>
      <c r="AB442" s="132"/>
      <c r="AC442" s="133"/>
      <c r="AD442" s="134"/>
      <c r="AE442" s="133"/>
      <c r="AF442" s="135" t="str">
        <f t="array" ref="AF442">xlookup($E:$E,'CLV2'!$A:$A,'CLV2'!E:E)</f>
        <v>2.VEGETABLES</v>
      </c>
      <c r="AG442" s="135" t="str">
        <f t="shared" si="10"/>
        <v>KG</v>
      </c>
      <c r="AH442" s="136">
        <f t="shared" si="11"/>
        <v>0.0243902439</v>
      </c>
      <c r="AI442" s="137">
        <f t="array" ref="AI442">XLOOKUP(E442,'Đơn giá'!A:A,'Đơn giá'!D:D)</f>
        <v>55000</v>
      </c>
      <c r="AJ442" s="138">
        <f t="shared" si="12"/>
        <v>5500</v>
      </c>
      <c r="AK442" s="138">
        <f t="shared" si="13"/>
        <v>5500</v>
      </c>
      <c r="AL442" s="138">
        <f t="shared" si="14"/>
        <v>0</v>
      </c>
      <c r="AM442" s="138">
        <f t="shared" si="15"/>
        <v>0</v>
      </c>
      <c r="AN442" s="138">
        <f t="shared" si="16"/>
        <v>0</v>
      </c>
      <c r="AO442" s="139" t="str">
        <f t="array" ref="AO442">XLOOKUP($D:$D,'DS ST'!$J:$J,'DS ST'!K:K)</f>
        <v>SC005218 - Đặng Đăng Khoa</v>
      </c>
      <c r="AP442" s="139" t="str">
        <f t="array" ref="AP442">XLOOKUP($D:$D,'DS ST'!$J:$J,'DS ST'!L:L)</f>
        <v>Nguyễn Thị Cà</v>
      </c>
      <c r="AQ442" s="139" t="str">
        <f t="array" ref="AQ442">XLOOKUP($D:$D,'DS ST'!$J:$J,'DS ST'!M:M)</f>
        <v>HCM 036</v>
      </c>
      <c r="AR442" s="140"/>
      <c r="AS442" s="140"/>
      <c r="AT442" s="135" t="str">
        <f t="array" ref="AT442">xlookup($E:$E,'CLV2'!$A:$A,'CLV2'!$F:$F)</f>
        <v>3.LEAFY VEGGIES</v>
      </c>
      <c r="AU442" s="135" t="str">
        <f t="array" ref="AU442">xlookup($E:$E,'CLV2'!$A:$A,'CLV2'!$G:$G)</f>
        <v>4.Rau Ăn Bông</v>
      </c>
      <c r="AV442" s="142"/>
      <c r="AW442" s="143"/>
      <c r="AX442" s="144"/>
    </row>
    <row r="443" ht="22.5" customHeight="1">
      <c r="A443" s="113"/>
      <c r="B443" s="114">
        <v>46235.0</v>
      </c>
      <c r="C443" s="115" t="s">
        <v>953</v>
      </c>
      <c r="D443" s="116" t="str">
        <f>VLOOKUP(C443,'DS ST'!A:B,2,0)</f>
        <v>HNG</v>
      </c>
      <c r="E443" s="117">
        <v>1101812.0</v>
      </c>
      <c r="F443" s="115" t="s">
        <v>1177</v>
      </c>
      <c r="G443" s="115" t="s">
        <v>104</v>
      </c>
      <c r="H443" s="118">
        <v>15.6</v>
      </c>
      <c r="I443" s="118">
        <v>15.52</v>
      </c>
      <c r="J443" s="119">
        <f t="shared" si="4"/>
        <v>0.08</v>
      </c>
      <c r="K443" s="115" t="s">
        <v>5511</v>
      </c>
      <c r="L443" s="121" t="str">
        <f t="shared" si="5"/>
        <v>PT15982181101812</v>
      </c>
      <c r="M443" s="121" t="s">
        <v>5512</v>
      </c>
      <c r="N443" s="122">
        <v>0.08000000000000007</v>
      </c>
      <c r="O443" s="122"/>
      <c r="P443" s="119">
        <f t="shared" si="6"/>
        <v>0</v>
      </c>
      <c r="Q443" s="124"/>
      <c r="R443" s="124"/>
      <c r="S443" s="124"/>
      <c r="T443" s="125" t="s">
        <v>695</v>
      </c>
      <c r="U443" s="126" t="s">
        <v>697</v>
      </c>
      <c r="V443" s="127" t="s">
        <v>492</v>
      </c>
      <c r="W443" s="129" t="str">
        <f t="shared" si="7"/>
        <v>Hao hụt</v>
      </c>
      <c r="X443" s="129" t="str">
        <f t="shared" si="21"/>
        <v/>
      </c>
      <c r="Y443" s="154" t="s">
        <v>499</v>
      </c>
      <c r="Z443" s="131" t="s">
        <v>745</v>
      </c>
      <c r="AA443" s="124"/>
      <c r="AB443" s="132"/>
      <c r="AC443" s="133"/>
      <c r="AD443" s="134"/>
      <c r="AE443" s="133"/>
      <c r="AF443" s="135" t="str">
        <f t="array" ref="AF443">xlookup($E:$E,'CLV2'!$A:$A,'CLV2'!E:E)</f>
        <v>2.FRUITS</v>
      </c>
      <c r="AG443" s="135" t="str">
        <f t="shared" si="10"/>
        <v>KG</v>
      </c>
      <c r="AH443" s="136">
        <f t="shared" si="11"/>
        <v>0.005128205128</v>
      </c>
      <c r="AI443" s="137">
        <f t="array" ref="AI443">XLOOKUP(E443,'Đơn giá'!A:A,'Đơn giá'!D:D)</f>
        <v>23000</v>
      </c>
      <c r="AJ443" s="138">
        <f t="shared" si="12"/>
        <v>1840</v>
      </c>
      <c r="AK443" s="138">
        <f t="shared" si="13"/>
        <v>1840</v>
      </c>
      <c r="AL443" s="138">
        <f t="shared" si="14"/>
        <v>0</v>
      </c>
      <c r="AM443" s="138">
        <f t="shared" si="15"/>
        <v>0</v>
      </c>
      <c r="AN443" s="138">
        <f t="shared" si="16"/>
        <v>0</v>
      </c>
      <c r="AO443" s="139" t="str">
        <f t="array" ref="AO443">XLOOKUP($D:$D,'DS ST'!$J:$J,'DS ST'!K:K)</f>
        <v>SC005218 - Đặng Đăng Khoa</v>
      </c>
      <c r="AP443" s="139" t="str">
        <f t="array" ref="AP443">XLOOKUP($D:$D,'DS ST'!$J:$J,'DS ST'!L:L)</f>
        <v>Nguyễn Thị Cà</v>
      </c>
      <c r="AQ443" s="139" t="str">
        <f t="array" ref="AQ443">XLOOKUP($D:$D,'DS ST'!$J:$J,'DS ST'!M:M)</f>
        <v>HCM 036</v>
      </c>
      <c r="AR443" s="140"/>
      <c r="AS443" s="140"/>
      <c r="AT443" s="135" t="str">
        <f t="array" ref="AT443">xlookup($E:$E,'CLV2'!$A:$A,'CLV2'!$F:$F)</f>
        <v>3.LOCAL FRUITS</v>
      </c>
      <c r="AU443" s="135" t="str">
        <f t="array" ref="AU443">xlookup($E:$E,'CLV2'!$A:$A,'CLV2'!$G:$G)</f>
        <v>4.Dưa Hấu</v>
      </c>
      <c r="AV443" s="142"/>
      <c r="AW443" s="143"/>
      <c r="AX443" s="144"/>
    </row>
    <row r="444" ht="22.5" customHeight="1">
      <c r="A444" s="113"/>
      <c r="B444" s="114">
        <v>46235.0</v>
      </c>
      <c r="C444" s="115" t="s">
        <v>187</v>
      </c>
      <c r="D444" s="116" t="str">
        <f>VLOOKUP(C444,'DS ST'!A:B,2,0)</f>
        <v>A109</v>
      </c>
      <c r="E444" s="117">
        <v>11024.0</v>
      </c>
      <c r="F444" s="115" t="s">
        <v>3389</v>
      </c>
      <c r="G444" s="115" t="s">
        <v>29</v>
      </c>
      <c r="H444" s="118">
        <v>1.0</v>
      </c>
      <c r="I444" s="118">
        <v>0.0</v>
      </c>
      <c r="J444" s="119">
        <f t="shared" si="4"/>
        <v>1</v>
      </c>
      <c r="K444" s="115" t="s">
        <v>5513</v>
      </c>
      <c r="L444" s="121" t="str">
        <f t="shared" si="5"/>
        <v>PT159821611024</v>
      </c>
      <c r="M444" s="121" t="s">
        <v>5514</v>
      </c>
      <c r="N444" s="122"/>
      <c r="O444" s="122"/>
      <c r="P444" s="119">
        <f t="shared" si="6"/>
        <v>1</v>
      </c>
      <c r="Q444" s="124"/>
      <c r="R444" s="124"/>
      <c r="S444" s="124"/>
      <c r="T444" s="125"/>
      <c r="U444" s="126" t="s">
        <v>697</v>
      </c>
      <c r="V444" s="127" t="s">
        <v>1500</v>
      </c>
      <c r="W444" s="129" t="str">
        <f t="shared" si="7"/>
        <v/>
      </c>
      <c r="X444" s="129" t="str">
        <f t="shared" si="21"/>
        <v/>
      </c>
      <c r="Y444" s="154" t="s">
        <v>499</v>
      </c>
      <c r="Z444" s="131" t="s">
        <v>745</v>
      </c>
      <c r="AA444" s="124"/>
      <c r="AB444" s="132"/>
      <c r="AC444" s="133"/>
      <c r="AD444" s="134"/>
      <c r="AE444" s="133"/>
      <c r="AF444" s="135" t="str">
        <f t="array" ref="AF444">xlookup($E:$E,'CLV2'!$A:$A,'CLV2'!E:E)</f>
        <v>2.VEGETABLES</v>
      </c>
      <c r="AG444" s="135" t="str">
        <f t="shared" si="10"/>
        <v>Pack</v>
      </c>
      <c r="AH444" s="136">
        <f t="shared" si="11"/>
        <v>1</v>
      </c>
      <c r="AI444" s="137">
        <f t="array" ref="AI444">XLOOKUP(E444,'Đơn giá'!A:A,'Đơn giá'!D:D)</f>
        <v>8000</v>
      </c>
      <c r="AJ444" s="138">
        <f t="shared" si="12"/>
        <v>8000</v>
      </c>
      <c r="AK444" s="138">
        <f t="shared" si="13"/>
        <v>0</v>
      </c>
      <c r="AL444" s="138">
        <f t="shared" si="14"/>
        <v>0</v>
      </c>
      <c r="AM444" s="138">
        <f t="shared" si="15"/>
        <v>8000</v>
      </c>
      <c r="AN444" s="138">
        <f t="shared" si="16"/>
        <v>0</v>
      </c>
      <c r="AO444" s="139" t="str">
        <f t="array" ref="AO444">XLOOKUP($D:$D,'DS ST'!$J:$J,'DS ST'!K:K)</f>
        <v>SC002260 - Huỳnh Thị Tuyết Nhi</v>
      </c>
      <c r="AP444" s="139" t="str">
        <f t="array" ref="AP444">XLOOKUP($D:$D,'DS ST'!$J:$J,'DS ST'!L:L)</f>
        <v>Võ Thị Huệ</v>
      </c>
      <c r="AQ444" s="139" t="str">
        <f t="array" ref="AQ444">XLOOKUP($D:$D,'DS ST'!$J:$J,'DS ST'!M:M)</f>
        <v>HCM 002</v>
      </c>
      <c r="AR444" s="140"/>
      <c r="AS444" s="140"/>
      <c r="AT444" s="135" t="str">
        <f t="array" ref="AT444">xlookup($E:$E,'CLV2'!$A:$A,'CLV2'!$F:$F)</f>
        <v>3.HERBS</v>
      </c>
      <c r="AU444" s="135" t="str">
        <f t="array" ref="AU444">xlookup($E:$E,'CLV2'!$A:$A,'CLV2'!$G:$G)</f>
        <v>4.Rau Thơm, Rau Nêm</v>
      </c>
      <c r="AV444" s="142"/>
      <c r="AW444" s="143"/>
      <c r="AX444" s="144"/>
    </row>
    <row r="445" ht="22.5" customHeight="1">
      <c r="A445" s="113"/>
      <c r="B445" s="114">
        <v>46235.0</v>
      </c>
      <c r="C445" s="115" t="s">
        <v>187</v>
      </c>
      <c r="D445" s="116" t="str">
        <f>VLOOKUP(C445,'DS ST'!A:B,2,0)</f>
        <v>A109</v>
      </c>
      <c r="E445" s="117">
        <v>11513.0</v>
      </c>
      <c r="F445" s="115" t="s">
        <v>1312</v>
      </c>
      <c r="G445" s="115" t="s">
        <v>29</v>
      </c>
      <c r="H445" s="118">
        <v>3.0</v>
      </c>
      <c r="I445" s="118">
        <v>0.0</v>
      </c>
      <c r="J445" s="119">
        <f t="shared" si="4"/>
        <v>3</v>
      </c>
      <c r="K445" s="115" t="s">
        <v>5513</v>
      </c>
      <c r="L445" s="121" t="str">
        <f t="shared" si="5"/>
        <v>PT159821611513</v>
      </c>
      <c r="M445" s="121" t="s">
        <v>5514</v>
      </c>
      <c r="N445" s="122"/>
      <c r="O445" s="122"/>
      <c r="P445" s="119">
        <f t="shared" si="6"/>
        <v>3</v>
      </c>
      <c r="Q445" s="124"/>
      <c r="R445" s="124"/>
      <c r="S445" s="124"/>
      <c r="T445" s="125"/>
      <c r="U445" s="126" t="s">
        <v>697</v>
      </c>
      <c r="V445" s="127" t="s">
        <v>1500</v>
      </c>
      <c r="W445" s="129" t="str">
        <f t="shared" si="7"/>
        <v/>
      </c>
      <c r="X445" s="129" t="str">
        <f t="shared" si="21"/>
        <v/>
      </c>
      <c r="Y445" s="154" t="s">
        <v>499</v>
      </c>
      <c r="Z445" s="131" t="s">
        <v>745</v>
      </c>
      <c r="AA445" s="124"/>
      <c r="AB445" s="132"/>
      <c r="AC445" s="133"/>
      <c r="AD445" s="134"/>
      <c r="AE445" s="133"/>
      <c r="AF445" s="135" t="str">
        <f t="array" ref="AF445">xlookup($E:$E,'CLV2'!$A:$A,'CLV2'!E:E)</f>
        <v>2.VEGETABLES</v>
      </c>
      <c r="AG445" s="135" t="str">
        <f t="shared" si="10"/>
        <v>Pack</v>
      </c>
      <c r="AH445" s="136">
        <f t="shared" si="11"/>
        <v>1</v>
      </c>
      <c r="AI445" s="137">
        <f t="array" ref="AI445">XLOOKUP(E445,'Đơn giá'!A:A,'Đơn giá'!D:D)</f>
        <v>4000</v>
      </c>
      <c r="AJ445" s="138">
        <f t="shared" si="12"/>
        <v>12000</v>
      </c>
      <c r="AK445" s="138">
        <f t="shared" si="13"/>
        <v>0</v>
      </c>
      <c r="AL445" s="138">
        <f t="shared" si="14"/>
        <v>0</v>
      </c>
      <c r="AM445" s="138">
        <f t="shared" si="15"/>
        <v>12000</v>
      </c>
      <c r="AN445" s="138">
        <f t="shared" si="16"/>
        <v>0</v>
      </c>
      <c r="AO445" s="139" t="str">
        <f t="array" ref="AO445">XLOOKUP($D:$D,'DS ST'!$J:$J,'DS ST'!K:K)</f>
        <v>SC002260 - Huỳnh Thị Tuyết Nhi</v>
      </c>
      <c r="AP445" s="139" t="str">
        <f t="array" ref="AP445">XLOOKUP($D:$D,'DS ST'!$J:$J,'DS ST'!L:L)</f>
        <v>Võ Thị Huệ</v>
      </c>
      <c r="AQ445" s="139" t="str">
        <f t="array" ref="AQ445">XLOOKUP($D:$D,'DS ST'!$J:$J,'DS ST'!M:M)</f>
        <v>HCM 002</v>
      </c>
      <c r="AR445" s="140"/>
      <c r="AS445" s="140"/>
      <c r="AT445" s="135" t="str">
        <f t="array" ref="AT445">xlookup($E:$E,'CLV2'!$A:$A,'CLV2'!$F:$F)</f>
        <v>3.HERBS</v>
      </c>
      <c r="AU445" s="135" t="str">
        <f t="array" ref="AU445">xlookup($E:$E,'CLV2'!$A:$A,'CLV2'!$G:$G)</f>
        <v>4.Rau Thơm, Rau Nêm</v>
      </c>
      <c r="AV445" s="142"/>
      <c r="AW445" s="143"/>
      <c r="AX445" s="144"/>
    </row>
    <row r="446" ht="22.5" customHeight="1">
      <c r="A446" s="113"/>
      <c r="B446" s="114">
        <v>46235.0</v>
      </c>
      <c r="C446" s="115" t="s">
        <v>187</v>
      </c>
      <c r="D446" s="116" t="str">
        <f>VLOOKUP(C446,'DS ST'!A:B,2,0)</f>
        <v>A109</v>
      </c>
      <c r="E446" s="117">
        <v>1101079.0</v>
      </c>
      <c r="F446" s="115" t="s">
        <v>2047</v>
      </c>
      <c r="G446" s="115" t="s">
        <v>104</v>
      </c>
      <c r="H446" s="118">
        <v>3.1</v>
      </c>
      <c r="I446" s="118">
        <v>3.08</v>
      </c>
      <c r="J446" s="119">
        <f t="shared" si="4"/>
        <v>0.02</v>
      </c>
      <c r="K446" s="115" t="s">
        <v>5513</v>
      </c>
      <c r="L446" s="121" t="str">
        <f t="shared" si="5"/>
        <v>PT15982161101079</v>
      </c>
      <c r="M446" s="121" t="s">
        <v>5514</v>
      </c>
      <c r="N446" s="122">
        <v>0.020000000000000018</v>
      </c>
      <c r="O446" s="122"/>
      <c r="P446" s="119">
        <f t="shared" si="6"/>
        <v>0</v>
      </c>
      <c r="Q446" s="124"/>
      <c r="R446" s="124"/>
      <c r="S446" s="124"/>
      <c r="T446" s="125" t="s">
        <v>695</v>
      </c>
      <c r="U446" s="126" t="s">
        <v>697</v>
      </c>
      <c r="V446" s="127" t="s">
        <v>492</v>
      </c>
      <c r="W446" s="129" t="str">
        <f t="shared" si="7"/>
        <v>Hao hụt</v>
      </c>
      <c r="X446" s="129" t="str">
        <f t="shared" si="21"/>
        <v/>
      </c>
      <c r="Y446" s="154" t="s">
        <v>499</v>
      </c>
      <c r="Z446" s="131" t="s">
        <v>745</v>
      </c>
      <c r="AA446" s="124"/>
      <c r="AB446" s="132"/>
      <c r="AC446" s="133"/>
      <c r="AD446" s="134"/>
      <c r="AE446" s="133"/>
      <c r="AF446" s="135" t="str">
        <f t="array" ref="AF446">xlookup($E:$E,'CLV2'!$A:$A,'CLV2'!E:E)</f>
        <v>2.FRUITS</v>
      </c>
      <c r="AG446" s="135" t="str">
        <f t="shared" si="10"/>
        <v>KG</v>
      </c>
      <c r="AH446" s="136">
        <f t="shared" si="11"/>
        <v>0.006451612903</v>
      </c>
      <c r="AI446" s="137">
        <f t="array" ref="AI446">XLOOKUP(E446,'Đơn giá'!A:A,'Đơn giá'!D:D)</f>
        <v>69416</v>
      </c>
      <c r="AJ446" s="138">
        <f t="shared" si="12"/>
        <v>1388.32</v>
      </c>
      <c r="AK446" s="138">
        <f t="shared" si="13"/>
        <v>1388.32</v>
      </c>
      <c r="AL446" s="138">
        <f t="shared" si="14"/>
        <v>0</v>
      </c>
      <c r="AM446" s="138">
        <f t="shared" si="15"/>
        <v>0</v>
      </c>
      <c r="AN446" s="138">
        <f t="shared" si="16"/>
        <v>0</v>
      </c>
      <c r="AO446" s="139" t="str">
        <f t="array" ref="AO446">XLOOKUP($D:$D,'DS ST'!$J:$J,'DS ST'!K:K)</f>
        <v>SC002260 - Huỳnh Thị Tuyết Nhi</v>
      </c>
      <c r="AP446" s="139" t="str">
        <f t="array" ref="AP446">XLOOKUP($D:$D,'DS ST'!$J:$J,'DS ST'!L:L)</f>
        <v>Võ Thị Huệ</v>
      </c>
      <c r="AQ446" s="139" t="str">
        <f t="array" ref="AQ446">XLOOKUP($D:$D,'DS ST'!$J:$J,'DS ST'!M:M)</f>
        <v>HCM 002</v>
      </c>
      <c r="AR446" s="140"/>
      <c r="AS446" s="140"/>
      <c r="AT446" s="135" t="str">
        <f t="array" ref="AT446">xlookup($E:$E,'CLV2'!$A:$A,'CLV2'!$F:$F)</f>
        <v>3.LOCAL FRUITS</v>
      </c>
      <c r="AU446" s="135" t="str">
        <f t="array" ref="AU446">xlookup($E:$E,'CLV2'!$A:$A,'CLV2'!$G:$G)</f>
        <v>4.Bơ</v>
      </c>
      <c r="AV446" s="142"/>
      <c r="AW446" s="143"/>
      <c r="AX446" s="144"/>
    </row>
    <row r="447" ht="22.5" customHeight="1">
      <c r="A447" s="113"/>
      <c r="B447" s="114">
        <v>46235.0</v>
      </c>
      <c r="C447" s="115" t="s">
        <v>187</v>
      </c>
      <c r="D447" s="116" t="str">
        <f>VLOOKUP(C447,'DS ST'!A:B,2,0)</f>
        <v>A109</v>
      </c>
      <c r="E447" s="117">
        <v>1101592.0</v>
      </c>
      <c r="F447" s="115" t="s">
        <v>1161</v>
      </c>
      <c r="G447" s="115" t="s">
        <v>104</v>
      </c>
      <c r="H447" s="118">
        <v>10.0</v>
      </c>
      <c r="I447" s="118">
        <v>9.84</v>
      </c>
      <c r="J447" s="119">
        <f t="shared" si="4"/>
        <v>0.16</v>
      </c>
      <c r="K447" s="115" t="s">
        <v>5513</v>
      </c>
      <c r="L447" s="121" t="str">
        <f t="shared" si="5"/>
        <v>PT15982161101592</v>
      </c>
      <c r="M447" s="121" t="s">
        <v>5514</v>
      </c>
      <c r="N447" s="122">
        <v>0.16000000000000014</v>
      </c>
      <c r="O447" s="122"/>
      <c r="P447" s="119">
        <f t="shared" si="6"/>
        <v>0</v>
      </c>
      <c r="Q447" s="124"/>
      <c r="R447" s="124"/>
      <c r="S447" s="124"/>
      <c r="T447" s="125" t="s">
        <v>695</v>
      </c>
      <c r="U447" s="126" t="s">
        <v>697</v>
      </c>
      <c r="V447" s="127" t="s">
        <v>492</v>
      </c>
      <c r="W447" s="129" t="str">
        <f t="shared" si="7"/>
        <v>Hao hụt</v>
      </c>
      <c r="X447" s="129" t="str">
        <f t="shared" si="21"/>
        <v/>
      </c>
      <c r="Y447" s="154" t="s">
        <v>499</v>
      </c>
      <c r="Z447" s="131" t="s">
        <v>745</v>
      </c>
      <c r="AA447" s="124"/>
      <c r="AB447" s="132"/>
      <c r="AC447" s="133"/>
      <c r="AD447" s="134"/>
      <c r="AE447" s="133"/>
      <c r="AF447" s="135" t="str">
        <f t="array" ref="AF447">xlookup($E:$E,'CLV2'!$A:$A,'CLV2'!E:E)</f>
        <v>2.FRUITS</v>
      </c>
      <c r="AG447" s="135" t="str">
        <f t="shared" si="10"/>
        <v>KG</v>
      </c>
      <c r="AH447" s="136">
        <f t="shared" si="11"/>
        <v>0.016</v>
      </c>
      <c r="AI447" s="137">
        <f t="array" ref="AI447">XLOOKUP(E447,'Đơn giá'!A:A,'Đơn giá'!D:D)</f>
        <v>73000</v>
      </c>
      <c r="AJ447" s="138">
        <f t="shared" si="12"/>
        <v>11680</v>
      </c>
      <c r="AK447" s="138">
        <f t="shared" si="13"/>
        <v>11680</v>
      </c>
      <c r="AL447" s="138">
        <f t="shared" si="14"/>
        <v>0</v>
      </c>
      <c r="AM447" s="138">
        <f t="shared" si="15"/>
        <v>0</v>
      </c>
      <c r="AN447" s="138">
        <f t="shared" si="16"/>
        <v>0</v>
      </c>
      <c r="AO447" s="139" t="str">
        <f t="array" ref="AO447">XLOOKUP($D:$D,'DS ST'!$J:$J,'DS ST'!K:K)</f>
        <v>SC002260 - Huỳnh Thị Tuyết Nhi</v>
      </c>
      <c r="AP447" s="139" t="str">
        <f t="array" ref="AP447">XLOOKUP($D:$D,'DS ST'!$J:$J,'DS ST'!L:L)</f>
        <v>Võ Thị Huệ</v>
      </c>
      <c r="AQ447" s="139" t="str">
        <f t="array" ref="AQ447">XLOOKUP($D:$D,'DS ST'!$J:$J,'DS ST'!M:M)</f>
        <v>HCM 002</v>
      </c>
      <c r="AR447" s="140"/>
      <c r="AS447" s="140"/>
      <c r="AT447" s="135" t="str">
        <f t="array" ref="AT447">xlookup($E:$E,'CLV2'!$A:$A,'CLV2'!$F:$F)</f>
        <v>3.LOCAL FRUITS</v>
      </c>
      <c r="AU447" s="135" t="str">
        <f t="array" ref="AU447">xlookup($E:$E,'CLV2'!$A:$A,'CLV2'!$G:$G)</f>
        <v>4.Sầu Riêng</v>
      </c>
      <c r="AV447" s="142"/>
      <c r="AW447" s="143"/>
      <c r="AX447" s="144"/>
    </row>
    <row r="448" ht="22.5" customHeight="1">
      <c r="A448" s="113"/>
      <c r="B448" s="114">
        <v>46235.0</v>
      </c>
      <c r="C448" s="115" t="s">
        <v>870</v>
      </c>
      <c r="D448" s="116" t="str">
        <f>VLOOKUP(C448,'DS ST'!A:B,2,0)</f>
        <v>CN1</v>
      </c>
      <c r="E448" s="117">
        <v>1101302.0</v>
      </c>
      <c r="F448" s="115" t="s">
        <v>944</v>
      </c>
      <c r="G448" s="115" t="s">
        <v>104</v>
      </c>
      <c r="H448" s="118">
        <v>8.0</v>
      </c>
      <c r="I448" s="118">
        <v>7.92</v>
      </c>
      <c r="J448" s="119">
        <f t="shared" si="4"/>
        <v>0.08</v>
      </c>
      <c r="K448" s="115" t="s">
        <v>5515</v>
      </c>
      <c r="L448" s="121" t="str">
        <f t="shared" si="5"/>
        <v>PT15982141101302</v>
      </c>
      <c r="M448" s="121" t="s">
        <v>5516</v>
      </c>
      <c r="N448" s="122">
        <v>0.08000000000000007</v>
      </c>
      <c r="O448" s="122"/>
      <c r="P448" s="119">
        <f t="shared" si="6"/>
        <v>0</v>
      </c>
      <c r="Q448" s="124"/>
      <c r="R448" s="124"/>
      <c r="S448" s="124"/>
      <c r="T448" s="125" t="s">
        <v>695</v>
      </c>
      <c r="U448" s="126" t="s">
        <v>697</v>
      </c>
      <c r="V448" s="127" t="s">
        <v>492</v>
      </c>
      <c r="W448" s="129" t="str">
        <f t="shared" si="7"/>
        <v>Hao hụt</v>
      </c>
      <c r="X448" s="129" t="str">
        <f t="shared" si="21"/>
        <v/>
      </c>
      <c r="Y448" s="154" t="s">
        <v>499</v>
      </c>
      <c r="Z448" s="131" t="s">
        <v>745</v>
      </c>
      <c r="AA448" s="124"/>
      <c r="AB448" s="132"/>
      <c r="AC448" s="133"/>
      <c r="AD448" s="134"/>
      <c r="AE448" s="133"/>
      <c r="AF448" s="135" t="str">
        <f t="array" ref="AF448">xlookup($E:$E,'CLV2'!$A:$A,'CLV2'!E:E)</f>
        <v>2.FRUITS</v>
      </c>
      <c r="AG448" s="135" t="str">
        <f t="shared" si="10"/>
        <v>KG</v>
      </c>
      <c r="AH448" s="136">
        <f t="shared" si="11"/>
        <v>0.01</v>
      </c>
      <c r="AI448" s="137">
        <f t="array" ref="AI448">XLOOKUP(E448,'Đơn giá'!A:A,'Đơn giá'!D:D)</f>
        <v>17500</v>
      </c>
      <c r="AJ448" s="138">
        <f t="shared" si="12"/>
        <v>1400</v>
      </c>
      <c r="AK448" s="138">
        <f t="shared" si="13"/>
        <v>1400</v>
      </c>
      <c r="AL448" s="138">
        <f t="shared" si="14"/>
        <v>0</v>
      </c>
      <c r="AM448" s="138">
        <f t="shared" si="15"/>
        <v>0</v>
      </c>
      <c r="AN448" s="138">
        <f t="shared" si="16"/>
        <v>0</v>
      </c>
      <c r="AO448" s="139" t="str">
        <f t="array" ref="AO448">XLOOKUP($D:$D,'DS ST'!$J:$J,'DS ST'!K:K)</f>
        <v>SC013823 - Lê Văn Ninh</v>
      </c>
      <c r="AP448" s="139" t="str">
        <f t="array" ref="AP448">XLOOKUP($D:$D,'DS ST'!$J:$J,'DS ST'!L:L)</f>
        <v>Võ Thị Huệ</v>
      </c>
      <c r="AQ448" s="139" t="str">
        <f t="array" ref="AQ448">XLOOKUP($D:$D,'DS ST'!$J:$J,'DS ST'!M:M)</f>
        <v>HCM 012</v>
      </c>
      <c r="AR448" s="140"/>
      <c r="AS448" s="140"/>
      <c r="AT448" s="135" t="str">
        <f t="array" ref="AT448">xlookup($E:$E,'CLV2'!$A:$A,'CLV2'!$F:$F)</f>
        <v>3.LOCAL FRUITS</v>
      </c>
      <c r="AU448" s="135" t="str">
        <f t="array" ref="AU448">xlookup($E:$E,'CLV2'!$A:$A,'CLV2'!$G:$G)</f>
        <v>4.Chuối</v>
      </c>
      <c r="AV448" s="142"/>
      <c r="AW448" s="143"/>
      <c r="AX448" s="144"/>
    </row>
    <row r="449" ht="22.5" customHeight="1">
      <c r="A449" s="113"/>
      <c r="B449" s="114">
        <v>46235.0</v>
      </c>
      <c r="C449" s="115" t="s">
        <v>870</v>
      </c>
      <c r="D449" s="116" t="str">
        <f>VLOOKUP(C449,'DS ST'!A:B,2,0)</f>
        <v>CN1</v>
      </c>
      <c r="E449" s="117">
        <v>1101392.0</v>
      </c>
      <c r="F449" s="115" t="s">
        <v>1093</v>
      </c>
      <c r="G449" s="115" t="s">
        <v>104</v>
      </c>
      <c r="H449" s="118">
        <v>5.1</v>
      </c>
      <c r="I449" s="118">
        <v>5.08</v>
      </c>
      <c r="J449" s="119">
        <f t="shared" si="4"/>
        <v>0.02</v>
      </c>
      <c r="K449" s="115" t="s">
        <v>5515</v>
      </c>
      <c r="L449" s="121" t="str">
        <f t="shared" si="5"/>
        <v>PT15982141101392</v>
      </c>
      <c r="M449" s="121" t="s">
        <v>5516</v>
      </c>
      <c r="N449" s="122">
        <v>0.019999999999999574</v>
      </c>
      <c r="O449" s="122"/>
      <c r="P449" s="119">
        <f t="shared" si="6"/>
        <v>0</v>
      </c>
      <c r="Q449" s="124"/>
      <c r="R449" s="124"/>
      <c r="S449" s="124"/>
      <c r="T449" s="125" t="s">
        <v>695</v>
      </c>
      <c r="U449" s="126" t="s">
        <v>697</v>
      </c>
      <c r="V449" s="127" t="s">
        <v>492</v>
      </c>
      <c r="W449" s="129" t="str">
        <f t="shared" si="7"/>
        <v>Hao hụt</v>
      </c>
      <c r="X449" s="129" t="str">
        <f t="shared" si="21"/>
        <v/>
      </c>
      <c r="Y449" s="154" t="s">
        <v>499</v>
      </c>
      <c r="Z449" s="131" t="s">
        <v>745</v>
      </c>
      <c r="AA449" s="124"/>
      <c r="AB449" s="132"/>
      <c r="AC449" s="133"/>
      <c r="AD449" s="134"/>
      <c r="AE449" s="133"/>
      <c r="AF449" s="135" t="str">
        <f t="array" ref="AF449">xlookup($E:$E,'CLV2'!$A:$A,'CLV2'!E:E)</f>
        <v>2.VEGETABLES</v>
      </c>
      <c r="AG449" s="135" t="str">
        <f t="shared" si="10"/>
        <v>KG</v>
      </c>
      <c r="AH449" s="136">
        <f t="shared" si="11"/>
        <v>0.003921568627</v>
      </c>
      <c r="AI449" s="137">
        <f t="array" ref="AI449">XLOOKUP(E449,'Đơn giá'!A:A,'Đơn giá'!D:D)</f>
        <v>48000</v>
      </c>
      <c r="AJ449" s="138">
        <f t="shared" si="12"/>
        <v>960</v>
      </c>
      <c r="AK449" s="138">
        <f t="shared" si="13"/>
        <v>960</v>
      </c>
      <c r="AL449" s="138">
        <f t="shared" si="14"/>
        <v>0</v>
      </c>
      <c r="AM449" s="138">
        <f t="shared" si="15"/>
        <v>0</v>
      </c>
      <c r="AN449" s="138">
        <f t="shared" si="16"/>
        <v>0</v>
      </c>
      <c r="AO449" s="139" t="str">
        <f t="array" ref="AO449">XLOOKUP($D:$D,'DS ST'!$J:$J,'DS ST'!K:K)</f>
        <v>SC013823 - Lê Văn Ninh</v>
      </c>
      <c r="AP449" s="139" t="str">
        <f t="array" ref="AP449">XLOOKUP($D:$D,'DS ST'!$J:$J,'DS ST'!L:L)</f>
        <v>Võ Thị Huệ</v>
      </c>
      <c r="AQ449" s="139" t="str">
        <f t="array" ref="AQ449">XLOOKUP($D:$D,'DS ST'!$J:$J,'DS ST'!M:M)</f>
        <v>HCM 012</v>
      </c>
      <c r="AR449" s="140"/>
      <c r="AS449" s="140"/>
      <c r="AT449" s="135" t="str">
        <f t="array" ref="AT449">xlookup($E:$E,'CLV2'!$A:$A,'CLV2'!$F:$F)</f>
        <v>3.FRUIT VEGGIES</v>
      </c>
      <c r="AU449" s="135" t="str">
        <f t="array" ref="AU449">xlookup($E:$E,'CLV2'!$A:$A,'CLV2'!$G:$G)</f>
        <v>4.Cà Chua, Dưa Leo, Ớt Chuông</v>
      </c>
      <c r="AV449" s="142"/>
      <c r="AW449" s="143"/>
      <c r="AX449" s="144"/>
    </row>
    <row r="450" ht="22.5" customHeight="1">
      <c r="A450" s="113"/>
      <c r="B450" s="114">
        <v>46235.0</v>
      </c>
      <c r="C450" s="115" t="s">
        <v>273</v>
      </c>
      <c r="D450" s="116" t="str">
        <f>VLOOKUP(C450,'DS ST'!A:B,2,0)</f>
        <v>A117</v>
      </c>
      <c r="E450" s="117">
        <v>1101366.0</v>
      </c>
      <c r="F450" s="115" t="s">
        <v>1804</v>
      </c>
      <c r="G450" s="115" t="s">
        <v>104</v>
      </c>
      <c r="H450" s="118">
        <v>4.1</v>
      </c>
      <c r="I450" s="118">
        <v>4.025</v>
      </c>
      <c r="J450" s="119">
        <f t="shared" si="4"/>
        <v>0.075</v>
      </c>
      <c r="K450" s="115" t="s">
        <v>5517</v>
      </c>
      <c r="L450" s="121" t="str">
        <f t="shared" si="5"/>
        <v>PT15982111101366</v>
      </c>
      <c r="M450" s="121" t="s">
        <v>5518</v>
      </c>
      <c r="N450" s="122">
        <v>0.07499999999999929</v>
      </c>
      <c r="O450" s="122"/>
      <c r="P450" s="119">
        <f t="shared" si="6"/>
        <v>0</v>
      </c>
      <c r="Q450" s="124"/>
      <c r="R450" s="124"/>
      <c r="S450" s="124"/>
      <c r="T450" s="125" t="s">
        <v>695</v>
      </c>
      <c r="U450" s="126" t="s">
        <v>697</v>
      </c>
      <c r="V450" s="127" t="s">
        <v>492</v>
      </c>
      <c r="W450" s="129" t="str">
        <f t="shared" si="7"/>
        <v>Hao hụt</v>
      </c>
      <c r="X450" s="129" t="str">
        <f t="shared" si="21"/>
        <v/>
      </c>
      <c r="Y450" s="154" t="s">
        <v>499</v>
      </c>
      <c r="Z450" s="131" t="s">
        <v>745</v>
      </c>
      <c r="AA450" s="124"/>
      <c r="AB450" s="132"/>
      <c r="AC450" s="133"/>
      <c r="AD450" s="134"/>
      <c r="AE450" s="133"/>
      <c r="AF450" s="135" t="str">
        <f t="array" ref="AF450">xlookup($E:$E,'CLV2'!$A:$A,'CLV2'!E:E)</f>
        <v>2.VEGETABLES</v>
      </c>
      <c r="AG450" s="135" t="str">
        <f t="shared" si="10"/>
        <v>KG</v>
      </c>
      <c r="AH450" s="136">
        <f t="shared" si="11"/>
        <v>0.01829268293</v>
      </c>
      <c r="AI450" s="137">
        <f t="array" ref="AI450">XLOOKUP(E450,'Đơn giá'!A:A,'Đơn giá'!D:D)</f>
        <v>55000</v>
      </c>
      <c r="AJ450" s="138">
        <f t="shared" si="12"/>
        <v>4125</v>
      </c>
      <c r="AK450" s="138">
        <f t="shared" si="13"/>
        <v>4125</v>
      </c>
      <c r="AL450" s="138">
        <f t="shared" si="14"/>
        <v>0</v>
      </c>
      <c r="AM450" s="138">
        <f t="shared" si="15"/>
        <v>0</v>
      </c>
      <c r="AN450" s="138">
        <f t="shared" si="16"/>
        <v>0</v>
      </c>
      <c r="AO450" s="139" t="str">
        <f t="array" ref="AO450">XLOOKUP($D:$D,'DS ST'!$J:$J,'DS ST'!K:K)</f>
        <v>SC008806 - Nguyễn Bữu Trùng Dương</v>
      </c>
      <c r="AP450" s="139" t="str">
        <f t="array" ref="AP450">XLOOKUP($D:$D,'DS ST'!$J:$J,'DS ST'!L:L)</f>
        <v>Nguyễn Thị Cà</v>
      </c>
      <c r="AQ450" s="139" t="str">
        <f t="array" ref="AQ450">XLOOKUP($D:$D,'DS ST'!$J:$J,'DS ST'!M:M)</f>
        <v>HCM 017</v>
      </c>
      <c r="AR450" s="140"/>
      <c r="AS450" s="140"/>
      <c r="AT450" s="135" t="str">
        <f t="array" ref="AT450">xlookup($E:$E,'CLV2'!$A:$A,'CLV2'!$F:$F)</f>
        <v>3.LEAFY VEGGIES</v>
      </c>
      <c r="AU450" s="135" t="str">
        <f t="array" ref="AU450">xlookup($E:$E,'CLV2'!$A:$A,'CLV2'!$G:$G)</f>
        <v>4.Rau Ăn Bông</v>
      </c>
      <c r="AV450" s="142"/>
      <c r="AW450" s="143"/>
      <c r="AX450" s="144"/>
    </row>
    <row r="451" ht="22.5" customHeight="1">
      <c r="A451" s="113"/>
      <c r="B451" s="114">
        <v>46235.0</v>
      </c>
      <c r="C451" s="115" t="s">
        <v>1147</v>
      </c>
      <c r="D451" s="116" t="str">
        <f>VLOOKUP(C451,'DS ST'!A:B,2,0)</f>
        <v>PHL</v>
      </c>
      <c r="E451" s="117">
        <v>1101302.0</v>
      </c>
      <c r="F451" s="115" t="s">
        <v>944</v>
      </c>
      <c r="G451" s="115" t="s">
        <v>104</v>
      </c>
      <c r="H451" s="118">
        <v>16.0</v>
      </c>
      <c r="I451" s="118">
        <v>15.72</v>
      </c>
      <c r="J451" s="119">
        <f t="shared" si="4"/>
        <v>0.28</v>
      </c>
      <c r="K451" s="115" t="s">
        <v>5519</v>
      </c>
      <c r="L451" s="121" t="str">
        <f t="shared" si="5"/>
        <v>PT15982041101302</v>
      </c>
      <c r="M451" s="121" t="s">
        <v>5520</v>
      </c>
      <c r="N451" s="122">
        <v>0.27999999999999936</v>
      </c>
      <c r="O451" s="122"/>
      <c r="P451" s="119">
        <f t="shared" si="6"/>
        <v>0</v>
      </c>
      <c r="Q451" s="124"/>
      <c r="R451" s="124"/>
      <c r="S451" s="124"/>
      <c r="T451" s="125" t="s">
        <v>3271</v>
      </c>
      <c r="U451" s="126" t="s">
        <v>697</v>
      </c>
      <c r="V451" s="127" t="s">
        <v>492</v>
      </c>
      <c r="W451" s="129" t="str">
        <f t="shared" si="7"/>
        <v>Hao hụt</v>
      </c>
      <c r="X451" s="129" t="str">
        <f t="shared" si="21"/>
        <v/>
      </c>
      <c r="Y451" s="154" t="s">
        <v>499</v>
      </c>
      <c r="Z451" s="131" t="s">
        <v>745</v>
      </c>
      <c r="AA451" s="124"/>
      <c r="AB451" s="132"/>
      <c r="AC451" s="133"/>
      <c r="AD451" s="134"/>
      <c r="AE451" s="133"/>
      <c r="AF451" s="135" t="str">
        <f t="array" ref="AF451">xlookup($E:$E,'CLV2'!$A:$A,'CLV2'!E:E)</f>
        <v>2.FRUITS</v>
      </c>
      <c r="AG451" s="135" t="str">
        <f t="shared" si="10"/>
        <v>KG</v>
      </c>
      <c r="AH451" s="136">
        <f t="shared" si="11"/>
        <v>0.0175</v>
      </c>
      <c r="AI451" s="137">
        <f t="array" ref="AI451">XLOOKUP(E451,'Đơn giá'!A:A,'Đơn giá'!D:D)</f>
        <v>17500</v>
      </c>
      <c r="AJ451" s="138">
        <f t="shared" si="12"/>
        <v>4900</v>
      </c>
      <c r="AK451" s="138">
        <f t="shared" si="13"/>
        <v>4900</v>
      </c>
      <c r="AL451" s="138">
        <f t="shared" si="14"/>
        <v>0</v>
      </c>
      <c r="AM451" s="138">
        <f t="shared" si="15"/>
        <v>0</v>
      </c>
      <c r="AN451" s="138">
        <f t="shared" si="16"/>
        <v>0</v>
      </c>
      <c r="AO451" s="139" t="str">
        <f t="array" ref="AO451">XLOOKUP($D:$D,'DS ST'!$J:$J,'DS ST'!K:K)</f>
        <v>SC002206 - Hứa Thái Hiển</v>
      </c>
      <c r="AP451" s="139" t="str">
        <f t="array" ref="AP451">XLOOKUP($D:$D,'DS ST'!$J:$J,'DS ST'!L:L)</f>
        <v>Võ Thị Huệ</v>
      </c>
      <c r="AQ451" s="139" t="str">
        <f t="array" ref="AQ451">XLOOKUP($D:$D,'DS ST'!$J:$J,'DS ST'!M:M)</f>
        <v>HCM 023</v>
      </c>
      <c r="AR451" s="140"/>
      <c r="AS451" s="140"/>
      <c r="AT451" s="135" t="str">
        <f t="array" ref="AT451">xlookup($E:$E,'CLV2'!$A:$A,'CLV2'!$F:$F)</f>
        <v>3.LOCAL FRUITS</v>
      </c>
      <c r="AU451" s="135" t="str">
        <f t="array" ref="AU451">xlookup($E:$E,'CLV2'!$A:$A,'CLV2'!$G:$G)</f>
        <v>4.Chuối</v>
      </c>
      <c r="AV451" s="142"/>
      <c r="AW451" s="143"/>
      <c r="AX451" s="144"/>
    </row>
    <row r="452" ht="22.5" customHeight="1">
      <c r="A452" s="113"/>
      <c r="B452" s="114">
        <v>46235.0</v>
      </c>
      <c r="C452" s="115" t="s">
        <v>1147</v>
      </c>
      <c r="D452" s="116" t="str">
        <f>VLOOKUP(C452,'DS ST'!A:B,2,0)</f>
        <v>PHL</v>
      </c>
      <c r="E452" s="117">
        <v>1101366.0</v>
      </c>
      <c r="F452" s="115" t="s">
        <v>1804</v>
      </c>
      <c r="G452" s="115" t="s">
        <v>104</v>
      </c>
      <c r="H452" s="118">
        <v>4.1</v>
      </c>
      <c r="I452" s="118">
        <v>4.02</v>
      </c>
      <c r="J452" s="119">
        <f t="shared" si="4"/>
        <v>0.08</v>
      </c>
      <c r="K452" s="115" t="s">
        <v>5519</v>
      </c>
      <c r="L452" s="121" t="str">
        <f t="shared" si="5"/>
        <v>PT15982041101366</v>
      </c>
      <c r="M452" s="121" t="s">
        <v>5520</v>
      </c>
      <c r="N452" s="122">
        <v>0.08000000000000007</v>
      </c>
      <c r="O452" s="122"/>
      <c r="P452" s="119">
        <f t="shared" si="6"/>
        <v>0</v>
      </c>
      <c r="Q452" s="124"/>
      <c r="R452" s="124"/>
      <c r="S452" s="124"/>
      <c r="T452" s="125" t="s">
        <v>3271</v>
      </c>
      <c r="U452" s="126" t="s">
        <v>697</v>
      </c>
      <c r="V452" s="127" t="s">
        <v>492</v>
      </c>
      <c r="W452" s="129" t="str">
        <f t="shared" si="7"/>
        <v>Hao hụt</v>
      </c>
      <c r="X452" s="129" t="str">
        <f t="shared" si="21"/>
        <v/>
      </c>
      <c r="Y452" s="154" t="s">
        <v>499</v>
      </c>
      <c r="Z452" s="131" t="s">
        <v>745</v>
      </c>
      <c r="AA452" s="124"/>
      <c r="AB452" s="132"/>
      <c r="AC452" s="133"/>
      <c r="AD452" s="134"/>
      <c r="AE452" s="133"/>
      <c r="AF452" s="135" t="str">
        <f t="array" ref="AF452">xlookup($E:$E,'CLV2'!$A:$A,'CLV2'!E:E)</f>
        <v>2.VEGETABLES</v>
      </c>
      <c r="AG452" s="135" t="str">
        <f t="shared" si="10"/>
        <v>KG</v>
      </c>
      <c r="AH452" s="136">
        <f t="shared" si="11"/>
        <v>0.01951219512</v>
      </c>
      <c r="AI452" s="137">
        <f t="array" ref="AI452">XLOOKUP(E452,'Đơn giá'!A:A,'Đơn giá'!D:D)</f>
        <v>55000</v>
      </c>
      <c r="AJ452" s="138">
        <f t="shared" si="12"/>
        <v>4400</v>
      </c>
      <c r="AK452" s="138">
        <f t="shared" si="13"/>
        <v>4400</v>
      </c>
      <c r="AL452" s="138">
        <f t="shared" si="14"/>
        <v>0</v>
      </c>
      <c r="AM452" s="138">
        <f t="shared" si="15"/>
        <v>0</v>
      </c>
      <c r="AN452" s="138">
        <f t="shared" si="16"/>
        <v>0</v>
      </c>
      <c r="AO452" s="139" t="str">
        <f t="array" ref="AO452">XLOOKUP($D:$D,'DS ST'!$J:$J,'DS ST'!K:K)</f>
        <v>SC002206 - Hứa Thái Hiển</v>
      </c>
      <c r="AP452" s="139" t="str">
        <f t="array" ref="AP452">XLOOKUP($D:$D,'DS ST'!$J:$J,'DS ST'!L:L)</f>
        <v>Võ Thị Huệ</v>
      </c>
      <c r="AQ452" s="139" t="str">
        <f t="array" ref="AQ452">XLOOKUP($D:$D,'DS ST'!$J:$J,'DS ST'!M:M)</f>
        <v>HCM 023</v>
      </c>
      <c r="AR452" s="140"/>
      <c r="AS452" s="140"/>
      <c r="AT452" s="135" t="str">
        <f t="array" ref="AT452">xlookup($E:$E,'CLV2'!$A:$A,'CLV2'!$F:$F)</f>
        <v>3.LEAFY VEGGIES</v>
      </c>
      <c r="AU452" s="135" t="str">
        <f t="array" ref="AU452">xlookup($E:$E,'CLV2'!$A:$A,'CLV2'!$G:$G)</f>
        <v>4.Rau Ăn Bông</v>
      </c>
      <c r="AV452" s="142"/>
      <c r="AW452" s="143"/>
      <c r="AX452" s="144"/>
    </row>
    <row r="453" ht="22.5" customHeight="1">
      <c r="A453" s="113"/>
      <c r="B453" s="114">
        <v>46235.0</v>
      </c>
      <c r="C453" s="115" t="s">
        <v>343</v>
      </c>
      <c r="D453" s="116" t="str">
        <f>VLOOKUP(C453,'DS ST'!A:B,2,0)</f>
        <v>A126</v>
      </c>
      <c r="E453" s="117">
        <v>11005.0</v>
      </c>
      <c r="F453" s="115" t="s">
        <v>2032</v>
      </c>
      <c r="G453" s="115" t="s">
        <v>29</v>
      </c>
      <c r="H453" s="118">
        <v>4.0</v>
      </c>
      <c r="I453" s="118">
        <v>3.0</v>
      </c>
      <c r="J453" s="119">
        <f t="shared" si="4"/>
        <v>1</v>
      </c>
      <c r="K453" s="115" t="s">
        <v>5521</v>
      </c>
      <c r="L453" s="121" t="str">
        <f t="shared" si="5"/>
        <v>PT159820311005</v>
      </c>
      <c r="M453" s="121" t="s">
        <v>5522</v>
      </c>
      <c r="N453" s="122"/>
      <c r="O453" s="122"/>
      <c r="P453" s="119">
        <f t="shared" si="6"/>
        <v>1</v>
      </c>
      <c r="Q453" s="124"/>
      <c r="R453" s="124"/>
      <c r="S453" s="124"/>
      <c r="T453" s="125"/>
      <c r="U453" s="126" t="s">
        <v>697</v>
      </c>
      <c r="V453" s="127" t="s">
        <v>1500</v>
      </c>
      <c r="W453" s="129" t="str">
        <f t="shared" si="7"/>
        <v/>
      </c>
      <c r="X453" s="129" t="str">
        <f t="shared" si="21"/>
        <v/>
      </c>
      <c r="Y453" s="154" t="s">
        <v>499</v>
      </c>
      <c r="Z453" s="131" t="s">
        <v>745</v>
      </c>
      <c r="AA453" s="124"/>
      <c r="AB453" s="132"/>
      <c r="AC453" s="133"/>
      <c r="AD453" s="134"/>
      <c r="AE453" s="133"/>
      <c r="AF453" s="135" t="str">
        <f t="array" ref="AF453">xlookup($E:$E,'CLV2'!$A:$A,'CLV2'!E:E)</f>
        <v>2.VEGETABLES</v>
      </c>
      <c r="AG453" s="135" t="str">
        <f t="shared" si="10"/>
        <v>Pack</v>
      </c>
      <c r="AH453" s="136">
        <f t="shared" si="11"/>
        <v>0.25</v>
      </c>
      <c r="AI453" s="137">
        <f t="array" ref="AI453">XLOOKUP(E453,'Đơn giá'!A:A,'Đơn giá'!D:D)</f>
        <v>11698</v>
      </c>
      <c r="AJ453" s="138">
        <f t="shared" si="12"/>
        <v>11698</v>
      </c>
      <c r="AK453" s="138">
        <f t="shared" si="13"/>
        <v>0</v>
      </c>
      <c r="AL453" s="138">
        <f t="shared" si="14"/>
        <v>0</v>
      </c>
      <c r="AM453" s="138">
        <f t="shared" si="15"/>
        <v>11698</v>
      </c>
      <c r="AN453" s="138">
        <f t="shared" si="16"/>
        <v>0</v>
      </c>
      <c r="AO453" s="139" t="str">
        <f t="array" ref="AO453">XLOOKUP($D:$D,'DS ST'!$J:$J,'DS ST'!K:K)</f>
        <v>SC002264 - Võ Thị Thùy Dương</v>
      </c>
      <c r="AP453" s="139" t="str">
        <f t="array" ref="AP453">XLOOKUP($D:$D,'DS ST'!$J:$J,'DS ST'!L:L)</f>
        <v>Võ Thị Huệ</v>
      </c>
      <c r="AQ453" s="139" t="str">
        <f t="array" ref="AQ453">XLOOKUP($D:$D,'DS ST'!$J:$J,'DS ST'!M:M)</f>
        <v>HCM 032</v>
      </c>
      <c r="AR453" s="140"/>
      <c r="AS453" s="140"/>
      <c r="AT453" s="135" t="str">
        <f t="array" ref="AT453">xlookup($E:$E,'CLV2'!$A:$A,'CLV2'!$F:$F)</f>
        <v>3.LETTUCE, SNACKABLES</v>
      </c>
      <c r="AU453" s="135" t="str">
        <f t="array" ref="AU453">xlookup($E:$E,'CLV2'!$A:$A,'CLV2'!$G:$G)</f>
        <v>4.Xà Lách Nguyên Cây</v>
      </c>
      <c r="AV453" s="142"/>
      <c r="AW453" s="143"/>
      <c r="AX453" s="144"/>
    </row>
    <row r="454" ht="22.5" customHeight="1">
      <c r="A454" s="113"/>
      <c r="B454" s="114">
        <v>46235.0</v>
      </c>
      <c r="C454" s="115" t="s">
        <v>343</v>
      </c>
      <c r="D454" s="116" t="str">
        <f>VLOOKUP(C454,'DS ST'!A:B,2,0)</f>
        <v>A126</v>
      </c>
      <c r="E454" s="117">
        <v>1101302.0</v>
      </c>
      <c r="F454" s="115" t="s">
        <v>944</v>
      </c>
      <c r="G454" s="115" t="s">
        <v>104</v>
      </c>
      <c r="H454" s="118">
        <v>16.0</v>
      </c>
      <c r="I454" s="118">
        <v>15.9</v>
      </c>
      <c r="J454" s="119">
        <f t="shared" si="4"/>
        <v>0.1</v>
      </c>
      <c r="K454" s="115" t="s">
        <v>5521</v>
      </c>
      <c r="L454" s="121" t="str">
        <f t="shared" si="5"/>
        <v>PT15982031101302</v>
      </c>
      <c r="M454" s="121" t="s">
        <v>5522</v>
      </c>
      <c r="N454" s="122">
        <v>0.09999999999999964</v>
      </c>
      <c r="O454" s="122"/>
      <c r="P454" s="119">
        <f t="shared" si="6"/>
        <v>0</v>
      </c>
      <c r="Q454" s="124"/>
      <c r="R454" s="124"/>
      <c r="S454" s="124"/>
      <c r="T454" s="125" t="s">
        <v>695</v>
      </c>
      <c r="U454" s="126" t="s">
        <v>697</v>
      </c>
      <c r="V454" s="127" t="s">
        <v>492</v>
      </c>
      <c r="W454" s="129" t="str">
        <f t="shared" si="7"/>
        <v>Hao hụt</v>
      </c>
      <c r="X454" s="129" t="str">
        <f t="shared" si="21"/>
        <v/>
      </c>
      <c r="Y454" s="154" t="s">
        <v>499</v>
      </c>
      <c r="Z454" s="131" t="s">
        <v>745</v>
      </c>
      <c r="AA454" s="124"/>
      <c r="AB454" s="132"/>
      <c r="AC454" s="133"/>
      <c r="AD454" s="134"/>
      <c r="AE454" s="133"/>
      <c r="AF454" s="135" t="str">
        <f t="array" ref="AF454">xlookup($E:$E,'CLV2'!$A:$A,'CLV2'!E:E)</f>
        <v>2.FRUITS</v>
      </c>
      <c r="AG454" s="135" t="str">
        <f t="shared" si="10"/>
        <v>KG</v>
      </c>
      <c r="AH454" s="136">
        <f t="shared" si="11"/>
        <v>0.00625</v>
      </c>
      <c r="AI454" s="137">
        <f t="array" ref="AI454">XLOOKUP(E454,'Đơn giá'!A:A,'Đơn giá'!D:D)</f>
        <v>17500</v>
      </c>
      <c r="AJ454" s="138">
        <f t="shared" si="12"/>
        <v>1750</v>
      </c>
      <c r="AK454" s="138">
        <f t="shared" si="13"/>
        <v>1750</v>
      </c>
      <c r="AL454" s="138">
        <f t="shared" si="14"/>
        <v>0</v>
      </c>
      <c r="AM454" s="138">
        <f t="shared" si="15"/>
        <v>0</v>
      </c>
      <c r="AN454" s="138">
        <f t="shared" si="16"/>
        <v>0</v>
      </c>
      <c r="AO454" s="139" t="str">
        <f t="array" ref="AO454">XLOOKUP($D:$D,'DS ST'!$J:$J,'DS ST'!K:K)</f>
        <v>SC002264 - Võ Thị Thùy Dương</v>
      </c>
      <c r="AP454" s="139" t="str">
        <f t="array" ref="AP454">XLOOKUP($D:$D,'DS ST'!$J:$J,'DS ST'!L:L)</f>
        <v>Võ Thị Huệ</v>
      </c>
      <c r="AQ454" s="139" t="str">
        <f t="array" ref="AQ454">XLOOKUP($D:$D,'DS ST'!$J:$J,'DS ST'!M:M)</f>
        <v>HCM 032</v>
      </c>
      <c r="AR454" s="140"/>
      <c r="AS454" s="140"/>
      <c r="AT454" s="135" t="str">
        <f t="array" ref="AT454">xlookup($E:$E,'CLV2'!$A:$A,'CLV2'!$F:$F)</f>
        <v>3.LOCAL FRUITS</v>
      </c>
      <c r="AU454" s="135" t="str">
        <f t="array" ref="AU454">xlookup($E:$E,'CLV2'!$A:$A,'CLV2'!$G:$G)</f>
        <v>4.Chuối</v>
      </c>
      <c r="AV454" s="142"/>
      <c r="AW454" s="143"/>
      <c r="AX454" s="144"/>
    </row>
    <row r="455" ht="22.5" customHeight="1">
      <c r="A455" s="113"/>
      <c r="B455" s="114">
        <v>46235.0</v>
      </c>
      <c r="C455" s="115" t="s">
        <v>343</v>
      </c>
      <c r="D455" s="116" t="str">
        <f>VLOOKUP(C455,'DS ST'!A:B,2,0)</f>
        <v>A126</v>
      </c>
      <c r="E455" s="117">
        <v>1101366.0</v>
      </c>
      <c r="F455" s="115" t="s">
        <v>1804</v>
      </c>
      <c r="G455" s="115" t="s">
        <v>104</v>
      </c>
      <c r="H455" s="118">
        <v>4.0</v>
      </c>
      <c r="I455" s="118">
        <v>3.9</v>
      </c>
      <c r="J455" s="119">
        <f t="shared" si="4"/>
        <v>0.1</v>
      </c>
      <c r="K455" s="115" t="s">
        <v>5521</v>
      </c>
      <c r="L455" s="121" t="str">
        <f t="shared" si="5"/>
        <v>PT15982031101366</v>
      </c>
      <c r="M455" s="121" t="s">
        <v>5522</v>
      </c>
      <c r="N455" s="122">
        <v>0.10000000000000009</v>
      </c>
      <c r="O455" s="122"/>
      <c r="P455" s="119">
        <f t="shared" si="6"/>
        <v>0</v>
      </c>
      <c r="Q455" s="124"/>
      <c r="R455" s="124"/>
      <c r="S455" s="124"/>
      <c r="T455" s="125" t="s">
        <v>695</v>
      </c>
      <c r="U455" s="126" t="s">
        <v>697</v>
      </c>
      <c r="V455" s="127" t="s">
        <v>492</v>
      </c>
      <c r="W455" s="129" t="str">
        <f t="shared" si="7"/>
        <v>Hao hụt</v>
      </c>
      <c r="X455" s="129" t="str">
        <f t="shared" si="21"/>
        <v/>
      </c>
      <c r="Y455" s="154" t="s">
        <v>499</v>
      </c>
      <c r="Z455" s="131" t="s">
        <v>745</v>
      </c>
      <c r="AA455" s="124"/>
      <c r="AB455" s="132"/>
      <c r="AC455" s="133"/>
      <c r="AD455" s="134"/>
      <c r="AE455" s="133"/>
      <c r="AF455" s="135" t="str">
        <f t="array" ref="AF455">xlookup($E:$E,'CLV2'!$A:$A,'CLV2'!E:E)</f>
        <v>2.VEGETABLES</v>
      </c>
      <c r="AG455" s="135" t="str">
        <f t="shared" si="10"/>
        <v>KG</v>
      </c>
      <c r="AH455" s="136">
        <f t="shared" si="11"/>
        <v>0.025</v>
      </c>
      <c r="AI455" s="137">
        <f t="array" ref="AI455">XLOOKUP(E455,'Đơn giá'!A:A,'Đơn giá'!D:D)</f>
        <v>55000</v>
      </c>
      <c r="AJ455" s="138">
        <f t="shared" si="12"/>
        <v>5500</v>
      </c>
      <c r="AK455" s="138">
        <f t="shared" si="13"/>
        <v>5500</v>
      </c>
      <c r="AL455" s="138">
        <f t="shared" si="14"/>
        <v>0</v>
      </c>
      <c r="AM455" s="138">
        <f t="shared" si="15"/>
        <v>0</v>
      </c>
      <c r="AN455" s="138">
        <f t="shared" si="16"/>
        <v>0</v>
      </c>
      <c r="AO455" s="139" t="str">
        <f t="array" ref="AO455">XLOOKUP($D:$D,'DS ST'!$J:$J,'DS ST'!K:K)</f>
        <v>SC002264 - Võ Thị Thùy Dương</v>
      </c>
      <c r="AP455" s="139" t="str">
        <f t="array" ref="AP455">XLOOKUP($D:$D,'DS ST'!$J:$J,'DS ST'!L:L)</f>
        <v>Võ Thị Huệ</v>
      </c>
      <c r="AQ455" s="139" t="str">
        <f t="array" ref="AQ455">XLOOKUP($D:$D,'DS ST'!$J:$J,'DS ST'!M:M)</f>
        <v>HCM 032</v>
      </c>
      <c r="AR455" s="140"/>
      <c r="AS455" s="140"/>
      <c r="AT455" s="135" t="str">
        <f t="array" ref="AT455">xlookup($E:$E,'CLV2'!$A:$A,'CLV2'!$F:$F)</f>
        <v>3.LEAFY VEGGIES</v>
      </c>
      <c r="AU455" s="135" t="str">
        <f t="array" ref="AU455">xlookup($E:$E,'CLV2'!$A:$A,'CLV2'!$G:$G)</f>
        <v>4.Rau Ăn Bông</v>
      </c>
      <c r="AV455" s="142"/>
      <c r="AW455" s="143"/>
      <c r="AX455" s="144"/>
    </row>
    <row r="456" ht="22.5" customHeight="1">
      <c r="A456" s="113"/>
      <c r="B456" s="114">
        <v>46235.0</v>
      </c>
      <c r="C456" s="115" t="s">
        <v>400</v>
      </c>
      <c r="D456" s="116" t="str">
        <f>VLOOKUP(C456,'DS ST'!A:B,2,0)</f>
        <v>A133</v>
      </c>
      <c r="E456" s="117">
        <v>1101055.0</v>
      </c>
      <c r="F456" s="115" t="s">
        <v>996</v>
      </c>
      <c r="G456" s="115" t="s">
        <v>104</v>
      </c>
      <c r="H456" s="118">
        <v>3.0</v>
      </c>
      <c r="I456" s="118">
        <v>2.99</v>
      </c>
      <c r="J456" s="119">
        <f t="shared" si="4"/>
        <v>0.01</v>
      </c>
      <c r="K456" s="115" t="s">
        <v>5523</v>
      </c>
      <c r="L456" s="121" t="str">
        <f t="shared" si="5"/>
        <v>PT15982011101055</v>
      </c>
      <c r="M456" s="121" t="s">
        <v>5524</v>
      </c>
      <c r="N456" s="122">
        <v>0.009999999999999787</v>
      </c>
      <c r="O456" s="122"/>
      <c r="P456" s="119">
        <f t="shared" si="6"/>
        <v>0</v>
      </c>
      <c r="Q456" s="124"/>
      <c r="R456" s="124"/>
      <c r="S456" s="124"/>
      <c r="T456" s="125" t="s">
        <v>695</v>
      </c>
      <c r="U456" s="126" t="s">
        <v>697</v>
      </c>
      <c r="V456" s="127" t="s">
        <v>492</v>
      </c>
      <c r="W456" s="129" t="str">
        <f t="shared" si="7"/>
        <v>Hao hụt</v>
      </c>
      <c r="X456" s="129" t="str">
        <f t="shared" si="21"/>
        <v/>
      </c>
      <c r="Y456" s="154" t="s">
        <v>499</v>
      </c>
      <c r="Z456" s="131" t="s">
        <v>745</v>
      </c>
      <c r="AA456" s="124"/>
      <c r="AB456" s="132"/>
      <c r="AC456" s="133"/>
      <c r="AD456" s="134"/>
      <c r="AE456" s="133"/>
      <c r="AF456" s="135" t="str">
        <f t="array" ref="AF456">xlookup($E:$E,'CLV2'!$A:$A,'CLV2'!E:E)</f>
        <v>2.FRUITS</v>
      </c>
      <c r="AG456" s="135" t="str">
        <f t="shared" si="10"/>
        <v>KG</v>
      </c>
      <c r="AH456" s="136">
        <f t="shared" si="11"/>
        <v>0.003333333333</v>
      </c>
      <c r="AI456" s="137">
        <f t="array" ref="AI456">XLOOKUP(E456,'Đơn giá'!A:A,'Đơn giá'!D:D)</f>
        <v>30000</v>
      </c>
      <c r="AJ456" s="138">
        <f t="shared" si="12"/>
        <v>300</v>
      </c>
      <c r="AK456" s="138">
        <f t="shared" si="13"/>
        <v>300</v>
      </c>
      <c r="AL456" s="138">
        <f t="shared" si="14"/>
        <v>0</v>
      </c>
      <c r="AM456" s="138">
        <f t="shared" si="15"/>
        <v>0</v>
      </c>
      <c r="AN456" s="138">
        <f t="shared" si="16"/>
        <v>0</v>
      </c>
      <c r="AO456" s="139" t="str">
        <f t="array" ref="AO456">XLOOKUP($D:$D,'DS ST'!$J:$J,'DS ST'!K:K)</f>
        <v>SC005255 - Hồng Trọng Nghĩa</v>
      </c>
      <c r="AP456" s="139" t="str">
        <f t="array" ref="AP456">XLOOKUP($D:$D,'DS ST'!$J:$J,'DS ST'!L:L)</f>
        <v>Võ Thị Huệ</v>
      </c>
      <c r="AQ456" s="139" t="str">
        <f t="array" ref="AQ456">XLOOKUP($D:$D,'DS ST'!$J:$J,'DS ST'!M:M)</f>
        <v>HCM 022</v>
      </c>
      <c r="AR456" s="140"/>
      <c r="AS456" s="140"/>
      <c r="AT456" s="135" t="str">
        <f t="array" ref="AT456">xlookup($E:$E,'CLV2'!$A:$A,'CLV2'!$F:$F)</f>
        <v>3.LOCAL FRUITS</v>
      </c>
      <c r="AU456" s="135" t="str">
        <f t="array" ref="AU456">xlookup($E:$E,'CLV2'!$A:$A,'CLV2'!$G:$G)</f>
        <v>4.Trái Cây Đa Dạng</v>
      </c>
      <c r="AV456" s="142"/>
      <c r="AW456" s="143"/>
      <c r="AX456" s="144"/>
    </row>
    <row r="457" ht="22.5" customHeight="1">
      <c r="A457" s="113"/>
      <c r="B457" s="114">
        <v>46235.0</v>
      </c>
      <c r="C457" s="115" t="s">
        <v>400</v>
      </c>
      <c r="D457" s="116" t="str">
        <f>VLOOKUP(C457,'DS ST'!A:B,2,0)</f>
        <v>A133</v>
      </c>
      <c r="E457" s="117">
        <v>1101062.0</v>
      </c>
      <c r="F457" s="115" t="s">
        <v>103</v>
      </c>
      <c r="G457" s="115" t="s">
        <v>104</v>
      </c>
      <c r="H457" s="118">
        <v>10.2</v>
      </c>
      <c r="I457" s="118">
        <v>10.14</v>
      </c>
      <c r="J457" s="119">
        <f t="shared" si="4"/>
        <v>0.06</v>
      </c>
      <c r="K457" s="115" t="s">
        <v>5523</v>
      </c>
      <c r="L457" s="121" t="str">
        <f t="shared" si="5"/>
        <v>PT15982011101062</v>
      </c>
      <c r="M457" s="121" t="s">
        <v>5524</v>
      </c>
      <c r="N457" s="122">
        <v>0.05999999999999872</v>
      </c>
      <c r="O457" s="122"/>
      <c r="P457" s="119">
        <f t="shared" si="6"/>
        <v>0</v>
      </c>
      <c r="Q457" s="124"/>
      <c r="R457" s="124"/>
      <c r="S457" s="124"/>
      <c r="T457" s="125" t="s">
        <v>695</v>
      </c>
      <c r="U457" s="126" t="s">
        <v>697</v>
      </c>
      <c r="V457" s="127" t="s">
        <v>492</v>
      </c>
      <c r="W457" s="129" t="str">
        <f t="shared" si="7"/>
        <v>Hao hụt</v>
      </c>
      <c r="X457" s="129" t="str">
        <f t="shared" si="21"/>
        <v/>
      </c>
      <c r="Y457" s="154" t="s">
        <v>499</v>
      </c>
      <c r="Z457" s="131" t="s">
        <v>745</v>
      </c>
      <c r="AA457" s="124"/>
      <c r="AB457" s="132"/>
      <c r="AC457" s="133"/>
      <c r="AD457" s="134"/>
      <c r="AE457" s="133"/>
      <c r="AF457" s="135" t="str">
        <f t="array" ref="AF457">xlookup($E:$E,'CLV2'!$A:$A,'CLV2'!E:E)</f>
        <v>2.FRUITS</v>
      </c>
      <c r="AG457" s="135" t="str">
        <f t="shared" si="10"/>
        <v>KG</v>
      </c>
      <c r="AH457" s="136">
        <f t="shared" si="11"/>
        <v>0.005882352941</v>
      </c>
      <c r="AI457" s="137">
        <f t="array" ref="AI457">XLOOKUP(E457,'Đơn giá'!A:A,'Đơn giá'!D:D)</f>
        <v>23000</v>
      </c>
      <c r="AJ457" s="138">
        <f t="shared" si="12"/>
        <v>1380</v>
      </c>
      <c r="AK457" s="138">
        <f t="shared" si="13"/>
        <v>1380</v>
      </c>
      <c r="AL457" s="138">
        <f t="shared" si="14"/>
        <v>0</v>
      </c>
      <c r="AM457" s="138">
        <f t="shared" si="15"/>
        <v>0</v>
      </c>
      <c r="AN457" s="138">
        <f t="shared" si="16"/>
        <v>0</v>
      </c>
      <c r="AO457" s="139" t="str">
        <f t="array" ref="AO457">XLOOKUP($D:$D,'DS ST'!$J:$J,'DS ST'!K:K)</f>
        <v>SC005255 - Hồng Trọng Nghĩa</v>
      </c>
      <c r="AP457" s="139" t="str">
        <f t="array" ref="AP457">XLOOKUP($D:$D,'DS ST'!$J:$J,'DS ST'!L:L)</f>
        <v>Võ Thị Huệ</v>
      </c>
      <c r="AQ457" s="139" t="str">
        <f t="array" ref="AQ457">XLOOKUP($D:$D,'DS ST'!$J:$J,'DS ST'!M:M)</f>
        <v>HCM 022</v>
      </c>
      <c r="AR457" s="140"/>
      <c r="AS457" s="140"/>
      <c r="AT457" s="135" t="str">
        <f t="array" ref="AT457">xlookup($E:$E,'CLV2'!$A:$A,'CLV2'!$F:$F)</f>
        <v>3.LOCAL FRUITS</v>
      </c>
      <c r="AU457" s="135" t="str">
        <f t="array" ref="AU457">xlookup($E:$E,'CLV2'!$A:$A,'CLV2'!$G:$G)</f>
        <v>4.Chuối</v>
      </c>
      <c r="AV457" s="142"/>
      <c r="AW457" s="143"/>
      <c r="AX457" s="144"/>
    </row>
    <row r="458" ht="22.5" customHeight="1">
      <c r="A458" s="113"/>
      <c r="B458" s="114">
        <v>46235.0</v>
      </c>
      <c r="C458" s="115" t="s">
        <v>400</v>
      </c>
      <c r="D458" s="116" t="str">
        <f>VLOOKUP(C458,'DS ST'!A:B,2,0)</f>
        <v>A133</v>
      </c>
      <c r="E458" s="117">
        <v>1101302.0</v>
      </c>
      <c r="F458" s="115" t="s">
        <v>944</v>
      </c>
      <c r="G458" s="115" t="s">
        <v>104</v>
      </c>
      <c r="H458" s="118">
        <v>8.0</v>
      </c>
      <c r="I458" s="118">
        <v>7.88</v>
      </c>
      <c r="J458" s="119">
        <f t="shared" si="4"/>
        <v>0.12</v>
      </c>
      <c r="K458" s="115" t="s">
        <v>5523</v>
      </c>
      <c r="L458" s="121" t="str">
        <f t="shared" si="5"/>
        <v>PT15982011101302</v>
      </c>
      <c r="M458" s="121" t="s">
        <v>5524</v>
      </c>
      <c r="N458" s="122">
        <v>0.1200000000000001</v>
      </c>
      <c r="O458" s="122"/>
      <c r="P458" s="119">
        <f t="shared" si="6"/>
        <v>0</v>
      </c>
      <c r="Q458" s="124"/>
      <c r="R458" s="124"/>
      <c r="S458" s="124"/>
      <c r="T458" s="125" t="s">
        <v>695</v>
      </c>
      <c r="U458" s="126" t="s">
        <v>697</v>
      </c>
      <c r="V458" s="127" t="s">
        <v>492</v>
      </c>
      <c r="W458" s="129" t="str">
        <f t="shared" si="7"/>
        <v>Hao hụt</v>
      </c>
      <c r="X458" s="129" t="str">
        <f t="shared" si="21"/>
        <v/>
      </c>
      <c r="Y458" s="154" t="s">
        <v>499</v>
      </c>
      <c r="Z458" s="131" t="s">
        <v>745</v>
      </c>
      <c r="AA458" s="124"/>
      <c r="AB458" s="132"/>
      <c r="AC458" s="133"/>
      <c r="AD458" s="134"/>
      <c r="AE458" s="133"/>
      <c r="AF458" s="135" t="str">
        <f t="array" ref="AF458">xlookup($E:$E,'CLV2'!$A:$A,'CLV2'!E:E)</f>
        <v>2.FRUITS</v>
      </c>
      <c r="AG458" s="135" t="str">
        <f t="shared" si="10"/>
        <v>KG</v>
      </c>
      <c r="AH458" s="136">
        <f t="shared" si="11"/>
        <v>0.015</v>
      </c>
      <c r="AI458" s="137">
        <f t="array" ref="AI458">XLOOKUP(E458,'Đơn giá'!A:A,'Đơn giá'!D:D)</f>
        <v>17500</v>
      </c>
      <c r="AJ458" s="138">
        <f t="shared" si="12"/>
        <v>2100</v>
      </c>
      <c r="AK458" s="138">
        <f t="shared" si="13"/>
        <v>2100</v>
      </c>
      <c r="AL458" s="138">
        <f t="shared" si="14"/>
        <v>0</v>
      </c>
      <c r="AM458" s="138">
        <f t="shared" si="15"/>
        <v>0</v>
      </c>
      <c r="AN458" s="138">
        <f t="shared" si="16"/>
        <v>0</v>
      </c>
      <c r="AO458" s="139" t="str">
        <f t="array" ref="AO458">XLOOKUP($D:$D,'DS ST'!$J:$J,'DS ST'!K:K)</f>
        <v>SC005255 - Hồng Trọng Nghĩa</v>
      </c>
      <c r="AP458" s="139" t="str">
        <f t="array" ref="AP458">XLOOKUP($D:$D,'DS ST'!$J:$J,'DS ST'!L:L)</f>
        <v>Võ Thị Huệ</v>
      </c>
      <c r="AQ458" s="139" t="str">
        <f t="array" ref="AQ458">XLOOKUP($D:$D,'DS ST'!$J:$J,'DS ST'!M:M)</f>
        <v>HCM 022</v>
      </c>
      <c r="AR458" s="140"/>
      <c r="AS458" s="140"/>
      <c r="AT458" s="135" t="str">
        <f t="array" ref="AT458">xlookup($E:$E,'CLV2'!$A:$A,'CLV2'!$F:$F)</f>
        <v>3.LOCAL FRUITS</v>
      </c>
      <c r="AU458" s="135" t="str">
        <f t="array" ref="AU458">xlookup($E:$E,'CLV2'!$A:$A,'CLV2'!$G:$G)</f>
        <v>4.Chuối</v>
      </c>
      <c r="AV458" s="142"/>
      <c r="AW458" s="143"/>
      <c r="AX458" s="144"/>
    </row>
    <row r="459" ht="22.5" customHeight="1">
      <c r="A459" s="113"/>
      <c r="B459" s="114">
        <v>46235.0</v>
      </c>
      <c r="C459" s="115" t="s">
        <v>400</v>
      </c>
      <c r="D459" s="116" t="str">
        <f>VLOOKUP(C459,'DS ST'!A:B,2,0)</f>
        <v>A133</v>
      </c>
      <c r="E459" s="117">
        <v>1101366.0</v>
      </c>
      <c r="F459" s="115" t="s">
        <v>1804</v>
      </c>
      <c r="G459" s="115" t="s">
        <v>104</v>
      </c>
      <c r="H459" s="118">
        <v>4.0</v>
      </c>
      <c r="I459" s="118">
        <v>3.955</v>
      </c>
      <c r="J459" s="119">
        <f t="shared" si="4"/>
        <v>0.045</v>
      </c>
      <c r="K459" s="115" t="s">
        <v>5523</v>
      </c>
      <c r="L459" s="121" t="str">
        <f t="shared" si="5"/>
        <v>PT15982011101366</v>
      </c>
      <c r="M459" s="121" t="s">
        <v>5524</v>
      </c>
      <c r="N459" s="122">
        <v>0.04499999999999993</v>
      </c>
      <c r="O459" s="122"/>
      <c r="P459" s="119">
        <f t="shared" si="6"/>
        <v>0</v>
      </c>
      <c r="Q459" s="124"/>
      <c r="R459" s="124"/>
      <c r="S459" s="124"/>
      <c r="T459" s="125" t="s">
        <v>695</v>
      </c>
      <c r="U459" s="126" t="s">
        <v>697</v>
      </c>
      <c r="V459" s="127" t="s">
        <v>492</v>
      </c>
      <c r="W459" s="129" t="str">
        <f t="shared" si="7"/>
        <v>Hao hụt</v>
      </c>
      <c r="X459" s="129" t="str">
        <f t="shared" si="21"/>
        <v/>
      </c>
      <c r="Y459" s="154" t="s">
        <v>499</v>
      </c>
      <c r="Z459" s="131" t="s">
        <v>745</v>
      </c>
      <c r="AA459" s="124"/>
      <c r="AB459" s="132"/>
      <c r="AC459" s="133"/>
      <c r="AD459" s="134"/>
      <c r="AE459" s="133"/>
      <c r="AF459" s="135" t="str">
        <f t="array" ref="AF459">xlookup($E:$E,'CLV2'!$A:$A,'CLV2'!E:E)</f>
        <v>2.VEGETABLES</v>
      </c>
      <c r="AG459" s="135" t="str">
        <f t="shared" si="10"/>
        <v>KG</v>
      </c>
      <c r="AH459" s="136">
        <f t="shared" si="11"/>
        <v>0.01125</v>
      </c>
      <c r="AI459" s="137">
        <f t="array" ref="AI459">XLOOKUP(E459,'Đơn giá'!A:A,'Đơn giá'!D:D)</f>
        <v>55000</v>
      </c>
      <c r="AJ459" s="138">
        <f t="shared" si="12"/>
        <v>2475</v>
      </c>
      <c r="AK459" s="138">
        <f t="shared" si="13"/>
        <v>2475</v>
      </c>
      <c r="AL459" s="138">
        <f t="shared" si="14"/>
        <v>0</v>
      </c>
      <c r="AM459" s="138">
        <f t="shared" si="15"/>
        <v>0</v>
      </c>
      <c r="AN459" s="138">
        <f t="shared" si="16"/>
        <v>0</v>
      </c>
      <c r="AO459" s="139" t="str">
        <f t="array" ref="AO459">XLOOKUP($D:$D,'DS ST'!$J:$J,'DS ST'!K:K)</f>
        <v>SC005255 - Hồng Trọng Nghĩa</v>
      </c>
      <c r="AP459" s="139" t="str">
        <f t="array" ref="AP459">XLOOKUP($D:$D,'DS ST'!$J:$J,'DS ST'!L:L)</f>
        <v>Võ Thị Huệ</v>
      </c>
      <c r="AQ459" s="139" t="str">
        <f t="array" ref="AQ459">XLOOKUP($D:$D,'DS ST'!$J:$J,'DS ST'!M:M)</f>
        <v>HCM 022</v>
      </c>
      <c r="AR459" s="140"/>
      <c r="AS459" s="140"/>
      <c r="AT459" s="135" t="str">
        <f t="array" ref="AT459">xlookup($E:$E,'CLV2'!$A:$A,'CLV2'!$F:$F)</f>
        <v>3.LEAFY VEGGIES</v>
      </c>
      <c r="AU459" s="135" t="str">
        <f t="array" ref="AU459">xlookup($E:$E,'CLV2'!$A:$A,'CLV2'!$G:$G)</f>
        <v>4.Rau Ăn Bông</v>
      </c>
      <c r="AV459" s="142"/>
      <c r="AW459" s="143"/>
      <c r="AX459" s="144"/>
    </row>
    <row r="460" ht="22.5" customHeight="1">
      <c r="A460" s="113"/>
      <c r="B460" s="114">
        <v>46235.0</v>
      </c>
      <c r="C460" s="115" t="s">
        <v>400</v>
      </c>
      <c r="D460" s="116" t="str">
        <f>VLOOKUP(C460,'DS ST'!A:B,2,0)</f>
        <v>A133</v>
      </c>
      <c r="E460" s="117">
        <v>1101812.0</v>
      </c>
      <c r="F460" s="115" t="s">
        <v>1177</v>
      </c>
      <c r="G460" s="115" t="s">
        <v>104</v>
      </c>
      <c r="H460" s="118">
        <v>15.3</v>
      </c>
      <c r="I460" s="118">
        <v>15.28</v>
      </c>
      <c r="J460" s="119">
        <f t="shared" si="4"/>
        <v>0.02</v>
      </c>
      <c r="K460" s="115" t="s">
        <v>5523</v>
      </c>
      <c r="L460" s="121" t="str">
        <f t="shared" si="5"/>
        <v>PT15982011101812</v>
      </c>
      <c r="M460" s="121" t="s">
        <v>5524</v>
      </c>
      <c r="N460" s="122">
        <v>0.02000000000000135</v>
      </c>
      <c r="O460" s="122"/>
      <c r="P460" s="119">
        <f t="shared" si="6"/>
        <v>0</v>
      </c>
      <c r="Q460" s="124"/>
      <c r="R460" s="124"/>
      <c r="S460" s="124"/>
      <c r="T460" s="125" t="s">
        <v>695</v>
      </c>
      <c r="U460" s="126" t="s">
        <v>697</v>
      </c>
      <c r="V460" s="127" t="s">
        <v>492</v>
      </c>
      <c r="W460" s="129" t="str">
        <f t="shared" si="7"/>
        <v>Hao hụt</v>
      </c>
      <c r="X460" s="129" t="str">
        <f t="shared" si="21"/>
        <v/>
      </c>
      <c r="Y460" s="154" t="s">
        <v>499</v>
      </c>
      <c r="Z460" s="131" t="s">
        <v>745</v>
      </c>
      <c r="AA460" s="124"/>
      <c r="AB460" s="132"/>
      <c r="AC460" s="133"/>
      <c r="AD460" s="134"/>
      <c r="AE460" s="133"/>
      <c r="AF460" s="135" t="str">
        <f t="array" ref="AF460">xlookup($E:$E,'CLV2'!$A:$A,'CLV2'!E:E)</f>
        <v>2.FRUITS</v>
      </c>
      <c r="AG460" s="135" t="str">
        <f t="shared" si="10"/>
        <v>KG</v>
      </c>
      <c r="AH460" s="136">
        <f t="shared" si="11"/>
        <v>0.001307189542</v>
      </c>
      <c r="AI460" s="137">
        <f t="array" ref="AI460">XLOOKUP(E460,'Đơn giá'!A:A,'Đơn giá'!D:D)</f>
        <v>23000</v>
      </c>
      <c r="AJ460" s="138">
        <f t="shared" si="12"/>
        <v>460</v>
      </c>
      <c r="AK460" s="138">
        <f t="shared" si="13"/>
        <v>460</v>
      </c>
      <c r="AL460" s="138">
        <f t="shared" si="14"/>
        <v>0</v>
      </c>
      <c r="AM460" s="138">
        <f t="shared" si="15"/>
        <v>0</v>
      </c>
      <c r="AN460" s="138">
        <f t="shared" si="16"/>
        <v>0</v>
      </c>
      <c r="AO460" s="139" t="str">
        <f t="array" ref="AO460">XLOOKUP($D:$D,'DS ST'!$J:$J,'DS ST'!K:K)</f>
        <v>SC005255 - Hồng Trọng Nghĩa</v>
      </c>
      <c r="AP460" s="139" t="str">
        <f t="array" ref="AP460">XLOOKUP($D:$D,'DS ST'!$J:$J,'DS ST'!L:L)</f>
        <v>Võ Thị Huệ</v>
      </c>
      <c r="AQ460" s="139" t="str">
        <f t="array" ref="AQ460">XLOOKUP($D:$D,'DS ST'!$J:$J,'DS ST'!M:M)</f>
        <v>HCM 022</v>
      </c>
      <c r="AR460" s="140"/>
      <c r="AS460" s="140"/>
      <c r="AT460" s="135" t="str">
        <f t="array" ref="AT460">xlookup($E:$E,'CLV2'!$A:$A,'CLV2'!$F:$F)</f>
        <v>3.LOCAL FRUITS</v>
      </c>
      <c r="AU460" s="135" t="str">
        <f t="array" ref="AU460">xlookup($E:$E,'CLV2'!$A:$A,'CLV2'!$G:$G)</f>
        <v>4.Dưa Hấu</v>
      </c>
      <c r="AV460" s="142"/>
      <c r="AW460" s="143"/>
      <c r="AX460" s="144"/>
    </row>
    <row r="461" ht="22.5" customHeight="1">
      <c r="A461" s="113"/>
      <c r="B461" s="114">
        <v>46235.0</v>
      </c>
      <c r="C461" s="115" t="s">
        <v>438</v>
      </c>
      <c r="D461" s="116" t="str">
        <f>VLOOKUP(C461,'DS ST'!A:B,2,0)</f>
        <v>A141</v>
      </c>
      <c r="E461" s="117">
        <v>10356.0</v>
      </c>
      <c r="F461" s="115" t="s">
        <v>5377</v>
      </c>
      <c r="G461" s="115" t="s">
        <v>29</v>
      </c>
      <c r="H461" s="118">
        <v>8.0</v>
      </c>
      <c r="I461" s="118">
        <v>0.0</v>
      </c>
      <c r="J461" s="119">
        <f t="shared" si="4"/>
        <v>8</v>
      </c>
      <c r="K461" s="115" t="s">
        <v>5525</v>
      </c>
      <c r="L461" s="121" t="str">
        <f t="shared" si="5"/>
        <v>PT159819910356</v>
      </c>
      <c r="M461" s="121" t="s">
        <v>5526</v>
      </c>
      <c r="N461" s="122"/>
      <c r="O461" s="122"/>
      <c r="P461" s="119">
        <f t="shared" si="6"/>
        <v>8</v>
      </c>
      <c r="Q461" s="124"/>
      <c r="R461" s="124"/>
      <c r="S461" s="124"/>
      <c r="T461" s="125"/>
      <c r="U461" s="126" t="s">
        <v>697</v>
      </c>
      <c r="V461" s="127" t="s">
        <v>1500</v>
      </c>
      <c r="W461" s="129" t="str">
        <f t="shared" si="7"/>
        <v/>
      </c>
      <c r="X461" s="129" t="str">
        <f t="shared" si="21"/>
        <v/>
      </c>
      <c r="Y461" s="154" t="s">
        <v>499</v>
      </c>
      <c r="Z461" s="131" t="s">
        <v>745</v>
      </c>
      <c r="AA461" s="124"/>
      <c r="AB461" s="132"/>
      <c r="AC461" s="133"/>
      <c r="AD461" s="134"/>
      <c r="AE461" s="133"/>
      <c r="AF461" s="135" t="str">
        <f t="array" ref="AF461">xlookup($E:$E,'CLV2'!$A:$A,'CLV2'!E:E)</f>
        <v>2.VEGETABLES</v>
      </c>
      <c r="AG461" s="135" t="str">
        <f t="shared" si="10"/>
        <v>Pack</v>
      </c>
      <c r="AH461" s="136">
        <f t="shared" si="11"/>
        <v>1</v>
      </c>
      <c r="AI461" s="137">
        <f t="array" ref="AI461">XLOOKUP(E461,'Đơn giá'!A:A,'Đơn giá'!D:D)</f>
        <v>9603</v>
      </c>
      <c r="AJ461" s="138">
        <f t="shared" si="12"/>
        <v>76824</v>
      </c>
      <c r="AK461" s="138">
        <f t="shared" si="13"/>
        <v>0</v>
      </c>
      <c r="AL461" s="138">
        <f t="shared" si="14"/>
        <v>0</v>
      </c>
      <c r="AM461" s="138">
        <f t="shared" si="15"/>
        <v>76824</v>
      </c>
      <c r="AN461" s="138">
        <f t="shared" si="16"/>
        <v>0</v>
      </c>
      <c r="AO461" s="139" t="str">
        <f t="array" ref="AO461">XLOOKUP($D:$D,'DS ST'!$J:$J,'DS ST'!K:K)</f>
        <v>SC002210 - Trương Công Nhật Tùng</v>
      </c>
      <c r="AP461" s="139" t="str">
        <f t="array" ref="AP461">XLOOKUP($D:$D,'DS ST'!$J:$J,'DS ST'!L:L)</f>
        <v>Võ Thị Huệ</v>
      </c>
      <c r="AQ461" s="139" t="str">
        <f t="array" ref="AQ461">XLOOKUP($D:$D,'DS ST'!$J:$J,'DS ST'!M:M)</f>
        <v>HCM 030</v>
      </c>
      <c r="AR461" s="140"/>
      <c r="AS461" s="140"/>
      <c r="AT461" s="135" t="str">
        <f t="array" ref="AT461">xlookup($E:$E,'CLV2'!$A:$A,'CLV2'!$F:$F)</f>
        <v>3.LETTUCE, SNACKABLES</v>
      </c>
      <c r="AU461" s="135" t="str">
        <f t="array" ref="AU461">xlookup($E:$E,'CLV2'!$A:$A,'CLV2'!$G:$G)</f>
        <v>4.Xà Lách Nguyên Cây</v>
      </c>
      <c r="AV461" s="142"/>
      <c r="AW461" s="143"/>
      <c r="AX461" s="144"/>
    </row>
    <row r="462" ht="22.5" customHeight="1">
      <c r="A462" s="113"/>
      <c r="B462" s="114">
        <v>46235.0</v>
      </c>
      <c r="C462" s="115" t="s">
        <v>438</v>
      </c>
      <c r="D462" s="116" t="str">
        <f>VLOOKUP(C462,'DS ST'!A:B,2,0)</f>
        <v>A141</v>
      </c>
      <c r="E462" s="117">
        <v>10651.0</v>
      </c>
      <c r="F462" s="115" t="s">
        <v>500</v>
      </c>
      <c r="G462" s="115" t="s">
        <v>29</v>
      </c>
      <c r="H462" s="118">
        <v>2.0</v>
      </c>
      <c r="I462" s="118">
        <v>0.0</v>
      </c>
      <c r="J462" s="119">
        <f t="shared" si="4"/>
        <v>2</v>
      </c>
      <c r="K462" s="115" t="s">
        <v>5525</v>
      </c>
      <c r="L462" s="121" t="str">
        <f t="shared" si="5"/>
        <v>PT159819910651</v>
      </c>
      <c r="M462" s="121" t="s">
        <v>5526</v>
      </c>
      <c r="N462" s="122"/>
      <c r="O462" s="122"/>
      <c r="P462" s="119">
        <f t="shared" si="6"/>
        <v>2</v>
      </c>
      <c r="Q462" s="124"/>
      <c r="R462" s="124"/>
      <c r="S462" s="124"/>
      <c r="T462" s="125"/>
      <c r="U462" s="126" t="s">
        <v>697</v>
      </c>
      <c r="V462" s="127" t="s">
        <v>1500</v>
      </c>
      <c r="W462" s="129" t="str">
        <f t="shared" si="7"/>
        <v/>
      </c>
      <c r="X462" s="129" t="str">
        <f t="shared" si="21"/>
        <v/>
      </c>
      <c r="Y462" s="154" t="s">
        <v>499</v>
      </c>
      <c r="Z462" s="131" t="s">
        <v>745</v>
      </c>
      <c r="AA462" s="124"/>
      <c r="AB462" s="132"/>
      <c r="AC462" s="133"/>
      <c r="AD462" s="134"/>
      <c r="AE462" s="133"/>
      <c r="AF462" s="135" t="str">
        <f t="array" ref="AF462">xlookup($E:$E,'CLV2'!$A:$A,'CLV2'!E:E)</f>
        <v>2.VEGETABLES</v>
      </c>
      <c r="AG462" s="135" t="str">
        <f t="shared" si="10"/>
        <v>Pack</v>
      </c>
      <c r="AH462" s="136">
        <f t="shared" si="11"/>
        <v>1</v>
      </c>
      <c r="AI462" s="137">
        <f t="array" ref="AI462">XLOOKUP(E462,'Đơn giá'!A:A,'Đơn giá'!D:D)</f>
        <v>12000</v>
      </c>
      <c r="AJ462" s="138">
        <f t="shared" si="12"/>
        <v>24000</v>
      </c>
      <c r="AK462" s="138">
        <f t="shared" si="13"/>
        <v>0</v>
      </c>
      <c r="AL462" s="138">
        <f t="shared" si="14"/>
        <v>0</v>
      </c>
      <c r="AM462" s="138">
        <f t="shared" si="15"/>
        <v>24000</v>
      </c>
      <c r="AN462" s="138">
        <f t="shared" si="16"/>
        <v>0</v>
      </c>
      <c r="AO462" s="139" t="str">
        <f t="array" ref="AO462">XLOOKUP($D:$D,'DS ST'!$J:$J,'DS ST'!K:K)</f>
        <v>SC002210 - Trương Công Nhật Tùng</v>
      </c>
      <c r="AP462" s="139" t="str">
        <f t="array" ref="AP462">XLOOKUP($D:$D,'DS ST'!$J:$J,'DS ST'!L:L)</f>
        <v>Võ Thị Huệ</v>
      </c>
      <c r="AQ462" s="139" t="str">
        <f t="array" ref="AQ462">XLOOKUP($D:$D,'DS ST'!$J:$J,'DS ST'!M:M)</f>
        <v>HCM 030</v>
      </c>
      <c r="AR462" s="140"/>
      <c r="AS462" s="140"/>
      <c r="AT462" s="135" t="str">
        <f t="array" ref="AT462">xlookup($E:$E,'CLV2'!$A:$A,'CLV2'!$F:$F)</f>
        <v>3.HERBS</v>
      </c>
      <c r="AU462" s="135" t="str">
        <f t="array" ref="AU462">xlookup($E:$E,'CLV2'!$A:$A,'CLV2'!$G:$G)</f>
        <v>4.Rau Thơm, Rau Nêm</v>
      </c>
      <c r="AV462" s="142"/>
      <c r="AW462" s="143"/>
      <c r="AX462" s="144"/>
    </row>
    <row r="463" ht="22.5" customHeight="1">
      <c r="A463" s="113"/>
      <c r="B463" s="114">
        <v>46235.0</v>
      </c>
      <c r="C463" s="115" t="s">
        <v>438</v>
      </c>
      <c r="D463" s="116" t="str">
        <f>VLOOKUP(C463,'DS ST'!A:B,2,0)</f>
        <v>A141</v>
      </c>
      <c r="E463" s="117">
        <v>10901.0</v>
      </c>
      <c r="F463" s="115" t="s">
        <v>736</v>
      </c>
      <c r="G463" s="115" t="s">
        <v>29</v>
      </c>
      <c r="H463" s="118">
        <v>4.0</v>
      </c>
      <c r="I463" s="118">
        <v>0.0</v>
      </c>
      <c r="J463" s="119">
        <f t="shared" si="4"/>
        <v>4</v>
      </c>
      <c r="K463" s="115" t="s">
        <v>5525</v>
      </c>
      <c r="L463" s="121" t="str">
        <f t="shared" si="5"/>
        <v>PT159819910901</v>
      </c>
      <c r="M463" s="121" t="s">
        <v>5526</v>
      </c>
      <c r="N463" s="122"/>
      <c r="O463" s="122"/>
      <c r="P463" s="119">
        <f t="shared" si="6"/>
        <v>4</v>
      </c>
      <c r="Q463" s="124"/>
      <c r="R463" s="124"/>
      <c r="S463" s="124"/>
      <c r="T463" s="125"/>
      <c r="U463" s="126" t="s">
        <v>697</v>
      </c>
      <c r="V463" s="127" t="s">
        <v>1500</v>
      </c>
      <c r="W463" s="129" t="str">
        <f t="shared" si="7"/>
        <v/>
      </c>
      <c r="X463" s="129" t="str">
        <f t="shared" si="21"/>
        <v/>
      </c>
      <c r="Y463" s="154" t="s">
        <v>499</v>
      </c>
      <c r="Z463" s="131" t="s">
        <v>745</v>
      </c>
      <c r="AA463" s="124"/>
      <c r="AB463" s="132"/>
      <c r="AC463" s="133"/>
      <c r="AD463" s="134"/>
      <c r="AE463" s="133"/>
      <c r="AF463" s="135" t="str">
        <f t="array" ref="AF463">xlookup($E:$E,'CLV2'!$A:$A,'CLV2'!E:E)</f>
        <v>2.VEGETABLES</v>
      </c>
      <c r="AG463" s="135" t="str">
        <f t="shared" si="10"/>
        <v>Pack</v>
      </c>
      <c r="AH463" s="136">
        <f t="shared" si="11"/>
        <v>1</v>
      </c>
      <c r="AI463" s="137">
        <f t="array" ref="AI463">XLOOKUP(E463,'Đơn giá'!A:A,'Đơn giá'!D:D)</f>
        <v>9000</v>
      </c>
      <c r="AJ463" s="138">
        <f t="shared" si="12"/>
        <v>36000</v>
      </c>
      <c r="AK463" s="138">
        <f t="shared" si="13"/>
        <v>0</v>
      </c>
      <c r="AL463" s="138">
        <f t="shared" si="14"/>
        <v>0</v>
      </c>
      <c r="AM463" s="138">
        <f t="shared" si="15"/>
        <v>36000</v>
      </c>
      <c r="AN463" s="138">
        <f t="shared" si="16"/>
        <v>0</v>
      </c>
      <c r="AO463" s="139" t="str">
        <f t="array" ref="AO463">XLOOKUP($D:$D,'DS ST'!$J:$J,'DS ST'!K:K)</f>
        <v>SC002210 - Trương Công Nhật Tùng</v>
      </c>
      <c r="AP463" s="139" t="str">
        <f t="array" ref="AP463">XLOOKUP($D:$D,'DS ST'!$J:$J,'DS ST'!L:L)</f>
        <v>Võ Thị Huệ</v>
      </c>
      <c r="AQ463" s="139" t="str">
        <f t="array" ref="AQ463">XLOOKUP($D:$D,'DS ST'!$J:$J,'DS ST'!M:M)</f>
        <v>HCM 030</v>
      </c>
      <c r="AR463" s="140"/>
      <c r="AS463" s="140"/>
      <c r="AT463" s="135" t="str">
        <f t="array" ref="AT463">xlookup($E:$E,'CLV2'!$A:$A,'CLV2'!$F:$F)</f>
        <v>3.LEAFY VEGGIES</v>
      </c>
      <c r="AU463" s="135" t="str">
        <f t="array" ref="AU463">xlookup($E:$E,'CLV2'!$A:$A,'CLV2'!$G:$G)</f>
        <v>4.Rau Cải</v>
      </c>
      <c r="AV463" s="142"/>
      <c r="AW463" s="143"/>
      <c r="AX463" s="144"/>
    </row>
    <row r="464" ht="22.5" customHeight="1">
      <c r="A464" s="113"/>
      <c r="B464" s="114">
        <v>46235.0</v>
      </c>
      <c r="C464" s="115" t="s">
        <v>438</v>
      </c>
      <c r="D464" s="116" t="str">
        <f>VLOOKUP(C464,'DS ST'!A:B,2,0)</f>
        <v>A141</v>
      </c>
      <c r="E464" s="117">
        <v>11297.0</v>
      </c>
      <c r="F464" s="115" t="s">
        <v>1283</v>
      </c>
      <c r="G464" s="115" t="s">
        <v>29</v>
      </c>
      <c r="H464" s="118">
        <v>3.0</v>
      </c>
      <c r="I464" s="118">
        <v>0.0</v>
      </c>
      <c r="J464" s="119">
        <f t="shared" si="4"/>
        <v>3</v>
      </c>
      <c r="K464" s="115" t="s">
        <v>5525</v>
      </c>
      <c r="L464" s="121" t="str">
        <f t="shared" si="5"/>
        <v>PT159819911297</v>
      </c>
      <c r="M464" s="121" t="s">
        <v>5526</v>
      </c>
      <c r="N464" s="122"/>
      <c r="O464" s="122"/>
      <c r="P464" s="119">
        <f t="shared" si="6"/>
        <v>3</v>
      </c>
      <c r="Q464" s="124"/>
      <c r="R464" s="124"/>
      <c r="S464" s="124"/>
      <c r="T464" s="125"/>
      <c r="U464" s="126" t="s">
        <v>697</v>
      </c>
      <c r="V464" s="127" t="s">
        <v>1500</v>
      </c>
      <c r="W464" s="129" t="str">
        <f t="shared" si="7"/>
        <v/>
      </c>
      <c r="X464" s="129" t="str">
        <f t="shared" si="21"/>
        <v/>
      </c>
      <c r="Y464" s="154" t="s">
        <v>499</v>
      </c>
      <c r="Z464" s="131" t="s">
        <v>745</v>
      </c>
      <c r="AA464" s="124"/>
      <c r="AB464" s="132"/>
      <c r="AC464" s="133"/>
      <c r="AD464" s="134"/>
      <c r="AE464" s="133"/>
      <c r="AF464" s="135" t="str">
        <f t="array" ref="AF464">xlookup($E:$E,'CLV2'!$A:$A,'CLV2'!E:E)</f>
        <v>2.VEGETABLES</v>
      </c>
      <c r="AG464" s="135" t="str">
        <f t="shared" si="10"/>
        <v>Pack</v>
      </c>
      <c r="AH464" s="136">
        <f t="shared" si="11"/>
        <v>1</v>
      </c>
      <c r="AI464" s="137">
        <f t="array" ref="AI464">XLOOKUP(E464,'Đơn giá'!A:A,'Đơn giá'!D:D)</f>
        <v>12000</v>
      </c>
      <c r="AJ464" s="138">
        <f t="shared" si="12"/>
        <v>36000</v>
      </c>
      <c r="AK464" s="138">
        <f t="shared" si="13"/>
        <v>0</v>
      </c>
      <c r="AL464" s="138">
        <f t="shared" si="14"/>
        <v>0</v>
      </c>
      <c r="AM464" s="138">
        <f t="shared" si="15"/>
        <v>36000</v>
      </c>
      <c r="AN464" s="138">
        <f t="shared" si="16"/>
        <v>0</v>
      </c>
      <c r="AO464" s="139" t="str">
        <f t="array" ref="AO464">XLOOKUP($D:$D,'DS ST'!$J:$J,'DS ST'!K:K)</f>
        <v>SC002210 - Trương Công Nhật Tùng</v>
      </c>
      <c r="AP464" s="139" t="str">
        <f t="array" ref="AP464">XLOOKUP($D:$D,'DS ST'!$J:$J,'DS ST'!L:L)</f>
        <v>Võ Thị Huệ</v>
      </c>
      <c r="AQ464" s="139" t="str">
        <f t="array" ref="AQ464">XLOOKUP($D:$D,'DS ST'!$J:$J,'DS ST'!M:M)</f>
        <v>HCM 030</v>
      </c>
      <c r="AR464" s="140"/>
      <c r="AS464" s="140"/>
      <c r="AT464" s="135" t="str">
        <f t="array" ref="AT464">xlookup($E:$E,'CLV2'!$A:$A,'CLV2'!$F:$F)</f>
        <v>3.LEAFY VEGGIES</v>
      </c>
      <c r="AU464" s="135" t="str">
        <f t="array" ref="AU464">xlookup($E:$E,'CLV2'!$A:$A,'CLV2'!$G:$G)</f>
        <v>4.Rau Ăn Lá Thông Dụng</v>
      </c>
      <c r="AV464" s="142"/>
      <c r="AW464" s="143"/>
      <c r="AX464" s="144"/>
    </row>
    <row r="465" ht="22.5" customHeight="1">
      <c r="A465" s="113"/>
      <c r="B465" s="114">
        <v>46235.0</v>
      </c>
      <c r="C465" s="115" t="s">
        <v>438</v>
      </c>
      <c r="D465" s="116" t="str">
        <f>VLOOKUP(C465,'DS ST'!A:B,2,0)</f>
        <v>A141</v>
      </c>
      <c r="E465" s="117">
        <v>1100816.0</v>
      </c>
      <c r="F465" s="115" t="s">
        <v>919</v>
      </c>
      <c r="G465" s="115" t="s">
        <v>104</v>
      </c>
      <c r="H465" s="118">
        <v>14.9</v>
      </c>
      <c r="I465" s="118">
        <v>14.86</v>
      </c>
      <c r="J465" s="119">
        <f t="shared" si="4"/>
        <v>0.04</v>
      </c>
      <c r="K465" s="115" t="s">
        <v>5525</v>
      </c>
      <c r="L465" s="121" t="str">
        <f t="shared" si="5"/>
        <v>PT15981991100816</v>
      </c>
      <c r="M465" s="121" t="s">
        <v>5526</v>
      </c>
      <c r="N465" s="122">
        <v>0.040000000000000924</v>
      </c>
      <c r="O465" s="122"/>
      <c r="P465" s="119">
        <f t="shared" si="6"/>
        <v>0</v>
      </c>
      <c r="Q465" s="124"/>
      <c r="R465" s="124"/>
      <c r="S465" s="124"/>
      <c r="T465" s="125" t="s">
        <v>695</v>
      </c>
      <c r="U465" s="126" t="s">
        <v>697</v>
      </c>
      <c r="V465" s="127" t="s">
        <v>492</v>
      </c>
      <c r="W465" s="129" t="str">
        <f t="shared" si="7"/>
        <v>Hao hụt</v>
      </c>
      <c r="X465" s="129" t="str">
        <f t="shared" si="21"/>
        <v/>
      </c>
      <c r="Y465" s="154" t="s">
        <v>499</v>
      </c>
      <c r="Z465" s="131" t="s">
        <v>745</v>
      </c>
      <c r="AA465" s="124"/>
      <c r="AB465" s="132"/>
      <c r="AC465" s="133"/>
      <c r="AD465" s="134"/>
      <c r="AE465" s="133"/>
      <c r="AF465" s="135" t="str">
        <f t="array" ref="AF465">xlookup($E:$E,'CLV2'!$A:$A,'CLV2'!E:E)</f>
        <v>2.FRUITS</v>
      </c>
      <c r="AG465" s="135" t="str">
        <f t="shared" si="10"/>
        <v>KG</v>
      </c>
      <c r="AH465" s="136">
        <f t="shared" si="11"/>
        <v>0.002684563758</v>
      </c>
      <c r="AI465" s="137">
        <f t="array" ref="AI465">XLOOKUP(E465,'Đơn giá'!A:A,'Đơn giá'!D:D)</f>
        <v>19000</v>
      </c>
      <c r="AJ465" s="138">
        <f t="shared" si="12"/>
        <v>760</v>
      </c>
      <c r="AK465" s="138">
        <f t="shared" si="13"/>
        <v>760</v>
      </c>
      <c r="AL465" s="138">
        <f t="shared" si="14"/>
        <v>0</v>
      </c>
      <c r="AM465" s="138">
        <f t="shared" si="15"/>
        <v>0</v>
      </c>
      <c r="AN465" s="138">
        <f t="shared" si="16"/>
        <v>0</v>
      </c>
      <c r="AO465" s="139" t="str">
        <f t="array" ref="AO465">XLOOKUP($D:$D,'DS ST'!$J:$J,'DS ST'!K:K)</f>
        <v>SC002210 - Trương Công Nhật Tùng</v>
      </c>
      <c r="AP465" s="139" t="str">
        <f t="array" ref="AP465">XLOOKUP($D:$D,'DS ST'!$J:$J,'DS ST'!L:L)</f>
        <v>Võ Thị Huệ</v>
      </c>
      <c r="AQ465" s="139" t="str">
        <f t="array" ref="AQ465">XLOOKUP($D:$D,'DS ST'!$J:$J,'DS ST'!M:M)</f>
        <v>HCM 030</v>
      </c>
      <c r="AR465" s="140"/>
      <c r="AS465" s="140"/>
      <c r="AT465" s="135" t="str">
        <f t="array" ref="AT465">xlookup($E:$E,'CLV2'!$A:$A,'CLV2'!$F:$F)</f>
        <v>3.LOCAL FRUITS</v>
      </c>
      <c r="AU465" s="135" t="str">
        <f t="array" ref="AU465">xlookup($E:$E,'CLV2'!$A:$A,'CLV2'!$G:$G)</f>
        <v>4.Dưa Hấu</v>
      </c>
      <c r="AV465" s="142"/>
      <c r="AW465" s="143"/>
      <c r="AX465" s="144"/>
    </row>
    <row r="466" ht="22.5" customHeight="1">
      <c r="A466" s="113"/>
      <c r="B466" s="114">
        <v>46235.0</v>
      </c>
      <c r="C466" s="115" t="s">
        <v>438</v>
      </c>
      <c r="D466" s="116" t="str">
        <f>VLOOKUP(C466,'DS ST'!A:B,2,0)</f>
        <v>A141</v>
      </c>
      <c r="E466" s="117">
        <v>1100992.0</v>
      </c>
      <c r="F466" s="115" t="s">
        <v>641</v>
      </c>
      <c r="G466" s="115" t="s">
        <v>104</v>
      </c>
      <c r="H466" s="118">
        <v>10.0</v>
      </c>
      <c r="I466" s="118">
        <v>9.94</v>
      </c>
      <c r="J466" s="119">
        <f t="shared" si="4"/>
        <v>0.06</v>
      </c>
      <c r="K466" s="115" t="s">
        <v>5525</v>
      </c>
      <c r="L466" s="121" t="str">
        <f t="shared" si="5"/>
        <v>PT15981991100992</v>
      </c>
      <c r="M466" s="121" t="s">
        <v>5526</v>
      </c>
      <c r="N466" s="122">
        <v>0.0600000000000005</v>
      </c>
      <c r="O466" s="122"/>
      <c r="P466" s="119">
        <f t="shared" si="6"/>
        <v>0</v>
      </c>
      <c r="Q466" s="124"/>
      <c r="R466" s="124"/>
      <c r="S466" s="124"/>
      <c r="T466" s="125" t="s">
        <v>695</v>
      </c>
      <c r="U466" s="126" t="s">
        <v>697</v>
      </c>
      <c r="V466" s="127" t="s">
        <v>492</v>
      </c>
      <c r="W466" s="129" t="str">
        <f t="shared" si="7"/>
        <v>Hao hụt</v>
      </c>
      <c r="X466" s="129" t="str">
        <f t="shared" si="21"/>
        <v/>
      </c>
      <c r="Y466" s="154" t="s">
        <v>499</v>
      </c>
      <c r="Z466" s="131" t="s">
        <v>745</v>
      </c>
      <c r="AA466" s="124"/>
      <c r="AB466" s="132"/>
      <c r="AC466" s="133"/>
      <c r="AD466" s="134"/>
      <c r="AE466" s="133"/>
      <c r="AF466" s="135" t="str">
        <f t="array" ref="AF466">xlookup($E:$E,'CLV2'!$A:$A,'CLV2'!E:E)</f>
        <v>2.FRUITS</v>
      </c>
      <c r="AG466" s="135" t="str">
        <f t="shared" si="10"/>
        <v>KG</v>
      </c>
      <c r="AH466" s="136">
        <f t="shared" si="11"/>
        <v>0.006</v>
      </c>
      <c r="AI466" s="137">
        <f t="array" ref="AI466">XLOOKUP(E466,'Đơn giá'!A:A,'Đơn giá'!D:D)</f>
        <v>37000</v>
      </c>
      <c r="AJ466" s="138">
        <f t="shared" si="12"/>
        <v>2220</v>
      </c>
      <c r="AK466" s="138">
        <f t="shared" si="13"/>
        <v>2220</v>
      </c>
      <c r="AL466" s="138">
        <f t="shared" si="14"/>
        <v>0</v>
      </c>
      <c r="AM466" s="138">
        <f t="shared" si="15"/>
        <v>0</v>
      </c>
      <c r="AN466" s="138">
        <f t="shared" si="16"/>
        <v>0</v>
      </c>
      <c r="AO466" s="139" t="str">
        <f t="array" ref="AO466">XLOOKUP($D:$D,'DS ST'!$J:$J,'DS ST'!K:K)</f>
        <v>SC002210 - Trương Công Nhật Tùng</v>
      </c>
      <c r="AP466" s="139" t="str">
        <f t="array" ref="AP466">XLOOKUP($D:$D,'DS ST'!$J:$J,'DS ST'!L:L)</f>
        <v>Võ Thị Huệ</v>
      </c>
      <c r="AQ466" s="139" t="str">
        <f t="array" ref="AQ466">XLOOKUP($D:$D,'DS ST'!$J:$J,'DS ST'!M:M)</f>
        <v>HCM 030</v>
      </c>
      <c r="AR466" s="140"/>
      <c r="AS466" s="140"/>
      <c r="AT466" s="135" t="str">
        <f t="array" ref="AT466">xlookup($E:$E,'CLV2'!$A:$A,'CLV2'!$F:$F)</f>
        <v>3.LOCAL FRUITS</v>
      </c>
      <c r="AU466" s="135" t="str">
        <f t="array" ref="AU466">xlookup($E:$E,'CLV2'!$A:$A,'CLV2'!$G:$G)</f>
        <v>4.Dưa Lưới</v>
      </c>
      <c r="AV466" s="142"/>
      <c r="AW466" s="143"/>
      <c r="AX466" s="144"/>
    </row>
    <row r="467" ht="22.5" customHeight="1">
      <c r="A467" s="113"/>
      <c r="B467" s="114">
        <v>46235.0</v>
      </c>
      <c r="C467" s="115" t="s">
        <v>438</v>
      </c>
      <c r="D467" s="116" t="str">
        <f>VLOOKUP(C467,'DS ST'!A:B,2,0)</f>
        <v>A141</v>
      </c>
      <c r="E467" s="117">
        <v>1101366.0</v>
      </c>
      <c r="F467" s="115" t="s">
        <v>1804</v>
      </c>
      <c r="G467" s="115" t="s">
        <v>104</v>
      </c>
      <c r="H467" s="118">
        <v>4.0</v>
      </c>
      <c r="I467" s="118">
        <v>3.96</v>
      </c>
      <c r="J467" s="119">
        <f t="shared" si="4"/>
        <v>0.04</v>
      </c>
      <c r="K467" s="115" t="s">
        <v>5525</v>
      </c>
      <c r="L467" s="121" t="str">
        <f t="shared" si="5"/>
        <v>PT15981991101366</v>
      </c>
      <c r="M467" s="121" t="s">
        <v>5526</v>
      </c>
      <c r="N467" s="122">
        <v>0.040000000000000036</v>
      </c>
      <c r="O467" s="122"/>
      <c r="P467" s="119">
        <f t="shared" si="6"/>
        <v>0</v>
      </c>
      <c r="Q467" s="124"/>
      <c r="R467" s="124"/>
      <c r="S467" s="124"/>
      <c r="T467" s="125" t="s">
        <v>695</v>
      </c>
      <c r="U467" s="126" t="s">
        <v>697</v>
      </c>
      <c r="V467" s="127" t="s">
        <v>492</v>
      </c>
      <c r="W467" s="129" t="str">
        <f t="shared" si="7"/>
        <v>Hao hụt</v>
      </c>
      <c r="X467" s="129" t="str">
        <f t="shared" si="21"/>
        <v/>
      </c>
      <c r="Y467" s="154" t="s">
        <v>499</v>
      </c>
      <c r="Z467" s="131" t="s">
        <v>745</v>
      </c>
      <c r="AA467" s="124"/>
      <c r="AB467" s="132"/>
      <c r="AC467" s="133"/>
      <c r="AD467" s="134"/>
      <c r="AE467" s="133"/>
      <c r="AF467" s="135" t="str">
        <f t="array" ref="AF467">xlookup($E:$E,'CLV2'!$A:$A,'CLV2'!E:E)</f>
        <v>2.VEGETABLES</v>
      </c>
      <c r="AG467" s="135" t="str">
        <f t="shared" si="10"/>
        <v>KG</v>
      </c>
      <c r="AH467" s="136">
        <f t="shared" si="11"/>
        <v>0.01</v>
      </c>
      <c r="AI467" s="137">
        <f t="array" ref="AI467">XLOOKUP(E467,'Đơn giá'!A:A,'Đơn giá'!D:D)</f>
        <v>55000</v>
      </c>
      <c r="AJ467" s="138">
        <f t="shared" si="12"/>
        <v>2200</v>
      </c>
      <c r="AK467" s="138">
        <f t="shared" si="13"/>
        <v>2200</v>
      </c>
      <c r="AL467" s="138">
        <f t="shared" si="14"/>
        <v>0</v>
      </c>
      <c r="AM467" s="138">
        <f t="shared" si="15"/>
        <v>0</v>
      </c>
      <c r="AN467" s="138">
        <f t="shared" si="16"/>
        <v>0</v>
      </c>
      <c r="AO467" s="139" t="str">
        <f t="array" ref="AO467">XLOOKUP($D:$D,'DS ST'!$J:$J,'DS ST'!K:K)</f>
        <v>SC002210 - Trương Công Nhật Tùng</v>
      </c>
      <c r="AP467" s="139" t="str">
        <f t="array" ref="AP467">XLOOKUP($D:$D,'DS ST'!$J:$J,'DS ST'!L:L)</f>
        <v>Võ Thị Huệ</v>
      </c>
      <c r="AQ467" s="139" t="str">
        <f t="array" ref="AQ467">XLOOKUP($D:$D,'DS ST'!$J:$J,'DS ST'!M:M)</f>
        <v>HCM 030</v>
      </c>
      <c r="AR467" s="140"/>
      <c r="AS467" s="140"/>
      <c r="AT467" s="135" t="str">
        <f t="array" ref="AT467">xlookup($E:$E,'CLV2'!$A:$A,'CLV2'!$F:$F)</f>
        <v>3.LEAFY VEGGIES</v>
      </c>
      <c r="AU467" s="135" t="str">
        <f t="array" ref="AU467">xlookup($E:$E,'CLV2'!$A:$A,'CLV2'!$G:$G)</f>
        <v>4.Rau Ăn Bông</v>
      </c>
      <c r="AV467" s="142"/>
      <c r="AW467" s="143"/>
      <c r="AX467" s="144"/>
    </row>
    <row r="468" ht="22.5" customHeight="1">
      <c r="A468" s="113"/>
      <c r="B468" s="114">
        <v>46235.0</v>
      </c>
      <c r="C468" s="115" t="s">
        <v>438</v>
      </c>
      <c r="D468" s="116" t="str">
        <f>VLOOKUP(C468,'DS ST'!A:B,2,0)</f>
        <v>A141</v>
      </c>
      <c r="E468" s="117">
        <v>1101812.0</v>
      </c>
      <c r="F468" s="115" t="s">
        <v>1177</v>
      </c>
      <c r="G468" s="115" t="s">
        <v>104</v>
      </c>
      <c r="H468" s="118">
        <v>15.1</v>
      </c>
      <c r="I468" s="118">
        <v>14.96</v>
      </c>
      <c r="J468" s="119">
        <f t="shared" si="4"/>
        <v>0.14</v>
      </c>
      <c r="K468" s="115" t="s">
        <v>5525</v>
      </c>
      <c r="L468" s="121" t="str">
        <f t="shared" si="5"/>
        <v>PT15981991101812</v>
      </c>
      <c r="M468" s="121" t="s">
        <v>5526</v>
      </c>
      <c r="N468" s="122">
        <v>0.1399999999999988</v>
      </c>
      <c r="O468" s="122"/>
      <c r="P468" s="119">
        <f t="shared" si="6"/>
        <v>0</v>
      </c>
      <c r="Q468" s="124"/>
      <c r="R468" s="124"/>
      <c r="S468" s="124"/>
      <c r="T468" s="125" t="s">
        <v>695</v>
      </c>
      <c r="U468" s="126" t="s">
        <v>697</v>
      </c>
      <c r="V468" s="127" t="s">
        <v>492</v>
      </c>
      <c r="W468" s="129" t="str">
        <f t="shared" si="7"/>
        <v>Hao hụt</v>
      </c>
      <c r="X468" s="129" t="str">
        <f t="shared" si="21"/>
        <v/>
      </c>
      <c r="Y468" s="154" t="s">
        <v>499</v>
      </c>
      <c r="Z468" s="131" t="s">
        <v>745</v>
      </c>
      <c r="AA468" s="124"/>
      <c r="AB468" s="132"/>
      <c r="AC468" s="133"/>
      <c r="AD468" s="134"/>
      <c r="AE468" s="133"/>
      <c r="AF468" s="135" t="str">
        <f t="array" ref="AF468">xlookup($E:$E,'CLV2'!$A:$A,'CLV2'!E:E)</f>
        <v>2.FRUITS</v>
      </c>
      <c r="AG468" s="135" t="str">
        <f t="shared" si="10"/>
        <v>KG</v>
      </c>
      <c r="AH468" s="136">
        <f t="shared" si="11"/>
        <v>0.009271523179</v>
      </c>
      <c r="AI468" s="137">
        <f t="array" ref="AI468">XLOOKUP(E468,'Đơn giá'!A:A,'Đơn giá'!D:D)</f>
        <v>23000</v>
      </c>
      <c r="AJ468" s="138">
        <f t="shared" si="12"/>
        <v>3220</v>
      </c>
      <c r="AK468" s="138">
        <f t="shared" si="13"/>
        <v>3220</v>
      </c>
      <c r="AL468" s="138">
        <f t="shared" si="14"/>
        <v>0</v>
      </c>
      <c r="AM468" s="138">
        <f t="shared" si="15"/>
        <v>0</v>
      </c>
      <c r="AN468" s="138">
        <f t="shared" si="16"/>
        <v>0</v>
      </c>
      <c r="AO468" s="139" t="str">
        <f t="array" ref="AO468">XLOOKUP($D:$D,'DS ST'!$J:$J,'DS ST'!K:K)</f>
        <v>SC002210 - Trương Công Nhật Tùng</v>
      </c>
      <c r="AP468" s="139" t="str">
        <f t="array" ref="AP468">XLOOKUP($D:$D,'DS ST'!$J:$J,'DS ST'!L:L)</f>
        <v>Võ Thị Huệ</v>
      </c>
      <c r="AQ468" s="139" t="str">
        <f t="array" ref="AQ468">XLOOKUP($D:$D,'DS ST'!$J:$J,'DS ST'!M:M)</f>
        <v>HCM 030</v>
      </c>
      <c r="AR468" s="140"/>
      <c r="AS468" s="140"/>
      <c r="AT468" s="135" t="str">
        <f t="array" ref="AT468">xlookup($E:$E,'CLV2'!$A:$A,'CLV2'!$F:$F)</f>
        <v>3.LOCAL FRUITS</v>
      </c>
      <c r="AU468" s="135" t="str">
        <f t="array" ref="AU468">xlookup($E:$E,'CLV2'!$A:$A,'CLV2'!$G:$G)</f>
        <v>4.Dưa Hấu</v>
      </c>
      <c r="AV468" s="142"/>
      <c r="AW468" s="143"/>
      <c r="AX468" s="144"/>
    </row>
    <row r="469" ht="22.5" customHeight="1">
      <c r="A469" s="113"/>
      <c r="B469" s="114">
        <v>46235.0</v>
      </c>
      <c r="C469" s="115" t="s">
        <v>992</v>
      </c>
      <c r="D469" s="116" t="str">
        <f>VLOOKUP(C469,'DS ST'!A:B,2,0)</f>
        <v>KDG</v>
      </c>
      <c r="E469" s="117">
        <v>10356.0</v>
      </c>
      <c r="F469" s="115" t="s">
        <v>5377</v>
      </c>
      <c r="G469" s="115" t="s">
        <v>29</v>
      </c>
      <c r="H469" s="118">
        <v>8.0</v>
      </c>
      <c r="I469" s="118">
        <v>7.0</v>
      </c>
      <c r="J469" s="119">
        <f t="shared" si="4"/>
        <v>1</v>
      </c>
      <c r="K469" s="115" t="s">
        <v>5527</v>
      </c>
      <c r="L469" s="121" t="str">
        <f t="shared" si="5"/>
        <v>PT159819810356</v>
      </c>
      <c r="M469" s="121" t="s">
        <v>5528</v>
      </c>
      <c r="N469" s="122"/>
      <c r="O469" s="122"/>
      <c r="P469" s="119">
        <f t="shared" si="6"/>
        <v>1</v>
      </c>
      <c r="Q469" s="124"/>
      <c r="R469" s="124"/>
      <c r="S469" s="153" t="s">
        <v>5529</v>
      </c>
      <c r="T469" s="125" t="s">
        <v>695</v>
      </c>
      <c r="U469" s="126" t="s">
        <v>697</v>
      </c>
      <c r="V469" s="127" t="s">
        <v>1500</v>
      </c>
      <c r="W469" s="129" t="str">
        <f t="shared" si="7"/>
        <v/>
      </c>
      <c r="X469" s="129" t="str">
        <f t="shared" si="21"/>
        <v/>
      </c>
      <c r="Y469" s="130" t="str">
        <f>IF(N(P469)&lt;=0,"",IF(OR(T469="Hình KDB",T469="Hình tele",ISNUMBER(SEARCH("Hình KDB",T469)),ISNUMBER(SEARCH("Hình tele",T469)),ISNUMBER(SEARCH("sai code",T469)),ISNUMBER(SEARCH("Thiếu kiện",U469))),"Kho rau",IF(AND(T469&lt;&gt;"Hình KDB",T469&lt;&gt;"Hình tele"),"Chưa xác định",IF(N(O469)&gt;0,IF(OR(T469="Hình KDB",T469="Hình tele",ISNUMBER(SEARCH("Hình KDB",T469)),ISNUMBER(SEARCH("Hình tele",T469)),ISNUMBER(SEARCH("sai code",T469)),ISNUMBER(SEARCH("Thiếu kiện",U469))),"Kho rau","Chưa xác định"),IF(OR(T469="Hình KDB",T469="Hình tele",ISNUMBER(SEARCH("Hình KDB",T469)),ISNUMBER(SEARCH("Hình tele",T469)),ISNUMBER(SEARCH("sai code",T469)),ISNUMBER(SEARCH("Thiếu kiện",U469))),"Kho rau",IF(V469="Chưa xác định","Chưa xác định",IF(OR(V469="DC giao thiếu",V469="TX giao thiếu kiện",V469="Hàng không đạt CL"),"Kho rau","")))))))</f>
        <v>Kho rau</v>
      </c>
      <c r="Z469" s="131" t="s">
        <v>745</v>
      </c>
      <c r="AA469" s="124"/>
      <c r="AB469" s="132"/>
      <c r="AC469" s="133"/>
      <c r="AD469" s="134"/>
      <c r="AE469" s="133"/>
      <c r="AF469" s="135" t="str">
        <f t="array" ref="AF469">xlookup($E:$E,'CLV2'!$A:$A,'CLV2'!E:E)</f>
        <v>2.VEGETABLES</v>
      </c>
      <c r="AG469" s="135" t="str">
        <f t="shared" si="10"/>
        <v>Pack</v>
      </c>
      <c r="AH469" s="136">
        <f t="shared" si="11"/>
        <v>0.125</v>
      </c>
      <c r="AI469" s="137">
        <f t="array" ref="AI469">XLOOKUP(E469,'Đơn giá'!A:A,'Đơn giá'!D:D)</f>
        <v>9603</v>
      </c>
      <c r="AJ469" s="138">
        <f t="shared" si="12"/>
        <v>9603</v>
      </c>
      <c r="AK469" s="138">
        <f t="shared" si="13"/>
        <v>0</v>
      </c>
      <c r="AL469" s="138">
        <f t="shared" si="14"/>
        <v>0</v>
      </c>
      <c r="AM469" s="138">
        <f t="shared" si="15"/>
        <v>9603</v>
      </c>
      <c r="AN469" s="138">
        <f t="shared" si="16"/>
        <v>0</v>
      </c>
      <c r="AO469" s="139" t="str">
        <f t="array" ref="AO469">XLOOKUP($D:$D,'DS ST'!$J:$J,'DS ST'!K:K)</f>
        <v>SC008010 - Lê Nguyễn Ngọc Phượng</v>
      </c>
      <c r="AP469" s="139" t="str">
        <f t="array" ref="AP469">XLOOKUP($D:$D,'DS ST'!$J:$J,'DS ST'!L:L)</f>
        <v>Nguyễn Thị Cà</v>
      </c>
      <c r="AQ469" s="139" t="str">
        <f t="array" ref="AQ469">XLOOKUP($D:$D,'DS ST'!$J:$J,'DS ST'!M:M)</f>
        <v>HCM 016</v>
      </c>
      <c r="AR469" s="140"/>
      <c r="AS469" s="140"/>
      <c r="AT469" s="135" t="str">
        <f t="array" ref="AT469">xlookup($E:$E,'CLV2'!$A:$A,'CLV2'!$F:$F)</f>
        <v>3.LETTUCE, SNACKABLES</v>
      </c>
      <c r="AU469" s="135" t="str">
        <f t="array" ref="AU469">xlookup($E:$E,'CLV2'!$A:$A,'CLV2'!$G:$G)</f>
        <v>4.Xà Lách Nguyên Cây</v>
      </c>
      <c r="AV469" s="142"/>
      <c r="AW469" s="143"/>
      <c r="AX469" s="144"/>
    </row>
    <row r="470" ht="22.5" customHeight="1">
      <c r="A470" s="113"/>
      <c r="B470" s="114">
        <v>46235.0</v>
      </c>
      <c r="C470" s="115" t="s">
        <v>992</v>
      </c>
      <c r="D470" s="116" t="str">
        <f>VLOOKUP(C470,'DS ST'!A:B,2,0)</f>
        <v>KDG</v>
      </c>
      <c r="E470" s="117">
        <v>1101377.0</v>
      </c>
      <c r="F470" s="115" t="s">
        <v>1085</v>
      </c>
      <c r="G470" s="115" t="s">
        <v>104</v>
      </c>
      <c r="H470" s="118">
        <v>2.1</v>
      </c>
      <c r="I470" s="118">
        <v>2.06</v>
      </c>
      <c r="J470" s="119">
        <f t="shared" si="4"/>
        <v>0.04</v>
      </c>
      <c r="K470" s="115" t="s">
        <v>5527</v>
      </c>
      <c r="L470" s="121" t="str">
        <f t="shared" si="5"/>
        <v>PT15981981101377</v>
      </c>
      <c r="M470" s="121" t="s">
        <v>5528</v>
      </c>
      <c r="N470" s="122">
        <v>0.040000000000000036</v>
      </c>
      <c r="O470" s="122"/>
      <c r="P470" s="119">
        <f t="shared" si="6"/>
        <v>0</v>
      </c>
      <c r="Q470" s="124"/>
      <c r="R470" s="124"/>
      <c r="S470" s="153" t="s">
        <v>5529</v>
      </c>
      <c r="T470" s="125" t="s">
        <v>695</v>
      </c>
      <c r="U470" s="126" t="s">
        <v>697</v>
      </c>
      <c r="V470" s="127" t="s">
        <v>492</v>
      </c>
      <c r="W470" s="129" t="str">
        <f t="shared" si="7"/>
        <v>Hao hụt</v>
      </c>
      <c r="X470" s="129" t="str">
        <f t="shared" si="21"/>
        <v/>
      </c>
      <c r="Y470" s="154" t="s">
        <v>499</v>
      </c>
      <c r="Z470" s="131" t="s">
        <v>745</v>
      </c>
      <c r="AA470" s="124"/>
      <c r="AB470" s="132"/>
      <c r="AC470" s="133"/>
      <c r="AD470" s="134"/>
      <c r="AE470" s="133"/>
      <c r="AF470" s="135" t="str">
        <f t="array" ref="AF470">xlookup($E:$E,'CLV2'!$A:$A,'CLV2'!E:E)</f>
        <v>2.VEGETABLES</v>
      </c>
      <c r="AG470" s="135" t="str">
        <f t="shared" si="10"/>
        <v>KG</v>
      </c>
      <c r="AH470" s="136">
        <f t="shared" si="11"/>
        <v>0.01904761905</v>
      </c>
      <c r="AI470" s="137">
        <f t="array" ref="AI470">XLOOKUP(E470,'Đơn giá'!A:A,'Đơn giá'!D:D)</f>
        <v>60000</v>
      </c>
      <c r="AJ470" s="138">
        <f t="shared" si="12"/>
        <v>2400</v>
      </c>
      <c r="AK470" s="138">
        <f t="shared" si="13"/>
        <v>2400</v>
      </c>
      <c r="AL470" s="138">
        <f t="shared" si="14"/>
        <v>0</v>
      </c>
      <c r="AM470" s="138">
        <f t="shared" si="15"/>
        <v>0</v>
      </c>
      <c r="AN470" s="138">
        <f t="shared" si="16"/>
        <v>0</v>
      </c>
      <c r="AO470" s="139" t="str">
        <f t="array" ref="AO470">XLOOKUP($D:$D,'DS ST'!$J:$J,'DS ST'!K:K)</f>
        <v>SC008010 - Lê Nguyễn Ngọc Phượng</v>
      </c>
      <c r="AP470" s="139" t="str">
        <f t="array" ref="AP470">XLOOKUP($D:$D,'DS ST'!$J:$J,'DS ST'!L:L)</f>
        <v>Nguyễn Thị Cà</v>
      </c>
      <c r="AQ470" s="139" t="str">
        <f t="array" ref="AQ470">XLOOKUP($D:$D,'DS ST'!$J:$J,'DS ST'!M:M)</f>
        <v>HCM 016</v>
      </c>
      <c r="AR470" s="140"/>
      <c r="AS470" s="140"/>
      <c r="AT470" s="135" t="str">
        <f t="array" ref="AT470">xlookup($E:$E,'CLV2'!$A:$A,'CLV2'!$F:$F)</f>
        <v>3.LEAFY VEGGIES</v>
      </c>
      <c r="AU470" s="135" t="str">
        <f t="array" ref="AU470">xlookup($E:$E,'CLV2'!$A:$A,'CLV2'!$G:$G)</f>
        <v>4.Rau Ăn Bông</v>
      </c>
      <c r="AV470" s="142"/>
      <c r="AW470" s="143"/>
      <c r="AX470" s="144"/>
    </row>
    <row r="471" ht="22.5" customHeight="1">
      <c r="A471" s="113"/>
      <c r="B471" s="114">
        <v>46235.0</v>
      </c>
      <c r="C471" s="115" t="s">
        <v>992</v>
      </c>
      <c r="D471" s="116" t="str">
        <f>VLOOKUP(C471,'DS ST'!A:B,2,0)</f>
        <v>KDG</v>
      </c>
      <c r="E471" s="117">
        <v>1101592.0</v>
      </c>
      <c r="F471" s="115" t="s">
        <v>1161</v>
      </c>
      <c r="G471" s="115" t="s">
        <v>104</v>
      </c>
      <c r="H471" s="118">
        <v>10.0</v>
      </c>
      <c r="I471" s="118">
        <v>9.9</v>
      </c>
      <c r="J471" s="119">
        <f t="shared" si="4"/>
        <v>0.1</v>
      </c>
      <c r="K471" s="115" t="s">
        <v>5527</v>
      </c>
      <c r="L471" s="121" t="str">
        <f t="shared" si="5"/>
        <v>PT15981981101592</v>
      </c>
      <c r="M471" s="121" t="s">
        <v>5528</v>
      </c>
      <c r="N471" s="122">
        <v>0.09999999999999964</v>
      </c>
      <c r="O471" s="122"/>
      <c r="P471" s="119">
        <f t="shared" si="6"/>
        <v>0</v>
      </c>
      <c r="Q471" s="124"/>
      <c r="R471" s="124"/>
      <c r="S471" s="153" t="s">
        <v>5529</v>
      </c>
      <c r="T471" s="125" t="s">
        <v>695</v>
      </c>
      <c r="U471" s="126" t="s">
        <v>697</v>
      </c>
      <c r="V471" s="127" t="s">
        <v>492</v>
      </c>
      <c r="W471" s="129" t="str">
        <f t="shared" si="7"/>
        <v>Hao hụt</v>
      </c>
      <c r="X471" s="129" t="str">
        <f t="shared" si="21"/>
        <v/>
      </c>
      <c r="Y471" s="154" t="s">
        <v>499</v>
      </c>
      <c r="Z471" s="131" t="s">
        <v>745</v>
      </c>
      <c r="AA471" s="124"/>
      <c r="AB471" s="132"/>
      <c r="AC471" s="133"/>
      <c r="AD471" s="134"/>
      <c r="AE471" s="133"/>
      <c r="AF471" s="135" t="str">
        <f t="array" ref="AF471">xlookup($E:$E,'CLV2'!$A:$A,'CLV2'!E:E)</f>
        <v>2.FRUITS</v>
      </c>
      <c r="AG471" s="135" t="str">
        <f t="shared" si="10"/>
        <v>KG</v>
      </c>
      <c r="AH471" s="136">
        <f t="shared" si="11"/>
        <v>0.01</v>
      </c>
      <c r="AI471" s="137">
        <f t="array" ref="AI471">XLOOKUP(E471,'Đơn giá'!A:A,'Đơn giá'!D:D)</f>
        <v>73000</v>
      </c>
      <c r="AJ471" s="138">
        <f t="shared" si="12"/>
        <v>7300</v>
      </c>
      <c r="AK471" s="138">
        <f t="shared" si="13"/>
        <v>7300</v>
      </c>
      <c r="AL471" s="138">
        <f t="shared" si="14"/>
        <v>0</v>
      </c>
      <c r="AM471" s="138">
        <f t="shared" si="15"/>
        <v>0</v>
      </c>
      <c r="AN471" s="138">
        <f t="shared" si="16"/>
        <v>0</v>
      </c>
      <c r="AO471" s="139" t="str">
        <f t="array" ref="AO471">XLOOKUP($D:$D,'DS ST'!$J:$J,'DS ST'!K:K)</f>
        <v>SC008010 - Lê Nguyễn Ngọc Phượng</v>
      </c>
      <c r="AP471" s="139" t="str">
        <f t="array" ref="AP471">XLOOKUP($D:$D,'DS ST'!$J:$J,'DS ST'!L:L)</f>
        <v>Nguyễn Thị Cà</v>
      </c>
      <c r="AQ471" s="139" t="str">
        <f t="array" ref="AQ471">XLOOKUP($D:$D,'DS ST'!$J:$J,'DS ST'!M:M)</f>
        <v>HCM 016</v>
      </c>
      <c r="AR471" s="140"/>
      <c r="AS471" s="140"/>
      <c r="AT471" s="135" t="str">
        <f t="array" ref="AT471">xlookup($E:$E,'CLV2'!$A:$A,'CLV2'!$F:$F)</f>
        <v>3.LOCAL FRUITS</v>
      </c>
      <c r="AU471" s="135" t="str">
        <f t="array" ref="AU471">xlookup($E:$E,'CLV2'!$A:$A,'CLV2'!$G:$G)</f>
        <v>4.Sầu Riêng</v>
      </c>
      <c r="AV471" s="142"/>
      <c r="AW471" s="143"/>
      <c r="AX471" s="144"/>
    </row>
    <row r="472" ht="22.5" customHeight="1">
      <c r="A472" s="113"/>
      <c r="B472" s="114">
        <v>46235.0</v>
      </c>
      <c r="C472" s="115" t="s">
        <v>1202</v>
      </c>
      <c r="D472" s="116" t="str">
        <f>VLOOKUP(C472,'DS ST'!A:B,2,0)</f>
        <v>THN</v>
      </c>
      <c r="E472" s="117">
        <v>11111.0</v>
      </c>
      <c r="F472" s="115" t="s">
        <v>2514</v>
      </c>
      <c r="G472" s="115" t="s">
        <v>29</v>
      </c>
      <c r="H472" s="118">
        <v>5.0</v>
      </c>
      <c r="I472" s="118">
        <v>4.0</v>
      </c>
      <c r="J472" s="119">
        <f t="shared" si="4"/>
        <v>1</v>
      </c>
      <c r="K472" s="115" t="s">
        <v>5530</v>
      </c>
      <c r="L472" s="121" t="str">
        <f t="shared" si="5"/>
        <v>PT159819511111</v>
      </c>
      <c r="M472" s="121" t="s">
        <v>5531</v>
      </c>
      <c r="N472" s="122"/>
      <c r="O472" s="122"/>
      <c r="P472" s="119">
        <f t="shared" si="6"/>
        <v>1</v>
      </c>
      <c r="Q472" s="124"/>
      <c r="R472" s="153"/>
      <c r="S472" s="124"/>
      <c r="T472" s="125"/>
      <c r="U472" s="126" t="s">
        <v>697</v>
      </c>
      <c r="V472" s="127" t="s">
        <v>1500</v>
      </c>
      <c r="W472" s="129" t="str">
        <f t="shared" si="7"/>
        <v/>
      </c>
      <c r="X472" s="129" t="str">
        <f t="shared" si="21"/>
        <v/>
      </c>
      <c r="Y472" s="154" t="s">
        <v>499</v>
      </c>
      <c r="Z472" s="131" t="s">
        <v>745</v>
      </c>
      <c r="AA472" s="124"/>
      <c r="AB472" s="132"/>
      <c r="AC472" s="133"/>
      <c r="AD472" s="134"/>
      <c r="AE472" s="133"/>
      <c r="AF472" s="135" t="str">
        <f t="array" ref="AF472">xlookup($E:$E,'CLV2'!$A:$A,'CLV2'!E:E)</f>
        <v>2.VEGETABLES</v>
      </c>
      <c r="AG472" s="135" t="str">
        <f t="shared" si="10"/>
        <v>Pack</v>
      </c>
      <c r="AH472" s="136">
        <f t="shared" si="11"/>
        <v>0.2</v>
      </c>
      <c r="AI472" s="137">
        <f t="array" ref="AI472">XLOOKUP(E472,'Đơn giá'!A:A,'Đơn giá'!D:D)</f>
        <v>13000</v>
      </c>
      <c r="AJ472" s="138">
        <f t="shared" si="12"/>
        <v>13000</v>
      </c>
      <c r="AK472" s="138">
        <f t="shared" si="13"/>
        <v>0</v>
      </c>
      <c r="AL472" s="138">
        <f t="shared" si="14"/>
        <v>0</v>
      </c>
      <c r="AM472" s="138">
        <f t="shared" si="15"/>
        <v>13000</v>
      </c>
      <c r="AN472" s="138">
        <f t="shared" si="16"/>
        <v>0</v>
      </c>
      <c r="AO472" s="139" t="str">
        <f t="array" ref="AO472">XLOOKUP($D:$D,'DS ST'!$J:$J,'DS ST'!K:K)</f>
        <v>SC002196 - Phạm Hữu Chương</v>
      </c>
      <c r="AP472" s="139" t="str">
        <f t="array" ref="AP472">XLOOKUP($D:$D,'DS ST'!$J:$J,'DS ST'!L:L)</f>
        <v>Nguyễn Thị Cà</v>
      </c>
      <c r="AQ472" s="139" t="str">
        <f t="array" ref="AQ472">XLOOKUP($D:$D,'DS ST'!$J:$J,'DS ST'!M:M)</f>
        <v>HCM 020</v>
      </c>
      <c r="AR472" s="140"/>
      <c r="AS472" s="140"/>
      <c r="AT472" s="135" t="str">
        <f t="array" ref="AT472">xlookup($E:$E,'CLV2'!$A:$A,'CLV2'!$F:$F)</f>
        <v>3.LEAFY VEGGIES</v>
      </c>
      <c r="AU472" s="135" t="str">
        <f t="array" ref="AU472">xlookup($E:$E,'CLV2'!$A:$A,'CLV2'!$G:$G)</f>
        <v>4.Rau Cải</v>
      </c>
      <c r="AV472" s="142"/>
      <c r="AW472" s="143"/>
      <c r="AX472" s="144"/>
    </row>
    <row r="473" ht="22.5" customHeight="1">
      <c r="A473" s="113"/>
      <c r="B473" s="114">
        <v>46235.0</v>
      </c>
      <c r="C473" s="115" t="s">
        <v>1202</v>
      </c>
      <c r="D473" s="116" t="str">
        <f>VLOOKUP(C473,'DS ST'!A:B,2,0)</f>
        <v>THN</v>
      </c>
      <c r="E473" s="117">
        <v>8.938519099586E12</v>
      </c>
      <c r="F473" s="115" t="s">
        <v>1987</v>
      </c>
      <c r="G473" s="115" t="s">
        <v>56</v>
      </c>
      <c r="H473" s="118">
        <v>2.0</v>
      </c>
      <c r="I473" s="118">
        <v>0.0</v>
      </c>
      <c r="J473" s="119">
        <f t="shared" si="4"/>
        <v>2</v>
      </c>
      <c r="K473" s="115" t="s">
        <v>5530</v>
      </c>
      <c r="L473" s="121" t="str">
        <f t="shared" si="5"/>
        <v>PT15981958938519099586</v>
      </c>
      <c r="M473" s="121" t="s">
        <v>5531</v>
      </c>
      <c r="N473" s="122"/>
      <c r="O473" s="122"/>
      <c r="P473" s="119">
        <f t="shared" si="6"/>
        <v>2</v>
      </c>
      <c r="Q473" s="124"/>
      <c r="R473" s="153"/>
      <c r="S473" s="124"/>
      <c r="T473" s="125"/>
      <c r="U473" s="126" t="s">
        <v>697</v>
      </c>
      <c r="V473" s="127" t="s">
        <v>1500</v>
      </c>
      <c r="W473" s="129" t="str">
        <f t="shared" si="7"/>
        <v/>
      </c>
      <c r="X473" s="129" t="str">
        <f t="shared" si="21"/>
        <v/>
      </c>
      <c r="Y473" s="154" t="s">
        <v>499</v>
      </c>
      <c r="Z473" s="131" t="s">
        <v>745</v>
      </c>
      <c r="AA473" s="124"/>
      <c r="AB473" s="132"/>
      <c r="AC473" s="133"/>
      <c r="AD473" s="134"/>
      <c r="AE473" s="133"/>
      <c r="AF473" s="135" t="str">
        <f t="array" ref="AF473">xlookup($E:$E,'CLV2'!$A:$A,'CLV2'!E:E)</f>
        <v>2.FRUITS</v>
      </c>
      <c r="AG473" s="135" t="str">
        <f t="shared" si="10"/>
        <v>Pack</v>
      </c>
      <c r="AH473" s="136">
        <f t="shared" si="11"/>
        <v>1</v>
      </c>
      <c r="AI473" s="137" t="str">
        <f t="array" ref="AI473">XLOOKUP(E473,'Đơn giá'!A:A,'Đơn giá'!D:D)</f>
        <v>#N/A</v>
      </c>
      <c r="AJ473" s="138" t="str">
        <f t="shared" si="12"/>
        <v>#N/A</v>
      </c>
      <c r="AK473" s="138">
        <f t="shared" si="13"/>
        <v>0</v>
      </c>
      <c r="AL473" s="138">
        <f t="shared" si="14"/>
        <v>0</v>
      </c>
      <c r="AM473" s="138" t="str">
        <f t="shared" si="15"/>
        <v>#N/A</v>
      </c>
      <c r="AN473" s="138">
        <f t="shared" si="16"/>
        <v>0</v>
      </c>
      <c r="AO473" s="139" t="str">
        <f t="array" ref="AO473">XLOOKUP($D:$D,'DS ST'!$J:$J,'DS ST'!K:K)</f>
        <v>SC002196 - Phạm Hữu Chương</v>
      </c>
      <c r="AP473" s="139" t="str">
        <f t="array" ref="AP473">XLOOKUP($D:$D,'DS ST'!$J:$J,'DS ST'!L:L)</f>
        <v>Nguyễn Thị Cà</v>
      </c>
      <c r="AQ473" s="139" t="str">
        <f t="array" ref="AQ473">XLOOKUP($D:$D,'DS ST'!$J:$J,'DS ST'!M:M)</f>
        <v>HCM 020</v>
      </c>
      <c r="AR473" s="140"/>
      <c r="AS473" s="140"/>
      <c r="AT473" s="135" t="str">
        <f t="array" ref="AT473">xlookup($E:$E,'CLV2'!$A:$A,'CLV2'!$F:$F)</f>
        <v>3.LOCAL FRUITS</v>
      </c>
      <c r="AU473" s="135" t="str">
        <f t="array" ref="AU473">xlookup($E:$E,'CLV2'!$A:$A,'CLV2'!$G:$G)</f>
        <v>4.Xoài</v>
      </c>
      <c r="AV473" s="142"/>
      <c r="AW473" s="143"/>
      <c r="AX473" s="144"/>
    </row>
    <row r="474" ht="22.5" customHeight="1">
      <c r="A474" s="113"/>
      <c r="B474" s="114">
        <v>46235.0</v>
      </c>
      <c r="C474" s="115" t="s">
        <v>1170</v>
      </c>
      <c r="D474" s="116" t="str">
        <f>VLOOKUP(C474,'DS ST'!A:B,2,0)</f>
        <v>Q7R</v>
      </c>
      <c r="E474" s="117">
        <v>10463.0</v>
      </c>
      <c r="F474" s="115" t="s">
        <v>321</v>
      </c>
      <c r="G474" s="115" t="s">
        <v>275</v>
      </c>
      <c r="H474" s="118">
        <v>5.0</v>
      </c>
      <c r="I474" s="118">
        <v>4.0</v>
      </c>
      <c r="J474" s="119">
        <f t="shared" si="4"/>
        <v>1</v>
      </c>
      <c r="K474" s="115" t="s">
        <v>5532</v>
      </c>
      <c r="L474" s="121" t="str">
        <f t="shared" si="5"/>
        <v>PT159819210463</v>
      </c>
      <c r="M474" s="121" t="s">
        <v>5533</v>
      </c>
      <c r="N474" s="122"/>
      <c r="O474" s="122"/>
      <c r="P474" s="119">
        <f t="shared" si="6"/>
        <v>1</v>
      </c>
      <c r="Q474" s="124"/>
      <c r="R474" s="153" t="s">
        <v>1104</v>
      </c>
      <c r="S474" s="153" t="s">
        <v>5534</v>
      </c>
      <c r="T474" s="125"/>
      <c r="U474" s="126" t="s">
        <v>697</v>
      </c>
      <c r="V474" s="127" t="s">
        <v>1500</v>
      </c>
      <c r="W474" s="129" t="str">
        <f t="shared" si="7"/>
        <v/>
      </c>
      <c r="X474" s="129" t="str">
        <f t="shared" si="21"/>
        <v/>
      </c>
      <c r="Y474" s="154" t="s">
        <v>499</v>
      </c>
      <c r="Z474" s="131" t="s">
        <v>745</v>
      </c>
      <c r="AA474" s="124"/>
      <c r="AB474" s="132"/>
      <c r="AC474" s="133"/>
      <c r="AD474" s="134"/>
      <c r="AE474" s="133"/>
      <c r="AF474" s="135" t="str">
        <f t="array" ref="AF474">xlookup($E:$E,'CLV2'!$A:$A,'CLV2'!E:E)</f>
        <v>2.VEGETABLES</v>
      </c>
      <c r="AG474" s="135" t="str">
        <f t="shared" si="10"/>
        <v>Pack</v>
      </c>
      <c r="AH474" s="136">
        <f t="shared" si="11"/>
        <v>0.2</v>
      </c>
      <c r="AI474" s="137">
        <f t="array" ref="AI474">XLOOKUP(E474,'Đơn giá'!A:A,'Đơn giá'!D:D)</f>
        <v>10000</v>
      </c>
      <c r="AJ474" s="138">
        <f t="shared" si="12"/>
        <v>10000</v>
      </c>
      <c r="AK474" s="138">
        <f t="shared" si="13"/>
        <v>0</v>
      </c>
      <c r="AL474" s="138">
        <f t="shared" si="14"/>
        <v>0</v>
      </c>
      <c r="AM474" s="138">
        <f t="shared" si="15"/>
        <v>10000</v>
      </c>
      <c r="AN474" s="138">
        <f t="shared" si="16"/>
        <v>0</v>
      </c>
      <c r="AO474" s="139" t="str">
        <f t="array" ref="AO474">XLOOKUP($D:$D,'DS ST'!$J:$J,'DS ST'!K:K)</f>
        <v>SC005141 - Phạm Duy</v>
      </c>
      <c r="AP474" s="139" t="str">
        <f t="array" ref="AP474">XLOOKUP($D:$D,'DS ST'!$J:$J,'DS ST'!L:L)</f>
        <v>Võ Thị Huệ</v>
      </c>
      <c r="AQ474" s="139" t="str">
        <f t="array" ref="AQ474">XLOOKUP($D:$D,'DS ST'!$J:$J,'DS ST'!M:M)</f>
        <v>HCM 024</v>
      </c>
      <c r="AR474" s="140"/>
      <c r="AS474" s="140"/>
      <c r="AT474" s="135" t="str">
        <f t="array" ref="AT474">xlookup($E:$E,'CLV2'!$A:$A,'CLV2'!$F:$F)</f>
        <v>3.LETTUCE, SNACKABLES</v>
      </c>
      <c r="AU474" s="135" t="str">
        <f t="array" ref="AU474">xlookup($E:$E,'CLV2'!$A:$A,'CLV2'!$G:$G)</f>
        <v>4.Cà Chua, Dưa Leo, Ớt Ngọt</v>
      </c>
      <c r="AV474" s="142"/>
      <c r="AW474" s="143"/>
      <c r="AX474" s="144"/>
    </row>
    <row r="475" ht="22.5" customHeight="1">
      <c r="A475" s="113"/>
      <c r="B475" s="114">
        <v>46235.0</v>
      </c>
      <c r="C475" s="115" t="s">
        <v>1170</v>
      </c>
      <c r="D475" s="116" t="str">
        <f>VLOOKUP(C475,'DS ST'!A:B,2,0)</f>
        <v>Q7R</v>
      </c>
      <c r="E475" s="117">
        <v>10793.0</v>
      </c>
      <c r="F475" s="115" t="s">
        <v>642</v>
      </c>
      <c r="G475" s="115" t="s">
        <v>29</v>
      </c>
      <c r="H475" s="118">
        <v>10.0</v>
      </c>
      <c r="I475" s="118">
        <v>0.0</v>
      </c>
      <c r="J475" s="119">
        <f t="shared" si="4"/>
        <v>10</v>
      </c>
      <c r="K475" s="115" t="s">
        <v>5532</v>
      </c>
      <c r="L475" s="121" t="str">
        <f t="shared" si="5"/>
        <v>PT159819210793</v>
      </c>
      <c r="M475" s="121" t="s">
        <v>5533</v>
      </c>
      <c r="N475" s="122"/>
      <c r="O475" s="122"/>
      <c r="P475" s="119">
        <f t="shared" si="6"/>
        <v>10</v>
      </c>
      <c r="Q475" s="124"/>
      <c r="R475" s="153" t="s">
        <v>1104</v>
      </c>
      <c r="S475" s="153" t="s">
        <v>5534</v>
      </c>
      <c r="T475" s="125"/>
      <c r="U475" s="126" t="s">
        <v>697</v>
      </c>
      <c r="V475" s="127" t="s">
        <v>1500</v>
      </c>
      <c r="W475" s="129" t="str">
        <f t="shared" si="7"/>
        <v/>
      </c>
      <c r="X475" s="129" t="str">
        <f t="shared" si="21"/>
        <v/>
      </c>
      <c r="Y475" s="154" t="s">
        <v>499</v>
      </c>
      <c r="Z475" s="131" t="s">
        <v>745</v>
      </c>
      <c r="AA475" s="124"/>
      <c r="AB475" s="132"/>
      <c r="AC475" s="133"/>
      <c r="AD475" s="134"/>
      <c r="AE475" s="133"/>
      <c r="AF475" s="135" t="str">
        <f t="array" ref="AF475">xlookup($E:$E,'CLV2'!$A:$A,'CLV2'!E:E)</f>
        <v>2.VEGETABLES</v>
      </c>
      <c r="AG475" s="135" t="str">
        <f t="shared" si="10"/>
        <v>Pack</v>
      </c>
      <c r="AH475" s="136">
        <f t="shared" si="11"/>
        <v>1</v>
      </c>
      <c r="AI475" s="137">
        <f t="array" ref="AI475">XLOOKUP(E475,'Đơn giá'!A:A,'Đơn giá'!D:D)</f>
        <v>5500</v>
      </c>
      <c r="AJ475" s="138">
        <f t="shared" si="12"/>
        <v>55000</v>
      </c>
      <c r="AK475" s="138">
        <f t="shared" si="13"/>
        <v>0</v>
      </c>
      <c r="AL475" s="138">
        <f t="shared" si="14"/>
        <v>0</v>
      </c>
      <c r="AM475" s="138">
        <f t="shared" si="15"/>
        <v>55000</v>
      </c>
      <c r="AN475" s="138">
        <f t="shared" si="16"/>
        <v>0</v>
      </c>
      <c r="AO475" s="139" t="str">
        <f t="array" ref="AO475">XLOOKUP($D:$D,'DS ST'!$J:$J,'DS ST'!K:K)</f>
        <v>SC005141 - Phạm Duy</v>
      </c>
      <c r="AP475" s="139" t="str">
        <f t="array" ref="AP475">XLOOKUP($D:$D,'DS ST'!$J:$J,'DS ST'!L:L)</f>
        <v>Võ Thị Huệ</v>
      </c>
      <c r="AQ475" s="139" t="str">
        <f t="array" ref="AQ475">XLOOKUP($D:$D,'DS ST'!$J:$J,'DS ST'!M:M)</f>
        <v>HCM 024</v>
      </c>
      <c r="AR475" s="140"/>
      <c r="AS475" s="140"/>
      <c r="AT475" s="135" t="str">
        <f t="array" ref="AT475">xlookup($E:$E,'CLV2'!$A:$A,'CLV2'!$F:$F)</f>
        <v>3.HERBS</v>
      </c>
      <c r="AU475" s="135" t="str">
        <f t="array" ref="AU475">xlookup($E:$E,'CLV2'!$A:$A,'CLV2'!$G:$G)</f>
        <v>4.Rau Thơm, Rau Nêm</v>
      </c>
      <c r="AV475" s="142"/>
      <c r="AW475" s="143"/>
      <c r="AX475" s="144"/>
    </row>
    <row r="476" ht="22.5" customHeight="1">
      <c r="A476" s="113"/>
      <c r="B476" s="114">
        <v>46235.0</v>
      </c>
      <c r="C476" s="115" t="s">
        <v>1170</v>
      </c>
      <c r="D476" s="116" t="str">
        <f>VLOOKUP(C476,'DS ST'!A:B,2,0)</f>
        <v>Q7R</v>
      </c>
      <c r="E476" s="117">
        <v>11364.0</v>
      </c>
      <c r="F476" s="115" t="s">
        <v>1293</v>
      </c>
      <c r="G476" s="115" t="s">
        <v>116</v>
      </c>
      <c r="H476" s="118">
        <v>3.0</v>
      </c>
      <c r="I476" s="118">
        <v>2.0</v>
      </c>
      <c r="J476" s="119">
        <f t="shared" si="4"/>
        <v>1</v>
      </c>
      <c r="K476" s="115" t="s">
        <v>5532</v>
      </c>
      <c r="L476" s="121" t="str">
        <f t="shared" si="5"/>
        <v>PT159819211364</v>
      </c>
      <c r="M476" s="121" t="s">
        <v>5533</v>
      </c>
      <c r="N476" s="122"/>
      <c r="O476" s="122"/>
      <c r="P476" s="119">
        <f t="shared" si="6"/>
        <v>1</v>
      </c>
      <c r="Q476" s="124"/>
      <c r="R476" s="153" t="s">
        <v>1104</v>
      </c>
      <c r="S476" s="153" t="s">
        <v>5534</v>
      </c>
      <c r="T476" s="125"/>
      <c r="U476" s="126" t="s">
        <v>697</v>
      </c>
      <c r="V476" s="127" t="s">
        <v>1500</v>
      </c>
      <c r="W476" s="129" t="str">
        <f t="shared" si="7"/>
        <v/>
      </c>
      <c r="X476" s="129" t="str">
        <f t="shared" si="21"/>
        <v/>
      </c>
      <c r="Y476" s="154" t="s">
        <v>499</v>
      </c>
      <c r="Z476" s="131" t="s">
        <v>745</v>
      </c>
      <c r="AA476" s="124"/>
      <c r="AB476" s="132"/>
      <c r="AC476" s="133"/>
      <c r="AD476" s="134"/>
      <c r="AE476" s="133"/>
      <c r="AF476" s="135" t="str">
        <f t="array" ref="AF476">xlookup($E:$E,'CLV2'!$A:$A,'CLV2'!E:E)</f>
        <v>2.VEGETABLES</v>
      </c>
      <c r="AG476" s="135" t="str">
        <f t="shared" si="10"/>
        <v>Pack</v>
      </c>
      <c r="AH476" s="136">
        <f t="shared" si="11"/>
        <v>0.3333333333</v>
      </c>
      <c r="AI476" s="137">
        <f t="array" ref="AI476">XLOOKUP(E476,'Đơn giá'!A:A,'Đơn giá'!D:D)</f>
        <v>20000</v>
      </c>
      <c r="AJ476" s="138">
        <f t="shared" si="12"/>
        <v>20000</v>
      </c>
      <c r="AK476" s="138">
        <f t="shared" si="13"/>
        <v>0</v>
      </c>
      <c r="AL476" s="138">
        <f t="shared" si="14"/>
        <v>0</v>
      </c>
      <c r="AM476" s="138">
        <f t="shared" si="15"/>
        <v>20000</v>
      </c>
      <c r="AN476" s="138">
        <f t="shared" si="16"/>
        <v>0</v>
      </c>
      <c r="AO476" s="139" t="str">
        <f t="array" ref="AO476">XLOOKUP($D:$D,'DS ST'!$J:$J,'DS ST'!K:K)</f>
        <v>SC005141 - Phạm Duy</v>
      </c>
      <c r="AP476" s="139" t="str">
        <f t="array" ref="AP476">XLOOKUP($D:$D,'DS ST'!$J:$J,'DS ST'!L:L)</f>
        <v>Võ Thị Huệ</v>
      </c>
      <c r="AQ476" s="139" t="str">
        <f t="array" ref="AQ476">XLOOKUP($D:$D,'DS ST'!$J:$J,'DS ST'!M:M)</f>
        <v>HCM 024</v>
      </c>
      <c r="AR476" s="140"/>
      <c r="AS476" s="140"/>
      <c r="AT476" s="135" t="str">
        <f t="array" ref="AT476">xlookup($E:$E,'CLV2'!$A:$A,'CLV2'!$F:$F)</f>
        <v>3.FRUIT VEGGIES</v>
      </c>
      <c r="AU476" s="135" t="str">
        <f t="array" ref="AU476">xlookup($E:$E,'CLV2'!$A:$A,'CLV2'!$G:$G)</f>
        <v>4.Bắp, Đậu</v>
      </c>
      <c r="AV476" s="142"/>
      <c r="AW476" s="143"/>
      <c r="AX476" s="144"/>
    </row>
    <row r="477" ht="22.5" customHeight="1">
      <c r="A477" s="113"/>
      <c r="B477" s="114">
        <v>46235.0</v>
      </c>
      <c r="C477" s="115" t="s">
        <v>1170</v>
      </c>
      <c r="D477" s="116" t="str">
        <f>VLOOKUP(C477,'DS ST'!A:B,2,0)</f>
        <v>Q7R</v>
      </c>
      <c r="E477" s="117">
        <v>1101318.0</v>
      </c>
      <c r="F477" s="115" t="s">
        <v>1036</v>
      </c>
      <c r="G477" s="115" t="s">
        <v>104</v>
      </c>
      <c r="H477" s="118">
        <v>8.3</v>
      </c>
      <c r="I477" s="118">
        <v>8.24</v>
      </c>
      <c r="J477" s="119">
        <f t="shared" si="4"/>
        <v>0.06</v>
      </c>
      <c r="K477" s="115" t="s">
        <v>5532</v>
      </c>
      <c r="L477" s="121" t="str">
        <f t="shared" si="5"/>
        <v>PT15981921101318</v>
      </c>
      <c r="M477" s="121" t="s">
        <v>5533</v>
      </c>
      <c r="N477" s="122">
        <v>0.0600000000000005</v>
      </c>
      <c r="O477" s="122"/>
      <c r="P477" s="119">
        <f t="shared" si="6"/>
        <v>0</v>
      </c>
      <c r="Q477" s="124"/>
      <c r="R477" s="153" t="s">
        <v>1104</v>
      </c>
      <c r="S477" s="153" t="s">
        <v>5534</v>
      </c>
      <c r="T477" s="125" t="s">
        <v>5395</v>
      </c>
      <c r="U477" s="126" t="s">
        <v>697</v>
      </c>
      <c r="V477" s="127" t="s">
        <v>492</v>
      </c>
      <c r="W477" s="129" t="str">
        <f t="shared" si="7"/>
        <v>Hao hụt</v>
      </c>
      <c r="X477" s="129" t="str">
        <f t="shared" si="21"/>
        <v/>
      </c>
      <c r="Y477" s="154" t="s">
        <v>499</v>
      </c>
      <c r="Z477" s="131" t="s">
        <v>745</v>
      </c>
      <c r="AA477" s="124"/>
      <c r="AB477" s="132"/>
      <c r="AC477" s="133"/>
      <c r="AD477" s="134"/>
      <c r="AE477" s="133"/>
      <c r="AF477" s="135" t="str">
        <f t="array" ref="AF477">xlookup($E:$E,'CLV2'!$A:$A,'CLV2'!E:E)</f>
        <v>2.FRUITS</v>
      </c>
      <c r="AG477" s="135" t="str">
        <f t="shared" si="10"/>
        <v>KG</v>
      </c>
      <c r="AH477" s="136">
        <f t="shared" si="11"/>
        <v>0.007228915663</v>
      </c>
      <c r="AI477" s="137">
        <f t="array" ref="AI477">XLOOKUP(E477,'Đơn giá'!A:A,'Đơn giá'!D:D)</f>
        <v>35000</v>
      </c>
      <c r="AJ477" s="138">
        <f t="shared" si="12"/>
        <v>2100</v>
      </c>
      <c r="AK477" s="138">
        <f t="shared" si="13"/>
        <v>2100</v>
      </c>
      <c r="AL477" s="138">
        <f t="shared" si="14"/>
        <v>0</v>
      </c>
      <c r="AM477" s="138">
        <f t="shared" si="15"/>
        <v>0</v>
      </c>
      <c r="AN477" s="138">
        <f t="shared" si="16"/>
        <v>0</v>
      </c>
      <c r="AO477" s="139" t="str">
        <f t="array" ref="AO477">XLOOKUP($D:$D,'DS ST'!$J:$J,'DS ST'!K:K)</f>
        <v>SC005141 - Phạm Duy</v>
      </c>
      <c r="AP477" s="139" t="str">
        <f t="array" ref="AP477">XLOOKUP($D:$D,'DS ST'!$J:$J,'DS ST'!L:L)</f>
        <v>Võ Thị Huệ</v>
      </c>
      <c r="AQ477" s="139" t="str">
        <f t="array" ref="AQ477">XLOOKUP($D:$D,'DS ST'!$J:$J,'DS ST'!M:M)</f>
        <v>HCM 024</v>
      </c>
      <c r="AR477" s="140"/>
      <c r="AS477" s="140"/>
      <c r="AT477" s="135" t="str">
        <f t="array" ref="AT477">xlookup($E:$E,'CLV2'!$A:$A,'CLV2'!$F:$F)</f>
        <v>3.LOCAL FRUITS</v>
      </c>
      <c r="AU477" s="135" t="str">
        <f t="array" ref="AU477">xlookup($E:$E,'CLV2'!$A:$A,'CLV2'!$G:$G)</f>
        <v>4.Mận Roi</v>
      </c>
      <c r="AV477" s="142"/>
      <c r="AW477" s="143"/>
      <c r="AX477" s="144"/>
    </row>
    <row r="478" ht="22.5" customHeight="1">
      <c r="A478" s="113"/>
      <c r="B478" s="114">
        <v>46235.0</v>
      </c>
      <c r="C478" s="115" t="s">
        <v>1170</v>
      </c>
      <c r="D478" s="116" t="str">
        <f>VLOOKUP(C478,'DS ST'!A:B,2,0)</f>
        <v>Q7R</v>
      </c>
      <c r="E478" s="117">
        <v>1101592.0</v>
      </c>
      <c r="F478" s="115" t="s">
        <v>1161</v>
      </c>
      <c r="G478" s="115" t="s">
        <v>104</v>
      </c>
      <c r="H478" s="118">
        <v>9.8</v>
      </c>
      <c r="I478" s="118">
        <v>9.74</v>
      </c>
      <c r="J478" s="119">
        <f t="shared" si="4"/>
        <v>0.06</v>
      </c>
      <c r="K478" s="115" t="s">
        <v>5532</v>
      </c>
      <c r="L478" s="121" t="str">
        <f t="shared" si="5"/>
        <v>PT15981921101592</v>
      </c>
      <c r="M478" s="121" t="s">
        <v>5533</v>
      </c>
      <c r="N478" s="122">
        <v>0.0600000000000005</v>
      </c>
      <c r="O478" s="122"/>
      <c r="P478" s="119">
        <f t="shared" si="6"/>
        <v>0</v>
      </c>
      <c r="Q478" s="124"/>
      <c r="R478" s="153" t="s">
        <v>1104</v>
      </c>
      <c r="S478" s="153" t="s">
        <v>5534</v>
      </c>
      <c r="T478" s="125" t="s">
        <v>5395</v>
      </c>
      <c r="U478" s="126" t="s">
        <v>697</v>
      </c>
      <c r="V478" s="127" t="s">
        <v>492</v>
      </c>
      <c r="W478" s="129" t="str">
        <f t="shared" si="7"/>
        <v>Hao hụt</v>
      </c>
      <c r="X478" s="129" t="str">
        <f t="shared" si="21"/>
        <v/>
      </c>
      <c r="Y478" s="154" t="s">
        <v>499</v>
      </c>
      <c r="Z478" s="131" t="s">
        <v>745</v>
      </c>
      <c r="AA478" s="124"/>
      <c r="AB478" s="132"/>
      <c r="AC478" s="133"/>
      <c r="AD478" s="134"/>
      <c r="AE478" s="133"/>
      <c r="AF478" s="135" t="str">
        <f t="array" ref="AF478">xlookup($E:$E,'CLV2'!$A:$A,'CLV2'!E:E)</f>
        <v>2.FRUITS</v>
      </c>
      <c r="AG478" s="135" t="str">
        <f t="shared" si="10"/>
        <v>KG</v>
      </c>
      <c r="AH478" s="136">
        <f t="shared" si="11"/>
        <v>0.00612244898</v>
      </c>
      <c r="AI478" s="137">
        <f t="array" ref="AI478">XLOOKUP(E478,'Đơn giá'!A:A,'Đơn giá'!D:D)</f>
        <v>73000</v>
      </c>
      <c r="AJ478" s="138">
        <f t="shared" si="12"/>
        <v>4380</v>
      </c>
      <c r="AK478" s="138">
        <f t="shared" si="13"/>
        <v>4380</v>
      </c>
      <c r="AL478" s="138">
        <f t="shared" si="14"/>
        <v>0</v>
      </c>
      <c r="AM478" s="138">
        <f t="shared" si="15"/>
        <v>0</v>
      </c>
      <c r="AN478" s="138">
        <f t="shared" si="16"/>
        <v>0</v>
      </c>
      <c r="AO478" s="139" t="str">
        <f t="array" ref="AO478">XLOOKUP($D:$D,'DS ST'!$J:$J,'DS ST'!K:K)</f>
        <v>SC005141 - Phạm Duy</v>
      </c>
      <c r="AP478" s="139" t="str">
        <f t="array" ref="AP478">XLOOKUP($D:$D,'DS ST'!$J:$J,'DS ST'!L:L)</f>
        <v>Võ Thị Huệ</v>
      </c>
      <c r="AQ478" s="139" t="str">
        <f t="array" ref="AQ478">XLOOKUP($D:$D,'DS ST'!$J:$J,'DS ST'!M:M)</f>
        <v>HCM 024</v>
      </c>
      <c r="AR478" s="140"/>
      <c r="AS478" s="140"/>
      <c r="AT478" s="135" t="str">
        <f t="array" ref="AT478">xlookup($E:$E,'CLV2'!$A:$A,'CLV2'!$F:$F)</f>
        <v>3.LOCAL FRUITS</v>
      </c>
      <c r="AU478" s="135" t="str">
        <f t="array" ref="AU478">xlookup($E:$E,'CLV2'!$A:$A,'CLV2'!$G:$G)</f>
        <v>4.Sầu Riêng</v>
      </c>
      <c r="AV478" s="142"/>
      <c r="AW478" s="143"/>
      <c r="AX478" s="144"/>
    </row>
    <row r="479" ht="22.5" customHeight="1">
      <c r="A479" s="113"/>
      <c r="B479" s="114">
        <v>46235.0</v>
      </c>
      <c r="C479" s="115" t="s">
        <v>1170</v>
      </c>
      <c r="D479" s="116" t="str">
        <f>VLOOKUP(C479,'DS ST'!A:B,2,0)</f>
        <v>Q7R</v>
      </c>
      <c r="E479" s="117">
        <v>1101812.0</v>
      </c>
      <c r="F479" s="115" t="s">
        <v>1177</v>
      </c>
      <c r="G479" s="115" t="s">
        <v>104</v>
      </c>
      <c r="H479" s="118">
        <v>30.6</v>
      </c>
      <c r="I479" s="118">
        <v>30.54</v>
      </c>
      <c r="J479" s="119">
        <f t="shared" si="4"/>
        <v>0.06</v>
      </c>
      <c r="K479" s="115" t="s">
        <v>5532</v>
      </c>
      <c r="L479" s="121" t="str">
        <f t="shared" si="5"/>
        <v>PT15981921101812</v>
      </c>
      <c r="M479" s="121" t="s">
        <v>5533</v>
      </c>
      <c r="N479" s="122">
        <v>0.060000000000002274</v>
      </c>
      <c r="O479" s="122"/>
      <c r="P479" s="119">
        <f t="shared" si="6"/>
        <v>0</v>
      </c>
      <c r="Q479" s="124"/>
      <c r="R479" s="153" t="s">
        <v>1104</v>
      </c>
      <c r="S479" s="153" t="s">
        <v>5534</v>
      </c>
      <c r="T479" s="125" t="s">
        <v>5395</v>
      </c>
      <c r="U479" s="126" t="s">
        <v>697</v>
      </c>
      <c r="V479" s="127" t="s">
        <v>492</v>
      </c>
      <c r="W479" s="129" t="str">
        <f t="shared" si="7"/>
        <v>Hao hụt</v>
      </c>
      <c r="X479" s="129" t="str">
        <f t="shared" si="21"/>
        <v/>
      </c>
      <c r="Y479" s="154" t="s">
        <v>499</v>
      </c>
      <c r="Z479" s="131" t="s">
        <v>745</v>
      </c>
      <c r="AA479" s="124"/>
      <c r="AB479" s="132"/>
      <c r="AC479" s="133"/>
      <c r="AD479" s="134"/>
      <c r="AE479" s="133"/>
      <c r="AF479" s="135" t="str">
        <f t="array" ref="AF479">xlookup($E:$E,'CLV2'!$A:$A,'CLV2'!E:E)</f>
        <v>2.FRUITS</v>
      </c>
      <c r="AG479" s="135" t="str">
        <f t="shared" si="10"/>
        <v>KG</v>
      </c>
      <c r="AH479" s="136">
        <f t="shared" si="11"/>
        <v>0.001960784314</v>
      </c>
      <c r="AI479" s="137">
        <f t="array" ref="AI479">XLOOKUP(E479,'Đơn giá'!A:A,'Đơn giá'!D:D)</f>
        <v>23000</v>
      </c>
      <c r="AJ479" s="138">
        <f t="shared" si="12"/>
        <v>1380</v>
      </c>
      <c r="AK479" s="138">
        <f t="shared" si="13"/>
        <v>1380</v>
      </c>
      <c r="AL479" s="138">
        <f t="shared" si="14"/>
        <v>0</v>
      </c>
      <c r="AM479" s="138">
        <f t="shared" si="15"/>
        <v>0</v>
      </c>
      <c r="AN479" s="138">
        <f t="shared" si="16"/>
        <v>0</v>
      </c>
      <c r="AO479" s="139" t="str">
        <f t="array" ref="AO479">XLOOKUP($D:$D,'DS ST'!$J:$J,'DS ST'!K:K)</f>
        <v>SC005141 - Phạm Duy</v>
      </c>
      <c r="AP479" s="139" t="str">
        <f t="array" ref="AP479">XLOOKUP($D:$D,'DS ST'!$J:$J,'DS ST'!L:L)</f>
        <v>Võ Thị Huệ</v>
      </c>
      <c r="AQ479" s="139" t="str">
        <f t="array" ref="AQ479">XLOOKUP($D:$D,'DS ST'!$J:$J,'DS ST'!M:M)</f>
        <v>HCM 024</v>
      </c>
      <c r="AR479" s="140"/>
      <c r="AS479" s="140"/>
      <c r="AT479" s="135" t="str">
        <f t="array" ref="AT479">xlookup($E:$E,'CLV2'!$A:$A,'CLV2'!$F:$F)</f>
        <v>3.LOCAL FRUITS</v>
      </c>
      <c r="AU479" s="135" t="str">
        <f t="array" ref="AU479">xlookup($E:$E,'CLV2'!$A:$A,'CLV2'!$G:$G)</f>
        <v>4.Dưa Hấu</v>
      </c>
      <c r="AV479" s="142"/>
      <c r="AW479" s="143"/>
      <c r="AX479" s="144"/>
    </row>
    <row r="480" ht="22.5" customHeight="1">
      <c r="A480" s="113"/>
      <c r="B480" s="114">
        <v>46235.0</v>
      </c>
      <c r="C480" s="115" t="s">
        <v>154</v>
      </c>
      <c r="D480" s="116" t="str">
        <f>VLOOKUP(C480,'DS ST'!A:B,2,0)</f>
        <v>A106</v>
      </c>
      <c r="E480" s="117">
        <v>1101318.0</v>
      </c>
      <c r="F480" s="115" t="s">
        <v>1036</v>
      </c>
      <c r="G480" s="115" t="s">
        <v>104</v>
      </c>
      <c r="H480" s="118">
        <v>4.1</v>
      </c>
      <c r="I480" s="118">
        <v>4.08</v>
      </c>
      <c r="J480" s="119">
        <f t="shared" si="4"/>
        <v>0.02</v>
      </c>
      <c r="K480" s="115" t="s">
        <v>5535</v>
      </c>
      <c r="L480" s="121" t="str">
        <f t="shared" si="5"/>
        <v>PT15981891101318</v>
      </c>
      <c r="M480" s="121" t="s">
        <v>5536</v>
      </c>
      <c r="N480" s="122">
        <v>0.019999999999999574</v>
      </c>
      <c r="O480" s="122"/>
      <c r="P480" s="119">
        <f t="shared" si="6"/>
        <v>0</v>
      </c>
      <c r="Q480" s="124"/>
      <c r="R480" s="124"/>
      <c r="S480" s="124"/>
      <c r="T480" s="125" t="s">
        <v>695</v>
      </c>
      <c r="U480" s="126" t="s">
        <v>697</v>
      </c>
      <c r="V480" s="127" t="s">
        <v>492</v>
      </c>
      <c r="W480" s="129" t="str">
        <f t="shared" si="7"/>
        <v>Hao hụt</v>
      </c>
      <c r="X480" s="129" t="str">
        <f t="shared" si="21"/>
        <v/>
      </c>
      <c r="Y480" s="154" t="s">
        <v>499</v>
      </c>
      <c r="Z480" s="131" t="s">
        <v>745</v>
      </c>
      <c r="AA480" s="124"/>
      <c r="AB480" s="132"/>
      <c r="AC480" s="133"/>
      <c r="AD480" s="134"/>
      <c r="AE480" s="133"/>
      <c r="AF480" s="135" t="str">
        <f t="array" ref="AF480">xlookup($E:$E,'CLV2'!$A:$A,'CLV2'!E:E)</f>
        <v>2.FRUITS</v>
      </c>
      <c r="AG480" s="135" t="str">
        <f t="shared" si="10"/>
        <v>KG</v>
      </c>
      <c r="AH480" s="136">
        <f t="shared" si="11"/>
        <v>0.00487804878</v>
      </c>
      <c r="AI480" s="137">
        <f t="array" ref="AI480">XLOOKUP(E480,'Đơn giá'!A:A,'Đơn giá'!D:D)</f>
        <v>35000</v>
      </c>
      <c r="AJ480" s="138">
        <f t="shared" si="12"/>
        <v>700</v>
      </c>
      <c r="AK480" s="138">
        <f t="shared" si="13"/>
        <v>700</v>
      </c>
      <c r="AL480" s="138">
        <f t="shared" si="14"/>
        <v>0</v>
      </c>
      <c r="AM480" s="138">
        <f t="shared" si="15"/>
        <v>0</v>
      </c>
      <c r="AN480" s="138">
        <f t="shared" si="16"/>
        <v>0</v>
      </c>
      <c r="AO480" s="139" t="str">
        <f t="array" ref="AO480">XLOOKUP($D:$D,'DS ST'!$J:$J,'DS ST'!K:K)</f>
        <v>SC006189 - Huỳnh Ngọc Phương</v>
      </c>
      <c r="AP480" s="139" t="str">
        <f t="array" ref="AP480">XLOOKUP($D:$D,'DS ST'!$J:$J,'DS ST'!L:L)</f>
        <v>Nguyễn Thị Cà</v>
      </c>
      <c r="AQ480" s="139" t="str">
        <f t="array" ref="AQ480">XLOOKUP($D:$D,'DS ST'!$J:$J,'DS ST'!M:M)</f>
        <v>HCM 033</v>
      </c>
      <c r="AR480" s="140"/>
      <c r="AS480" s="140"/>
      <c r="AT480" s="135" t="str">
        <f t="array" ref="AT480">xlookup($E:$E,'CLV2'!$A:$A,'CLV2'!$F:$F)</f>
        <v>3.LOCAL FRUITS</v>
      </c>
      <c r="AU480" s="135" t="str">
        <f t="array" ref="AU480">xlookup($E:$E,'CLV2'!$A:$A,'CLV2'!$G:$G)</f>
        <v>4.Mận Roi</v>
      </c>
      <c r="AV480" s="142"/>
      <c r="AW480" s="143"/>
      <c r="AX480" s="144"/>
    </row>
    <row r="481" ht="22.5" customHeight="1">
      <c r="A481" s="113"/>
      <c r="B481" s="114">
        <v>46235.0</v>
      </c>
      <c r="C481" s="115" t="s">
        <v>154</v>
      </c>
      <c r="D481" s="116" t="str">
        <f>VLOOKUP(C481,'DS ST'!A:B,2,0)</f>
        <v>A106</v>
      </c>
      <c r="E481" s="117">
        <v>1101592.0</v>
      </c>
      <c r="F481" s="115" t="s">
        <v>1161</v>
      </c>
      <c r="G481" s="115" t="s">
        <v>104</v>
      </c>
      <c r="H481" s="118">
        <v>9.9</v>
      </c>
      <c r="I481" s="118">
        <v>9.86</v>
      </c>
      <c r="J481" s="119">
        <f t="shared" si="4"/>
        <v>0.04</v>
      </c>
      <c r="K481" s="115" t="s">
        <v>5535</v>
      </c>
      <c r="L481" s="121" t="str">
        <f t="shared" si="5"/>
        <v>PT15981891101592</v>
      </c>
      <c r="M481" s="121" t="s">
        <v>5536</v>
      </c>
      <c r="N481" s="122">
        <v>0.040000000000000924</v>
      </c>
      <c r="O481" s="122"/>
      <c r="P481" s="119">
        <f t="shared" si="6"/>
        <v>0</v>
      </c>
      <c r="Q481" s="124"/>
      <c r="R481" s="124"/>
      <c r="S481" s="124"/>
      <c r="T481" s="125" t="s">
        <v>695</v>
      </c>
      <c r="U481" s="126" t="s">
        <v>697</v>
      </c>
      <c r="V481" s="127" t="s">
        <v>492</v>
      </c>
      <c r="W481" s="129" t="str">
        <f t="shared" si="7"/>
        <v>Hao hụt</v>
      </c>
      <c r="X481" s="129" t="str">
        <f t="shared" si="21"/>
        <v/>
      </c>
      <c r="Y481" s="154" t="s">
        <v>499</v>
      </c>
      <c r="Z481" s="131" t="s">
        <v>745</v>
      </c>
      <c r="AA481" s="124"/>
      <c r="AB481" s="132"/>
      <c r="AC481" s="133"/>
      <c r="AD481" s="134"/>
      <c r="AE481" s="133"/>
      <c r="AF481" s="135" t="str">
        <f t="array" ref="AF481">xlookup($E:$E,'CLV2'!$A:$A,'CLV2'!E:E)</f>
        <v>2.FRUITS</v>
      </c>
      <c r="AG481" s="135" t="str">
        <f t="shared" si="10"/>
        <v>KG</v>
      </c>
      <c r="AH481" s="136">
        <f t="shared" si="11"/>
        <v>0.00404040404</v>
      </c>
      <c r="AI481" s="137">
        <f t="array" ref="AI481">XLOOKUP(E481,'Đơn giá'!A:A,'Đơn giá'!D:D)</f>
        <v>73000</v>
      </c>
      <c r="AJ481" s="138">
        <f t="shared" si="12"/>
        <v>2920</v>
      </c>
      <c r="AK481" s="138">
        <f t="shared" si="13"/>
        <v>2920</v>
      </c>
      <c r="AL481" s="138">
        <f t="shared" si="14"/>
        <v>0</v>
      </c>
      <c r="AM481" s="138">
        <f t="shared" si="15"/>
        <v>0</v>
      </c>
      <c r="AN481" s="138">
        <f t="shared" si="16"/>
        <v>0</v>
      </c>
      <c r="AO481" s="139" t="str">
        <f t="array" ref="AO481">XLOOKUP($D:$D,'DS ST'!$J:$J,'DS ST'!K:K)</f>
        <v>SC006189 - Huỳnh Ngọc Phương</v>
      </c>
      <c r="AP481" s="139" t="str">
        <f t="array" ref="AP481">XLOOKUP($D:$D,'DS ST'!$J:$J,'DS ST'!L:L)</f>
        <v>Nguyễn Thị Cà</v>
      </c>
      <c r="AQ481" s="139" t="str">
        <f t="array" ref="AQ481">XLOOKUP($D:$D,'DS ST'!$J:$J,'DS ST'!M:M)</f>
        <v>HCM 033</v>
      </c>
      <c r="AR481" s="140"/>
      <c r="AS481" s="140"/>
      <c r="AT481" s="135" t="str">
        <f t="array" ref="AT481">xlookup($E:$E,'CLV2'!$A:$A,'CLV2'!$F:$F)</f>
        <v>3.LOCAL FRUITS</v>
      </c>
      <c r="AU481" s="135" t="str">
        <f t="array" ref="AU481">xlookup($E:$E,'CLV2'!$A:$A,'CLV2'!$G:$G)</f>
        <v>4.Sầu Riêng</v>
      </c>
      <c r="AV481" s="142"/>
      <c r="AW481" s="143"/>
      <c r="AX481" s="144"/>
    </row>
    <row r="482" ht="22.5" customHeight="1">
      <c r="A482" s="113"/>
      <c r="B482" s="114">
        <v>46235.0</v>
      </c>
      <c r="C482" s="115" t="s">
        <v>837</v>
      </c>
      <c r="D482" s="116" t="str">
        <f>VLOOKUP(C482,'DS ST'!A:B,2,0)</f>
        <v>CHR</v>
      </c>
      <c r="E482" s="117">
        <v>10356.0</v>
      </c>
      <c r="F482" s="115" t="s">
        <v>5377</v>
      </c>
      <c r="G482" s="115" t="s">
        <v>29</v>
      </c>
      <c r="H482" s="118">
        <v>8.0</v>
      </c>
      <c r="I482" s="118">
        <v>7.0</v>
      </c>
      <c r="J482" s="119">
        <f t="shared" si="4"/>
        <v>1</v>
      </c>
      <c r="K482" s="115" t="s">
        <v>5537</v>
      </c>
      <c r="L482" s="121" t="str">
        <f t="shared" si="5"/>
        <v>PT159818710356</v>
      </c>
      <c r="M482" s="121" t="s">
        <v>5538</v>
      </c>
      <c r="N482" s="122"/>
      <c r="O482" s="122"/>
      <c r="P482" s="119">
        <f t="shared" si="6"/>
        <v>1</v>
      </c>
      <c r="Q482" s="124"/>
      <c r="R482" s="124"/>
      <c r="S482" s="124"/>
      <c r="T482" s="125" t="s">
        <v>695</v>
      </c>
      <c r="U482" s="126" t="s">
        <v>697</v>
      </c>
      <c r="V482" s="127" t="s">
        <v>1500</v>
      </c>
      <c r="W482" s="129" t="str">
        <f t="shared" si="7"/>
        <v/>
      </c>
      <c r="X482" s="129" t="str">
        <f t="shared" si="21"/>
        <v/>
      </c>
      <c r="Y482" s="130" t="str">
        <f>IF(N(P482)&lt;=0,"",IF(OR(T482="Hình KDB",T482="Hình tele",ISNUMBER(SEARCH("Hình KDB",T482)),ISNUMBER(SEARCH("Hình tele",T482)),ISNUMBER(SEARCH("sai code",T482)),ISNUMBER(SEARCH("Thiếu kiện",U482))),"Kho rau",IF(AND(T482&lt;&gt;"Hình KDB",T482&lt;&gt;"Hình tele"),"Chưa xác định",IF(N(O482)&gt;0,IF(OR(T482="Hình KDB",T482="Hình tele",ISNUMBER(SEARCH("Hình KDB",T482)),ISNUMBER(SEARCH("Hình tele",T482)),ISNUMBER(SEARCH("sai code",T482)),ISNUMBER(SEARCH("Thiếu kiện",U482))),"Kho rau","Chưa xác định"),IF(OR(T482="Hình KDB",T482="Hình tele",ISNUMBER(SEARCH("Hình KDB",T482)),ISNUMBER(SEARCH("Hình tele",T482)),ISNUMBER(SEARCH("sai code",T482)),ISNUMBER(SEARCH("Thiếu kiện",U482))),"Kho rau",IF(V482="Chưa xác định","Chưa xác định",IF(OR(V482="DC giao thiếu",V482="TX giao thiếu kiện",V482="Hàng không đạt CL"),"Kho rau","")))))))</f>
        <v>Kho rau</v>
      </c>
      <c r="Z482" s="131" t="s">
        <v>745</v>
      </c>
      <c r="AA482" s="124"/>
      <c r="AB482" s="132"/>
      <c r="AC482" s="133"/>
      <c r="AD482" s="134"/>
      <c r="AE482" s="133"/>
      <c r="AF482" s="135" t="str">
        <f t="array" ref="AF482">xlookup($E:$E,'CLV2'!$A:$A,'CLV2'!E:E)</f>
        <v>2.VEGETABLES</v>
      </c>
      <c r="AG482" s="135" t="str">
        <f t="shared" si="10"/>
        <v>Pack</v>
      </c>
      <c r="AH482" s="136">
        <f t="shared" si="11"/>
        <v>0.125</v>
      </c>
      <c r="AI482" s="137">
        <f t="array" ref="AI482">XLOOKUP(E482,'Đơn giá'!A:A,'Đơn giá'!D:D)</f>
        <v>9603</v>
      </c>
      <c r="AJ482" s="138">
        <f t="shared" si="12"/>
        <v>9603</v>
      </c>
      <c r="AK482" s="138">
        <f t="shared" si="13"/>
        <v>0</v>
      </c>
      <c r="AL482" s="138">
        <f t="shared" si="14"/>
        <v>0</v>
      </c>
      <c r="AM482" s="138">
        <f t="shared" si="15"/>
        <v>9603</v>
      </c>
      <c r="AN482" s="138">
        <f t="shared" si="16"/>
        <v>0</v>
      </c>
      <c r="AO482" s="139" t="str">
        <f t="array" ref="AO482">XLOOKUP($D:$D,'DS ST'!$J:$J,'DS ST'!K:K)</f>
        <v>SC008806 - Nguyễn Bữu Trùng Dương</v>
      </c>
      <c r="AP482" s="139" t="str">
        <f t="array" ref="AP482">XLOOKUP($D:$D,'DS ST'!$J:$J,'DS ST'!L:L)</f>
        <v>Nguyễn Thị Cà</v>
      </c>
      <c r="AQ482" s="139" t="str">
        <f t="array" ref="AQ482">XLOOKUP($D:$D,'DS ST'!$J:$J,'DS ST'!M:M)</f>
        <v>HCM 017</v>
      </c>
      <c r="AR482" s="140"/>
      <c r="AS482" s="140"/>
      <c r="AT482" s="135" t="str">
        <f t="array" ref="AT482">xlookup($E:$E,'CLV2'!$A:$A,'CLV2'!$F:$F)</f>
        <v>3.LETTUCE, SNACKABLES</v>
      </c>
      <c r="AU482" s="135" t="str">
        <f t="array" ref="AU482">xlookup($E:$E,'CLV2'!$A:$A,'CLV2'!$G:$G)</f>
        <v>4.Xà Lách Nguyên Cây</v>
      </c>
      <c r="AV482" s="142"/>
      <c r="AW482" s="143"/>
      <c r="AX482" s="144"/>
    </row>
    <row r="483" ht="22.5" customHeight="1">
      <c r="A483" s="113"/>
      <c r="B483" s="114">
        <v>46235.0</v>
      </c>
      <c r="C483" s="115" t="s">
        <v>837</v>
      </c>
      <c r="D483" s="116" t="str">
        <f>VLOOKUP(C483,'DS ST'!A:B,2,0)</f>
        <v>CHR</v>
      </c>
      <c r="E483" s="117">
        <v>1101062.0</v>
      </c>
      <c r="F483" s="115" t="s">
        <v>103</v>
      </c>
      <c r="G483" s="115" t="s">
        <v>104</v>
      </c>
      <c r="H483" s="118">
        <v>10.1</v>
      </c>
      <c r="I483" s="118">
        <v>10.05</v>
      </c>
      <c r="J483" s="119">
        <f t="shared" si="4"/>
        <v>0.05</v>
      </c>
      <c r="K483" s="115" t="s">
        <v>5537</v>
      </c>
      <c r="L483" s="121" t="str">
        <f t="shared" si="5"/>
        <v>PT15981871101062</v>
      </c>
      <c r="M483" s="121" t="s">
        <v>5538</v>
      </c>
      <c r="N483" s="122">
        <v>0.049999999999998934</v>
      </c>
      <c r="O483" s="122"/>
      <c r="P483" s="119">
        <f t="shared" si="6"/>
        <v>0</v>
      </c>
      <c r="Q483" s="124"/>
      <c r="R483" s="124"/>
      <c r="S483" s="124"/>
      <c r="T483" s="125" t="s">
        <v>695</v>
      </c>
      <c r="U483" s="126" t="s">
        <v>697</v>
      </c>
      <c r="V483" s="127" t="s">
        <v>492</v>
      </c>
      <c r="W483" s="129" t="str">
        <f t="shared" si="7"/>
        <v>Hao hụt</v>
      </c>
      <c r="X483" s="129" t="str">
        <f t="shared" si="21"/>
        <v/>
      </c>
      <c r="Y483" s="154" t="s">
        <v>499</v>
      </c>
      <c r="Z483" s="131" t="s">
        <v>745</v>
      </c>
      <c r="AA483" s="124"/>
      <c r="AB483" s="132"/>
      <c r="AC483" s="133"/>
      <c r="AD483" s="134"/>
      <c r="AE483" s="133"/>
      <c r="AF483" s="135" t="str">
        <f t="array" ref="AF483">xlookup($E:$E,'CLV2'!$A:$A,'CLV2'!E:E)</f>
        <v>2.FRUITS</v>
      </c>
      <c r="AG483" s="135" t="str">
        <f t="shared" si="10"/>
        <v>KG</v>
      </c>
      <c r="AH483" s="136">
        <f t="shared" si="11"/>
        <v>0.00495049505</v>
      </c>
      <c r="AI483" s="137">
        <f t="array" ref="AI483">XLOOKUP(E483,'Đơn giá'!A:A,'Đơn giá'!D:D)</f>
        <v>23000</v>
      </c>
      <c r="AJ483" s="138">
        <f t="shared" si="12"/>
        <v>1150</v>
      </c>
      <c r="AK483" s="138">
        <f t="shared" si="13"/>
        <v>1150</v>
      </c>
      <c r="AL483" s="138">
        <f t="shared" si="14"/>
        <v>0</v>
      </c>
      <c r="AM483" s="138">
        <f t="shared" si="15"/>
        <v>0</v>
      </c>
      <c r="AN483" s="138">
        <f t="shared" si="16"/>
        <v>0</v>
      </c>
      <c r="AO483" s="139" t="str">
        <f t="array" ref="AO483">XLOOKUP($D:$D,'DS ST'!$J:$J,'DS ST'!K:K)</f>
        <v>SC008806 - Nguyễn Bữu Trùng Dương</v>
      </c>
      <c r="AP483" s="139" t="str">
        <f t="array" ref="AP483">XLOOKUP($D:$D,'DS ST'!$J:$J,'DS ST'!L:L)</f>
        <v>Nguyễn Thị Cà</v>
      </c>
      <c r="AQ483" s="139" t="str">
        <f t="array" ref="AQ483">XLOOKUP($D:$D,'DS ST'!$J:$J,'DS ST'!M:M)</f>
        <v>HCM 017</v>
      </c>
      <c r="AR483" s="140"/>
      <c r="AS483" s="140"/>
      <c r="AT483" s="135" t="str">
        <f t="array" ref="AT483">xlookup($E:$E,'CLV2'!$A:$A,'CLV2'!$F:$F)</f>
        <v>3.LOCAL FRUITS</v>
      </c>
      <c r="AU483" s="135" t="str">
        <f t="array" ref="AU483">xlookup($E:$E,'CLV2'!$A:$A,'CLV2'!$G:$G)</f>
        <v>4.Chuối</v>
      </c>
      <c r="AV483" s="142"/>
      <c r="AW483" s="143"/>
      <c r="AX483" s="144"/>
    </row>
    <row r="484" ht="22.5" customHeight="1">
      <c r="A484" s="113"/>
      <c r="B484" s="114">
        <v>46235.0</v>
      </c>
      <c r="C484" s="115" t="s">
        <v>486</v>
      </c>
      <c r="D484" s="116" t="str">
        <f>VLOOKUP(C484,'DS ST'!A:B,2,0)</f>
        <v>A154</v>
      </c>
      <c r="E484" s="117">
        <v>10792.0</v>
      </c>
      <c r="F484" s="115" t="s">
        <v>629</v>
      </c>
      <c r="G484" s="115" t="s">
        <v>29</v>
      </c>
      <c r="H484" s="118">
        <v>20.0</v>
      </c>
      <c r="I484" s="118">
        <v>15.0</v>
      </c>
      <c r="J484" s="119">
        <f t="shared" si="4"/>
        <v>5</v>
      </c>
      <c r="K484" s="115" t="s">
        <v>5539</v>
      </c>
      <c r="L484" s="121" t="str">
        <f t="shared" si="5"/>
        <v>PT159818410792</v>
      </c>
      <c r="M484" s="121" t="s">
        <v>5540</v>
      </c>
      <c r="N484" s="122"/>
      <c r="O484" s="122"/>
      <c r="P484" s="119">
        <f t="shared" si="6"/>
        <v>5</v>
      </c>
      <c r="Q484" s="124"/>
      <c r="R484" s="124"/>
      <c r="S484" s="153" t="s">
        <v>5541</v>
      </c>
      <c r="T484" s="125"/>
      <c r="U484" s="126" t="s">
        <v>697</v>
      </c>
      <c r="V484" s="127" t="s">
        <v>1500</v>
      </c>
      <c r="W484" s="129" t="str">
        <f t="shared" si="7"/>
        <v/>
      </c>
      <c r="X484" s="129" t="str">
        <f t="shared" si="21"/>
        <v/>
      </c>
      <c r="Y484" s="154" t="s">
        <v>499</v>
      </c>
      <c r="Z484" s="131" t="s">
        <v>745</v>
      </c>
      <c r="AA484" s="124"/>
      <c r="AB484" s="132"/>
      <c r="AC484" s="133"/>
      <c r="AD484" s="134"/>
      <c r="AE484" s="133"/>
      <c r="AF484" s="135" t="str">
        <f t="array" ref="AF484">xlookup($E:$E,'CLV2'!$A:$A,'CLV2'!E:E)</f>
        <v>2.VEGETABLES</v>
      </c>
      <c r="AG484" s="135" t="str">
        <f t="shared" si="10"/>
        <v>Pack</v>
      </c>
      <c r="AH484" s="136">
        <f t="shared" si="11"/>
        <v>0.25</v>
      </c>
      <c r="AI484" s="137">
        <f t="array" ref="AI484">XLOOKUP(E484,'Đơn giá'!A:A,'Đơn giá'!D:D)</f>
        <v>7500</v>
      </c>
      <c r="AJ484" s="138">
        <f t="shared" si="12"/>
        <v>37500</v>
      </c>
      <c r="AK484" s="138">
        <f t="shared" si="13"/>
        <v>0</v>
      </c>
      <c r="AL484" s="138">
        <f t="shared" si="14"/>
        <v>0</v>
      </c>
      <c r="AM484" s="138">
        <f t="shared" si="15"/>
        <v>37500</v>
      </c>
      <c r="AN484" s="138">
        <f t="shared" si="16"/>
        <v>0</v>
      </c>
      <c r="AO484" s="139" t="str">
        <f t="array" ref="AO484">XLOOKUP($D:$D,'DS ST'!$J:$J,'DS ST'!K:K)</f>
        <v>SC002130 - Nguyễn Văn Lâm</v>
      </c>
      <c r="AP484" s="139" t="str">
        <f t="array" ref="AP484">XLOOKUP($D:$D,'DS ST'!$J:$J,'DS ST'!L:L)</f>
        <v>Nguyễn Thị Cà</v>
      </c>
      <c r="AQ484" s="139" t="str">
        <f t="array" ref="AQ484">XLOOKUP($D:$D,'DS ST'!$J:$J,'DS ST'!M:M)</f>
        <v>HCM 007</v>
      </c>
      <c r="AR484" s="140"/>
      <c r="AS484" s="140"/>
      <c r="AT484" s="135" t="str">
        <f t="array" ref="AT484">xlookup($E:$E,'CLV2'!$A:$A,'CLV2'!$F:$F)</f>
        <v>3.HERBS</v>
      </c>
      <c r="AU484" s="135" t="str">
        <f t="array" ref="AU484">xlookup($E:$E,'CLV2'!$A:$A,'CLV2'!$G:$G)</f>
        <v>4.Rau Thơm, Rau Nêm</v>
      </c>
      <c r="AV484" s="142"/>
      <c r="AW484" s="143"/>
      <c r="AX484" s="144"/>
    </row>
    <row r="485" ht="22.5" customHeight="1">
      <c r="A485" s="113"/>
      <c r="B485" s="114">
        <v>46235.0</v>
      </c>
      <c r="C485" s="115" t="s">
        <v>486</v>
      </c>
      <c r="D485" s="116" t="str">
        <f>VLOOKUP(C485,'DS ST'!A:B,2,0)</f>
        <v>A154</v>
      </c>
      <c r="E485" s="117">
        <v>10865.0</v>
      </c>
      <c r="F485" s="115" t="s">
        <v>717</v>
      </c>
      <c r="G485" s="115" t="s">
        <v>29</v>
      </c>
      <c r="H485" s="118">
        <v>8.0</v>
      </c>
      <c r="I485" s="118">
        <v>4.0</v>
      </c>
      <c r="J485" s="119">
        <f t="shared" si="4"/>
        <v>4</v>
      </c>
      <c r="K485" s="115" t="s">
        <v>5539</v>
      </c>
      <c r="L485" s="121" t="str">
        <f t="shared" si="5"/>
        <v>PT159818410865</v>
      </c>
      <c r="M485" s="121" t="s">
        <v>5540</v>
      </c>
      <c r="N485" s="122"/>
      <c r="O485" s="187">
        <v>4.0</v>
      </c>
      <c r="P485" s="119">
        <f t="shared" si="6"/>
        <v>0</v>
      </c>
      <c r="Q485" s="153" t="s">
        <v>5542</v>
      </c>
      <c r="R485" s="124"/>
      <c r="S485" s="153" t="s">
        <v>5541</v>
      </c>
      <c r="T485" s="125"/>
      <c r="U485" s="126" t="s">
        <v>697</v>
      </c>
      <c r="V485" s="127" t="s">
        <v>1162</v>
      </c>
      <c r="W485" s="129" t="str">
        <f t="shared" si="7"/>
        <v/>
      </c>
      <c r="X485" s="129" t="str">
        <f t="shared" si="21"/>
        <v>Siêu thị</v>
      </c>
      <c r="Y485" s="130" t="str">
        <f>IF(N(P485)&lt;=0,"",IF(OR(T485="Hình KDB",T485="Hình tele",ISNUMBER(SEARCH("Hình KDB",T485)),ISNUMBER(SEARCH("Hình tele",T485)),ISNUMBER(SEARCH("sai code",T485)),ISNUMBER(SEARCH("Thiếu kiện",U485))),"Kho rau",IF(AND(T485&lt;&gt;"Hình KDB",T485&lt;&gt;"Hình tele"),"Chưa xác định",IF(N(O485)&gt;0,IF(OR(T485="Hình KDB",T485="Hình tele",ISNUMBER(SEARCH("Hình KDB",T485)),ISNUMBER(SEARCH("Hình tele",T485)),ISNUMBER(SEARCH("sai code",T485)),ISNUMBER(SEARCH("Thiếu kiện",U485))),"Kho rau","Chưa xác định"),IF(OR(T485="Hình KDB",T485="Hình tele",ISNUMBER(SEARCH("Hình KDB",T485)),ISNUMBER(SEARCH("Hình tele",T485)),ISNUMBER(SEARCH("sai code",T485)),ISNUMBER(SEARCH("Thiếu kiện",U485))),"Kho rau",IF(V485="Chưa xác định","Chưa xác định",IF(OR(V485="DC giao thiếu",V485="TX giao thiếu kiện",V485="Hàng không đạt CL"),"Kho rau","")))))))</f>
        <v/>
      </c>
      <c r="Z485" s="131" t="s">
        <v>745</v>
      </c>
      <c r="AA485" s="124"/>
      <c r="AB485" s="132"/>
      <c r="AC485" s="133"/>
      <c r="AD485" s="134"/>
      <c r="AE485" s="133"/>
      <c r="AF485" s="135" t="str">
        <f t="array" ref="AF485">xlookup($E:$E,'CLV2'!$A:$A,'CLV2'!E:E)</f>
        <v>2.VEGETABLES</v>
      </c>
      <c r="AG485" s="135" t="str">
        <f t="shared" si="10"/>
        <v>Pack</v>
      </c>
      <c r="AH485" s="136">
        <f t="shared" si="11"/>
        <v>0.5</v>
      </c>
      <c r="AI485" s="137">
        <f t="array" ref="AI485">XLOOKUP(E485,'Đơn giá'!A:A,'Đơn giá'!D:D)</f>
        <v>14000</v>
      </c>
      <c r="AJ485" s="138">
        <f t="shared" si="12"/>
        <v>56000</v>
      </c>
      <c r="AK485" s="138">
        <f t="shared" si="13"/>
        <v>0</v>
      </c>
      <c r="AL485" s="138">
        <f t="shared" si="14"/>
        <v>56000</v>
      </c>
      <c r="AM485" s="138">
        <f t="shared" si="15"/>
        <v>0</v>
      </c>
      <c r="AN485" s="138">
        <f t="shared" si="16"/>
        <v>0</v>
      </c>
      <c r="AO485" s="139" t="str">
        <f t="array" ref="AO485">XLOOKUP($D:$D,'DS ST'!$J:$J,'DS ST'!K:K)</f>
        <v>SC002130 - Nguyễn Văn Lâm</v>
      </c>
      <c r="AP485" s="139" t="str">
        <f t="array" ref="AP485">XLOOKUP($D:$D,'DS ST'!$J:$J,'DS ST'!L:L)</f>
        <v>Nguyễn Thị Cà</v>
      </c>
      <c r="AQ485" s="139" t="str">
        <f t="array" ref="AQ485">XLOOKUP($D:$D,'DS ST'!$J:$J,'DS ST'!M:M)</f>
        <v>HCM 007</v>
      </c>
      <c r="AR485" s="140"/>
      <c r="AS485" s="140"/>
      <c r="AT485" s="135" t="str">
        <f t="array" ref="AT485">xlookup($E:$E,'CLV2'!$A:$A,'CLV2'!$F:$F)</f>
        <v>3.LETTUCE, SNACKABLES</v>
      </c>
      <c r="AU485" s="135" t="str">
        <f t="array" ref="AU485">xlookup($E:$E,'CLV2'!$A:$A,'CLV2'!$G:$G)</f>
        <v>4.Xà Lách Nguyên Cây</v>
      </c>
      <c r="AV485" s="142"/>
      <c r="AW485" s="143"/>
      <c r="AX485" s="144"/>
    </row>
    <row r="486" ht="22.5" customHeight="1">
      <c r="A486" s="113"/>
      <c r="B486" s="114">
        <v>46235.0</v>
      </c>
      <c r="C486" s="115" t="s">
        <v>486</v>
      </c>
      <c r="D486" s="116" t="str">
        <f>VLOOKUP(C486,'DS ST'!A:B,2,0)</f>
        <v>A154</v>
      </c>
      <c r="E486" s="117">
        <v>1101992.0</v>
      </c>
      <c r="F486" s="115" t="s">
        <v>1193</v>
      </c>
      <c r="G486" s="115" t="s">
        <v>104</v>
      </c>
      <c r="H486" s="118">
        <v>6.0</v>
      </c>
      <c r="I486" s="118">
        <v>5.88</v>
      </c>
      <c r="J486" s="119">
        <f t="shared" si="4"/>
        <v>0.12</v>
      </c>
      <c r="K486" s="115" t="s">
        <v>5539</v>
      </c>
      <c r="L486" s="121" t="str">
        <f t="shared" si="5"/>
        <v>PT15981841101992</v>
      </c>
      <c r="M486" s="121" t="s">
        <v>5540</v>
      </c>
      <c r="N486" s="122">
        <v>0.1200000000000001</v>
      </c>
      <c r="O486" s="122"/>
      <c r="P486" s="119">
        <f t="shared" si="6"/>
        <v>0</v>
      </c>
      <c r="Q486" s="124"/>
      <c r="R486" s="124"/>
      <c r="S486" s="153" t="s">
        <v>5541</v>
      </c>
      <c r="T486" s="125" t="s">
        <v>695</v>
      </c>
      <c r="U486" s="126" t="s">
        <v>697</v>
      </c>
      <c r="V486" s="127" t="s">
        <v>492</v>
      </c>
      <c r="W486" s="129" t="str">
        <f t="shared" si="7"/>
        <v>Hao hụt</v>
      </c>
      <c r="X486" s="129" t="str">
        <f t="shared" si="21"/>
        <v/>
      </c>
      <c r="Y486" s="154" t="s">
        <v>499</v>
      </c>
      <c r="Z486" s="131" t="s">
        <v>745</v>
      </c>
      <c r="AA486" s="124"/>
      <c r="AB486" s="132"/>
      <c r="AC486" s="133"/>
      <c r="AD486" s="134"/>
      <c r="AE486" s="133"/>
      <c r="AF486" s="135" t="str">
        <f t="array" ref="AF486">xlookup($E:$E,'CLV2'!$A:$A,'CLV2'!E:E)</f>
        <v>2.FRUITS</v>
      </c>
      <c r="AG486" s="135" t="str">
        <f t="shared" si="10"/>
        <v>KG</v>
      </c>
      <c r="AH486" s="136">
        <f t="shared" si="11"/>
        <v>0.02</v>
      </c>
      <c r="AI486" s="137">
        <f t="array" ref="AI486">XLOOKUP(E486,'Đơn giá'!A:A,'Đơn giá'!D:D)</f>
        <v>37000</v>
      </c>
      <c r="AJ486" s="138">
        <f t="shared" si="12"/>
        <v>4440</v>
      </c>
      <c r="AK486" s="138">
        <f t="shared" si="13"/>
        <v>4440</v>
      </c>
      <c r="AL486" s="138">
        <f t="shared" si="14"/>
        <v>0</v>
      </c>
      <c r="AM486" s="138">
        <f t="shared" si="15"/>
        <v>0</v>
      </c>
      <c r="AN486" s="138">
        <f t="shared" si="16"/>
        <v>0</v>
      </c>
      <c r="AO486" s="139" t="str">
        <f t="array" ref="AO486">XLOOKUP($D:$D,'DS ST'!$J:$J,'DS ST'!K:K)</f>
        <v>SC002130 - Nguyễn Văn Lâm</v>
      </c>
      <c r="AP486" s="139" t="str">
        <f t="array" ref="AP486">XLOOKUP($D:$D,'DS ST'!$J:$J,'DS ST'!L:L)</f>
        <v>Nguyễn Thị Cà</v>
      </c>
      <c r="AQ486" s="139" t="str">
        <f t="array" ref="AQ486">XLOOKUP($D:$D,'DS ST'!$J:$J,'DS ST'!M:M)</f>
        <v>HCM 007</v>
      </c>
      <c r="AR486" s="140"/>
      <c r="AS486" s="140"/>
      <c r="AT486" s="135" t="str">
        <f t="array" ref="AT486">xlookup($E:$E,'CLV2'!$A:$A,'CLV2'!$F:$F)</f>
        <v>3.LOCAL FRUITS</v>
      </c>
      <c r="AU486" s="135" t="str">
        <f t="array" ref="AU486">xlookup($E:$E,'CLV2'!$A:$A,'CLV2'!$G:$G)</f>
        <v>4.Xoài</v>
      </c>
      <c r="AV486" s="142"/>
      <c r="AW486" s="143"/>
      <c r="AX486" s="144"/>
    </row>
    <row r="487" ht="22.5" customHeight="1">
      <c r="A487" s="113"/>
      <c r="B487" s="114">
        <v>46235.0</v>
      </c>
      <c r="C487" s="115" t="s">
        <v>1103</v>
      </c>
      <c r="D487" s="116" t="str">
        <f>VLOOKUP(C487,'DS ST'!A:B,2,0)</f>
        <v>NVD</v>
      </c>
      <c r="E487" s="117">
        <v>11375.0</v>
      </c>
      <c r="F487" s="115" t="s">
        <v>97</v>
      </c>
      <c r="G487" s="115" t="s">
        <v>29</v>
      </c>
      <c r="H487" s="118">
        <v>13.0</v>
      </c>
      <c r="I487" s="118">
        <v>12.0</v>
      </c>
      <c r="J487" s="119">
        <f t="shared" si="4"/>
        <v>1</v>
      </c>
      <c r="K487" s="115" t="s">
        <v>5543</v>
      </c>
      <c r="L487" s="121" t="str">
        <f t="shared" si="5"/>
        <v>PT159818211375</v>
      </c>
      <c r="M487" s="121" t="s">
        <v>5544</v>
      </c>
      <c r="N487" s="122"/>
      <c r="O487" s="122"/>
      <c r="P487" s="119">
        <f t="shared" si="6"/>
        <v>1</v>
      </c>
      <c r="Q487" s="124"/>
      <c r="R487" s="124"/>
      <c r="S487" s="124"/>
      <c r="T487" s="125"/>
      <c r="U487" s="126" t="s">
        <v>697</v>
      </c>
      <c r="V487" s="127" t="s">
        <v>1500</v>
      </c>
      <c r="W487" s="129" t="str">
        <f t="shared" si="7"/>
        <v/>
      </c>
      <c r="X487" s="129" t="str">
        <f t="shared" si="21"/>
        <v/>
      </c>
      <c r="Y487" s="154" t="s">
        <v>499</v>
      </c>
      <c r="Z487" s="131" t="s">
        <v>745</v>
      </c>
      <c r="AA487" s="124"/>
      <c r="AB487" s="132"/>
      <c r="AC487" s="133"/>
      <c r="AD487" s="134"/>
      <c r="AE487" s="133"/>
      <c r="AF487" s="135" t="str">
        <f t="array" ref="AF487">xlookup($E:$E,'CLV2'!$A:$A,'CLV2'!E:E)</f>
        <v>2.VEGETABLES</v>
      </c>
      <c r="AG487" s="135" t="str">
        <f t="shared" si="10"/>
        <v>Pack</v>
      </c>
      <c r="AH487" s="136">
        <f t="shared" si="11"/>
        <v>0.07692307692</v>
      </c>
      <c r="AI487" s="137">
        <f t="array" ref="AI487">XLOOKUP(E487,'Đơn giá'!A:A,'Đơn giá'!D:D)</f>
        <v>13000</v>
      </c>
      <c r="AJ487" s="138">
        <f t="shared" si="12"/>
        <v>13000</v>
      </c>
      <c r="AK487" s="138">
        <f t="shared" si="13"/>
        <v>0</v>
      </c>
      <c r="AL487" s="138">
        <f t="shared" si="14"/>
        <v>0</v>
      </c>
      <c r="AM487" s="138">
        <f t="shared" si="15"/>
        <v>13000</v>
      </c>
      <c r="AN487" s="138">
        <f t="shared" si="16"/>
        <v>0</v>
      </c>
      <c r="AO487" s="139" t="str">
        <f t="array" ref="AO487">XLOOKUP($D:$D,'DS ST'!$J:$J,'DS ST'!K:K)</f>
        <v>SC009915 - Đoàn Ngọc Thịnh</v>
      </c>
      <c r="AP487" s="139" t="str">
        <f t="array" ref="AP487">XLOOKUP($D:$D,'DS ST'!$J:$J,'DS ST'!L:L)</f>
        <v>Nguyễn Thị Cà</v>
      </c>
      <c r="AQ487" s="139" t="str">
        <f t="array" ref="AQ487">XLOOKUP($D:$D,'DS ST'!$J:$J,'DS ST'!M:M)</f>
        <v>HCM 025</v>
      </c>
      <c r="AR487" s="140"/>
      <c r="AS487" s="140"/>
      <c r="AT487" s="135" t="str">
        <f t="array" ref="AT487">xlookup($E:$E,'CLV2'!$A:$A,'CLV2'!$F:$F)</f>
        <v>3.LEAFY VEGGIES</v>
      </c>
      <c r="AU487" s="135" t="str">
        <f t="array" ref="AU487">xlookup($E:$E,'CLV2'!$A:$A,'CLV2'!$G:$G)</f>
        <v>4.Rau Ăn Lá Thông Dụng</v>
      </c>
      <c r="AV487" s="142"/>
      <c r="AW487" s="143"/>
      <c r="AX487" s="144"/>
    </row>
    <row r="488" ht="22.5" customHeight="1">
      <c r="A488" s="113"/>
      <c r="B488" s="114">
        <v>46235.0</v>
      </c>
      <c r="C488" s="115" t="s">
        <v>1103</v>
      </c>
      <c r="D488" s="116" t="str">
        <f>VLOOKUP(C488,'DS ST'!A:B,2,0)</f>
        <v>NVD</v>
      </c>
      <c r="E488" s="117">
        <v>11608.0</v>
      </c>
      <c r="F488" s="115" t="s">
        <v>2386</v>
      </c>
      <c r="G488" s="115" t="s">
        <v>29</v>
      </c>
      <c r="H488" s="118">
        <v>8.0</v>
      </c>
      <c r="I488" s="118">
        <v>7.0</v>
      </c>
      <c r="J488" s="119">
        <f t="shared" si="4"/>
        <v>1</v>
      </c>
      <c r="K488" s="115" t="s">
        <v>5543</v>
      </c>
      <c r="L488" s="121" t="str">
        <f t="shared" si="5"/>
        <v>PT159818211608</v>
      </c>
      <c r="M488" s="121" t="s">
        <v>5544</v>
      </c>
      <c r="N488" s="122"/>
      <c r="O488" s="122"/>
      <c r="P488" s="119">
        <f t="shared" si="6"/>
        <v>1</v>
      </c>
      <c r="Q488" s="124"/>
      <c r="R488" s="124"/>
      <c r="S488" s="124"/>
      <c r="T488" s="125" t="s">
        <v>695</v>
      </c>
      <c r="U488" s="126" t="s">
        <v>697</v>
      </c>
      <c r="V488" s="127" t="s">
        <v>1500</v>
      </c>
      <c r="W488" s="129" t="str">
        <f t="shared" si="7"/>
        <v/>
      </c>
      <c r="X488" s="129" t="str">
        <f t="shared" si="21"/>
        <v/>
      </c>
      <c r="Y488" s="130" t="str">
        <f>IF(N(P488)&lt;=0,"",IF(OR(T488="Hình KDB",T488="Hình tele",ISNUMBER(SEARCH("Hình KDB",T488)),ISNUMBER(SEARCH("Hình tele",T488)),ISNUMBER(SEARCH("sai code",T488)),ISNUMBER(SEARCH("Thiếu kiện",U488))),"Kho rau",IF(AND(T488&lt;&gt;"Hình KDB",T488&lt;&gt;"Hình tele"),"Chưa xác định",IF(N(O488)&gt;0,IF(OR(T488="Hình KDB",T488="Hình tele",ISNUMBER(SEARCH("Hình KDB",T488)),ISNUMBER(SEARCH("Hình tele",T488)),ISNUMBER(SEARCH("sai code",T488)),ISNUMBER(SEARCH("Thiếu kiện",U488))),"Kho rau","Chưa xác định"),IF(OR(T488="Hình KDB",T488="Hình tele",ISNUMBER(SEARCH("Hình KDB",T488)),ISNUMBER(SEARCH("Hình tele",T488)),ISNUMBER(SEARCH("sai code",T488)),ISNUMBER(SEARCH("Thiếu kiện",U488))),"Kho rau",IF(V488="Chưa xác định","Chưa xác định",IF(OR(V488="DC giao thiếu",V488="TX giao thiếu kiện",V488="Hàng không đạt CL"),"Kho rau","")))))))</f>
        <v>Kho rau</v>
      </c>
      <c r="Z488" s="131" t="s">
        <v>745</v>
      </c>
      <c r="AA488" s="124"/>
      <c r="AB488" s="132"/>
      <c r="AC488" s="133"/>
      <c r="AD488" s="134"/>
      <c r="AE488" s="133"/>
      <c r="AF488" s="135" t="str">
        <f t="array" ref="AF488">xlookup($E:$E,'CLV2'!$A:$A,'CLV2'!E:E)</f>
        <v>2.VEGETABLES</v>
      </c>
      <c r="AG488" s="135" t="str">
        <f t="shared" si="10"/>
        <v>Pack</v>
      </c>
      <c r="AH488" s="136">
        <f t="shared" si="11"/>
        <v>0.125</v>
      </c>
      <c r="AI488" s="137">
        <f t="array" ref="AI488">XLOOKUP(E488,'Đơn giá'!A:A,'Đơn giá'!D:D)</f>
        <v>13500</v>
      </c>
      <c r="AJ488" s="138">
        <f t="shared" si="12"/>
        <v>13500</v>
      </c>
      <c r="AK488" s="138">
        <f t="shared" si="13"/>
        <v>0</v>
      </c>
      <c r="AL488" s="138">
        <f t="shared" si="14"/>
        <v>0</v>
      </c>
      <c r="AM488" s="138">
        <f t="shared" si="15"/>
        <v>13500</v>
      </c>
      <c r="AN488" s="138">
        <f t="shared" si="16"/>
        <v>0</v>
      </c>
      <c r="AO488" s="139" t="str">
        <f t="array" ref="AO488">XLOOKUP($D:$D,'DS ST'!$J:$J,'DS ST'!K:K)</f>
        <v>SC009915 - Đoàn Ngọc Thịnh</v>
      </c>
      <c r="AP488" s="139" t="str">
        <f t="array" ref="AP488">XLOOKUP($D:$D,'DS ST'!$J:$J,'DS ST'!L:L)</f>
        <v>Nguyễn Thị Cà</v>
      </c>
      <c r="AQ488" s="139" t="str">
        <f t="array" ref="AQ488">XLOOKUP($D:$D,'DS ST'!$J:$J,'DS ST'!M:M)</f>
        <v>HCM 025</v>
      </c>
      <c r="AR488" s="140"/>
      <c r="AS488" s="140"/>
      <c r="AT488" s="135" t="str">
        <f t="array" ref="AT488">xlookup($E:$E,'CLV2'!$A:$A,'CLV2'!$F:$F)</f>
        <v>3.LEAFY VEGGIES</v>
      </c>
      <c r="AU488" s="135" t="str">
        <f t="array" ref="AU488">xlookup($E:$E,'CLV2'!$A:$A,'CLV2'!$G:$G)</f>
        <v>4.Rau Cải</v>
      </c>
      <c r="AV488" s="142"/>
      <c r="AW488" s="143"/>
      <c r="AX488" s="144"/>
    </row>
    <row r="489" ht="22.5" customHeight="1">
      <c r="A489" s="113"/>
      <c r="B489" s="114">
        <v>46235.0</v>
      </c>
      <c r="C489" s="115" t="s">
        <v>1103</v>
      </c>
      <c r="D489" s="116" t="str">
        <f>VLOOKUP(C489,'DS ST'!A:B,2,0)</f>
        <v>NVD</v>
      </c>
      <c r="E489" s="117">
        <v>1100816.0</v>
      </c>
      <c r="F489" s="115" t="s">
        <v>919</v>
      </c>
      <c r="G489" s="115" t="s">
        <v>104</v>
      </c>
      <c r="H489" s="118">
        <v>28.8</v>
      </c>
      <c r="I489" s="118">
        <v>28.74</v>
      </c>
      <c r="J489" s="119">
        <f t="shared" si="4"/>
        <v>0.06</v>
      </c>
      <c r="K489" s="115" t="s">
        <v>5543</v>
      </c>
      <c r="L489" s="121" t="str">
        <f t="shared" si="5"/>
        <v>PT15981821100816</v>
      </c>
      <c r="M489" s="121" t="s">
        <v>5544</v>
      </c>
      <c r="N489" s="122">
        <v>0.060000000000002274</v>
      </c>
      <c r="O489" s="122"/>
      <c r="P489" s="119">
        <f t="shared" si="6"/>
        <v>0</v>
      </c>
      <c r="Q489" s="124"/>
      <c r="R489" s="124"/>
      <c r="S489" s="124"/>
      <c r="T489" s="125" t="s">
        <v>695</v>
      </c>
      <c r="U489" s="126" t="s">
        <v>697</v>
      </c>
      <c r="V489" s="127" t="s">
        <v>492</v>
      </c>
      <c r="W489" s="129" t="str">
        <f t="shared" si="7"/>
        <v>Hao hụt</v>
      </c>
      <c r="X489" s="129" t="str">
        <f t="shared" si="21"/>
        <v/>
      </c>
      <c r="Y489" s="154" t="s">
        <v>499</v>
      </c>
      <c r="Z489" s="131" t="s">
        <v>745</v>
      </c>
      <c r="AA489" s="124"/>
      <c r="AB489" s="132"/>
      <c r="AC489" s="133"/>
      <c r="AD489" s="134"/>
      <c r="AE489" s="133"/>
      <c r="AF489" s="135" t="str">
        <f t="array" ref="AF489">xlookup($E:$E,'CLV2'!$A:$A,'CLV2'!E:E)</f>
        <v>2.FRUITS</v>
      </c>
      <c r="AG489" s="135" t="str">
        <f t="shared" si="10"/>
        <v>KG</v>
      </c>
      <c r="AH489" s="136">
        <f t="shared" si="11"/>
        <v>0.002083333333</v>
      </c>
      <c r="AI489" s="137">
        <f t="array" ref="AI489">XLOOKUP(E489,'Đơn giá'!A:A,'Đơn giá'!D:D)</f>
        <v>19000</v>
      </c>
      <c r="AJ489" s="138">
        <f t="shared" si="12"/>
        <v>1140</v>
      </c>
      <c r="AK489" s="138">
        <f t="shared" si="13"/>
        <v>1140</v>
      </c>
      <c r="AL489" s="138">
        <f t="shared" si="14"/>
        <v>0</v>
      </c>
      <c r="AM489" s="138">
        <f t="shared" si="15"/>
        <v>0</v>
      </c>
      <c r="AN489" s="138">
        <f t="shared" si="16"/>
        <v>0</v>
      </c>
      <c r="AO489" s="139" t="str">
        <f t="array" ref="AO489">XLOOKUP($D:$D,'DS ST'!$J:$J,'DS ST'!K:K)</f>
        <v>SC009915 - Đoàn Ngọc Thịnh</v>
      </c>
      <c r="AP489" s="139" t="str">
        <f t="array" ref="AP489">XLOOKUP($D:$D,'DS ST'!$J:$J,'DS ST'!L:L)</f>
        <v>Nguyễn Thị Cà</v>
      </c>
      <c r="AQ489" s="139" t="str">
        <f t="array" ref="AQ489">XLOOKUP($D:$D,'DS ST'!$J:$J,'DS ST'!M:M)</f>
        <v>HCM 025</v>
      </c>
      <c r="AR489" s="140"/>
      <c r="AS489" s="140"/>
      <c r="AT489" s="135" t="str">
        <f t="array" ref="AT489">xlookup($E:$E,'CLV2'!$A:$A,'CLV2'!$F:$F)</f>
        <v>3.LOCAL FRUITS</v>
      </c>
      <c r="AU489" s="135" t="str">
        <f t="array" ref="AU489">xlookup($E:$E,'CLV2'!$A:$A,'CLV2'!$G:$G)</f>
        <v>4.Dưa Hấu</v>
      </c>
      <c r="AV489" s="142"/>
      <c r="AW489" s="143"/>
      <c r="AX489" s="144"/>
    </row>
    <row r="490" ht="22.5" customHeight="1">
      <c r="A490" s="113"/>
      <c r="B490" s="114">
        <v>46235.0</v>
      </c>
      <c r="C490" s="115" t="s">
        <v>1103</v>
      </c>
      <c r="D490" s="116" t="str">
        <f>VLOOKUP(C490,'DS ST'!A:B,2,0)</f>
        <v>NVD</v>
      </c>
      <c r="E490" s="117">
        <v>1100917.0</v>
      </c>
      <c r="F490" s="115" t="s">
        <v>928</v>
      </c>
      <c r="G490" s="115" t="s">
        <v>104</v>
      </c>
      <c r="H490" s="118">
        <v>7.9</v>
      </c>
      <c r="I490" s="118">
        <v>7.88</v>
      </c>
      <c r="J490" s="119">
        <f t="shared" si="4"/>
        <v>0.02</v>
      </c>
      <c r="K490" s="115" t="s">
        <v>5543</v>
      </c>
      <c r="L490" s="121" t="str">
        <f t="shared" si="5"/>
        <v>PT15981821100917</v>
      </c>
      <c r="M490" s="121" t="s">
        <v>5544</v>
      </c>
      <c r="N490" s="122">
        <v>0.020000000000000462</v>
      </c>
      <c r="O490" s="122"/>
      <c r="P490" s="119">
        <f t="shared" si="6"/>
        <v>0</v>
      </c>
      <c r="Q490" s="124"/>
      <c r="R490" s="124"/>
      <c r="S490" s="124"/>
      <c r="T490" s="125" t="s">
        <v>695</v>
      </c>
      <c r="U490" s="126" t="s">
        <v>697</v>
      </c>
      <c r="V490" s="127" t="s">
        <v>492</v>
      </c>
      <c r="W490" s="129" t="str">
        <f t="shared" si="7"/>
        <v>Hao hụt</v>
      </c>
      <c r="X490" s="129" t="str">
        <f t="shared" si="21"/>
        <v/>
      </c>
      <c r="Y490" s="154" t="s">
        <v>499</v>
      </c>
      <c r="Z490" s="131" t="s">
        <v>745</v>
      </c>
      <c r="AA490" s="124"/>
      <c r="AB490" s="132"/>
      <c r="AC490" s="133"/>
      <c r="AD490" s="134"/>
      <c r="AE490" s="133"/>
      <c r="AF490" s="135" t="str">
        <f t="array" ref="AF490">xlookup($E:$E,'CLV2'!$A:$A,'CLV2'!E:E)</f>
        <v>2.VEGETABLES</v>
      </c>
      <c r="AG490" s="135" t="str">
        <f t="shared" si="10"/>
        <v>KG</v>
      </c>
      <c r="AH490" s="136">
        <f t="shared" si="11"/>
        <v>0.00253164557</v>
      </c>
      <c r="AI490" s="137">
        <f t="array" ref="AI490">XLOOKUP(E490,'Đơn giá'!A:A,'Đơn giá'!D:D)</f>
        <v>24500</v>
      </c>
      <c r="AJ490" s="138">
        <f t="shared" si="12"/>
        <v>490</v>
      </c>
      <c r="AK490" s="138">
        <f t="shared" si="13"/>
        <v>490</v>
      </c>
      <c r="AL490" s="138">
        <f t="shared" si="14"/>
        <v>0</v>
      </c>
      <c r="AM490" s="138">
        <f t="shared" si="15"/>
        <v>0</v>
      </c>
      <c r="AN490" s="138">
        <f t="shared" si="16"/>
        <v>0</v>
      </c>
      <c r="AO490" s="139" t="str">
        <f t="array" ref="AO490">XLOOKUP($D:$D,'DS ST'!$J:$J,'DS ST'!K:K)</f>
        <v>SC009915 - Đoàn Ngọc Thịnh</v>
      </c>
      <c r="AP490" s="139" t="str">
        <f t="array" ref="AP490">XLOOKUP($D:$D,'DS ST'!$J:$J,'DS ST'!L:L)</f>
        <v>Nguyễn Thị Cà</v>
      </c>
      <c r="AQ490" s="139" t="str">
        <f t="array" ref="AQ490">XLOOKUP($D:$D,'DS ST'!$J:$J,'DS ST'!M:M)</f>
        <v>HCM 025</v>
      </c>
      <c r="AR490" s="140"/>
      <c r="AS490" s="140"/>
      <c r="AT490" s="135" t="str">
        <f t="array" ref="AT490">xlookup($E:$E,'CLV2'!$A:$A,'CLV2'!$F:$F)</f>
        <v>3.FRUIT VEGGIES</v>
      </c>
      <c r="AU490" s="135" t="str">
        <f t="array" ref="AU490">xlookup($E:$E,'CLV2'!$A:$A,'CLV2'!$G:$G)</f>
        <v>4.Bầu, Bí, Mướp</v>
      </c>
      <c r="AV490" s="142"/>
      <c r="AW490" s="143"/>
      <c r="AX490" s="144"/>
    </row>
    <row r="491" ht="22.5" customHeight="1">
      <c r="A491" s="113"/>
      <c r="B491" s="114">
        <v>46235.0</v>
      </c>
      <c r="C491" s="115" t="s">
        <v>1103</v>
      </c>
      <c r="D491" s="116" t="str">
        <f>VLOOKUP(C491,'DS ST'!A:B,2,0)</f>
        <v>NVD</v>
      </c>
      <c r="E491" s="117">
        <v>1101302.0</v>
      </c>
      <c r="F491" s="115" t="s">
        <v>944</v>
      </c>
      <c r="G491" s="115" t="s">
        <v>104</v>
      </c>
      <c r="H491" s="118">
        <v>8.0</v>
      </c>
      <c r="I491" s="118">
        <v>7.78</v>
      </c>
      <c r="J491" s="119">
        <f t="shared" si="4"/>
        <v>0.22</v>
      </c>
      <c r="K491" s="115" t="s">
        <v>5543</v>
      </c>
      <c r="L491" s="121" t="str">
        <f t="shared" si="5"/>
        <v>PT15981821101302</v>
      </c>
      <c r="M491" s="121" t="s">
        <v>5544</v>
      </c>
      <c r="N491" s="122">
        <v>0.21999999999999975</v>
      </c>
      <c r="O491" s="122"/>
      <c r="P491" s="119">
        <f t="shared" si="6"/>
        <v>0</v>
      </c>
      <c r="Q491" s="124"/>
      <c r="R491" s="124"/>
      <c r="S491" s="124"/>
      <c r="T491" s="125" t="s">
        <v>695</v>
      </c>
      <c r="U491" s="126" t="s">
        <v>697</v>
      </c>
      <c r="V491" s="127" t="s">
        <v>492</v>
      </c>
      <c r="W491" s="129" t="str">
        <f t="shared" si="7"/>
        <v>Hao hụt</v>
      </c>
      <c r="X491" s="129" t="str">
        <f t="shared" si="21"/>
        <v/>
      </c>
      <c r="Y491" s="154" t="s">
        <v>499</v>
      </c>
      <c r="Z491" s="131" t="s">
        <v>745</v>
      </c>
      <c r="AA491" s="124"/>
      <c r="AB491" s="132"/>
      <c r="AC491" s="133"/>
      <c r="AD491" s="134"/>
      <c r="AE491" s="133"/>
      <c r="AF491" s="135" t="str">
        <f t="array" ref="AF491">xlookup($E:$E,'CLV2'!$A:$A,'CLV2'!E:E)</f>
        <v>2.FRUITS</v>
      </c>
      <c r="AG491" s="135" t="str">
        <f t="shared" si="10"/>
        <v>KG</v>
      </c>
      <c r="AH491" s="136">
        <f t="shared" si="11"/>
        <v>0.0275</v>
      </c>
      <c r="AI491" s="137">
        <f t="array" ref="AI491">XLOOKUP(E491,'Đơn giá'!A:A,'Đơn giá'!D:D)</f>
        <v>17500</v>
      </c>
      <c r="AJ491" s="138">
        <f t="shared" si="12"/>
        <v>3850</v>
      </c>
      <c r="AK491" s="138">
        <f t="shared" si="13"/>
        <v>3850</v>
      </c>
      <c r="AL491" s="138">
        <f t="shared" si="14"/>
        <v>0</v>
      </c>
      <c r="AM491" s="138">
        <f t="shared" si="15"/>
        <v>0</v>
      </c>
      <c r="AN491" s="138">
        <f t="shared" si="16"/>
        <v>0</v>
      </c>
      <c r="AO491" s="139" t="str">
        <f t="array" ref="AO491">XLOOKUP($D:$D,'DS ST'!$J:$J,'DS ST'!K:K)</f>
        <v>SC009915 - Đoàn Ngọc Thịnh</v>
      </c>
      <c r="AP491" s="139" t="str">
        <f t="array" ref="AP491">XLOOKUP($D:$D,'DS ST'!$J:$J,'DS ST'!L:L)</f>
        <v>Nguyễn Thị Cà</v>
      </c>
      <c r="AQ491" s="139" t="str">
        <f t="array" ref="AQ491">XLOOKUP($D:$D,'DS ST'!$J:$J,'DS ST'!M:M)</f>
        <v>HCM 025</v>
      </c>
      <c r="AR491" s="140"/>
      <c r="AS491" s="140"/>
      <c r="AT491" s="135" t="str">
        <f t="array" ref="AT491">xlookup($E:$E,'CLV2'!$A:$A,'CLV2'!$F:$F)</f>
        <v>3.LOCAL FRUITS</v>
      </c>
      <c r="AU491" s="135" t="str">
        <f t="array" ref="AU491">xlookup($E:$E,'CLV2'!$A:$A,'CLV2'!$G:$G)</f>
        <v>4.Chuối</v>
      </c>
      <c r="AV491" s="142"/>
      <c r="AW491" s="143"/>
      <c r="AX491" s="144"/>
    </row>
    <row r="492" ht="22.5" customHeight="1">
      <c r="A492" s="113"/>
      <c r="B492" s="114">
        <v>46235.0</v>
      </c>
      <c r="C492" s="115" t="s">
        <v>1103</v>
      </c>
      <c r="D492" s="116" t="str">
        <f>VLOOKUP(C492,'DS ST'!A:B,2,0)</f>
        <v>NVD</v>
      </c>
      <c r="E492" s="117">
        <v>1101818.0</v>
      </c>
      <c r="F492" s="115" t="s">
        <v>2303</v>
      </c>
      <c r="G492" s="115" t="s">
        <v>104</v>
      </c>
      <c r="H492" s="118">
        <v>3.0</v>
      </c>
      <c r="I492" s="118">
        <v>2.98</v>
      </c>
      <c r="J492" s="119">
        <f t="shared" si="4"/>
        <v>0.02</v>
      </c>
      <c r="K492" s="115" t="s">
        <v>5543</v>
      </c>
      <c r="L492" s="121" t="str">
        <f t="shared" si="5"/>
        <v>PT15981821101818</v>
      </c>
      <c r="M492" s="121" t="s">
        <v>5544</v>
      </c>
      <c r="N492" s="122">
        <v>0.020000000000000018</v>
      </c>
      <c r="O492" s="122"/>
      <c r="P492" s="119">
        <f t="shared" si="6"/>
        <v>0</v>
      </c>
      <c r="Q492" s="124"/>
      <c r="R492" s="124"/>
      <c r="S492" s="124"/>
      <c r="T492" s="125" t="s">
        <v>695</v>
      </c>
      <c r="U492" s="126" t="s">
        <v>697</v>
      </c>
      <c r="V492" s="127" t="s">
        <v>492</v>
      </c>
      <c r="W492" s="129" t="str">
        <f t="shared" si="7"/>
        <v>Hao hụt</v>
      </c>
      <c r="X492" s="129" t="str">
        <f t="shared" si="21"/>
        <v/>
      </c>
      <c r="Y492" s="154" t="s">
        <v>499</v>
      </c>
      <c r="Z492" s="131" t="s">
        <v>745</v>
      </c>
      <c r="AA492" s="124"/>
      <c r="AB492" s="132"/>
      <c r="AC492" s="133"/>
      <c r="AD492" s="134"/>
      <c r="AE492" s="133"/>
      <c r="AF492" s="135" t="str">
        <f t="array" ref="AF492">xlookup($E:$E,'CLV2'!$A:$A,'CLV2'!E:E)</f>
        <v>2.FRUITS</v>
      </c>
      <c r="AG492" s="135" t="str">
        <f t="shared" si="10"/>
        <v>KG</v>
      </c>
      <c r="AH492" s="136">
        <f t="shared" si="11"/>
        <v>0.006666666667</v>
      </c>
      <c r="AI492" s="137">
        <f t="array" ref="AI492">XLOOKUP(E492,'Đơn giá'!A:A,'Đơn giá'!D:D)</f>
        <v>31090</v>
      </c>
      <c r="AJ492" s="138">
        <f t="shared" si="12"/>
        <v>621.8</v>
      </c>
      <c r="AK492" s="138">
        <f t="shared" si="13"/>
        <v>621.8</v>
      </c>
      <c r="AL492" s="138">
        <f t="shared" si="14"/>
        <v>0</v>
      </c>
      <c r="AM492" s="138">
        <f t="shared" si="15"/>
        <v>0</v>
      </c>
      <c r="AN492" s="138">
        <f t="shared" si="16"/>
        <v>0</v>
      </c>
      <c r="AO492" s="139" t="str">
        <f t="array" ref="AO492">XLOOKUP($D:$D,'DS ST'!$J:$J,'DS ST'!K:K)</f>
        <v>SC009915 - Đoàn Ngọc Thịnh</v>
      </c>
      <c r="AP492" s="139" t="str">
        <f t="array" ref="AP492">XLOOKUP($D:$D,'DS ST'!$J:$J,'DS ST'!L:L)</f>
        <v>Nguyễn Thị Cà</v>
      </c>
      <c r="AQ492" s="139" t="str">
        <f t="array" ref="AQ492">XLOOKUP($D:$D,'DS ST'!$J:$J,'DS ST'!M:M)</f>
        <v>HCM 025</v>
      </c>
      <c r="AR492" s="140"/>
      <c r="AS492" s="140"/>
      <c r="AT492" s="135" t="str">
        <f t="array" ref="AT492">xlookup($E:$E,'CLV2'!$A:$A,'CLV2'!$F:$F)</f>
        <v>3.LOCAL FRUITS</v>
      </c>
      <c r="AU492" s="135" t="str">
        <f t="array" ref="AU492">xlookup($E:$E,'CLV2'!$A:$A,'CLV2'!$G:$G)</f>
        <v>4.Trái Cây Đa Dạng</v>
      </c>
      <c r="AV492" s="142"/>
      <c r="AW492" s="143"/>
      <c r="AX492" s="144"/>
    </row>
    <row r="493" ht="22.5" customHeight="1">
      <c r="A493" s="113"/>
      <c r="B493" s="114">
        <v>46235.0</v>
      </c>
      <c r="C493" s="115" t="s">
        <v>1228</v>
      </c>
      <c r="D493" s="116" t="str">
        <f>VLOOKUP(C493,'DS ST'!A:B,2,0)</f>
        <v>VGP</v>
      </c>
      <c r="E493" s="117">
        <v>10793.0</v>
      </c>
      <c r="F493" s="115" t="s">
        <v>642</v>
      </c>
      <c r="G493" s="115" t="s">
        <v>29</v>
      </c>
      <c r="H493" s="118">
        <v>8.0</v>
      </c>
      <c r="I493" s="118">
        <v>3.0</v>
      </c>
      <c r="J493" s="119">
        <f t="shared" si="4"/>
        <v>5</v>
      </c>
      <c r="K493" s="115" t="s">
        <v>5545</v>
      </c>
      <c r="L493" s="121" t="str">
        <f t="shared" si="5"/>
        <v>PT159818010793</v>
      </c>
      <c r="M493" s="121" t="s">
        <v>5546</v>
      </c>
      <c r="N493" s="122"/>
      <c r="O493" s="122"/>
      <c r="P493" s="119">
        <f t="shared" si="6"/>
        <v>5</v>
      </c>
      <c r="Q493" s="124"/>
      <c r="R493" s="153" t="s">
        <v>1104</v>
      </c>
      <c r="S493" s="124"/>
      <c r="T493" s="125" t="s">
        <v>5326</v>
      </c>
      <c r="U493" s="126" t="s">
        <v>697</v>
      </c>
      <c r="V493" s="127" t="s">
        <v>1500</v>
      </c>
      <c r="W493" s="129" t="str">
        <f t="shared" si="7"/>
        <v/>
      </c>
      <c r="X493" s="129" t="str">
        <f t="shared" si="21"/>
        <v/>
      </c>
      <c r="Y493" s="130" t="str">
        <f>IF(N(P493)&lt;=0,"",IF(OR(T493="Hình KDB",T493="Hình tele",ISNUMBER(SEARCH("Hình KDB",T493)),ISNUMBER(SEARCH("Hình tele",T493)),ISNUMBER(SEARCH("sai code",T493)),ISNUMBER(SEARCH("Thiếu kiện",U493))),"Kho rau",IF(AND(T493&lt;&gt;"Hình KDB",T493&lt;&gt;"Hình tele"),"Chưa xác định",IF(N(O493)&gt;0,IF(OR(T493="Hình KDB",T493="Hình tele",ISNUMBER(SEARCH("Hình KDB",T493)),ISNUMBER(SEARCH("Hình tele",T493)),ISNUMBER(SEARCH("sai code",T493)),ISNUMBER(SEARCH("Thiếu kiện",U493))),"Kho rau","Chưa xác định"),IF(OR(T493="Hình KDB",T493="Hình tele",ISNUMBER(SEARCH("Hình KDB",T493)),ISNUMBER(SEARCH("Hình tele",T493)),ISNUMBER(SEARCH("sai code",T493)),ISNUMBER(SEARCH("Thiếu kiện",U493))),"Kho rau",IF(V493="Chưa xác định","Chưa xác định",IF(OR(V493="DC giao thiếu",V493="TX giao thiếu kiện",V493="Hàng không đạt CL"),"Kho rau","")))))))</f>
        <v>Kho rau</v>
      </c>
      <c r="Z493" s="131" t="s">
        <v>745</v>
      </c>
      <c r="AA493" s="124"/>
      <c r="AB493" s="132"/>
      <c r="AC493" s="133"/>
      <c r="AD493" s="134"/>
      <c r="AE493" s="133"/>
      <c r="AF493" s="135" t="str">
        <f t="array" ref="AF493">xlookup($E:$E,'CLV2'!$A:$A,'CLV2'!E:E)</f>
        <v>2.VEGETABLES</v>
      </c>
      <c r="AG493" s="135" t="str">
        <f t="shared" si="10"/>
        <v>Pack</v>
      </c>
      <c r="AH493" s="136">
        <f t="shared" si="11"/>
        <v>0.625</v>
      </c>
      <c r="AI493" s="137">
        <f t="array" ref="AI493">XLOOKUP(E493,'Đơn giá'!A:A,'Đơn giá'!D:D)</f>
        <v>5500</v>
      </c>
      <c r="AJ493" s="138">
        <f t="shared" si="12"/>
        <v>27500</v>
      </c>
      <c r="AK493" s="138">
        <f t="shared" si="13"/>
        <v>0</v>
      </c>
      <c r="AL493" s="138">
        <f t="shared" si="14"/>
        <v>0</v>
      </c>
      <c r="AM493" s="138">
        <f t="shared" si="15"/>
        <v>27500</v>
      </c>
      <c r="AN493" s="138">
        <f t="shared" si="16"/>
        <v>0</v>
      </c>
      <c r="AO493" s="139" t="str">
        <f t="array" ref="AO493">XLOOKUP($D:$D,'DS ST'!$J:$J,'DS ST'!K:K)</f>
        <v>SC002203 - Nguyễn Thị Ngọc Bích</v>
      </c>
      <c r="AP493" s="139" t="str">
        <f t="array" ref="AP493">XLOOKUP($D:$D,'DS ST'!$J:$J,'DS ST'!L:L)</f>
        <v>Nguyễn Thị Cà</v>
      </c>
      <c r="AQ493" s="139" t="str">
        <f t="array" ref="AQ493">XLOOKUP($D:$D,'DS ST'!$J:$J,'DS ST'!M:M)</f>
        <v>HCM 005</v>
      </c>
      <c r="AR493" s="140"/>
      <c r="AS493" s="140"/>
      <c r="AT493" s="135" t="str">
        <f t="array" ref="AT493">xlookup($E:$E,'CLV2'!$A:$A,'CLV2'!$F:$F)</f>
        <v>3.HERBS</v>
      </c>
      <c r="AU493" s="135" t="str">
        <f t="array" ref="AU493">xlookup($E:$E,'CLV2'!$A:$A,'CLV2'!$G:$G)</f>
        <v>4.Rau Thơm, Rau Nêm</v>
      </c>
      <c r="AV493" s="142"/>
      <c r="AW493" s="143"/>
      <c r="AX493" s="144"/>
    </row>
    <row r="494" ht="22.5" customHeight="1">
      <c r="A494" s="113"/>
      <c r="B494" s="114">
        <v>46235.0</v>
      </c>
      <c r="C494" s="115" t="s">
        <v>1228</v>
      </c>
      <c r="D494" s="116" t="str">
        <f>VLOOKUP(C494,'DS ST'!A:B,2,0)</f>
        <v>VGP</v>
      </c>
      <c r="E494" s="117">
        <v>11062.0</v>
      </c>
      <c r="F494" s="115" t="s">
        <v>1220</v>
      </c>
      <c r="G494" s="115" t="s">
        <v>29</v>
      </c>
      <c r="H494" s="118">
        <v>7.0</v>
      </c>
      <c r="I494" s="118">
        <v>0.0</v>
      </c>
      <c r="J494" s="119">
        <f t="shared" si="4"/>
        <v>7</v>
      </c>
      <c r="K494" s="115" t="s">
        <v>5545</v>
      </c>
      <c r="L494" s="121" t="str">
        <f t="shared" si="5"/>
        <v>PT159818011062</v>
      </c>
      <c r="M494" s="121" t="s">
        <v>5546</v>
      </c>
      <c r="N494" s="122"/>
      <c r="O494" s="122"/>
      <c r="P494" s="119">
        <f t="shared" si="6"/>
        <v>7</v>
      </c>
      <c r="Q494" s="124"/>
      <c r="R494" s="153" t="s">
        <v>1104</v>
      </c>
      <c r="S494" s="124"/>
      <c r="T494" s="125"/>
      <c r="U494" s="126" t="s">
        <v>697</v>
      </c>
      <c r="V494" s="127" t="s">
        <v>1500</v>
      </c>
      <c r="W494" s="129" t="str">
        <f t="shared" si="7"/>
        <v/>
      </c>
      <c r="X494" s="129" t="str">
        <f t="shared" si="21"/>
        <v/>
      </c>
      <c r="Y494" s="154" t="s">
        <v>499</v>
      </c>
      <c r="Z494" s="131" t="s">
        <v>745</v>
      </c>
      <c r="AA494" s="124"/>
      <c r="AB494" s="132"/>
      <c r="AC494" s="133"/>
      <c r="AD494" s="134"/>
      <c r="AE494" s="133"/>
      <c r="AF494" s="135" t="str">
        <f t="array" ref="AF494">xlookup($E:$E,'CLV2'!$A:$A,'CLV2'!E:E)</f>
        <v>2.VEGETABLES</v>
      </c>
      <c r="AG494" s="135" t="str">
        <f t="shared" si="10"/>
        <v>Pack</v>
      </c>
      <c r="AH494" s="136">
        <f t="shared" si="11"/>
        <v>1</v>
      </c>
      <c r="AI494" s="137">
        <f t="array" ref="AI494">XLOOKUP(E494,'Đơn giá'!A:A,'Đơn giá'!D:D)</f>
        <v>12500</v>
      </c>
      <c r="AJ494" s="138">
        <f t="shared" si="12"/>
        <v>87500</v>
      </c>
      <c r="AK494" s="138">
        <f t="shared" si="13"/>
        <v>0</v>
      </c>
      <c r="AL494" s="138">
        <f t="shared" si="14"/>
        <v>0</v>
      </c>
      <c r="AM494" s="138">
        <f t="shared" si="15"/>
        <v>87500</v>
      </c>
      <c r="AN494" s="138">
        <f t="shared" si="16"/>
        <v>0</v>
      </c>
      <c r="AO494" s="139" t="str">
        <f t="array" ref="AO494">XLOOKUP($D:$D,'DS ST'!$J:$J,'DS ST'!K:K)</f>
        <v>SC002203 - Nguyễn Thị Ngọc Bích</v>
      </c>
      <c r="AP494" s="139" t="str">
        <f t="array" ref="AP494">XLOOKUP($D:$D,'DS ST'!$J:$J,'DS ST'!L:L)</f>
        <v>Nguyễn Thị Cà</v>
      </c>
      <c r="AQ494" s="139" t="str">
        <f t="array" ref="AQ494">XLOOKUP($D:$D,'DS ST'!$J:$J,'DS ST'!M:M)</f>
        <v>HCM 005</v>
      </c>
      <c r="AR494" s="140"/>
      <c r="AS494" s="140"/>
      <c r="AT494" s="135" t="str">
        <f t="array" ref="AT494">xlookup($E:$E,'CLV2'!$A:$A,'CLV2'!$F:$F)</f>
        <v>3.LEAFY VEGGIES</v>
      </c>
      <c r="AU494" s="135" t="str">
        <f t="array" ref="AU494">xlookup($E:$E,'CLV2'!$A:$A,'CLV2'!$G:$G)</f>
        <v>4.Rau Cải</v>
      </c>
      <c r="AV494" s="142"/>
      <c r="AW494" s="143"/>
      <c r="AX494" s="144"/>
    </row>
    <row r="495" ht="22.5" customHeight="1">
      <c r="A495" s="113"/>
      <c r="B495" s="114">
        <v>46235.0</v>
      </c>
      <c r="C495" s="115" t="s">
        <v>1228</v>
      </c>
      <c r="D495" s="116" t="str">
        <f>VLOOKUP(C495,'DS ST'!A:B,2,0)</f>
        <v>VGP</v>
      </c>
      <c r="E495" s="117">
        <v>11689.0</v>
      </c>
      <c r="F495" s="115" t="s">
        <v>2643</v>
      </c>
      <c r="G495" s="115" t="s">
        <v>116</v>
      </c>
      <c r="H495" s="118">
        <v>25.0</v>
      </c>
      <c r="I495" s="118">
        <v>0.0</v>
      </c>
      <c r="J495" s="119">
        <f t="shared" si="4"/>
        <v>25</v>
      </c>
      <c r="K495" s="115" t="s">
        <v>5545</v>
      </c>
      <c r="L495" s="121" t="str">
        <f t="shared" si="5"/>
        <v>PT159818011689</v>
      </c>
      <c r="M495" s="121" t="s">
        <v>5546</v>
      </c>
      <c r="N495" s="122"/>
      <c r="O495" s="122"/>
      <c r="P495" s="119">
        <f t="shared" si="6"/>
        <v>25</v>
      </c>
      <c r="Q495" s="124"/>
      <c r="R495" s="153" t="s">
        <v>1104</v>
      </c>
      <c r="S495" s="124"/>
      <c r="T495" s="125"/>
      <c r="U495" s="126" t="s">
        <v>697</v>
      </c>
      <c r="V495" s="127" t="s">
        <v>1500</v>
      </c>
      <c r="W495" s="129" t="str">
        <f t="shared" si="7"/>
        <v/>
      </c>
      <c r="X495" s="129" t="str">
        <f t="shared" si="21"/>
        <v/>
      </c>
      <c r="Y495" s="154" t="s">
        <v>499</v>
      </c>
      <c r="Z495" s="131" t="s">
        <v>745</v>
      </c>
      <c r="AA495" s="124"/>
      <c r="AB495" s="132"/>
      <c r="AC495" s="133"/>
      <c r="AD495" s="134"/>
      <c r="AE495" s="133"/>
      <c r="AF495" s="135" t="str">
        <f t="array" ref="AF495">xlookup($E:$E,'CLV2'!$A:$A,'CLV2'!E:E)</f>
        <v>2.VEGETABLES</v>
      </c>
      <c r="AG495" s="135" t="str">
        <f t="shared" si="10"/>
        <v>Pack</v>
      </c>
      <c r="AH495" s="136">
        <f t="shared" si="11"/>
        <v>1</v>
      </c>
      <c r="AI495" s="137">
        <f t="array" ref="AI495">XLOOKUP(E495,'Đơn giá'!A:A,'Đơn giá'!D:D)</f>
        <v>8000</v>
      </c>
      <c r="AJ495" s="138">
        <f t="shared" si="12"/>
        <v>200000</v>
      </c>
      <c r="AK495" s="138">
        <f t="shared" si="13"/>
        <v>0</v>
      </c>
      <c r="AL495" s="138">
        <f t="shared" si="14"/>
        <v>0</v>
      </c>
      <c r="AM495" s="138">
        <f t="shared" si="15"/>
        <v>200000</v>
      </c>
      <c r="AN495" s="138">
        <f t="shared" si="16"/>
        <v>0</v>
      </c>
      <c r="AO495" s="139" t="str">
        <f t="array" ref="AO495">XLOOKUP($D:$D,'DS ST'!$J:$J,'DS ST'!K:K)</f>
        <v>SC002203 - Nguyễn Thị Ngọc Bích</v>
      </c>
      <c r="AP495" s="139" t="str">
        <f t="array" ref="AP495">XLOOKUP($D:$D,'DS ST'!$J:$J,'DS ST'!L:L)</f>
        <v>Nguyễn Thị Cà</v>
      </c>
      <c r="AQ495" s="139" t="str">
        <f t="array" ref="AQ495">XLOOKUP($D:$D,'DS ST'!$J:$J,'DS ST'!M:M)</f>
        <v>HCM 005</v>
      </c>
      <c r="AR495" s="140"/>
      <c r="AS495" s="140"/>
      <c r="AT495" s="135" t="str">
        <f t="array" ref="AT495">xlookup($E:$E,'CLV2'!$A:$A,'CLV2'!$F:$F)</f>
        <v>3.ROOT VEGGIES</v>
      </c>
      <c r="AU495" s="135" t="str">
        <f t="array" ref="AU495">xlookup($E:$E,'CLV2'!$A:$A,'CLV2'!$G:$G)</f>
        <v>4.Các Loại Củ Khác</v>
      </c>
      <c r="AV495" s="142"/>
      <c r="AW495" s="143"/>
      <c r="AX495" s="144"/>
    </row>
    <row r="496" ht="22.5" customHeight="1">
      <c r="A496" s="113"/>
      <c r="B496" s="114">
        <v>46235.0</v>
      </c>
      <c r="C496" s="115" t="s">
        <v>1228</v>
      </c>
      <c r="D496" s="116" t="str">
        <f>VLOOKUP(C496,'DS ST'!A:B,2,0)</f>
        <v>VGP</v>
      </c>
      <c r="E496" s="117">
        <v>1101592.0</v>
      </c>
      <c r="F496" s="115" t="s">
        <v>1161</v>
      </c>
      <c r="G496" s="115" t="s">
        <v>104</v>
      </c>
      <c r="H496" s="118">
        <v>10.2</v>
      </c>
      <c r="I496" s="118">
        <v>10.14</v>
      </c>
      <c r="J496" s="119">
        <f t="shared" si="4"/>
        <v>0.06</v>
      </c>
      <c r="K496" s="115" t="s">
        <v>5545</v>
      </c>
      <c r="L496" s="121" t="str">
        <f t="shared" si="5"/>
        <v>PT15981801101592</v>
      </c>
      <c r="M496" s="121" t="s">
        <v>5546</v>
      </c>
      <c r="N496" s="122">
        <v>0.05999999999999872</v>
      </c>
      <c r="O496" s="122"/>
      <c r="P496" s="119">
        <f t="shared" si="6"/>
        <v>0</v>
      </c>
      <c r="Q496" s="124"/>
      <c r="R496" s="153" t="s">
        <v>1104</v>
      </c>
      <c r="S496" s="124"/>
      <c r="T496" s="125" t="s">
        <v>5326</v>
      </c>
      <c r="U496" s="126" t="s">
        <v>697</v>
      </c>
      <c r="V496" s="127" t="s">
        <v>492</v>
      </c>
      <c r="W496" s="129" t="str">
        <f t="shared" si="7"/>
        <v>Hao hụt</v>
      </c>
      <c r="X496" s="129" t="str">
        <f t="shared" si="21"/>
        <v/>
      </c>
      <c r="Y496" s="154" t="s">
        <v>499</v>
      </c>
      <c r="Z496" s="131" t="s">
        <v>745</v>
      </c>
      <c r="AA496" s="124"/>
      <c r="AB496" s="132"/>
      <c r="AC496" s="133"/>
      <c r="AD496" s="134"/>
      <c r="AE496" s="133"/>
      <c r="AF496" s="135" t="str">
        <f t="array" ref="AF496">xlookup($E:$E,'CLV2'!$A:$A,'CLV2'!E:E)</f>
        <v>2.FRUITS</v>
      </c>
      <c r="AG496" s="135" t="str">
        <f t="shared" si="10"/>
        <v>KG</v>
      </c>
      <c r="AH496" s="136">
        <f t="shared" si="11"/>
        <v>0.005882352941</v>
      </c>
      <c r="AI496" s="137">
        <f t="array" ref="AI496">XLOOKUP(E496,'Đơn giá'!A:A,'Đơn giá'!D:D)</f>
        <v>73000</v>
      </c>
      <c r="AJ496" s="138">
        <f t="shared" si="12"/>
        <v>4380</v>
      </c>
      <c r="AK496" s="138">
        <f t="shared" si="13"/>
        <v>4380</v>
      </c>
      <c r="AL496" s="138">
        <f t="shared" si="14"/>
        <v>0</v>
      </c>
      <c r="AM496" s="138">
        <f t="shared" si="15"/>
        <v>0</v>
      </c>
      <c r="AN496" s="138">
        <f t="shared" si="16"/>
        <v>0</v>
      </c>
      <c r="AO496" s="139" t="str">
        <f t="array" ref="AO496">XLOOKUP($D:$D,'DS ST'!$J:$J,'DS ST'!K:K)</f>
        <v>SC002203 - Nguyễn Thị Ngọc Bích</v>
      </c>
      <c r="AP496" s="139" t="str">
        <f t="array" ref="AP496">XLOOKUP($D:$D,'DS ST'!$J:$J,'DS ST'!L:L)</f>
        <v>Nguyễn Thị Cà</v>
      </c>
      <c r="AQ496" s="139" t="str">
        <f t="array" ref="AQ496">XLOOKUP($D:$D,'DS ST'!$J:$J,'DS ST'!M:M)</f>
        <v>HCM 005</v>
      </c>
      <c r="AR496" s="140"/>
      <c r="AS496" s="140"/>
      <c r="AT496" s="135" t="str">
        <f t="array" ref="AT496">xlookup($E:$E,'CLV2'!$A:$A,'CLV2'!$F:$F)</f>
        <v>3.LOCAL FRUITS</v>
      </c>
      <c r="AU496" s="135" t="str">
        <f t="array" ref="AU496">xlookup($E:$E,'CLV2'!$A:$A,'CLV2'!$G:$G)</f>
        <v>4.Sầu Riêng</v>
      </c>
      <c r="AV496" s="142"/>
      <c r="AW496" s="143"/>
      <c r="AX496" s="144"/>
    </row>
    <row r="497" ht="22.5" customHeight="1">
      <c r="A497" s="113"/>
      <c r="B497" s="114">
        <v>46235.0</v>
      </c>
      <c r="C497" s="115" t="s">
        <v>1228</v>
      </c>
      <c r="D497" s="116" t="str">
        <f>VLOOKUP(C497,'DS ST'!A:B,2,0)</f>
        <v>VGP</v>
      </c>
      <c r="E497" s="117">
        <v>8.936210960631E12</v>
      </c>
      <c r="F497" s="115" t="s">
        <v>1424</v>
      </c>
      <c r="G497" s="115" t="s">
        <v>29</v>
      </c>
      <c r="H497" s="118">
        <v>5.0</v>
      </c>
      <c r="I497" s="118">
        <v>0.0</v>
      </c>
      <c r="J497" s="119">
        <f t="shared" si="4"/>
        <v>5</v>
      </c>
      <c r="K497" s="115" t="s">
        <v>5545</v>
      </c>
      <c r="L497" s="121" t="str">
        <f t="shared" si="5"/>
        <v>PT15981808936210960631</v>
      </c>
      <c r="M497" s="121" t="s">
        <v>5546</v>
      </c>
      <c r="N497" s="122"/>
      <c r="O497" s="122"/>
      <c r="P497" s="119">
        <f t="shared" si="6"/>
        <v>5</v>
      </c>
      <c r="Q497" s="124"/>
      <c r="R497" s="153" t="s">
        <v>1104</v>
      </c>
      <c r="S497" s="124"/>
      <c r="T497" s="125"/>
      <c r="U497" s="126" t="s">
        <v>697</v>
      </c>
      <c r="V497" s="127" t="s">
        <v>1500</v>
      </c>
      <c r="W497" s="129" t="str">
        <f t="shared" si="7"/>
        <v/>
      </c>
      <c r="X497" s="129" t="str">
        <f t="shared" si="21"/>
        <v/>
      </c>
      <c r="Y497" s="154" t="s">
        <v>499</v>
      </c>
      <c r="Z497" s="131" t="s">
        <v>745</v>
      </c>
      <c r="AA497" s="124"/>
      <c r="AB497" s="132"/>
      <c r="AC497" s="133"/>
      <c r="AD497" s="134"/>
      <c r="AE497" s="133"/>
      <c r="AF497" s="135" t="str">
        <f t="array" ref="AF497">xlookup($E:$E,'CLV2'!$A:$A,'CLV2'!E:E)</f>
        <v>2.VEGETABLES</v>
      </c>
      <c r="AG497" s="135" t="str">
        <f t="shared" si="10"/>
        <v>Pack</v>
      </c>
      <c r="AH497" s="136">
        <f t="shared" si="11"/>
        <v>1</v>
      </c>
      <c r="AI497" s="137">
        <f t="array" ref="AI497">XLOOKUP(E497,'Đơn giá'!A:A,'Đơn giá'!D:D)</f>
        <v>51000</v>
      </c>
      <c r="AJ497" s="138">
        <f t="shared" si="12"/>
        <v>255000</v>
      </c>
      <c r="AK497" s="138">
        <f t="shared" si="13"/>
        <v>0</v>
      </c>
      <c r="AL497" s="138">
        <f t="shared" si="14"/>
        <v>0</v>
      </c>
      <c r="AM497" s="138">
        <f t="shared" si="15"/>
        <v>255000</v>
      </c>
      <c r="AN497" s="138">
        <f t="shared" si="16"/>
        <v>0</v>
      </c>
      <c r="AO497" s="139" t="str">
        <f t="array" ref="AO497">XLOOKUP($D:$D,'DS ST'!$J:$J,'DS ST'!K:K)</f>
        <v>SC002203 - Nguyễn Thị Ngọc Bích</v>
      </c>
      <c r="AP497" s="139" t="str">
        <f t="array" ref="AP497">XLOOKUP($D:$D,'DS ST'!$J:$J,'DS ST'!L:L)</f>
        <v>Nguyễn Thị Cà</v>
      </c>
      <c r="AQ497" s="139" t="str">
        <f t="array" ref="AQ497">XLOOKUP($D:$D,'DS ST'!$J:$J,'DS ST'!M:M)</f>
        <v>HCM 005</v>
      </c>
      <c r="AR497" s="140"/>
      <c r="AS497" s="140"/>
      <c r="AT497" s="135" t="str">
        <f t="array" ref="AT497">xlookup($E:$E,'CLV2'!$A:$A,'CLV2'!$F:$F)</f>
        <v>3.MUSHROOM</v>
      </c>
      <c r="AU497" s="135" t="str">
        <f t="array" ref="AU497">xlookup($E:$E,'CLV2'!$A:$A,'CLV2'!$G:$G)</f>
        <v>4.Nấm Tai</v>
      </c>
      <c r="AV497" s="142"/>
      <c r="AW497" s="143"/>
      <c r="AX497" s="144"/>
    </row>
    <row r="498" ht="22.5" customHeight="1">
      <c r="A498" s="113"/>
      <c r="B498" s="114">
        <v>46235.0</v>
      </c>
      <c r="C498" s="115" t="s">
        <v>1249</v>
      </c>
      <c r="D498" s="116" t="str">
        <f>VLOOKUP(C498,'DS ST'!A:B,2,0)</f>
        <v>VPC</v>
      </c>
      <c r="E498" s="117">
        <v>10901.0</v>
      </c>
      <c r="F498" s="115" t="s">
        <v>736</v>
      </c>
      <c r="G498" s="115" t="s">
        <v>29</v>
      </c>
      <c r="H498" s="118">
        <v>7.0</v>
      </c>
      <c r="I498" s="118">
        <v>5.0</v>
      </c>
      <c r="J498" s="119">
        <f t="shared" si="4"/>
        <v>2</v>
      </c>
      <c r="K498" s="115" t="s">
        <v>5547</v>
      </c>
      <c r="L498" s="121" t="str">
        <f t="shared" si="5"/>
        <v>PT159817810901</v>
      </c>
      <c r="M498" s="121" t="s">
        <v>5548</v>
      </c>
      <c r="N498" s="122"/>
      <c r="O498" s="122"/>
      <c r="P498" s="119">
        <f t="shared" si="6"/>
        <v>2</v>
      </c>
      <c r="Q498" s="124"/>
      <c r="R498" s="153" t="s">
        <v>1104</v>
      </c>
      <c r="S498" s="124"/>
      <c r="T498" s="125"/>
      <c r="U498" s="126" t="s">
        <v>697</v>
      </c>
      <c r="V498" s="127" t="s">
        <v>1500</v>
      </c>
      <c r="W498" s="129" t="str">
        <f t="shared" si="7"/>
        <v/>
      </c>
      <c r="X498" s="129" t="str">
        <f t="shared" si="21"/>
        <v/>
      </c>
      <c r="Y498" s="154" t="s">
        <v>499</v>
      </c>
      <c r="Z498" s="131" t="s">
        <v>745</v>
      </c>
      <c r="AA498" s="124"/>
      <c r="AB498" s="132"/>
      <c r="AC498" s="133"/>
      <c r="AD498" s="134"/>
      <c r="AE498" s="133"/>
      <c r="AF498" s="135" t="str">
        <f t="array" ref="AF498">xlookup($E:$E,'CLV2'!$A:$A,'CLV2'!E:E)</f>
        <v>2.VEGETABLES</v>
      </c>
      <c r="AG498" s="135" t="str">
        <f t="shared" si="10"/>
        <v>Pack</v>
      </c>
      <c r="AH498" s="136">
        <f t="shared" si="11"/>
        <v>0.2857142857</v>
      </c>
      <c r="AI498" s="137">
        <f t="array" ref="AI498">XLOOKUP(E498,'Đơn giá'!A:A,'Đơn giá'!D:D)</f>
        <v>9000</v>
      </c>
      <c r="AJ498" s="138">
        <f t="shared" si="12"/>
        <v>18000</v>
      </c>
      <c r="AK498" s="138">
        <f t="shared" si="13"/>
        <v>0</v>
      </c>
      <c r="AL498" s="138">
        <f t="shared" si="14"/>
        <v>0</v>
      </c>
      <c r="AM498" s="138">
        <f t="shared" si="15"/>
        <v>18000</v>
      </c>
      <c r="AN498" s="138">
        <f t="shared" si="16"/>
        <v>0</v>
      </c>
      <c r="AO498" s="139" t="str">
        <f t="array" ref="AO498">XLOOKUP($D:$D,'DS ST'!$J:$J,'DS ST'!K:K)</f>
        <v>SC007524 - Trần Tiến Thạnh</v>
      </c>
      <c r="AP498" s="139" t="str">
        <f t="array" ref="AP498">XLOOKUP($D:$D,'DS ST'!$J:$J,'DS ST'!L:L)</f>
        <v>Nguyễn Thị Cà</v>
      </c>
      <c r="AQ498" s="139" t="str">
        <f t="array" ref="AQ498">XLOOKUP($D:$D,'DS ST'!$J:$J,'DS ST'!M:M)</f>
        <v>HCM 026</v>
      </c>
      <c r="AR498" s="140"/>
      <c r="AS498" s="140"/>
      <c r="AT498" s="135" t="str">
        <f t="array" ref="AT498">xlookup($E:$E,'CLV2'!$A:$A,'CLV2'!$F:$F)</f>
        <v>3.LEAFY VEGGIES</v>
      </c>
      <c r="AU498" s="135" t="str">
        <f t="array" ref="AU498">xlookup($E:$E,'CLV2'!$A:$A,'CLV2'!$G:$G)</f>
        <v>4.Rau Cải</v>
      </c>
      <c r="AV498" s="142"/>
      <c r="AW498" s="143"/>
      <c r="AX498" s="144"/>
    </row>
    <row r="499" ht="22.5" customHeight="1">
      <c r="A499" s="113"/>
      <c r="B499" s="114">
        <v>46235.0</v>
      </c>
      <c r="C499" s="115" t="s">
        <v>1249</v>
      </c>
      <c r="D499" s="116" t="str">
        <f>VLOOKUP(C499,'DS ST'!A:B,2,0)</f>
        <v>VPC</v>
      </c>
      <c r="E499" s="117">
        <v>11222.0</v>
      </c>
      <c r="F499" s="115" t="s">
        <v>1263</v>
      </c>
      <c r="G499" s="115" t="s">
        <v>275</v>
      </c>
      <c r="H499" s="118">
        <v>12.0</v>
      </c>
      <c r="I499" s="118">
        <v>11.0</v>
      </c>
      <c r="J499" s="119">
        <f t="shared" si="4"/>
        <v>1</v>
      </c>
      <c r="K499" s="115" t="s">
        <v>5547</v>
      </c>
      <c r="L499" s="121" t="str">
        <f t="shared" si="5"/>
        <v>PT159817811222</v>
      </c>
      <c r="M499" s="121" t="s">
        <v>5548</v>
      </c>
      <c r="N499" s="122"/>
      <c r="O499" s="122"/>
      <c r="P499" s="119">
        <f t="shared" si="6"/>
        <v>1</v>
      </c>
      <c r="Q499" s="124"/>
      <c r="R499" s="153" t="s">
        <v>1104</v>
      </c>
      <c r="S499" s="124"/>
      <c r="T499" s="125"/>
      <c r="U499" s="126" t="s">
        <v>697</v>
      </c>
      <c r="V499" s="127" t="s">
        <v>1500</v>
      </c>
      <c r="W499" s="129" t="str">
        <f t="shared" si="7"/>
        <v/>
      </c>
      <c r="X499" s="129" t="str">
        <f t="shared" si="21"/>
        <v/>
      </c>
      <c r="Y499" s="154" t="s">
        <v>499</v>
      </c>
      <c r="Z499" s="131" t="s">
        <v>745</v>
      </c>
      <c r="AA499" s="124"/>
      <c r="AB499" s="132"/>
      <c r="AC499" s="133"/>
      <c r="AD499" s="134"/>
      <c r="AE499" s="133"/>
      <c r="AF499" s="135" t="str">
        <f t="array" ref="AF499">xlookup($E:$E,'CLV2'!$A:$A,'CLV2'!E:E)</f>
        <v>2.VEGETABLES</v>
      </c>
      <c r="AG499" s="135" t="str">
        <f t="shared" si="10"/>
        <v>Pack</v>
      </c>
      <c r="AH499" s="136">
        <f t="shared" si="11"/>
        <v>0.08333333333</v>
      </c>
      <c r="AI499" s="137">
        <f t="array" ref="AI499">XLOOKUP(E499,'Đơn giá'!A:A,'Đơn giá'!D:D)</f>
        <v>16000</v>
      </c>
      <c r="AJ499" s="138">
        <f t="shared" si="12"/>
        <v>16000</v>
      </c>
      <c r="AK499" s="138">
        <f t="shared" si="13"/>
        <v>0</v>
      </c>
      <c r="AL499" s="138">
        <f t="shared" si="14"/>
        <v>0</v>
      </c>
      <c r="AM499" s="138">
        <f t="shared" si="15"/>
        <v>16000</v>
      </c>
      <c r="AN499" s="138">
        <f t="shared" si="16"/>
        <v>0</v>
      </c>
      <c r="AO499" s="139" t="str">
        <f t="array" ref="AO499">XLOOKUP($D:$D,'DS ST'!$J:$J,'DS ST'!K:K)</f>
        <v>SC007524 - Trần Tiến Thạnh</v>
      </c>
      <c r="AP499" s="139" t="str">
        <f t="array" ref="AP499">XLOOKUP($D:$D,'DS ST'!$J:$J,'DS ST'!L:L)</f>
        <v>Nguyễn Thị Cà</v>
      </c>
      <c r="AQ499" s="139" t="str">
        <f t="array" ref="AQ499">XLOOKUP($D:$D,'DS ST'!$J:$J,'DS ST'!M:M)</f>
        <v>HCM 026</v>
      </c>
      <c r="AR499" s="140"/>
      <c r="AS499" s="140"/>
      <c r="AT499" s="135" t="str">
        <f t="array" ref="AT499">xlookup($E:$E,'CLV2'!$A:$A,'CLV2'!$F:$F)</f>
        <v>3.FRUIT VEGGIES</v>
      </c>
      <c r="AU499" s="135" t="str">
        <f t="array" ref="AU499">xlookup($E:$E,'CLV2'!$A:$A,'CLV2'!$G:$G)</f>
        <v>4.Bầu, Bí, Mướp</v>
      </c>
      <c r="AV499" s="142"/>
      <c r="AW499" s="143"/>
      <c r="AX499" s="144"/>
    </row>
    <row r="500" ht="22.5" customHeight="1">
      <c r="A500" s="113"/>
      <c r="B500" s="114">
        <v>46235.0</v>
      </c>
      <c r="C500" s="115" t="s">
        <v>1249</v>
      </c>
      <c r="D500" s="116" t="str">
        <f>VLOOKUP(C500,'DS ST'!A:B,2,0)</f>
        <v>VPC</v>
      </c>
      <c r="E500" s="117">
        <v>11606.0</v>
      </c>
      <c r="F500" s="115" t="s">
        <v>1911</v>
      </c>
      <c r="G500" s="115" t="s">
        <v>29</v>
      </c>
      <c r="H500" s="118">
        <v>4.0</v>
      </c>
      <c r="I500" s="118">
        <v>2.0</v>
      </c>
      <c r="J500" s="119">
        <f t="shared" si="4"/>
        <v>2</v>
      </c>
      <c r="K500" s="115" t="s">
        <v>5547</v>
      </c>
      <c r="L500" s="121" t="str">
        <f t="shared" si="5"/>
        <v>PT159817811606</v>
      </c>
      <c r="M500" s="121" t="s">
        <v>5548</v>
      </c>
      <c r="N500" s="122"/>
      <c r="O500" s="122"/>
      <c r="P500" s="119">
        <f t="shared" si="6"/>
        <v>2</v>
      </c>
      <c r="Q500" s="124"/>
      <c r="R500" s="153" t="s">
        <v>1104</v>
      </c>
      <c r="S500" s="124"/>
      <c r="T500" s="125"/>
      <c r="U500" s="126" t="s">
        <v>697</v>
      </c>
      <c r="V500" s="127" t="s">
        <v>1500</v>
      </c>
      <c r="W500" s="129" t="str">
        <f t="shared" si="7"/>
        <v/>
      </c>
      <c r="X500" s="129" t="str">
        <f t="shared" si="21"/>
        <v/>
      </c>
      <c r="Y500" s="154" t="s">
        <v>499</v>
      </c>
      <c r="Z500" s="131" t="s">
        <v>745</v>
      </c>
      <c r="AA500" s="124"/>
      <c r="AB500" s="132"/>
      <c r="AC500" s="133"/>
      <c r="AD500" s="134"/>
      <c r="AE500" s="133"/>
      <c r="AF500" s="135" t="str">
        <f t="array" ref="AF500">xlookup($E:$E,'CLV2'!$A:$A,'CLV2'!E:E)</f>
        <v>2.VEGETABLES</v>
      </c>
      <c r="AG500" s="135" t="str">
        <f t="shared" si="10"/>
        <v>Pack</v>
      </c>
      <c r="AH500" s="136">
        <f t="shared" si="11"/>
        <v>0.5</v>
      </c>
      <c r="AI500" s="137">
        <f t="array" ref="AI500">XLOOKUP(E500,'Đơn giá'!A:A,'Đơn giá'!D:D)</f>
        <v>7000</v>
      </c>
      <c r="AJ500" s="138">
        <f t="shared" si="12"/>
        <v>14000</v>
      </c>
      <c r="AK500" s="138">
        <f t="shared" si="13"/>
        <v>0</v>
      </c>
      <c r="AL500" s="138">
        <f t="shared" si="14"/>
        <v>0</v>
      </c>
      <c r="AM500" s="138">
        <f t="shared" si="15"/>
        <v>14000</v>
      </c>
      <c r="AN500" s="138">
        <f t="shared" si="16"/>
        <v>0</v>
      </c>
      <c r="AO500" s="139" t="str">
        <f t="array" ref="AO500">XLOOKUP($D:$D,'DS ST'!$J:$J,'DS ST'!K:K)</f>
        <v>SC007524 - Trần Tiến Thạnh</v>
      </c>
      <c r="AP500" s="139" t="str">
        <f t="array" ref="AP500">XLOOKUP($D:$D,'DS ST'!$J:$J,'DS ST'!L:L)</f>
        <v>Nguyễn Thị Cà</v>
      </c>
      <c r="AQ500" s="139" t="str">
        <f t="array" ref="AQ500">XLOOKUP($D:$D,'DS ST'!$J:$J,'DS ST'!M:M)</f>
        <v>HCM 026</v>
      </c>
      <c r="AR500" s="140"/>
      <c r="AS500" s="140"/>
      <c r="AT500" s="135" t="str">
        <f t="array" ref="AT500">xlookup($E:$E,'CLV2'!$A:$A,'CLV2'!$F:$F)</f>
        <v>3.LEAFY VEGGIES</v>
      </c>
      <c r="AU500" s="135" t="str">
        <f t="array" ref="AU500">xlookup($E:$E,'CLV2'!$A:$A,'CLV2'!$G:$G)</f>
        <v>4.Rau Ăn Lá Thông Dụng</v>
      </c>
      <c r="AV500" s="142"/>
      <c r="AW500" s="143"/>
      <c r="AX500" s="144"/>
    </row>
    <row r="501" ht="22.5" customHeight="1">
      <c r="A501" s="113"/>
      <c r="B501" s="114">
        <v>46235.0</v>
      </c>
      <c r="C501" s="115" t="s">
        <v>1249</v>
      </c>
      <c r="D501" s="116" t="str">
        <f>VLOOKUP(C501,'DS ST'!A:B,2,0)</f>
        <v>VPC</v>
      </c>
      <c r="E501" s="117">
        <v>11609.0</v>
      </c>
      <c r="F501" s="115" t="s">
        <v>2398</v>
      </c>
      <c r="G501" s="115" t="s">
        <v>29</v>
      </c>
      <c r="H501" s="118">
        <v>7.0</v>
      </c>
      <c r="I501" s="118">
        <v>6.0</v>
      </c>
      <c r="J501" s="119">
        <f t="shared" si="4"/>
        <v>1</v>
      </c>
      <c r="K501" s="115" t="s">
        <v>5547</v>
      </c>
      <c r="L501" s="121" t="str">
        <f t="shared" si="5"/>
        <v>PT159817811609</v>
      </c>
      <c r="M501" s="121" t="s">
        <v>5548</v>
      </c>
      <c r="N501" s="122"/>
      <c r="O501" s="122"/>
      <c r="P501" s="119">
        <f t="shared" si="6"/>
        <v>1</v>
      </c>
      <c r="Q501" s="124"/>
      <c r="R501" s="153" t="s">
        <v>1104</v>
      </c>
      <c r="S501" s="124"/>
      <c r="T501" s="125"/>
      <c r="U501" s="126" t="s">
        <v>697</v>
      </c>
      <c r="V501" s="127" t="s">
        <v>1500</v>
      </c>
      <c r="W501" s="129" t="str">
        <f t="shared" si="7"/>
        <v/>
      </c>
      <c r="X501" s="129" t="str">
        <f t="shared" si="21"/>
        <v/>
      </c>
      <c r="Y501" s="154" t="s">
        <v>499</v>
      </c>
      <c r="Z501" s="131" t="s">
        <v>745</v>
      </c>
      <c r="AA501" s="124"/>
      <c r="AB501" s="132"/>
      <c r="AC501" s="133"/>
      <c r="AD501" s="134"/>
      <c r="AE501" s="133"/>
      <c r="AF501" s="135" t="str">
        <f t="array" ref="AF501">xlookup($E:$E,'CLV2'!$A:$A,'CLV2'!E:E)</f>
        <v>2.VEGETABLES</v>
      </c>
      <c r="AG501" s="135" t="str">
        <f t="shared" si="10"/>
        <v>Pack</v>
      </c>
      <c r="AH501" s="136">
        <f t="shared" si="11"/>
        <v>0.1428571429</v>
      </c>
      <c r="AI501" s="137">
        <f t="array" ref="AI501">XLOOKUP(E501,'Đơn giá'!A:A,'Đơn giá'!D:D)</f>
        <v>12675</v>
      </c>
      <c r="AJ501" s="138">
        <f t="shared" si="12"/>
        <v>12675</v>
      </c>
      <c r="AK501" s="138">
        <f t="shared" si="13"/>
        <v>0</v>
      </c>
      <c r="AL501" s="138">
        <f t="shared" si="14"/>
        <v>0</v>
      </c>
      <c r="AM501" s="138">
        <f t="shared" si="15"/>
        <v>12675</v>
      </c>
      <c r="AN501" s="138">
        <f t="shared" si="16"/>
        <v>0</v>
      </c>
      <c r="AO501" s="139" t="str">
        <f t="array" ref="AO501">XLOOKUP($D:$D,'DS ST'!$J:$J,'DS ST'!K:K)</f>
        <v>SC007524 - Trần Tiến Thạnh</v>
      </c>
      <c r="AP501" s="139" t="str">
        <f t="array" ref="AP501">XLOOKUP($D:$D,'DS ST'!$J:$J,'DS ST'!L:L)</f>
        <v>Nguyễn Thị Cà</v>
      </c>
      <c r="AQ501" s="139" t="str">
        <f t="array" ref="AQ501">XLOOKUP($D:$D,'DS ST'!$J:$J,'DS ST'!M:M)</f>
        <v>HCM 026</v>
      </c>
      <c r="AR501" s="140"/>
      <c r="AS501" s="140"/>
      <c r="AT501" s="135" t="str">
        <f t="array" ref="AT501">xlookup($E:$E,'CLV2'!$A:$A,'CLV2'!$F:$F)</f>
        <v>3.LEAFY VEGGIES</v>
      </c>
      <c r="AU501" s="135" t="str">
        <f t="array" ref="AU501">xlookup($E:$E,'CLV2'!$A:$A,'CLV2'!$G:$G)</f>
        <v>4.Rau Cải</v>
      </c>
      <c r="AV501" s="142"/>
      <c r="AW501" s="143"/>
      <c r="AX501" s="144"/>
    </row>
    <row r="502" ht="22.5" customHeight="1">
      <c r="A502" s="113"/>
      <c r="B502" s="114">
        <v>46235.0</v>
      </c>
      <c r="C502" s="115" t="s">
        <v>1249</v>
      </c>
      <c r="D502" s="116" t="str">
        <f>VLOOKUP(C502,'DS ST'!A:B,2,0)</f>
        <v>VPC</v>
      </c>
      <c r="E502" s="117">
        <v>1100917.0</v>
      </c>
      <c r="F502" s="115" t="s">
        <v>928</v>
      </c>
      <c r="G502" s="115" t="s">
        <v>104</v>
      </c>
      <c r="H502" s="118">
        <v>5.8</v>
      </c>
      <c r="I502" s="118">
        <v>5.7</v>
      </c>
      <c r="J502" s="119">
        <f t="shared" si="4"/>
        <v>0.1</v>
      </c>
      <c r="K502" s="115" t="s">
        <v>5547</v>
      </c>
      <c r="L502" s="121" t="str">
        <f t="shared" si="5"/>
        <v>PT15981781100917</v>
      </c>
      <c r="M502" s="121" t="s">
        <v>5548</v>
      </c>
      <c r="N502" s="122">
        <v>0.06999999999999965</v>
      </c>
      <c r="O502" s="187"/>
      <c r="P502" s="119">
        <f t="shared" si="6"/>
        <v>0.03</v>
      </c>
      <c r="Q502" s="124"/>
      <c r="R502" s="153" t="s">
        <v>1104</v>
      </c>
      <c r="S502" s="124"/>
      <c r="T502" s="125" t="s">
        <v>5549</v>
      </c>
      <c r="U502" s="126" t="s">
        <v>697</v>
      </c>
      <c r="V502" s="127" t="s">
        <v>492</v>
      </c>
      <c r="W502" s="129" t="str">
        <f t="shared" si="7"/>
        <v>Hao hụt</v>
      </c>
      <c r="X502" s="129" t="str">
        <f t="shared" si="21"/>
        <v/>
      </c>
      <c r="Y502" s="154" t="s">
        <v>499</v>
      </c>
      <c r="Z502" s="131" t="s">
        <v>745</v>
      </c>
      <c r="AA502" s="124"/>
      <c r="AB502" s="132"/>
      <c r="AC502" s="133"/>
      <c r="AD502" s="134"/>
      <c r="AE502" s="133"/>
      <c r="AF502" s="135" t="str">
        <f t="array" ref="AF502">xlookup($E:$E,'CLV2'!$A:$A,'CLV2'!E:E)</f>
        <v>2.VEGETABLES</v>
      </c>
      <c r="AG502" s="135" t="str">
        <f t="shared" si="10"/>
        <v>KG</v>
      </c>
      <c r="AH502" s="136">
        <f t="shared" si="11"/>
        <v>0.01724137931</v>
      </c>
      <c r="AI502" s="137">
        <f t="array" ref="AI502">XLOOKUP(E502,'Đơn giá'!A:A,'Đơn giá'!D:D)</f>
        <v>24500</v>
      </c>
      <c r="AJ502" s="138">
        <f t="shared" si="12"/>
        <v>2450</v>
      </c>
      <c r="AK502" s="138">
        <f t="shared" si="13"/>
        <v>1715</v>
      </c>
      <c r="AL502" s="138">
        <f t="shared" si="14"/>
        <v>0</v>
      </c>
      <c r="AM502" s="138">
        <f t="shared" si="15"/>
        <v>735</v>
      </c>
      <c r="AN502" s="138">
        <f t="shared" si="16"/>
        <v>0</v>
      </c>
      <c r="AO502" s="139" t="str">
        <f t="array" ref="AO502">XLOOKUP($D:$D,'DS ST'!$J:$J,'DS ST'!K:K)</f>
        <v>SC007524 - Trần Tiến Thạnh</v>
      </c>
      <c r="AP502" s="139" t="str">
        <f t="array" ref="AP502">XLOOKUP($D:$D,'DS ST'!$J:$J,'DS ST'!L:L)</f>
        <v>Nguyễn Thị Cà</v>
      </c>
      <c r="AQ502" s="139" t="str">
        <f t="array" ref="AQ502">XLOOKUP($D:$D,'DS ST'!$J:$J,'DS ST'!M:M)</f>
        <v>HCM 026</v>
      </c>
      <c r="AR502" s="140"/>
      <c r="AS502" s="140"/>
      <c r="AT502" s="135" t="str">
        <f t="array" ref="AT502">xlookup($E:$E,'CLV2'!$A:$A,'CLV2'!$F:$F)</f>
        <v>3.FRUIT VEGGIES</v>
      </c>
      <c r="AU502" s="135" t="str">
        <f t="array" ref="AU502">xlookup($E:$E,'CLV2'!$A:$A,'CLV2'!$G:$G)</f>
        <v>4.Bầu, Bí, Mướp</v>
      </c>
      <c r="AV502" s="142"/>
      <c r="AW502" s="143"/>
      <c r="AX502" s="144"/>
    </row>
    <row r="503" ht="22.5" customHeight="1">
      <c r="A503" s="113"/>
      <c r="B503" s="114">
        <v>46235.0</v>
      </c>
      <c r="C503" s="115" t="s">
        <v>1249</v>
      </c>
      <c r="D503" s="116" t="str">
        <f>VLOOKUP(C503,'DS ST'!A:B,2,0)</f>
        <v>VPC</v>
      </c>
      <c r="E503" s="117">
        <v>1100992.0</v>
      </c>
      <c r="F503" s="115" t="s">
        <v>641</v>
      </c>
      <c r="G503" s="115" t="s">
        <v>104</v>
      </c>
      <c r="H503" s="118">
        <v>10.1</v>
      </c>
      <c r="I503" s="118">
        <v>10.0</v>
      </c>
      <c r="J503" s="119">
        <f t="shared" si="4"/>
        <v>0.1</v>
      </c>
      <c r="K503" s="115" t="s">
        <v>5547</v>
      </c>
      <c r="L503" s="121" t="str">
        <f t="shared" si="5"/>
        <v>PT15981781100992</v>
      </c>
      <c r="M503" s="121" t="s">
        <v>5548</v>
      </c>
      <c r="N503" s="122">
        <v>0.029999999999999638</v>
      </c>
      <c r="O503" s="187"/>
      <c r="P503" s="119">
        <f t="shared" si="6"/>
        <v>0.07</v>
      </c>
      <c r="Q503" s="124"/>
      <c r="R503" s="153" t="s">
        <v>1104</v>
      </c>
      <c r="S503" s="124"/>
      <c r="T503" s="125" t="s">
        <v>5549</v>
      </c>
      <c r="U503" s="126" t="s">
        <v>697</v>
      </c>
      <c r="V503" s="127" t="s">
        <v>492</v>
      </c>
      <c r="W503" s="129" t="str">
        <f t="shared" si="7"/>
        <v>Hao hụt</v>
      </c>
      <c r="X503" s="129" t="str">
        <f t="shared" si="21"/>
        <v/>
      </c>
      <c r="Y503" s="154" t="s">
        <v>499</v>
      </c>
      <c r="Z503" s="131" t="s">
        <v>745</v>
      </c>
      <c r="AA503" s="124"/>
      <c r="AB503" s="132"/>
      <c r="AC503" s="133"/>
      <c r="AD503" s="134"/>
      <c r="AE503" s="133"/>
      <c r="AF503" s="135" t="str">
        <f t="array" ref="AF503">xlookup($E:$E,'CLV2'!$A:$A,'CLV2'!E:E)</f>
        <v>2.FRUITS</v>
      </c>
      <c r="AG503" s="135" t="str">
        <f t="shared" si="10"/>
        <v>KG</v>
      </c>
      <c r="AH503" s="136">
        <f t="shared" si="11"/>
        <v>0.009900990099</v>
      </c>
      <c r="AI503" s="137">
        <f t="array" ref="AI503">XLOOKUP(E503,'Đơn giá'!A:A,'Đơn giá'!D:D)</f>
        <v>37000</v>
      </c>
      <c r="AJ503" s="138">
        <f t="shared" si="12"/>
        <v>3700</v>
      </c>
      <c r="AK503" s="138">
        <f t="shared" si="13"/>
        <v>1110</v>
      </c>
      <c r="AL503" s="138">
        <f t="shared" si="14"/>
        <v>0</v>
      </c>
      <c r="AM503" s="138">
        <f t="shared" si="15"/>
        <v>2590</v>
      </c>
      <c r="AN503" s="138">
        <f t="shared" si="16"/>
        <v>0</v>
      </c>
      <c r="AO503" s="139" t="str">
        <f t="array" ref="AO503">XLOOKUP($D:$D,'DS ST'!$J:$J,'DS ST'!K:K)</f>
        <v>SC007524 - Trần Tiến Thạnh</v>
      </c>
      <c r="AP503" s="139" t="str">
        <f t="array" ref="AP503">XLOOKUP($D:$D,'DS ST'!$J:$J,'DS ST'!L:L)</f>
        <v>Nguyễn Thị Cà</v>
      </c>
      <c r="AQ503" s="139" t="str">
        <f t="array" ref="AQ503">XLOOKUP($D:$D,'DS ST'!$J:$J,'DS ST'!M:M)</f>
        <v>HCM 026</v>
      </c>
      <c r="AR503" s="140"/>
      <c r="AS503" s="140"/>
      <c r="AT503" s="135" t="str">
        <f t="array" ref="AT503">xlookup($E:$E,'CLV2'!$A:$A,'CLV2'!$F:$F)</f>
        <v>3.LOCAL FRUITS</v>
      </c>
      <c r="AU503" s="135" t="str">
        <f t="array" ref="AU503">xlookup($E:$E,'CLV2'!$A:$A,'CLV2'!$G:$G)</f>
        <v>4.Dưa Lưới</v>
      </c>
      <c r="AV503" s="142"/>
      <c r="AW503" s="143"/>
      <c r="AX503" s="144"/>
    </row>
    <row r="504" ht="22.5" customHeight="1">
      <c r="A504" s="113"/>
      <c r="B504" s="114">
        <v>46235.0</v>
      </c>
      <c r="C504" s="115" t="s">
        <v>1249</v>
      </c>
      <c r="D504" s="116" t="str">
        <f>VLOOKUP(C504,'DS ST'!A:B,2,0)</f>
        <v>VPC</v>
      </c>
      <c r="E504" s="117">
        <v>1101062.0</v>
      </c>
      <c r="F504" s="115" t="s">
        <v>103</v>
      </c>
      <c r="G504" s="115" t="s">
        <v>104</v>
      </c>
      <c r="H504" s="118">
        <v>10.1</v>
      </c>
      <c r="I504" s="118">
        <v>10.0</v>
      </c>
      <c r="J504" s="119">
        <f t="shared" si="4"/>
        <v>0.1</v>
      </c>
      <c r="K504" s="115" t="s">
        <v>5547</v>
      </c>
      <c r="L504" s="121" t="str">
        <f t="shared" si="5"/>
        <v>PT15981781101062</v>
      </c>
      <c r="M504" s="121" t="s">
        <v>5548</v>
      </c>
      <c r="N504" s="122">
        <v>0.09999999999999964</v>
      </c>
      <c r="O504" s="122"/>
      <c r="P504" s="119">
        <f t="shared" si="6"/>
        <v>0</v>
      </c>
      <c r="Q504" s="124"/>
      <c r="R504" s="153" t="s">
        <v>1104</v>
      </c>
      <c r="S504" s="124"/>
      <c r="T504" s="125" t="s">
        <v>5549</v>
      </c>
      <c r="U504" s="126" t="s">
        <v>697</v>
      </c>
      <c r="V504" s="127" t="s">
        <v>492</v>
      </c>
      <c r="W504" s="129" t="str">
        <f t="shared" si="7"/>
        <v>Hao hụt</v>
      </c>
      <c r="X504" s="129" t="str">
        <f t="shared" si="21"/>
        <v/>
      </c>
      <c r="Y504" s="154" t="s">
        <v>499</v>
      </c>
      <c r="Z504" s="131" t="s">
        <v>745</v>
      </c>
      <c r="AA504" s="124"/>
      <c r="AB504" s="132"/>
      <c r="AC504" s="133"/>
      <c r="AD504" s="134"/>
      <c r="AE504" s="133"/>
      <c r="AF504" s="135" t="str">
        <f t="array" ref="AF504">xlookup($E:$E,'CLV2'!$A:$A,'CLV2'!E:E)</f>
        <v>2.FRUITS</v>
      </c>
      <c r="AG504" s="135" t="str">
        <f t="shared" si="10"/>
        <v>KG</v>
      </c>
      <c r="AH504" s="136">
        <f t="shared" si="11"/>
        <v>0.009900990099</v>
      </c>
      <c r="AI504" s="137">
        <f t="array" ref="AI504">XLOOKUP(E504,'Đơn giá'!A:A,'Đơn giá'!D:D)</f>
        <v>23000</v>
      </c>
      <c r="AJ504" s="138">
        <f t="shared" si="12"/>
        <v>2300</v>
      </c>
      <c r="AK504" s="138">
        <f t="shared" si="13"/>
        <v>2300</v>
      </c>
      <c r="AL504" s="138">
        <f t="shared" si="14"/>
        <v>0</v>
      </c>
      <c r="AM504" s="138">
        <f t="shared" si="15"/>
        <v>0</v>
      </c>
      <c r="AN504" s="138">
        <f t="shared" si="16"/>
        <v>0</v>
      </c>
      <c r="AO504" s="139" t="str">
        <f t="array" ref="AO504">XLOOKUP($D:$D,'DS ST'!$J:$J,'DS ST'!K:K)</f>
        <v>SC007524 - Trần Tiến Thạnh</v>
      </c>
      <c r="AP504" s="139" t="str">
        <f t="array" ref="AP504">XLOOKUP($D:$D,'DS ST'!$J:$J,'DS ST'!L:L)</f>
        <v>Nguyễn Thị Cà</v>
      </c>
      <c r="AQ504" s="139" t="str">
        <f t="array" ref="AQ504">XLOOKUP($D:$D,'DS ST'!$J:$J,'DS ST'!M:M)</f>
        <v>HCM 026</v>
      </c>
      <c r="AR504" s="140"/>
      <c r="AS504" s="140"/>
      <c r="AT504" s="135" t="str">
        <f t="array" ref="AT504">xlookup($E:$E,'CLV2'!$A:$A,'CLV2'!$F:$F)</f>
        <v>3.LOCAL FRUITS</v>
      </c>
      <c r="AU504" s="135" t="str">
        <f t="array" ref="AU504">xlookup($E:$E,'CLV2'!$A:$A,'CLV2'!$G:$G)</f>
        <v>4.Chuối</v>
      </c>
      <c r="AV504" s="142"/>
      <c r="AW504" s="143"/>
      <c r="AX504" s="144"/>
    </row>
    <row r="505" ht="22.5" customHeight="1">
      <c r="A505" s="113"/>
      <c r="B505" s="114">
        <v>46235.0</v>
      </c>
      <c r="C505" s="115" t="s">
        <v>1249</v>
      </c>
      <c r="D505" s="116" t="str">
        <f>VLOOKUP(C505,'DS ST'!A:B,2,0)</f>
        <v>VPC</v>
      </c>
      <c r="E505" s="117">
        <v>1101592.0</v>
      </c>
      <c r="F505" s="115" t="s">
        <v>1161</v>
      </c>
      <c r="G505" s="115" t="s">
        <v>104</v>
      </c>
      <c r="H505" s="118">
        <v>10.1</v>
      </c>
      <c r="I505" s="118">
        <v>10.0</v>
      </c>
      <c r="J505" s="119">
        <f t="shared" si="4"/>
        <v>0.1</v>
      </c>
      <c r="K505" s="115" t="s">
        <v>5547</v>
      </c>
      <c r="L505" s="121" t="str">
        <f t="shared" si="5"/>
        <v>PT15981781101592</v>
      </c>
      <c r="M505" s="121" t="s">
        <v>5548</v>
      </c>
      <c r="N505" s="122">
        <v>0.09999999999999964</v>
      </c>
      <c r="O505" s="122"/>
      <c r="P505" s="119">
        <f t="shared" si="6"/>
        <v>0</v>
      </c>
      <c r="Q505" s="124"/>
      <c r="R505" s="153" t="s">
        <v>1104</v>
      </c>
      <c r="S505" s="124"/>
      <c r="T505" s="125" t="s">
        <v>5549</v>
      </c>
      <c r="U505" s="126" t="s">
        <v>697</v>
      </c>
      <c r="V505" s="127" t="s">
        <v>492</v>
      </c>
      <c r="W505" s="129" t="str">
        <f t="shared" si="7"/>
        <v>Hao hụt</v>
      </c>
      <c r="X505" s="129" t="str">
        <f t="shared" si="21"/>
        <v/>
      </c>
      <c r="Y505" s="154" t="s">
        <v>499</v>
      </c>
      <c r="Z505" s="131" t="s">
        <v>745</v>
      </c>
      <c r="AA505" s="124"/>
      <c r="AB505" s="132"/>
      <c r="AC505" s="133"/>
      <c r="AD505" s="134"/>
      <c r="AE505" s="133"/>
      <c r="AF505" s="135" t="str">
        <f t="array" ref="AF505">xlookup($E:$E,'CLV2'!$A:$A,'CLV2'!E:E)</f>
        <v>2.FRUITS</v>
      </c>
      <c r="AG505" s="135" t="str">
        <f t="shared" si="10"/>
        <v>KG</v>
      </c>
      <c r="AH505" s="136">
        <f t="shared" si="11"/>
        <v>0.009900990099</v>
      </c>
      <c r="AI505" s="137">
        <f t="array" ref="AI505">XLOOKUP(E505,'Đơn giá'!A:A,'Đơn giá'!D:D)</f>
        <v>73000</v>
      </c>
      <c r="AJ505" s="138">
        <f t="shared" si="12"/>
        <v>7300</v>
      </c>
      <c r="AK505" s="138">
        <f t="shared" si="13"/>
        <v>7300</v>
      </c>
      <c r="AL505" s="138">
        <f t="shared" si="14"/>
        <v>0</v>
      </c>
      <c r="AM505" s="138">
        <f t="shared" si="15"/>
        <v>0</v>
      </c>
      <c r="AN505" s="138">
        <f t="shared" si="16"/>
        <v>0</v>
      </c>
      <c r="AO505" s="139" t="str">
        <f t="array" ref="AO505">XLOOKUP($D:$D,'DS ST'!$J:$J,'DS ST'!K:K)</f>
        <v>SC007524 - Trần Tiến Thạnh</v>
      </c>
      <c r="AP505" s="139" t="str">
        <f t="array" ref="AP505">XLOOKUP($D:$D,'DS ST'!$J:$J,'DS ST'!L:L)</f>
        <v>Nguyễn Thị Cà</v>
      </c>
      <c r="AQ505" s="139" t="str">
        <f t="array" ref="AQ505">XLOOKUP($D:$D,'DS ST'!$J:$J,'DS ST'!M:M)</f>
        <v>HCM 026</v>
      </c>
      <c r="AR505" s="140"/>
      <c r="AS505" s="140"/>
      <c r="AT505" s="135" t="str">
        <f t="array" ref="AT505">xlookup($E:$E,'CLV2'!$A:$A,'CLV2'!$F:$F)</f>
        <v>3.LOCAL FRUITS</v>
      </c>
      <c r="AU505" s="135" t="str">
        <f t="array" ref="AU505">xlookup($E:$E,'CLV2'!$A:$A,'CLV2'!$G:$G)</f>
        <v>4.Sầu Riêng</v>
      </c>
      <c r="AV505" s="142"/>
      <c r="AW505" s="143"/>
      <c r="AX505" s="144"/>
    </row>
    <row r="506" ht="22.5" customHeight="1">
      <c r="A506" s="113"/>
      <c r="B506" s="114">
        <v>46235.0</v>
      </c>
      <c r="C506" s="115" t="s">
        <v>942</v>
      </c>
      <c r="D506" s="116" t="str">
        <f>VLOOKUP(C506,'DS ST'!A:B,2,0)</f>
        <v>HHG</v>
      </c>
      <c r="E506" s="117">
        <v>11516.0</v>
      </c>
      <c r="F506" s="115" t="s">
        <v>1314</v>
      </c>
      <c r="G506" s="115" t="s">
        <v>29</v>
      </c>
      <c r="H506" s="118">
        <v>4.0</v>
      </c>
      <c r="I506" s="118">
        <v>0.0</v>
      </c>
      <c r="J506" s="119">
        <f t="shared" si="4"/>
        <v>4</v>
      </c>
      <c r="K506" s="115" t="s">
        <v>5550</v>
      </c>
      <c r="L506" s="121" t="str">
        <f t="shared" si="5"/>
        <v>PT159817511516</v>
      </c>
      <c r="M506" s="121" t="s">
        <v>5551</v>
      </c>
      <c r="N506" s="122"/>
      <c r="O506" s="122"/>
      <c r="P506" s="119">
        <f t="shared" si="6"/>
        <v>4</v>
      </c>
      <c r="Q506" s="124"/>
      <c r="R506" s="124"/>
      <c r="S506" s="124"/>
      <c r="T506" s="125"/>
      <c r="U506" s="126" t="s">
        <v>697</v>
      </c>
      <c r="V506" s="127" t="s">
        <v>1500</v>
      </c>
      <c r="W506" s="129" t="str">
        <f t="shared" si="7"/>
        <v/>
      </c>
      <c r="X506" s="129" t="str">
        <f t="shared" si="21"/>
        <v/>
      </c>
      <c r="Y506" s="154" t="s">
        <v>499</v>
      </c>
      <c r="Z506" s="131" t="s">
        <v>745</v>
      </c>
      <c r="AA506" s="124"/>
      <c r="AB506" s="132"/>
      <c r="AC506" s="133"/>
      <c r="AD506" s="134"/>
      <c r="AE506" s="133"/>
      <c r="AF506" s="135" t="str">
        <f t="array" ref="AF506">xlookup($E:$E,'CLV2'!$A:$A,'CLV2'!E:E)</f>
        <v>2.VEGETABLES</v>
      </c>
      <c r="AG506" s="135" t="str">
        <f t="shared" si="10"/>
        <v>Pack</v>
      </c>
      <c r="AH506" s="136">
        <f t="shared" si="11"/>
        <v>1</v>
      </c>
      <c r="AI506" s="137">
        <f t="array" ref="AI506">XLOOKUP(E506,'Đơn giá'!A:A,'Đơn giá'!D:D)</f>
        <v>4000</v>
      </c>
      <c r="AJ506" s="138">
        <f t="shared" si="12"/>
        <v>16000</v>
      </c>
      <c r="AK506" s="138">
        <f t="shared" si="13"/>
        <v>0</v>
      </c>
      <c r="AL506" s="138">
        <f t="shared" si="14"/>
        <v>0</v>
      </c>
      <c r="AM506" s="138">
        <f t="shared" si="15"/>
        <v>16000</v>
      </c>
      <c r="AN506" s="138">
        <f t="shared" si="16"/>
        <v>0</v>
      </c>
      <c r="AO506" s="139" t="str">
        <f t="array" ref="AO506">XLOOKUP($D:$D,'DS ST'!$J:$J,'DS ST'!K:K)</f>
        <v>SC002264 - Võ Thị Thùy Dương</v>
      </c>
      <c r="AP506" s="139" t="str">
        <f t="array" ref="AP506">XLOOKUP($D:$D,'DS ST'!$J:$J,'DS ST'!L:L)</f>
        <v>Võ Thị Huệ</v>
      </c>
      <c r="AQ506" s="139" t="str">
        <f t="array" ref="AQ506">XLOOKUP($D:$D,'DS ST'!$J:$J,'DS ST'!M:M)</f>
        <v>HCM 032</v>
      </c>
      <c r="AR506" s="140"/>
      <c r="AS506" s="140"/>
      <c r="AT506" s="135" t="str">
        <f t="array" ref="AT506">xlookup($E:$E,'CLV2'!$A:$A,'CLV2'!$F:$F)</f>
        <v>3.HERBS</v>
      </c>
      <c r="AU506" s="135" t="str">
        <f t="array" ref="AU506">xlookup($E:$E,'CLV2'!$A:$A,'CLV2'!$G:$G)</f>
        <v>4.Rau Thơm, Rau Nêm</v>
      </c>
      <c r="AV506" s="142"/>
      <c r="AW506" s="143"/>
      <c r="AX506" s="144"/>
    </row>
    <row r="507" ht="22.5" customHeight="1">
      <c r="A507" s="113"/>
      <c r="B507" s="114">
        <v>46235.0</v>
      </c>
      <c r="C507" s="115" t="s">
        <v>942</v>
      </c>
      <c r="D507" s="116" t="str">
        <f>VLOOKUP(C507,'DS ST'!A:B,2,0)</f>
        <v>HHG</v>
      </c>
      <c r="E507" s="117">
        <v>1100917.0</v>
      </c>
      <c r="F507" s="115" t="s">
        <v>928</v>
      </c>
      <c r="G507" s="115" t="s">
        <v>104</v>
      </c>
      <c r="H507" s="118">
        <v>5.3</v>
      </c>
      <c r="I507" s="118">
        <v>3.495</v>
      </c>
      <c r="J507" s="119">
        <f t="shared" si="4"/>
        <v>1.805</v>
      </c>
      <c r="K507" s="115" t="s">
        <v>5550</v>
      </c>
      <c r="L507" s="121" t="str">
        <f t="shared" si="5"/>
        <v>PT15981751100917</v>
      </c>
      <c r="M507" s="121" t="s">
        <v>5551</v>
      </c>
      <c r="N507" s="122"/>
      <c r="O507" s="122">
        <v>1.8049999999999997</v>
      </c>
      <c r="P507" s="119">
        <f t="shared" si="6"/>
        <v>0</v>
      </c>
      <c r="Q507" s="153" t="s">
        <v>5552</v>
      </c>
      <c r="R507" s="124"/>
      <c r="S507" s="124"/>
      <c r="T507" s="125"/>
      <c r="U507" s="126" t="s">
        <v>697</v>
      </c>
      <c r="V507" s="127" t="s">
        <v>1162</v>
      </c>
      <c r="W507" s="129" t="str">
        <f t="shared" si="7"/>
        <v/>
      </c>
      <c r="X507" s="129" t="str">
        <f t="shared" si="21"/>
        <v>Siêu thị</v>
      </c>
      <c r="Y507" s="130" t="str">
        <f>IF(N(P507)&lt;=0,"",IF(OR(T507="Hình KDB",T507="Hình tele",ISNUMBER(SEARCH("Hình KDB",T507)),ISNUMBER(SEARCH("Hình tele",T507)),ISNUMBER(SEARCH("sai code",T507)),ISNUMBER(SEARCH("Thiếu kiện",U507))),"Kho rau",IF(AND(T507&lt;&gt;"Hình KDB",T507&lt;&gt;"Hình tele"),"Chưa xác định",IF(N(O507)&gt;0,IF(OR(T507="Hình KDB",T507="Hình tele",ISNUMBER(SEARCH("Hình KDB",T507)),ISNUMBER(SEARCH("Hình tele",T507)),ISNUMBER(SEARCH("sai code",T507)),ISNUMBER(SEARCH("Thiếu kiện",U507))),"Kho rau","Chưa xác định"),IF(OR(T507="Hình KDB",T507="Hình tele",ISNUMBER(SEARCH("Hình KDB",T507)),ISNUMBER(SEARCH("Hình tele",T507)),ISNUMBER(SEARCH("sai code",T507)),ISNUMBER(SEARCH("Thiếu kiện",U507))),"Kho rau",IF(V507="Chưa xác định","Chưa xác định",IF(OR(V507="DC giao thiếu",V507="TX giao thiếu kiện",V507="Hàng không đạt CL"),"Kho rau","")))))))</f>
        <v/>
      </c>
      <c r="Z507" s="131" t="s">
        <v>745</v>
      </c>
      <c r="AA507" s="124"/>
      <c r="AB507" s="132"/>
      <c r="AC507" s="133"/>
      <c r="AD507" s="134"/>
      <c r="AE507" s="133"/>
      <c r="AF507" s="135" t="str">
        <f t="array" ref="AF507">xlookup($E:$E,'CLV2'!$A:$A,'CLV2'!E:E)</f>
        <v>2.VEGETABLES</v>
      </c>
      <c r="AG507" s="135" t="str">
        <f t="shared" si="10"/>
        <v>KG</v>
      </c>
      <c r="AH507" s="136">
        <f t="shared" si="11"/>
        <v>0.3405660377</v>
      </c>
      <c r="AI507" s="137">
        <f t="array" ref="AI507">XLOOKUP(E507,'Đơn giá'!A:A,'Đơn giá'!D:D)</f>
        <v>24500</v>
      </c>
      <c r="AJ507" s="138">
        <f t="shared" si="12"/>
        <v>44222.5</v>
      </c>
      <c r="AK507" s="138">
        <f t="shared" si="13"/>
        <v>0</v>
      </c>
      <c r="AL507" s="138">
        <f t="shared" si="14"/>
        <v>44222.5</v>
      </c>
      <c r="AM507" s="138">
        <f t="shared" si="15"/>
        <v>0</v>
      </c>
      <c r="AN507" s="138">
        <f t="shared" si="16"/>
        <v>0</v>
      </c>
      <c r="AO507" s="139" t="str">
        <f t="array" ref="AO507">XLOOKUP($D:$D,'DS ST'!$J:$J,'DS ST'!K:K)</f>
        <v>SC002264 - Võ Thị Thùy Dương</v>
      </c>
      <c r="AP507" s="139" t="str">
        <f t="array" ref="AP507">XLOOKUP($D:$D,'DS ST'!$J:$J,'DS ST'!L:L)</f>
        <v>Võ Thị Huệ</v>
      </c>
      <c r="AQ507" s="139" t="str">
        <f t="array" ref="AQ507">XLOOKUP($D:$D,'DS ST'!$J:$J,'DS ST'!M:M)</f>
        <v>HCM 032</v>
      </c>
      <c r="AR507" s="140"/>
      <c r="AS507" s="140"/>
      <c r="AT507" s="135" t="str">
        <f t="array" ref="AT507">xlookup($E:$E,'CLV2'!$A:$A,'CLV2'!$F:$F)</f>
        <v>3.FRUIT VEGGIES</v>
      </c>
      <c r="AU507" s="135" t="str">
        <f t="array" ref="AU507">xlookup($E:$E,'CLV2'!$A:$A,'CLV2'!$G:$G)</f>
        <v>4.Bầu, Bí, Mướp</v>
      </c>
      <c r="AV507" s="142"/>
      <c r="AW507" s="143"/>
      <c r="AX507" s="144"/>
    </row>
    <row r="508" ht="22.5" customHeight="1">
      <c r="A508" s="113"/>
      <c r="B508" s="114">
        <v>46235.0</v>
      </c>
      <c r="C508" s="115" t="s">
        <v>942</v>
      </c>
      <c r="D508" s="116" t="str">
        <f>VLOOKUP(C508,'DS ST'!A:B,2,0)</f>
        <v>HHG</v>
      </c>
      <c r="E508" s="117">
        <v>1101062.0</v>
      </c>
      <c r="F508" s="115" t="s">
        <v>103</v>
      </c>
      <c r="G508" s="115" t="s">
        <v>104</v>
      </c>
      <c r="H508" s="118">
        <v>10.0</v>
      </c>
      <c r="I508" s="118">
        <v>9.98</v>
      </c>
      <c r="J508" s="119">
        <f t="shared" si="4"/>
        <v>0.02</v>
      </c>
      <c r="K508" s="115" t="s">
        <v>5550</v>
      </c>
      <c r="L508" s="121" t="str">
        <f t="shared" si="5"/>
        <v>PT15981751101062</v>
      </c>
      <c r="M508" s="121" t="s">
        <v>5551</v>
      </c>
      <c r="N508" s="122">
        <v>0.019999999999999574</v>
      </c>
      <c r="O508" s="122"/>
      <c r="P508" s="119">
        <f t="shared" si="6"/>
        <v>0</v>
      </c>
      <c r="Q508" s="124"/>
      <c r="R508" s="124"/>
      <c r="S508" s="124"/>
      <c r="T508" s="125" t="s">
        <v>695</v>
      </c>
      <c r="U508" s="126" t="s">
        <v>697</v>
      </c>
      <c r="V508" s="127" t="s">
        <v>492</v>
      </c>
      <c r="W508" s="129" t="str">
        <f t="shared" si="7"/>
        <v>Hao hụt</v>
      </c>
      <c r="X508" s="129" t="str">
        <f t="shared" si="21"/>
        <v/>
      </c>
      <c r="Y508" s="154" t="s">
        <v>499</v>
      </c>
      <c r="Z508" s="131" t="s">
        <v>745</v>
      </c>
      <c r="AA508" s="124"/>
      <c r="AB508" s="132"/>
      <c r="AC508" s="133"/>
      <c r="AD508" s="134"/>
      <c r="AE508" s="133"/>
      <c r="AF508" s="135" t="str">
        <f t="array" ref="AF508">xlookup($E:$E,'CLV2'!$A:$A,'CLV2'!E:E)</f>
        <v>2.FRUITS</v>
      </c>
      <c r="AG508" s="135" t="str">
        <f t="shared" si="10"/>
        <v>KG</v>
      </c>
      <c r="AH508" s="136">
        <f t="shared" si="11"/>
        <v>0.002</v>
      </c>
      <c r="AI508" s="137">
        <f t="array" ref="AI508">XLOOKUP(E508,'Đơn giá'!A:A,'Đơn giá'!D:D)</f>
        <v>23000</v>
      </c>
      <c r="AJ508" s="138">
        <f t="shared" si="12"/>
        <v>460</v>
      </c>
      <c r="AK508" s="138">
        <f t="shared" si="13"/>
        <v>460</v>
      </c>
      <c r="AL508" s="138">
        <f t="shared" si="14"/>
        <v>0</v>
      </c>
      <c r="AM508" s="138">
        <f t="shared" si="15"/>
        <v>0</v>
      </c>
      <c r="AN508" s="138">
        <f t="shared" si="16"/>
        <v>0</v>
      </c>
      <c r="AO508" s="139" t="str">
        <f t="array" ref="AO508">XLOOKUP($D:$D,'DS ST'!$J:$J,'DS ST'!K:K)</f>
        <v>SC002264 - Võ Thị Thùy Dương</v>
      </c>
      <c r="AP508" s="139" t="str">
        <f t="array" ref="AP508">XLOOKUP($D:$D,'DS ST'!$J:$J,'DS ST'!L:L)</f>
        <v>Võ Thị Huệ</v>
      </c>
      <c r="AQ508" s="139" t="str">
        <f t="array" ref="AQ508">XLOOKUP($D:$D,'DS ST'!$J:$J,'DS ST'!M:M)</f>
        <v>HCM 032</v>
      </c>
      <c r="AR508" s="140"/>
      <c r="AS508" s="140"/>
      <c r="AT508" s="135" t="str">
        <f t="array" ref="AT508">xlookup($E:$E,'CLV2'!$A:$A,'CLV2'!$F:$F)</f>
        <v>3.LOCAL FRUITS</v>
      </c>
      <c r="AU508" s="135" t="str">
        <f t="array" ref="AU508">xlookup($E:$E,'CLV2'!$A:$A,'CLV2'!$G:$G)</f>
        <v>4.Chuối</v>
      </c>
      <c r="AV508" s="142"/>
      <c r="AW508" s="143"/>
      <c r="AX508" s="144"/>
    </row>
    <row r="509" ht="22.5" customHeight="1">
      <c r="A509" s="113"/>
      <c r="B509" s="114">
        <v>46235.0</v>
      </c>
      <c r="C509" s="115" t="s">
        <v>942</v>
      </c>
      <c r="D509" s="116" t="str">
        <f>VLOOKUP(C509,'DS ST'!A:B,2,0)</f>
        <v>HHG</v>
      </c>
      <c r="E509" s="117">
        <v>1101302.0</v>
      </c>
      <c r="F509" s="115" t="s">
        <v>944</v>
      </c>
      <c r="G509" s="115" t="s">
        <v>104</v>
      </c>
      <c r="H509" s="118">
        <v>8.0</v>
      </c>
      <c r="I509" s="118">
        <v>7.86</v>
      </c>
      <c r="J509" s="119">
        <f t="shared" si="4"/>
        <v>0.14</v>
      </c>
      <c r="K509" s="115" t="s">
        <v>5550</v>
      </c>
      <c r="L509" s="121" t="str">
        <f t="shared" si="5"/>
        <v>PT15981751101302</v>
      </c>
      <c r="M509" s="121" t="s">
        <v>5551</v>
      </c>
      <c r="N509" s="122">
        <v>0.13999999999999968</v>
      </c>
      <c r="O509" s="122"/>
      <c r="P509" s="119">
        <f t="shared" si="6"/>
        <v>0</v>
      </c>
      <c r="Q509" s="124"/>
      <c r="R509" s="124"/>
      <c r="S509" s="124"/>
      <c r="T509" s="125" t="s">
        <v>695</v>
      </c>
      <c r="U509" s="126" t="s">
        <v>697</v>
      </c>
      <c r="V509" s="127" t="s">
        <v>492</v>
      </c>
      <c r="W509" s="129" t="str">
        <f t="shared" si="7"/>
        <v>Hao hụt</v>
      </c>
      <c r="X509" s="129" t="str">
        <f t="shared" si="21"/>
        <v/>
      </c>
      <c r="Y509" s="154" t="s">
        <v>499</v>
      </c>
      <c r="Z509" s="131" t="s">
        <v>745</v>
      </c>
      <c r="AA509" s="124"/>
      <c r="AB509" s="132"/>
      <c r="AC509" s="133"/>
      <c r="AD509" s="134"/>
      <c r="AE509" s="133"/>
      <c r="AF509" s="135" t="str">
        <f t="array" ref="AF509">xlookup($E:$E,'CLV2'!$A:$A,'CLV2'!E:E)</f>
        <v>2.FRUITS</v>
      </c>
      <c r="AG509" s="135" t="str">
        <f t="shared" si="10"/>
        <v>KG</v>
      </c>
      <c r="AH509" s="136">
        <f t="shared" si="11"/>
        <v>0.0175</v>
      </c>
      <c r="AI509" s="137">
        <f t="array" ref="AI509">XLOOKUP(E509,'Đơn giá'!A:A,'Đơn giá'!D:D)</f>
        <v>17500</v>
      </c>
      <c r="AJ509" s="138">
        <f t="shared" si="12"/>
        <v>2450</v>
      </c>
      <c r="AK509" s="138">
        <f t="shared" si="13"/>
        <v>2450</v>
      </c>
      <c r="AL509" s="138">
        <f t="shared" si="14"/>
        <v>0</v>
      </c>
      <c r="AM509" s="138">
        <f t="shared" si="15"/>
        <v>0</v>
      </c>
      <c r="AN509" s="138">
        <f t="shared" si="16"/>
        <v>0</v>
      </c>
      <c r="AO509" s="139" t="str">
        <f t="array" ref="AO509">XLOOKUP($D:$D,'DS ST'!$J:$J,'DS ST'!K:K)</f>
        <v>SC002264 - Võ Thị Thùy Dương</v>
      </c>
      <c r="AP509" s="139" t="str">
        <f t="array" ref="AP509">XLOOKUP($D:$D,'DS ST'!$J:$J,'DS ST'!L:L)</f>
        <v>Võ Thị Huệ</v>
      </c>
      <c r="AQ509" s="139" t="str">
        <f t="array" ref="AQ509">XLOOKUP($D:$D,'DS ST'!$J:$J,'DS ST'!M:M)</f>
        <v>HCM 032</v>
      </c>
      <c r="AR509" s="140"/>
      <c r="AS509" s="140"/>
      <c r="AT509" s="135" t="str">
        <f t="array" ref="AT509">xlookup($E:$E,'CLV2'!$A:$A,'CLV2'!$F:$F)</f>
        <v>3.LOCAL FRUITS</v>
      </c>
      <c r="AU509" s="135" t="str">
        <f t="array" ref="AU509">xlookup($E:$E,'CLV2'!$A:$A,'CLV2'!$G:$G)</f>
        <v>4.Chuối</v>
      </c>
      <c r="AV509" s="142"/>
      <c r="AW509" s="143"/>
      <c r="AX509" s="144"/>
    </row>
    <row r="510" ht="22.5" customHeight="1">
      <c r="A510" s="113"/>
      <c r="B510" s="114">
        <v>46235.0</v>
      </c>
      <c r="C510" s="115" t="s">
        <v>942</v>
      </c>
      <c r="D510" s="116" t="str">
        <f>VLOOKUP(C510,'DS ST'!A:B,2,0)</f>
        <v>HHG</v>
      </c>
      <c r="E510" s="117">
        <v>1101318.0</v>
      </c>
      <c r="F510" s="115" t="s">
        <v>1036</v>
      </c>
      <c r="G510" s="115" t="s">
        <v>104</v>
      </c>
      <c r="H510" s="118">
        <v>8.4</v>
      </c>
      <c r="I510" s="118">
        <v>8.355</v>
      </c>
      <c r="J510" s="119">
        <f t="shared" si="4"/>
        <v>0.045</v>
      </c>
      <c r="K510" s="115" t="s">
        <v>5550</v>
      </c>
      <c r="L510" s="121" t="str">
        <f t="shared" si="5"/>
        <v>PT15981751101318</v>
      </c>
      <c r="M510" s="121" t="s">
        <v>5551</v>
      </c>
      <c r="N510" s="122">
        <v>0.04499999999999993</v>
      </c>
      <c r="O510" s="122"/>
      <c r="P510" s="119">
        <f t="shared" si="6"/>
        <v>0</v>
      </c>
      <c r="Q510" s="124"/>
      <c r="R510" s="124"/>
      <c r="S510" s="124"/>
      <c r="T510" s="125" t="s">
        <v>695</v>
      </c>
      <c r="U510" s="126" t="s">
        <v>697</v>
      </c>
      <c r="V510" s="127" t="s">
        <v>492</v>
      </c>
      <c r="W510" s="129" t="str">
        <f t="shared" si="7"/>
        <v>Hao hụt</v>
      </c>
      <c r="X510" s="129" t="str">
        <f t="shared" si="21"/>
        <v/>
      </c>
      <c r="Y510" s="154" t="s">
        <v>499</v>
      </c>
      <c r="Z510" s="131" t="s">
        <v>745</v>
      </c>
      <c r="AA510" s="124"/>
      <c r="AB510" s="132"/>
      <c r="AC510" s="133"/>
      <c r="AD510" s="134"/>
      <c r="AE510" s="133"/>
      <c r="AF510" s="135" t="str">
        <f t="array" ref="AF510">xlookup($E:$E,'CLV2'!$A:$A,'CLV2'!E:E)</f>
        <v>2.FRUITS</v>
      </c>
      <c r="AG510" s="135" t="str">
        <f t="shared" si="10"/>
        <v>KG</v>
      </c>
      <c r="AH510" s="136">
        <f t="shared" si="11"/>
        <v>0.005357142857</v>
      </c>
      <c r="AI510" s="137">
        <f t="array" ref="AI510">XLOOKUP(E510,'Đơn giá'!A:A,'Đơn giá'!D:D)</f>
        <v>35000</v>
      </c>
      <c r="AJ510" s="138">
        <f t="shared" si="12"/>
        <v>1575</v>
      </c>
      <c r="AK510" s="138">
        <f t="shared" si="13"/>
        <v>1575</v>
      </c>
      <c r="AL510" s="138">
        <f t="shared" si="14"/>
        <v>0</v>
      </c>
      <c r="AM510" s="138">
        <f t="shared" si="15"/>
        <v>0</v>
      </c>
      <c r="AN510" s="138">
        <f t="shared" si="16"/>
        <v>0</v>
      </c>
      <c r="AO510" s="139" t="str">
        <f t="array" ref="AO510">XLOOKUP($D:$D,'DS ST'!$J:$J,'DS ST'!K:K)</f>
        <v>SC002264 - Võ Thị Thùy Dương</v>
      </c>
      <c r="AP510" s="139" t="str">
        <f t="array" ref="AP510">XLOOKUP($D:$D,'DS ST'!$J:$J,'DS ST'!L:L)</f>
        <v>Võ Thị Huệ</v>
      </c>
      <c r="AQ510" s="139" t="str">
        <f t="array" ref="AQ510">XLOOKUP($D:$D,'DS ST'!$J:$J,'DS ST'!M:M)</f>
        <v>HCM 032</v>
      </c>
      <c r="AR510" s="140"/>
      <c r="AS510" s="140"/>
      <c r="AT510" s="135" t="str">
        <f t="array" ref="AT510">xlookup($E:$E,'CLV2'!$A:$A,'CLV2'!$F:$F)</f>
        <v>3.LOCAL FRUITS</v>
      </c>
      <c r="AU510" s="135" t="str">
        <f t="array" ref="AU510">xlookup($E:$E,'CLV2'!$A:$A,'CLV2'!$G:$G)</f>
        <v>4.Mận Roi</v>
      </c>
      <c r="AV510" s="142"/>
      <c r="AW510" s="143"/>
      <c r="AX510" s="144"/>
    </row>
    <row r="511" ht="22.5" customHeight="1">
      <c r="A511" s="113"/>
      <c r="B511" s="114">
        <v>46235.0</v>
      </c>
      <c r="C511" s="115" t="s">
        <v>942</v>
      </c>
      <c r="D511" s="116" t="str">
        <f>VLOOKUP(C511,'DS ST'!A:B,2,0)</f>
        <v>HHG</v>
      </c>
      <c r="E511" s="117">
        <v>1101366.0</v>
      </c>
      <c r="F511" s="115" t="s">
        <v>1804</v>
      </c>
      <c r="G511" s="115" t="s">
        <v>104</v>
      </c>
      <c r="H511" s="118">
        <v>4.1</v>
      </c>
      <c r="I511" s="118">
        <v>4.085</v>
      </c>
      <c r="J511" s="119">
        <f t="shared" si="4"/>
        <v>0.015</v>
      </c>
      <c r="K511" s="115" t="s">
        <v>5550</v>
      </c>
      <c r="L511" s="121" t="str">
        <f t="shared" si="5"/>
        <v>PT15981751101366</v>
      </c>
      <c r="M511" s="121" t="s">
        <v>5551</v>
      </c>
      <c r="N511" s="122">
        <v>0.01499999999999968</v>
      </c>
      <c r="O511" s="122"/>
      <c r="P511" s="119">
        <f t="shared" si="6"/>
        <v>0</v>
      </c>
      <c r="Q511" s="124"/>
      <c r="R511" s="124"/>
      <c r="S511" s="124"/>
      <c r="T511" s="125" t="s">
        <v>695</v>
      </c>
      <c r="U511" s="126" t="s">
        <v>697</v>
      </c>
      <c r="V511" s="127" t="s">
        <v>492</v>
      </c>
      <c r="W511" s="129" t="str">
        <f t="shared" si="7"/>
        <v>Hao hụt</v>
      </c>
      <c r="X511" s="129" t="str">
        <f t="shared" si="21"/>
        <v/>
      </c>
      <c r="Y511" s="154" t="s">
        <v>499</v>
      </c>
      <c r="Z511" s="131" t="s">
        <v>745</v>
      </c>
      <c r="AA511" s="124"/>
      <c r="AB511" s="132"/>
      <c r="AC511" s="133"/>
      <c r="AD511" s="134"/>
      <c r="AE511" s="133"/>
      <c r="AF511" s="135" t="str">
        <f t="array" ref="AF511">xlookup($E:$E,'CLV2'!$A:$A,'CLV2'!E:E)</f>
        <v>2.VEGETABLES</v>
      </c>
      <c r="AG511" s="135" t="str">
        <f t="shared" si="10"/>
        <v>KG</v>
      </c>
      <c r="AH511" s="136">
        <f t="shared" si="11"/>
        <v>0.003658536585</v>
      </c>
      <c r="AI511" s="137">
        <f t="array" ref="AI511">XLOOKUP(E511,'Đơn giá'!A:A,'Đơn giá'!D:D)</f>
        <v>55000</v>
      </c>
      <c r="AJ511" s="138">
        <f t="shared" si="12"/>
        <v>825</v>
      </c>
      <c r="AK511" s="138">
        <f t="shared" si="13"/>
        <v>825</v>
      </c>
      <c r="AL511" s="138">
        <f t="shared" si="14"/>
        <v>0</v>
      </c>
      <c r="AM511" s="138">
        <f t="shared" si="15"/>
        <v>0</v>
      </c>
      <c r="AN511" s="138">
        <f t="shared" si="16"/>
        <v>0</v>
      </c>
      <c r="AO511" s="139" t="str">
        <f t="array" ref="AO511">XLOOKUP($D:$D,'DS ST'!$J:$J,'DS ST'!K:K)</f>
        <v>SC002264 - Võ Thị Thùy Dương</v>
      </c>
      <c r="AP511" s="139" t="str">
        <f t="array" ref="AP511">XLOOKUP($D:$D,'DS ST'!$J:$J,'DS ST'!L:L)</f>
        <v>Võ Thị Huệ</v>
      </c>
      <c r="AQ511" s="139" t="str">
        <f t="array" ref="AQ511">XLOOKUP($D:$D,'DS ST'!$J:$J,'DS ST'!M:M)</f>
        <v>HCM 032</v>
      </c>
      <c r="AR511" s="140"/>
      <c r="AS511" s="140"/>
      <c r="AT511" s="135" t="str">
        <f t="array" ref="AT511">xlookup($E:$E,'CLV2'!$A:$A,'CLV2'!$F:$F)</f>
        <v>3.LEAFY VEGGIES</v>
      </c>
      <c r="AU511" s="135" t="str">
        <f t="array" ref="AU511">xlookup($E:$E,'CLV2'!$A:$A,'CLV2'!$G:$G)</f>
        <v>4.Rau Ăn Bông</v>
      </c>
      <c r="AV511" s="142"/>
      <c r="AW511" s="143"/>
      <c r="AX511" s="144"/>
    </row>
    <row r="512" ht="22.5" customHeight="1">
      <c r="A512" s="113"/>
      <c r="B512" s="114">
        <v>46235.0</v>
      </c>
      <c r="C512" s="115" t="s">
        <v>942</v>
      </c>
      <c r="D512" s="116" t="str">
        <f>VLOOKUP(C512,'DS ST'!A:B,2,0)</f>
        <v>HHG</v>
      </c>
      <c r="E512" s="117">
        <v>1101592.0</v>
      </c>
      <c r="F512" s="115" t="s">
        <v>1161</v>
      </c>
      <c r="G512" s="115" t="s">
        <v>104</v>
      </c>
      <c r="H512" s="118">
        <v>10.0</v>
      </c>
      <c r="I512" s="118">
        <v>9.3</v>
      </c>
      <c r="J512" s="119">
        <f t="shared" si="4"/>
        <v>0.7</v>
      </c>
      <c r="K512" s="115" t="s">
        <v>5550</v>
      </c>
      <c r="L512" s="121" t="str">
        <f t="shared" si="5"/>
        <v>PT15981751101592</v>
      </c>
      <c r="M512" s="121" t="s">
        <v>5551</v>
      </c>
      <c r="N512" s="122"/>
      <c r="O512" s="122"/>
      <c r="P512" s="119">
        <f t="shared" si="6"/>
        <v>0.7</v>
      </c>
      <c r="Q512" s="124"/>
      <c r="R512" s="124"/>
      <c r="S512" s="124"/>
      <c r="T512" s="125" t="s">
        <v>695</v>
      </c>
      <c r="U512" s="126" t="s">
        <v>697</v>
      </c>
      <c r="V512" s="127" t="s">
        <v>1500</v>
      </c>
      <c r="W512" s="129" t="str">
        <f t="shared" si="7"/>
        <v/>
      </c>
      <c r="X512" s="129" t="str">
        <f t="shared" si="21"/>
        <v/>
      </c>
      <c r="Y512" s="154" t="s">
        <v>499</v>
      </c>
      <c r="Z512" s="131" t="s">
        <v>745</v>
      </c>
      <c r="AA512" s="124"/>
      <c r="AB512" s="132"/>
      <c r="AC512" s="133"/>
      <c r="AD512" s="134"/>
      <c r="AE512" s="133"/>
      <c r="AF512" s="135" t="str">
        <f t="array" ref="AF512">xlookup($E:$E,'CLV2'!$A:$A,'CLV2'!E:E)</f>
        <v>2.FRUITS</v>
      </c>
      <c r="AG512" s="135" t="str">
        <f t="shared" si="10"/>
        <v>KG</v>
      </c>
      <c r="AH512" s="136">
        <f t="shared" si="11"/>
        <v>0.07</v>
      </c>
      <c r="AI512" s="137">
        <f t="array" ref="AI512">XLOOKUP(E512,'Đơn giá'!A:A,'Đơn giá'!D:D)</f>
        <v>73000</v>
      </c>
      <c r="AJ512" s="138">
        <f t="shared" si="12"/>
        <v>51100</v>
      </c>
      <c r="AK512" s="138">
        <f t="shared" si="13"/>
        <v>0</v>
      </c>
      <c r="AL512" s="138">
        <f t="shared" si="14"/>
        <v>0</v>
      </c>
      <c r="AM512" s="138">
        <f t="shared" si="15"/>
        <v>51100</v>
      </c>
      <c r="AN512" s="138">
        <f t="shared" si="16"/>
        <v>0</v>
      </c>
      <c r="AO512" s="139" t="str">
        <f t="array" ref="AO512">XLOOKUP($D:$D,'DS ST'!$J:$J,'DS ST'!K:K)</f>
        <v>SC002264 - Võ Thị Thùy Dương</v>
      </c>
      <c r="AP512" s="139" t="str">
        <f t="array" ref="AP512">XLOOKUP($D:$D,'DS ST'!$J:$J,'DS ST'!L:L)</f>
        <v>Võ Thị Huệ</v>
      </c>
      <c r="AQ512" s="139" t="str">
        <f t="array" ref="AQ512">XLOOKUP($D:$D,'DS ST'!$J:$J,'DS ST'!M:M)</f>
        <v>HCM 032</v>
      </c>
      <c r="AR512" s="140"/>
      <c r="AS512" s="140"/>
      <c r="AT512" s="135" t="str">
        <f t="array" ref="AT512">xlookup($E:$E,'CLV2'!$A:$A,'CLV2'!$F:$F)</f>
        <v>3.LOCAL FRUITS</v>
      </c>
      <c r="AU512" s="135" t="str">
        <f t="array" ref="AU512">xlookup($E:$E,'CLV2'!$A:$A,'CLV2'!$G:$G)</f>
        <v>4.Sầu Riêng</v>
      </c>
      <c r="AV512" s="142"/>
      <c r="AW512" s="143"/>
      <c r="AX512" s="144"/>
    </row>
    <row r="513" ht="22.5" customHeight="1">
      <c r="A513" s="113"/>
      <c r="B513" s="114">
        <v>46235.0</v>
      </c>
      <c r="C513" s="115" t="s">
        <v>942</v>
      </c>
      <c r="D513" s="116" t="str">
        <f>VLOOKUP(C513,'DS ST'!A:B,2,0)</f>
        <v>HHG</v>
      </c>
      <c r="E513" s="117">
        <v>1101818.0</v>
      </c>
      <c r="F513" s="115" t="s">
        <v>2303</v>
      </c>
      <c r="G513" s="115" t="s">
        <v>104</v>
      </c>
      <c r="H513" s="118">
        <v>3.0</v>
      </c>
      <c r="I513" s="118">
        <v>2.8</v>
      </c>
      <c r="J513" s="119">
        <f t="shared" si="4"/>
        <v>0.2</v>
      </c>
      <c r="K513" s="115" t="s">
        <v>5550</v>
      </c>
      <c r="L513" s="121" t="str">
        <f t="shared" si="5"/>
        <v>PT15981751101818</v>
      </c>
      <c r="M513" s="121" t="s">
        <v>5551</v>
      </c>
      <c r="N513" s="122"/>
      <c r="O513" s="122"/>
      <c r="P513" s="119">
        <f t="shared" si="6"/>
        <v>0.2</v>
      </c>
      <c r="Q513" s="124"/>
      <c r="R513" s="124"/>
      <c r="S513" s="124"/>
      <c r="T513" s="125" t="s">
        <v>695</v>
      </c>
      <c r="U513" s="126" t="s">
        <v>697</v>
      </c>
      <c r="V513" s="127" t="s">
        <v>1500</v>
      </c>
      <c r="W513" s="129" t="str">
        <f t="shared" si="7"/>
        <v/>
      </c>
      <c r="X513" s="129" t="str">
        <f t="shared" si="21"/>
        <v/>
      </c>
      <c r="Y513" s="154" t="s">
        <v>499</v>
      </c>
      <c r="Z513" s="131" t="s">
        <v>745</v>
      </c>
      <c r="AA513" s="124"/>
      <c r="AB513" s="132"/>
      <c r="AC513" s="133"/>
      <c r="AD513" s="134"/>
      <c r="AE513" s="133"/>
      <c r="AF513" s="135" t="str">
        <f t="array" ref="AF513">xlookup($E:$E,'CLV2'!$A:$A,'CLV2'!E:E)</f>
        <v>2.FRUITS</v>
      </c>
      <c r="AG513" s="135" t="str">
        <f t="shared" si="10"/>
        <v>KG</v>
      </c>
      <c r="AH513" s="136">
        <f t="shared" si="11"/>
        <v>0.06666666667</v>
      </c>
      <c r="AI513" s="137">
        <f t="array" ref="AI513">XLOOKUP(E513,'Đơn giá'!A:A,'Đơn giá'!D:D)</f>
        <v>31090</v>
      </c>
      <c r="AJ513" s="138">
        <f t="shared" si="12"/>
        <v>6218</v>
      </c>
      <c r="AK513" s="138">
        <f t="shared" si="13"/>
        <v>0</v>
      </c>
      <c r="AL513" s="138">
        <f t="shared" si="14"/>
        <v>0</v>
      </c>
      <c r="AM513" s="138">
        <f t="shared" si="15"/>
        <v>6218</v>
      </c>
      <c r="AN513" s="138">
        <f t="shared" si="16"/>
        <v>0</v>
      </c>
      <c r="AO513" s="139" t="str">
        <f t="array" ref="AO513">XLOOKUP($D:$D,'DS ST'!$J:$J,'DS ST'!K:K)</f>
        <v>SC002264 - Võ Thị Thùy Dương</v>
      </c>
      <c r="AP513" s="139" t="str">
        <f t="array" ref="AP513">XLOOKUP($D:$D,'DS ST'!$J:$J,'DS ST'!L:L)</f>
        <v>Võ Thị Huệ</v>
      </c>
      <c r="AQ513" s="139" t="str">
        <f t="array" ref="AQ513">XLOOKUP($D:$D,'DS ST'!$J:$J,'DS ST'!M:M)</f>
        <v>HCM 032</v>
      </c>
      <c r="AR513" s="140"/>
      <c r="AS513" s="140"/>
      <c r="AT513" s="135" t="str">
        <f t="array" ref="AT513">xlookup($E:$E,'CLV2'!$A:$A,'CLV2'!$F:$F)</f>
        <v>3.LOCAL FRUITS</v>
      </c>
      <c r="AU513" s="135" t="str">
        <f t="array" ref="AU513">xlookup($E:$E,'CLV2'!$A:$A,'CLV2'!$G:$G)</f>
        <v>4.Trái Cây Đa Dạng</v>
      </c>
      <c r="AV513" s="142"/>
      <c r="AW513" s="143"/>
      <c r="AX513" s="144"/>
    </row>
    <row r="514" ht="22.5" customHeight="1">
      <c r="A514" s="113"/>
      <c r="B514" s="114">
        <v>46235.0</v>
      </c>
      <c r="C514" s="115" t="s">
        <v>942</v>
      </c>
      <c r="D514" s="116" t="str">
        <f>VLOOKUP(C514,'DS ST'!A:B,2,0)</f>
        <v>HHG</v>
      </c>
      <c r="E514" s="117">
        <v>1101991.0</v>
      </c>
      <c r="F514" s="115" t="s">
        <v>5261</v>
      </c>
      <c r="G514" s="115" t="s">
        <v>104</v>
      </c>
      <c r="H514" s="118">
        <v>4.0</v>
      </c>
      <c r="I514" s="118">
        <v>2.44</v>
      </c>
      <c r="J514" s="119">
        <f t="shared" si="4"/>
        <v>1.56</v>
      </c>
      <c r="K514" s="115" t="s">
        <v>5550</v>
      </c>
      <c r="L514" s="121" t="str">
        <f t="shared" si="5"/>
        <v>PT15981751101991</v>
      </c>
      <c r="M514" s="121" t="s">
        <v>5551</v>
      </c>
      <c r="N514" s="122"/>
      <c r="O514" s="122">
        <v>1.56</v>
      </c>
      <c r="P514" s="119">
        <f t="shared" si="6"/>
        <v>0</v>
      </c>
      <c r="Q514" s="153" t="s">
        <v>5552</v>
      </c>
      <c r="R514" s="124"/>
      <c r="S514" s="124"/>
      <c r="T514" s="125"/>
      <c r="U514" s="126" t="s">
        <v>697</v>
      </c>
      <c r="V514" s="127" t="s">
        <v>1162</v>
      </c>
      <c r="W514" s="129" t="str">
        <f t="shared" si="7"/>
        <v/>
      </c>
      <c r="X514" s="129" t="str">
        <f t="shared" si="21"/>
        <v>Siêu thị</v>
      </c>
      <c r="Y514" s="130" t="str">
        <f>IF(N(P514)&lt;=0,"",IF(OR(T514="Hình KDB",T514="Hình tele",ISNUMBER(SEARCH("Hình KDB",T514)),ISNUMBER(SEARCH("Hình tele",T514)),ISNUMBER(SEARCH("sai code",T514)),ISNUMBER(SEARCH("Thiếu kiện",U514))),"Kho rau",IF(AND(T514&lt;&gt;"Hình KDB",T514&lt;&gt;"Hình tele"),"Chưa xác định",IF(N(O514)&gt;0,IF(OR(T514="Hình KDB",T514="Hình tele",ISNUMBER(SEARCH("Hình KDB",T514)),ISNUMBER(SEARCH("Hình tele",T514)),ISNUMBER(SEARCH("sai code",T514)),ISNUMBER(SEARCH("Thiếu kiện",U514))),"Kho rau","Chưa xác định"),IF(OR(T514="Hình KDB",T514="Hình tele",ISNUMBER(SEARCH("Hình KDB",T514)),ISNUMBER(SEARCH("Hình tele",T514)),ISNUMBER(SEARCH("sai code",T514)),ISNUMBER(SEARCH("Thiếu kiện",U514))),"Kho rau",IF(V514="Chưa xác định","Chưa xác định",IF(OR(V514="DC giao thiếu",V514="TX giao thiếu kiện",V514="Hàng không đạt CL"),"Kho rau","")))))))</f>
        <v/>
      </c>
      <c r="Z514" s="131" t="s">
        <v>745</v>
      </c>
      <c r="AA514" s="124"/>
      <c r="AB514" s="132"/>
      <c r="AC514" s="133"/>
      <c r="AD514" s="134"/>
      <c r="AE514" s="133"/>
      <c r="AF514" s="135" t="str">
        <f t="array" ref="AF514">xlookup($E:$E,'CLV2'!$A:$A,'CLV2'!E:E)</f>
        <v>2.FRUITS</v>
      </c>
      <c r="AG514" s="135" t="str">
        <f t="shared" si="10"/>
        <v>KG</v>
      </c>
      <c r="AH514" s="136">
        <f t="shared" si="11"/>
        <v>0.39</v>
      </c>
      <c r="AI514" s="137" t="str">
        <f t="array" ref="AI514">XLOOKUP(E514,'Đơn giá'!A:A,'Đơn giá'!D:D)</f>
        <v>#N/A</v>
      </c>
      <c r="AJ514" s="138" t="str">
        <f t="shared" si="12"/>
        <v>#N/A</v>
      </c>
      <c r="AK514" s="138">
        <f t="shared" si="13"/>
        <v>0</v>
      </c>
      <c r="AL514" s="138" t="str">
        <f t="shared" si="14"/>
        <v>#N/A</v>
      </c>
      <c r="AM514" s="138">
        <f t="shared" si="15"/>
        <v>0</v>
      </c>
      <c r="AN514" s="138">
        <f t="shared" si="16"/>
        <v>0</v>
      </c>
      <c r="AO514" s="139" t="str">
        <f t="array" ref="AO514">XLOOKUP($D:$D,'DS ST'!$J:$J,'DS ST'!K:K)</f>
        <v>SC002264 - Võ Thị Thùy Dương</v>
      </c>
      <c r="AP514" s="139" t="str">
        <f t="array" ref="AP514">XLOOKUP($D:$D,'DS ST'!$J:$J,'DS ST'!L:L)</f>
        <v>Võ Thị Huệ</v>
      </c>
      <c r="AQ514" s="139" t="str">
        <f t="array" ref="AQ514">XLOOKUP($D:$D,'DS ST'!$J:$J,'DS ST'!M:M)</f>
        <v>HCM 032</v>
      </c>
      <c r="AR514" s="140"/>
      <c r="AS514" s="140"/>
      <c r="AT514" s="135" t="str">
        <f t="array" ref="AT514">xlookup($E:$E,'CLV2'!$A:$A,'CLV2'!$F:$F)</f>
        <v>3.LOCAL FRUITS</v>
      </c>
      <c r="AU514" s="135" t="str">
        <f t="array" ref="AU514">xlookup($E:$E,'CLV2'!$A:$A,'CLV2'!$G:$G)</f>
        <v>4.Trái Cây Đa Dạng</v>
      </c>
      <c r="AV514" s="142"/>
      <c r="AW514" s="143"/>
      <c r="AX514" s="144"/>
    </row>
    <row r="515" ht="22.5" customHeight="1">
      <c r="A515" s="113"/>
      <c r="B515" s="114">
        <v>46235.0</v>
      </c>
      <c r="C515" s="115" t="s">
        <v>161</v>
      </c>
      <c r="D515" s="116" t="str">
        <f>VLOOKUP(C515,'DS ST'!A:B,2,0)</f>
        <v>A107</v>
      </c>
      <c r="E515" s="117">
        <v>1100816.0</v>
      </c>
      <c r="F515" s="115" t="s">
        <v>919</v>
      </c>
      <c r="G515" s="115" t="s">
        <v>104</v>
      </c>
      <c r="H515" s="118">
        <v>28.1</v>
      </c>
      <c r="I515" s="118">
        <v>28.04</v>
      </c>
      <c r="J515" s="119">
        <f t="shared" si="4"/>
        <v>0.06</v>
      </c>
      <c r="K515" s="115" t="s">
        <v>5553</v>
      </c>
      <c r="L515" s="121" t="str">
        <f t="shared" si="5"/>
        <v>PT15981731100816</v>
      </c>
      <c r="M515" s="121" t="s">
        <v>5554</v>
      </c>
      <c r="N515" s="122">
        <v>0.060000000000002274</v>
      </c>
      <c r="O515" s="122"/>
      <c r="P515" s="119">
        <f t="shared" si="6"/>
        <v>0</v>
      </c>
      <c r="Q515" s="124"/>
      <c r="R515" s="124"/>
      <c r="S515" s="124"/>
      <c r="T515" s="125" t="s">
        <v>695</v>
      </c>
      <c r="U515" s="126" t="s">
        <v>697</v>
      </c>
      <c r="V515" s="127" t="s">
        <v>492</v>
      </c>
      <c r="W515" s="129" t="str">
        <f t="shared" si="7"/>
        <v>Hao hụt</v>
      </c>
      <c r="X515" s="129" t="str">
        <f t="shared" si="21"/>
        <v/>
      </c>
      <c r="Y515" s="154" t="s">
        <v>499</v>
      </c>
      <c r="Z515" s="131" t="s">
        <v>745</v>
      </c>
      <c r="AA515" s="124"/>
      <c r="AB515" s="132"/>
      <c r="AC515" s="133"/>
      <c r="AD515" s="134"/>
      <c r="AE515" s="133"/>
      <c r="AF515" s="135" t="str">
        <f t="array" ref="AF515">xlookup($E:$E,'CLV2'!$A:$A,'CLV2'!E:E)</f>
        <v>2.FRUITS</v>
      </c>
      <c r="AG515" s="135" t="str">
        <f t="shared" si="10"/>
        <v>KG</v>
      </c>
      <c r="AH515" s="136">
        <f t="shared" si="11"/>
        <v>0.002135231317</v>
      </c>
      <c r="AI515" s="137">
        <f t="array" ref="AI515">XLOOKUP(E515,'Đơn giá'!A:A,'Đơn giá'!D:D)</f>
        <v>19000</v>
      </c>
      <c r="AJ515" s="138">
        <f t="shared" si="12"/>
        <v>1140</v>
      </c>
      <c r="AK515" s="138">
        <f t="shared" si="13"/>
        <v>1140</v>
      </c>
      <c r="AL515" s="138">
        <f t="shared" si="14"/>
        <v>0</v>
      </c>
      <c r="AM515" s="138">
        <f t="shared" si="15"/>
        <v>0</v>
      </c>
      <c r="AN515" s="138">
        <f t="shared" si="16"/>
        <v>0</v>
      </c>
      <c r="AO515" s="139" t="str">
        <f t="array" ref="AO515">XLOOKUP($D:$D,'DS ST'!$J:$J,'DS ST'!K:K)</f>
        <v>SC006728 - Nguyễn Đình Vũ</v>
      </c>
      <c r="AP515" s="139" t="str">
        <f t="array" ref="AP515">XLOOKUP($D:$D,'DS ST'!$J:$J,'DS ST'!L:L)</f>
        <v>Nguyễn Thị Cà</v>
      </c>
      <c r="AQ515" s="139" t="str">
        <f t="array" ref="AQ515">XLOOKUP($D:$D,'DS ST'!$J:$J,'DS ST'!M:M)</f>
        <v>HCM 006</v>
      </c>
      <c r="AR515" s="140"/>
      <c r="AS515" s="140"/>
      <c r="AT515" s="135" t="str">
        <f t="array" ref="AT515">xlookup($E:$E,'CLV2'!$A:$A,'CLV2'!$F:$F)</f>
        <v>3.LOCAL FRUITS</v>
      </c>
      <c r="AU515" s="135" t="str">
        <f t="array" ref="AU515">xlookup($E:$E,'CLV2'!$A:$A,'CLV2'!$G:$G)</f>
        <v>4.Dưa Hấu</v>
      </c>
      <c r="AV515" s="142"/>
      <c r="AW515" s="143"/>
      <c r="AX515" s="144"/>
    </row>
    <row r="516" ht="22.5" customHeight="1">
      <c r="A516" s="113"/>
      <c r="B516" s="114">
        <v>46235.0</v>
      </c>
      <c r="C516" s="115" t="s">
        <v>161</v>
      </c>
      <c r="D516" s="116" t="str">
        <f>VLOOKUP(C516,'DS ST'!A:B,2,0)</f>
        <v>A107</v>
      </c>
      <c r="E516" s="117">
        <v>1100992.0</v>
      </c>
      <c r="F516" s="115" t="s">
        <v>641</v>
      </c>
      <c r="G516" s="115" t="s">
        <v>104</v>
      </c>
      <c r="H516" s="118">
        <v>10.1</v>
      </c>
      <c r="I516" s="118">
        <v>10.02</v>
      </c>
      <c r="J516" s="119">
        <f t="shared" si="4"/>
        <v>0.08</v>
      </c>
      <c r="K516" s="115" t="s">
        <v>5553</v>
      </c>
      <c r="L516" s="121" t="str">
        <f t="shared" si="5"/>
        <v>PT15981731100992</v>
      </c>
      <c r="M516" s="121" t="s">
        <v>5554</v>
      </c>
      <c r="N516" s="122">
        <v>0.08000000000000007</v>
      </c>
      <c r="O516" s="122"/>
      <c r="P516" s="119">
        <f t="shared" si="6"/>
        <v>0</v>
      </c>
      <c r="Q516" s="124"/>
      <c r="R516" s="124"/>
      <c r="S516" s="124"/>
      <c r="T516" s="125" t="s">
        <v>695</v>
      </c>
      <c r="U516" s="126" t="s">
        <v>697</v>
      </c>
      <c r="V516" s="127" t="s">
        <v>492</v>
      </c>
      <c r="W516" s="129" t="str">
        <f t="shared" si="7"/>
        <v>Hao hụt</v>
      </c>
      <c r="X516" s="129" t="str">
        <f t="shared" si="21"/>
        <v/>
      </c>
      <c r="Y516" s="154" t="s">
        <v>499</v>
      </c>
      <c r="Z516" s="131" t="s">
        <v>745</v>
      </c>
      <c r="AA516" s="124"/>
      <c r="AB516" s="132"/>
      <c r="AC516" s="133"/>
      <c r="AD516" s="134"/>
      <c r="AE516" s="133"/>
      <c r="AF516" s="135" t="str">
        <f t="array" ref="AF516">xlookup($E:$E,'CLV2'!$A:$A,'CLV2'!E:E)</f>
        <v>2.FRUITS</v>
      </c>
      <c r="AG516" s="135" t="str">
        <f t="shared" si="10"/>
        <v>KG</v>
      </c>
      <c r="AH516" s="136">
        <f t="shared" si="11"/>
        <v>0.007920792079</v>
      </c>
      <c r="AI516" s="137">
        <f t="array" ref="AI516">XLOOKUP(E516,'Đơn giá'!A:A,'Đơn giá'!D:D)</f>
        <v>37000</v>
      </c>
      <c r="AJ516" s="138">
        <f t="shared" si="12"/>
        <v>2960</v>
      </c>
      <c r="AK516" s="138">
        <f t="shared" si="13"/>
        <v>2960</v>
      </c>
      <c r="AL516" s="138">
        <f t="shared" si="14"/>
        <v>0</v>
      </c>
      <c r="AM516" s="138">
        <f t="shared" si="15"/>
        <v>0</v>
      </c>
      <c r="AN516" s="138">
        <f t="shared" si="16"/>
        <v>0</v>
      </c>
      <c r="AO516" s="139" t="str">
        <f t="array" ref="AO516">XLOOKUP($D:$D,'DS ST'!$J:$J,'DS ST'!K:K)</f>
        <v>SC006728 - Nguyễn Đình Vũ</v>
      </c>
      <c r="AP516" s="139" t="str">
        <f t="array" ref="AP516">XLOOKUP($D:$D,'DS ST'!$J:$J,'DS ST'!L:L)</f>
        <v>Nguyễn Thị Cà</v>
      </c>
      <c r="AQ516" s="139" t="str">
        <f t="array" ref="AQ516">XLOOKUP($D:$D,'DS ST'!$J:$J,'DS ST'!M:M)</f>
        <v>HCM 006</v>
      </c>
      <c r="AR516" s="140"/>
      <c r="AS516" s="140"/>
      <c r="AT516" s="135" t="str">
        <f t="array" ref="AT516">xlookup($E:$E,'CLV2'!$A:$A,'CLV2'!$F:$F)</f>
        <v>3.LOCAL FRUITS</v>
      </c>
      <c r="AU516" s="135" t="str">
        <f t="array" ref="AU516">xlookup($E:$E,'CLV2'!$A:$A,'CLV2'!$G:$G)</f>
        <v>4.Dưa Lưới</v>
      </c>
      <c r="AV516" s="142"/>
      <c r="AW516" s="143"/>
      <c r="AX516" s="144"/>
    </row>
    <row r="517" ht="22.5" customHeight="1">
      <c r="A517" s="113"/>
      <c r="B517" s="114">
        <v>46235.0</v>
      </c>
      <c r="C517" s="115" t="s">
        <v>161</v>
      </c>
      <c r="D517" s="116" t="str">
        <f>VLOOKUP(C517,'DS ST'!A:B,2,0)</f>
        <v>A107</v>
      </c>
      <c r="E517" s="117">
        <v>1101079.0</v>
      </c>
      <c r="F517" s="115" t="s">
        <v>2047</v>
      </c>
      <c r="G517" s="115" t="s">
        <v>104</v>
      </c>
      <c r="H517" s="118">
        <v>3.0</v>
      </c>
      <c r="I517" s="118">
        <v>2.96</v>
      </c>
      <c r="J517" s="119">
        <f t="shared" si="4"/>
        <v>0.04</v>
      </c>
      <c r="K517" s="115" t="s">
        <v>5553</v>
      </c>
      <c r="L517" s="121" t="str">
        <f t="shared" si="5"/>
        <v>PT15981731101079</v>
      </c>
      <c r="M517" s="121" t="s">
        <v>5554</v>
      </c>
      <c r="N517" s="122"/>
      <c r="O517" s="122">
        <v>0.040000000000000036</v>
      </c>
      <c r="P517" s="119">
        <f t="shared" si="6"/>
        <v>0</v>
      </c>
      <c r="Q517" s="153" t="s">
        <v>5555</v>
      </c>
      <c r="R517" s="124"/>
      <c r="S517" s="124"/>
      <c r="T517" s="125"/>
      <c r="U517" s="126" t="s">
        <v>697</v>
      </c>
      <c r="V517" s="127" t="s">
        <v>3037</v>
      </c>
      <c r="W517" s="129" t="str">
        <f t="shared" si="7"/>
        <v/>
      </c>
      <c r="X517" s="129" t="str">
        <f t="shared" si="21"/>
        <v>Siêu thị</v>
      </c>
      <c r="Y517" s="130"/>
      <c r="Z517" s="131" t="s">
        <v>745</v>
      </c>
      <c r="AA517" s="124"/>
      <c r="AB517" s="132"/>
      <c r="AC517" s="133"/>
      <c r="AD517" s="134"/>
      <c r="AE517" s="133"/>
      <c r="AF517" s="135" t="str">
        <f t="array" ref="AF517">xlookup($E:$E,'CLV2'!$A:$A,'CLV2'!E:E)</f>
        <v>2.FRUITS</v>
      </c>
      <c r="AG517" s="135" t="str">
        <f t="shared" si="10"/>
        <v>KG</v>
      </c>
      <c r="AH517" s="136">
        <f t="shared" si="11"/>
        <v>0.01333333333</v>
      </c>
      <c r="AI517" s="137">
        <f t="array" ref="AI517">XLOOKUP(E517,'Đơn giá'!A:A,'Đơn giá'!D:D)</f>
        <v>69416</v>
      </c>
      <c r="AJ517" s="138">
        <f t="shared" si="12"/>
        <v>2776.64</v>
      </c>
      <c r="AK517" s="138">
        <f t="shared" si="13"/>
        <v>0</v>
      </c>
      <c r="AL517" s="138">
        <f t="shared" si="14"/>
        <v>2776.64</v>
      </c>
      <c r="AM517" s="138">
        <f t="shared" si="15"/>
        <v>0</v>
      </c>
      <c r="AN517" s="138">
        <f t="shared" si="16"/>
        <v>0</v>
      </c>
      <c r="AO517" s="139" t="str">
        <f t="array" ref="AO517">XLOOKUP($D:$D,'DS ST'!$J:$J,'DS ST'!K:K)</f>
        <v>SC006728 - Nguyễn Đình Vũ</v>
      </c>
      <c r="AP517" s="139" t="str">
        <f t="array" ref="AP517">XLOOKUP($D:$D,'DS ST'!$J:$J,'DS ST'!L:L)</f>
        <v>Nguyễn Thị Cà</v>
      </c>
      <c r="AQ517" s="139" t="str">
        <f t="array" ref="AQ517">XLOOKUP($D:$D,'DS ST'!$J:$J,'DS ST'!M:M)</f>
        <v>HCM 006</v>
      </c>
      <c r="AR517" s="140"/>
      <c r="AS517" s="140"/>
      <c r="AT517" s="135" t="str">
        <f t="array" ref="AT517">xlookup($E:$E,'CLV2'!$A:$A,'CLV2'!$F:$F)</f>
        <v>3.LOCAL FRUITS</v>
      </c>
      <c r="AU517" s="135" t="str">
        <f t="array" ref="AU517">xlookup($E:$E,'CLV2'!$A:$A,'CLV2'!$G:$G)</f>
        <v>4.Bơ</v>
      </c>
      <c r="AV517" s="142"/>
      <c r="AW517" s="143"/>
      <c r="AX517" s="144"/>
    </row>
    <row r="518" ht="22.5" customHeight="1">
      <c r="A518" s="113"/>
      <c r="B518" s="114">
        <v>46235.0</v>
      </c>
      <c r="C518" s="115" t="s">
        <v>161</v>
      </c>
      <c r="D518" s="116" t="str">
        <f>VLOOKUP(C518,'DS ST'!A:B,2,0)</f>
        <v>A107</v>
      </c>
      <c r="E518" s="117">
        <v>1101377.0</v>
      </c>
      <c r="F518" s="115" t="s">
        <v>1085</v>
      </c>
      <c r="G518" s="115" t="s">
        <v>104</v>
      </c>
      <c r="H518" s="118">
        <v>2.1</v>
      </c>
      <c r="I518" s="118">
        <v>2.08</v>
      </c>
      <c r="J518" s="119">
        <f t="shared" si="4"/>
        <v>0.02</v>
      </c>
      <c r="K518" s="115" t="s">
        <v>5553</v>
      </c>
      <c r="L518" s="121" t="str">
        <f t="shared" si="5"/>
        <v>PT15981731101377</v>
      </c>
      <c r="M518" s="121" t="s">
        <v>5554</v>
      </c>
      <c r="N518" s="122">
        <v>0.020000000000000018</v>
      </c>
      <c r="O518" s="122"/>
      <c r="P518" s="119">
        <f t="shared" si="6"/>
        <v>0</v>
      </c>
      <c r="Q518" s="124"/>
      <c r="R518" s="124"/>
      <c r="S518" s="124"/>
      <c r="T518" s="125" t="s">
        <v>695</v>
      </c>
      <c r="U518" s="126" t="s">
        <v>697</v>
      </c>
      <c r="V518" s="127" t="s">
        <v>492</v>
      </c>
      <c r="W518" s="129" t="str">
        <f t="shared" si="7"/>
        <v>Hao hụt</v>
      </c>
      <c r="X518" s="129" t="str">
        <f t="shared" si="21"/>
        <v/>
      </c>
      <c r="Y518" s="154" t="s">
        <v>499</v>
      </c>
      <c r="Z518" s="131" t="s">
        <v>745</v>
      </c>
      <c r="AA518" s="124"/>
      <c r="AB518" s="132"/>
      <c r="AC518" s="133"/>
      <c r="AD518" s="134"/>
      <c r="AE518" s="133"/>
      <c r="AF518" s="135" t="str">
        <f t="array" ref="AF518">xlookup($E:$E,'CLV2'!$A:$A,'CLV2'!E:E)</f>
        <v>2.VEGETABLES</v>
      </c>
      <c r="AG518" s="135" t="str">
        <f t="shared" si="10"/>
        <v>KG</v>
      </c>
      <c r="AH518" s="136">
        <f t="shared" si="11"/>
        <v>0.009523809524</v>
      </c>
      <c r="AI518" s="137">
        <f t="array" ref="AI518">XLOOKUP(E518,'Đơn giá'!A:A,'Đơn giá'!D:D)</f>
        <v>60000</v>
      </c>
      <c r="AJ518" s="138">
        <f t="shared" si="12"/>
        <v>1200</v>
      </c>
      <c r="AK518" s="138">
        <f t="shared" si="13"/>
        <v>1200</v>
      </c>
      <c r="AL518" s="138">
        <f t="shared" si="14"/>
        <v>0</v>
      </c>
      <c r="AM518" s="138">
        <f t="shared" si="15"/>
        <v>0</v>
      </c>
      <c r="AN518" s="138">
        <f t="shared" si="16"/>
        <v>0</v>
      </c>
      <c r="AO518" s="139" t="str">
        <f t="array" ref="AO518">XLOOKUP($D:$D,'DS ST'!$J:$J,'DS ST'!K:K)</f>
        <v>SC006728 - Nguyễn Đình Vũ</v>
      </c>
      <c r="AP518" s="139" t="str">
        <f t="array" ref="AP518">XLOOKUP($D:$D,'DS ST'!$J:$J,'DS ST'!L:L)</f>
        <v>Nguyễn Thị Cà</v>
      </c>
      <c r="AQ518" s="139" t="str">
        <f t="array" ref="AQ518">XLOOKUP($D:$D,'DS ST'!$J:$J,'DS ST'!M:M)</f>
        <v>HCM 006</v>
      </c>
      <c r="AR518" s="140"/>
      <c r="AS518" s="140"/>
      <c r="AT518" s="135" t="str">
        <f t="array" ref="AT518">xlookup($E:$E,'CLV2'!$A:$A,'CLV2'!$F:$F)</f>
        <v>3.LEAFY VEGGIES</v>
      </c>
      <c r="AU518" s="135" t="str">
        <f t="array" ref="AU518">xlookup($E:$E,'CLV2'!$A:$A,'CLV2'!$G:$G)</f>
        <v>4.Rau Ăn Bông</v>
      </c>
      <c r="AV518" s="142"/>
      <c r="AW518" s="143"/>
      <c r="AX518" s="144"/>
    </row>
    <row r="519" ht="22.5" customHeight="1">
      <c r="A519" s="113"/>
      <c r="B519" s="114">
        <v>46235.0</v>
      </c>
      <c r="C519" s="115" t="s">
        <v>161</v>
      </c>
      <c r="D519" s="116" t="str">
        <f>VLOOKUP(C519,'DS ST'!A:B,2,0)</f>
        <v>A107</v>
      </c>
      <c r="E519" s="117">
        <v>1101592.0</v>
      </c>
      <c r="F519" s="115" t="s">
        <v>1161</v>
      </c>
      <c r="G519" s="115" t="s">
        <v>104</v>
      </c>
      <c r="H519" s="118">
        <v>9.7</v>
      </c>
      <c r="I519" s="118">
        <v>9.62</v>
      </c>
      <c r="J519" s="119">
        <f t="shared" si="4"/>
        <v>0.08</v>
      </c>
      <c r="K519" s="115" t="s">
        <v>5553</v>
      </c>
      <c r="L519" s="121" t="str">
        <f t="shared" si="5"/>
        <v>PT15981731101592</v>
      </c>
      <c r="M519" s="121" t="s">
        <v>5554</v>
      </c>
      <c r="N519" s="122">
        <v>0.08000000000000007</v>
      </c>
      <c r="O519" s="122"/>
      <c r="P519" s="119">
        <f t="shared" si="6"/>
        <v>0</v>
      </c>
      <c r="Q519" s="124"/>
      <c r="R519" s="124"/>
      <c r="S519" s="124"/>
      <c r="T519" s="125" t="s">
        <v>695</v>
      </c>
      <c r="U519" s="126" t="s">
        <v>697</v>
      </c>
      <c r="V519" s="127" t="s">
        <v>492</v>
      </c>
      <c r="W519" s="129" t="str">
        <f t="shared" si="7"/>
        <v>Hao hụt</v>
      </c>
      <c r="X519" s="129" t="str">
        <f t="shared" si="21"/>
        <v/>
      </c>
      <c r="Y519" s="154" t="s">
        <v>499</v>
      </c>
      <c r="Z519" s="131" t="s">
        <v>745</v>
      </c>
      <c r="AA519" s="124"/>
      <c r="AB519" s="132"/>
      <c r="AC519" s="133"/>
      <c r="AD519" s="134"/>
      <c r="AE519" s="133"/>
      <c r="AF519" s="135" t="str">
        <f t="array" ref="AF519">xlookup($E:$E,'CLV2'!$A:$A,'CLV2'!E:E)</f>
        <v>2.FRUITS</v>
      </c>
      <c r="AG519" s="135" t="str">
        <f t="shared" si="10"/>
        <v>KG</v>
      </c>
      <c r="AH519" s="136">
        <f t="shared" si="11"/>
        <v>0.00824742268</v>
      </c>
      <c r="AI519" s="137">
        <f t="array" ref="AI519">XLOOKUP(E519,'Đơn giá'!A:A,'Đơn giá'!D:D)</f>
        <v>73000</v>
      </c>
      <c r="AJ519" s="138">
        <f t="shared" si="12"/>
        <v>5840</v>
      </c>
      <c r="AK519" s="138">
        <f t="shared" si="13"/>
        <v>5840</v>
      </c>
      <c r="AL519" s="138">
        <f t="shared" si="14"/>
        <v>0</v>
      </c>
      <c r="AM519" s="138">
        <f t="shared" si="15"/>
        <v>0</v>
      </c>
      <c r="AN519" s="138">
        <f t="shared" si="16"/>
        <v>0</v>
      </c>
      <c r="AO519" s="139" t="str">
        <f t="array" ref="AO519">XLOOKUP($D:$D,'DS ST'!$J:$J,'DS ST'!K:K)</f>
        <v>SC006728 - Nguyễn Đình Vũ</v>
      </c>
      <c r="AP519" s="139" t="str">
        <f t="array" ref="AP519">XLOOKUP($D:$D,'DS ST'!$J:$J,'DS ST'!L:L)</f>
        <v>Nguyễn Thị Cà</v>
      </c>
      <c r="AQ519" s="139" t="str">
        <f t="array" ref="AQ519">XLOOKUP($D:$D,'DS ST'!$J:$J,'DS ST'!M:M)</f>
        <v>HCM 006</v>
      </c>
      <c r="AR519" s="140"/>
      <c r="AS519" s="140"/>
      <c r="AT519" s="135" t="str">
        <f t="array" ref="AT519">xlookup($E:$E,'CLV2'!$A:$A,'CLV2'!$F:$F)</f>
        <v>3.LOCAL FRUITS</v>
      </c>
      <c r="AU519" s="135" t="str">
        <f t="array" ref="AU519">xlookup($E:$E,'CLV2'!$A:$A,'CLV2'!$G:$G)</f>
        <v>4.Sầu Riêng</v>
      </c>
      <c r="AV519" s="142"/>
      <c r="AW519" s="143"/>
      <c r="AX519" s="144"/>
    </row>
    <row r="520" ht="22.5" customHeight="1">
      <c r="A520" s="113"/>
      <c r="B520" s="114">
        <v>46235.0</v>
      </c>
      <c r="C520" s="115" t="s">
        <v>161</v>
      </c>
      <c r="D520" s="116" t="str">
        <f>VLOOKUP(C520,'DS ST'!A:B,2,0)</f>
        <v>A107</v>
      </c>
      <c r="E520" s="117">
        <v>8.936195182165E12</v>
      </c>
      <c r="F520" s="115" t="s">
        <v>1419</v>
      </c>
      <c r="G520" s="115" t="s">
        <v>116</v>
      </c>
      <c r="H520" s="118">
        <v>20.0</v>
      </c>
      <c r="I520" s="118">
        <v>17.0</v>
      </c>
      <c r="J520" s="119">
        <f t="shared" si="4"/>
        <v>3</v>
      </c>
      <c r="K520" s="115" t="s">
        <v>5553</v>
      </c>
      <c r="L520" s="121" t="str">
        <f t="shared" si="5"/>
        <v>PT15981738936195182165</v>
      </c>
      <c r="M520" s="121" t="s">
        <v>5554</v>
      </c>
      <c r="N520" s="122"/>
      <c r="O520" s="122"/>
      <c r="P520" s="119">
        <f t="shared" si="6"/>
        <v>3</v>
      </c>
      <c r="Q520" s="124"/>
      <c r="R520" s="124"/>
      <c r="S520" s="124"/>
      <c r="T520" s="125"/>
      <c r="U520" s="126" t="s">
        <v>697</v>
      </c>
      <c r="V520" s="127" t="s">
        <v>1500</v>
      </c>
      <c r="W520" s="129" t="str">
        <f t="shared" si="7"/>
        <v/>
      </c>
      <c r="X520" s="129" t="str">
        <f t="shared" si="21"/>
        <v/>
      </c>
      <c r="Y520" s="154" t="s">
        <v>499</v>
      </c>
      <c r="Z520" s="131" t="s">
        <v>745</v>
      </c>
      <c r="AA520" s="124"/>
      <c r="AB520" s="132"/>
      <c r="AC520" s="133"/>
      <c r="AD520" s="134"/>
      <c r="AE520" s="133"/>
      <c r="AF520" s="135" t="str">
        <f t="array" ref="AF520">xlookup($E:$E,'CLV2'!$A:$A,'CLV2'!E:E)</f>
        <v>2.FRUITS</v>
      </c>
      <c r="AG520" s="135" t="str">
        <f t="shared" si="10"/>
        <v>Pack</v>
      </c>
      <c r="AH520" s="136">
        <f t="shared" si="11"/>
        <v>0.15</v>
      </c>
      <c r="AI520" s="137">
        <f t="array" ref="AI520">XLOOKUP(E520,'Đơn giá'!A:A,'Đơn giá'!D:D)</f>
        <v>11400</v>
      </c>
      <c r="AJ520" s="138">
        <f t="shared" si="12"/>
        <v>34200</v>
      </c>
      <c r="AK520" s="138">
        <f t="shared" si="13"/>
        <v>0</v>
      </c>
      <c r="AL520" s="138">
        <f t="shared" si="14"/>
        <v>0</v>
      </c>
      <c r="AM520" s="138">
        <f t="shared" si="15"/>
        <v>34200</v>
      </c>
      <c r="AN520" s="138">
        <f t="shared" si="16"/>
        <v>0</v>
      </c>
      <c r="AO520" s="139" t="str">
        <f t="array" ref="AO520">XLOOKUP($D:$D,'DS ST'!$J:$J,'DS ST'!K:K)</f>
        <v>SC006728 - Nguyễn Đình Vũ</v>
      </c>
      <c r="AP520" s="139" t="str">
        <f t="array" ref="AP520">XLOOKUP($D:$D,'DS ST'!$J:$J,'DS ST'!L:L)</f>
        <v>Nguyễn Thị Cà</v>
      </c>
      <c r="AQ520" s="139" t="str">
        <f t="array" ref="AQ520">XLOOKUP($D:$D,'DS ST'!$J:$J,'DS ST'!M:M)</f>
        <v>HCM 006</v>
      </c>
      <c r="AR520" s="140"/>
      <c r="AS520" s="140"/>
      <c r="AT520" s="135" t="str">
        <f t="array" ref="AT520">xlookup($E:$E,'CLV2'!$A:$A,'CLV2'!$F:$F)</f>
        <v>3.LOCAL FRUITS</v>
      </c>
      <c r="AU520" s="135" t="str">
        <f t="array" ref="AU520">xlookup($E:$E,'CLV2'!$A:$A,'CLV2'!$G:$G)</f>
        <v>4.Chuối</v>
      </c>
      <c r="AV520" s="142"/>
      <c r="AW520" s="143"/>
      <c r="AX520" s="144"/>
    </row>
    <row r="521" ht="22.5" customHeight="1">
      <c r="A521" s="113"/>
      <c r="B521" s="114">
        <v>46235.0</v>
      </c>
      <c r="C521" s="115" t="s">
        <v>1231</v>
      </c>
      <c r="D521" s="116" t="str">
        <f>VLOOKUP(C521,'DS ST'!A:B,2,0)</f>
        <v>VH3</v>
      </c>
      <c r="E521" s="117">
        <v>10793.0</v>
      </c>
      <c r="F521" s="115" t="s">
        <v>642</v>
      </c>
      <c r="G521" s="115" t="s">
        <v>29</v>
      </c>
      <c r="H521" s="118">
        <v>4.0</v>
      </c>
      <c r="I521" s="118">
        <v>2.0</v>
      </c>
      <c r="J521" s="119">
        <f t="shared" si="4"/>
        <v>2</v>
      </c>
      <c r="K521" s="115" t="s">
        <v>5556</v>
      </c>
      <c r="L521" s="121" t="str">
        <f t="shared" si="5"/>
        <v>PT159817110793</v>
      </c>
      <c r="M521" s="121" t="s">
        <v>5557</v>
      </c>
      <c r="N521" s="122"/>
      <c r="O521" s="122"/>
      <c r="P521" s="119">
        <f t="shared" si="6"/>
        <v>2</v>
      </c>
      <c r="Q521" s="124"/>
      <c r="R521" s="153" t="s">
        <v>1104</v>
      </c>
      <c r="S521" s="124"/>
      <c r="T521" s="125" t="s">
        <v>5326</v>
      </c>
      <c r="U521" s="126" t="s">
        <v>697</v>
      </c>
      <c r="V521" s="127" t="s">
        <v>1500</v>
      </c>
      <c r="W521" s="129" t="str">
        <f t="shared" si="7"/>
        <v/>
      </c>
      <c r="X521" s="129" t="str">
        <f t="shared" si="21"/>
        <v/>
      </c>
      <c r="Y521" s="130" t="str">
        <f>IF(N(P521)&lt;=0,"",IF(OR(T521="Hình KDB",T521="Hình tele",ISNUMBER(SEARCH("Hình KDB",T521)),ISNUMBER(SEARCH("Hình tele",T521)),ISNUMBER(SEARCH("sai code",T521)),ISNUMBER(SEARCH("Thiếu kiện",U521))),"Kho rau",IF(AND(T521&lt;&gt;"Hình KDB",T521&lt;&gt;"Hình tele"),"Chưa xác định",IF(N(O521)&gt;0,IF(OR(T521="Hình KDB",T521="Hình tele",ISNUMBER(SEARCH("Hình KDB",T521)),ISNUMBER(SEARCH("Hình tele",T521)),ISNUMBER(SEARCH("sai code",T521)),ISNUMBER(SEARCH("Thiếu kiện",U521))),"Kho rau","Chưa xác định"),IF(OR(T521="Hình KDB",T521="Hình tele",ISNUMBER(SEARCH("Hình KDB",T521)),ISNUMBER(SEARCH("Hình tele",T521)),ISNUMBER(SEARCH("sai code",T521)),ISNUMBER(SEARCH("Thiếu kiện",U521))),"Kho rau",IF(V521="Chưa xác định","Chưa xác định",IF(OR(V521="DC giao thiếu",V521="TX giao thiếu kiện",V521="Hàng không đạt CL"),"Kho rau","")))))))</f>
        <v>Kho rau</v>
      </c>
      <c r="Z521" s="131" t="s">
        <v>745</v>
      </c>
      <c r="AA521" s="124"/>
      <c r="AB521" s="132"/>
      <c r="AC521" s="133"/>
      <c r="AD521" s="134"/>
      <c r="AE521" s="133"/>
      <c r="AF521" s="135" t="str">
        <f t="array" ref="AF521">xlookup($E:$E,'CLV2'!$A:$A,'CLV2'!E:E)</f>
        <v>2.VEGETABLES</v>
      </c>
      <c r="AG521" s="135" t="str">
        <f t="shared" si="10"/>
        <v>Pack</v>
      </c>
      <c r="AH521" s="136">
        <f t="shared" si="11"/>
        <v>0.5</v>
      </c>
      <c r="AI521" s="137">
        <f t="array" ref="AI521">XLOOKUP(E521,'Đơn giá'!A:A,'Đơn giá'!D:D)</f>
        <v>5500</v>
      </c>
      <c r="AJ521" s="138">
        <f t="shared" si="12"/>
        <v>11000</v>
      </c>
      <c r="AK521" s="138">
        <f t="shared" si="13"/>
        <v>0</v>
      </c>
      <c r="AL521" s="138">
        <f t="shared" si="14"/>
        <v>0</v>
      </c>
      <c r="AM521" s="138">
        <f t="shared" si="15"/>
        <v>11000</v>
      </c>
      <c r="AN521" s="138">
        <f t="shared" si="16"/>
        <v>0</v>
      </c>
      <c r="AO521" s="139" t="str">
        <f t="array" ref="AO521">XLOOKUP($D:$D,'DS ST'!$J:$J,'DS ST'!K:K)</f>
        <v>SC011310 - Hồ Xuân Thịnh</v>
      </c>
      <c r="AP521" s="139" t="str">
        <f t="array" ref="AP521">XLOOKUP($D:$D,'DS ST'!$J:$J,'DS ST'!L:L)</f>
        <v>Nguyễn Thị Cà</v>
      </c>
      <c r="AQ521" s="139" t="str">
        <f t="array" ref="AQ521">XLOOKUP($D:$D,'DS ST'!$J:$J,'DS ST'!M:M)</f>
        <v>HCM 021</v>
      </c>
      <c r="AR521" s="140"/>
      <c r="AS521" s="140"/>
      <c r="AT521" s="135" t="str">
        <f t="array" ref="AT521">xlookup($E:$E,'CLV2'!$A:$A,'CLV2'!$F:$F)</f>
        <v>3.HERBS</v>
      </c>
      <c r="AU521" s="135" t="str">
        <f t="array" ref="AU521">xlookup($E:$E,'CLV2'!$A:$A,'CLV2'!$G:$G)</f>
        <v>4.Rau Thơm, Rau Nêm</v>
      </c>
      <c r="AV521" s="142"/>
      <c r="AW521" s="143"/>
      <c r="AX521" s="144"/>
    </row>
    <row r="522" ht="22.5" customHeight="1">
      <c r="A522" s="113"/>
      <c r="B522" s="114">
        <v>46235.0</v>
      </c>
      <c r="C522" s="115" t="s">
        <v>1231</v>
      </c>
      <c r="D522" s="116" t="str">
        <f>VLOOKUP(C522,'DS ST'!A:B,2,0)</f>
        <v>VH3</v>
      </c>
      <c r="E522" s="117">
        <v>1100816.0</v>
      </c>
      <c r="F522" s="115" t="s">
        <v>919</v>
      </c>
      <c r="G522" s="115" t="s">
        <v>104</v>
      </c>
      <c r="H522" s="118">
        <v>15.2</v>
      </c>
      <c r="I522" s="118">
        <v>15.04</v>
      </c>
      <c r="J522" s="119">
        <f t="shared" si="4"/>
        <v>0.16</v>
      </c>
      <c r="K522" s="115" t="s">
        <v>5556</v>
      </c>
      <c r="L522" s="121" t="str">
        <f t="shared" si="5"/>
        <v>PT15981711100816</v>
      </c>
      <c r="M522" s="121" t="s">
        <v>5557</v>
      </c>
      <c r="N522" s="122">
        <v>0.16000000000000014</v>
      </c>
      <c r="O522" s="122"/>
      <c r="P522" s="119">
        <f t="shared" si="6"/>
        <v>0</v>
      </c>
      <c r="Q522" s="124"/>
      <c r="R522" s="153" t="s">
        <v>1104</v>
      </c>
      <c r="S522" s="124"/>
      <c r="T522" s="125" t="s">
        <v>5326</v>
      </c>
      <c r="U522" s="126" t="s">
        <v>697</v>
      </c>
      <c r="V522" s="127" t="s">
        <v>492</v>
      </c>
      <c r="W522" s="129" t="str">
        <f t="shared" si="7"/>
        <v>Hao hụt</v>
      </c>
      <c r="X522" s="129" t="str">
        <f t="shared" si="21"/>
        <v/>
      </c>
      <c r="Y522" s="154" t="s">
        <v>499</v>
      </c>
      <c r="Z522" s="131" t="s">
        <v>745</v>
      </c>
      <c r="AA522" s="124"/>
      <c r="AB522" s="132"/>
      <c r="AC522" s="133"/>
      <c r="AD522" s="134"/>
      <c r="AE522" s="133"/>
      <c r="AF522" s="135" t="str">
        <f t="array" ref="AF522">xlookup($E:$E,'CLV2'!$A:$A,'CLV2'!E:E)</f>
        <v>2.FRUITS</v>
      </c>
      <c r="AG522" s="135" t="str">
        <f t="shared" si="10"/>
        <v>KG</v>
      </c>
      <c r="AH522" s="136">
        <f t="shared" si="11"/>
        <v>0.01052631579</v>
      </c>
      <c r="AI522" s="137">
        <f t="array" ref="AI522">XLOOKUP(E522,'Đơn giá'!A:A,'Đơn giá'!D:D)</f>
        <v>19000</v>
      </c>
      <c r="AJ522" s="138">
        <f t="shared" si="12"/>
        <v>3040</v>
      </c>
      <c r="AK522" s="138">
        <f t="shared" si="13"/>
        <v>3040</v>
      </c>
      <c r="AL522" s="138">
        <f t="shared" si="14"/>
        <v>0</v>
      </c>
      <c r="AM522" s="138">
        <f t="shared" si="15"/>
        <v>0</v>
      </c>
      <c r="AN522" s="138">
        <f t="shared" si="16"/>
        <v>0</v>
      </c>
      <c r="AO522" s="139" t="str">
        <f t="array" ref="AO522">XLOOKUP($D:$D,'DS ST'!$J:$J,'DS ST'!K:K)</f>
        <v>SC011310 - Hồ Xuân Thịnh</v>
      </c>
      <c r="AP522" s="139" t="str">
        <f t="array" ref="AP522">XLOOKUP($D:$D,'DS ST'!$J:$J,'DS ST'!L:L)</f>
        <v>Nguyễn Thị Cà</v>
      </c>
      <c r="AQ522" s="139" t="str">
        <f t="array" ref="AQ522">XLOOKUP($D:$D,'DS ST'!$J:$J,'DS ST'!M:M)</f>
        <v>HCM 021</v>
      </c>
      <c r="AR522" s="140"/>
      <c r="AS522" s="140"/>
      <c r="AT522" s="135" t="str">
        <f t="array" ref="AT522">xlookup($E:$E,'CLV2'!$A:$A,'CLV2'!$F:$F)</f>
        <v>3.LOCAL FRUITS</v>
      </c>
      <c r="AU522" s="135" t="str">
        <f t="array" ref="AU522">xlookup($E:$E,'CLV2'!$A:$A,'CLV2'!$G:$G)</f>
        <v>4.Dưa Hấu</v>
      </c>
      <c r="AV522" s="142"/>
      <c r="AW522" s="143"/>
      <c r="AX522" s="144"/>
    </row>
    <row r="523" ht="22.5" customHeight="1">
      <c r="A523" s="113"/>
      <c r="B523" s="114">
        <v>46235.0</v>
      </c>
      <c r="C523" s="115" t="s">
        <v>1231</v>
      </c>
      <c r="D523" s="116" t="str">
        <f>VLOOKUP(C523,'DS ST'!A:B,2,0)</f>
        <v>VH3</v>
      </c>
      <c r="E523" s="117">
        <v>1101302.0</v>
      </c>
      <c r="F523" s="115" t="s">
        <v>944</v>
      </c>
      <c r="G523" s="115" t="s">
        <v>104</v>
      </c>
      <c r="H523" s="118">
        <v>16.0</v>
      </c>
      <c r="I523" s="118">
        <v>15.94</v>
      </c>
      <c r="J523" s="119">
        <f t="shared" si="4"/>
        <v>0.06</v>
      </c>
      <c r="K523" s="115" t="s">
        <v>5556</v>
      </c>
      <c r="L523" s="121" t="str">
        <f t="shared" si="5"/>
        <v>PT15981711101302</v>
      </c>
      <c r="M523" s="121" t="s">
        <v>5557</v>
      </c>
      <c r="N523" s="122">
        <v>0.0600000000000005</v>
      </c>
      <c r="O523" s="122"/>
      <c r="P523" s="119">
        <f t="shared" si="6"/>
        <v>0</v>
      </c>
      <c r="Q523" s="124"/>
      <c r="R523" s="153" t="s">
        <v>1104</v>
      </c>
      <c r="S523" s="124"/>
      <c r="T523" s="125" t="s">
        <v>5326</v>
      </c>
      <c r="U523" s="126" t="s">
        <v>697</v>
      </c>
      <c r="V523" s="127" t="s">
        <v>492</v>
      </c>
      <c r="W523" s="129" t="str">
        <f t="shared" si="7"/>
        <v>Hao hụt</v>
      </c>
      <c r="X523" s="129" t="str">
        <f t="shared" si="21"/>
        <v/>
      </c>
      <c r="Y523" s="154" t="s">
        <v>499</v>
      </c>
      <c r="Z523" s="131" t="s">
        <v>745</v>
      </c>
      <c r="AA523" s="124"/>
      <c r="AB523" s="132"/>
      <c r="AC523" s="133"/>
      <c r="AD523" s="134"/>
      <c r="AE523" s="133"/>
      <c r="AF523" s="135" t="str">
        <f t="array" ref="AF523">xlookup($E:$E,'CLV2'!$A:$A,'CLV2'!E:E)</f>
        <v>2.FRUITS</v>
      </c>
      <c r="AG523" s="135" t="str">
        <f t="shared" si="10"/>
        <v>KG</v>
      </c>
      <c r="AH523" s="136">
        <f t="shared" si="11"/>
        <v>0.00375</v>
      </c>
      <c r="AI523" s="137">
        <f t="array" ref="AI523">XLOOKUP(E523,'Đơn giá'!A:A,'Đơn giá'!D:D)</f>
        <v>17500</v>
      </c>
      <c r="AJ523" s="138">
        <f t="shared" si="12"/>
        <v>1050</v>
      </c>
      <c r="AK523" s="138">
        <f t="shared" si="13"/>
        <v>1050</v>
      </c>
      <c r="AL523" s="138">
        <f t="shared" si="14"/>
        <v>0</v>
      </c>
      <c r="AM523" s="138">
        <f t="shared" si="15"/>
        <v>0</v>
      </c>
      <c r="AN523" s="138">
        <f t="shared" si="16"/>
        <v>0</v>
      </c>
      <c r="AO523" s="139" t="str">
        <f t="array" ref="AO523">XLOOKUP($D:$D,'DS ST'!$J:$J,'DS ST'!K:K)</f>
        <v>SC011310 - Hồ Xuân Thịnh</v>
      </c>
      <c r="AP523" s="139" t="str">
        <f t="array" ref="AP523">XLOOKUP($D:$D,'DS ST'!$J:$J,'DS ST'!L:L)</f>
        <v>Nguyễn Thị Cà</v>
      </c>
      <c r="AQ523" s="139" t="str">
        <f t="array" ref="AQ523">XLOOKUP($D:$D,'DS ST'!$J:$J,'DS ST'!M:M)</f>
        <v>HCM 021</v>
      </c>
      <c r="AR523" s="140"/>
      <c r="AS523" s="140"/>
      <c r="AT523" s="135" t="str">
        <f t="array" ref="AT523">xlookup($E:$E,'CLV2'!$A:$A,'CLV2'!$F:$F)</f>
        <v>3.LOCAL FRUITS</v>
      </c>
      <c r="AU523" s="135" t="str">
        <f t="array" ref="AU523">xlookup($E:$E,'CLV2'!$A:$A,'CLV2'!$G:$G)</f>
        <v>4.Chuối</v>
      </c>
      <c r="AV523" s="142"/>
      <c r="AW523" s="143"/>
      <c r="AX523" s="144"/>
    </row>
    <row r="524" ht="22.5" customHeight="1">
      <c r="A524" s="113"/>
      <c r="B524" s="114">
        <v>46235.0</v>
      </c>
      <c r="C524" s="115" t="s">
        <v>1231</v>
      </c>
      <c r="D524" s="116" t="str">
        <f>VLOOKUP(C524,'DS ST'!A:B,2,0)</f>
        <v>VH3</v>
      </c>
      <c r="E524" s="117">
        <v>1101366.0</v>
      </c>
      <c r="F524" s="115" t="s">
        <v>1804</v>
      </c>
      <c r="G524" s="115" t="s">
        <v>104</v>
      </c>
      <c r="H524" s="118">
        <v>4.0</v>
      </c>
      <c r="I524" s="118">
        <v>0.0</v>
      </c>
      <c r="J524" s="119">
        <f t="shared" si="4"/>
        <v>4</v>
      </c>
      <c r="K524" s="115" t="s">
        <v>5556</v>
      </c>
      <c r="L524" s="121" t="str">
        <f t="shared" si="5"/>
        <v>PT15981711101366</v>
      </c>
      <c r="M524" s="121" t="s">
        <v>5557</v>
      </c>
      <c r="N524" s="122"/>
      <c r="O524" s="122"/>
      <c r="P524" s="119">
        <f t="shared" si="6"/>
        <v>4</v>
      </c>
      <c r="Q524" s="124"/>
      <c r="R524" s="124"/>
      <c r="S524" s="124"/>
      <c r="T524" s="125"/>
      <c r="U524" s="126" t="s">
        <v>697</v>
      </c>
      <c r="V524" s="127" t="s">
        <v>1500</v>
      </c>
      <c r="W524" s="129" t="str">
        <f t="shared" si="7"/>
        <v/>
      </c>
      <c r="X524" s="129" t="str">
        <f t="shared" si="21"/>
        <v/>
      </c>
      <c r="Y524" s="154" t="s">
        <v>499</v>
      </c>
      <c r="Z524" s="131" t="s">
        <v>745</v>
      </c>
      <c r="AA524" s="124"/>
      <c r="AB524" s="132"/>
      <c r="AC524" s="133"/>
      <c r="AD524" s="134"/>
      <c r="AE524" s="133"/>
      <c r="AF524" s="135" t="str">
        <f t="array" ref="AF524">xlookup($E:$E,'CLV2'!$A:$A,'CLV2'!E:E)</f>
        <v>2.VEGETABLES</v>
      </c>
      <c r="AG524" s="135" t="str">
        <f t="shared" si="10"/>
        <v>KG</v>
      </c>
      <c r="AH524" s="136">
        <f t="shared" si="11"/>
        <v>1</v>
      </c>
      <c r="AI524" s="137">
        <f t="array" ref="AI524">XLOOKUP(E524,'Đơn giá'!A:A,'Đơn giá'!D:D)</f>
        <v>55000</v>
      </c>
      <c r="AJ524" s="138">
        <f t="shared" si="12"/>
        <v>220000</v>
      </c>
      <c r="AK524" s="138">
        <f t="shared" si="13"/>
        <v>0</v>
      </c>
      <c r="AL524" s="138">
        <f t="shared" si="14"/>
        <v>0</v>
      </c>
      <c r="AM524" s="138">
        <f t="shared" si="15"/>
        <v>220000</v>
      </c>
      <c r="AN524" s="138">
        <f t="shared" si="16"/>
        <v>0</v>
      </c>
      <c r="AO524" s="139" t="str">
        <f t="array" ref="AO524">XLOOKUP($D:$D,'DS ST'!$J:$J,'DS ST'!K:K)</f>
        <v>SC011310 - Hồ Xuân Thịnh</v>
      </c>
      <c r="AP524" s="139" t="str">
        <f t="array" ref="AP524">XLOOKUP($D:$D,'DS ST'!$J:$J,'DS ST'!L:L)</f>
        <v>Nguyễn Thị Cà</v>
      </c>
      <c r="AQ524" s="139" t="str">
        <f t="array" ref="AQ524">XLOOKUP($D:$D,'DS ST'!$J:$J,'DS ST'!M:M)</f>
        <v>HCM 021</v>
      </c>
      <c r="AR524" s="140"/>
      <c r="AS524" s="140"/>
      <c r="AT524" s="135" t="str">
        <f t="array" ref="AT524">xlookup($E:$E,'CLV2'!$A:$A,'CLV2'!$F:$F)</f>
        <v>3.LEAFY VEGGIES</v>
      </c>
      <c r="AU524" s="135" t="str">
        <f t="array" ref="AU524">xlookup($E:$E,'CLV2'!$A:$A,'CLV2'!$G:$G)</f>
        <v>4.Rau Ăn Bông</v>
      </c>
      <c r="AV524" s="142"/>
      <c r="AW524" s="143"/>
      <c r="AX524" s="144"/>
    </row>
    <row r="525" ht="22.5" customHeight="1">
      <c r="A525" s="113"/>
      <c r="B525" s="114">
        <v>46235.0</v>
      </c>
      <c r="C525" s="115" t="s">
        <v>1231</v>
      </c>
      <c r="D525" s="116" t="str">
        <f>VLOOKUP(C525,'DS ST'!A:B,2,0)</f>
        <v>VH3</v>
      </c>
      <c r="E525" s="117">
        <v>1101592.0</v>
      </c>
      <c r="F525" s="115" t="s">
        <v>1161</v>
      </c>
      <c r="G525" s="115" t="s">
        <v>104</v>
      </c>
      <c r="H525" s="118">
        <v>9.8</v>
      </c>
      <c r="I525" s="118">
        <v>9.76</v>
      </c>
      <c r="J525" s="119">
        <f t="shared" si="4"/>
        <v>0.04</v>
      </c>
      <c r="K525" s="115" t="s">
        <v>5556</v>
      </c>
      <c r="L525" s="121" t="str">
        <f t="shared" si="5"/>
        <v>PT15981711101592</v>
      </c>
      <c r="M525" s="121" t="s">
        <v>5557</v>
      </c>
      <c r="N525" s="122">
        <v>0.040000000000000924</v>
      </c>
      <c r="O525" s="122"/>
      <c r="P525" s="119">
        <f t="shared" si="6"/>
        <v>0</v>
      </c>
      <c r="Q525" s="124"/>
      <c r="R525" s="153" t="s">
        <v>1104</v>
      </c>
      <c r="S525" s="124"/>
      <c r="T525" s="125" t="s">
        <v>5326</v>
      </c>
      <c r="U525" s="126" t="s">
        <v>697</v>
      </c>
      <c r="V525" s="127" t="s">
        <v>492</v>
      </c>
      <c r="W525" s="129" t="str">
        <f t="shared" si="7"/>
        <v>Hao hụt</v>
      </c>
      <c r="X525" s="129" t="str">
        <f t="shared" si="21"/>
        <v/>
      </c>
      <c r="Y525" s="154" t="s">
        <v>499</v>
      </c>
      <c r="Z525" s="131" t="s">
        <v>745</v>
      </c>
      <c r="AA525" s="124"/>
      <c r="AB525" s="132"/>
      <c r="AC525" s="133"/>
      <c r="AD525" s="134"/>
      <c r="AE525" s="133"/>
      <c r="AF525" s="135" t="str">
        <f t="array" ref="AF525">xlookup($E:$E,'CLV2'!$A:$A,'CLV2'!E:E)</f>
        <v>2.FRUITS</v>
      </c>
      <c r="AG525" s="135" t="str">
        <f t="shared" si="10"/>
        <v>KG</v>
      </c>
      <c r="AH525" s="136">
        <f t="shared" si="11"/>
        <v>0.004081632653</v>
      </c>
      <c r="AI525" s="137">
        <f t="array" ref="AI525">XLOOKUP(E525,'Đơn giá'!A:A,'Đơn giá'!D:D)</f>
        <v>73000</v>
      </c>
      <c r="AJ525" s="138">
        <f t="shared" si="12"/>
        <v>2920</v>
      </c>
      <c r="AK525" s="138">
        <f t="shared" si="13"/>
        <v>2920</v>
      </c>
      <c r="AL525" s="138">
        <f t="shared" si="14"/>
        <v>0</v>
      </c>
      <c r="AM525" s="138">
        <f t="shared" si="15"/>
        <v>0</v>
      </c>
      <c r="AN525" s="138">
        <f t="shared" si="16"/>
        <v>0</v>
      </c>
      <c r="AO525" s="139" t="str">
        <f t="array" ref="AO525">XLOOKUP($D:$D,'DS ST'!$J:$J,'DS ST'!K:K)</f>
        <v>SC011310 - Hồ Xuân Thịnh</v>
      </c>
      <c r="AP525" s="139" t="str">
        <f t="array" ref="AP525">XLOOKUP($D:$D,'DS ST'!$J:$J,'DS ST'!L:L)</f>
        <v>Nguyễn Thị Cà</v>
      </c>
      <c r="AQ525" s="139" t="str">
        <f t="array" ref="AQ525">XLOOKUP($D:$D,'DS ST'!$J:$J,'DS ST'!M:M)</f>
        <v>HCM 021</v>
      </c>
      <c r="AR525" s="140"/>
      <c r="AS525" s="140"/>
      <c r="AT525" s="135" t="str">
        <f t="array" ref="AT525">xlookup($E:$E,'CLV2'!$A:$A,'CLV2'!$F:$F)</f>
        <v>3.LOCAL FRUITS</v>
      </c>
      <c r="AU525" s="135" t="str">
        <f t="array" ref="AU525">xlookup($E:$E,'CLV2'!$A:$A,'CLV2'!$G:$G)</f>
        <v>4.Sầu Riêng</v>
      </c>
      <c r="AV525" s="142"/>
      <c r="AW525" s="143"/>
      <c r="AX525" s="144"/>
    </row>
    <row r="526" ht="22.5" customHeight="1">
      <c r="A526" s="113"/>
      <c r="B526" s="114">
        <v>46235.0</v>
      </c>
      <c r="C526" s="115" t="s">
        <v>1231</v>
      </c>
      <c r="D526" s="116" t="str">
        <f>VLOOKUP(C526,'DS ST'!A:B,2,0)</f>
        <v>VH3</v>
      </c>
      <c r="E526" s="117">
        <v>1101818.0</v>
      </c>
      <c r="F526" s="115" t="s">
        <v>2303</v>
      </c>
      <c r="G526" s="115" t="s">
        <v>104</v>
      </c>
      <c r="H526" s="118">
        <v>3.0</v>
      </c>
      <c r="I526" s="118">
        <v>2.98</v>
      </c>
      <c r="J526" s="119">
        <f t="shared" si="4"/>
        <v>0.02</v>
      </c>
      <c r="K526" s="115" t="s">
        <v>5556</v>
      </c>
      <c r="L526" s="121" t="str">
        <f t="shared" si="5"/>
        <v>PT15981711101818</v>
      </c>
      <c r="M526" s="121" t="s">
        <v>5557</v>
      </c>
      <c r="N526" s="122">
        <v>0.020000000000000018</v>
      </c>
      <c r="O526" s="122"/>
      <c r="P526" s="119">
        <f t="shared" si="6"/>
        <v>0</v>
      </c>
      <c r="Q526" s="124"/>
      <c r="R526" s="153" t="s">
        <v>1104</v>
      </c>
      <c r="S526" s="124"/>
      <c r="T526" s="125" t="s">
        <v>5326</v>
      </c>
      <c r="U526" s="126" t="s">
        <v>697</v>
      </c>
      <c r="V526" s="127" t="s">
        <v>492</v>
      </c>
      <c r="W526" s="129" t="str">
        <f t="shared" si="7"/>
        <v>Hao hụt</v>
      </c>
      <c r="X526" s="129" t="str">
        <f t="shared" si="21"/>
        <v/>
      </c>
      <c r="Y526" s="154" t="s">
        <v>499</v>
      </c>
      <c r="Z526" s="131" t="s">
        <v>745</v>
      </c>
      <c r="AA526" s="124"/>
      <c r="AB526" s="132"/>
      <c r="AC526" s="133"/>
      <c r="AD526" s="134"/>
      <c r="AE526" s="133"/>
      <c r="AF526" s="135" t="str">
        <f t="array" ref="AF526">xlookup($E:$E,'CLV2'!$A:$A,'CLV2'!E:E)</f>
        <v>2.FRUITS</v>
      </c>
      <c r="AG526" s="135" t="str">
        <f t="shared" si="10"/>
        <v>KG</v>
      </c>
      <c r="AH526" s="136">
        <f t="shared" si="11"/>
        <v>0.006666666667</v>
      </c>
      <c r="AI526" s="137">
        <f t="array" ref="AI526">XLOOKUP(E526,'Đơn giá'!A:A,'Đơn giá'!D:D)</f>
        <v>31090</v>
      </c>
      <c r="AJ526" s="138">
        <f t="shared" si="12"/>
        <v>621.8</v>
      </c>
      <c r="AK526" s="138">
        <f t="shared" si="13"/>
        <v>621.8</v>
      </c>
      <c r="AL526" s="138">
        <f t="shared" si="14"/>
        <v>0</v>
      </c>
      <c r="AM526" s="138">
        <f t="shared" si="15"/>
        <v>0</v>
      </c>
      <c r="AN526" s="138">
        <f t="shared" si="16"/>
        <v>0</v>
      </c>
      <c r="AO526" s="139" t="str">
        <f t="array" ref="AO526">XLOOKUP($D:$D,'DS ST'!$J:$J,'DS ST'!K:K)</f>
        <v>SC011310 - Hồ Xuân Thịnh</v>
      </c>
      <c r="AP526" s="139" t="str">
        <f t="array" ref="AP526">XLOOKUP($D:$D,'DS ST'!$J:$J,'DS ST'!L:L)</f>
        <v>Nguyễn Thị Cà</v>
      </c>
      <c r="AQ526" s="139" t="str">
        <f t="array" ref="AQ526">XLOOKUP($D:$D,'DS ST'!$J:$J,'DS ST'!M:M)</f>
        <v>HCM 021</v>
      </c>
      <c r="AR526" s="140"/>
      <c r="AS526" s="140"/>
      <c r="AT526" s="135" t="str">
        <f t="array" ref="AT526">xlookup($E:$E,'CLV2'!$A:$A,'CLV2'!$F:$F)</f>
        <v>3.LOCAL FRUITS</v>
      </c>
      <c r="AU526" s="135" t="str">
        <f t="array" ref="AU526">xlookup($E:$E,'CLV2'!$A:$A,'CLV2'!$G:$G)</f>
        <v>4.Trái Cây Đa Dạng</v>
      </c>
      <c r="AV526" s="142"/>
      <c r="AW526" s="143"/>
      <c r="AX526" s="144"/>
    </row>
    <row r="527" ht="22.5" customHeight="1">
      <c r="A527" s="113"/>
      <c r="B527" s="114">
        <v>46235.0</v>
      </c>
      <c r="C527" s="115" t="s">
        <v>1231</v>
      </c>
      <c r="D527" s="116" t="str">
        <f>VLOOKUP(C527,'DS ST'!A:B,2,0)</f>
        <v>VH3</v>
      </c>
      <c r="E527" s="117">
        <v>1101992.0</v>
      </c>
      <c r="F527" s="115" t="s">
        <v>1193</v>
      </c>
      <c r="G527" s="115" t="s">
        <v>104</v>
      </c>
      <c r="H527" s="118">
        <v>6.0</v>
      </c>
      <c r="I527" s="118">
        <v>5.98</v>
      </c>
      <c r="J527" s="119">
        <f t="shared" si="4"/>
        <v>0.02</v>
      </c>
      <c r="K527" s="115" t="s">
        <v>5556</v>
      </c>
      <c r="L527" s="121" t="str">
        <f t="shared" si="5"/>
        <v>PT15981711101992</v>
      </c>
      <c r="M527" s="121" t="s">
        <v>5557</v>
      </c>
      <c r="N527" s="122">
        <v>0.019999999999999574</v>
      </c>
      <c r="O527" s="122"/>
      <c r="P527" s="119">
        <f t="shared" si="6"/>
        <v>0</v>
      </c>
      <c r="Q527" s="124"/>
      <c r="R527" s="153" t="s">
        <v>1104</v>
      </c>
      <c r="S527" s="124"/>
      <c r="T527" s="125" t="s">
        <v>5326</v>
      </c>
      <c r="U527" s="126" t="s">
        <v>697</v>
      </c>
      <c r="V527" s="127" t="s">
        <v>492</v>
      </c>
      <c r="W527" s="129" t="str">
        <f t="shared" si="7"/>
        <v>Hao hụt</v>
      </c>
      <c r="X527" s="129" t="str">
        <f t="shared" si="21"/>
        <v/>
      </c>
      <c r="Y527" s="154" t="s">
        <v>499</v>
      </c>
      <c r="Z527" s="131" t="s">
        <v>745</v>
      </c>
      <c r="AA527" s="124"/>
      <c r="AB527" s="132"/>
      <c r="AC527" s="133"/>
      <c r="AD527" s="134"/>
      <c r="AE527" s="133"/>
      <c r="AF527" s="135" t="str">
        <f t="array" ref="AF527">xlookup($E:$E,'CLV2'!$A:$A,'CLV2'!E:E)</f>
        <v>2.FRUITS</v>
      </c>
      <c r="AG527" s="135" t="str">
        <f t="shared" si="10"/>
        <v>KG</v>
      </c>
      <c r="AH527" s="136">
        <f t="shared" si="11"/>
        <v>0.003333333333</v>
      </c>
      <c r="AI527" s="137">
        <f t="array" ref="AI527">XLOOKUP(E527,'Đơn giá'!A:A,'Đơn giá'!D:D)</f>
        <v>37000</v>
      </c>
      <c r="AJ527" s="138">
        <f t="shared" si="12"/>
        <v>740</v>
      </c>
      <c r="AK527" s="138">
        <f t="shared" si="13"/>
        <v>740</v>
      </c>
      <c r="AL527" s="138">
        <f t="shared" si="14"/>
        <v>0</v>
      </c>
      <c r="AM527" s="138">
        <f t="shared" si="15"/>
        <v>0</v>
      </c>
      <c r="AN527" s="138">
        <f t="shared" si="16"/>
        <v>0</v>
      </c>
      <c r="AO527" s="139" t="str">
        <f t="array" ref="AO527">XLOOKUP($D:$D,'DS ST'!$J:$J,'DS ST'!K:K)</f>
        <v>SC011310 - Hồ Xuân Thịnh</v>
      </c>
      <c r="AP527" s="139" t="str">
        <f t="array" ref="AP527">XLOOKUP($D:$D,'DS ST'!$J:$J,'DS ST'!L:L)</f>
        <v>Nguyễn Thị Cà</v>
      </c>
      <c r="AQ527" s="139" t="str">
        <f t="array" ref="AQ527">XLOOKUP($D:$D,'DS ST'!$J:$J,'DS ST'!M:M)</f>
        <v>HCM 021</v>
      </c>
      <c r="AR527" s="140"/>
      <c r="AS527" s="140"/>
      <c r="AT527" s="135" t="str">
        <f t="array" ref="AT527">xlookup($E:$E,'CLV2'!$A:$A,'CLV2'!$F:$F)</f>
        <v>3.LOCAL FRUITS</v>
      </c>
      <c r="AU527" s="135" t="str">
        <f t="array" ref="AU527">xlookup($E:$E,'CLV2'!$A:$A,'CLV2'!$G:$G)</f>
        <v>4.Xoài</v>
      </c>
      <c r="AV527" s="142"/>
      <c r="AW527" s="143"/>
      <c r="AX527" s="144"/>
    </row>
    <row r="528" ht="22.5" customHeight="1">
      <c r="A528" s="113"/>
      <c r="B528" s="114">
        <v>46235.0</v>
      </c>
      <c r="C528" s="115" t="s">
        <v>1020</v>
      </c>
      <c r="D528" s="116" t="str">
        <f>VLOOKUP(C528,'DS ST'!A:B,2,0)</f>
        <v>LVL</v>
      </c>
      <c r="E528" s="117">
        <v>10488.0</v>
      </c>
      <c r="F528" s="115" t="s">
        <v>1731</v>
      </c>
      <c r="G528" s="115" t="s">
        <v>275</v>
      </c>
      <c r="H528" s="118">
        <v>15.0</v>
      </c>
      <c r="I528" s="118">
        <v>14.0</v>
      </c>
      <c r="J528" s="119">
        <f t="shared" si="4"/>
        <v>1</v>
      </c>
      <c r="K528" s="115" t="s">
        <v>5558</v>
      </c>
      <c r="L528" s="121" t="str">
        <f t="shared" si="5"/>
        <v>PT159816910488</v>
      </c>
      <c r="M528" s="121" t="s">
        <v>5559</v>
      </c>
      <c r="N528" s="122"/>
      <c r="O528" s="122"/>
      <c r="P528" s="119">
        <f t="shared" si="6"/>
        <v>1</v>
      </c>
      <c r="Q528" s="124"/>
      <c r="R528" s="124"/>
      <c r="S528" s="124"/>
      <c r="T528" s="125"/>
      <c r="U528" s="126" t="s">
        <v>697</v>
      </c>
      <c r="V528" s="127" t="s">
        <v>1500</v>
      </c>
      <c r="W528" s="129" t="str">
        <f t="shared" si="7"/>
        <v/>
      </c>
      <c r="X528" s="129" t="str">
        <f t="shared" si="21"/>
        <v/>
      </c>
      <c r="Y528" s="154" t="s">
        <v>499</v>
      </c>
      <c r="Z528" s="131" t="s">
        <v>745</v>
      </c>
      <c r="AA528" s="124"/>
      <c r="AB528" s="132"/>
      <c r="AC528" s="133"/>
      <c r="AD528" s="134"/>
      <c r="AE528" s="133"/>
      <c r="AF528" s="135" t="str">
        <f t="array" ref="AF528">xlookup($E:$E,'CLV2'!$A:$A,'CLV2'!E:E)</f>
        <v>2.VEGETABLES</v>
      </c>
      <c r="AG528" s="135" t="str">
        <f t="shared" si="10"/>
        <v>Pack</v>
      </c>
      <c r="AH528" s="136">
        <f t="shared" si="11"/>
        <v>0.06666666667</v>
      </c>
      <c r="AI528" s="137">
        <f t="array" ref="AI528">XLOOKUP(E528,'Đơn giá'!A:A,'Đơn giá'!D:D)</f>
        <v>6500</v>
      </c>
      <c r="AJ528" s="138">
        <f t="shared" si="12"/>
        <v>6500</v>
      </c>
      <c r="AK528" s="138">
        <f t="shared" si="13"/>
        <v>0</v>
      </c>
      <c r="AL528" s="138">
        <f t="shared" si="14"/>
        <v>0</v>
      </c>
      <c r="AM528" s="138">
        <f t="shared" si="15"/>
        <v>6500</v>
      </c>
      <c r="AN528" s="138">
        <f t="shared" si="16"/>
        <v>0</v>
      </c>
      <c r="AO528" s="139" t="str">
        <f t="array" ref="AO528">XLOOKUP($D:$D,'DS ST'!$J:$J,'DS ST'!K:K)</f>
        <v>SC003831 - Trần Kim Phụng</v>
      </c>
      <c r="AP528" s="139" t="str">
        <f t="array" ref="AP528">XLOOKUP($D:$D,'DS ST'!$J:$J,'DS ST'!L:L)</f>
        <v>Võ Thị Huệ</v>
      </c>
      <c r="AQ528" s="139" t="str">
        <f t="array" ref="AQ528">XLOOKUP($D:$D,'DS ST'!$J:$J,'DS ST'!M:M)</f>
        <v>HCM 004</v>
      </c>
      <c r="AR528" s="140"/>
      <c r="AS528" s="140"/>
      <c r="AT528" s="135" t="str">
        <f t="array" ref="AT528">xlookup($E:$E,'CLV2'!$A:$A,'CLV2'!$F:$F)</f>
        <v>3.HERBS</v>
      </c>
      <c r="AU528" s="135" t="str">
        <f t="array" ref="AU528">xlookup($E:$E,'CLV2'!$A:$A,'CLV2'!$G:$G)</f>
        <v>4.Rau Thơm, Rau Nêm</v>
      </c>
      <c r="AV528" s="142"/>
      <c r="AW528" s="143"/>
      <c r="AX528" s="144"/>
    </row>
    <row r="529" ht="22.5" customHeight="1">
      <c r="A529" s="113"/>
      <c r="B529" s="114">
        <v>46235.0</v>
      </c>
      <c r="C529" s="115" t="s">
        <v>1020</v>
      </c>
      <c r="D529" s="116" t="str">
        <f>VLOOKUP(C529,'DS ST'!A:B,2,0)</f>
        <v>LVL</v>
      </c>
      <c r="E529" s="117">
        <v>10511.0</v>
      </c>
      <c r="F529" s="115" t="s">
        <v>427</v>
      </c>
      <c r="G529" s="115" t="s">
        <v>428</v>
      </c>
      <c r="H529" s="118">
        <v>18.0</v>
      </c>
      <c r="I529" s="118">
        <v>0.0</v>
      </c>
      <c r="J529" s="119">
        <f t="shared" si="4"/>
        <v>18</v>
      </c>
      <c r="K529" s="115" t="s">
        <v>5558</v>
      </c>
      <c r="L529" s="121" t="str">
        <f t="shared" si="5"/>
        <v>PT159816910511</v>
      </c>
      <c r="M529" s="121" t="s">
        <v>5559</v>
      </c>
      <c r="N529" s="122"/>
      <c r="O529" s="122"/>
      <c r="P529" s="119">
        <f t="shared" si="6"/>
        <v>18</v>
      </c>
      <c r="Q529" s="124"/>
      <c r="R529" s="124"/>
      <c r="S529" s="124"/>
      <c r="T529" s="125"/>
      <c r="U529" s="126" t="s">
        <v>697</v>
      </c>
      <c r="V529" s="127" t="s">
        <v>1500</v>
      </c>
      <c r="W529" s="129" t="str">
        <f t="shared" si="7"/>
        <v/>
      </c>
      <c r="X529" s="129" t="str">
        <f t="shared" si="21"/>
        <v/>
      </c>
      <c r="Y529" s="154" t="s">
        <v>499</v>
      </c>
      <c r="Z529" s="131" t="s">
        <v>745</v>
      </c>
      <c r="AA529" s="124"/>
      <c r="AB529" s="132"/>
      <c r="AC529" s="133"/>
      <c r="AD529" s="134"/>
      <c r="AE529" s="133"/>
      <c r="AF529" s="135" t="str">
        <f t="array" ref="AF529">xlookup($E:$E,'CLV2'!$A:$A,'CLV2'!E:E)</f>
        <v>2.VEGETABLES</v>
      </c>
      <c r="AG529" s="135" t="str">
        <f t="shared" si="10"/>
        <v>Pack</v>
      </c>
      <c r="AH529" s="136">
        <f t="shared" si="11"/>
        <v>1</v>
      </c>
      <c r="AI529" s="137">
        <f t="array" ref="AI529">XLOOKUP(E529,'Đơn giá'!A:A,'Đơn giá'!D:D)</f>
        <v>16000</v>
      </c>
      <c r="AJ529" s="138">
        <f t="shared" si="12"/>
        <v>288000</v>
      </c>
      <c r="AK529" s="138">
        <f t="shared" si="13"/>
        <v>0</v>
      </c>
      <c r="AL529" s="138">
        <f t="shared" si="14"/>
        <v>0</v>
      </c>
      <c r="AM529" s="138">
        <f t="shared" si="15"/>
        <v>288000</v>
      </c>
      <c r="AN529" s="138">
        <f t="shared" si="16"/>
        <v>0</v>
      </c>
      <c r="AO529" s="139" t="str">
        <f t="array" ref="AO529">XLOOKUP($D:$D,'DS ST'!$J:$J,'DS ST'!K:K)</f>
        <v>SC003831 - Trần Kim Phụng</v>
      </c>
      <c r="AP529" s="139" t="str">
        <f t="array" ref="AP529">XLOOKUP($D:$D,'DS ST'!$J:$J,'DS ST'!L:L)</f>
        <v>Võ Thị Huệ</v>
      </c>
      <c r="AQ529" s="139" t="str">
        <f t="array" ref="AQ529">XLOOKUP($D:$D,'DS ST'!$J:$J,'DS ST'!M:M)</f>
        <v>HCM 004</v>
      </c>
      <c r="AR529" s="140"/>
      <c r="AS529" s="140"/>
      <c r="AT529" s="135" t="str">
        <f t="array" ref="AT529">xlookup($E:$E,'CLV2'!$A:$A,'CLV2'!$F:$F)</f>
        <v>3.FRUIT VEGGIES</v>
      </c>
      <c r="AU529" s="135" t="str">
        <f t="array" ref="AU529">xlookup($E:$E,'CLV2'!$A:$A,'CLV2'!$G:$G)</f>
        <v>4.Bắp, Đậu</v>
      </c>
      <c r="AV529" s="142"/>
      <c r="AW529" s="143"/>
      <c r="AX529" s="144"/>
    </row>
    <row r="530" ht="22.5" customHeight="1">
      <c r="A530" s="113"/>
      <c r="B530" s="114">
        <v>46235.0</v>
      </c>
      <c r="C530" s="115" t="s">
        <v>1020</v>
      </c>
      <c r="D530" s="116" t="str">
        <f>VLOOKUP(C530,'DS ST'!A:B,2,0)</f>
        <v>LVL</v>
      </c>
      <c r="E530" s="117">
        <v>10908.0</v>
      </c>
      <c r="F530" s="115" t="s">
        <v>807</v>
      </c>
      <c r="G530" s="115" t="s">
        <v>29</v>
      </c>
      <c r="H530" s="118">
        <v>30.0</v>
      </c>
      <c r="I530" s="118">
        <v>29.0</v>
      </c>
      <c r="J530" s="119">
        <f t="shared" si="4"/>
        <v>1</v>
      </c>
      <c r="K530" s="115" t="s">
        <v>5558</v>
      </c>
      <c r="L530" s="121" t="str">
        <f t="shared" si="5"/>
        <v>PT159816910908</v>
      </c>
      <c r="M530" s="121" t="s">
        <v>5559</v>
      </c>
      <c r="N530" s="122"/>
      <c r="O530" s="122"/>
      <c r="P530" s="119">
        <f t="shared" si="6"/>
        <v>1</v>
      </c>
      <c r="Q530" s="124"/>
      <c r="R530" s="124"/>
      <c r="S530" s="124"/>
      <c r="T530" s="125"/>
      <c r="U530" s="126" t="s">
        <v>697</v>
      </c>
      <c r="V530" s="127" t="s">
        <v>1500</v>
      </c>
      <c r="W530" s="129" t="str">
        <f t="shared" si="7"/>
        <v/>
      </c>
      <c r="X530" s="129" t="str">
        <f t="shared" si="21"/>
        <v/>
      </c>
      <c r="Y530" s="154" t="s">
        <v>499</v>
      </c>
      <c r="Z530" s="131" t="s">
        <v>745</v>
      </c>
      <c r="AA530" s="124"/>
      <c r="AB530" s="132"/>
      <c r="AC530" s="133"/>
      <c r="AD530" s="134"/>
      <c r="AE530" s="133"/>
      <c r="AF530" s="135" t="str">
        <f t="array" ref="AF530">xlookup($E:$E,'CLV2'!$A:$A,'CLV2'!E:E)</f>
        <v>2.VEGETABLES</v>
      </c>
      <c r="AG530" s="135" t="str">
        <f t="shared" si="10"/>
        <v>Pack</v>
      </c>
      <c r="AH530" s="136">
        <f t="shared" si="11"/>
        <v>0.03333333333</v>
      </c>
      <c r="AI530" s="137">
        <f t="array" ref="AI530">XLOOKUP(E530,'Đơn giá'!A:A,'Đơn giá'!D:D)</f>
        <v>9000</v>
      </c>
      <c r="AJ530" s="138">
        <f t="shared" si="12"/>
        <v>9000</v>
      </c>
      <c r="AK530" s="138">
        <f t="shared" si="13"/>
        <v>0</v>
      </c>
      <c r="AL530" s="138">
        <f t="shared" si="14"/>
        <v>0</v>
      </c>
      <c r="AM530" s="138">
        <f t="shared" si="15"/>
        <v>9000</v>
      </c>
      <c r="AN530" s="138">
        <f t="shared" si="16"/>
        <v>0</v>
      </c>
      <c r="AO530" s="139" t="str">
        <f t="array" ref="AO530">XLOOKUP($D:$D,'DS ST'!$J:$J,'DS ST'!K:K)</f>
        <v>SC003831 - Trần Kim Phụng</v>
      </c>
      <c r="AP530" s="139" t="str">
        <f t="array" ref="AP530">XLOOKUP($D:$D,'DS ST'!$J:$J,'DS ST'!L:L)</f>
        <v>Võ Thị Huệ</v>
      </c>
      <c r="AQ530" s="139" t="str">
        <f t="array" ref="AQ530">XLOOKUP($D:$D,'DS ST'!$J:$J,'DS ST'!M:M)</f>
        <v>HCM 004</v>
      </c>
      <c r="AR530" s="140"/>
      <c r="AS530" s="140"/>
      <c r="AT530" s="135" t="str">
        <f t="array" ref="AT530">xlookup($E:$E,'CLV2'!$A:$A,'CLV2'!$F:$F)</f>
        <v>3.LEAFY VEGGIES</v>
      </c>
      <c r="AU530" s="135" t="str">
        <f t="array" ref="AU530">xlookup($E:$E,'CLV2'!$A:$A,'CLV2'!$G:$G)</f>
        <v>4.Rau Ăn Lá Thông Dụng</v>
      </c>
      <c r="AV530" s="142"/>
      <c r="AW530" s="143"/>
      <c r="AX530" s="144"/>
    </row>
    <row r="531" ht="22.5" customHeight="1">
      <c r="A531" s="113"/>
      <c r="B531" s="114">
        <v>46235.0</v>
      </c>
      <c r="C531" s="115" t="s">
        <v>1020</v>
      </c>
      <c r="D531" s="116" t="str">
        <f>VLOOKUP(C531,'DS ST'!A:B,2,0)</f>
        <v>LVL</v>
      </c>
      <c r="E531" s="117">
        <v>11153.0</v>
      </c>
      <c r="F531" s="115" t="s">
        <v>1262</v>
      </c>
      <c r="G531" s="115" t="s">
        <v>29</v>
      </c>
      <c r="H531" s="118">
        <v>20.0</v>
      </c>
      <c r="I531" s="118">
        <v>19.0</v>
      </c>
      <c r="J531" s="119">
        <f t="shared" si="4"/>
        <v>1</v>
      </c>
      <c r="K531" s="115" t="s">
        <v>5558</v>
      </c>
      <c r="L531" s="121" t="str">
        <f t="shared" si="5"/>
        <v>PT159816911153</v>
      </c>
      <c r="M531" s="121" t="s">
        <v>5559</v>
      </c>
      <c r="N531" s="122"/>
      <c r="O531" s="122"/>
      <c r="P531" s="119">
        <f t="shared" si="6"/>
        <v>1</v>
      </c>
      <c r="Q531" s="124"/>
      <c r="R531" s="124"/>
      <c r="S531" s="124"/>
      <c r="T531" s="125"/>
      <c r="U531" s="126" t="s">
        <v>697</v>
      </c>
      <c r="V531" s="127" t="s">
        <v>1500</v>
      </c>
      <c r="W531" s="129" t="str">
        <f t="shared" si="7"/>
        <v/>
      </c>
      <c r="X531" s="129" t="str">
        <f t="shared" si="21"/>
        <v/>
      </c>
      <c r="Y531" s="154" t="s">
        <v>499</v>
      </c>
      <c r="Z531" s="131" t="s">
        <v>745</v>
      </c>
      <c r="AA531" s="124"/>
      <c r="AB531" s="132"/>
      <c r="AC531" s="133"/>
      <c r="AD531" s="134"/>
      <c r="AE531" s="133"/>
      <c r="AF531" s="135" t="str">
        <f t="array" ref="AF531">xlookup($E:$E,'CLV2'!$A:$A,'CLV2'!E:E)</f>
        <v>2.VEGETABLES</v>
      </c>
      <c r="AG531" s="135" t="str">
        <f t="shared" si="10"/>
        <v>Pack</v>
      </c>
      <c r="AH531" s="136">
        <f t="shared" si="11"/>
        <v>0.05</v>
      </c>
      <c r="AI531" s="137">
        <f t="array" ref="AI531">XLOOKUP(E531,'Đơn giá'!A:A,'Đơn giá'!D:D)</f>
        <v>9000</v>
      </c>
      <c r="AJ531" s="138">
        <f t="shared" si="12"/>
        <v>9000</v>
      </c>
      <c r="AK531" s="138">
        <f t="shared" si="13"/>
        <v>0</v>
      </c>
      <c r="AL531" s="138">
        <f t="shared" si="14"/>
        <v>0</v>
      </c>
      <c r="AM531" s="138">
        <f t="shared" si="15"/>
        <v>9000</v>
      </c>
      <c r="AN531" s="138">
        <f t="shared" si="16"/>
        <v>0</v>
      </c>
      <c r="AO531" s="139" t="str">
        <f t="array" ref="AO531">XLOOKUP($D:$D,'DS ST'!$J:$J,'DS ST'!K:K)</f>
        <v>SC003831 - Trần Kim Phụng</v>
      </c>
      <c r="AP531" s="139" t="str">
        <f t="array" ref="AP531">XLOOKUP($D:$D,'DS ST'!$J:$J,'DS ST'!L:L)</f>
        <v>Võ Thị Huệ</v>
      </c>
      <c r="AQ531" s="139" t="str">
        <f t="array" ref="AQ531">XLOOKUP($D:$D,'DS ST'!$J:$J,'DS ST'!M:M)</f>
        <v>HCM 004</v>
      </c>
      <c r="AR531" s="140"/>
      <c r="AS531" s="140"/>
      <c r="AT531" s="135" t="str">
        <f t="array" ref="AT531">xlookup($E:$E,'CLV2'!$A:$A,'CLV2'!$F:$F)</f>
        <v>3.HERBS</v>
      </c>
      <c r="AU531" s="135" t="str">
        <f t="array" ref="AU531">xlookup($E:$E,'CLV2'!$A:$A,'CLV2'!$G:$G)</f>
        <v>4.Chanh, Ớt</v>
      </c>
      <c r="AV531" s="142"/>
      <c r="AW531" s="143"/>
      <c r="AX531" s="144"/>
    </row>
    <row r="532" ht="22.5" customHeight="1">
      <c r="A532" s="113"/>
      <c r="B532" s="114">
        <v>46235.0</v>
      </c>
      <c r="C532" s="115" t="s">
        <v>1020</v>
      </c>
      <c r="D532" s="116" t="str">
        <f>VLOOKUP(C532,'DS ST'!A:B,2,0)</f>
        <v>LVL</v>
      </c>
      <c r="E532" s="117">
        <v>11222.0</v>
      </c>
      <c r="F532" s="115" t="s">
        <v>1263</v>
      </c>
      <c r="G532" s="115" t="s">
        <v>275</v>
      </c>
      <c r="H532" s="118">
        <v>16.0</v>
      </c>
      <c r="I532" s="118">
        <v>15.0</v>
      </c>
      <c r="J532" s="119">
        <f t="shared" si="4"/>
        <v>1</v>
      </c>
      <c r="K532" s="115" t="s">
        <v>5558</v>
      </c>
      <c r="L532" s="121" t="str">
        <f t="shared" si="5"/>
        <v>PT159816911222</v>
      </c>
      <c r="M532" s="121" t="s">
        <v>5559</v>
      </c>
      <c r="N532" s="122"/>
      <c r="O532" s="122"/>
      <c r="P532" s="119">
        <f t="shared" si="6"/>
        <v>1</v>
      </c>
      <c r="Q532" s="124"/>
      <c r="R532" s="124"/>
      <c r="S532" s="124"/>
      <c r="T532" s="125"/>
      <c r="U532" s="126" t="s">
        <v>697</v>
      </c>
      <c r="V532" s="127" t="s">
        <v>1500</v>
      </c>
      <c r="W532" s="129" t="str">
        <f t="shared" si="7"/>
        <v/>
      </c>
      <c r="X532" s="129" t="str">
        <f t="shared" si="21"/>
        <v/>
      </c>
      <c r="Y532" s="154" t="s">
        <v>499</v>
      </c>
      <c r="Z532" s="131" t="s">
        <v>745</v>
      </c>
      <c r="AA532" s="124"/>
      <c r="AB532" s="132"/>
      <c r="AC532" s="133"/>
      <c r="AD532" s="134"/>
      <c r="AE532" s="133"/>
      <c r="AF532" s="135" t="str">
        <f t="array" ref="AF532">xlookup($E:$E,'CLV2'!$A:$A,'CLV2'!E:E)</f>
        <v>2.VEGETABLES</v>
      </c>
      <c r="AG532" s="135" t="str">
        <f t="shared" si="10"/>
        <v>Pack</v>
      </c>
      <c r="AH532" s="136">
        <f t="shared" si="11"/>
        <v>0.0625</v>
      </c>
      <c r="AI532" s="137">
        <f t="array" ref="AI532">XLOOKUP(E532,'Đơn giá'!A:A,'Đơn giá'!D:D)</f>
        <v>16000</v>
      </c>
      <c r="AJ532" s="138">
        <f t="shared" si="12"/>
        <v>16000</v>
      </c>
      <c r="AK532" s="138">
        <f t="shared" si="13"/>
        <v>0</v>
      </c>
      <c r="AL532" s="138">
        <f t="shared" si="14"/>
        <v>0</v>
      </c>
      <c r="AM532" s="138">
        <f t="shared" si="15"/>
        <v>16000</v>
      </c>
      <c r="AN532" s="138">
        <f t="shared" si="16"/>
        <v>0</v>
      </c>
      <c r="AO532" s="139" t="str">
        <f t="array" ref="AO532">XLOOKUP($D:$D,'DS ST'!$J:$J,'DS ST'!K:K)</f>
        <v>SC003831 - Trần Kim Phụng</v>
      </c>
      <c r="AP532" s="139" t="str">
        <f t="array" ref="AP532">XLOOKUP($D:$D,'DS ST'!$J:$J,'DS ST'!L:L)</f>
        <v>Võ Thị Huệ</v>
      </c>
      <c r="AQ532" s="139" t="str">
        <f t="array" ref="AQ532">XLOOKUP($D:$D,'DS ST'!$J:$J,'DS ST'!M:M)</f>
        <v>HCM 004</v>
      </c>
      <c r="AR532" s="140"/>
      <c r="AS532" s="140"/>
      <c r="AT532" s="135" t="str">
        <f t="array" ref="AT532">xlookup($E:$E,'CLV2'!$A:$A,'CLV2'!$F:$F)</f>
        <v>3.FRUIT VEGGIES</v>
      </c>
      <c r="AU532" s="135" t="str">
        <f t="array" ref="AU532">xlookup($E:$E,'CLV2'!$A:$A,'CLV2'!$G:$G)</f>
        <v>4.Bầu, Bí, Mướp</v>
      </c>
      <c r="AV532" s="142"/>
      <c r="AW532" s="143"/>
      <c r="AX532" s="144"/>
    </row>
    <row r="533" ht="22.5" customHeight="1">
      <c r="A533" s="113"/>
      <c r="B533" s="114">
        <v>46235.0</v>
      </c>
      <c r="C533" s="115" t="s">
        <v>1020</v>
      </c>
      <c r="D533" s="116" t="str">
        <f>VLOOKUP(C533,'DS ST'!A:B,2,0)</f>
        <v>LVL</v>
      </c>
      <c r="E533" s="117">
        <v>1100816.0</v>
      </c>
      <c r="F533" s="115" t="s">
        <v>919</v>
      </c>
      <c r="G533" s="115" t="s">
        <v>104</v>
      </c>
      <c r="H533" s="118">
        <v>29.2</v>
      </c>
      <c r="I533" s="118">
        <v>29.04</v>
      </c>
      <c r="J533" s="119">
        <f t="shared" si="4"/>
        <v>0.16</v>
      </c>
      <c r="K533" s="115" t="s">
        <v>5558</v>
      </c>
      <c r="L533" s="121" t="str">
        <f t="shared" si="5"/>
        <v>PT15981691100816</v>
      </c>
      <c r="M533" s="121" t="s">
        <v>5559</v>
      </c>
      <c r="N533" s="122">
        <v>0.16000000000000014</v>
      </c>
      <c r="O533" s="122"/>
      <c r="P533" s="119">
        <f t="shared" si="6"/>
        <v>0</v>
      </c>
      <c r="Q533" s="124"/>
      <c r="R533" s="124"/>
      <c r="S533" s="124"/>
      <c r="T533" s="125" t="s">
        <v>695</v>
      </c>
      <c r="U533" s="126" t="s">
        <v>697</v>
      </c>
      <c r="V533" s="127" t="s">
        <v>492</v>
      </c>
      <c r="W533" s="129" t="str">
        <f t="shared" si="7"/>
        <v>Hao hụt</v>
      </c>
      <c r="X533" s="129" t="str">
        <f t="shared" si="21"/>
        <v/>
      </c>
      <c r="Y533" s="154" t="s">
        <v>499</v>
      </c>
      <c r="Z533" s="131" t="s">
        <v>745</v>
      </c>
      <c r="AA533" s="124"/>
      <c r="AB533" s="132"/>
      <c r="AC533" s="133"/>
      <c r="AD533" s="134"/>
      <c r="AE533" s="133"/>
      <c r="AF533" s="135" t="str">
        <f t="array" ref="AF533">xlookup($E:$E,'CLV2'!$A:$A,'CLV2'!E:E)</f>
        <v>2.FRUITS</v>
      </c>
      <c r="AG533" s="135" t="str">
        <f t="shared" si="10"/>
        <v>KG</v>
      </c>
      <c r="AH533" s="136">
        <f t="shared" si="11"/>
        <v>0.005479452055</v>
      </c>
      <c r="AI533" s="137">
        <f t="array" ref="AI533">XLOOKUP(E533,'Đơn giá'!A:A,'Đơn giá'!D:D)</f>
        <v>19000</v>
      </c>
      <c r="AJ533" s="138">
        <f t="shared" si="12"/>
        <v>3040</v>
      </c>
      <c r="AK533" s="138">
        <f t="shared" si="13"/>
        <v>3040</v>
      </c>
      <c r="AL533" s="138">
        <f t="shared" si="14"/>
        <v>0</v>
      </c>
      <c r="AM533" s="138">
        <f t="shared" si="15"/>
        <v>0</v>
      </c>
      <c r="AN533" s="138">
        <f t="shared" si="16"/>
        <v>0</v>
      </c>
      <c r="AO533" s="139" t="str">
        <f t="array" ref="AO533">XLOOKUP($D:$D,'DS ST'!$J:$J,'DS ST'!K:K)</f>
        <v>SC003831 - Trần Kim Phụng</v>
      </c>
      <c r="AP533" s="139" t="str">
        <f t="array" ref="AP533">XLOOKUP($D:$D,'DS ST'!$J:$J,'DS ST'!L:L)</f>
        <v>Võ Thị Huệ</v>
      </c>
      <c r="AQ533" s="139" t="str">
        <f t="array" ref="AQ533">XLOOKUP($D:$D,'DS ST'!$J:$J,'DS ST'!M:M)</f>
        <v>HCM 004</v>
      </c>
      <c r="AR533" s="140"/>
      <c r="AS533" s="140"/>
      <c r="AT533" s="135" t="str">
        <f t="array" ref="AT533">xlookup($E:$E,'CLV2'!$A:$A,'CLV2'!$F:$F)</f>
        <v>3.LOCAL FRUITS</v>
      </c>
      <c r="AU533" s="135" t="str">
        <f t="array" ref="AU533">xlookup($E:$E,'CLV2'!$A:$A,'CLV2'!$G:$G)</f>
        <v>4.Dưa Hấu</v>
      </c>
      <c r="AV533" s="142"/>
      <c r="AW533" s="143"/>
      <c r="AX533" s="144"/>
    </row>
    <row r="534" ht="22.5" customHeight="1">
      <c r="A534" s="113"/>
      <c r="B534" s="114">
        <v>46235.0</v>
      </c>
      <c r="C534" s="115" t="s">
        <v>1020</v>
      </c>
      <c r="D534" s="116" t="str">
        <f>VLOOKUP(C534,'DS ST'!A:B,2,0)</f>
        <v>LVL</v>
      </c>
      <c r="E534" s="117">
        <v>1100917.0</v>
      </c>
      <c r="F534" s="115" t="s">
        <v>928</v>
      </c>
      <c r="G534" s="115" t="s">
        <v>104</v>
      </c>
      <c r="H534" s="118">
        <v>21.5</v>
      </c>
      <c r="I534" s="118">
        <v>21.42</v>
      </c>
      <c r="J534" s="119">
        <f t="shared" si="4"/>
        <v>0.08</v>
      </c>
      <c r="K534" s="115" t="s">
        <v>5558</v>
      </c>
      <c r="L534" s="121" t="str">
        <f t="shared" si="5"/>
        <v>PT15981691100917</v>
      </c>
      <c r="M534" s="121" t="s">
        <v>5559</v>
      </c>
      <c r="N534" s="122">
        <v>0.0799999999999983</v>
      </c>
      <c r="O534" s="122"/>
      <c r="P534" s="119">
        <f t="shared" si="6"/>
        <v>0</v>
      </c>
      <c r="Q534" s="124"/>
      <c r="R534" s="124"/>
      <c r="S534" s="124"/>
      <c r="T534" s="125" t="s">
        <v>695</v>
      </c>
      <c r="U534" s="126" t="s">
        <v>697</v>
      </c>
      <c r="V534" s="127" t="s">
        <v>492</v>
      </c>
      <c r="W534" s="129" t="str">
        <f t="shared" si="7"/>
        <v>Hao hụt</v>
      </c>
      <c r="X534" s="129" t="str">
        <f t="shared" si="21"/>
        <v/>
      </c>
      <c r="Y534" s="154" t="s">
        <v>499</v>
      </c>
      <c r="Z534" s="131" t="s">
        <v>745</v>
      </c>
      <c r="AA534" s="124"/>
      <c r="AB534" s="132"/>
      <c r="AC534" s="133"/>
      <c r="AD534" s="134"/>
      <c r="AE534" s="133"/>
      <c r="AF534" s="135" t="str">
        <f t="array" ref="AF534">xlookup($E:$E,'CLV2'!$A:$A,'CLV2'!E:E)</f>
        <v>2.VEGETABLES</v>
      </c>
      <c r="AG534" s="135" t="str">
        <f t="shared" si="10"/>
        <v>KG</v>
      </c>
      <c r="AH534" s="136">
        <f t="shared" si="11"/>
        <v>0.003720930233</v>
      </c>
      <c r="AI534" s="137">
        <f t="array" ref="AI534">XLOOKUP(E534,'Đơn giá'!A:A,'Đơn giá'!D:D)</f>
        <v>24500</v>
      </c>
      <c r="AJ534" s="138">
        <f t="shared" si="12"/>
        <v>1960</v>
      </c>
      <c r="AK534" s="138">
        <f t="shared" si="13"/>
        <v>1960</v>
      </c>
      <c r="AL534" s="138">
        <f t="shared" si="14"/>
        <v>0</v>
      </c>
      <c r="AM534" s="138">
        <f t="shared" si="15"/>
        <v>0</v>
      </c>
      <c r="AN534" s="138">
        <f t="shared" si="16"/>
        <v>0</v>
      </c>
      <c r="AO534" s="139" t="str">
        <f t="array" ref="AO534">XLOOKUP($D:$D,'DS ST'!$J:$J,'DS ST'!K:K)</f>
        <v>SC003831 - Trần Kim Phụng</v>
      </c>
      <c r="AP534" s="139" t="str">
        <f t="array" ref="AP534">XLOOKUP($D:$D,'DS ST'!$J:$J,'DS ST'!L:L)</f>
        <v>Võ Thị Huệ</v>
      </c>
      <c r="AQ534" s="139" t="str">
        <f t="array" ref="AQ534">XLOOKUP($D:$D,'DS ST'!$J:$J,'DS ST'!M:M)</f>
        <v>HCM 004</v>
      </c>
      <c r="AR534" s="140"/>
      <c r="AS534" s="140"/>
      <c r="AT534" s="135" t="str">
        <f t="array" ref="AT534">xlookup($E:$E,'CLV2'!$A:$A,'CLV2'!$F:$F)</f>
        <v>3.FRUIT VEGGIES</v>
      </c>
      <c r="AU534" s="135" t="str">
        <f t="array" ref="AU534">xlookup($E:$E,'CLV2'!$A:$A,'CLV2'!$G:$G)</f>
        <v>4.Bầu, Bí, Mướp</v>
      </c>
      <c r="AV534" s="142"/>
      <c r="AW534" s="143"/>
      <c r="AX534" s="144"/>
    </row>
    <row r="535" ht="22.5" customHeight="1">
      <c r="A535" s="113"/>
      <c r="B535" s="114">
        <v>46235.0</v>
      </c>
      <c r="C535" s="115" t="s">
        <v>1020</v>
      </c>
      <c r="D535" s="116" t="str">
        <f>VLOOKUP(C535,'DS ST'!A:B,2,0)</f>
        <v>LVL</v>
      </c>
      <c r="E535" s="117">
        <v>1100992.0</v>
      </c>
      <c r="F535" s="115" t="s">
        <v>641</v>
      </c>
      <c r="G535" s="115" t="s">
        <v>104</v>
      </c>
      <c r="H535" s="118">
        <v>20.2</v>
      </c>
      <c r="I535" s="118">
        <v>20.08</v>
      </c>
      <c r="J535" s="119">
        <f t="shared" si="4"/>
        <v>0.12</v>
      </c>
      <c r="K535" s="115" t="s">
        <v>5558</v>
      </c>
      <c r="L535" s="121" t="str">
        <f t="shared" si="5"/>
        <v>PT15981691100992</v>
      </c>
      <c r="M535" s="121" t="s">
        <v>5559</v>
      </c>
      <c r="N535" s="122">
        <v>0.120000000000001</v>
      </c>
      <c r="O535" s="122"/>
      <c r="P535" s="119">
        <f t="shared" si="6"/>
        <v>0</v>
      </c>
      <c r="Q535" s="124"/>
      <c r="R535" s="124"/>
      <c r="S535" s="124"/>
      <c r="T535" s="125" t="s">
        <v>695</v>
      </c>
      <c r="U535" s="126" t="s">
        <v>697</v>
      </c>
      <c r="V535" s="127" t="s">
        <v>492</v>
      </c>
      <c r="W535" s="129" t="str">
        <f t="shared" si="7"/>
        <v>Hao hụt</v>
      </c>
      <c r="X535" s="129" t="str">
        <f t="shared" si="21"/>
        <v/>
      </c>
      <c r="Y535" s="154" t="s">
        <v>499</v>
      </c>
      <c r="Z535" s="131" t="s">
        <v>745</v>
      </c>
      <c r="AA535" s="124"/>
      <c r="AB535" s="132"/>
      <c r="AC535" s="133"/>
      <c r="AD535" s="134"/>
      <c r="AE535" s="133"/>
      <c r="AF535" s="135" t="str">
        <f t="array" ref="AF535">xlookup($E:$E,'CLV2'!$A:$A,'CLV2'!E:E)</f>
        <v>2.FRUITS</v>
      </c>
      <c r="AG535" s="135" t="str">
        <f t="shared" si="10"/>
        <v>KG</v>
      </c>
      <c r="AH535" s="136">
        <f t="shared" si="11"/>
        <v>0.005940594059</v>
      </c>
      <c r="AI535" s="137">
        <f t="array" ref="AI535">XLOOKUP(E535,'Đơn giá'!A:A,'Đơn giá'!D:D)</f>
        <v>37000</v>
      </c>
      <c r="AJ535" s="138">
        <f t="shared" si="12"/>
        <v>4440</v>
      </c>
      <c r="AK535" s="138">
        <f t="shared" si="13"/>
        <v>4440</v>
      </c>
      <c r="AL535" s="138">
        <f t="shared" si="14"/>
        <v>0</v>
      </c>
      <c r="AM535" s="138">
        <f t="shared" si="15"/>
        <v>0</v>
      </c>
      <c r="AN535" s="138">
        <f t="shared" si="16"/>
        <v>0</v>
      </c>
      <c r="AO535" s="139" t="str">
        <f t="array" ref="AO535">XLOOKUP($D:$D,'DS ST'!$J:$J,'DS ST'!K:K)</f>
        <v>SC003831 - Trần Kim Phụng</v>
      </c>
      <c r="AP535" s="139" t="str">
        <f t="array" ref="AP535">XLOOKUP($D:$D,'DS ST'!$J:$J,'DS ST'!L:L)</f>
        <v>Võ Thị Huệ</v>
      </c>
      <c r="AQ535" s="139" t="str">
        <f t="array" ref="AQ535">XLOOKUP($D:$D,'DS ST'!$J:$J,'DS ST'!M:M)</f>
        <v>HCM 004</v>
      </c>
      <c r="AR535" s="140"/>
      <c r="AS535" s="140"/>
      <c r="AT535" s="135" t="str">
        <f t="array" ref="AT535">xlookup($E:$E,'CLV2'!$A:$A,'CLV2'!$F:$F)</f>
        <v>3.LOCAL FRUITS</v>
      </c>
      <c r="AU535" s="135" t="str">
        <f t="array" ref="AU535">xlookup($E:$E,'CLV2'!$A:$A,'CLV2'!$G:$G)</f>
        <v>4.Dưa Lưới</v>
      </c>
      <c r="AV535" s="142"/>
      <c r="AW535" s="143"/>
      <c r="AX535" s="144"/>
    </row>
    <row r="536" ht="22.5" customHeight="1">
      <c r="A536" s="113"/>
      <c r="B536" s="114">
        <v>46235.0</v>
      </c>
      <c r="C536" s="115" t="s">
        <v>1020</v>
      </c>
      <c r="D536" s="116" t="str">
        <f>VLOOKUP(C536,'DS ST'!A:B,2,0)</f>
        <v>LVL</v>
      </c>
      <c r="E536" s="117">
        <v>1101062.0</v>
      </c>
      <c r="F536" s="115" t="s">
        <v>103</v>
      </c>
      <c r="G536" s="115" t="s">
        <v>104</v>
      </c>
      <c r="H536" s="118">
        <v>20.2</v>
      </c>
      <c r="I536" s="118">
        <v>20.18</v>
      </c>
      <c r="J536" s="119">
        <f t="shared" si="4"/>
        <v>0.02</v>
      </c>
      <c r="K536" s="115" t="s">
        <v>5558</v>
      </c>
      <c r="L536" s="121" t="str">
        <f t="shared" si="5"/>
        <v>PT15981691101062</v>
      </c>
      <c r="M536" s="121" t="s">
        <v>5559</v>
      </c>
      <c r="N536" s="122">
        <v>0.019999999999999574</v>
      </c>
      <c r="O536" s="122"/>
      <c r="P536" s="119">
        <f t="shared" si="6"/>
        <v>0</v>
      </c>
      <c r="Q536" s="124"/>
      <c r="R536" s="124"/>
      <c r="S536" s="124"/>
      <c r="T536" s="125" t="s">
        <v>695</v>
      </c>
      <c r="U536" s="126" t="s">
        <v>697</v>
      </c>
      <c r="V536" s="127" t="s">
        <v>492</v>
      </c>
      <c r="W536" s="129" t="str">
        <f t="shared" si="7"/>
        <v>Hao hụt</v>
      </c>
      <c r="X536" s="129" t="str">
        <f t="shared" si="21"/>
        <v/>
      </c>
      <c r="Y536" s="154" t="s">
        <v>499</v>
      </c>
      <c r="Z536" s="131" t="s">
        <v>745</v>
      </c>
      <c r="AA536" s="124"/>
      <c r="AB536" s="132"/>
      <c r="AC536" s="133"/>
      <c r="AD536" s="134"/>
      <c r="AE536" s="133"/>
      <c r="AF536" s="135" t="str">
        <f t="array" ref="AF536">xlookup($E:$E,'CLV2'!$A:$A,'CLV2'!E:E)</f>
        <v>2.FRUITS</v>
      </c>
      <c r="AG536" s="135" t="str">
        <f t="shared" si="10"/>
        <v>KG</v>
      </c>
      <c r="AH536" s="136">
        <f t="shared" si="11"/>
        <v>0.0009900990099</v>
      </c>
      <c r="AI536" s="137">
        <f t="array" ref="AI536">XLOOKUP(E536,'Đơn giá'!A:A,'Đơn giá'!D:D)</f>
        <v>23000</v>
      </c>
      <c r="AJ536" s="138">
        <f t="shared" si="12"/>
        <v>460</v>
      </c>
      <c r="AK536" s="138">
        <f t="shared" si="13"/>
        <v>460</v>
      </c>
      <c r="AL536" s="138">
        <f t="shared" si="14"/>
        <v>0</v>
      </c>
      <c r="AM536" s="138">
        <f t="shared" si="15"/>
        <v>0</v>
      </c>
      <c r="AN536" s="138">
        <f t="shared" si="16"/>
        <v>0</v>
      </c>
      <c r="AO536" s="139" t="str">
        <f t="array" ref="AO536">XLOOKUP($D:$D,'DS ST'!$J:$J,'DS ST'!K:K)</f>
        <v>SC003831 - Trần Kim Phụng</v>
      </c>
      <c r="AP536" s="139" t="str">
        <f t="array" ref="AP536">XLOOKUP($D:$D,'DS ST'!$J:$J,'DS ST'!L:L)</f>
        <v>Võ Thị Huệ</v>
      </c>
      <c r="AQ536" s="139" t="str">
        <f t="array" ref="AQ536">XLOOKUP($D:$D,'DS ST'!$J:$J,'DS ST'!M:M)</f>
        <v>HCM 004</v>
      </c>
      <c r="AR536" s="140"/>
      <c r="AS536" s="140"/>
      <c r="AT536" s="135" t="str">
        <f t="array" ref="AT536">xlookup($E:$E,'CLV2'!$A:$A,'CLV2'!$F:$F)</f>
        <v>3.LOCAL FRUITS</v>
      </c>
      <c r="AU536" s="135" t="str">
        <f t="array" ref="AU536">xlookup($E:$E,'CLV2'!$A:$A,'CLV2'!$G:$G)</f>
        <v>4.Chuối</v>
      </c>
      <c r="AV536" s="142"/>
      <c r="AW536" s="143"/>
      <c r="AX536" s="144"/>
    </row>
    <row r="537" ht="22.5" customHeight="1">
      <c r="A537" s="113"/>
      <c r="B537" s="114">
        <v>46235.0</v>
      </c>
      <c r="C537" s="115" t="s">
        <v>1020</v>
      </c>
      <c r="D537" s="116" t="str">
        <f>VLOOKUP(C537,'DS ST'!A:B,2,0)</f>
        <v>LVL</v>
      </c>
      <c r="E537" s="117">
        <v>1101318.0</v>
      </c>
      <c r="F537" s="115" t="s">
        <v>1036</v>
      </c>
      <c r="G537" s="115" t="s">
        <v>104</v>
      </c>
      <c r="H537" s="118">
        <v>12.5</v>
      </c>
      <c r="I537" s="118">
        <v>12.44</v>
      </c>
      <c r="J537" s="119">
        <f t="shared" si="4"/>
        <v>0.06</v>
      </c>
      <c r="K537" s="115" t="s">
        <v>5558</v>
      </c>
      <c r="L537" s="121" t="str">
        <f t="shared" si="5"/>
        <v>PT15981691101318</v>
      </c>
      <c r="M537" s="121" t="s">
        <v>5559</v>
      </c>
      <c r="N537" s="122">
        <v>0.0600000000000005</v>
      </c>
      <c r="O537" s="122"/>
      <c r="P537" s="119">
        <f t="shared" si="6"/>
        <v>0</v>
      </c>
      <c r="Q537" s="124"/>
      <c r="R537" s="124"/>
      <c r="S537" s="124"/>
      <c r="T537" s="125" t="s">
        <v>695</v>
      </c>
      <c r="U537" s="126" t="s">
        <v>697</v>
      </c>
      <c r="V537" s="127" t="s">
        <v>492</v>
      </c>
      <c r="W537" s="129" t="str">
        <f t="shared" si="7"/>
        <v>Hao hụt</v>
      </c>
      <c r="X537" s="129" t="str">
        <f t="shared" si="21"/>
        <v/>
      </c>
      <c r="Y537" s="154" t="s">
        <v>499</v>
      </c>
      <c r="Z537" s="131" t="s">
        <v>745</v>
      </c>
      <c r="AA537" s="124"/>
      <c r="AB537" s="132"/>
      <c r="AC537" s="133"/>
      <c r="AD537" s="134"/>
      <c r="AE537" s="133"/>
      <c r="AF537" s="135" t="str">
        <f t="array" ref="AF537">xlookup($E:$E,'CLV2'!$A:$A,'CLV2'!E:E)</f>
        <v>2.FRUITS</v>
      </c>
      <c r="AG537" s="135" t="str">
        <f t="shared" si="10"/>
        <v>KG</v>
      </c>
      <c r="AH537" s="136">
        <f t="shared" si="11"/>
        <v>0.0048</v>
      </c>
      <c r="AI537" s="137">
        <f t="array" ref="AI537">XLOOKUP(E537,'Đơn giá'!A:A,'Đơn giá'!D:D)</f>
        <v>35000</v>
      </c>
      <c r="AJ537" s="138">
        <f t="shared" si="12"/>
        <v>2100</v>
      </c>
      <c r="AK537" s="138">
        <f t="shared" si="13"/>
        <v>2100</v>
      </c>
      <c r="AL537" s="138">
        <f t="shared" si="14"/>
        <v>0</v>
      </c>
      <c r="AM537" s="138">
        <f t="shared" si="15"/>
        <v>0</v>
      </c>
      <c r="AN537" s="138">
        <f t="shared" si="16"/>
        <v>0</v>
      </c>
      <c r="AO537" s="139" t="str">
        <f t="array" ref="AO537">XLOOKUP($D:$D,'DS ST'!$J:$J,'DS ST'!K:K)</f>
        <v>SC003831 - Trần Kim Phụng</v>
      </c>
      <c r="AP537" s="139" t="str">
        <f t="array" ref="AP537">XLOOKUP($D:$D,'DS ST'!$J:$J,'DS ST'!L:L)</f>
        <v>Võ Thị Huệ</v>
      </c>
      <c r="AQ537" s="139" t="str">
        <f t="array" ref="AQ537">XLOOKUP($D:$D,'DS ST'!$J:$J,'DS ST'!M:M)</f>
        <v>HCM 004</v>
      </c>
      <c r="AR537" s="140"/>
      <c r="AS537" s="140"/>
      <c r="AT537" s="135" t="str">
        <f t="array" ref="AT537">xlookup($E:$E,'CLV2'!$A:$A,'CLV2'!$F:$F)</f>
        <v>3.LOCAL FRUITS</v>
      </c>
      <c r="AU537" s="135" t="str">
        <f t="array" ref="AU537">xlookup($E:$E,'CLV2'!$A:$A,'CLV2'!$G:$G)</f>
        <v>4.Mận Roi</v>
      </c>
      <c r="AV537" s="142"/>
      <c r="AW537" s="143"/>
      <c r="AX537" s="144"/>
    </row>
    <row r="538" ht="22.5" customHeight="1">
      <c r="A538" s="113"/>
      <c r="B538" s="114">
        <v>46235.0</v>
      </c>
      <c r="C538" s="115" t="s">
        <v>1020</v>
      </c>
      <c r="D538" s="116" t="str">
        <f>VLOOKUP(C538,'DS ST'!A:B,2,0)</f>
        <v>LVL</v>
      </c>
      <c r="E538" s="117">
        <v>1101592.0</v>
      </c>
      <c r="F538" s="115" t="s">
        <v>1161</v>
      </c>
      <c r="G538" s="115" t="s">
        <v>104</v>
      </c>
      <c r="H538" s="118">
        <v>10.2</v>
      </c>
      <c r="I538" s="118">
        <v>10.12</v>
      </c>
      <c r="J538" s="119">
        <f t="shared" si="4"/>
        <v>0.08</v>
      </c>
      <c r="K538" s="115" t="s">
        <v>5558</v>
      </c>
      <c r="L538" s="121" t="str">
        <f t="shared" si="5"/>
        <v>PT15981691101592</v>
      </c>
      <c r="M538" s="121" t="s">
        <v>5559</v>
      </c>
      <c r="N538" s="122">
        <v>0.08000000000000007</v>
      </c>
      <c r="O538" s="122"/>
      <c r="P538" s="119">
        <f t="shared" si="6"/>
        <v>0</v>
      </c>
      <c r="Q538" s="124"/>
      <c r="R538" s="124"/>
      <c r="S538" s="124"/>
      <c r="T538" s="125" t="s">
        <v>695</v>
      </c>
      <c r="U538" s="126" t="s">
        <v>697</v>
      </c>
      <c r="V538" s="127" t="s">
        <v>492</v>
      </c>
      <c r="W538" s="129" t="str">
        <f t="shared" si="7"/>
        <v>Hao hụt</v>
      </c>
      <c r="X538" s="129" t="str">
        <f t="shared" si="21"/>
        <v/>
      </c>
      <c r="Y538" s="154" t="s">
        <v>499</v>
      </c>
      <c r="Z538" s="131" t="s">
        <v>745</v>
      </c>
      <c r="AA538" s="124"/>
      <c r="AB538" s="132"/>
      <c r="AC538" s="133"/>
      <c r="AD538" s="134"/>
      <c r="AE538" s="133"/>
      <c r="AF538" s="135" t="str">
        <f t="array" ref="AF538">xlookup($E:$E,'CLV2'!$A:$A,'CLV2'!E:E)</f>
        <v>2.FRUITS</v>
      </c>
      <c r="AG538" s="135" t="str">
        <f t="shared" si="10"/>
        <v>KG</v>
      </c>
      <c r="AH538" s="136">
        <f t="shared" si="11"/>
        <v>0.007843137255</v>
      </c>
      <c r="AI538" s="137">
        <f t="array" ref="AI538">XLOOKUP(E538,'Đơn giá'!A:A,'Đơn giá'!D:D)</f>
        <v>73000</v>
      </c>
      <c r="AJ538" s="138">
        <f t="shared" si="12"/>
        <v>5840</v>
      </c>
      <c r="AK538" s="138">
        <f t="shared" si="13"/>
        <v>5840</v>
      </c>
      <c r="AL538" s="138">
        <f t="shared" si="14"/>
        <v>0</v>
      </c>
      <c r="AM538" s="138">
        <f t="shared" si="15"/>
        <v>0</v>
      </c>
      <c r="AN538" s="138">
        <f t="shared" si="16"/>
        <v>0</v>
      </c>
      <c r="AO538" s="139" t="str">
        <f t="array" ref="AO538">XLOOKUP($D:$D,'DS ST'!$J:$J,'DS ST'!K:K)</f>
        <v>SC003831 - Trần Kim Phụng</v>
      </c>
      <c r="AP538" s="139" t="str">
        <f t="array" ref="AP538">XLOOKUP($D:$D,'DS ST'!$J:$J,'DS ST'!L:L)</f>
        <v>Võ Thị Huệ</v>
      </c>
      <c r="AQ538" s="139" t="str">
        <f t="array" ref="AQ538">XLOOKUP($D:$D,'DS ST'!$J:$J,'DS ST'!M:M)</f>
        <v>HCM 004</v>
      </c>
      <c r="AR538" s="140"/>
      <c r="AS538" s="140"/>
      <c r="AT538" s="135" t="str">
        <f t="array" ref="AT538">xlookup($E:$E,'CLV2'!$A:$A,'CLV2'!$F:$F)</f>
        <v>3.LOCAL FRUITS</v>
      </c>
      <c r="AU538" s="135" t="str">
        <f t="array" ref="AU538">xlookup($E:$E,'CLV2'!$A:$A,'CLV2'!$G:$G)</f>
        <v>4.Sầu Riêng</v>
      </c>
      <c r="AV538" s="142"/>
      <c r="AW538" s="143"/>
      <c r="AX538" s="144"/>
    </row>
    <row r="539" ht="22.5" customHeight="1">
      <c r="A539" s="113"/>
      <c r="B539" s="114">
        <v>46235.0</v>
      </c>
      <c r="C539" s="115" t="s">
        <v>1020</v>
      </c>
      <c r="D539" s="116" t="str">
        <f>VLOOKUP(C539,'DS ST'!A:B,2,0)</f>
        <v>LVL</v>
      </c>
      <c r="E539" s="117">
        <v>8.938525767172E12</v>
      </c>
      <c r="F539" s="115" t="s">
        <v>1471</v>
      </c>
      <c r="G539" s="115" t="s">
        <v>29</v>
      </c>
      <c r="H539" s="118">
        <v>10.0</v>
      </c>
      <c r="I539" s="118">
        <v>8.0</v>
      </c>
      <c r="J539" s="119">
        <f t="shared" si="4"/>
        <v>2</v>
      </c>
      <c r="K539" s="115" t="s">
        <v>5558</v>
      </c>
      <c r="L539" s="121" t="str">
        <f t="shared" si="5"/>
        <v>PT15981698938525767172</v>
      </c>
      <c r="M539" s="121" t="s">
        <v>5559</v>
      </c>
      <c r="N539" s="122"/>
      <c r="O539" s="122"/>
      <c r="P539" s="119">
        <f t="shared" si="6"/>
        <v>2</v>
      </c>
      <c r="Q539" s="124"/>
      <c r="R539" s="124"/>
      <c r="S539" s="124"/>
      <c r="T539" s="125"/>
      <c r="U539" s="126" t="s">
        <v>697</v>
      </c>
      <c r="V539" s="127" t="s">
        <v>1500</v>
      </c>
      <c r="W539" s="129" t="str">
        <f t="shared" si="7"/>
        <v/>
      </c>
      <c r="X539" s="129" t="str">
        <f t="shared" si="21"/>
        <v/>
      </c>
      <c r="Y539" s="154" t="s">
        <v>499</v>
      </c>
      <c r="Z539" s="131" t="s">
        <v>745</v>
      </c>
      <c r="AA539" s="124"/>
      <c r="AB539" s="132"/>
      <c r="AC539" s="133"/>
      <c r="AD539" s="134"/>
      <c r="AE539" s="133"/>
      <c r="AF539" s="135" t="str">
        <f t="array" ref="AF539">xlookup($E:$E,'CLV2'!$A:$A,'CLV2'!E:E)</f>
        <v>2.VEGETABLES</v>
      </c>
      <c r="AG539" s="135" t="str">
        <f t="shared" si="10"/>
        <v>Pack</v>
      </c>
      <c r="AH539" s="136">
        <f t="shared" si="11"/>
        <v>0.2</v>
      </c>
      <c r="AI539" s="137">
        <f t="array" ref="AI539">XLOOKUP(E539,'Đơn giá'!A:A,'Đơn giá'!D:D)</f>
        <v>14250</v>
      </c>
      <c r="AJ539" s="138">
        <f t="shared" si="12"/>
        <v>28500</v>
      </c>
      <c r="AK539" s="138">
        <f t="shared" si="13"/>
        <v>0</v>
      </c>
      <c r="AL539" s="138">
        <f t="shared" si="14"/>
        <v>0</v>
      </c>
      <c r="AM539" s="138">
        <f t="shared" si="15"/>
        <v>28500</v>
      </c>
      <c r="AN539" s="138">
        <f t="shared" si="16"/>
        <v>0</v>
      </c>
      <c r="AO539" s="139" t="str">
        <f t="array" ref="AO539">XLOOKUP($D:$D,'DS ST'!$J:$J,'DS ST'!K:K)</f>
        <v>SC003831 - Trần Kim Phụng</v>
      </c>
      <c r="AP539" s="139" t="str">
        <f t="array" ref="AP539">XLOOKUP($D:$D,'DS ST'!$J:$J,'DS ST'!L:L)</f>
        <v>Võ Thị Huệ</v>
      </c>
      <c r="AQ539" s="139" t="str">
        <f t="array" ref="AQ539">XLOOKUP($D:$D,'DS ST'!$J:$J,'DS ST'!M:M)</f>
        <v>HCM 004</v>
      </c>
      <c r="AR539" s="140"/>
      <c r="AS539" s="140"/>
      <c r="AT539" s="135" t="str">
        <f t="array" ref="AT539">xlookup($E:$E,'CLV2'!$A:$A,'CLV2'!$F:$F)</f>
        <v>3.LEAFY VEGGIES</v>
      </c>
      <c r="AU539" s="135" t="str">
        <f t="array" ref="AU539">xlookup($E:$E,'CLV2'!$A:$A,'CLV2'!$G:$G)</f>
        <v>4.Rau Ăn Lá Thông Dụng</v>
      </c>
      <c r="AV539" s="142"/>
      <c r="AW539" s="143"/>
      <c r="AX539" s="144"/>
    </row>
    <row r="540" ht="22.5" customHeight="1">
      <c r="A540" s="113"/>
      <c r="B540" s="114">
        <v>46235.0</v>
      </c>
      <c r="C540" s="115" t="s">
        <v>1020</v>
      </c>
      <c r="D540" s="116" t="str">
        <f>VLOOKUP(C540,'DS ST'!A:B,2,0)</f>
        <v>LVL</v>
      </c>
      <c r="E540" s="117">
        <v>8.938525767042E12</v>
      </c>
      <c r="F540" s="115" t="s">
        <v>26</v>
      </c>
      <c r="G540" s="115" t="s">
        <v>29</v>
      </c>
      <c r="H540" s="118">
        <v>21.0</v>
      </c>
      <c r="I540" s="118">
        <v>20.0</v>
      </c>
      <c r="J540" s="119">
        <f t="shared" si="4"/>
        <v>1</v>
      </c>
      <c r="K540" s="115" t="s">
        <v>5558</v>
      </c>
      <c r="L540" s="121" t="str">
        <f t="shared" si="5"/>
        <v>PT15981698938525767042</v>
      </c>
      <c r="M540" s="121" t="s">
        <v>5559</v>
      </c>
      <c r="N540" s="122"/>
      <c r="O540" s="122"/>
      <c r="P540" s="119">
        <f t="shared" si="6"/>
        <v>1</v>
      </c>
      <c r="Q540" s="124"/>
      <c r="R540" s="124"/>
      <c r="S540" s="124"/>
      <c r="T540" s="125"/>
      <c r="U540" s="126" t="s">
        <v>697</v>
      </c>
      <c r="V540" s="127" t="s">
        <v>1500</v>
      </c>
      <c r="W540" s="129" t="str">
        <f t="shared" si="7"/>
        <v/>
      </c>
      <c r="X540" s="129" t="str">
        <f t="shared" si="21"/>
        <v/>
      </c>
      <c r="Y540" s="154" t="s">
        <v>499</v>
      </c>
      <c r="Z540" s="131" t="s">
        <v>745</v>
      </c>
      <c r="AA540" s="124"/>
      <c r="AB540" s="132"/>
      <c r="AC540" s="133"/>
      <c r="AD540" s="134"/>
      <c r="AE540" s="133"/>
      <c r="AF540" s="135" t="str">
        <f t="array" ref="AF540">xlookup($E:$E,'CLV2'!$A:$A,'CLV2'!E:E)</f>
        <v>2.VEGETABLES</v>
      </c>
      <c r="AG540" s="135" t="str">
        <f t="shared" si="10"/>
        <v>Pack</v>
      </c>
      <c r="AH540" s="136">
        <f t="shared" si="11"/>
        <v>0.04761904762</v>
      </c>
      <c r="AI540" s="137">
        <f t="array" ref="AI540">XLOOKUP(E540,'Đơn giá'!A:A,'Đơn giá'!D:D)</f>
        <v>17100</v>
      </c>
      <c r="AJ540" s="138">
        <f t="shared" si="12"/>
        <v>17100</v>
      </c>
      <c r="AK540" s="138">
        <f t="shared" si="13"/>
        <v>0</v>
      </c>
      <c r="AL540" s="138">
        <f t="shared" si="14"/>
        <v>0</v>
      </c>
      <c r="AM540" s="138">
        <f t="shared" si="15"/>
        <v>17100</v>
      </c>
      <c r="AN540" s="138">
        <f t="shared" si="16"/>
        <v>0</v>
      </c>
      <c r="AO540" s="139" t="str">
        <f t="array" ref="AO540">XLOOKUP($D:$D,'DS ST'!$J:$J,'DS ST'!K:K)</f>
        <v>SC003831 - Trần Kim Phụng</v>
      </c>
      <c r="AP540" s="139" t="str">
        <f t="array" ref="AP540">XLOOKUP($D:$D,'DS ST'!$J:$J,'DS ST'!L:L)</f>
        <v>Võ Thị Huệ</v>
      </c>
      <c r="AQ540" s="139" t="str">
        <f t="array" ref="AQ540">XLOOKUP($D:$D,'DS ST'!$J:$J,'DS ST'!M:M)</f>
        <v>HCM 004</v>
      </c>
      <c r="AR540" s="140"/>
      <c r="AS540" s="140"/>
      <c r="AT540" s="135" t="str">
        <f t="array" ref="AT540">xlookup($E:$E,'CLV2'!$A:$A,'CLV2'!$F:$F)</f>
        <v>3.LEAFY VEGGIES</v>
      </c>
      <c r="AU540" s="135" t="str">
        <f t="array" ref="AU540">xlookup($E:$E,'CLV2'!$A:$A,'CLV2'!$G:$G)</f>
        <v>4.Rau Ăn Lá Thông Dụng</v>
      </c>
      <c r="AV540" s="142"/>
      <c r="AW540" s="143"/>
      <c r="AX540" s="144"/>
    </row>
    <row r="541" ht="22.5" customHeight="1">
      <c r="A541" s="113"/>
      <c r="B541" s="114">
        <v>46235.0</v>
      </c>
      <c r="C541" s="115" t="s">
        <v>665</v>
      </c>
      <c r="D541" s="116" t="str">
        <f>VLOOKUP(C541,'DS ST'!A:B,2,0)</f>
        <v>A184</v>
      </c>
      <c r="E541" s="117">
        <v>10385.0</v>
      </c>
      <c r="F541" s="115" t="s">
        <v>1680</v>
      </c>
      <c r="G541" s="115" t="s">
        <v>275</v>
      </c>
      <c r="H541" s="118">
        <v>5.0</v>
      </c>
      <c r="I541" s="118">
        <v>0.0</v>
      </c>
      <c r="J541" s="119">
        <f t="shared" si="4"/>
        <v>5</v>
      </c>
      <c r="K541" s="115" t="s">
        <v>4769</v>
      </c>
      <c r="L541" s="121" t="str">
        <f t="shared" si="5"/>
        <v>PT159816710385</v>
      </c>
      <c r="M541" s="121" t="s">
        <v>5560</v>
      </c>
      <c r="N541" s="122"/>
      <c r="O541" s="122"/>
      <c r="P541" s="119">
        <f t="shared" si="6"/>
        <v>5</v>
      </c>
      <c r="Q541" s="124"/>
      <c r="R541" s="124"/>
      <c r="S541" s="124"/>
      <c r="T541" s="125"/>
      <c r="U541" s="126" t="s">
        <v>697</v>
      </c>
      <c r="V541" s="127" t="s">
        <v>1500</v>
      </c>
      <c r="W541" s="129" t="str">
        <f t="shared" si="7"/>
        <v/>
      </c>
      <c r="X541" s="129" t="str">
        <f t="shared" si="21"/>
        <v/>
      </c>
      <c r="Y541" s="154" t="s">
        <v>499</v>
      </c>
      <c r="Z541" s="131" t="s">
        <v>745</v>
      </c>
      <c r="AA541" s="124"/>
      <c r="AB541" s="132"/>
      <c r="AC541" s="133"/>
      <c r="AD541" s="134"/>
      <c r="AE541" s="133"/>
      <c r="AF541" s="135" t="str">
        <f t="array" ref="AF541">xlookup($E:$E,'CLV2'!$A:$A,'CLV2'!E:E)</f>
        <v>2.VEGETABLES</v>
      </c>
      <c r="AG541" s="135" t="str">
        <f t="shared" si="10"/>
        <v>Pack</v>
      </c>
      <c r="AH541" s="136">
        <f t="shared" si="11"/>
        <v>1</v>
      </c>
      <c r="AI541" s="137">
        <f t="array" ref="AI541">XLOOKUP(E541,'Đơn giá'!A:A,'Đơn giá'!D:D)</f>
        <v>16150</v>
      </c>
      <c r="AJ541" s="138">
        <f t="shared" si="12"/>
        <v>80750</v>
      </c>
      <c r="AK541" s="138">
        <f t="shared" si="13"/>
        <v>0</v>
      </c>
      <c r="AL541" s="138">
        <f t="shared" si="14"/>
        <v>0</v>
      </c>
      <c r="AM541" s="138">
        <f t="shared" si="15"/>
        <v>80750</v>
      </c>
      <c r="AN541" s="138">
        <f t="shared" si="16"/>
        <v>0</v>
      </c>
      <c r="AO541" s="139" t="str">
        <f t="array" ref="AO541">XLOOKUP($D:$D,'DS ST'!$J:$J,'DS ST'!K:K)</f>
        <v>SC002210 - Trương Công Nhật Tùng</v>
      </c>
      <c r="AP541" s="139" t="str">
        <f t="array" ref="AP541">XLOOKUP($D:$D,'DS ST'!$J:$J,'DS ST'!L:L)</f>
        <v>Võ Thị Huệ</v>
      </c>
      <c r="AQ541" s="139" t="str">
        <f t="array" ref="AQ541">XLOOKUP($D:$D,'DS ST'!$J:$J,'DS ST'!M:M)</f>
        <v>HCM 030</v>
      </c>
      <c r="AR541" s="140"/>
      <c r="AS541" s="140"/>
      <c r="AT541" s="135" t="str">
        <f t="array" ref="AT541">xlookup($E:$E,'CLV2'!$A:$A,'CLV2'!$F:$F)</f>
        <v>3.FRUIT VEGGIES</v>
      </c>
      <c r="AU541" s="135" t="str">
        <f t="array" ref="AU541">xlookup($E:$E,'CLV2'!$A:$A,'CLV2'!$G:$G)</f>
        <v>4.Bắp, Đậu</v>
      </c>
      <c r="AV541" s="142"/>
      <c r="AW541" s="143"/>
      <c r="AX541" s="144"/>
    </row>
    <row r="542" ht="22.5" customHeight="1">
      <c r="A542" s="113"/>
      <c r="B542" s="114">
        <v>46235.0</v>
      </c>
      <c r="C542" s="115" t="s">
        <v>665</v>
      </c>
      <c r="D542" s="116" t="str">
        <f>VLOOKUP(C542,'DS ST'!A:B,2,0)</f>
        <v>A184</v>
      </c>
      <c r="E542" s="117">
        <v>10901.0</v>
      </c>
      <c r="F542" s="115" t="s">
        <v>736</v>
      </c>
      <c r="G542" s="115" t="s">
        <v>29</v>
      </c>
      <c r="H542" s="118">
        <v>5.0</v>
      </c>
      <c r="I542" s="118">
        <v>3.0</v>
      </c>
      <c r="J542" s="119">
        <f t="shared" si="4"/>
        <v>2</v>
      </c>
      <c r="K542" s="115" t="s">
        <v>4769</v>
      </c>
      <c r="L542" s="121" t="str">
        <f t="shared" si="5"/>
        <v>PT159816710901</v>
      </c>
      <c r="M542" s="121" t="s">
        <v>5560</v>
      </c>
      <c r="N542" s="122"/>
      <c r="O542" s="122"/>
      <c r="P542" s="119">
        <f t="shared" si="6"/>
        <v>2</v>
      </c>
      <c r="Q542" s="124"/>
      <c r="R542" s="124"/>
      <c r="S542" s="124"/>
      <c r="T542" s="125" t="s">
        <v>3271</v>
      </c>
      <c r="U542" s="126" t="s">
        <v>697</v>
      </c>
      <c r="V542" s="127" t="s">
        <v>1500</v>
      </c>
      <c r="W542" s="129" t="str">
        <f t="shared" si="7"/>
        <v/>
      </c>
      <c r="X542" s="129" t="str">
        <f t="shared" si="21"/>
        <v/>
      </c>
      <c r="Y542" s="130" t="str">
        <f>IF(N(P542)&lt;=0,"",IF(OR(T542="Hình KDB",T542="Hình tele",ISNUMBER(SEARCH("Hình KDB",T542)),ISNUMBER(SEARCH("Hình tele",T542)),ISNUMBER(SEARCH("sai code",T542)),ISNUMBER(SEARCH("Thiếu kiện",U542))),"Kho rau",IF(AND(T542&lt;&gt;"Hình KDB",T542&lt;&gt;"Hình tele"),"Chưa xác định",IF(N(O542)&gt;0,IF(OR(T542="Hình KDB",T542="Hình tele",ISNUMBER(SEARCH("Hình KDB",T542)),ISNUMBER(SEARCH("Hình tele",T542)),ISNUMBER(SEARCH("sai code",T542)),ISNUMBER(SEARCH("Thiếu kiện",U542))),"Kho rau","Chưa xác định"),IF(OR(T542="Hình KDB",T542="Hình tele",ISNUMBER(SEARCH("Hình KDB",T542)),ISNUMBER(SEARCH("Hình tele",T542)),ISNUMBER(SEARCH("sai code",T542)),ISNUMBER(SEARCH("Thiếu kiện",U542))),"Kho rau",IF(V542="Chưa xác định","Chưa xác định",IF(OR(V542="DC giao thiếu",V542="TX giao thiếu kiện",V542="Hàng không đạt CL"),"Kho rau","")))))))</f>
        <v>Kho rau</v>
      </c>
      <c r="Z542" s="131" t="s">
        <v>745</v>
      </c>
      <c r="AA542" s="124"/>
      <c r="AB542" s="132"/>
      <c r="AC542" s="133"/>
      <c r="AD542" s="134"/>
      <c r="AE542" s="133"/>
      <c r="AF542" s="135" t="str">
        <f t="array" ref="AF542">xlookup($E:$E,'CLV2'!$A:$A,'CLV2'!E:E)</f>
        <v>2.VEGETABLES</v>
      </c>
      <c r="AG542" s="135" t="str">
        <f t="shared" si="10"/>
        <v>Pack</v>
      </c>
      <c r="AH542" s="136">
        <f t="shared" si="11"/>
        <v>0.4</v>
      </c>
      <c r="AI542" s="137">
        <f t="array" ref="AI542">XLOOKUP(E542,'Đơn giá'!A:A,'Đơn giá'!D:D)</f>
        <v>9000</v>
      </c>
      <c r="AJ542" s="138">
        <f t="shared" si="12"/>
        <v>18000</v>
      </c>
      <c r="AK542" s="138">
        <f t="shared" si="13"/>
        <v>0</v>
      </c>
      <c r="AL542" s="138">
        <f t="shared" si="14"/>
        <v>0</v>
      </c>
      <c r="AM542" s="138">
        <f t="shared" si="15"/>
        <v>18000</v>
      </c>
      <c r="AN542" s="138">
        <f t="shared" si="16"/>
        <v>0</v>
      </c>
      <c r="AO542" s="139" t="str">
        <f t="array" ref="AO542">XLOOKUP($D:$D,'DS ST'!$J:$J,'DS ST'!K:K)</f>
        <v>SC002210 - Trương Công Nhật Tùng</v>
      </c>
      <c r="AP542" s="139" t="str">
        <f t="array" ref="AP542">XLOOKUP($D:$D,'DS ST'!$J:$J,'DS ST'!L:L)</f>
        <v>Võ Thị Huệ</v>
      </c>
      <c r="AQ542" s="139" t="str">
        <f t="array" ref="AQ542">XLOOKUP($D:$D,'DS ST'!$J:$J,'DS ST'!M:M)</f>
        <v>HCM 030</v>
      </c>
      <c r="AR542" s="140"/>
      <c r="AS542" s="140"/>
      <c r="AT542" s="135" t="str">
        <f t="array" ref="AT542">xlookup($E:$E,'CLV2'!$A:$A,'CLV2'!$F:$F)</f>
        <v>3.LEAFY VEGGIES</v>
      </c>
      <c r="AU542" s="135" t="str">
        <f t="array" ref="AU542">xlookup($E:$E,'CLV2'!$A:$A,'CLV2'!$G:$G)</f>
        <v>4.Rau Cải</v>
      </c>
      <c r="AV542" s="142"/>
      <c r="AW542" s="143"/>
      <c r="AX542" s="144"/>
    </row>
    <row r="543" ht="22.5" customHeight="1">
      <c r="A543" s="113"/>
      <c r="B543" s="114">
        <v>46235.0</v>
      </c>
      <c r="C543" s="115" t="s">
        <v>665</v>
      </c>
      <c r="D543" s="116" t="str">
        <f>VLOOKUP(C543,'DS ST'!A:B,2,0)</f>
        <v>A184</v>
      </c>
      <c r="E543" s="117">
        <v>1100992.0</v>
      </c>
      <c r="F543" s="115" t="s">
        <v>641</v>
      </c>
      <c r="G543" s="115" t="s">
        <v>104</v>
      </c>
      <c r="H543" s="118">
        <v>10.1</v>
      </c>
      <c r="I543" s="118">
        <v>10.0</v>
      </c>
      <c r="J543" s="119">
        <f t="shared" si="4"/>
        <v>0.1</v>
      </c>
      <c r="K543" s="115" t="s">
        <v>4769</v>
      </c>
      <c r="L543" s="121" t="str">
        <f t="shared" si="5"/>
        <v>PT15981671100992</v>
      </c>
      <c r="M543" s="121" t="s">
        <v>5560</v>
      </c>
      <c r="N543" s="122">
        <v>0.09999999999999964</v>
      </c>
      <c r="O543" s="122"/>
      <c r="P543" s="119">
        <f t="shared" si="6"/>
        <v>0</v>
      </c>
      <c r="Q543" s="124"/>
      <c r="R543" s="124"/>
      <c r="S543" s="124"/>
      <c r="T543" s="125" t="s">
        <v>3271</v>
      </c>
      <c r="U543" s="126" t="s">
        <v>697</v>
      </c>
      <c r="V543" s="127" t="s">
        <v>492</v>
      </c>
      <c r="W543" s="129" t="str">
        <f t="shared" si="7"/>
        <v>Hao hụt</v>
      </c>
      <c r="X543" s="129" t="str">
        <f t="shared" si="21"/>
        <v/>
      </c>
      <c r="Y543" s="154" t="s">
        <v>499</v>
      </c>
      <c r="Z543" s="131" t="s">
        <v>745</v>
      </c>
      <c r="AA543" s="124"/>
      <c r="AB543" s="132"/>
      <c r="AC543" s="133"/>
      <c r="AD543" s="134"/>
      <c r="AE543" s="133"/>
      <c r="AF543" s="135" t="str">
        <f t="array" ref="AF543">xlookup($E:$E,'CLV2'!$A:$A,'CLV2'!E:E)</f>
        <v>2.FRUITS</v>
      </c>
      <c r="AG543" s="135" t="str">
        <f t="shared" si="10"/>
        <v>KG</v>
      </c>
      <c r="AH543" s="136">
        <f t="shared" si="11"/>
        <v>0.009900990099</v>
      </c>
      <c r="AI543" s="137">
        <f t="array" ref="AI543">XLOOKUP(E543,'Đơn giá'!A:A,'Đơn giá'!D:D)</f>
        <v>37000</v>
      </c>
      <c r="AJ543" s="138">
        <f t="shared" si="12"/>
        <v>3700</v>
      </c>
      <c r="AK543" s="138">
        <f t="shared" si="13"/>
        <v>3700</v>
      </c>
      <c r="AL543" s="138">
        <f t="shared" si="14"/>
        <v>0</v>
      </c>
      <c r="AM543" s="138">
        <f t="shared" si="15"/>
        <v>0</v>
      </c>
      <c r="AN543" s="138">
        <f t="shared" si="16"/>
        <v>0</v>
      </c>
      <c r="AO543" s="139" t="str">
        <f t="array" ref="AO543">XLOOKUP($D:$D,'DS ST'!$J:$J,'DS ST'!K:K)</f>
        <v>SC002210 - Trương Công Nhật Tùng</v>
      </c>
      <c r="AP543" s="139" t="str">
        <f t="array" ref="AP543">XLOOKUP($D:$D,'DS ST'!$J:$J,'DS ST'!L:L)</f>
        <v>Võ Thị Huệ</v>
      </c>
      <c r="AQ543" s="139" t="str">
        <f t="array" ref="AQ543">XLOOKUP($D:$D,'DS ST'!$J:$J,'DS ST'!M:M)</f>
        <v>HCM 030</v>
      </c>
      <c r="AR543" s="140"/>
      <c r="AS543" s="140"/>
      <c r="AT543" s="135" t="str">
        <f t="array" ref="AT543">xlookup($E:$E,'CLV2'!$A:$A,'CLV2'!$F:$F)</f>
        <v>3.LOCAL FRUITS</v>
      </c>
      <c r="AU543" s="135" t="str">
        <f t="array" ref="AU543">xlookup($E:$E,'CLV2'!$A:$A,'CLV2'!$G:$G)</f>
        <v>4.Dưa Lưới</v>
      </c>
      <c r="AV543" s="142"/>
      <c r="AW543" s="143"/>
      <c r="AX543" s="144"/>
    </row>
    <row r="544" ht="22.5" customHeight="1">
      <c r="A544" s="113"/>
      <c r="B544" s="114">
        <v>46235.0</v>
      </c>
      <c r="C544" s="115" t="s">
        <v>665</v>
      </c>
      <c r="D544" s="116" t="str">
        <f>VLOOKUP(C544,'DS ST'!A:B,2,0)</f>
        <v>A184</v>
      </c>
      <c r="E544" s="117">
        <v>1101062.0</v>
      </c>
      <c r="F544" s="115" t="s">
        <v>103</v>
      </c>
      <c r="G544" s="115" t="s">
        <v>104</v>
      </c>
      <c r="H544" s="118">
        <v>10.2</v>
      </c>
      <c r="I544" s="118">
        <v>10.1</v>
      </c>
      <c r="J544" s="119">
        <f t="shared" si="4"/>
        <v>0.1</v>
      </c>
      <c r="K544" s="115" t="s">
        <v>4769</v>
      </c>
      <c r="L544" s="121" t="str">
        <f t="shared" si="5"/>
        <v>PT15981671101062</v>
      </c>
      <c r="M544" s="121" t="s">
        <v>5560</v>
      </c>
      <c r="N544" s="122">
        <v>0.09999999999999964</v>
      </c>
      <c r="O544" s="122"/>
      <c r="P544" s="119">
        <f t="shared" si="6"/>
        <v>0</v>
      </c>
      <c r="Q544" s="124"/>
      <c r="R544" s="124"/>
      <c r="S544" s="124"/>
      <c r="T544" s="125" t="s">
        <v>3271</v>
      </c>
      <c r="U544" s="126" t="s">
        <v>697</v>
      </c>
      <c r="V544" s="127" t="s">
        <v>492</v>
      </c>
      <c r="W544" s="129" t="str">
        <f t="shared" si="7"/>
        <v>Hao hụt</v>
      </c>
      <c r="X544" s="129" t="str">
        <f t="shared" si="21"/>
        <v/>
      </c>
      <c r="Y544" s="154" t="s">
        <v>499</v>
      </c>
      <c r="Z544" s="131" t="s">
        <v>745</v>
      </c>
      <c r="AA544" s="124"/>
      <c r="AB544" s="132"/>
      <c r="AC544" s="133"/>
      <c r="AD544" s="134"/>
      <c r="AE544" s="133"/>
      <c r="AF544" s="135" t="str">
        <f t="array" ref="AF544">xlookup($E:$E,'CLV2'!$A:$A,'CLV2'!E:E)</f>
        <v>2.FRUITS</v>
      </c>
      <c r="AG544" s="135" t="str">
        <f t="shared" si="10"/>
        <v>KG</v>
      </c>
      <c r="AH544" s="136">
        <f t="shared" si="11"/>
        <v>0.009803921569</v>
      </c>
      <c r="AI544" s="137">
        <f t="array" ref="AI544">XLOOKUP(E544,'Đơn giá'!A:A,'Đơn giá'!D:D)</f>
        <v>23000</v>
      </c>
      <c r="AJ544" s="138">
        <f t="shared" si="12"/>
        <v>2300</v>
      </c>
      <c r="AK544" s="138">
        <f t="shared" si="13"/>
        <v>2300</v>
      </c>
      <c r="AL544" s="138">
        <f t="shared" si="14"/>
        <v>0</v>
      </c>
      <c r="AM544" s="138">
        <f t="shared" si="15"/>
        <v>0</v>
      </c>
      <c r="AN544" s="138">
        <f t="shared" si="16"/>
        <v>0</v>
      </c>
      <c r="AO544" s="139" t="str">
        <f t="array" ref="AO544">XLOOKUP($D:$D,'DS ST'!$J:$J,'DS ST'!K:K)</f>
        <v>SC002210 - Trương Công Nhật Tùng</v>
      </c>
      <c r="AP544" s="139" t="str">
        <f t="array" ref="AP544">XLOOKUP($D:$D,'DS ST'!$J:$J,'DS ST'!L:L)</f>
        <v>Võ Thị Huệ</v>
      </c>
      <c r="AQ544" s="139" t="str">
        <f t="array" ref="AQ544">XLOOKUP($D:$D,'DS ST'!$J:$J,'DS ST'!M:M)</f>
        <v>HCM 030</v>
      </c>
      <c r="AR544" s="140"/>
      <c r="AS544" s="140"/>
      <c r="AT544" s="135" t="str">
        <f t="array" ref="AT544">xlookup($E:$E,'CLV2'!$A:$A,'CLV2'!$F:$F)</f>
        <v>3.LOCAL FRUITS</v>
      </c>
      <c r="AU544" s="135" t="str">
        <f t="array" ref="AU544">xlookup($E:$E,'CLV2'!$A:$A,'CLV2'!$G:$G)</f>
        <v>4.Chuối</v>
      </c>
      <c r="AV544" s="142"/>
      <c r="AW544" s="143"/>
      <c r="AX544" s="144"/>
    </row>
    <row r="545" ht="22.5" customHeight="1">
      <c r="A545" s="113"/>
      <c r="B545" s="114">
        <v>46235.0</v>
      </c>
      <c r="C545" s="115" t="s">
        <v>665</v>
      </c>
      <c r="D545" s="116" t="str">
        <f>VLOOKUP(C545,'DS ST'!A:B,2,0)</f>
        <v>A184</v>
      </c>
      <c r="E545" s="117">
        <v>1101318.0</v>
      </c>
      <c r="F545" s="115" t="s">
        <v>1036</v>
      </c>
      <c r="G545" s="115" t="s">
        <v>104</v>
      </c>
      <c r="H545" s="118">
        <v>4.2</v>
      </c>
      <c r="I545" s="118">
        <v>4.14</v>
      </c>
      <c r="J545" s="119">
        <f t="shared" si="4"/>
        <v>0.06</v>
      </c>
      <c r="K545" s="115" t="s">
        <v>4769</v>
      </c>
      <c r="L545" s="121" t="str">
        <f t="shared" si="5"/>
        <v>PT15981671101318</v>
      </c>
      <c r="M545" s="121" t="s">
        <v>5560</v>
      </c>
      <c r="N545" s="122">
        <v>0.0600000000000005</v>
      </c>
      <c r="O545" s="122"/>
      <c r="P545" s="119">
        <f t="shared" si="6"/>
        <v>0</v>
      </c>
      <c r="Q545" s="124"/>
      <c r="R545" s="124"/>
      <c r="S545" s="124"/>
      <c r="T545" s="125" t="s">
        <v>3271</v>
      </c>
      <c r="U545" s="126" t="s">
        <v>697</v>
      </c>
      <c r="V545" s="127" t="s">
        <v>492</v>
      </c>
      <c r="W545" s="129" t="str">
        <f t="shared" si="7"/>
        <v>Hao hụt</v>
      </c>
      <c r="X545" s="129" t="str">
        <f t="shared" si="21"/>
        <v/>
      </c>
      <c r="Y545" s="154" t="s">
        <v>499</v>
      </c>
      <c r="Z545" s="131" t="s">
        <v>745</v>
      </c>
      <c r="AA545" s="124"/>
      <c r="AB545" s="132"/>
      <c r="AC545" s="133"/>
      <c r="AD545" s="134"/>
      <c r="AE545" s="133"/>
      <c r="AF545" s="135" t="str">
        <f t="array" ref="AF545">xlookup($E:$E,'CLV2'!$A:$A,'CLV2'!E:E)</f>
        <v>2.FRUITS</v>
      </c>
      <c r="AG545" s="135" t="str">
        <f t="shared" si="10"/>
        <v>KG</v>
      </c>
      <c r="AH545" s="136">
        <f t="shared" si="11"/>
        <v>0.01428571429</v>
      </c>
      <c r="AI545" s="137">
        <f t="array" ref="AI545">XLOOKUP(E545,'Đơn giá'!A:A,'Đơn giá'!D:D)</f>
        <v>35000</v>
      </c>
      <c r="AJ545" s="138">
        <f t="shared" si="12"/>
        <v>2100</v>
      </c>
      <c r="AK545" s="138">
        <f t="shared" si="13"/>
        <v>2100</v>
      </c>
      <c r="AL545" s="138">
        <f t="shared" si="14"/>
        <v>0</v>
      </c>
      <c r="AM545" s="138">
        <f t="shared" si="15"/>
        <v>0</v>
      </c>
      <c r="AN545" s="138">
        <f t="shared" si="16"/>
        <v>0</v>
      </c>
      <c r="AO545" s="139" t="str">
        <f t="array" ref="AO545">XLOOKUP($D:$D,'DS ST'!$J:$J,'DS ST'!K:K)</f>
        <v>SC002210 - Trương Công Nhật Tùng</v>
      </c>
      <c r="AP545" s="139" t="str">
        <f t="array" ref="AP545">XLOOKUP($D:$D,'DS ST'!$J:$J,'DS ST'!L:L)</f>
        <v>Võ Thị Huệ</v>
      </c>
      <c r="AQ545" s="139" t="str">
        <f t="array" ref="AQ545">XLOOKUP($D:$D,'DS ST'!$J:$J,'DS ST'!M:M)</f>
        <v>HCM 030</v>
      </c>
      <c r="AR545" s="140"/>
      <c r="AS545" s="140"/>
      <c r="AT545" s="135" t="str">
        <f t="array" ref="AT545">xlookup($E:$E,'CLV2'!$A:$A,'CLV2'!$F:$F)</f>
        <v>3.LOCAL FRUITS</v>
      </c>
      <c r="AU545" s="135" t="str">
        <f t="array" ref="AU545">xlookup($E:$E,'CLV2'!$A:$A,'CLV2'!$G:$G)</f>
        <v>4.Mận Roi</v>
      </c>
      <c r="AV545" s="142"/>
      <c r="AW545" s="143"/>
      <c r="AX545" s="144"/>
    </row>
    <row r="546" ht="22.5" customHeight="1">
      <c r="A546" s="113"/>
      <c r="B546" s="114">
        <v>46235.0</v>
      </c>
      <c r="C546" s="115" t="s">
        <v>665</v>
      </c>
      <c r="D546" s="116" t="str">
        <f>VLOOKUP(C546,'DS ST'!A:B,2,0)</f>
        <v>A184</v>
      </c>
      <c r="E546" s="117">
        <v>1101366.0</v>
      </c>
      <c r="F546" s="115" t="s">
        <v>1804</v>
      </c>
      <c r="G546" s="115" t="s">
        <v>104</v>
      </c>
      <c r="H546" s="118">
        <v>4.0</v>
      </c>
      <c r="I546" s="118">
        <v>3.88</v>
      </c>
      <c r="J546" s="119">
        <f t="shared" si="4"/>
        <v>0.12</v>
      </c>
      <c r="K546" s="115" t="s">
        <v>4769</v>
      </c>
      <c r="L546" s="121" t="str">
        <f t="shared" si="5"/>
        <v>PT15981671101366</v>
      </c>
      <c r="M546" s="121" t="s">
        <v>5560</v>
      </c>
      <c r="N546" s="122">
        <v>0.1200000000000001</v>
      </c>
      <c r="O546" s="122"/>
      <c r="P546" s="119">
        <f t="shared" si="6"/>
        <v>0</v>
      </c>
      <c r="Q546" s="124"/>
      <c r="R546" s="124"/>
      <c r="S546" s="124"/>
      <c r="T546" s="125" t="s">
        <v>3271</v>
      </c>
      <c r="U546" s="126" t="s">
        <v>697</v>
      </c>
      <c r="V546" s="127" t="s">
        <v>492</v>
      </c>
      <c r="W546" s="129" t="str">
        <f t="shared" si="7"/>
        <v>Hao hụt</v>
      </c>
      <c r="X546" s="129" t="str">
        <f t="shared" si="21"/>
        <v/>
      </c>
      <c r="Y546" s="154" t="s">
        <v>499</v>
      </c>
      <c r="Z546" s="131" t="s">
        <v>745</v>
      </c>
      <c r="AA546" s="124"/>
      <c r="AB546" s="132"/>
      <c r="AC546" s="133"/>
      <c r="AD546" s="134"/>
      <c r="AE546" s="133"/>
      <c r="AF546" s="135" t="str">
        <f t="array" ref="AF546">xlookup($E:$E,'CLV2'!$A:$A,'CLV2'!E:E)</f>
        <v>2.VEGETABLES</v>
      </c>
      <c r="AG546" s="135" t="str">
        <f t="shared" si="10"/>
        <v>KG</v>
      </c>
      <c r="AH546" s="136">
        <f t="shared" si="11"/>
        <v>0.03</v>
      </c>
      <c r="AI546" s="137">
        <f t="array" ref="AI546">XLOOKUP(E546,'Đơn giá'!A:A,'Đơn giá'!D:D)</f>
        <v>55000</v>
      </c>
      <c r="AJ546" s="138">
        <f t="shared" si="12"/>
        <v>6600</v>
      </c>
      <c r="AK546" s="138">
        <f t="shared" si="13"/>
        <v>6600</v>
      </c>
      <c r="AL546" s="138">
        <f t="shared" si="14"/>
        <v>0</v>
      </c>
      <c r="AM546" s="138">
        <f t="shared" si="15"/>
        <v>0</v>
      </c>
      <c r="AN546" s="138">
        <f t="shared" si="16"/>
        <v>0</v>
      </c>
      <c r="AO546" s="139" t="str">
        <f t="array" ref="AO546">XLOOKUP($D:$D,'DS ST'!$J:$J,'DS ST'!K:K)</f>
        <v>SC002210 - Trương Công Nhật Tùng</v>
      </c>
      <c r="AP546" s="139" t="str">
        <f t="array" ref="AP546">XLOOKUP($D:$D,'DS ST'!$J:$J,'DS ST'!L:L)</f>
        <v>Võ Thị Huệ</v>
      </c>
      <c r="AQ546" s="139" t="str">
        <f t="array" ref="AQ546">XLOOKUP($D:$D,'DS ST'!$J:$J,'DS ST'!M:M)</f>
        <v>HCM 030</v>
      </c>
      <c r="AR546" s="140"/>
      <c r="AS546" s="140"/>
      <c r="AT546" s="135" t="str">
        <f t="array" ref="AT546">xlookup($E:$E,'CLV2'!$A:$A,'CLV2'!$F:$F)</f>
        <v>3.LEAFY VEGGIES</v>
      </c>
      <c r="AU546" s="135" t="str">
        <f t="array" ref="AU546">xlookup($E:$E,'CLV2'!$A:$A,'CLV2'!$G:$G)</f>
        <v>4.Rau Ăn Bông</v>
      </c>
      <c r="AV546" s="142"/>
      <c r="AW546" s="143"/>
      <c r="AX546" s="144"/>
    </row>
    <row r="547" ht="22.5" customHeight="1">
      <c r="A547" s="113"/>
      <c r="B547" s="114">
        <v>46235.0</v>
      </c>
      <c r="C547" s="115" t="s">
        <v>1090</v>
      </c>
      <c r="D547" s="116" t="str">
        <f>VLOOKUP(C547,'DS ST'!A:B,2,0)</f>
        <v>NTT</v>
      </c>
      <c r="E547" s="117">
        <v>10790.0</v>
      </c>
      <c r="F547" s="115" t="s">
        <v>598</v>
      </c>
      <c r="G547" s="115" t="s">
        <v>29</v>
      </c>
      <c r="H547" s="118">
        <v>10.0</v>
      </c>
      <c r="I547" s="118">
        <v>1.0</v>
      </c>
      <c r="J547" s="119">
        <f t="shared" si="4"/>
        <v>9</v>
      </c>
      <c r="K547" s="115" t="s">
        <v>5561</v>
      </c>
      <c r="L547" s="121" t="str">
        <f t="shared" si="5"/>
        <v>PT159816410790</v>
      </c>
      <c r="M547" s="121" t="s">
        <v>5562</v>
      </c>
      <c r="N547" s="122"/>
      <c r="O547" s="122"/>
      <c r="P547" s="119">
        <f t="shared" si="6"/>
        <v>9</v>
      </c>
      <c r="Q547" s="124"/>
      <c r="R547" s="124"/>
      <c r="S547" s="124"/>
      <c r="T547" s="125" t="s">
        <v>695</v>
      </c>
      <c r="U547" s="126" t="s">
        <v>697</v>
      </c>
      <c r="V547" s="127" t="s">
        <v>1500</v>
      </c>
      <c r="W547" s="129" t="str">
        <f t="shared" si="7"/>
        <v/>
      </c>
      <c r="X547" s="129" t="str">
        <f t="shared" si="21"/>
        <v/>
      </c>
      <c r="Y547" s="130" t="str">
        <f t="shared" ref="Y547:Y548" si="31">IF(N(P547)&lt;=0,"",IF(OR(T547="Hình KDB",T547="Hình tele",ISNUMBER(SEARCH("Hình KDB",T547)),ISNUMBER(SEARCH("Hình tele",T547)),ISNUMBER(SEARCH("sai code",T547)),ISNUMBER(SEARCH("Thiếu kiện",U547))),"Kho rau",IF(AND(T547&lt;&gt;"Hình KDB",T547&lt;&gt;"Hình tele"),"Chưa xác định",IF(N(O547)&gt;0,IF(OR(T547="Hình KDB",T547="Hình tele",ISNUMBER(SEARCH("Hình KDB",T547)),ISNUMBER(SEARCH("Hình tele",T547)),ISNUMBER(SEARCH("sai code",T547)),ISNUMBER(SEARCH("Thiếu kiện",U547))),"Kho rau","Chưa xác định"),IF(OR(T547="Hình KDB",T547="Hình tele",ISNUMBER(SEARCH("Hình KDB",T547)),ISNUMBER(SEARCH("Hình tele",T547)),ISNUMBER(SEARCH("sai code",T547)),ISNUMBER(SEARCH("Thiếu kiện",U547))),"Kho rau",IF(V547="Chưa xác định","Chưa xác định",IF(OR(V547="DC giao thiếu",V547="TX giao thiếu kiện",V547="Hàng không đạt CL"),"Kho rau","")))))))</f>
        <v>Kho rau</v>
      </c>
      <c r="Z547" s="131" t="s">
        <v>745</v>
      </c>
      <c r="AA547" s="124"/>
      <c r="AB547" s="132"/>
      <c r="AC547" s="133"/>
      <c r="AD547" s="134"/>
      <c r="AE547" s="133"/>
      <c r="AF547" s="135" t="str">
        <f t="array" ref="AF547">xlookup($E:$E,'CLV2'!$A:$A,'CLV2'!E:E)</f>
        <v>2.VEGETABLES</v>
      </c>
      <c r="AG547" s="135" t="str">
        <f t="shared" si="10"/>
        <v>Pack</v>
      </c>
      <c r="AH547" s="136">
        <f t="shared" si="11"/>
        <v>0.9</v>
      </c>
      <c r="AI547" s="137">
        <f t="array" ref="AI547">XLOOKUP(E547,'Đơn giá'!A:A,'Đơn giá'!D:D)</f>
        <v>5000</v>
      </c>
      <c r="AJ547" s="138">
        <f t="shared" si="12"/>
        <v>45000</v>
      </c>
      <c r="AK547" s="138">
        <f t="shared" si="13"/>
        <v>0</v>
      </c>
      <c r="AL547" s="138">
        <f t="shared" si="14"/>
        <v>0</v>
      </c>
      <c r="AM547" s="138">
        <f t="shared" si="15"/>
        <v>45000</v>
      </c>
      <c r="AN547" s="138">
        <f t="shared" si="16"/>
        <v>0</v>
      </c>
      <c r="AO547" s="139" t="str">
        <f t="array" ref="AO547">XLOOKUP($D:$D,'DS ST'!$J:$J,'DS ST'!K:K)</f>
        <v>SC002220 - Nguyễn Thuỷ Tiên</v>
      </c>
      <c r="AP547" s="139" t="str">
        <f t="array" ref="AP547">XLOOKUP($D:$D,'DS ST'!$J:$J,'DS ST'!L:L)</f>
        <v>Võ Thị Huệ</v>
      </c>
      <c r="AQ547" s="139" t="str">
        <f t="array" ref="AQ547">XLOOKUP($D:$D,'DS ST'!$J:$J,'DS ST'!M:M)</f>
        <v>HCM 003</v>
      </c>
      <c r="AR547" s="140"/>
      <c r="AS547" s="140"/>
      <c r="AT547" s="135" t="str">
        <f t="array" ref="AT547">xlookup($E:$E,'CLV2'!$A:$A,'CLV2'!$F:$F)</f>
        <v>3.HERBS</v>
      </c>
      <c r="AU547" s="135" t="str">
        <f t="array" ref="AU547">xlookup($E:$E,'CLV2'!$A:$A,'CLV2'!$G:$G)</f>
        <v>4.Rau Thơm, Rau Nêm</v>
      </c>
      <c r="AV547" s="142"/>
      <c r="AW547" s="143"/>
      <c r="AX547" s="144"/>
    </row>
    <row r="548" ht="22.5" customHeight="1">
      <c r="A548" s="113"/>
      <c r="B548" s="114">
        <v>46235.0</v>
      </c>
      <c r="C548" s="115" t="s">
        <v>1090</v>
      </c>
      <c r="D548" s="116" t="str">
        <f>VLOOKUP(C548,'DS ST'!A:B,2,0)</f>
        <v>NTT</v>
      </c>
      <c r="E548" s="117">
        <v>11230.0</v>
      </c>
      <c r="F548" s="115" t="s">
        <v>2555</v>
      </c>
      <c r="G548" s="115" t="s">
        <v>275</v>
      </c>
      <c r="H548" s="118">
        <v>10.0</v>
      </c>
      <c r="I548" s="118">
        <v>9.0</v>
      </c>
      <c r="J548" s="119">
        <f t="shared" si="4"/>
        <v>1</v>
      </c>
      <c r="K548" s="115" t="s">
        <v>5561</v>
      </c>
      <c r="L548" s="121" t="str">
        <f t="shared" si="5"/>
        <v>PT159816411230</v>
      </c>
      <c r="M548" s="121" t="s">
        <v>5562</v>
      </c>
      <c r="N548" s="122"/>
      <c r="O548" s="122"/>
      <c r="P548" s="119">
        <f t="shared" si="6"/>
        <v>1</v>
      </c>
      <c r="Q548" s="124"/>
      <c r="R548" s="124"/>
      <c r="S548" s="124"/>
      <c r="T548" s="125" t="s">
        <v>695</v>
      </c>
      <c r="U548" s="126" t="s">
        <v>697</v>
      </c>
      <c r="V548" s="127" t="s">
        <v>1500</v>
      </c>
      <c r="W548" s="129" t="str">
        <f t="shared" si="7"/>
        <v/>
      </c>
      <c r="X548" s="129" t="str">
        <f t="shared" si="21"/>
        <v/>
      </c>
      <c r="Y548" s="130" t="str">
        <f t="shared" si="31"/>
        <v>Kho rau</v>
      </c>
      <c r="Z548" s="131" t="s">
        <v>745</v>
      </c>
      <c r="AA548" s="124"/>
      <c r="AB548" s="132"/>
      <c r="AC548" s="133"/>
      <c r="AD548" s="134"/>
      <c r="AE548" s="133"/>
      <c r="AF548" s="135" t="str">
        <f t="array" ref="AF548">xlookup($E:$E,'CLV2'!$A:$A,'CLV2'!E:E)</f>
        <v>2.VEGETABLES</v>
      </c>
      <c r="AG548" s="135" t="str">
        <f t="shared" si="10"/>
        <v>Pack</v>
      </c>
      <c r="AH548" s="136">
        <f t="shared" si="11"/>
        <v>0.1</v>
      </c>
      <c r="AI548" s="137">
        <f t="array" ref="AI548">XLOOKUP(E548,'Đơn giá'!A:A,'Đơn giá'!D:D)</f>
        <v>12500</v>
      </c>
      <c r="AJ548" s="138">
        <f t="shared" si="12"/>
        <v>12500</v>
      </c>
      <c r="AK548" s="138">
        <f t="shared" si="13"/>
        <v>0</v>
      </c>
      <c r="AL548" s="138">
        <f t="shared" si="14"/>
        <v>0</v>
      </c>
      <c r="AM548" s="138">
        <f t="shared" si="15"/>
        <v>12500</v>
      </c>
      <c r="AN548" s="138">
        <f t="shared" si="16"/>
        <v>0</v>
      </c>
      <c r="AO548" s="139" t="str">
        <f t="array" ref="AO548">XLOOKUP($D:$D,'DS ST'!$J:$J,'DS ST'!K:K)</f>
        <v>SC002220 - Nguyễn Thuỷ Tiên</v>
      </c>
      <c r="AP548" s="139" t="str">
        <f t="array" ref="AP548">XLOOKUP($D:$D,'DS ST'!$J:$J,'DS ST'!L:L)</f>
        <v>Võ Thị Huệ</v>
      </c>
      <c r="AQ548" s="139" t="str">
        <f t="array" ref="AQ548">XLOOKUP($D:$D,'DS ST'!$J:$J,'DS ST'!M:M)</f>
        <v>HCM 003</v>
      </c>
      <c r="AR548" s="140"/>
      <c r="AS548" s="140"/>
      <c r="AT548" s="135" t="str">
        <f t="array" ref="AT548">xlookup($E:$E,'CLV2'!$A:$A,'CLV2'!$F:$F)</f>
        <v>3.FRUIT VEGGIES</v>
      </c>
      <c r="AU548" s="135" t="str">
        <f t="array" ref="AU548">xlookup($E:$E,'CLV2'!$A:$A,'CLV2'!$G:$G)</f>
        <v>4.Bắp, Đậu</v>
      </c>
      <c r="AV548" s="142"/>
      <c r="AW548" s="143"/>
      <c r="AX548" s="144"/>
    </row>
    <row r="549" ht="22.5" customHeight="1">
      <c r="A549" s="113"/>
      <c r="B549" s="114">
        <v>46235.0</v>
      </c>
      <c r="C549" s="115" t="s">
        <v>1090</v>
      </c>
      <c r="D549" s="116" t="str">
        <f>VLOOKUP(C549,'DS ST'!A:B,2,0)</f>
        <v>NTT</v>
      </c>
      <c r="E549" s="117">
        <v>1101366.0</v>
      </c>
      <c r="F549" s="115" t="s">
        <v>1804</v>
      </c>
      <c r="G549" s="115" t="s">
        <v>104</v>
      </c>
      <c r="H549" s="118">
        <v>8.3</v>
      </c>
      <c r="I549" s="118">
        <v>8.1</v>
      </c>
      <c r="J549" s="119">
        <f t="shared" si="4"/>
        <v>0.2</v>
      </c>
      <c r="K549" s="115" t="s">
        <v>5561</v>
      </c>
      <c r="L549" s="121" t="str">
        <f t="shared" si="5"/>
        <v>PT15981641101366</v>
      </c>
      <c r="M549" s="121" t="s">
        <v>5562</v>
      </c>
      <c r="N549" s="122">
        <v>0.20000000000000107</v>
      </c>
      <c r="O549" s="122"/>
      <c r="P549" s="119">
        <f t="shared" si="6"/>
        <v>0</v>
      </c>
      <c r="Q549" s="124"/>
      <c r="R549" s="124"/>
      <c r="S549" s="124"/>
      <c r="T549" s="125" t="s">
        <v>695</v>
      </c>
      <c r="U549" s="126" t="s">
        <v>697</v>
      </c>
      <c r="V549" s="127" t="s">
        <v>492</v>
      </c>
      <c r="W549" s="129" t="str">
        <f t="shared" si="7"/>
        <v>Hao hụt</v>
      </c>
      <c r="X549" s="129" t="str">
        <f t="shared" si="21"/>
        <v/>
      </c>
      <c r="Y549" s="154" t="s">
        <v>499</v>
      </c>
      <c r="Z549" s="131" t="s">
        <v>745</v>
      </c>
      <c r="AA549" s="124"/>
      <c r="AB549" s="132"/>
      <c r="AC549" s="133"/>
      <c r="AD549" s="134"/>
      <c r="AE549" s="133"/>
      <c r="AF549" s="135" t="str">
        <f t="array" ref="AF549">xlookup($E:$E,'CLV2'!$A:$A,'CLV2'!E:E)</f>
        <v>2.VEGETABLES</v>
      </c>
      <c r="AG549" s="135" t="str">
        <f t="shared" si="10"/>
        <v>KG</v>
      </c>
      <c r="AH549" s="136">
        <f t="shared" si="11"/>
        <v>0.02409638554</v>
      </c>
      <c r="AI549" s="137">
        <f t="array" ref="AI549">XLOOKUP(E549,'Đơn giá'!A:A,'Đơn giá'!D:D)</f>
        <v>55000</v>
      </c>
      <c r="AJ549" s="138">
        <f t="shared" si="12"/>
        <v>11000</v>
      </c>
      <c r="AK549" s="138">
        <f t="shared" si="13"/>
        <v>11000</v>
      </c>
      <c r="AL549" s="138">
        <f t="shared" si="14"/>
        <v>0</v>
      </c>
      <c r="AM549" s="138">
        <f t="shared" si="15"/>
        <v>0</v>
      </c>
      <c r="AN549" s="138">
        <f t="shared" si="16"/>
        <v>0</v>
      </c>
      <c r="AO549" s="139" t="str">
        <f t="array" ref="AO549">XLOOKUP($D:$D,'DS ST'!$J:$J,'DS ST'!K:K)</f>
        <v>SC002220 - Nguyễn Thuỷ Tiên</v>
      </c>
      <c r="AP549" s="139" t="str">
        <f t="array" ref="AP549">XLOOKUP($D:$D,'DS ST'!$J:$J,'DS ST'!L:L)</f>
        <v>Võ Thị Huệ</v>
      </c>
      <c r="AQ549" s="139" t="str">
        <f t="array" ref="AQ549">XLOOKUP($D:$D,'DS ST'!$J:$J,'DS ST'!M:M)</f>
        <v>HCM 003</v>
      </c>
      <c r="AR549" s="140"/>
      <c r="AS549" s="140"/>
      <c r="AT549" s="135" t="str">
        <f t="array" ref="AT549">xlookup($E:$E,'CLV2'!$A:$A,'CLV2'!$F:$F)</f>
        <v>3.LEAFY VEGGIES</v>
      </c>
      <c r="AU549" s="135" t="str">
        <f t="array" ref="AU549">xlookup($E:$E,'CLV2'!$A:$A,'CLV2'!$G:$G)</f>
        <v>4.Rau Ăn Bông</v>
      </c>
      <c r="AV549" s="142"/>
      <c r="AW549" s="143"/>
      <c r="AX549" s="144"/>
    </row>
    <row r="550" ht="22.5" customHeight="1">
      <c r="A550" s="113"/>
      <c r="B550" s="114">
        <v>46235.0</v>
      </c>
      <c r="C550" s="115" t="s">
        <v>1090</v>
      </c>
      <c r="D550" s="116" t="str">
        <f>VLOOKUP(C550,'DS ST'!A:B,2,0)</f>
        <v>NTT</v>
      </c>
      <c r="E550" s="117">
        <v>1101592.0</v>
      </c>
      <c r="F550" s="115" t="s">
        <v>1161</v>
      </c>
      <c r="G550" s="115" t="s">
        <v>104</v>
      </c>
      <c r="H550" s="118">
        <v>9.7</v>
      </c>
      <c r="I550" s="118">
        <v>9.58</v>
      </c>
      <c r="J550" s="119">
        <f t="shared" si="4"/>
        <v>0.12</v>
      </c>
      <c r="K550" s="115" t="s">
        <v>5561</v>
      </c>
      <c r="L550" s="121" t="str">
        <f t="shared" si="5"/>
        <v>PT15981641101592</v>
      </c>
      <c r="M550" s="121" t="s">
        <v>5562</v>
      </c>
      <c r="N550" s="122">
        <v>0.11999999999999922</v>
      </c>
      <c r="O550" s="122"/>
      <c r="P550" s="119">
        <f t="shared" si="6"/>
        <v>0</v>
      </c>
      <c r="Q550" s="124"/>
      <c r="R550" s="124"/>
      <c r="S550" s="124"/>
      <c r="T550" s="125" t="s">
        <v>695</v>
      </c>
      <c r="U550" s="126" t="s">
        <v>697</v>
      </c>
      <c r="V550" s="127" t="s">
        <v>492</v>
      </c>
      <c r="W550" s="129" t="str">
        <f t="shared" si="7"/>
        <v>Hao hụt</v>
      </c>
      <c r="X550" s="129" t="str">
        <f t="shared" si="21"/>
        <v/>
      </c>
      <c r="Y550" s="154" t="s">
        <v>499</v>
      </c>
      <c r="Z550" s="131" t="s">
        <v>745</v>
      </c>
      <c r="AA550" s="124"/>
      <c r="AB550" s="132"/>
      <c r="AC550" s="133"/>
      <c r="AD550" s="134"/>
      <c r="AE550" s="133"/>
      <c r="AF550" s="135" t="str">
        <f t="array" ref="AF550">xlookup($E:$E,'CLV2'!$A:$A,'CLV2'!E:E)</f>
        <v>2.FRUITS</v>
      </c>
      <c r="AG550" s="135" t="str">
        <f t="shared" si="10"/>
        <v>KG</v>
      </c>
      <c r="AH550" s="136">
        <f t="shared" si="11"/>
        <v>0.01237113402</v>
      </c>
      <c r="AI550" s="137">
        <f t="array" ref="AI550">XLOOKUP(E550,'Đơn giá'!A:A,'Đơn giá'!D:D)</f>
        <v>73000</v>
      </c>
      <c r="AJ550" s="138">
        <f t="shared" si="12"/>
        <v>8760</v>
      </c>
      <c r="AK550" s="138">
        <f t="shared" si="13"/>
        <v>8760</v>
      </c>
      <c r="AL550" s="138">
        <f t="shared" si="14"/>
        <v>0</v>
      </c>
      <c r="AM550" s="138">
        <f t="shared" si="15"/>
        <v>0</v>
      </c>
      <c r="AN550" s="138">
        <f t="shared" si="16"/>
        <v>0</v>
      </c>
      <c r="AO550" s="139" t="str">
        <f t="array" ref="AO550">XLOOKUP($D:$D,'DS ST'!$J:$J,'DS ST'!K:K)</f>
        <v>SC002220 - Nguyễn Thuỷ Tiên</v>
      </c>
      <c r="AP550" s="139" t="str">
        <f t="array" ref="AP550">XLOOKUP($D:$D,'DS ST'!$J:$J,'DS ST'!L:L)</f>
        <v>Võ Thị Huệ</v>
      </c>
      <c r="AQ550" s="139" t="str">
        <f t="array" ref="AQ550">XLOOKUP($D:$D,'DS ST'!$J:$J,'DS ST'!M:M)</f>
        <v>HCM 003</v>
      </c>
      <c r="AR550" s="140"/>
      <c r="AS550" s="140"/>
      <c r="AT550" s="135" t="str">
        <f t="array" ref="AT550">xlookup($E:$E,'CLV2'!$A:$A,'CLV2'!$F:$F)</f>
        <v>3.LOCAL FRUITS</v>
      </c>
      <c r="AU550" s="135" t="str">
        <f t="array" ref="AU550">xlookup($E:$E,'CLV2'!$A:$A,'CLV2'!$G:$G)</f>
        <v>4.Sầu Riêng</v>
      </c>
      <c r="AV550" s="142"/>
      <c r="AW550" s="143"/>
      <c r="AX550" s="144"/>
    </row>
    <row r="551" ht="22.5" customHeight="1">
      <c r="A551" s="113"/>
      <c r="B551" s="114">
        <v>46235.0</v>
      </c>
      <c r="C551" s="115" t="s">
        <v>1135</v>
      </c>
      <c r="D551" s="116" t="str">
        <f>VLOOKUP(C551,'DS ST'!A:B,2,0)</f>
        <v>PGS</v>
      </c>
      <c r="E551" s="117">
        <v>1101062.0</v>
      </c>
      <c r="F551" s="115" t="s">
        <v>103</v>
      </c>
      <c r="G551" s="115" t="s">
        <v>104</v>
      </c>
      <c r="H551" s="118">
        <v>10.0</v>
      </c>
      <c r="I551" s="118">
        <v>9.98</v>
      </c>
      <c r="J551" s="119">
        <f t="shared" si="4"/>
        <v>0.02</v>
      </c>
      <c r="K551" s="115" t="s">
        <v>5563</v>
      </c>
      <c r="L551" s="121" t="str">
        <f t="shared" si="5"/>
        <v>PT15981621101062</v>
      </c>
      <c r="M551" s="121" t="s">
        <v>5564</v>
      </c>
      <c r="N551" s="122">
        <v>0.019999999999999574</v>
      </c>
      <c r="O551" s="122"/>
      <c r="P551" s="119">
        <f t="shared" si="6"/>
        <v>0</v>
      </c>
      <c r="Q551" s="124"/>
      <c r="R551" s="124"/>
      <c r="S551" s="124"/>
      <c r="T551" s="125" t="s">
        <v>695</v>
      </c>
      <c r="U551" s="126" t="s">
        <v>697</v>
      </c>
      <c r="V551" s="127" t="s">
        <v>492</v>
      </c>
      <c r="W551" s="129" t="str">
        <f t="shared" si="7"/>
        <v>Hao hụt</v>
      </c>
      <c r="X551" s="129" t="str">
        <f t="shared" si="21"/>
        <v/>
      </c>
      <c r="Y551" s="154" t="s">
        <v>499</v>
      </c>
      <c r="Z551" s="131" t="s">
        <v>745</v>
      </c>
      <c r="AA551" s="124"/>
      <c r="AB551" s="132"/>
      <c r="AC551" s="133"/>
      <c r="AD551" s="134"/>
      <c r="AE551" s="133"/>
      <c r="AF551" s="135" t="str">
        <f t="array" ref="AF551">xlookup($E:$E,'CLV2'!$A:$A,'CLV2'!E:E)</f>
        <v>2.FRUITS</v>
      </c>
      <c r="AG551" s="135" t="str">
        <f t="shared" si="10"/>
        <v>KG</v>
      </c>
      <c r="AH551" s="136">
        <f t="shared" si="11"/>
        <v>0.002</v>
      </c>
      <c r="AI551" s="137">
        <f t="array" ref="AI551">XLOOKUP(E551,'Đơn giá'!A:A,'Đơn giá'!D:D)</f>
        <v>23000</v>
      </c>
      <c r="AJ551" s="138">
        <f t="shared" si="12"/>
        <v>460</v>
      </c>
      <c r="AK551" s="138">
        <f t="shared" si="13"/>
        <v>460</v>
      </c>
      <c r="AL551" s="138">
        <f t="shared" si="14"/>
        <v>0</v>
      </c>
      <c r="AM551" s="138">
        <f t="shared" si="15"/>
        <v>0</v>
      </c>
      <c r="AN551" s="138">
        <f t="shared" si="16"/>
        <v>0</v>
      </c>
      <c r="AO551" s="139" t="str">
        <f t="array" ref="AO551">XLOOKUP($D:$D,'DS ST'!$J:$J,'DS ST'!K:K)</f>
        <v>SC009565 - Cao Chánh Tuấn</v>
      </c>
      <c r="AP551" s="139" t="str">
        <f t="array" ref="AP551">XLOOKUP($D:$D,'DS ST'!$J:$J,'DS ST'!L:L)</f>
        <v>Võ Thị Huệ</v>
      </c>
      <c r="AQ551" s="139" t="str">
        <f t="array" ref="AQ551">XLOOKUP($D:$D,'DS ST'!$J:$J,'DS ST'!M:M)</f>
        <v>HCM 010</v>
      </c>
      <c r="AR551" s="140"/>
      <c r="AS551" s="140"/>
      <c r="AT551" s="135" t="str">
        <f t="array" ref="AT551">xlookup($E:$E,'CLV2'!$A:$A,'CLV2'!$F:$F)</f>
        <v>3.LOCAL FRUITS</v>
      </c>
      <c r="AU551" s="135" t="str">
        <f t="array" ref="AU551">xlookup($E:$E,'CLV2'!$A:$A,'CLV2'!$G:$G)</f>
        <v>4.Chuối</v>
      </c>
      <c r="AV551" s="142"/>
      <c r="AW551" s="143"/>
      <c r="AX551" s="144"/>
    </row>
    <row r="552" ht="22.5" customHeight="1">
      <c r="A552" s="113"/>
      <c r="B552" s="114">
        <v>46235.0</v>
      </c>
      <c r="C552" s="115" t="s">
        <v>1135</v>
      </c>
      <c r="D552" s="116" t="str">
        <f>VLOOKUP(C552,'DS ST'!A:B,2,0)</f>
        <v>PGS</v>
      </c>
      <c r="E552" s="117">
        <v>1101592.0</v>
      </c>
      <c r="F552" s="115" t="s">
        <v>1161</v>
      </c>
      <c r="G552" s="115" t="s">
        <v>104</v>
      </c>
      <c r="H552" s="118">
        <v>10.5</v>
      </c>
      <c r="I552" s="118">
        <v>10.4</v>
      </c>
      <c r="J552" s="119">
        <f t="shared" si="4"/>
        <v>0.1</v>
      </c>
      <c r="K552" s="115" t="s">
        <v>5563</v>
      </c>
      <c r="L552" s="121" t="str">
        <f t="shared" si="5"/>
        <v>PT15981621101592</v>
      </c>
      <c r="M552" s="121" t="s">
        <v>5564</v>
      </c>
      <c r="N552" s="122">
        <v>0.09999999999999964</v>
      </c>
      <c r="O552" s="122"/>
      <c r="P552" s="119">
        <f t="shared" si="6"/>
        <v>0</v>
      </c>
      <c r="Q552" s="124"/>
      <c r="R552" s="124"/>
      <c r="S552" s="124"/>
      <c r="T552" s="125" t="s">
        <v>695</v>
      </c>
      <c r="U552" s="126" t="s">
        <v>697</v>
      </c>
      <c r="V552" s="127" t="s">
        <v>492</v>
      </c>
      <c r="W552" s="129" t="str">
        <f t="shared" si="7"/>
        <v>Hao hụt</v>
      </c>
      <c r="X552" s="129" t="str">
        <f t="shared" si="21"/>
        <v/>
      </c>
      <c r="Y552" s="154" t="s">
        <v>499</v>
      </c>
      <c r="Z552" s="131" t="s">
        <v>745</v>
      </c>
      <c r="AA552" s="124"/>
      <c r="AB552" s="132"/>
      <c r="AC552" s="133"/>
      <c r="AD552" s="134"/>
      <c r="AE552" s="133"/>
      <c r="AF552" s="135" t="str">
        <f t="array" ref="AF552">xlookup($E:$E,'CLV2'!$A:$A,'CLV2'!E:E)</f>
        <v>2.FRUITS</v>
      </c>
      <c r="AG552" s="135" t="str">
        <f t="shared" si="10"/>
        <v>KG</v>
      </c>
      <c r="AH552" s="136">
        <f t="shared" si="11"/>
        <v>0.009523809524</v>
      </c>
      <c r="AI552" s="137">
        <f t="array" ref="AI552">XLOOKUP(E552,'Đơn giá'!A:A,'Đơn giá'!D:D)</f>
        <v>73000</v>
      </c>
      <c r="AJ552" s="138">
        <f t="shared" si="12"/>
        <v>7300</v>
      </c>
      <c r="AK552" s="138">
        <f t="shared" si="13"/>
        <v>7300</v>
      </c>
      <c r="AL552" s="138">
        <f t="shared" si="14"/>
        <v>0</v>
      </c>
      <c r="AM552" s="138">
        <f t="shared" si="15"/>
        <v>0</v>
      </c>
      <c r="AN552" s="138">
        <f t="shared" si="16"/>
        <v>0</v>
      </c>
      <c r="AO552" s="139" t="str">
        <f t="array" ref="AO552">XLOOKUP($D:$D,'DS ST'!$J:$J,'DS ST'!K:K)</f>
        <v>SC009565 - Cao Chánh Tuấn</v>
      </c>
      <c r="AP552" s="139" t="str">
        <f t="array" ref="AP552">XLOOKUP($D:$D,'DS ST'!$J:$J,'DS ST'!L:L)</f>
        <v>Võ Thị Huệ</v>
      </c>
      <c r="AQ552" s="139" t="str">
        <f t="array" ref="AQ552">XLOOKUP($D:$D,'DS ST'!$J:$J,'DS ST'!M:M)</f>
        <v>HCM 010</v>
      </c>
      <c r="AR552" s="140"/>
      <c r="AS552" s="140"/>
      <c r="AT552" s="135" t="str">
        <f t="array" ref="AT552">xlookup($E:$E,'CLV2'!$A:$A,'CLV2'!$F:$F)</f>
        <v>3.LOCAL FRUITS</v>
      </c>
      <c r="AU552" s="135" t="str">
        <f t="array" ref="AU552">xlookup($E:$E,'CLV2'!$A:$A,'CLV2'!$G:$G)</f>
        <v>4.Sầu Riêng</v>
      </c>
      <c r="AV552" s="142"/>
      <c r="AW552" s="143"/>
      <c r="AX552" s="144"/>
    </row>
    <row r="553" ht="22.5" customHeight="1">
      <c r="A553" s="113"/>
      <c r="B553" s="114">
        <v>46235.0</v>
      </c>
      <c r="C553" s="115" t="s">
        <v>1135</v>
      </c>
      <c r="D553" s="116" t="str">
        <f>VLOOKUP(C553,'DS ST'!A:B,2,0)</f>
        <v>PGS</v>
      </c>
      <c r="E553" s="117">
        <v>8.93611440011E12</v>
      </c>
      <c r="F553" s="115" t="s">
        <v>1370</v>
      </c>
      <c r="G553" s="115" t="s">
        <v>29</v>
      </c>
      <c r="H553" s="118">
        <v>10.0</v>
      </c>
      <c r="I553" s="118">
        <v>6.0</v>
      </c>
      <c r="J553" s="119">
        <f t="shared" si="4"/>
        <v>4</v>
      </c>
      <c r="K553" s="115" t="s">
        <v>5563</v>
      </c>
      <c r="L553" s="121" t="str">
        <f t="shared" si="5"/>
        <v>PT15981628936114400110</v>
      </c>
      <c r="M553" s="121" t="s">
        <v>5564</v>
      </c>
      <c r="N553" s="122"/>
      <c r="O553" s="122"/>
      <c r="P553" s="119">
        <f t="shared" si="6"/>
        <v>4</v>
      </c>
      <c r="Q553" s="124"/>
      <c r="R553" s="124"/>
      <c r="S553" s="124"/>
      <c r="T553" s="125" t="s">
        <v>695</v>
      </c>
      <c r="U553" s="126" t="s">
        <v>697</v>
      </c>
      <c r="V553" s="127" t="s">
        <v>1500</v>
      </c>
      <c r="W553" s="129" t="str">
        <f t="shared" si="7"/>
        <v/>
      </c>
      <c r="X553" s="129" t="str">
        <f t="shared" si="21"/>
        <v/>
      </c>
      <c r="Y553" s="130" t="str">
        <f>IF(N(P553)&lt;=0,"",IF(OR(T553="Hình KDB",T553="Hình tele",ISNUMBER(SEARCH("Hình KDB",T553)),ISNUMBER(SEARCH("Hình tele",T553)),ISNUMBER(SEARCH("sai code",T553)),ISNUMBER(SEARCH("Thiếu kiện",U553))),"Kho rau",IF(AND(T553&lt;&gt;"Hình KDB",T553&lt;&gt;"Hình tele"),"Chưa xác định",IF(N(O553)&gt;0,IF(OR(T553="Hình KDB",T553="Hình tele",ISNUMBER(SEARCH("Hình KDB",T553)),ISNUMBER(SEARCH("Hình tele",T553)),ISNUMBER(SEARCH("sai code",T553)),ISNUMBER(SEARCH("Thiếu kiện",U553))),"Kho rau","Chưa xác định"),IF(OR(T553="Hình KDB",T553="Hình tele",ISNUMBER(SEARCH("Hình KDB",T553)),ISNUMBER(SEARCH("Hình tele",T553)),ISNUMBER(SEARCH("sai code",T553)),ISNUMBER(SEARCH("Thiếu kiện",U553))),"Kho rau",IF(V553="Chưa xác định","Chưa xác định",IF(OR(V553="DC giao thiếu",V553="TX giao thiếu kiện",V553="Hàng không đạt CL"),"Kho rau","")))))))</f>
        <v>Kho rau</v>
      </c>
      <c r="Z553" s="131" t="s">
        <v>745</v>
      </c>
      <c r="AA553" s="124"/>
      <c r="AB553" s="132"/>
      <c r="AC553" s="133"/>
      <c r="AD553" s="134"/>
      <c r="AE553" s="133"/>
      <c r="AF553" s="135" t="str">
        <f t="array" ref="AF553">xlookup($E:$E,'CLV2'!$A:$A,'CLV2'!E:E)</f>
        <v>2.VEGETABLES</v>
      </c>
      <c r="AG553" s="135" t="str">
        <f t="shared" si="10"/>
        <v>Pack</v>
      </c>
      <c r="AH553" s="136">
        <f t="shared" si="11"/>
        <v>0.4</v>
      </c>
      <c r="AI553" s="137">
        <f t="array" ref="AI553">XLOOKUP(E553,'Đơn giá'!A:A,'Đơn giá'!D:D)</f>
        <v>24000</v>
      </c>
      <c r="AJ553" s="138">
        <f t="shared" si="12"/>
        <v>96000</v>
      </c>
      <c r="AK553" s="138">
        <f t="shared" si="13"/>
        <v>0</v>
      </c>
      <c r="AL553" s="138">
        <f t="shared" si="14"/>
        <v>0</v>
      </c>
      <c r="AM553" s="138">
        <f t="shared" si="15"/>
        <v>96000</v>
      </c>
      <c r="AN553" s="138">
        <f t="shared" si="16"/>
        <v>0</v>
      </c>
      <c r="AO553" s="139" t="str">
        <f t="array" ref="AO553">XLOOKUP($D:$D,'DS ST'!$J:$J,'DS ST'!K:K)</f>
        <v>SC009565 - Cao Chánh Tuấn</v>
      </c>
      <c r="AP553" s="139" t="str">
        <f t="array" ref="AP553">XLOOKUP($D:$D,'DS ST'!$J:$J,'DS ST'!L:L)</f>
        <v>Võ Thị Huệ</v>
      </c>
      <c r="AQ553" s="139" t="str">
        <f t="array" ref="AQ553">XLOOKUP($D:$D,'DS ST'!$J:$J,'DS ST'!M:M)</f>
        <v>HCM 010</v>
      </c>
      <c r="AR553" s="140"/>
      <c r="AS553" s="140"/>
      <c r="AT553" s="135" t="str">
        <f t="array" ref="AT553">xlookup($E:$E,'CLV2'!$A:$A,'CLV2'!$F:$F)</f>
        <v>3.LEAFY VEGGIES</v>
      </c>
      <c r="AU553" s="135" t="str">
        <f t="array" ref="AU553">xlookup($E:$E,'CLV2'!$A:$A,'CLV2'!$G:$G)</f>
        <v>4.Rau Cải</v>
      </c>
      <c r="AV553" s="142"/>
      <c r="AW553" s="143"/>
      <c r="AX553" s="144"/>
    </row>
    <row r="554" ht="22.5" customHeight="1">
      <c r="A554" s="113"/>
      <c r="B554" s="114">
        <v>46235.0</v>
      </c>
      <c r="C554" s="115" t="s">
        <v>805</v>
      </c>
      <c r="D554" s="116" t="str">
        <f>VLOOKUP(C554,'DS ST'!A:B,2,0)</f>
        <v>AKR</v>
      </c>
      <c r="E554" s="117">
        <v>10901.0</v>
      </c>
      <c r="F554" s="115" t="s">
        <v>736</v>
      </c>
      <c r="G554" s="115" t="s">
        <v>29</v>
      </c>
      <c r="H554" s="118">
        <v>7.0</v>
      </c>
      <c r="I554" s="118">
        <v>6.0</v>
      </c>
      <c r="J554" s="119">
        <f t="shared" si="4"/>
        <v>1</v>
      </c>
      <c r="K554" s="115" t="s">
        <v>5565</v>
      </c>
      <c r="L554" s="121" t="str">
        <f t="shared" si="5"/>
        <v>PT159816010901</v>
      </c>
      <c r="M554" s="121" t="s">
        <v>5566</v>
      </c>
      <c r="N554" s="122"/>
      <c r="O554" s="122"/>
      <c r="P554" s="119">
        <f t="shared" si="6"/>
        <v>1</v>
      </c>
      <c r="Q554" s="124"/>
      <c r="R554" s="124"/>
      <c r="S554" s="124"/>
      <c r="T554" s="125"/>
      <c r="U554" s="126" t="s">
        <v>697</v>
      </c>
      <c r="V554" s="127" t="s">
        <v>1500</v>
      </c>
      <c r="W554" s="129" t="str">
        <f t="shared" si="7"/>
        <v/>
      </c>
      <c r="X554" s="129" t="str">
        <f t="shared" si="21"/>
        <v/>
      </c>
      <c r="Y554" s="154" t="s">
        <v>499</v>
      </c>
      <c r="Z554" s="131" t="s">
        <v>745</v>
      </c>
      <c r="AA554" s="124"/>
      <c r="AB554" s="132"/>
      <c r="AC554" s="133"/>
      <c r="AD554" s="134"/>
      <c r="AE554" s="133"/>
      <c r="AF554" s="135" t="str">
        <f t="array" ref="AF554">xlookup($E:$E,'CLV2'!$A:$A,'CLV2'!E:E)</f>
        <v>2.VEGETABLES</v>
      </c>
      <c r="AG554" s="135" t="str">
        <f t="shared" si="10"/>
        <v>Pack</v>
      </c>
      <c r="AH554" s="136">
        <f t="shared" si="11"/>
        <v>0.1428571429</v>
      </c>
      <c r="AI554" s="137">
        <f t="array" ref="AI554">XLOOKUP(E554,'Đơn giá'!A:A,'Đơn giá'!D:D)</f>
        <v>9000</v>
      </c>
      <c r="AJ554" s="138">
        <f t="shared" si="12"/>
        <v>9000</v>
      </c>
      <c r="AK554" s="138">
        <f t="shared" si="13"/>
        <v>0</v>
      </c>
      <c r="AL554" s="138">
        <f t="shared" si="14"/>
        <v>0</v>
      </c>
      <c r="AM554" s="138">
        <f t="shared" si="15"/>
        <v>9000</v>
      </c>
      <c r="AN554" s="138">
        <f t="shared" si="16"/>
        <v>0</v>
      </c>
      <c r="AO554" s="139" t="str">
        <f t="array" ref="AO554">XLOOKUP($D:$D,'DS ST'!$J:$J,'DS ST'!K:K)</f>
        <v>SC003943 - Lâm Văn Tú</v>
      </c>
      <c r="AP554" s="139" t="str">
        <f t="array" ref="AP554">XLOOKUP($D:$D,'DS ST'!$J:$J,'DS ST'!L:L)</f>
        <v>Võ Thị Huệ</v>
      </c>
      <c r="AQ554" s="139" t="str">
        <f t="array" ref="AQ554">XLOOKUP($D:$D,'DS ST'!$J:$J,'DS ST'!M:M)</f>
        <v>HCM 011</v>
      </c>
      <c r="AR554" s="140"/>
      <c r="AS554" s="140"/>
      <c r="AT554" s="135" t="str">
        <f t="array" ref="AT554">xlookup($E:$E,'CLV2'!$A:$A,'CLV2'!$F:$F)</f>
        <v>3.LEAFY VEGGIES</v>
      </c>
      <c r="AU554" s="135" t="str">
        <f t="array" ref="AU554">xlookup($E:$E,'CLV2'!$A:$A,'CLV2'!$G:$G)</f>
        <v>4.Rau Cải</v>
      </c>
      <c r="AV554" s="142"/>
      <c r="AW554" s="143"/>
      <c r="AX554" s="144"/>
    </row>
    <row r="555" ht="22.5" customHeight="1">
      <c r="A555" s="113"/>
      <c r="B555" s="114">
        <v>46235.0</v>
      </c>
      <c r="C555" s="115" t="s">
        <v>805</v>
      </c>
      <c r="D555" s="116" t="str">
        <f>VLOOKUP(C555,'DS ST'!A:B,2,0)</f>
        <v>AKR</v>
      </c>
      <c r="E555" s="117">
        <v>1100867.0</v>
      </c>
      <c r="F555" s="115" t="s">
        <v>924</v>
      </c>
      <c r="G555" s="115" t="s">
        <v>104</v>
      </c>
      <c r="H555" s="118">
        <v>5.8</v>
      </c>
      <c r="I555" s="118">
        <v>5.72</v>
      </c>
      <c r="J555" s="119">
        <f t="shared" si="4"/>
        <v>0.08</v>
      </c>
      <c r="K555" s="115" t="s">
        <v>5565</v>
      </c>
      <c r="L555" s="121" t="str">
        <f t="shared" si="5"/>
        <v>PT15981601100867</v>
      </c>
      <c r="M555" s="121" t="s">
        <v>5566</v>
      </c>
      <c r="N555" s="122">
        <v>0.08000000000000007</v>
      </c>
      <c r="O555" s="122"/>
      <c r="P555" s="119">
        <f t="shared" si="6"/>
        <v>0</v>
      </c>
      <c r="Q555" s="124"/>
      <c r="R555" s="124"/>
      <c r="S555" s="124"/>
      <c r="T555" s="125" t="s">
        <v>695</v>
      </c>
      <c r="U555" s="126" t="s">
        <v>697</v>
      </c>
      <c r="V555" s="127" t="s">
        <v>492</v>
      </c>
      <c r="W555" s="129" t="str">
        <f t="shared" si="7"/>
        <v>Hao hụt</v>
      </c>
      <c r="X555" s="129" t="str">
        <f t="shared" si="21"/>
        <v/>
      </c>
      <c r="Y555" s="154" t="s">
        <v>499</v>
      </c>
      <c r="Z555" s="131" t="s">
        <v>745</v>
      </c>
      <c r="AA555" s="124"/>
      <c r="AB555" s="132"/>
      <c r="AC555" s="133"/>
      <c r="AD555" s="134"/>
      <c r="AE555" s="133"/>
      <c r="AF555" s="135" t="str">
        <f t="array" ref="AF555">xlookup($E:$E,'CLV2'!$A:$A,'CLV2'!E:E)</f>
        <v>2.FRUITS</v>
      </c>
      <c r="AG555" s="135" t="str">
        <f t="shared" si="10"/>
        <v>KG</v>
      </c>
      <c r="AH555" s="136">
        <f t="shared" si="11"/>
        <v>0.01379310345</v>
      </c>
      <c r="AI555" s="137">
        <f t="array" ref="AI555">XLOOKUP(E555,'Đơn giá'!A:A,'Đơn giá'!D:D)</f>
        <v>33000</v>
      </c>
      <c r="AJ555" s="138">
        <f t="shared" si="12"/>
        <v>2640</v>
      </c>
      <c r="AK555" s="138">
        <f t="shared" si="13"/>
        <v>2640</v>
      </c>
      <c r="AL555" s="138">
        <f t="shared" si="14"/>
        <v>0</v>
      </c>
      <c r="AM555" s="138">
        <f t="shared" si="15"/>
        <v>0</v>
      </c>
      <c r="AN555" s="138">
        <f t="shared" si="16"/>
        <v>0</v>
      </c>
      <c r="AO555" s="139" t="str">
        <f t="array" ref="AO555">XLOOKUP($D:$D,'DS ST'!$J:$J,'DS ST'!K:K)</f>
        <v>SC003943 - Lâm Văn Tú</v>
      </c>
      <c r="AP555" s="139" t="str">
        <f t="array" ref="AP555">XLOOKUP($D:$D,'DS ST'!$J:$J,'DS ST'!L:L)</f>
        <v>Võ Thị Huệ</v>
      </c>
      <c r="AQ555" s="139" t="str">
        <f t="array" ref="AQ555">XLOOKUP($D:$D,'DS ST'!$J:$J,'DS ST'!M:M)</f>
        <v>HCM 011</v>
      </c>
      <c r="AR555" s="140"/>
      <c r="AS555" s="140"/>
      <c r="AT555" s="135" t="str">
        <f t="array" ref="AT555">xlookup($E:$E,'CLV2'!$A:$A,'CLV2'!$F:$F)</f>
        <v>3.LOCAL FRUITS</v>
      </c>
      <c r="AU555" s="135" t="str">
        <f t="array" ref="AU555">xlookup($E:$E,'CLV2'!$A:$A,'CLV2'!$G:$G)</f>
        <v>4.Bưởi</v>
      </c>
      <c r="AV555" s="142"/>
      <c r="AW555" s="143"/>
      <c r="AX555" s="144"/>
    </row>
    <row r="556" ht="22.5" customHeight="1">
      <c r="A556" s="113"/>
      <c r="B556" s="114">
        <v>46235.0</v>
      </c>
      <c r="C556" s="115" t="s">
        <v>805</v>
      </c>
      <c r="D556" s="116" t="str">
        <f>VLOOKUP(C556,'DS ST'!A:B,2,0)</f>
        <v>AKR</v>
      </c>
      <c r="E556" s="117">
        <v>1100992.0</v>
      </c>
      <c r="F556" s="115" t="s">
        <v>641</v>
      </c>
      <c r="G556" s="115" t="s">
        <v>104</v>
      </c>
      <c r="H556" s="118">
        <v>10.1</v>
      </c>
      <c r="I556" s="118">
        <v>10.06</v>
      </c>
      <c r="J556" s="119">
        <f t="shared" si="4"/>
        <v>0.04</v>
      </c>
      <c r="K556" s="115" t="s">
        <v>5565</v>
      </c>
      <c r="L556" s="121" t="str">
        <f t="shared" si="5"/>
        <v>PT15981601100992</v>
      </c>
      <c r="M556" s="121" t="s">
        <v>5566</v>
      </c>
      <c r="N556" s="122">
        <v>0.03999999999999915</v>
      </c>
      <c r="O556" s="122"/>
      <c r="P556" s="119">
        <f t="shared" si="6"/>
        <v>0</v>
      </c>
      <c r="Q556" s="124"/>
      <c r="R556" s="124"/>
      <c r="S556" s="124"/>
      <c r="T556" s="125" t="s">
        <v>695</v>
      </c>
      <c r="U556" s="126" t="s">
        <v>697</v>
      </c>
      <c r="V556" s="127" t="s">
        <v>492</v>
      </c>
      <c r="W556" s="129" t="str">
        <f t="shared" si="7"/>
        <v>Hao hụt</v>
      </c>
      <c r="X556" s="129" t="str">
        <f t="shared" si="21"/>
        <v/>
      </c>
      <c r="Y556" s="154" t="s">
        <v>499</v>
      </c>
      <c r="Z556" s="131" t="s">
        <v>745</v>
      </c>
      <c r="AA556" s="124"/>
      <c r="AB556" s="132"/>
      <c r="AC556" s="133"/>
      <c r="AD556" s="134"/>
      <c r="AE556" s="133"/>
      <c r="AF556" s="135" t="str">
        <f t="array" ref="AF556">xlookup($E:$E,'CLV2'!$A:$A,'CLV2'!E:E)</f>
        <v>2.FRUITS</v>
      </c>
      <c r="AG556" s="135" t="str">
        <f t="shared" si="10"/>
        <v>KG</v>
      </c>
      <c r="AH556" s="136">
        <f t="shared" si="11"/>
        <v>0.00396039604</v>
      </c>
      <c r="AI556" s="137">
        <f t="array" ref="AI556">XLOOKUP(E556,'Đơn giá'!A:A,'Đơn giá'!D:D)</f>
        <v>37000</v>
      </c>
      <c r="AJ556" s="138">
        <f t="shared" si="12"/>
        <v>1480</v>
      </c>
      <c r="AK556" s="138">
        <f t="shared" si="13"/>
        <v>1480</v>
      </c>
      <c r="AL556" s="138">
        <f t="shared" si="14"/>
        <v>0</v>
      </c>
      <c r="AM556" s="138">
        <f t="shared" si="15"/>
        <v>0</v>
      </c>
      <c r="AN556" s="138">
        <f t="shared" si="16"/>
        <v>0</v>
      </c>
      <c r="AO556" s="139" t="str">
        <f t="array" ref="AO556">XLOOKUP($D:$D,'DS ST'!$J:$J,'DS ST'!K:K)</f>
        <v>SC003943 - Lâm Văn Tú</v>
      </c>
      <c r="AP556" s="139" t="str">
        <f t="array" ref="AP556">XLOOKUP($D:$D,'DS ST'!$J:$J,'DS ST'!L:L)</f>
        <v>Võ Thị Huệ</v>
      </c>
      <c r="AQ556" s="139" t="str">
        <f t="array" ref="AQ556">XLOOKUP($D:$D,'DS ST'!$J:$J,'DS ST'!M:M)</f>
        <v>HCM 011</v>
      </c>
      <c r="AR556" s="140"/>
      <c r="AS556" s="140"/>
      <c r="AT556" s="135" t="str">
        <f t="array" ref="AT556">xlookup($E:$E,'CLV2'!$A:$A,'CLV2'!$F:$F)</f>
        <v>3.LOCAL FRUITS</v>
      </c>
      <c r="AU556" s="135" t="str">
        <f t="array" ref="AU556">xlookup($E:$E,'CLV2'!$A:$A,'CLV2'!$G:$G)</f>
        <v>4.Dưa Lưới</v>
      </c>
      <c r="AV556" s="142"/>
      <c r="AW556" s="143"/>
      <c r="AX556" s="144"/>
    </row>
    <row r="557" ht="22.5" customHeight="1">
      <c r="A557" s="113"/>
      <c r="B557" s="114">
        <v>46235.0</v>
      </c>
      <c r="C557" s="115" t="s">
        <v>805</v>
      </c>
      <c r="D557" s="116" t="str">
        <f>VLOOKUP(C557,'DS ST'!A:B,2,0)</f>
        <v>AKR</v>
      </c>
      <c r="E557" s="117">
        <v>1101318.0</v>
      </c>
      <c r="F557" s="115" t="s">
        <v>1036</v>
      </c>
      <c r="G557" s="115" t="s">
        <v>104</v>
      </c>
      <c r="H557" s="118">
        <v>8.3</v>
      </c>
      <c r="I557" s="118">
        <v>8.26</v>
      </c>
      <c r="J557" s="119">
        <f t="shared" si="4"/>
        <v>0.04</v>
      </c>
      <c r="K557" s="115" t="s">
        <v>5565</v>
      </c>
      <c r="L557" s="121" t="str">
        <f t="shared" si="5"/>
        <v>PT15981601101318</v>
      </c>
      <c r="M557" s="121" t="s">
        <v>5566</v>
      </c>
      <c r="N557" s="122">
        <v>0.040000000000000924</v>
      </c>
      <c r="O557" s="122"/>
      <c r="P557" s="119">
        <f t="shared" si="6"/>
        <v>0</v>
      </c>
      <c r="Q557" s="124"/>
      <c r="R557" s="124"/>
      <c r="S557" s="124"/>
      <c r="T557" s="125" t="s">
        <v>695</v>
      </c>
      <c r="U557" s="126" t="s">
        <v>697</v>
      </c>
      <c r="V557" s="127" t="s">
        <v>492</v>
      </c>
      <c r="W557" s="129" t="str">
        <f t="shared" si="7"/>
        <v>Hao hụt</v>
      </c>
      <c r="X557" s="129" t="str">
        <f t="shared" si="21"/>
        <v/>
      </c>
      <c r="Y557" s="154" t="s">
        <v>499</v>
      </c>
      <c r="Z557" s="131" t="s">
        <v>745</v>
      </c>
      <c r="AA557" s="124"/>
      <c r="AB557" s="132"/>
      <c r="AC557" s="133"/>
      <c r="AD557" s="134"/>
      <c r="AE557" s="133"/>
      <c r="AF557" s="135" t="str">
        <f t="array" ref="AF557">xlookup($E:$E,'CLV2'!$A:$A,'CLV2'!E:E)</f>
        <v>2.FRUITS</v>
      </c>
      <c r="AG557" s="135" t="str">
        <f t="shared" si="10"/>
        <v>KG</v>
      </c>
      <c r="AH557" s="136">
        <f t="shared" si="11"/>
        <v>0.004819277108</v>
      </c>
      <c r="AI557" s="137">
        <f t="array" ref="AI557">XLOOKUP(E557,'Đơn giá'!A:A,'Đơn giá'!D:D)</f>
        <v>35000</v>
      </c>
      <c r="AJ557" s="138">
        <f t="shared" si="12"/>
        <v>1400</v>
      </c>
      <c r="AK557" s="138">
        <f t="shared" si="13"/>
        <v>1400</v>
      </c>
      <c r="AL557" s="138">
        <f t="shared" si="14"/>
        <v>0</v>
      </c>
      <c r="AM557" s="138">
        <f t="shared" si="15"/>
        <v>0</v>
      </c>
      <c r="AN557" s="138">
        <f t="shared" si="16"/>
        <v>0</v>
      </c>
      <c r="AO557" s="139" t="str">
        <f t="array" ref="AO557">XLOOKUP($D:$D,'DS ST'!$J:$J,'DS ST'!K:K)</f>
        <v>SC003943 - Lâm Văn Tú</v>
      </c>
      <c r="AP557" s="139" t="str">
        <f t="array" ref="AP557">XLOOKUP($D:$D,'DS ST'!$J:$J,'DS ST'!L:L)</f>
        <v>Võ Thị Huệ</v>
      </c>
      <c r="AQ557" s="139" t="str">
        <f t="array" ref="AQ557">XLOOKUP($D:$D,'DS ST'!$J:$J,'DS ST'!M:M)</f>
        <v>HCM 011</v>
      </c>
      <c r="AR557" s="140"/>
      <c r="AS557" s="140"/>
      <c r="AT557" s="135" t="str">
        <f t="array" ref="AT557">xlookup($E:$E,'CLV2'!$A:$A,'CLV2'!$F:$F)</f>
        <v>3.LOCAL FRUITS</v>
      </c>
      <c r="AU557" s="135" t="str">
        <f t="array" ref="AU557">xlookup($E:$E,'CLV2'!$A:$A,'CLV2'!$G:$G)</f>
        <v>4.Mận Roi</v>
      </c>
      <c r="AV557" s="142"/>
      <c r="AW557" s="143"/>
      <c r="AX557" s="144"/>
    </row>
    <row r="558" ht="22.5" customHeight="1">
      <c r="A558" s="113"/>
      <c r="B558" s="114">
        <v>46235.0</v>
      </c>
      <c r="C558" s="115" t="s">
        <v>805</v>
      </c>
      <c r="D558" s="116" t="str">
        <f>VLOOKUP(C558,'DS ST'!A:B,2,0)</f>
        <v>AKR</v>
      </c>
      <c r="E558" s="117">
        <v>1101366.0</v>
      </c>
      <c r="F558" s="115" t="s">
        <v>1804</v>
      </c>
      <c r="G558" s="115" t="s">
        <v>104</v>
      </c>
      <c r="H558" s="118">
        <v>12.5</v>
      </c>
      <c r="I558" s="118">
        <v>12.4</v>
      </c>
      <c r="J558" s="119">
        <f t="shared" si="4"/>
        <v>0.1</v>
      </c>
      <c r="K558" s="115" t="s">
        <v>5565</v>
      </c>
      <c r="L558" s="121" t="str">
        <f t="shared" si="5"/>
        <v>PT15981601101366</v>
      </c>
      <c r="M558" s="121" t="s">
        <v>5566</v>
      </c>
      <c r="N558" s="122">
        <v>0.09999999999999964</v>
      </c>
      <c r="O558" s="122"/>
      <c r="P558" s="119">
        <f t="shared" si="6"/>
        <v>0</v>
      </c>
      <c r="Q558" s="124"/>
      <c r="R558" s="124"/>
      <c r="S558" s="124"/>
      <c r="T558" s="125" t="s">
        <v>695</v>
      </c>
      <c r="U558" s="126" t="s">
        <v>697</v>
      </c>
      <c r="V558" s="127" t="s">
        <v>492</v>
      </c>
      <c r="W558" s="129" t="str">
        <f t="shared" si="7"/>
        <v>Hao hụt</v>
      </c>
      <c r="X558" s="129" t="str">
        <f t="shared" si="21"/>
        <v/>
      </c>
      <c r="Y558" s="154" t="s">
        <v>499</v>
      </c>
      <c r="Z558" s="131" t="s">
        <v>745</v>
      </c>
      <c r="AA558" s="124"/>
      <c r="AB558" s="132"/>
      <c r="AC558" s="133"/>
      <c r="AD558" s="134"/>
      <c r="AE558" s="133"/>
      <c r="AF558" s="135" t="str">
        <f t="array" ref="AF558">xlookup($E:$E,'CLV2'!$A:$A,'CLV2'!E:E)</f>
        <v>2.VEGETABLES</v>
      </c>
      <c r="AG558" s="135" t="str">
        <f t="shared" si="10"/>
        <v>KG</v>
      </c>
      <c r="AH558" s="136">
        <f t="shared" si="11"/>
        <v>0.008</v>
      </c>
      <c r="AI558" s="137">
        <f t="array" ref="AI558">XLOOKUP(E558,'Đơn giá'!A:A,'Đơn giá'!D:D)</f>
        <v>55000</v>
      </c>
      <c r="AJ558" s="138">
        <f t="shared" si="12"/>
        <v>5500</v>
      </c>
      <c r="AK558" s="138">
        <f t="shared" si="13"/>
        <v>5500</v>
      </c>
      <c r="AL558" s="138">
        <f t="shared" si="14"/>
        <v>0</v>
      </c>
      <c r="AM558" s="138">
        <f t="shared" si="15"/>
        <v>0</v>
      </c>
      <c r="AN558" s="138">
        <f t="shared" si="16"/>
        <v>0</v>
      </c>
      <c r="AO558" s="139" t="str">
        <f t="array" ref="AO558">XLOOKUP($D:$D,'DS ST'!$J:$J,'DS ST'!K:K)</f>
        <v>SC003943 - Lâm Văn Tú</v>
      </c>
      <c r="AP558" s="139" t="str">
        <f t="array" ref="AP558">XLOOKUP($D:$D,'DS ST'!$J:$J,'DS ST'!L:L)</f>
        <v>Võ Thị Huệ</v>
      </c>
      <c r="AQ558" s="139" t="str">
        <f t="array" ref="AQ558">XLOOKUP($D:$D,'DS ST'!$J:$J,'DS ST'!M:M)</f>
        <v>HCM 011</v>
      </c>
      <c r="AR558" s="140"/>
      <c r="AS558" s="140"/>
      <c r="AT558" s="135" t="str">
        <f t="array" ref="AT558">xlookup($E:$E,'CLV2'!$A:$A,'CLV2'!$F:$F)</f>
        <v>3.LEAFY VEGGIES</v>
      </c>
      <c r="AU558" s="135" t="str">
        <f t="array" ref="AU558">xlookup($E:$E,'CLV2'!$A:$A,'CLV2'!$G:$G)</f>
        <v>4.Rau Ăn Bông</v>
      </c>
      <c r="AV558" s="142"/>
      <c r="AW558" s="143"/>
      <c r="AX558" s="144"/>
    </row>
    <row r="559" ht="22.5" customHeight="1">
      <c r="A559" s="113"/>
      <c r="B559" s="114">
        <v>46235.0</v>
      </c>
      <c r="C559" s="115" t="s">
        <v>805</v>
      </c>
      <c r="D559" s="116" t="str">
        <f>VLOOKUP(C559,'DS ST'!A:B,2,0)</f>
        <v>AKR</v>
      </c>
      <c r="E559" s="117">
        <v>1101592.0</v>
      </c>
      <c r="F559" s="115" t="s">
        <v>1161</v>
      </c>
      <c r="G559" s="115" t="s">
        <v>104</v>
      </c>
      <c r="H559" s="118">
        <v>10.4</v>
      </c>
      <c r="I559" s="118">
        <v>10.36</v>
      </c>
      <c r="J559" s="119">
        <f t="shared" si="4"/>
        <v>0.04</v>
      </c>
      <c r="K559" s="115" t="s">
        <v>5565</v>
      </c>
      <c r="L559" s="121" t="str">
        <f t="shared" si="5"/>
        <v>PT15981601101592</v>
      </c>
      <c r="M559" s="121" t="s">
        <v>5566</v>
      </c>
      <c r="N559" s="122">
        <v>0.040000000000000924</v>
      </c>
      <c r="O559" s="122"/>
      <c r="P559" s="119">
        <f t="shared" si="6"/>
        <v>0</v>
      </c>
      <c r="Q559" s="124"/>
      <c r="R559" s="124"/>
      <c r="S559" s="124"/>
      <c r="T559" s="125" t="s">
        <v>695</v>
      </c>
      <c r="U559" s="126" t="s">
        <v>697</v>
      </c>
      <c r="V559" s="127" t="s">
        <v>492</v>
      </c>
      <c r="W559" s="129" t="str">
        <f t="shared" si="7"/>
        <v>Hao hụt</v>
      </c>
      <c r="X559" s="129" t="str">
        <f t="shared" si="21"/>
        <v/>
      </c>
      <c r="Y559" s="154" t="s">
        <v>499</v>
      </c>
      <c r="Z559" s="131" t="s">
        <v>745</v>
      </c>
      <c r="AA559" s="124"/>
      <c r="AB559" s="132"/>
      <c r="AC559" s="133"/>
      <c r="AD559" s="134"/>
      <c r="AE559" s="133"/>
      <c r="AF559" s="135" t="str">
        <f t="array" ref="AF559">xlookup($E:$E,'CLV2'!$A:$A,'CLV2'!E:E)</f>
        <v>2.FRUITS</v>
      </c>
      <c r="AG559" s="135" t="str">
        <f t="shared" si="10"/>
        <v>KG</v>
      </c>
      <c r="AH559" s="136">
        <f t="shared" si="11"/>
        <v>0.003846153846</v>
      </c>
      <c r="AI559" s="137">
        <f t="array" ref="AI559">XLOOKUP(E559,'Đơn giá'!A:A,'Đơn giá'!D:D)</f>
        <v>73000</v>
      </c>
      <c r="AJ559" s="138">
        <f t="shared" si="12"/>
        <v>2920</v>
      </c>
      <c r="AK559" s="138">
        <f t="shared" si="13"/>
        <v>2920</v>
      </c>
      <c r="AL559" s="138">
        <f t="shared" si="14"/>
        <v>0</v>
      </c>
      <c r="AM559" s="138">
        <f t="shared" si="15"/>
        <v>0</v>
      </c>
      <c r="AN559" s="138">
        <f t="shared" si="16"/>
        <v>0</v>
      </c>
      <c r="AO559" s="139" t="str">
        <f t="array" ref="AO559">XLOOKUP($D:$D,'DS ST'!$J:$J,'DS ST'!K:K)</f>
        <v>SC003943 - Lâm Văn Tú</v>
      </c>
      <c r="AP559" s="139" t="str">
        <f t="array" ref="AP559">XLOOKUP($D:$D,'DS ST'!$J:$J,'DS ST'!L:L)</f>
        <v>Võ Thị Huệ</v>
      </c>
      <c r="AQ559" s="139" t="str">
        <f t="array" ref="AQ559">XLOOKUP($D:$D,'DS ST'!$J:$J,'DS ST'!M:M)</f>
        <v>HCM 011</v>
      </c>
      <c r="AR559" s="140"/>
      <c r="AS559" s="140"/>
      <c r="AT559" s="135" t="str">
        <f t="array" ref="AT559">xlookup($E:$E,'CLV2'!$A:$A,'CLV2'!$F:$F)</f>
        <v>3.LOCAL FRUITS</v>
      </c>
      <c r="AU559" s="135" t="str">
        <f t="array" ref="AU559">xlookup($E:$E,'CLV2'!$A:$A,'CLV2'!$G:$G)</f>
        <v>4.Sầu Riêng</v>
      </c>
      <c r="AV559" s="142"/>
      <c r="AW559" s="143"/>
      <c r="AX559" s="144"/>
    </row>
    <row r="560" ht="22.5" customHeight="1">
      <c r="A560" s="113"/>
      <c r="B560" s="114">
        <v>46235.0</v>
      </c>
      <c r="C560" s="115" t="s">
        <v>850</v>
      </c>
      <c r="D560" s="116" t="str">
        <f>VLOOKUP(C560,'DS ST'!A:B,2,0)</f>
        <v>CLD</v>
      </c>
      <c r="E560" s="117">
        <v>10464.0</v>
      </c>
      <c r="F560" s="115" t="s">
        <v>1946</v>
      </c>
      <c r="G560" s="115" t="s">
        <v>29</v>
      </c>
      <c r="H560" s="118">
        <v>7.0</v>
      </c>
      <c r="I560" s="118">
        <v>0.0</v>
      </c>
      <c r="J560" s="119">
        <f t="shared" si="4"/>
        <v>7</v>
      </c>
      <c r="K560" s="115" t="s">
        <v>5567</v>
      </c>
      <c r="L560" s="121" t="str">
        <f t="shared" si="5"/>
        <v>PT159815710464</v>
      </c>
      <c r="M560" s="121" t="s">
        <v>5568</v>
      </c>
      <c r="N560" s="122"/>
      <c r="O560" s="122"/>
      <c r="P560" s="119">
        <f t="shared" si="6"/>
        <v>7</v>
      </c>
      <c r="Q560" s="124"/>
      <c r="R560" s="124"/>
      <c r="S560" s="153" t="s">
        <v>5569</v>
      </c>
      <c r="T560" s="125"/>
      <c r="U560" s="126" t="s">
        <v>697</v>
      </c>
      <c r="V560" s="127" t="s">
        <v>1500</v>
      </c>
      <c r="W560" s="129" t="str">
        <f t="shared" si="7"/>
        <v/>
      </c>
      <c r="X560" s="129" t="str">
        <f t="shared" si="21"/>
        <v/>
      </c>
      <c r="Y560" s="154" t="s">
        <v>499</v>
      </c>
      <c r="Z560" s="131" t="s">
        <v>745</v>
      </c>
      <c r="AA560" s="124"/>
      <c r="AB560" s="132"/>
      <c r="AC560" s="133"/>
      <c r="AD560" s="134"/>
      <c r="AE560" s="133"/>
      <c r="AF560" s="135" t="str">
        <f t="array" ref="AF560">xlookup($E:$E,'CLV2'!$A:$A,'CLV2'!E:E)</f>
        <v>2.VEGETABLES</v>
      </c>
      <c r="AG560" s="135" t="str">
        <f t="shared" si="10"/>
        <v>Pack</v>
      </c>
      <c r="AH560" s="136">
        <f t="shared" si="11"/>
        <v>1</v>
      </c>
      <c r="AI560" s="137">
        <f t="array" ref="AI560">XLOOKUP(E560,'Đơn giá'!A:A,'Đơn giá'!D:D)</f>
        <v>28000</v>
      </c>
      <c r="AJ560" s="138">
        <f t="shared" si="12"/>
        <v>196000</v>
      </c>
      <c r="AK560" s="138">
        <f t="shared" si="13"/>
        <v>0</v>
      </c>
      <c r="AL560" s="138">
        <f t="shared" si="14"/>
        <v>0</v>
      </c>
      <c r="AM560" s="138">
        <f t="shared" si="15"/>
        <v>196000</v>
      </c>
      <c r="AN560" s="138">
        <f t="shared" si="16"/>
        <v>0</v>
      </c>
      <c r="AO560" s="139" t="str">
        <f t="array" ref="AO560">XLOOKUP($D:$D,'DS ST'!$J:$J,'DS ST'!K:K)</f>
        <v>SC013823 - Lê Văn Ninh</v>
      </c>
      <c r="AP560" s="139" t="str">
        <f t="array" ref="AP560">XLOOKUP($D:$D,'DS ST'!$J:$J,'DS ST'!L:L)</f>
        <v>Võ Thị Huệ</v>
      </c>
      <c r="AQ560" s="139" t="str">
        <f t="array" ref="AQ560">XLOOKUP($D:$D,'DS ST'!$J:$J,'DS ST'!M:M)</f>
        <v>HCM 012</v>
      </c>
      <c r="AR560" s="140"/>
      <c r="AS560" s="140"/>
      <c r="AT560" s="135" t="str">
        <f t="array" ref="AT560">xlookup($E:$E,'CLV2'!$A:$A,'CLV2'!$F:$F)</f>
        <v>3.LEAFY VEGGIES</v>
      </c>
      <c r="AU560" s="135" t="str">
        <f t="array" ref="AU560">xlookup($E:$E,'CLV2'!$A:$A,'CLV2'!$G:$G)</f>
        <v>4.Rau Ăn Thân, Lá Khác</v>
      </c>
      <c r="AV560" s="142"/>
      <c r="AW560" s="143"/>
      <c r="AX560" s="144"/>
    </row>
    <row r="561" ht="22.5" customHeight="1">
      <c r="A561" s="113"/>
      <c r="B561" s="114">
        <v>46235.0</v>
      </c>
      <c r="C561" s="115" t="s">
        <v>850</v>
      </c>
      <c r="D561" s="116" t="str">
        <f>VLOOKUP(C561,'DS ST'!A:B,2,0)</f>
        <v>CLD</v>
      </c>
      <c r="E561" s="117">
        <v>10791.0</v>
      </c>
      <c r="F561" s="115" t="s">
        <v>615</v>
      </c>
      <c r="G561" s="115" t="s">
        <v>29</v>
      </c>
      <c r="H561" s="118">
        <v>70.0</v>
      </c>
      <c r="I561" s="118">
        <v>65.0</v>
      </c>
      <c r="J561" s="119">
        <f t="shared" si="4"/>
        <v>5</v>
      </c>
      <c r="K561" s="115" t="s">
        <v>5567</v>
      </c>
      <c r="L561" s="121" t="str">
        <f t="shared" si="5"/>
        <v>PT159815710791</v>
      </c>
      <c r="M561" s="121" t="s">
        <v>5568</v>
      </c>
      <c r="N561" s="122"/>
      <c r="O561" s="122"/>
      <c r="P561" s="119">
        <f t="shared" si="6"/>
        <v>5</v>
      </c>
      <c r="Q561" s="124"/>
      <c r="R561" s="124"/>
      <c r="S561" s="153" t="s">
        <v>5569</v>
      </c>
      <c r="T561" s="125"/>
      <c r="U561" s="126" t="s">
        <v>697</v>
      </c>
      <c r="V561" s="127" t="s">
        <v>1500</v>
      </c>
      <c r="W561" s="129" t="str">
        <f t="shared" si="7"/>
        <v/>
      </c>
      <c r="X561" s="129" t="str">
        <f t="shared" si="21"/>
        <v/>
      </c>
      <c r="Y561" s="154" t="s">
        <v>499</v>
      </c>
      <c r="Z561" s="131" t="s">
        <v>745</v>
      </c>
      <c r="AA561" s="124"/>
      <c r="AB561" s="132"/>
      <c r="AC561" s="133"/>
      <c r="AD561" s="134"/>
      <c r="AE561" s="133"/>
      <c r="AF561" s="135" t="str">
        <f t="array" ref="AF561">xlookup($E:$E,'CLV2'!$A:$A,'CLV2'!E:E)</f>
        <v>2.VEGETABLES</v>
      </c>
      <c r="AG561" s="135" t="str">
        <f t="shared" si="10"/>
        <v>Pack</v>
      </c>
      <c r="AH561" s="136">
        <f t="shared" si="11"/>
        <v>0.07142857143</v>
      </c>
      <c r="AI561" s="137">
        <f t="array" ref="AI561">XLOOKUP(E561,'Đơn giá'!A:A,'Đơn giá'!D:D)</f>
        <v>7500</v>
      </c>
      <c r="AJ561" s="138">
        <f t="shared" si="12"/>
        <v>37500</v>
      </c>
      <c r="AK561" s="138">
        <f t="shared" si="13"/>
        <v>0</v>
      </c>
      <c r="AL561" s="138">
        <f t="shared" si="14"/>
        <v>0</v>
      </c>
      <c r="AM561" s="138">
        <f t="shared" si="15"/>
        <v>37500</v>
      </c>
      <c r="AN561" s="138">
        <f t="shared" si="16"/>
        <v>0</v>
      </c>
      <c r="AO561" s="139" t="str">
        <f t="array" ref="AO561">XLOOKUP($D:$D,'DS ST'!$J:$J,'DS ST'!K:K)</f>
        <v>SC013823 - Lê Văn Ninh</v>
      </c>
      <c r="AP561" s="139" t="str">
        <f t="array" ref="AP561">XLOOKUP($D:$D,'DS ST'!$J:$J,'DS ST'!L:L)</f>
        <v>Võ Thị Huệ</v>
      </c>
      <c r="AQ561" s="139" t="str">
        <f t="array" ref="AQ561">XLOOKUP($D:$D,'DS ST'!$J:$J,'DS ST'!M:M)</f>
        <v>HCM 012</v>
      </c>
      <c r="AR561" s="140"/>
      <c r="AS561" s="140"/>
      <c r="AT561" s="135" t="str">
        <f t="array" ref="AT561">xlookup($E:$E,'CLV2'!$A:$A,'CLV2'!$F:$F)</f>
        <v>3.HERBS</v>
      </c>
      <c r="AU561" s="135" t="str">
        <f t="array" ref="AU561">xlookup($E:$E,'CLV2'!$A:$A,'CLV2'!$G:$G)</f>
        <v>4.Rau Thơm, Rau Nêm</v>
      </c>
      <c r="AV561" s="142"/>
      <c r="AW561" s="143"/>
      <c r="AX561" s="144"/>
    </row>
    <row r="562" ht="22.5" customHeight="1">
      <c r="A562" s="113"/>
      <c r="B562" s="114">
        <v>46235.0</v>
      </c>
      <c r="C562" s="115" t="s">
        <v>850</v>
      </c>
      <c r="D562" s="116" t="str">
        <f>VLOOKUP(C562,'DS ST'!A:B,2,0)</f>
        <v>CLD</v>
      </c>
      <c r="E562" s="117">
        <v>10921.0</v>
      </c>
      <c r="F562" s="115" t="s">
        <v>5570</v>
      </c>
      <c r="G562" s="115" t="s">
        <v>836</v>
      </c>
      <c r="H562" s="118">
        <v>3.0</v>
      </c>
      <c r="I562" s="118">
        <v>0.0</v>
      </c>
      <c r="J562" s="119">
        <f t="shared" si="4"/>
        <v>3</v>
      </c>
      <c r="K562" s="115" t="s">
        <v>5567</v>
      </c>
      <c r="L562" s="121" t="str">
        <f t="shared" si="5"/>
        <v>PT159815710921</v>
      </c>
      <c r="M562" s="121" t="s">
        <v>5568</v>
      </c>
      <c r="N562" s="122"/>
      <c r="O562" s="122"/>
      <c r="P562" s="119">
        <f t="shared" si="6"/>
        <v>3</v>
      </c>
      <c r="Q562" s="124"/>
      <c r="R562" s="124"/>
      <c r="S562" s="153" t="s">
        <v>5569</v>
      </c>
      <c r="T562" s="125"/>
      <c r="U562" s="126" t="s">
        <v>697</v>
      </c>
      <c r="V562" s="127" t="s">
        <v>1500</v>
      </c>
      <c r="W562" s="129" t="str">
        <f t="shared" si="7"/>
        <v/>
      </c>
      <c r="X562" s="129" t="str">
        <f t="shared" si="21"/>
        <v/>
      </c>
      <c r="Y562" s="154" t="s">
        <v>499</v>
      </c>
      <c r="Z562" s="131" t="s">
        <v>745</v>
      </c>
      <c r="AA562" s="124"/>
      <c r="AB562" s="132"/>
      <c r="AC562" s="133"/>
      <c r="AD562" s="134"/>
      <c r="AE562" s="133"/>
      <c r="AF562" s="135" t="str">
        <f t="array" ref="AF562">xlookup($E:$E,'CLV2'!$A:$A,'CLV2'!E:E)</f>
        <v>2.VEGETABLES</v>
      </c>
      <c r="AG562" s="135" t="str">
        <f t="shared" si="10"/>
        <v>Pack</v>
      </c>
      <c r="AH562" s="136">
        <f t="shared" si="11"/>
        <v>1</v>
      </c>
      <c r="AI562" s="137">
        <f t="array" ref="AI562">XLOOKUP(E562,'Đơn giá'!A:A,'Đơn giá'!D:D)</f>
        <v>27000</v>
      </c>
      <c r="AJ562" s="138">
        <f t="shared" si="12"/>
        <v>81000</v>
      </c>
      <c r="AK562" s="138">
        <f t="shared" si="13"/>
        <v>0</v>
      </c>
      <c r="AL562" s="138">
        <f t="shared" si="14"/>
        <v>0</v>
      </c>
      <c r="AM562" s="138">
        <f t="shared" si="15"/>
        <v>81000</v>
      </c>
      <c r="AN562" s="138">
        <f t="shared" si="16"/>
        <v>0</v>
      </c>
      <c r="AO562" s="139" t="str">
        <f t="array" ref="AO562">XLOOKUP($D:$D,'DS ST'!$J:$J,'DS ST'!K:K)</f>
        <v>SC013823 - Lê Văn Ninh</v>
      </c>
      <c r="AP562" s="139" t="str">
        <f t="array" ref="AP562">XLOOKUP($D:$D,'DS ST'!$J:$J,'DS ST'!L:L)</f>
        <v>Võ Thị Huệ</v>
      </c>
      <c r="AQ562" s="139" t="str">
        <f t="array" ref="AQ562">XLOOKUP($D:$D,'DS ST'!$J:$J,'DS ST'!M:M)</f>
        <v>HCM 012</v>
      </c>
      <c r="AR562" s="140"/>
      <c r="AS562" s="140"/>
      <c r="AT562" s="135" t="str">
        <f t="array" ref="AT562">xlookup($E:$E,'CLV2'!$A:$A,'CLV2'!$F:$F)</f>
        <v>3.FRUIT VEGGIES</v>
      </c>
      <c r="AU562" s="135" t="str">
        <f t="array" ref="AU562">xlookup($E:$E,'CLV2'!$A:$A,'CLV2'!$G:$G)</f>
        <v>4.Bắp, Đậu</v>
      </c>
      <c r="AV562" s="142"/>
      <c r="AW562" s="143"/>
      <c r="AX562" s="144"/>
    </row>
    <row r="563" ht="22.5" customHeight="1">
      <c r="A563" s="113"/>
      <c r="B563" s="114">
        <v>46235.0</v>
      </c>
      <c r="C563" s="115" t="s">
        <v>850</v>
      </c>
      <c r="D563" s="116" t="str">
        <f>VLOOKUP(C563,'DS ST'!A:B,2,0)</f>
        <v>CLD</v>
      </c>
      <c r="E563" s="117">
        <v>11365.0</v>
      </c>
      <c r="F563" s="115" t="s">
        <v>1294</v>
      </c>
      <c r="G563" s="115" t="s">
        <v>116</v>
      </c>
      <c r="H563" s="118">
        <v>6.0</v>
      </c>
      <c r="I563" s="118">
        <v>5.0</v>
      </c>
      <c r="J563" s="119">
        <f t="shared" si="4"/>
        <v>1</v>
      </c>
      <c r="K563" s="115" t="s">
        <v>5567</v>
      </c>
      <c r="L563" s="121" t="str">
        <f t="shared" si="5"/>
        <v>PT159815711365</v>
      </c>
      <c r="M563" s="121" t="s">
        <v>5568</v>
      </c>
      <c r="N563" s="122"/>
      <c r="O563" s="122"/>
      <c r="P563" s="119">
        <f t="shared" si="6"/>
        <v>1</v>
      </c>
      <c r="Q563" s="124"/>
      <c r="R563" s="124"/>
      <c r="S563" s="153" t="s">
        <v>5569</v>
      </c>
      <c r="T563" s="125"/>
      <c r="U563" s="126" t="s">
        <v>697</v>
      </c>
      <c r="V563" s="127" t="s">
        <v>1500</v>
      </c>
      <c r="W563" s="129" t="str">
        <f t="shared" si="7"/>
        <v/>
      </c>
      <c r="X563" s="129" t="str">
        <f t="shared" si="21"/>
        <v/>
      </c>
      <c r="Y563" s="154" t="s">
        <v>499</v>
      </c>
      <c r="Z563" s="131" t="s">
        <v>745</v>
      </c>
      <c r="AA563" s="124"/>
      <c r="AB563" s="132"/>
      <c r="AC563" s="133"/>
      <c r="AD563" s="134"/>
      <c r="AE563" s="133"/>
      <c r="AF563" s="135" t="str">
        <f t="array" ref="AF563">xlookup($E:$E,'CLV2'!$A:$A,'CLV2'!E:E)</f>
        <v>2.VEGETABLES</v>
      </c>
      <c r="AG563" s="135" t="str">
        <f t="shared" si="10"/>
        <v>Pack</v>
      </c>
      <c r="AH563" s="136">
        <f t="shared" si="11"/>
        <v>0.1666666667</v>
      </c>
      <c r="AI563" s="137">
        <f t="array" ref="AI563">XLOOKUP(E563,'Đơn giá'!A:A,'Đơn giá'!D:D)</f>
        <v>11000</v>
      </c>
      <c r="AJ563" s="138">
        <f t="shared" si="12"/>
        <v>11000</v>
      </c>
      <c r="AK563" s="138">
        <f t="shared" si="13"/>
        <v>0</v>
      </c>
      <c r="AL563" s="138">
        <f t="shared" si="14"/>
        <v>0</v>
      </c>
      <c r="AM563" s="138">
        <f t="shared" si="15"/>
        <v>11000</v>
      </c>
      <c r="AN563" s="138">
        <f t="shared" si="16"/>
        <v>0</v>
      </c>
      <c r="AO563" s="139" t="str">
        <f t="array" ref="AO563">XLOOKUP($D:$D,'DS ST'!$J:$J,'DS ST'!K:K)</f>
        <v>SC013823 - Lê Văn Ninh</v>
      </c>
      <c r="AP563" s="139" t="str">
        <f t="array" ref="AP563">XLOOKUP($D:$D,'DS ST'!$J:$J,'DS ST'!L:L)</f>
        <v>Võ Thị Huệ</v>
      </c>
      <c r="AQ563" s="139" t="str">
        <f t="array" ref="AQ563">XLOOKUP($D:$D,'DS ST'!$J:$J,'DS ST'!M:M)</f>
        <v>HCM 012</v>
      </c>
      <c r="AR563" s="140"/>
      <c r="AS563" s="140"/>
      <c r="AT563" s="135" t="str">
        <f t="array" ref="AT563">xlookup($E:$E,'CLV2'!$A:$A,'CLV2'!$F:$F)</f>
        <v>3.FRUIT VEGGIES</v>
      </c>
      <c r="AU563" s="135" t="str">
        <f t="array" ref="AU563">xlookup($E:$E,'CLV2'!$A:$A,'CLV2'!$G:$G)</f>
        <v>4.Bắp, Đậu</v>
      </c>
      <c r="AV563" s="142"/>
      <c r="AW563" s="143"/>
      <c r="AX563" s="144"/>
    </row>
    <row r="564" ht="22.5" customHeight="1">
      <c r="A564" s="113"/>
      <c r="B564" s="114">
        <v>46235.0</v>
      </c>
      <c r="C564" s="115" t="s">
        <v>850</v>
      </c>
      <c r="D564" s="116" t="str">
        <f>VLOOKUP(C564,'DS ST'!A:B,2,0)</f>
        <v>CLD</v>
      </c>
      <c r="E564" s="117">
        <v>11703.0</v>
      </c>
      <c r="F564" s="115" t="s">
        <v>2676</v>
      </c>
      <c r="G564" s="115" t="s">
        <v>56</v>
      </c>
      <c r="H564" s="118">
        <v>1.0</v>
      </c>
      <c r="I564" s="118">
        <v>0.0</v>
      </c>
      <c r="J564" s="119">
        <f t="shared" si="4"/>
        <v>1</v>
      </c>
      <c r="K564" s="115" t="s">
        <v>5567</v>
      </c>
      <c r="L564" s="121" t="str">
        <f t="shared" si="5"/>
        <v>PT159815711703</v>
      </c>
      <c r="M564" s="121" t="s">
        <v>5568</v>
      </c>
      <c r="N564" s="122"/>
      <c r="O564" s="122"/>
      <c r="P564" s="119">
        <f t="shared" si="6"/>
        <v>1</v>
      </c>
      <c r="Q564" s="124"/>
      <c r="R564" s="124"/>
      <c r="S564" s="153" t="s">
        <v>5569</v>
      </c>
      <c r="T564" s="125"/>
      <c r="U564" s="126" t="s">
        <v>697</v>
      </c>
      <c r="V564" s="127" t="s">
        <v>1500</v>
      </c>
      <c r="W564" s="129" t="str">
        <f t="shared" si="7"/>
        <v/>
      </c>
      <c r="X564" s="129" t="str">
        <f t="shared" si="21"/>
        <v/>
      </c>
      <c r="Y564" s="154" t="s">
        <v>499</v>
      </c>
      <c r="Z564" s="131" t="s">
        <v>745</v>
      </c>
      <c r="AA564" s="124"/>
      <c r="AB564" s="132"/>
      <c r="AC564" s="133"/>
      <c r="AD564" s="134"/>
      <c r="AE564" s="133"/>
      <c r="AF564" s="135" t="str">
        <f t="array" ref="AF564">xlookup($E:$E,'CLV2'!$A:$A,'CLV2'!E:E)</f>
        <v>2.VEGETABLES</v>
      </c>
      <c r="AG564" s="135" t="str">
        <f t="shared" si="10"/>
        <v>Pack</v>
      </c>
      <c r="AH564" s="136">
        <f t="shared" si="11"/>
        <v>1</v>
      </c>
      <c r="AI564" s="137">
        <f t="array" ref="AI564">XLOOKUP(E564,'Đơn giá'!A:A,'Đơn giá'!D:D)</f>
        <v>30328</v>
      </c>
      <c r="AJ564" s="138">
        <f t="shared" si="12"/>
        <v>30328</v>
      </c>
      <c r="AK564" s="138">
        <f t="shared" si="13"/>
        <v>0</v>
      </c>
      <c r="AL564" s="138">
        <f t="shared" si="14"/>
        <v>0</v>
      </c>
      <c r="AM564" s="138">
        <f t="shared" si="15"/>
        <v>30328</v>
      </c>
      <c r="AN564" s="138">
        <f t="shared" si="16"/>
        <v>0</v>
      </c>
      <c r="AO564" s="139" t="str">
        <f t="array" ref="AO564">XLOOKUP($D:$D,'DS ST'!$J:$J,'DS ST'!K:K)</f>
        <v>SC013823 - Lê Văn Ninh</v>
      </c>
      <c r="AP564" s="139" t="str">
        <f t="array" ref="AP564">XLOOKUP($D:$D,'DS ST'!$J:$J,'DS ST'!L:L)</f>
        <v>Võ Thị Huệ</v>
      </c>
      <c r="AQ564" s="139" t="str">
        <f t="array" ref="AQ564">XLOOKUP($D:$D,'DS ST'!$J:$J,'DS ST'!M:M)</f>
        <v>HCM 012</v>
      </c>
      <c r="AR564" s="140"/>
      <c r="AS564" s="140"/>
      <c r="AT564" s="135" t="str">
        <f t="array" ref="AT564">xlookup($E:$E,'CLV2'!$A:$A,'CLV2'!$F:$F)</f>
        <v>3.MUSHROOM</v>
      </c>
      <c r="AU564" s="135" t="str">
        <f t="array" ref="AU564">xlookup($E:$E,'CLV2'!$A:$A,'CLV2'!$G:$G)</f>
        <v>4.Nấm Cục</v>
      </c>
      <c r="AV564" s="142"/>
      <c r="AW564" s="143"/>
      <c r="AX564" s="144"/>
    </row>
    <row r="565" ht="22.5" customHeight="1">
      <c r="A565" s="113"/>
      <c r="B565" s="114">
        <v>46235.0</v>
      </c>
      <c r="C565" s="115" t="s">
        <v>850</v>
      </c>
      <c r="D565" s="116" t="str">
        <f>VLOOKUP(C565,'DS ST'!A:B,2,0)</f>
        <v>CLD</v>
      </c>
      <c r="E565" s="117">
        <v>1100992.0</v>
      </c>
      <c r="F565" s="115" t="s">
        <v>641</v>
      </c>
      <c r="G565" s="115" t="s">
        <v>104</v>
      </c>
      <c r="H565" s="118">
        <v>10.1</v>
      </c>
      <c r="I565" s="118">
        <v>10.04</v>
      </c>
      <c r="J565" s="119">
        <f t="shared" si="4"/>
        <v>0.06</v>
      </c>
      <c r="K565" s="115" t="s">
        <v>5567</v>
      </c>
      <c r="L565" s="121" t="str">
        <f t="shared" si="5"/>
        <v>PT15981571100992</v>
      </c>
      <c r="M565" s="121" t="s">
        <v>5568</v>
      </c>
      <c r="N565" s="122"/>
      <c r="O565" s="122">
        <v>0.0600000000000005</v>
      </c>
      <c r="P565" s="119">
        <f t="shared" si="6"/>
        <v>0</v>
      </c>
      <c r="Q565" s="153" t="s">
        <v>5571</v>
      </c>
      <c r="R565" s="124"/>
      <c r="S565" s="153" t="s">
        <v>5569</v>
      </c>
      <c r="T565" s="125"/>
      <c r="U565" s="126" t="s">
        <v>697</v>
      </c>
      <c r="V565" s="127" t="s">
        <v>3037</v>
      </c>
      <c r="W565" s="129" t="str">
        <f t="shared" si="7"/>
        <v/>
      </c>
      <c r="X565" s="129" t="str">
        <f t="shared" si="21"/>
        <v>Siêu thị</v>
      </c>
      <c r="Y565" s="130"/>
      <c r="Z565" s="131" t="s">
        <v>745</v>
      </c>
      <c r="AA565" s="124"/>
      <c r="AB565" s="132"/>
      <c r="AC565" s="133"/>
      <c r="AD565" s="134"/>
      <c r="AE565" s="133"/>
      <c r="AF565" s="135" t="str">
        <f t="array" ref="AF565">xlookup($E:$E,'CLV2'!$A:$A,'CLV2'!E:E)</f>
        <v>2.FRUITS</v>
      </c>
      <c r="AG565" s="135" t="str">
        <f t="shared" si="10"/>
        <v>KG</v>
      </c>
      <c r="AH565" s="136">
        <f t="shared" si="11"/>
        <v>0.005940594059</v>
      </c>
      <c r="AI565" s="137">
        <f t="array" ref="AI565">XLOOKUP(E565,'Đơn giá'!A:A,'Đơn giá'!D:D)</f>
        <v>37000</v>
      </c>
      <c r="AJ565" s="138">
        <f t="shared" si="12"/>
        <v>2220</v>
      </c>
      <c r="AK565" s="138">
        <f t="shared" si="13"/>
        <v>0</v>
      </c>
      <c r="AL565" s="138">
        <f t="shared" si="14"/>
        <v>2220</v>
      </c>
      <c r="AM565" s="138">
        <f t="shared" si="15"/>
        <v>0</v>
      </c>
      <c r="AN565" s="138">
        <f t="shared" si="16"/>
        <v>0</v>
      </c>
      <c r="AO565" s="139" t="str">
        <f t="array" ref="AO565">XLOOKUP($D:$D,'DS ST'!$J:$J,'DS ST'!K:K)</f>
        <v>SC013823 - Lê Văn Ninh</v>
      </c>
      <c r="AP565" s="139" t="str">
        <f t="array" ref="AP565">XLOOKUP($D:$D,'DS ST'!$J:$J,'DS ST'!L:L)</f>
        <v>Võ Thị Huệ</v>
      </c>
      <c r="AQ565" s="139" t="str">
        <f t="array" ref="AQ565">XLOOKUP($D:$D,'DS ST'!$J:$J,'DS ST'!M:M)</f>
        <v>HCM 012</v>
      </c>
      <c r="AR565" s="140"/>
      <c r="AS565" s="140"/>
      <c r="AT565" s="135" t="str">
        <f t="array" ref="AT565">xlookup($E:$E,'CLV2'!$A:$A,'CLV2'!$F:$F)</f>
        <v>3.LOCAL FRUITS</v>
      </c>
      <c r="AU565" s="135" t="str">
        <f t="array" ref="AU565">xlookup($E:$E,'CLV2'!$A:$A,'CLV2'!$G:$G)</f>
        <v>4.Dưa Lưới</v>
      </c>
      <c r="AV565" s="142"/>
      <c r="AW565" s="143"/>
      <c r="AX565" s="144"/>
    </row>
    <row r="566" ht="22.5" customHeight="1">
      <c r="A566" s="113"/>
      <c r="B566" s="114">
        <v>46235.0</v>
      </c>
      <c r="C566" s="115" t="s">
        <v>850</v>
      </c>
      <c r="D566" s="116" t="str">
        <f>VLOOKUP(C566,'DS ST'!A:B,2,0)</f>
        <v>CLD</v>
      </c>
      <c r="E566" s="117">
        <v>1101062.0</v>
      </c>
      <c r="F566" s="115" t="s">
        <v>103</v>
      </c>
      <c r="G566" s="115" t="s">
        <v>104</v>
      </c>
      <c r="H566" s="118">
        <v>10.0</v>
      </c>
      <c r="I566" s="118">
        <v>9.98</v>
      </c>
      <c r="J566" s="119">
        <f t="shared" si="4"/>
        <v>0.02</v>
      </c>
      <c r="K566" s="115" t="s">
        <v>5567</v>
      </c>
      <c r="L566" s="121" t="str">
        <f t="shared" si="5"/>
        <v>PT15981571101062</v>
      </c>
      <c r="M566" s="121" t="s">
        <v>5568</v>
      </c>
      <c r="N566" s="122">
        <v>0.019999999999999574</v>
      </c>
      <c r="O566" s="122"/>
      <c r="P566" s="119">
        <f t="shared" si="6"/>
        <v>0</v>
      </c>
      <c r="Q566" s="124"/>
      <c r="R566" s="124"/>
      <c r="S566" s="153" t="s">
        <v>5569</v>
      </c>
      <c r="T566" s="125" t="s">
        <v>3271</v>
      </c>
      <c r="U566" s="126" t="s">
        <v>697</v>
      </c>
      <c r="V566" s="127" t="s">
        <v>492</v>
      </c>
      <c r="W566" s="129" t="str">
        <f t="shared" si="7"/>
        <v>Hao hụt</v>
      </c>
      <c r="X566" s="129" t="str">
        <f t="shared" si="21"/>
        <v/>
      </c>
      <c r="Y566" s="154" t="s">
        <v>499</v>
      </c>
      <c r="Z566" s="131" t="s">
        <v>745</v>
      </c>
      <c r="AA566" s="124"/>
      <c r="AB566" s="132"/>
      <c r="AC566" s="133"/>
      <c r="AD566" s="134"/>
      <c r="AE566" s="133"/>
      <c r="AF566" s="135" t="str">
        <f t="array" ref="AF566">xlookup($E:$E,'CLV2'!$A:$A,'CLV2'!E:E)</f>
        <v>2.FRUITS</v>
      </c>
      <c r="AG566" s="135" t="str">
        <f t="shared" si="10"/>
        <v>KG</v>
      </c>
      <c r="AH566" s="136">
        <f t="shared" si="11"/>
        <v>0.002</v>
      </c>
      <c r="AI566" s="137">
        <f t="array" ref="AI566">XLOOKUP(E566,'Đơn giá'!A:A,'Đơn giá'!D:D)</f>
        <v>23000</v>
      </c>
      <c r="AJ566" s="138">
        <f t="shared" si="12"/>
        <v>460</v>
      </c>
      <c r="AK566" s="138">
        <f t="shared" si="13"/>
        <v>460</v>
      </c>
      <c r="AL566" s="138">
        <f t="shared" si="14"/>
        <v>0</v>
      </c>
      <c r="AM566" s="138">
        <f t="shared" si="15"/>
        <v>0</v>
      </c>
      <c r="AN566" s="138">
        <f t="shared" si="16"/>
        <v>0</v>
      </c>
      <c r="AO566" s="139" t="str">
        <f t="array" ref="AO566">XLOOKUP($D:$D,'DS ST'!$J:$J,'DS ST'!K:K)</f>
        <v>SC013823 - Lê Văn Ninh</v>
      </c>
      <c r="AP566" s="139" t="str">
        <f t="array" ref="AP566">XLOOKUP($D:$D,'DS ST'!$J:$J,'DS ST'!L:L)</f>
        <v>Võ Thị Huệ</v>
      </c>
      <c r="AQ566" s="139" t="str">
        <f t="array" ref="AQ566">XLOOKUP($D:$D,'DS ST'!$J:$J,'DS ST'!M:M)</f>
        <v>HCM 012</v>
      </c>
      <c r="AR566" s="140"/>
      <c r="AS566" s="140"/>
      <c r="AT566" s="135" t="str">
        <f t="array" ref="AT566">xlookup($E:$E,'CLV2'!$A:$A,'CLV2'!$F:$F)</f>
        <v>3.LOCAL FRUITS</v>
      </c>
      <c r="AU566" s="135" t="str">
        <f t="array" ref="AU566">xlookup($E:$E,'CLV2'!$A:$A,'CLV2'!$G:$G)</f>
        <v>4.Chuối</v>
      </c>
      <c r="AV566" s="142"/>
      <c r="AW566" s="143"/>
      <c r="AX566" s="144"/>
    </row>
    <row r="567" ht="22.5" customHeight="1">
      <c r="A567" s="113"/>
      <c r="B567" s="114">
        <v>46235.0</v>
      </c>
      <c r="C567" s="115" t="s">
        <v>850</v>
      </c>
      <c r="D567" s="116" t="str">
        <f>VLOOKUP(C567,'DS ST'!A:B,2,0)</f>
        <v>CLD</v>
      </c>
      <c r="E567" s="117">
        <v>1101094.0</v>
      </c>
      <c r="F567" s="115" t="s">
        <v>1011</v>
      </c>
      <c r="G567" s="115" t="s">
        <v>104</v>
      </c>
      <c r="H567" s="118">
        <v>3.0</v>
      </c>
      <c r="I567" s="118">
        <v>2.96</v>
      </c>
      <c r="J567" s="119">
        <f t="shared" si="4"/>
        <v>0.04</v>
      </c>
      <c r="K567" s="115" t="s">
        <v>5567</v>
      </c>
      <c r="L567" s="121" t="str">
        <f t="shared" si="5"/>
        <v>PT15981571101094</v>
      </c>
      <c r="M567" s="121" t="s">
        <v>5568</v>
      </c>
      <c r="N567" s="122">
        <v>0.040000000000000036</v>
      </c>
      <c r="O567" s="122"/>
      <c r="P567" s="119">
        <f t="shared" si="6"/>
        <v>0</v>
      </c>
      <c r="Q567" s="124"/>
      <c r="R567" s="124"/>
      <c r="S567" s="153" t="s">
        <v>5569</v>
      </c>
      <c r="T567" s="125" t="s">
        <v>3271</v>
      </c>
      <c r="U567" s="126" t="s">
        <v>697</v>
      </c>
      <c r="V567" s="127" t="s">
        <v>492</v>
      </c>
      <c r="W567" s="129" t="str">
        <f t="shared" si="7"/>
        <v>Hao hụt</v>
      </c>
      <c r="X567" s="129" t="str">
        <f t="shared" si="21"/>
        <v/>
      </c>
      <c r="Y567" s="154" t="s">
        <v>499</v>
      </c>
      <c r="Z567" s="131" t="s">
        <v>745</v>
      </c>
      <c r="AA567" s="124"/>
      <c r="AB567" s="132"/>
      <c r="AC567" s="133"/>
      <c r="AD567" s="134"/>
      <c r="AE567" s="133"/>
      <c r="AF567" s="135" t="str">
        <f t="array" ref="AF567">xlookup($E:$E,'CLV2'!$A:$A,'CLV2'!E:E)</f>
        <v>2.FRUITS</v>
      </c>
      <c r="AG567" s="135" t="str">
        <f t="shared" si="10"/>
        <v>KG</v>
      </c>
      <c r="AH567" s="136">
        <f t="shared" si="11"/>
        <v>0.01333333333</v>
      </c>
      <c r="AI567" s="137">
        <f t="array" ref="AI567">XLOOKUP(E567,'Đơn giá'!A:A,'Đơn giá'!D:D)</f>
        <v>37000</v>
      </c>
      <c r="AJ567" s="138">
        <f t="shared" si="12"/>
        <v>1480</v>
      </c>
      <c r="AK567" s="138">
        <f t="shared" si="13"/>
        <v>1480</v>
      </c>
      <c r="AL567" s="138">
        <f t="shared" si="14"/>
        <v>0</v>
      </c>
      <c r="AM567" s="138">
        <f t="shared" si="15"/>
        <v>0</v>
      </c>
      <c r="AN567" s="138">
        <f t="shared" si="16"/>
        <v>0</v>
      </c>
      <c r="AO567" s="139" t="str">
        <f t="array" ref="AO567">XLOOKUP($D:$D,'DS ST'!$J:$J,'DS ST'!K:K)</f>
        <v>SC013823 - Lê Văn Ninh</v>
      </c>
      <c r="AP567" s="139" t="str">
        <f t="array" ref="AP567">XLOOKUP($D:$D,'DS ST'!$J:$J,'DS ST'!L:L)</f>
        <v>Võ Thị Huệ</v>
      </c>
      <c r="AQ567" s="139" t="str">
        <f t="array" ref="AQ567">XLOOKUP($D:$D,'DS ST'!$J:$J,'DS ST'!M:M)</f>
        <v>HCM 012</v>
      </c>
      <c r="AR567" s="140"/>
      <c r="AS567" s="140"/>
      <c r="AT567" s="135" t="str">
        <f t="array" ref="AT567">xlookup($E:$E,'CLV2'!$A:$A,'CLV2'!$F:$F)</f>
        <v>3.LOCAL FRUITS</v>
      </c>
      <c r="AU567" s="135" t="str">
        <f t="array" ref="AU567">xlookup($E:$E,'CLV2'!$A:$A,'CLV2'!$G:$G)</f>
        <v>4.Mít</v>
      </c>
      <c r="AV567" s="142"/>
      <c r="AW567" s="143"/>
      <c r="AX567" s="144"/>
    </row>
    <row r="568" ht="22.5" customHeight="1">
      <c r="A568" s="113"/>
      <c r="B568" s="114">
        <v>46235.0</v>
      </c>
      <c r="C568" s="115" t="s">
        <v>850</v>
      </c>
      <c r="D568" s="116" t="str">
        <f>VLOOKUP(C568,'DS ST'!A:B,2,0)</f>
        <v>CLD</v>
      </c>
      <c r="E568" s="117">
        <v>1101318.0</v>
      </c>
      <c r="F568" s="115" t="s">
        <v>1036</v>
      </c>
      <c r="G568" s="115" t="s">
        <v>104</v>
      </c>
      <c r="H568" s="118">
        <v>16.8</v>
      </c>
      <c r="I568" s="118">
        <v>16.78</v>
      </c>
      <c r="J568" s="119">
        <f t="shared" si="4"/>
        <v>0.02</v>
      </c>
      <c r="K568" s="115" t="s">
        <v>5567</v>
      </c>
      <c r="L568" s="121" t="str">
        <f t="shared" si="5"/>
        <v>PT15981571101318</v>
      </c>
      <c r="M568" s="121" t="s">
        <v>5568</v>
      </c>
      <c r="N568" s="122">
        <v>0.019999999999999574</v>
      </c>
      <c r="O568" s="122"/>
      <c r="P568" s="119">
        <f t="shared" si="6"/>
        <v>0</v>
      </c>
      <c r="Q568" s="124"/>
      <c r="R568" s="124"/>
      <c r="S568" s="153" t="s">
        <v>5569</v>
      </c>
      <c r="T568" s="125" t="s">
        <v>3271</v>
      </c>
      <c r="U568" s="126" t="s">
        <v>697</v>
      </c>
      <c r="V568" s="127" t="s">
        <v>492</v>
      </c>
      <c r="W568" s="129" t="str">
        <f t="shared" si="7"/>
        <v>Hao hụt</v>
      </c>
      <c r="X568" s="129" t="str">
        <f t="shared" si="21"/>
        <v/>
      </c>
      <c r="Y568" s="154" t="s">
        <v>499</v>
      </c>
      <c r="Z568" s="131" t="s">
        <v>745</v>
      </c>
      <c r="AA568" s="124"/>
      <c r="AB568" s="132"/>
      <c r="AC568" s="133"/>
      <c r="AD568" s="134"/>
      <c r="AE568" s="133"/>
      <c r="AF568" s="135" t="str">
        <f t="array" ref="AF568">xlookup($E:$E,'CLV2'!$A:$A,'CLV2'!E:E)</f>
        <v>2.FRUITS</v>
      </c>
      <c r="AG568" s="135" t="str">
        <f t="shared" si="10"/>
        <v>KG</v>
      </c>
      <c r="AH568" s="136">
        <f t="shared" si="11"/>
        <v>0.00119047619</v>
      </c>
      <c r="AI568" s="137">
        <f t="array" ref="AI568">XLOOKUP(E568,'Đơn giá'!A:A,'Đơn giá'!D:D)</f>
        <v>35000</v>
      </c>
      <c r="AJ568" s="138">
        <f t="shared" si="12"/>
        <v>700</v>
      </c>
      <c r="AK568" s="138">
        <f t="shared" si="13"/>
        <v>700</v>
      </c>
      <c r="AL568" s="138">
        <f t="shared" si="14"/>
        <v>0</v>
      </c>
      <c r="AM568" s="138">
        <f t="shared" si="15"/>
        <v>0</v>
      </c>
      <c r="AN568" s="138">
        <f t="shared" si="16"/>
        <v>0</v>
      </c>
      <c r="AO568" s="139" t="str">
        <f t="array" ref="AO568">XLOOKUP($D:$D,'DS ST'!$J:$J,'DS ST'!K:K)</f>
        <v>SC013823 - Lê Văn Ninh</v>
      </c>
      <c r="AP568" s="139" t="str">
        <f t="array" ref="AP568">XLOOKUP($D:$D,'DS ST'!$J:$J,'DS ST'!L:L)</f>
        <v>Võ Thị Huệ</v>
      </c>
      <c r="AQ568" s="139" t="str">
        <f t="array" ref="AQ568">XLOOKUP($D:$D,'DS ST'!$J:$J,'DS ST'!M:M)</f>
        <v>HCM 012</v>
      </c>
      <c r="AR568" s="140"/>
      <c r="AS568" s="140"/>
      <c r="AT568" s="135" t="str">
        <f t="array" ref="AT568">xlookup($E:$E,'CLV2'!$A:$A,'CLV2'!$F:$F)</f>
        <v>3.LOCAL FRUITS</v>
      </c>
      <c r="AU568" s="135" t="str">
        <f t="array" ref="AU568">xlookup($E:$E,'CLV2'!$A:$A,'CLV2'!$G:$G)</f>
        <v>4.Mận Roi</v>
      </c>
      <c r="AV568" s="142"/>
      <c r="AW568" s="143"/>
      <c r="AX568" s="144"/>
    </row>
    <row r="569" ht="22.5" customHeight="1">
      <c r="A569" s="113"/>
      <c r="B569" s="114">
        <v>46235.0</v>
      </c>
      <c r="C569" s="115" t="s">
        <v>850</v>
      </c>
      <c r="D569" s="116" t="str">
        <f>VLOOKUP(C569,'DS ST'!A:B,2,0)</f>
        <v>CLD</v>
      </c>
      <c r="E569" s="117">
        <v>1101592.0</v>
      </c>
      <c r="F569" s="115" t="s">
        <v>1161</v>
      </c>
      <c r="G569" s="115" t="s">
        <v>104</v>
      </c>
      <c r="H569" s="118">
        <v>9.7</v>
      </c>
      <c r="I569" s="118">
        <v>9.64</v>
      </c>
      <c r="J569" s="119">
        <f t="shared" si="4"/>
        <v>0.06</v>
      </c>
      <c r="K569" s="115" t="s">
        <v>5567</v>
      </c>
      <c r="L569" s="121" t="str">
        <f t="shared" si="5"/>
        <v>PT15981571101592</v>
      </c>
      <c r="M569" s="121" t="s">
        <v>5568</v>
      </c>
      <c r="N569" s="122">
        <v>0.05999999999999872</v>
      </c>
      <c r="O569" s="122"/>
      <c r="P569" s="119">
        <f t="shared" si="6"/>
        <v>0</v>
      </c>
      <c r="Q569" s="124"/>
      <c r="R569" s="124"/>
      <c r="S569" s="153" t="s">
        <v>5569</v>
      </c>
      <c r="T569" s="125" t="s">
        <v>3271</v>
      </c>
      <c r="U569" s="126" t="s">
        <v>697</v>
      </c>
      <c r="V569" s="127" t="s">
        <v>492</v>
      </c>
      <c r="W569" s="129" t="str">
        <f t="shared" si="7"/>
        <v>Hao hụt</v>
      </c>
      <c r="X569" s="129" t="str">
        <f t="shared" si="21"/>
        <v/>
      </c>
      <c r="Y569" s="154" t="s">
        <v>499</v>
      </c>
      <c r="Z569" s="131" t="s">
        <v>745</v>
      </c>
      <c r="AA569" s="124"/>
      <c r="AB569" s="132"/>
      <c r="AC569" s="133"/>
      <c r="AD569" s="134"/>
      <c r="AE569" s="133"/>
      <c r="AF569" s="135" t="str">
        <f t="array" ref="AF569">xlookup($E:$E,'CLV2'!$A:$A,'CLV2'!E:E)</f>
        <v>2.FRUITS</v>
      </c>
      <c r="AG569" s="135" t="str">
        <f t="shared" si="10"/>
        <v>KG</v>
      </c>
      <c r="AH569" s="136">
        <f t="shared" si="11"/>
        <v>0.00618556701</v>
      </c>
      <c r="AI569" s="137">
        <f t="array" ref="AI569">XLOOKUP(E569,'Đơn giá'!A:A,'Đơn giá'!D:D)</f>
        <v>73000</v>
      </c>
      <c r="AJ569" s="138">
        <f t="shared" si="12"/>
        <v>4380</v>
      </c>
      <c r="AK569" s="138">
        <f t="shared" si="13"/>
        <v>4380</v>
      </c>
      <c r="AL569" s="138">
        <f t="shared" si="14"/>
        <v>0</v>
      </c>
      <c r="AM569" s="138">
        <f t="shared" si="15"/>
        <v>0</v>
      </c>
      <c r="AN569" s="138">
        <f t="shared" si="16"/>
        <v>0</v>
      </c>
      <c r="AO569" s="139" t="str">
        <f t="array" ref="AO569">XLOOKUP($D:$D,'DS ST'!$J:$J,'DS ST'!K:K)</f>
        <v>SC013823 - Lê Văn Ninh</v>
      </c>
      <c r="AP569" s="139" t="str">
        <f t="array" ref="AP569">XLOOKUP($D:$D,'DS ST'!$J:$J,'DS ST'!L:L)</f>
        <v>Võ Thị Huệ</v>
      </c>
      <c r="AQ569" s="139" t="str">
        <f t="array" ref="AQ569">XLOOKUP($D:$D,'DS ST'!$J:$J,'DS ST'!M:M)</f>
        <v>HCM 012</v>
      </c>
      <c r="AR569" s="140"/>
      <c r="AS569" s="140"/>
      <c r="AT569" s="135" t="str">
        <f t="array" ref="AT569">xlookup($E:$E,'CLV2'!$A:$A,'CLV2'!$F:$F)</f>
        <v>3.LOCAL FRUITS</v>
      </c>
      <c r="AU569" s="135" t="str">
        <f t="array" ref="AU569">xlookup($E:$E,'CLV2'!$A:$A,'CLV2'!$G:$G)</f>
        <v>4.Sầu Riêng</v>
      </c>
      <c r="AV569" s="142"/>
      <c r="AW569" s="143"/>
      <c r="AX569" s="144"/>
    </row>
    <row r="570" ht="22.5" customHeight="1">
      <c r="A570" s="113"/>
      <c r="B570" s="114">
        <v>46235.0</v>
      </c>
      <c r="C570" s="115" t="s">
        <v>850</v>
      </c>
      <c r="D570" s="116" t="str">
        <f>VLOOKUP(C570,'DS ST'!A:B,2,0)</f>
        <v>CLD</v>
      </c>
      <c r="E570" s="117">
        <v>8.936114400103E12</v>
      </c>
      <c r="F570" s="115" t="s">
        <v>1369</v>
      </c>
      <c r="G570" s="115" t="s">
        <v>29</v>
      </c>
      <c r="H570" s="118">
        <v>3.0</v>
      </c>
      <c r="I570" s="118">
        <v>2.0</v>
      </c>
      <c r="J570" s="119">
        <f t="shared" si="4"/>
        <v>1</v>
      </c>
      <c r="K570" s="115" t="s">
        <v>5567</v>
      </c>
      <c r="L570" s="121" t="str">
        <f t="shared" si="5"/>
        <v>PT15981578936114400103</v>
      </c>
      <c r="M570" s="121" t="s">
        <v>5568</v>
      </c>
      <c r="N570" s="122"/>
      <c r="O570" s="122"/>
      <c r="P570" s="119">
        <f t="shared" si="6"/>
        <v>1</v>
      </c>
      <c r="Q570" s="124"/>
      <c r="R570" s="124"/>
      <c r="S570" s="153" t="s">
        <v>5569</v>
      </c>
      <c r="T570" s="125" t="s">
        <v>695</v>
      </c>
      <c r="U570" s="126" t="s">
        <v>697</v>
      </c>
      <c r="V570" s="127" t="s">
        <v>1500</v>
      </c>
      <c r="W570" s="129" t="str">
        <f t="shared" si="7"/>
        <v/>
      </c>
      <c r="X570" s="129" t="str">
        <f t="shared" si="21"/>
        <v/>
      </c>
      <c r="Y570" s="130" t="str">
        <f>IF(N(P570)&lt;=0,"",IF(OR(T570="Hình KDB",T570="Hình tele",ISNUMBER(SEARCH("Hình KDB",T570)),ISNUMBER(SEARCH("Hình tele",T570)),ISNUMBER(SEARCH("sai code",T570)),ISNUMBER(SEARCH("Thiếu kiện",U570))),"Kho rau",IF(AND(T570&lt;&gt;"Hình KDB",T570&lt;&gt;"Hình tele"),"Chưa xác định",IF(N(O570)&gt;0,IF(OR(T570="Hình KDB",T570="Hình tele",ISNUMBER(SEARCH("Hình KDB",T570)),ISNUMBER(SEARCH("Hình tele",T570)),ISNUMBER(SEARCH("sai code",T570)),ISNUMBER(SEARCH("Thiếu kiện",U570))),"Kho rau","Chưa xác định"),IF(OR(T570="Hình KDB",T570="Hình tele",ISNUMBER(SEARCH("Hình KDB",T570)),ISNUMBER(SEARCH("Hình tele",T570)),ISNUMBER(SEARCH("sai code",T570)),ISNUMBER(SEARCH("Thiếu kiện",U570))),"Kho rau",IF(V570="Chưa xác định","Chưa xác định",IF(OR(V570="DC giao thiếu",V570="TX giao thiếu kiện",V570="Hàng không đạt CL"),"Kho rau","")))))))</f>
        <v>Kho rau</v>
      </c>
      <c r="Z570" s="131" t="s">
        <v>745</v>
      </c>
      <c r="AA570" s="124"/>
      <c r="AB570" s="132"/>
      <c r="AC570" s="133"/>
      <c r="AD570" s="134"/>
      <c r="AE570" s="133"/>
      <c r="AF570" s="135" t="str">
        <f t="array" ref="AF570">xlookup($E:$E,'CLV2'!$A:$A,'CLV2'!E:E)</f>
        <v>2.VEGETABLES</v>
      </c>
      <c r="AG570" s="135" t="str">
        <f t="shared" si="10"/>
        <v>Pack</v>
      </c>
      <c r="AH570" s="136">
        <f t="shared" si="11"/>
        <v>0.3333333333</v>
      </c>
      <c r="AI570" s="137">
        <f t="array" ref="AI570">XLOOKUP(E570,'Đơn giá'!A:A,'Đơn giá'!D:D)</f>
        <v>18900</v>
      </c>
      <c r="AJ570" s="138">
        <f t="shared" si="12"/>
        <v>18900</v>
      </c>
      <c r="AK570" s="138">
        <f t="shared" si="13"/>
        <v>0</v>
      </c>
      <c r="AL570" s="138">
        <f t="shared" si="14"/>
        <v>0</v>
      </c>
      <c r="AM570" s="138">
        <f t="shared" si="15"/>
        <v>18900</v>
      </c>
      <c r="AN570" s="138">
        <f t="shared" si="16"/>
        <v>0</v>
      </c>
      <c r="AO570" s="139" t="str">
        <f t="array" ref="AO570">XLOOKUP($D:$D,'DS ST'!$J:$J,'DS ST'!K:K)</f>
        <v>SC013823 - Lê Văn Ninh</v>
      </c>
      <c r="AP570" s="139" t="str">
        <f t="array" ref="AP570">XLOOKUP($D:$D,'DS ST'!$J:$J,'DS ST'!L:L)</f>
        <v>Võ Thị Huệ</v>
      </c>
      <c r="AQ570" s="139" t="str">
        <f t="array" ref="AQ570">XLOOKUP($D:$D,'DS ST'!$J:$J,'DS ST'!M:M)</f>
        <v>HCM 012</v>
      </c>
      <c r="AR570" s="140"/>
      <c r="AS570" s="140"/>
      <c r="AT570" s="135" t="str">
        <f t="array" ref="AT570">xlookup($E:$E,'CLV2'!$A:$A,'CLV2'!$F:$F)</f>
        <v>3.LEAFY VEGGIES</v>
      </c>
      <c r="AU570" s="135" t="str">
        <f t="array" ref="AU570">xlookup($E:$E,'CLV2'!$A:$A,'CLV2'!$G:$G)</f>
        <v>4.Rau Cải</v>
      </c>
      <c r="AV570" s="142"/>
      <c r="AW570" s="143"/>
      <c r="AX570" s="144"/>
    </row>
    <row r="571" ht="22.5" customHeight="1">
      <c r="A571" s="113"/>
      <c r="B571" s="114">
        <v>46235.0</v>
      </c>
      <c r="C571" s="115" t="s">
        <v>850</v>
      </c>
      <c r="D571" s="116" t="str">
        <f>VLOOKUP(C571,'DS ST'!A:B,2,0)</f>
        <v>CLD</v>
      </c>
      <c r="E571" s="117">
        <v>8.936127491181E12</v>
      </c>
      <c r="F571" s="115" t="s">
        <v>1393</v>
      </c>
      <c r="G571" s="115" t="s">
        <v>29</v>
      </c>
      <c r="H571" s="118">
        <v>9.0</v>
      </c>
      <c r="I571" s="118">
        <v>8.0</v>
      </c>
      <c r="J571" s="119">
        <f t="shared" si="4"/>
        <v>1</v>
      </c>
      <c r="K571" s="115" t="s">
        <v>5567</v>
      </c>
      <c r="L571" s="121" t="str">
        <f t="shared" si="5"/>
        <v>PT15981578936127491181</v>
      </c>
      <c r="M571" s="121" t="s">
        <v>5568</v>
      </c>
      <c r="N571" s="122"/>
      <c r="O571" s="122"/>
      <c r="P571" s="119">
        <f t="shared" si="6"/>
        <v>1</v>
      </c>
      <c r="Q571" s="124"/>
      <c r="R571" s="124"/>
      <c r="S571" s="153" t="s">
        <v>5569</v>
      </c>
      <c r="T571" s="125"/>
      <c r="U571" s="126" t="s">
        <v>697</v>
      </c>
      <c r="V571" s="127" t="s">
        <v>1500</v>
      </c>
      <c r="W571" s="129" t="str">
        <f t="shared" si="7"/>
        <v/>
      </c>
      <c r="X571" s="129" t="str">
        <f t="shared" si="21"/>
        <v/>
      </c>
      <c r="Y571" s="154" t="s">
        <v>499</v>
      </c>
      <c r="Z571" s="131" t="s">
        <v>745</v>
      </c>
      <c r="AA571" s="124"/>
      <c r="AB571" s="132"/>
      <c r="AC571" s="133"/>
      <c r="AD571" s="134"/>
      <c r="AE571" s="133"/>
      <c r="AF571" s="135" t="str">
        <f t="array" ref="AF571">xlookup($E:$E,'CLV2'!$A:$A,'CLV2'!E:E)</f>
        <v>2.VEGETABLES</v>
      </c>
      <c r="AG571" s="135" t="str">
        <f t="shared" si="10"/>
        <v>Pack</v>
      </c>
      <c r="AH571" s="136">
        <f t="shared" si="11"/>
        <v>0.1111111111</v>
      </c>
      <c r="AI571" s="137">
        <f t="array" ref="AI571">XLOOKUP(E571,'Đơn giá'!A:A,'Đơn giá'!D:D)</f>
        <v>11750</v>
      </c>
      <c r="AJ571" s="138">
        <f t="shared" si="12"/>
        <v>11750</v>
      </c>
      <c r="AK571" s="138">
        <f t="shared" si="13"/>
        <v>0</v>
      </c>
      <c r="AL571" s="138">
        <f t="shared" si="14"/>
        <v>0</v>
      </c>
      <c r="AM571" s="138">
        <f t="shared" si="15"/>
        <v>11750</v>
      </c>
      <c r="AN571" s="138">
        <f t="shared" si="16"/>
        <v>0</v>
      </c>
      <c r="AO571" s="139" t="str">
        <f t="array" ref="AO571">XLOOKUP($D:$D,'DS ST'!$J:$J,'DS ST'!K:K)</f>
        <v>SC013823 - Lê Văn Ninh</v>
      </c>
      <c r="AP571" s="139" t="str">
        <f t="array" ref="AP571">XLOOKUP($D:$D,'DS ST'!$J:$J,'DS ST'!L:L)</f>
        <v>Võ Thị Huệ</v>
      </c>
      <c r="AQ571" s="139" t="str">
        <f t="array" ref="AQ571">XLOOKUP($D:$D,'DS ST'!$J:$J,'DS ST'!M:M)</f>
        <v>HCM 012</v>
      </c>
      <c r="AR571" s="140"/>
      <c r="AS571" s="140"/>
      <c r="AT571" s="135" t="str">
        <f t="array" ref="AT571">xlookup($E:$E,'CLV2'!$A:$A,'CLV2'!$F:$F)</f>
        <v>3.LEAFY VEGGIES</v>
      </c>
      <c r="AU571" s="135" t="str">
        <f t="array" ref="AU571">xlookup($E:$E,'CLV2'!$A:$A,'CLV2'!$G:$G)</f>
        <v>4.Rau Cải</v>
      </c>
      <c r="AV571" s="142"/>
      <c r="AW571" s="143"/>
      <c r="AX571" s="144"/>
    </row>
    <row r="572" ht="22.5" customHeight="1">
      <c r="A572" s="113"/>
      <c r="B572" s="114">
        <v>46235.0</v>
      </c>
      <c r="C572" s="115" t="s">
        <v>850</v>
      </c>
      <c r="D572" s="116" t="str">
        <f>VLOOKUP(C572,'DS ST'!A:B,2,0)</f>
        <v>CLD</v>
      </c>
      <c r="E572" s="117">
        <v>8.938525767059E12</v>
      </c>
      <c r="F572" s="115" t="s">
        <v>2006</v>
      </c>
      <c r="G572" s="115" t="s">
        <v>29</v>
      </c>
      <c r="H572" s="118">
        <v>17.0</v>
      </c>
      <c r="I572" s="118">
        <v>16.0</v>
      </c>
      <c r="J572" s="119">
        <f t="shared" si="4"/>
        <v>1</v>
      </c>
      <c r="K572" s="115" t="s">
        <v>5567</v>
      </c>
      <c r="L572" s="121" t="str">
        <f t="shared" si="5"/>
        <v>PT15981578938525767059</v>
      </c>
      <c r="M572" s="121" t="s">
        <v>5568</v>
      </c>
      <c r="N572" s="122"/>
      <c r="O572" s="122"/>
      <c r="P572" s="119">
        <f t="shared" si="6"/>
        <v>1</v>
      </c>
      <c r="Q572" s="124"/>
      <c r="R572" s="124"/>
      <c r="S572" s="153" t="s">
        <v>5569</v>
      </c>
      <c r="T572" s="125"/>
      <c r="U572" s="126" t="s">
        <v>697</v>
      </c>
      <c r="V572" s="127" t="s">
        <v>1500</v>
      </c>
      <c r="W572" s="129" t="str">
        <f t="shared" si="7"/>
        <v/>
      </c>
      <c r="X572" s="129" t="str">
        <f t="shared" si="21"/>
        <v/>
      </c>
      <c r="Y572" s="154" t="s">
        <v>499</v>
      </c>
      <c r="Z572" s="131" t="s">
        <v>745</v>
      </c>
      <c r="AA572" s="124"/>
      <c r="AB572" s="132"/>
      <c r="AC572" s="133"/>
      <c r="AD572" s="134"/>
      <c r="AE572" s="133"/>
      <c r="AF572" s="135" t="str">
        <f t="array" ref="AF572">xlookup($E:$E,'CLV2'!$A:$A,'CLV2'!E:E)</f>
        <v>2.VEGETABLES</v>
      </c>
      <c r="AG572" s="135" t="str">
        <f t="shared" si="10"/>
        <v>Pack</v>
      </c>
      <c r="AH572" s="136">
        <f t="shared" si="11"/>
        <v>0.05882352941</v>
      </c>
      <c r="AI572" s="137">
        <f t="array" ref="AI572">XLOOKUP(E572,'Đơn giá'!A:A,'Đơn giá'!D:D)</f>
        <v>15675</v>
      </c>
      <c r="AJ572" s="138">
        <f t="shared" si="12"/>
        <v>15675</v>
      </c>
      <c r="AK572" s="138">
        <f t="shared" si="13"/>
        <v>0</v>
      </c>
      <c r="AL572" s="138">
        <f t="shared" si="14"/>
        <v>0</v>
      </c>
      <c r="AM572" s="138">
        <f t="shared" si="15"/>
        <v>15675</v>
      </c>
      <c r="AN572" s="138">
        <f t="shared" si="16"/>
        <v>0</v>
      </c>
      <c r="AO572" s="139" t="str">
        <f t="array" ref="AO572">XLOOKUP($D:$D,'DS ST'!$J:$J,'DS ST'!K:K)</f>
        <v>SC013823 - Lê Văn Ninh</v>
      </c>
      <c r="AP572" s="139" t="str">
        <f t="array" ref="AP572">XLOOKUP($D:$D,'DS ST'!$J:$J,'DS ST'!L:L)</f>
        <v>Võ Thị Huệ</v>
      </c>
      <c r="AQ572" s="139" t="str">
        <f t="array" ref="AQ572">XLOOKUP($D:$D,'DS ST'!$J:$J,'DS ST'!M:M)</f>
        <v>HCM 012</v>
      </c>
      <c r="AR572" s="140"/>
      <c r="AS572" s="140"/>
      <c r="AT572" s="135" t="str">
        <f t="array" ref="AT572">xlookup($E:$E,'CLV2'!$A:$A,'CLV2'!$F:$F)</f>
        <v>3.HERBS</v>
      </c>
      <c r="AU572" s="135" t="str">
        <f t="array" ref="AU572">xlookup($E:$E,'CLV2'!$A:$A,'CLV2'!$G:$G)</f>
        <v>4.Rau Thơm, Rau Nêm</v>
      </c>
      <c r="AV572" s="142"/>
      <c r="AW572" s="143"/>
      <c r="AX572" s="144"/>
    </row>
    <row r="573" ht="22.5" customHeight="1">
      <c r="A573" s="113"/>
      <c r="B573" s="114">
        <v>46235.0</v>
      </c>
      <c r="C573" s="115" t="s">
        <v>850</v>
      </c>
      <c r="D573" s="116" t="str">
        <f>VLOOKUP(C573,'DS ST'!A:B,2,0)</f>
        <v>CLD</v>
      </c>
      <c r="E573" s="117">
        <v>8.938525767073E12</v>
      </c>
      <c r="F573" s="115" t="s">
        <v>1468</v>
      </c>
      <c r="G573" s="115" t="s">
        <v>29</v>
      </c>
      <c r="H573" s="118">
        <v>5.0</v>
      </c>
      <c r="I573" s="118">
        <v>1.0</v>
      </c>
      <c r="J573" s="119">
        <f t="shared" si="4"/>
        <v>4</v>
      </c>
      <c r="K573" s="115" t="s">
        <v>5567</v>
      </c>
      <c r="L573" s="121" t="str">
        <f t="shared" si="5"/>
        <v>PT15981578938525767073</v>
      </c>
      <c r="M573" s="121" t="s">
        <v>5568</v>
      </c>
      <c r="N573" s="122"/>
      <c r="O573" s="122"/>
      <c r="P573" s="119">
        <f t="shared" si="6"/>
        <v>4</v>
      </c>
      <c r="Q573" s="124"/>
      <c r="R573" s="124"/>
      <c r="S573" s="153" t="s">
        <v>5569</v>
      </c>
      <c r="T573" s="125" t="s">
        <v>695</v>
      </c>
      <c r="U573" s="126" t="s">
        <v>697</v>
      </c>
      <c r="V573" s="127" t="s">
        <v>1500</v>
      </c>
      <c r="W573" s="129" t="str">
        <f t="shared" si="7"/>
        <v/>
      </c>
      <c r="X573" s="129" t="str">
        <f t="shared" si="21"/>
        <v/>
      </c>
      <c r="Y573" s="130" t="str">
        <f>IF(N(P573)&lt;=0,"",IF(OR(T573="Hình KDB",T573="Hình tele",ISNUMBER(SEARCH("Hình KDB",T573)),ISNUMBER(SEARCH("Hình tele",T573)),ISNUMBER(SEARCH("sai code",T573)),ISNUMBER(SEARCH("Thiếu kiện",U573))),"Kho rau",IF(AND(T573&lt;&gt;"Hình KDB",T573&lt;&gt;"Hình tele"),"Chưa xác định",IF(N(O573)&gt;0,IF(OR(T573="Hình KDB",T573="Hình tele",ISNUMBER(SEARCH("Hình KDB",T573)),ISNUMBER(SEARCH("Hình tele",T573)),ISNUMBER(SEARCH("sai code",T573)),ISNUMBER(SEARCH("Thiếu kiện",U573))),"Kho rau","Chưa xác định"),IF(OR(T573="Hình KDB",T573="Hình tele",ISNUMBER(SEARCH("Hình KDB",T573)),ISNUMBER(SEARCH("Hình tele",T573)),ISNUMBER(SEARCH("sai code",T573)),ISNUMBER(SEARCH("Thiếu kiện",U573))),"Kho rau",IF(V573="Chưa xác định","Chưa xác định",IF(OR(V573="DC giao thiếu",V573="TX giao thiếu kiện",V573="Hàng không đạt CL"),"Kho rau","")))))))</f>
        <v>Kho rau</v>
      </c>
      <c r="Z573" s="131" t="s">
        <v>745</v>
      </c>
      <c r="AA573" s="124"/>
      <c r="AB573" s="132"/>
      <c r="AC573" s="133"/>
      <c r="AD573" s="134"/>
      <c r="AE573" s="133"/>
      <c r="AF573" s="135" t="str">
        <f t="array" ref="AF573">xlookup($E:$E,'CLV2'!$A:$A,'CLV2'!E:E)</f>
        <v>2.VEGETABLES</v>
      </c>
      <c r="AG573" s="135" t="str">
        <f t="shared" si="10"/>
        <v>Pack</v>
      </c>
      <c r="AH573" s="136">
        <f t="shared" si="11"/>
        <v>0.8</v>
      </c>
      <c r="AI573" s="137">
        <f t="array" ref="AI573">XLOOKUP(E573,'Đơn giá'!A:A,'Đơn giá'!D:D)</f>
        <v>6650</v>
      </c>
      <c r="AJ573" s="138">
        <f t="shared" si="12"/>
        <v>26600</v>
      </c>
      <c r="AK573" s="138">
        <f t="shared" si="13"/>
        <v>0</v>
      </c>
      <c r="AL573" s="138">
        <f t="shared" si="14"/>
        <v>0</v>
      </c>
      <c r="AM573" s="138">
        <f t="shared" si="15"/>
        <v>26600</v>
      </c>
      <c r="AN573" s="138">
        <f t="shared" si="16"/>
        <v>0</v>
      </c>
      <c r="AO573" s="139" t="str">
        <f t="array" ref="AO573">XLOOKUP($D:$D,'DS ST'!$J:$J,'DS ST'!K:K)</f>
        <v>SC013823 - Lê Văn Ninh</v>
      </c>
      <c r="AP573" s="139" t="str">
        <f t="array" ref="AP573">XLOOKUP($D:$D,'DS ST'!$J:$J,'DS ST'!L:L)</f>
        <v>Võ Thị Huệ</v>
      </c>
      <c r="AQ573" s="139" t="str">
        <f t="array" ref="AQ573">XLOOKUP($D:$D,'DS ST'!$J:$J,'DS ST'!M:M)</f>
        <v>HCM 012</v>
      </c>
      <c r="AR573" s="140"/>
      <c r="AS573" s="140"/>
      <c r="AT573" s="135" t="str">
        <f t="array" ref="AT573">xlookup($E:$E,'CLV2'!$A:$A,'CLV2'!$F:$F)</f>
        <v>3.HERBS</v>
      </c>
      <c r="AU573" s="135" t="str">
        <f t="array" ref="AU573">xlookup($E:$E,'CLV2'!$A:$A,'CLV2'!$G:$G)</f>
        <v>4.Rau Thơm, Rau Nêm</v>
      </c>
      <c r="AV573" s="142"/>
      <c r="AW573" s="143"/>
      <c r="AX573" s="144"/>
    </row>
    <row r="574" ht="22.5" customHeight="1">
      <c r="A574" s="113"/>
      <c r="B574" s="114">
        <v>46235.0</v>
      </c>
      <c r="C574" s="115" t="s">
        <v>850</v>
      </c>
      <c r="D574" s="116" t="str">
        <f>VLOOKUP(C574,'DS ST'!A:B,2,0)</f>
        <v>CLD</v>
      </c>
      <c r="E574" s="117">
        <v>8.938525767127E12</v>
      </c>
      <c r="F574" s="115" t="s">
        <v>1470</v>
      </c>
      <c r="G574" s="115" t="s">
        <v>29</v>
      </c>
      <c r="H574" s="118">
        <v>11.0</v>
      </c>
      <c r="I574" s="118">
        <v>10.0</v>
      </c>
      <c r="J574" s="119">
        <f t="shared" si="4"/>
        <v>1</v>
      </c>
      <c r="K574" s="115" t="s">
        <v>5567</v>
      </c>
      <c r="L574" s="121" t="str">
        <f t="shared" si="5"/>
        <v>PT15981578938525767127</v>
      </c>
      <c r="M574" s="121" t="s">
        <v>5568</v>
      </c>
      <c r="N574" s="122"/>
      <c r="O574" s="122"/>
      <c r="P574" s="119">
        <f t="shared" si="6"/>
        <v>1</v>
      </c>
      <c r="Q574" s="124"/>
      <c r="R574" s="124"/>
      <c r="S574" s="153" t="s">
        <v>5569</v>
      </c>
      <c r="T574" s="125"/>
      <c r="U574" s="126" t="s">
        <v>697</v>
      </c>
      <c r="V574" s="127" t="s">
        <v>1500</v>
      </c>
      <c r="W574" s="129" t="str">
        <f t="shared" si="7"/>
        <v/>
      </c>
      <c r="X574" s="129" t="str">
        <f t="shared" si="21"/>
        <v/>
      </c>
      <c r="Y574" s="154" t="s">
        <v>499</v>
      </c>
      <c r="Z574" s="131" t="s">
        <v>745</v>
      </c>
      <c r="AA574" s="124"/>
      <c r="AB574" s="132"/>
      <c r="AC574" s="133"/>
      <c r="AD574" s="134"/>
      <c r="AE574" s="133"/>
      <c r="AF574" s="135" t="str">
        <f t="array" ref="AF574">xlookup($E:$E,'CLV2'!$A:$A,'CLV2'!E:E)</f>
        <v>2.VEGETABLES</v>
      </c>
      <c r="AG574" s="135" t="str">
        <f t="shared" si="10"/>
        <v>Pack</v>
      </c>
      <c r="AH574" s="136">
        <f t="shared" si="11"/>
        <v>0.09090909091</v>
      </c>
      <c r="AI574" s="137">
        <f t="array" ref="AI574">XLOOKUP(E574,'Đơn giá'!A:A,'Đơn giá'!D:D)</f>
        <v>4275</v>
      </c>
      <c r="AJ574" s="138">
        <f t="shared" si="12"/>
        <v>4275</v>
      </c>
      <c r="AK574" s="138">
        <f t="shared" si="13"/>
        <v>0</v>
      </c>
      <c r="AL574" s="138">
        <f t="shared" si="14"/>
        <v>0</v>
      </c>
      <c r="AM574" s="138">
        <f t="shared" si="15"/>
        <v>4275</v>
      </c>
      <c r="AN574" s="138">
        <f t="shared" si="16"/>
        <v>0</v>
      </c>
      <c r="AO574" s="139" t="str">
        <f t="array" ref="AO574">XLOOKUP($D:$D,'DS ST'!$J:$J,'DS ST'!K:K)</f>
        <v>SC013823 - Lê Văn Ninh</v>
      </c>
      <c r="AP574" s="139" t="str">
        <f t="array" ref="AP574">XLOOKUP($D:$D,'DS ST'!$J:$J,'DS ST'!L:L)</f>
        <v>Võ Thị Huệ</v>
      </c>
      <c r="AQ574" s="139" t="str">
        <f t="array" ref="AQ574">XLOOKUP($D:$D,'DS ST'!$J:$J,'DS ST'!M:M)</f>
        <v>HCM 012</v>
      </c>
      <c r="AR574" s="140"/>
      <c r="AS574" s="140"/>
      <c r="AT574" s="135" t="str">
        <f t="array" ref="AT574">xlookup($E:$E,'CLV2'!$A:$A,'CLV2'!$F:$F)</f>
        <v>3.HERBS</v>
      </c>
      <c r="AU574" s="135" t="str">
        <f t="array" ref="AU574">xlookup($E:$E,'CLV2'!$A:$A,'CLV2'!$G:$G)</f>
        <v>4.Rau Thơm, Rau Nêm</v>
      </c>
      <c r="AV574" s="142"/>
      <c r="AW574" s="143"/>
      <c r="AX574" s="144"/>
    </row>
    <row r="575" ht="22.5" customHeight="1">
      <c r="A575" s="113"/>
      <c r="B575" s="114">
        <v>46235.0</v>
      </c>
      <c r="C575" s="115" t="s">
        <v>850</v>
      </c>
      <c r="D575" s="116" t="str">
        <f>VLOOKUP(C575,'DS ST'!A:B,2,0)</f>
        <v>CLD</v>
      </c>
      <c r="E575" s="117">
        <v>8.938525767738E12</v>
      </c>
      <c r="F575" s="115" t="s">
        <v>1477</v>
      </c>
      <c r="G575" s="115" t="s">
        <v>29</v>
      </c>
      <c r="H575" s="118">
        <v>8.0</v>
      </c>
      <c r="I575" s="118">
        <v>7.0</v>
      </c>
      <c r="J575" s="119">
        <f t="shared" si="4"/>
        <v>1</v>
      </c>
      <c r="K575" s="115" t="s">
        <v>5567</v>
      </c>
      <c r="L575" s="121" t="str">
        <f t="shared" si="5"/>
        <v>PT15981578938525767738</v>
      </c>
      <c r="M575" s="121" t="s">
        <v>5568</v>
      </c>
      <c r="N575" s="122"/>
      <c r="O575" s="122"/>
      <c r="P575" s="119">
        <f t="shared" si="6"/>
        <v>1</v>
      </c>
      <c r="Q575" s="124"/>
      <c r="R575" s="124"/>
      <c r="S575" s="153" t="s">
        <v>5569</v>
      </c>
      <c r="T575" s="125"/>
      <c r="U575" s="126" t="s">
        <v>697</v>
      </c>
      <c r="V575" s="127" t="s">
        <v>1500</v>
      </c>
      <c r="W575" s="129" t="str">
        <f t="shared" si="7"/>
        <v/>
      </c>
      <c r="X575" s="129" t="str">
        <f t="shared" si="21"/>
        <v/>
      </c>
      <c r="Y575" s="154" t="s">
        <v>499</v>
      </c>
      <c r="Z575" s="131" t="s">
        <v>745</v>
      </c>
      <c r="AA575" s="124"/>
      <c r="AB575" s="132"/>
      <c r="AC575" s="133"/>
      <c r="AD575" s="134"/>
      <c r="AE575" s="133"/>
      <c r="AF575" s="135" t="str">
        <f t="array" ref="AF575">xlookup($E:$E,'CLV2'!$A:$A,'CLV2'!E:E)</f>
        <v>2.VEGETABLES</v>
      </c>
      <c r="AG575" s="135" t="str">
        <f t="shared" si="10"/>
        <v>Pack</v>
      </c>
      <c r="AH575" s="136">
        <f t="shared" si="11"/>
        <v>0.125</v>
      </c>
      <c r="AI575" s="137">
        <f t="array" ref="AI575">XLOOKUP(E575,'Đơn giá'!A:A,'Đơn giá'!D:D)</f>
        <v>4500</v>
      </c>
      <c r="AJ575" s="138">
        <f t="shared" si="12"/>
        <v>4500</v>
      </c>
      <c r="AK575" s="138">
        <f t="shared" si="13"/>
        <v>0</v>
      </c>
      <c r="AL575" s="138">
        <f t="shared" si="14"/>
        <v>0</v>
      </c>
      <c r="AM575" s="138">
        <f t="shared" si="15"/>
        <v>4500</v>
      </c>
      <c r="AN575" s="138">
        <f t="shared" si="16"/>
        <v>0</v>
      </c>
      <c r="AO575" s="139" t="str">
        <f t="array" ref="AO575">XLOOKUP($D:$D,'DS ST'!$J:$J,'DS ST'!K:K)</f>
        <v>SC013823 - Lê Văn Ninh</v>
      </c>
      <c r="AP575" s="139" t="str">
        <f t="array" ref="AP575">XLOOKUP($D:$D,'DS ST'!$J:$J,'DS ST'!L:L)</f>
        <v>Võ Thị Huệ</v>
      </c>
      <c r="AQ575" s="139" t="str">
        <f t="array" ref="AQ575">XLOOKUP($D:$D,'DS ST'!$J:$J,'DS ST'!M:M)</f>
        <v>HCM 012</v>
      </c>
      <c r="AR575" s="140"/>
      <c r="AS575" s="140"/>
      <c r="AT575" s="135" t="str">
        <f t="array" ref="AT575">xlookup($E:$E,'CLV2'!$A:$A,'CLV2'!$F:$F)</f>
        <v>3.HERBS</v>
      </c>
      <c r="AU575" s="135" t="str">
        <f t="array" ref="AU575">xlookup($E:$E,'CLV2'!$A:$A,'CLV2'!$G:$G)</f>
        <v>4.Rau Thơm, Rau Nêm</v>
      </c>
      <c r="AV575" s="142"/>
      <c r="AW575" s="143"/>
      <c r="AX575" s="144"/>
    </row>
    <row r="576" ht="22.5" customHeight="1">
      <c r="A576" s="113"/>
      <c r="B576" s="114">
        <v>46235.0</v>
      </c>
      <c r="C576" s="115" t="s">
        <v>1237</v>
      </c>
      <c r="D576" s="116" t="str">
        <f>VLOOKUP(C576,'DS ST'!A:B,2,0)</f>
        <v>VH6</v>
      </c>
      <c r="E576" s="117">
        <v>10511.0</v>
      </c>
      <c r="F576" s="115" t="s">
        <v>427</v>
      </c>
      <c r="G576" s="115" t="s">
        <v>428</v>
      </c>
      <c r="H576" s="118">
        <v>16.0</v>
      </c>
      <c r="I576" s="118">
        <v>14.0</v>
      </c>
      <c r="J576" s="119">
        <f t="shared" si="4"/>
        <v>2</v>
      </c>
      <c r="K576" s="115" t="s">
        <v>5572</v>
      </c>
      <c r="L576" s="121" t="str">
        <f t="shared" si="5"/>
        <v>PT159814910511</v>
      </c>
      <c r="M576" s="121" t="s">
        <v>5573</v>
      </c>
      <c r="N576" s="122"/>
      <c r="O576" s="122"/>
      <c r="P576" s="119">
        <f t="shared" si="6"/>
        <v>2</v>
      </c>
      <c r="Q576" s="124"/>
      <c r="R576" s="153" t="s">
        <v>1104</v>
      </c>
      <c r="S576" s="124"/>
      <c r="T576" s="125"/>
      <c r="U576" s="126" t="s">
        <v>697</v>
      </c>
      <c r="V576" s="127" t="s">
        <v>1500</v>
      </c>
      <c r="W576" s="129" t="str">
        <f t="shared" si="7"/>
        <v/>
      </c>
      <c r="X576" s="129" t="str">
        <f t="shared" si="21"/>
        <v/>
      </c>
      <c r="Y576" s="154" t="s">
        <v>499</v>
      </c>
      <c r="Z576" s="131" t="s">
        <v>745</v>
      </c>
      <c r="AA576" s="124"/>
      <c r="AB576" s="132"/>
      <c r="AC576" s="133"/>
      <c r="AD576" s="134"/>
      <c r="AE576" s="133"/>
      <c r="AF576" s="135" t="str">
        <f t="array" ref="AF576">xlookup($E:$E,'CLV2'!$A:$A,'CLV2'!E:E)</f>
        <v>2.VEGETABLES</v>
      </c>
      <c r="AG576" s="135" t="str">
        <f t="shared" si="10"/>
        <v>Pack</v>
      </c>
      <c r="AH576" s="136">
        <f t="shared" si="11"/>
        <v>0.125</v>
      </c>
      <c r="AI576" s="137">
        <f t="array" ref="AI576">XLOOKUP(E576,'Đơn giá'!A:A,'Đơn giá'!D:D)</f>
        <v>16000</v>
      </c>
      <c r="AJ576" s="138">
        <f t="shared" si="12"/>
        <v>32000</v>
      </c>
      <c r="AK576" s="138">
        <f t="shared" si="13"/>
        <v>0</v>
      </c>
      <c r="AL576" s="138">
        <f t="shared" si="14"/>
        <v>0</v>
      </c>
      <c r="AM576" s="138">
        <f t="shared" si="15"/>
        <v>32000</v>
      </c>
      <c r="AN576" s="138">
        <f t="shared" si="16"/>
        <v>0</v>
      </c>
      <c r="AO576" s="139" t="str">
        <f t="array" ref="AO576">XLOOKUP($D:$D,'DS ST'!$J:$J,'DS ST'!K:K)</f>
        <v>SC008790 - Lê Thị Bích Liểu</v>
      </c>
      <c r="AP576" s="139" t="str">
        <f t="array" ref="AP576">XLOOKUP($D:$D,'DS ST'!$J:$J,'DS ST'!L:L)</f>
        <v>Nguyễn Thị Cà</v>
      </c>
      <c r="AQ576" s="139" t="str">
        <f t="array" ref="AQ576">XLOOKUP($D:$D,'DS ST'!$J:$J,'DS ST'!M:M)</f>
        <v>HCM 034</v>
      </c>
      <c r="AR576" s="140"/>
      <c r="AS576" s="140"/>
      <c r="AT576" s="135" t="str">
        <f t="array" ref="AT576">xlookup($E:$E,'CLV2'!$A:$A,'CLV2'!$F:$F)</f>
        <v>3.FRUIT VEGGIES</v>
      </c>
      <c r="AU576" s="135" t="str">
        <f t="array" ref="AU576">xlookup($E:$E,'CLV2'!$A:$A,'CLV2'!$G:$G)</f>
        <v>4.Bắp, Đậu</v>
      </c>
      <c r="AV576" s="142"/>
      <c r="AW576" s="143"/>
      <c r="AX576" s="144"/>
    </row>
    <row r="577" ht="22.5" customHeight="1">
      <c r="A577" s="113"/>
      <c r="B577" s="114">
        <v>46235.0</v>
      </c>
      <c r="C577" s="115" t="s">
        <v>1237</v>
      </c>
      <c r="D577" s="116" t="str">
        <f>VLOOKUP(C577,'DS ST'!A:B,2,0)</f>
        <v>VH6</v>
      </c>
      <c r="E577" s="117">
        <v>10901.0</v>
      </c>
      <c r="F577" s="115" t="s">
        <v>736</v>
      </c>
      <c r="G577" s="115" t="s">
        <v>29</v>
      </c>
      <c r="H577" s="118">
        <v>7.0</v>
      </c>
      <c r="I577" s="118">
        <v>6.0</v>
      </c>
      <c r="J577" s="119">
        <f t="shared" si="4"/>
        <v>1</v>
      </c>
      <c r="K577" s="115" t="s">
        <v>5572</v>
      </c>
      <c r="L577" s="121" t="str">
        <f t="shared" si="5"/>
        <v>PT159814910901</v>
      </c>
      <c r="M577" s="121" t="s">
        <v>5573</v>
      </c>
      <c r="N577" s="122"/>
      <c r="O577" s="122"/>
      <c r="P577" s="119">
        <f t="shared" si="6"/>
        <v>1</v>
      </c>
      <c r="Q577" s="124"/>
      <c r="R577" s="153" t="s">
        <v>1104</v>
      </c>
      <c r="S577" s="124"/>
      <c r="T577" s="125" t="s">
        <v>5323</v>
      </c>
      <c r="U577" s="126" t="s">
        <v>697</v>
      </c>
      <c r="V577" s="127" t="s">
        <v>1500</v>
      </c>
      <c r="W577" s="129" t="str">
        <f t="shared" si="7"/>
        <v/>
      </c>
      <c r="X577" s="129" t="str">
        <f t="shared" si="21"/>
        <v/>
      </c>
      <c r="Y577" s="130" t="str">
        <f>IF(N(P577)&lt;=0,"",IF(OR(T577="Hình KDB",T577="Hình tele",ISNUMBER(SEARCH("Hình KDB",T577)),ISNUMBER(SEARCH("Hình tele",T577)),ISNUMBER(SEARCH("sai code",T577)),ISNUMBER(SEARCH("Thiếu kiện",U577))),"Kho rau",IF(AND(T577&lt;&gt;"Hình KDB",T577&lt;&gt;"Hình tele"),"Chưa xác định",IF(N(O577)&gt;0,IF(OR(T577="Hình KDB",T577="Hình tele",ISNUMBER(SEARCH("Hình KDB",T577)),ISNUMBER(SEARCH("Hình tele",T577)),ISNUMBER(SEARCH("sai code",T577)),ISNUMBER(SEARCH("Thiếu kiện",U577))),"Kho rau","Chưa xác định"),IF(OR(T577="Hình KDB",T577="Hình tele",ISNUMBER(SEARCH("Hình KDB",T577)),ISNUMBER(SEARCH("Hình tele",T577)),ISNUMBER(SEARCH("sai code",T577)),ISNUMBER(SEARCH("Thiếu kiện",U577))),"Kho rau",IF(V577="Chưa xác định","Chưa xác định",IF(OR(V577="DC giao thiếu",V577="TX giao thiếu kiện",V577="Hàng không đạt CL"),"Kho rau","")))))))</f>
        <v>Kho rau</v>
      </c>
      <c r="Z577" s="131" t="s">
        <v>745</v>
      </c>
      <c r="AA577" s="124"/>
      <c r="AB577" s="132"/>
      <c r="AC577" s="133"/>
      <c r="AD577" s="134"/>
      <c r="AE577" s="133"/>
      <c r="AF577" s="135" t="str">
        <f t="array" ref="AF577">xlookup($E:$E,'CLV2'!$A:$A,'CLV2'!E:E)</f>
        <v>2.VEGETABLES</v>
      </c>
      <c r="AG577" s="135" t="str">
        <f t="shared" si="10"/>
        <v>Pack</v>
      </c>
      <c r="AH577" s="136">
        <f t="shared" si="11"/>
        <v>0.1428571429</v>
      </c>
      <c r="AI577" s="137">
        <f t="array" ref="AI577">XLOOKUP(E577,'Đơn giá'!A:A,'Đơn giá'!D:D)</f>
        <v>9000</v>
      </c>
      <c r="AJ577" s="138">
        <f t="shared" si="12"/>
        <v>9000</v>
      </c>
      <c r="AK577" s="138">
        <f t="shared" si="13"/>
        <v>0</v>
      </c>
      <c r="AL577" s="138">
        <f t="shared" si="14"/>
        <v>0</v>
      </c>
      <c r="AM577" s="138">
        <f t="shared" si="15"/>
        <v>9000</v>
      </c>
      <c r="AN577" s="138">
        <f t="shared" si="16"/>
        <v>0</v>
      </c>
      <c r="AO577" s="139" t="str">
        <f t="array" ref="AO577">XLOOKUP($D:$D,'DS ST'!$J:$J,'DS ST'!K:K)</f>
        <v>SC008790 - Lê Thị Bích Liểu</v>
      </c>
      <c r="AP577" s="139" t="str">
        <f t="array" ref="AP577">XLOOKUP($D:$D,'DS ST'!$J:$J,'DS ST'!L:L)</f>
        <v>Nguyễn Thị Cà</v>
      </c>
      <c r="AQ577" s="139" t="str">
        <f t="array" ref="AQ577">XLOOKUP($D:$D,'DS ST'!$J:$J,'DS ST'!M:M)</f>
        <v>HCM 034</v>
      </c>
      <c r="AR577" s="140"/>
      <c r="AS577" s="140"/>
      <c r="AT577" s="135" t="str">
        <f t="array" ref="AT577">xlookup($E:$E,'CLV2'!$A:$A,'CLV2'!$F:$F)</f>
        <v>3.LEAFY VEGGIES</v>
      </c>
      <c r="AU577" s="135" t="str">
        <f t="array" ref="AU577">xlookup($E:$E,'CLV2'!$A:$A,'CLV2'!$G:$G)</f>
        <v>4.Rau Cải</v>
      </c>
      <c r="AV577" s="142"/>
      <c r="AW577" s="143"/>
      <c r="AX577" s="144"/>
    </row>
    <row r="578" ht="22.5" customHeight="1">
      <c r="A578" s="113"/>
      <c r="B578" s="114">
        <v>46235.0</v>
      </c>
      <c r="C578" s="115" t="s">
        <v>1237</v>
      </c>
      <c r="D578" s="116" t="str">
        <f>VLOOKUP(C578,'DS ST'!A:B,2,0)</f>
        <v>VH6</v>
      </c>
      <c r="E578" s="117">
        <v>1101079.0</v>
      </c>
      <c r="F578" s="115" t="s">
        <v>2047</v>
      </c>
      <c r="G578" s="115" t="s">
        <v>104</v>
      </c>
      <c r="H578" s="118">
        <v>9.0</v>
      </c>
      <c r="I578" s="118">
        <v>8.94</v>
      </c>
      <c r="J578" s="119">
        <f t="shared" si="4"/>
        <v>0.06</v>
      </c>
      <c r="K578" s="115" t="s">
        <v>5572</v>
      </c>
      <c r="L578" s="121" t="str">
        <f t="shared" si="5"/>
        <v>PT15981491101079</v>
      </c>
      <c r="M578" s="121" t="s">
        <v>5573</v>
      </c>
      <c r="N578" s="122">
        <v>0.0600000000000005</v>
      </c>
      <c r="O578" s="122"/>
      <c r="P578" s="119">
        <f t="shared" si="6"/>
        <v>0</v>
      </c>
      <c r="Q578" s="124"/>
      <c r="R578" s="153" t="s">
        <v>1104</v>
      </c>
      <c r="S578" s="124"/>
      <c r="T578" s="125" t="s">
        <v>5323</v>
      </c>
      <c r="U578" s="126" t="s">
        <v>697</v>
      </c>
      <c r="V578" s="127" t="s">
        <v>492</v>
      </c>
      <c r="W578" s="129" t="str">
        <f t="shared" si="7"/>
        <v>Hao hụt</v>
      </c>
      <c r="X578" s="129" t="str">
        <f t="shared" si="21"/>
        <v/>
      </c>
      <c r="Y578" s="154" t="s">
        <v>499</v>
      </c>
      <c r="Z578" s="131" t="s">
        <v>745</v>
      </c>
      <c r="AA578" s="124"/>
      <c r="AB578" s="132"/>
      <c r="AC578" s="133"/>
      <c r="AD578" s="134"/>
      <c r="AE578" s="133"/>
      <c r="AF578" s="135" t="str">
        <f t="array" ref="AF578">xlookup($E:$E,'CLV2'!$A:$A,'CLV2'!E:E)</f>
        <v>2.FRUITS</v>
      </c>
      <c r="AG578" s="135" t="str">
        <f t="shared" si="10"/>
        <v>KG</v>
      </c>
      <c r="AH578" s="136">
        <f t="shared" si="11"/>
        <v>0.006666666667</v>
      </c>
      <c r="AI578" s="137">
        <f t="array" ref="AI578">XLOOKUP(E578,'Đơn giá'!A:A,'Đơn giá'!D:D)</f>
        <v>69416</v>
      </c>
      <c r="AJ578" s="138">
        <f t="shared" si="12"/>
        <v>4164.96</v>
      </c>
      <c r="AK578" s="138">
        <f t="shared" si="13"/>
        <v>4164.96</v>
      </c>
      <c r="AL578" s="138">
        <f t="shared" si="14"/>
        <v>0</v>
      </c>
      <c r="AM578" s="138">
        <f t="shared" si="15"/>
        <v>0</v>
      </c>
      <c r="AN578" s="138">
        <f t="shared" si="16"/>
        <v>0</v>
      </c>
      <c r="AO578" s="139" t="str">
        <f t="array" ref="AO578">XLOOKUP($D:$D,'DS ST'!$J:$J,'DS ST'!K:K)</f>
        <v>SC008790 - Lê Thị Bích Liểu</v>
      </c>
      <c r="AP578" s="139" t="str">
        <f t="array" ref="AP578">XLOOKUP($D:$D,'DS ST'!$J:$J,'DS ST'!L:L)</f>
        <v>Nguyễn Thị Cà</v>
      </c>
      <c r="AQ578" s="139" t="str">
        <f t="array" ref="AQ578">XLOOKUP($D:$D,'DS ST'!$J:$J,'DS ST'!M:M)</f>
        <v>HCM 034</v>
      </c>
      <c r="AR578" s="140"/>
      <c r="AS578" s="140"/>
      <c r="AT578" s="135" t="str">
        <f t="array" ref="AT578">xlookup($E:$E,'CLV2'!$A:$A,'CLV2'!$F:$F)</f>
        <v>3.LOCAL FRUITS</v>
      </c>
      <c r="AU578" s="135" t="str">
        <f t="array" ref="AU578">xlookup($E:$E,'CLV2'!$A:$A,'CLV2'!$G:$G)</f>
        <v>4.Bơ</v>
      </c>
      <c r="AV578" s="142"/>
      <c r="AW578" s="143"/>
      <c r="AX578" s="144"/>
    </row>
    <row r="579" ht="22.5" customHeight="1">
      <c r="A579" s="113"/>
      <c r="B579" s="114">
        <v>46235.0</v>
      </c>
      <c r="C579" s="115" t="s">
        <v>1237</v>
      </c>
      <c r="D579" s="116" t="str">
        <f>VLOOKUP(C579,'DS ST'!A:B,2,0)</f>
        <v>VH6</v>
      </c>
      <c r="E579" s="117">
        <v>1101302.0</v>
      </c>
      <c r="F579" s="115" t="s">
        <v>944</v>
      </c>
      <c r="G579" s="115" t="s">
        <v>104</v>
      </c>
      <c r="H579" s="118">
        <v>8.0</v>
      </c>
      <c r="I579" s="118">
        <v>7.96</v>
      </c>
      <c r="J579" s="119">
        <f t="shared" si="4"/>
        <v>0.04</v>
      </c>
      <c r="K579" s="115" t="s">
        <v>5572</v>
      </c>
      <c r="L579" s="121" t="str">
        <f t="shared" si="5"/>
        <v>PT15981491101302</v>
      </c>
      <c r="M579" s="121" t="s">
        <v>5573</v>
      </c>
      <c r="N579" s="122">
        <v>0.040000000000000036</v>
      </c>
      <c r="O579" s="122"/>
      <c r="P579" s="119">
        <f t="shared" si="6"/>
        <v>0</v>
      </c>
      <c r="Q579" s="124"/>
      <c r="R579" s="153" t="s">
        <v>1104</v>
      </c>
      <c r="S579" s="124"/>
      <c r="T579" s="125" t="s">
        <v>5323</v>
      </c>
      <c r="U579" s="126" t="s">
        <v>697</v>
      </c>
      <c r="V579" s="127" t="s">
        <v>492</v>
      </c>
      <c r="W579" s="129" t="str">
        <f t="shared" si="7"/>
        <v>Hao hụt</v>
      </c>
      <c r="X579" s="129" t="str">
        <f t="shared" si="21"/>
        <v/>
      </c>
      <c r="Y579" s="154" t="s">
        <v>499</v>
      </c>
      <c r="Z579" s="131" t="s">
        <v>745</v>
      </c>
      <c r="AA579" s="124"/>
      <c r="AB579" s="132"/>
      <c r="AC579" s="133"/>
      <c r="AD579" s="134"/>
      <c r="AE579" s="133"/>
      <c r="AF579" s="135" t="str">
        <f t="array" ref="AF579">xlookup($E:$E,'CLV2'!$A:$A,'CLV2'!E:E)</f>
        <v>2.FRUITS</v>
      </c>
      <c r="AG579" s="135" t="str">
        <f t="shared" si="10"/>
        <v>KG</v>
      </c>
      <c r="AH579" s="136">
        <f t="shared" si="11"/>
        <v>0.005</v>
      </c>
      <c r="AI579" s="137">
        <f t="array" ref="AI579">XLOOKUP(E579,'Đơn giá'!A:A,'Đơn giá'!D:D)</f>
        <v>17500</v>
      </c>
      <c r="AJ579" s="138">
        <f t="shared" si="12"/>
        <v>700</v>
      </c>
      <c r="AK579" s="138">
        <f t="shared" si="13"/>
        <v>700</v>
      </c>
      <c r="AL579" s="138">
        <f t="shared" si="14"/>
        <v>0</v>
      </c>
      <c r="AM579" s="138">
        <f t="shared" si="15"/>
        <v>0</v>
      </c>
      <c r="AN579" s="138">
        <f t="shared" si="16"/>
        <v>0</v>
      </c>
      <c r="AO579" s="139" t="str">
        <f t="array" ref="AO579">XLOOKUP($D:$D,'DS ST'!$J:$J,'DS ST'!K:K)</f>
        <v>SC008790 - Lê Thị Bích Liểu</v>
      </c>
      <c r="AP579" s="139" t="str">
        <f t="array" ref="AP579">XLOOKUP($D:$D,'DS ST'!$J:$J,'DS ST'!L:L)</f>
        <v>Nguyễn Thị Cà</v>
      </c>
      <c r="AQ579" s="139" t="str">
        <f t="array" ref="AQ579">XLOOKUP($D:$D,'DS ST'!$J:$J,'DS ST'!M:M)</f>
        <v>HCM 034</v>
      </c>
      <c r="AR579" s="140"/>
      <c r="AS579" s="140"/>
      <c r="AT579" s="135" t="str">
        <f t="array" ref="AT579">xlookup($E:$E,'CLV2'!$A:$A,'CLV2'!$F:$F)</f>
        <v>3.LOCAL FRUITS</v>
      </c>
      <c r="AU579" s="135" t="str">
        <f t="array" ref="AU579">xlookup($E:$E,'CLV2'!$A:$A,'CLV2'!$G:$G)</f>
        <v>4.Chuối</v>
      </c>
      <c r="AV579" s="142"/>
      <c r="AW579" s="143"/>
      <c r="AX579" s="144"/>
    </row>
    <row r="580" ht="22.5" customHeight="1">
      <c r="A580" s="113"/>
      <c r="B580" s="114">
        <v>46235.0</v>
      </c>
      <c r="C580" s="115" t="s">
        <v>1237</v>
      </c>
      <c r="D580" s="116" t="str">
        <f>VLOOKUP(C580,'DS ST'!A:B,2,0)</f>
        <v>VH6</v>
      </c>
      <c r="E580" s="117">
        <v>1101592.0</v>
      </c>
      <c r="F580" s="115" t="s">
        <v>1161</v>
      </c>
      <c r="G580" s="115" t="s">
        <v>104</v>
      </c>
      <c r="H580" s="118">
        <v>10.1</v>
      </c>
      <c r="I580" s="118">
        <v>10.06</v>
      </c>
      <c r="J580" s="119">
        <f t="shared" si="4"/>
        <v>0.04</v>
      </c>
      <c r="K580" s="115" t="s">
        <v>5572</v>
      </c>
      <c r="L580" s="121" t="str">
        <f t="shared" si="5"/>
        <v>PT15981491101592</v>
      </c>
      <c r="M580" s="121" t="s">
        <v>5573</v>
      </c>
      <c r="N580" s="122">
        <v>0.03999999999999915</v>
      </c>
      <c r="O580" s="122"/>
      <c r="P580" s="119">
        <f t="shared" si="6"/>
        <v>0</v>
      </c>
      <c r="Q580" s="124"/>
      <c r="R580" s="153" t="s">
        <v>1104</v>
      </c>
      <c r="S580" s="124"/>
      <c r="T580" s="125" t="s">
        <v>5323</v>
      </c>
      <c r="U580" s="126" t="s">
        <v>697</v>
      </c>
      <c r="V580" s="127" t="s">
        <v>492</v>
      </c>
      <c r="W580" s="129" t="str">
        <f t="shared" si="7"/>
        <v>Hao hụt</v>
      </c>
      <c r="X580" s="129" t="str">
        <f t="shared" si="21"/>
        <v/>
      </c>
      <c r="Y580" s="154" t="s">
        <v>499</v>
      </c>
      <c r="Z580" s="131" t="s">
        <v>745</v>
      </c>
      <c r="AA580" s="124"/>
      <c r="AB580" s="132"/>
      <c r="AC580" s="133"/>
      <c r="AD580" s="134"/>
      <c r="AE580" s="133"/>
      <c r="AF580" s="135" t="str">
        <f t="array" ref="AF580">xlookup($E:$E,'CLV2'!$A:$A,'CLV2'!E:E)</f>
        <v>2.FRUITS</v>
      </c>
      <c r="AG580" s="135" t="str">
        <f t="shared" si="10"/>
        <v>KG</v>
      </c>
      <c r="AH580" s="136">
        <f t="shared" si="11"/>
        <v>0.00396039604</v>
      </c>
      <c r="AI580" s="137">
        <f t="array" ref="AI580">XLOOKUP(E580,'Đơn giá'!A:A,'Đơn giá'!D:D)</f>
        <v>73000</v>
      </c>
      <c r="AJ580" s="138">
        <f t="shared" si="12"/>
        <v>2920</v>
      </c>
      <c r="AK580" s="138">
        <f t="shared" si="13"/>
        <v>2920</v>
      </c>
      <c r="AL580" s="138">
        <f t="shared" si="14"/>
        <v>0</v>
      </c>
      <c r="AM580" s="138">
        <f t="shared" si="15"/>
        <v>0</v>
      </c>
      <c r="AN580" s="138">
        <f t="shared" si="16"/>
        <v>0</v>
      </c>
      <c r="AO580" s="139" t="str">
        <f t="array" ref="AO580">XLOOKUP($D:$D,'DS ST'!$J:$J,'DS ST'!K:K)</f>
        <v>SC008790 - Lê Thị Bích Liểu</v>
      </c>
      <c r="AP580" s="139" t="str">
        <f t="array" ref="AP580">XLOOKUP($D:$D,'DS ST'!$J:$J,'DS ST'!L:L)</f>
        <v>Nguyễn Thị Cà</v>
      </c>
      <c r="AQ580" s="139" t="str">
        <f t="array" ref="AQ580">XLOOKUP($D:$D,'DS ST'!$J:$J,'DS ST'!M:M)</f>
        <v>HCM 034</v>
      </c>
      <c r="AR580" s="140"/>
      <c r="AS580" s="140"/>
      <c r="AT580" s="135" t="str">
        <f t="array" ref="AT580">xlookup($E:$E,'CLV2'!$A:$A,'CLV2'!$F:$F)</f>
        <v>3.LOCAL FRUITS</v>
      </c>
      <c r="AU580" s="135" t="str">
        <f t="array" ref="AU580">xlookup($E:$E,'CLV2'!$A:$A,'CLV2'!$G:$G)</f>
        <v>4.Sầu Riêng</v>
      </c>
      <c r="AV580" s="142"/>
      <c r="AW580" s="143"/>
      <c r="AX580" s="144"/>
    </row>
    <row r="581" ht="22.5" customHeight="1">
      <c r="A581" s="113"/>
      <c r="B581" s="114">
        <v>46235.0</v>
      </c>
      <c r="C581" s="115" t="s">
        <v>1237</v>
      </c>
      <c r="D581" s="116" t="str">
        <f>VLOOKUP(C581,'DS ST'!A:B,2,0)</f>
        <v>VH6</v>
      </c>
      <c r="E581" s="117">
        <v>1101812.0</v>
      </c>
      <c r="F581" s="115" t="s">
        <v>1177</v>
      </c>
      <c r="G581" s="115" t="s">
        <v>104</v>
      </c>
      <c r="H581" s="118">
        <v>15.5</v>
      </c>
      <c r="I581" s="118">
        <v>15.48</v>
      </c>
      <c r="J581" s="119">
        <f t="shared" si="4"/>
        <v>0.02</v>
      </c>
      <c r="K581" s="115" t="s">
        <v>5572</v>
      </c>
      <c r="L581" s="121" t="str">
        <f t="shared" si="5"/>
        <v>PT15981491101812</v>
      </c>
      <c r="M581" s="121" t="s">
        <v>5573</v>
      </c>
      <c r="N581" s="122">
        <v>0.019999999999999574</v>
      </c>
      <c r="O581" s="122"/>
      <c r="P581" s="119">
        <f t="shared" si="6"/>
        <v>0</v>
      </c>
      <c r="Q581" s="124"/>
      <c r="R581" s="153" t="s">
        <v>1104</v>
      </c>
      <c r="S581" s="124"/>
      <c r="T581" s="125" t="s">
        <v>5323</v>
      </c>
      <c r="U581" s="126" t="s">
        <v>697</v>
      </c>
      <c r="V581" s="127" t="s">
        <v>492</v>
      </c>
      <c r="W581" s="129" t="str">
        <f t="shared" si="7"/>
        <v>Hao hụt</v>
      </c>
      <c r="X581" s="129" t="str">
        <f t="shared" si="21"/>
        <v/>
      </c>
      <c r="Y581" s="154" t="s">
        <v>499</v>
      </c>
      <c r="Z581" s="131" t="s">
        <v>745</v>
      </c>
      <c r="AA581" s="124"/>
      <c r="AB581" s="132"/>
      <c r="AC581" s="133"/>
      <c r="AD581" s="134"/>
      <c r="AE581" s="133"/>
      <c r="AF581" s="135" t="str">
        <f t="array" ref="AF581">xlookup($E:$E,'CLV2'!$A:$A,'CLV2'!E:E)</f>
        <v>2.FRUITS</v>
      </c>
      <c r="AG581" s="135" t="str">
        <f t="shared" si="10"/>
        <v>KG</v>
      </c>
      <c r="AH581" s="136">
        <f t="shared" si="11"/>
        <v>0.001290322581</v>
      </c>
      <c r="AI581" s="137">
        <f t="array" ref="AI581">XLOOKUP(E581,'Đơn giá'!A:A,'Đơn giá'!D:D)</f>
        <v>23000</v>
      </c>
      <c r="AJ581" s="138">
        <f t="shared" si="12"/>
        <v>460</v>
      </c>
      <c r="AK581" s="138">
        <f t="shared" si="13"/>
        <v>460</v>
      </c>
      <c r="AL581" s="138">
        <f t="shared" si="14"/>
        <v>0</v>
      </c>
      <c r="AM581" s="138">
        <f t="shared" si="15"/>
        <v>0</v>
      </c>
      <c r="AN581" s="138">
        <f t="shared" si="16"/>
        <v>0</v>
      </c>
      <c r="AO581" s="139" t="str">
        <f t="array" ref="AO581">XLOOKUP($D:$D,'DS ST'!$J:$J,'DS ST'!K:K)</f>
        <v>SC008790 - Lê Thị Bích Liểu</v>
      </c>
      <c r="AP581" s="139" t="str">
        <f t="array" ref="AP581">XLOOKUP($D:$D,'DS ST'!$J:$J,'DS ST'!L:L)</f>
        <v>Nguyễn Thị Cà</v>
      </c>
      <c r="AQ581" s="139" t="str">
        <f t="array" ref="AQ581">XLOOKUP($D:$D,'DS ST'!$J:$J,'DS ST'!M:M)</f>
        <v>HCM 034</v>
      </c>
      <c r="AR581" s="140"/>
      <c r="AS581" s="140"/>
      <c r="AT581" s="135" t="str">
        <f t="array" ref="AT581">xlookup($E:$E,'CLV2'!$A:$A,'CLV2'!$F:$F)</f>
        <v>3.LOCAL FRUITS</v>
      </c>
      <c r="AU581" s="135" t="str">
        <f t="array" ref="AU581">xlookup($E:$E,'CLV2'!$A:$A,'CLV2'!$G:$G)</f>
        <v>4.Dưa Hấu</v>
      </c>
      <c r="AV581" s="142"/>
      <c r="AW581" s="143"/>
      <c r="AX581" s="144"/>
    </row>
    <row r="582" ht="22.5" customHeight="1">
      <c r="A582" s="113"/>
      <c r="B582" s="114">
        <v>46235.0</v>
      </c>
      <c r="C582" s="115" t="s">
        <v>1237</v>
      </c>
      <c r="D582" s="116" t="str">
        <f>VLOOKUP(C582,'DS ST'!A:B,2,0)</f>
        <v>VH6</v>
      </c>
      <c r="E582" s="117">
        <v>8.938525767059E12</v>
      </c>
      <c r="F582" s="115" t="s">
        <v>2006</v>
      </c>
      <c r="G582" s="115" t="s">
        <v>29</v>
      </c>
      <c r="H582" s="118">
        <v>9.0</v>
      </c>
      <c r="I582" s="118">
        <v>8.0</v>
      </c>
      <c r="J582" s="119">
        <f t="shared" si="4"/>
        <v>1</v>
      </c>
      <c r="K582" s="115" t="s">
        <v>5572</v>
      </c>
      <c r="L582" s="121" t="str">
        <f t="shared" si="5"/>
        <v>PT15981498938525767059</v>
      </c>
      <c r="M582" s="121" t="s">
        <v>5573</v>
      </c>
      <c r="N582" s="122"/>
      <c r="O582" s="122"/>
      <c r="P582" s="119">
        <f t="shared" si="6"/>
        <v>1</v>
      </c>
      <c r="Q582" s="124"/>
      <c r="R582" s="153" t="s">
        <v>1104</v>
      </c>
      <c r="S582" s="124"/>
      <c r="T582" s="125" t="s">
        <v>5323</v>
      </c>
      <c r="U582" s="126" t="s">
        <v>697</v>
      </c>
      <c r="V582" s="127" t="s">
        <v>1500</v>
      </c>
      <c r="W582" s="129" t="str">
        <f t="shared" si="7"/>
        <v/>
      </c>
      <c r="X582" s="129" t="str">
        <f t="shared" si="21"/>
        <v/>
      </c>
      <c r="Y582" s="130" t="str">
        <f>IF(N(P582)&lt;=0,"",IF(OR(T582="Hình KDB",T582="Hình tele",ISNUMBER(SEARCH("Hình KDB",T582)),ISNUMBER(SEARCH("Hình tele",T582)),ISNUMBER(SEARCH("sai code",T582)),ISNUMBER(SEARCH("Thiếu kiện",U582))),"Kho rau",IF(AND(T582&lt;&gt;"Hình KDB",T582&lt;&gt;"Hình tele"),"Chưa xác định",IF(N(O582)&gt;0,IF(OR(T582="Hình KDB",T582="Hình tele",ISNUMBER(SEARCH("Hình KDB",T582)),ISNUMBER(SEARCH("Hình tele",T582)),ISNUMBER(SEARCH("sai code",T582)),ISNUMBER(SEARCH("Thiếu kiện",U582))),"Kho rau","Chưa xác định"),IF(OR(T582="Hình KDB",T582="Hình tele",ISNUMBER(SEARCH("Hình KDB",T582)),ISNUMBER(SEARCH("Hình tele",T582)),ISNUMBER(SEARCH("sai code",T582)),ISNUMBER(SEARCH("Thiếu kiện",U582))),"Kho rau",IF(V582="Chưa xác định","Chưa xác định",IF(OR(V582="DC giao thiếu",V582="TX giao thiếu kiện",V582="Hàng không đạt CL"),"Kho rau","")))))))</f>
        <v>Kho rau</v>
      </c>
      <c r="Z582" s="131" t="s">
        <v>745</v>
      </c>
      <c r="AA582" s="124"/>
      <c r="AB582" s="132"/>
      <c r="AC582" s="133"/>
      <c r="AD582" s="134"/>
      <c r="AE582" s="133"/>
      <c r="AF582" s="135" t="str">
        <f t="array" ref="AF582">xlookup($E:$E,'CLV2'!$A:$A,'CLV2'!E:E)</f>
        <v>2.VEGETABLES</v>
      </c>
      <c r="AG582" s="135" t="str">
        <f t="shared" si="10"/>
        <v>Pack</v>
      </c>
      <c r="AH582" s="136">
        <f t="shared" si="11"/>
        <v>0.1111111111</v>
      </c>
      <c r="AI582" s="137">
        <f t="array" ref="AI582">XLOOKUP(E582,'Đơn giá'!A:A,'Đơn giá'!D:D)</f>
        <v>15675</v>
      </c>
      <c r="AJ582" s="138">
        <f t="shared" si="12"/>
        <v>15675</v>
      </c>
      <c r="AK582" s="138">
        <f t="shared" si="13"/>
        <v>0</v>
      </c>
      <c r="AL582" s="138">
        <f t="shared" si="14"/>
        <v>0</v>
      </c>
      <c r="AM582" s="138">
        <f t="shared" si="15"/>
        <v>15675</v>
      </c>
      <c r="AN582" s="138">
        <f t="shared" si="16"/>
        <v>0</v>
      </c>
      <c r="AO582" s="139" t="str">
        <f t="array" ref="AO582">XLOOKUP($D:$D,'DS ST'!$J:$J,'DS ST'!K:K)</f>
        <v>SC008790 - Lê Thị Bích Liểu</v>
      </c>
      <c r="AP582" s="139" t="str">
        <f t="array" ref="AP582">XLOOKUP($D:$D,'DS ST'!$J:$J,'DS ST'!L:L)</f>
        <v>Nguyễn Thị Cà</v>
      </c>
      <c r="AQ582" s="139" t="str">
        <f t="array" ref="AQ582">XLOOKUP($D:$D,'DS ST'!$J:$J,'DS ST'!M:M)</f>
        <v>HCM 034</v>
      </c>
      <c r="AR582" s="140"/>
      <c r="AS582" s="140"/>
      <c r="AT582" s="135" t="str">
        <f t="array" ref="AT582">xlookup($E:$E,'CLV2'!$A:$A,'CLV2'!$F:$F)</f>
        <v>3.HERBS</v>
      </c>
      <c r="AU582" s="135" t="str">
        <f t="array" ref="AU582">xlookup($E:$E,'CLV2'!$A:$A,'CLV2'!$G:$G)</f>
        <v>4.Rau Thơm, Rau Nêm</v>
      </c>
      <c r="AV582" s="142"/>
      <c r="AW582" s="143"/>
      <c r="AX582" s="144"/>
    </row>
    <row r="583" ht="22.5" customHeight="1">
      <c r="A583" s="113"/>
      <c r="B583" s="114">
        <v>46235.0</v>
      </c>
      <c r="C583" s="115" t="s">
        <v>811</v>
      </c>
      <c r="D583" s="116" t="str">
        <f>VLOOKUP(C583,'DS ST'!A:B,2,0)</f>
        <v>AV4</v>
      </c>
      <c r="E583" s="117">
        <v>10793.0</v>
      </c>
      <c r="F583" s="115" t="s">
        <v>642</v>
      </c>
      <c r="G583" s="115" t="s">
        <v>29</v>
      </c>
      <c r="H583" s="118">
        <v>3.0</v>
      </c>
      <c r="I583" s="118">
        <v>0.0</v>
      </c>
      <c r="J583" s="119">
        <f t="shared" si="4"/>
        <v>3</v>
      </c>
      <c r="K583" s="115" t="s">
        <v>5574</v>
      </c>
      <c r="L583" s="121" t="str">
        <f t="shared" si="5"/>
        <v>PT159814710793</v>
      </c>
      <c r="M583" s="121" t="s">
        <v>5575</v>
      </c>
      <c r="N583" s="122"/>
      <c r="O583" s="122"/>
      <c r="P583" s="119">
        <f t="shared" si="6"/>
        <v>3</v>
      </c>
      <c r="Q583" s="124"/>
      <c r="R583" s="124"/>
      <c r="S583" s="124"/>
      <c r="T583" s="125"/>
      <c r="U583" s="126" t="s">
        <v>697</v>
      </c>
      <c r="V583" s="127" t="s">
        <v>1500</v>
      </c>
      <c r="W583" s="129" t="str">
        <f t="shared" si="7"/>
        <v/>
      </c>
      <c r="X583" s="129" t="str">
        <f t="shared" si="21"/>
        <v/>
      </c>
      <c r="Y583" s="154" t="s">
        <v>499</v>
      </c>
      <c r="Z583" s="131" t="s">
        <v>745</v>
      </c>
      <c r="AA583" s="124"/>
      <c r="AB583" s="132"/>
      <c r="AC583" s="133"/>
      <c r="AD583" s="134"/>
      <c r="AE583" s="133"/>
      <c r="AF583" s="135" t="str">
        <f t="array" ref="AF583">xlookup($E:$E,'CLV2'!$A:$A,'CLV2'!E:E)</f>
        <v>2.VEGETABLES</v>
      </c>
      <c r="AG583" s="135" t="str">
        <f t="shared" si="10"/>
        <v>Pack</v>
      </c>
      <c r="AH583" s="136">
        <f t="shared" si="11"/>
        <v>1</v>
      </c>
      <c r="AI583" s="137">
        <f t="array" ref="AI583">XLOOKUP(E583,'Đơn giá'!A:A,'Đơn giá'!D:D)</f>
        <v>5500</v>
      </c>
      <c r="AJ583" s="138">
        <f t="shared" si="12"/>
        <v>16500</v>
      </c>
      <c r="AK583" s="138">
        <f t="shared" si="13"/>
        <v>0</v>
      </c>
      <c r="AL583" s="138">
        <f t="shared" si="14"/>
        <v>0</v>
      </c>
      <c r="AM583" s="138">
        <f t="shared" si="15"/>
        <v>16500</v>
      </c>
      <c r="AN583" s="138">
        <f t="shared" si="16"/>
        <v>0</v>
      </c>
      <c r="AO583" s="139" t="str">
        <f t="array" ref="AO583">XLOOKUP($D:$D,'DS ST'!$J:$J,'DS ST'!K:K)</f>
        <v>SC002196 - Phạm Hữu Chương</v>
      </c>
      <c r="AP583" s="139" t="str">
        <f t="array" ref="AP583">XLOOKUP($D:$D,'DS ST'!$J:$J,'DS ST'!L:L)</f>
        <v>Nguyễn Thị Cà</v>
      </c>
      <c r="AQ583" s="139" t="str">
        <f t="array" ref="AQ583">XLOOKUP($D:$D,'DS ST'!$J:$J,'DS ST'!M:M)</f>
        <v>HCM 020</v>
      </c>
      <c r="AR583" s="140"/>
      <c r="AS583" s="140"/>
      <c r="AT583" s="135" t="str">
        <f t="array" ref="AT583">xlookup($E:$E,'CLV2'!$A:$A,'CLV2'!$F:$F)</f>
        <v>3.HERBS</v>
      </c>
      <c r="AU583" s="135" t="str">
        <f t="array" ref="AU583">xlookup($E:$E,'CLV2'!$A:$A,'CLV2'!$G:$G)</f>
        <v>4.Rau Thơm, Rau Nêm</v>
      </c>
      <c r="AV583" s="142"/>
      <c r="AW583" s="143"/>
      <c r="AX583" s="144"/>
    </row>
    <row r="584" ht="22.5" customHeight="1">
      <c r="A584" s="113"/>
      <c r="B584" s="114">
        <v>46235.0</v>
      </c>
      <c r="C584" s="115" t="s">
        <v>811</v>
      </c>
      <c r="D584" s="116" t="str">
        <f>VLOOKUP(C584,'DS ST'!A:B,2,0)</f>
        <v>AV4</v>
      </c>
      <c r="E584" s="117">
        <v>10900.0</v>
      </c>
      <c r="F584" s="115" t="s">
        <v>727</v>
      </c>
      <c r="G584" s="115" t="s">
        <v>29</v>
      </c>
      <c r="H584" s="118">
        <v>4.0</v>
      </c>
      <c r="I584" s="118">
        <v>3.0</v>
      </c>
      <c r="J584" s="119">
        <f t="shared" si="4"/>
        <v>1</v>
      </c>
      <c r="K584" s="115" t="s">
        <v>5574</v>
      </c>
      <c r="L584" s="121" t="str">
        <f t="shared" si="5"/>
        <v>PT159814710900</v>
      </c>
      <c r="M584" s="121" t="s">
        <v>5575</v>
      </c>
      <c r="N584" s="122"/>
      <c r="O584" s="122"/>
      <c r="P584" s="119">
        <f t="shared" si="6"/>
        <v>1</v>
      </c>
      <c r="Q584" s="124"/>
      <c r="R584" s="124"/>
      <c r="S584" s="124"/>
      <c r="T584" s="125"/>
      <c r="U584" s="126" t="s">
        <v>697</v>
      </c>
      <c r="V584" s="127" t="s">
        <v>1500</v>
      </c>
      <c r="W584" s="129" t="str">
        <f t="shared" si="7"/>
        <v/>
      </c>
      <c r="X584" s="129" t="str">
        <f t="shared" si="21"/>
        <v/>
      </c>
      <c r="Y584" s="154" t="s">
        <v>499</v>
      </c>
      <c r="Z584" s="131" t="s">
        <v>745</v>
      </c>
      <c r="AA584" s="124"/>
      <c r="AB584" s="132"/>
      <c r="AC584" s="133"/>
      <c r="AD584" s="134"/>
      <c r="AE584" s="133"/>
      <c r="AF584" s="135" t="str">
        <f t="array" ref="AF584">xlookup($E:$E,'CLV2'!$A:$A,'CLV2'!E:E)</f>
        <v>2.VEGETABLES</v>
      </c>
      <c r="AG584" s="135" t="str">
        <f t="shared" si="10"/>
        <v>Pack</v>
      </c>
      <c r="AH584" s="136">
        <f t="shared" si="11"/>
        <v>0.25</v>
      </c>
      <c r="AI584" s="137">
        <f t="array" ref="AI584">XLOOKUP(E584,'Đơn giá'!A:A,'Đơn giá'!D:D)</f>
        <v>10000</v>
      </c>
      <c r="AJ584" s="138">
        <f t="shared" si="12"/>
        <v>10000</v>
      </c>
      <c r="AK584" s="138">
        <f t="shared" si="13"/>
        <v>0</v>
      </c>
      <c r="AL584" s="138">
        <f t="shared" si="14"/>
        <v>0</v>
      </c>
      <c r="AM584" s="138">
        <f t="shared" si="15"/>
        <v>10000</v>
      </c>
      <c r="AN584" s="138">
        <f t="shared" si="16"/>
        <v>0</v>
      </c>
      <c r="AO584" s="139" t="str">
        <f t="array" ref="AO584">XLOOKUP($D:$D,'DS ST'!$J:$J,'DS ST'!K:K)</f>
        <v>SC002196 - Phạm Hữu Chương</v>
      </c>
      <c r="AP584" s="139" t="str">
        <f t="array" ref="AP584">XLOOKUP($D:$D,'DS ST'!$J:$J,'DS ST'!L:L)</f>
        <v>Nguyễn Thị Cà</v>
      </c>
      <c r="AQ584" s="139" t="str">
        <f t="array" ref="AQ584">XLOOKUP($D:$D,'DS ST'!$J:$J,'DS ST'!M:M)</f>
        <v>HCM 020</v>
      </c>
      <c r="AR584" s="140"/>
      <c r="AS584" s="140"/>
      <c r="AT584" s="135" t="str">
        <f t="array" ref="AT584">xlookup($E:$E,'CLV2'!$A:$A,'CLV2'!$F:$F)</f>
        <v>3.LEAFY VEGGIES</v>
      </c>
      <c r="AU584" s="135" t="str">
        <f t="array" ref="AU584">xlookup($E:$E,'CLV2'!$A:$A,'CLV2'!$G:$G)</f>
        <v>4.Rau Cải</v>
      </c>
      <c r="AV584" s="142"/>
      <c r="AW584" s="143"/>
      <c r="AX584" s="144"/>
    </row>
    <row r="585" ht="22.5" customHeight="1">
      <c r="A585" s="113"/>
      <c r="B585" s="114">
        <v>46235.0</v>
      </c>
      <c r="C585" s="115" t="s">
        <v>811</v>
      </c>
      <c r="D585" s="116" t="str">
        <f>VLOOKUP(C585,'DS ST'!A:B,2,0)</f>
        <v>AV4</v>
      </c>
      <c r="E585" s="117">
        <v>1100816.0</v>
      </c>
      <c r="F585" s="115" t="s">
        <v>919</v>
      </c>
      <c r="G585" s="115" t="s">
        <v>104</v>
      </c>
      <c r="H585" s="118">
        <v>15.3</v>
      </c>
      <c r="I585" s="118">
        <v>15.2</v>
      </c>
      <c r="J585" s="119">
        <f t="shared" si="4"/>
        <v>0.1</v>
      </c>
      <c r="K585" s="115" t="s">
        <v>5574</v>
      </c>
      <c r="L585" s="121" t="str">
        <f t="shared" si="5"/>
        <v>PT15981471100816</v>
      </c>
      <c r="M585" s="121" t="s">
        <v>5575</v>
      </c>
      <c r="N585" s="122">
        <v>0.10000000000000142</v>
      </c>
      <c r="O585" s="122"/>
      <c r="P585" s="119">
        <f t="shared" si="6"/>
        <v>0</v>
      </c>
      <c r="Q585" s="124"/>
      <c r="R585" s="124"/>
      <c r="S585" s="124"/>
      <c r="T585" s="125" t="s">
        <v>695</v>
      </c>
      <c r="U585" s="126" t="s">
        <v>697</v>
      </c>
      <c r="V585" s="127" t="s">
        <v>492</v>
      </c>
      <c r="W585" s="129" t="str">
        <f t="shared" si="7"/>
        <v>Hao hụt</v>
      </c>
      <c r="X585" s="129" t="str">
        <f t="shared" si="21"/>
        <v/>
      </c>
      <c r="Y585" s="154" t="s">
        <v>499</v>
      </c>
      <c r="Z585" s="131" t="s">
        <v>745</v>
      </c>
      <c r="AA585" s="124"/>
      <c r="AB585" s="132"/>
      <c r="AC585" s="133"/>
      <c r="AD585" s="134"/>
      <c r="AE585" s="133"/>
      <c r="AF585" s="135" t="str">
        <f t="array" ref="AF585">xlookup($E:$E,'CLV2'!$A:$A,'CLV2'!E:E)</f>
        <v>2.FRUITS</v>
      </c>
      <c r="AG585" s="135" t="str">
        <f t="shared" si="10"/>
        <v>KG</v>
      </c>
      <c r="AH585" s="136">
        <f t="shared" si="11"/>
        <v>0.006535947712</v>
      </c>
      <c r="AI585" s="137">
        <f t="array" ref="AI585">XLOOKUP(E585,'Đơn giá'!A:A,'Đơn giá'!D:D)</f>
        <v>19000</v>
      </c>
      <c r="AJ585" s="138">
        <f t="shared" si="12"/>
        <v>1900</v>
      </c>
      <c r="AK585" s="138">
        <f t="shared" si="13"/>
        <v>1900</v>
      </c>
      <c r="AL585" s="138">
        <f t="shared" si="14"/>
        <v>0</v>
      </c>
      <c r="AM585" s="138">
        <f t="shared" si="15"/>
        <v>0</v>
      </c>
      <c r="AN585" s="138">
        <f t="shared" si="16"/>
        <v>0</v>
      </c>
      <c r="AO585" s="139" t="str">
        <f t="array" ref="AO585">XLOOKUP($D:$D,'DS ST'!$J:$J,'DS ST'!K:K)</f>
        <v>SC002196 - Phạm Hữu Chương</v>
      </c>
      <c r="AP585" s="139" t="str">
        <f t="array" ref="AP585">XLOOKUP($D:$D,'DS ST'!$J:$J,'DS ST'!L:L)</f>
        <v>Nguyễn Thị Cà</v>
      </c>
      <c r="AQ585" s="139" t="str">
        <f t="array" ref="AQ585">XLOOKUP($D:$D,'DS ST'!$J:$J,'DS ST'!M:M)</f>
        <v>HCM 020</v>
      </c>
      <c r="AR585" s="140"/>
      <c r="AS585" s="140"/>
      <c r="AT585" s="135" t="str">
        <f t="array" ref="AT585">xlookup($E:$E,'CLV2'!$A:$A,'CLV2'!$F:$F)</f>
        <v>3.LOCAL FRUITS</v>
      </c>
      <c r="AU585" s="135" t="str">
        <f t="array" ref="AU585">xlookup($E:$E,'CLV2'!$A:$A,'CLV2'!$G:$G)</f>
        <v>4.Dưa Hấu</v>
      </c>
      <c r="AV585" s="142"/>
      <c r="AW585" s="143"/>
      <c r="AX585" s="144"/>
    </row>
    <row r="586" ht="22.5" customHeight="1">
      <c r="A586" s="113"/>
      <c r="B586" s="114">
        <v>46235.0</v>
      </c>
      <c r="C586" s="115" t="s">
        <v>811</v>
      </c>
      <c r="D586" s="116" t="str">
        <f>VLOOKUP(C586,'DS ST'!A:B,2,0)</f>
        <v>AV4</v>
      </c>
      <c r="E586" s="117">
        <v>1100992.0</v>
      </c>
      <c r="F586" s="115" t="s">
        <v>641</v>
      </c>
      <c r="G586" s="115" t="s">
        <v>104</v>
      </c>
      <c r="H586" s="118">
        <v>10.0</v>
      </c>
      <c r="I586" s="118">
        <v>9.94</v>
      </c>
      <c r="J586" s="119">
        <f t="shared" si="4"/>
        <v>0.06</v>
      </c>
      <c r="K586" s="115" t="s">
        <v>5574</v>
      </c>
      <c r="L586" s="121" t="str">
        <f t="shared" si="5"/>
        <v>PT15981471100992</v>
      </c>
      <c r="M586" s="121" t="s">
        <v>5575</v>
      </c>
      <c r="N586" s="122">
        <v>0.0600000000000005</v>
      </c>
      <c r="O586" s="122"/>
      <c r="P586" s="119">
        <f t="shared" si="6"/>
        <v>0</v>
      </c>
      <c r="Q586" s="124"/>
      <c r="R586" s="124"/>
      <c r="S586" s="124"/>
      <c r="T586" s="125" t="s">
        <v>695</v>
      </c>
      <c r="U586" s="126" t="s">
        <v>697</v>
      </c>
      <c r="V586" s="127" t="s">
        <v>492</v>
      </c>
      <c r="W586" s="129" t="str">
        <f t="shared" si="7"/>
        <v>Hao hụt</v>
      </c>
      <c r="X586" s="129" t="str">
        <f t="shared" si="21"/>
        <v/>
      </c>
      <c r="Y586" s="154" t="s">
        <v>499</v>
      </c>
      <c r="Z586" s="131" t="s">
        <v>745</v>
      </c>
      <c r="AA586" s="124"/>
      <c r="AB586" s="132"/>
      <c r="AC586" s="133"/>
      <c r="AD586" s="134"/>
      <c r="AE586" s="133"/>
      <c r="AF586" s="135" t="str">
        <f t="array" ref="AF586">xlookup($E:$E,'CLV2'!$A:$A,'CLV2'!E:E)</f>
        <v>2.FRUITS</v>
      </c>
      <c r="AG586" s="135" t="str">
        <f t="shared" si="10"/>
        <v>KG</v>
      </c>
      <c r="AH586" s="136">
        <f t="shared" si="11"/>
        <v>0.006</v>
      </c>
      <c r="AI586" s="137">
        <f t="array" ref="AI586">XLOOKUP(E586,'Đơn giá'!A:A,'Đơn giá'!D:D)</f>
        <v>37000</v>
      </c>
      <c r="AJ586" s="138">
        <f t="shared" si="12"/>
        <v>2220</v>
      </c>
      <c r="AK586" s="138">
        <f t="shared" si="13"/>
        <v>2220</v>
      </c>
      <c r="AL586" s="138">
        <f t="shared" si="14"/>
        <v>0</v>
      </c>
      <c r="AM586" s="138">
        <f t="shared" si="15"/>
        <v>0</v>
      </c>
      <c r="AN586" s="138">
        <f t="shared" si="16"/>
        <v>0</v>
      </c>
      <c r="AO586" s="139" t="str">
        <f t="array" ref="AO586">XLOOKUP($D:$D,'DS ST'!$J:$J,'DS ST'!K:K)</f>
        <v>SC002196 - Phạm Hữu Chương</v>
      </c>
      <c r="AP586" s="139" t="str">
        <f t="array" ref="AP586">XLOOKUP($D:$D,'DS ST'!$J:$J,'DS ST'!L:L)</f>
        <v>Nguyễn Thị Cà</v>
      </c>
      <c r="AQ586" s="139" t="str">
        <f t="array" ref="AQ586">XLOOKUP($D:$D,'DS ST'!$J:$J,'DS ST'!M:M)</f>
        <v>HCM 020</v>
      </c>
      <c r="AR586" s="140"/>
      <c r="AS586" s="140"/>
      <c r="AT586" s="135" t="str">
        <f t="array" ref="AT586">xlookup($E:$E,'CLV2'!$A:$A,'CLV2'!$F:$F)</f>
        <v>3.LOCAL FRUITS</v>
      </c>
      <c r="AU586" s="135" t="str">
        <f t="array" ref="AU586">xlookup($E:$E,'CLV2'!$A:$A,'CLV2'!$G:$G)</f>
        <v>4.Dưa Lưới</v>
      </c>
      <c r="AV586" s="142"/>
      <c r="AW586" s="143"/>
      <c r="AX586" s="144"/>
    </row>
    <row r="587" ht="22.5" customHeight="1">
      <c r="A587" s="113"/>
      <c r="B587" s="114">
        <v>46235.0</v>
      </c>
      <c r="C587" s="115" t="s">
        <v>811</v>
      </c>
      <c r="D587" s="116" t="str">
        <f>VLOOKUP(C587,'DS ST'!A:B,2,0)</f>
        <v>AV4</v>
      </c>
      <c r="E587" s="117">
        <v>1101055.0</v>
      </c>
      <c r="F587" s="115" t="s">
        <v>996</v>
      </c>
      <c r="G587" s="115" t="s">
        <v>104</v>
      </c>
      <c r="H587" s="118">
        <v>3.0</v>
      </c>
      <c r="I587" s="118">
        <v>2.54</v>
      </c>
      <c r="J587" s="119">
        <f t="shared" si="4"/>
        <v>0.46</v>
      </c>
      <c r="K587" s="115" t="s">
        <v>5574</v>
      </c>
      <c r="L587" s="121" t="str">
        <f t="shared" si="5"/>
        <v>PT15981471101055</v>
      </c>
      <c r="M587" s="121" t="s">
        <v>5575</v>
      </c>
      <c r="N587" s="122"/>
      <c r="O587" s="122"/>
      <c r="P587" s="119">
        <f t="shared" si="6"/>
        <v>0.46</v>
      </c>
      <c r="Q587" s="124"/>
      <c r="R587" s="124"/>
      <c r="S587" s="124"/>
      <c r="T587" s="125" t="s">
        <v>695</v>
      </c>
      <c r="U587" s="126" t="s">
        <v>697</v>
      </c>
      <c r="V587" s="127" t="s">
        <v>1500</v>
      </c>
      <c r="W587" s="129" t="str">
        <f t="shared" si="7"/>
        <v/>
      </c>
      <c r="X587" s="129" t="str">
        <f t="shared" si="21"/>
        <v/>
      </c>
      <c r="Y587" s="154" t="s">
        <v>499</v>
      </c>
      <c r="Z587" s="131" t="s">
        <v>745</v>
      </c>
      <c r="AA587" s="124"/>
      <c r="AB587" s="132"/>
      <c r="AC587" s="133"/>
      <c r="AD587" s="134"/>
      <c r="AE587" s="133"/>
      <c r="AF587" s="135" t="str">
        <f t="array" ref="AF587">xlookup($E:$E,'CLV2'!$A:$A,'CLV2'!E:E)</f>
        <v>2.FRUITS</v>
      </c>
      <c r="AG587" s="135" t="str">
        <f t="shared" si="10"/>
        <v>KG</v>
      </c>
      <c r="AH587" s="136">
        <f t="shared" si="11"/>
        <v>0.1533333333</v>
      </c>
      <c r="AI587" s="137">
        <f t="array" ref="AI587">XLOOKUP(E587,'Đơn giá'!A:A,'Đơn giá'!D:D)</f>
        <v>30000</v>
      </c>
      <c r="AJ587" s="138">
        <f t="shared" si="12"/>
        <v>13800</v>
      </c>
      <c r="AK587" s="138">
        <f t="shared" si="13"/>
        <v>0</v>
      </c>
      <c r="AL587" s="138">
        <f t="shared" si="14"/>
        <v>0</v>
      </c>
      <c r="AM587" s="138">
        <f t="shared" si="15"/>
        <v>13800</v>
      </c>
      <c r="AN587" s="138">
        <f t="shared" si="16"/>
        <v>0</v>
      </c>
      <c r="AO587" s="139" t="str">
        <f t="array" ref="AO587">XLOOKUP($D:$D,'DS ST'!$J:$J,'DS ST'!K:K)</f>
        <v>SC002196 - Phạm Hữu Chương</v>
      </c>
      <c r="AP587" s="139" t="str">
        <f t="array" ref="AP587">XLOOKUP($D:$D,'DS ST'!$J:$J,'DS ST'!L:L)</f>
        <v>Nguyễn Thị Cà</v>
      </c>
      <c r="AQ587" s="139" t="str">
        <f t="array" ref="AQ587">XLOOKUP($D:$D,'DS ST'!$J:$J,'DS ST'!M:M)</f>
        <v>HCM 020</v>
      </c>
      <c r="AR587" s="140"/>
      <c r="AS587" s="140"/>
      <c r="AT587" s="135" t="str">
        <f t="array" ref="AT587">xlookup($E:$E,'CLV2'!$A:$A,'CLV2'!$F:$F)</f>
        <v>3.LOCAL FRUITS</v>
      </c>
      <c r="AU587" s="135" t="str">
        <f t="array" ref="AU587">xlookup($E:$E,'CLV2'!$A:$A,'CLV2'!$G:$G)</f>
        <v>4.Trái Cây Đa Dạng</v>
      </c>
      <c r="AV587" s="142"/>
      <c r="AW587" s="143"/>
      <c r="AX587" s="144"/>
    </row>
    <row r="588" ht="22.5" customHeight="1">
      <c r="A588" s="113"/>
      <c r="B588" s="114">
        <v>46235.0</v>
      </c>
      <c r="C588" s="115" t="s">
        <v>811</v>
      </c>
      <c r="D588" s="116" t="str">
        <f>VLOOKUP(C588,'DS ST'!A:B,2,0)</f>
        <v>AV4</v>
      </c>
      <c r="E588" s="117">
        <v>1101062.0</v>
      </c>
      <c r="F588" s="115" t="s">
        <v>103</v>
      </c>
      <c r="G588" s="115" t="s">
        <v>104</v>
      </c>
      <c r="H588" s="118">
        <v>10.0</v>
      </c>
      <c r="I588" s="118">
        <v>9.92</v>
      </c>
      <c r="J588" s="119">
        <f t="shared" si="4"/>
        <v>0.08</v>
      </c>
      <c r="K588" s="115" t="s">
        <v>5574</v>
      </c>
      <c r="L588" s="121" t="str">
        <f t="shared" si="5"/>
        <v>PT15981471101062</v>
      </c>
      <c r="M588" s="121" t="s">
        <v>5575</v>
      </c>
      <c r="N588" s="122">
        <v>0.08000000000000007</v>
      </c>
      <c r="O588" s="122"/>
      <c r="P588" s="119">
        <f t="shared" si="6"/>
        <v>0</v>
      </c>
      <c r="Q588" s="124"/>
      <c r="R588" s="124"/>
      <c r="S588" s="124"/>
      <c r="T588" s="125" t="s">
        <v>695</v>
      </c>
      <c r="U588" s="126" t="s">
        <v>697</v>
      </c>
      <c r="V588" s="127" t="s">
        <v>492</v>
      </c>
      <c r="W588" s="129" t="str">
        <f t="shared" si="7"/>
        <v>Hao hụt</v>
      </c>
      <c r="X588" s="129" t="str">
        <f t="shared" si="21"/>
        <v/>
      </c>
      <c r="Y588" s="154" t="s">
        <v>499</v>
      </c>
      <c r="Z588" s="131" t="s">
        <v>745</v>
      </c>
      <c r="AA588" s="124"/>
      <c r="AB588" s="132"/>
      <c r="AC588" s="133"/>
      <c r="AD588" s="134"/>
      <c r="AE588" s="133"/>
      <c r="AF588" s="135" t="str">
        <f t="array" ref="AF588">xlookup($E:$E,'CLV2'!$A:$A,'CLV2'!E:E)</f>
        <v>2.FRUITS</v>
      </c>
      <c r="AG588" s="135" t="str">
        <f t="shared" si="10"/>
        <v>KG</v>
      </c>
      <c r="AH588" s="136">
        <f t="shared" si="11"/>
        <v>0.008</v>
      </c>
      <c r="AI588" s="137">
        <f t="array" ref="AI588">XLOOKUP(E588,'Đơn giá'!A:A,'Đơn giá'!D:D)</f>
        <v>23000</v>
      </c>
      <c r="AJ588" s="138">
        <f t="shared" si="12"/>
        <v>1840</v>
      </c>
      <c r="AK588" s="138">
        <f t="shared" si="13"/>
        <v>1840</v>
      </c>
      <c r="AL588" s="138">
        <f t="shared" si="14"/>
        <v>0</v>
      </c>
      <c r="AM588" s="138">
        <f t="shared" si="15"/>
        <v>0</v>
      </c>
      <c r="AN588" s="138">
        <f t="shared" si="16"/>
        <v>0</v>
      </c>
      <c r="AO588" s="139" t="str">
        <f t="array" ref="AO588">XLOOKUP($D:$D,'DS ST'!$J:$J,'DS ST'!K:K)</f>
        <v>SC002196 - Phạm Hữu Chương</v>
      </c>
      <c r="AP588" s="139" t="str">
        <f t="array" ref="AP588">XLOOKUP($D:$D,'DS ST'!$J:$J,'DS ST'!L:L)</f>
        <v>Nguyễn Thị Cà</v>
      </c>
      <c r="AQ588" s="139" t="str">
        <f t="array" ref="AQ588">XLOOKUP($D:$D,'DS ST'!$J:$J,'DS ST'!M:M)</f>
        <v>HCM 020</v>
      </c>
      <c r="AR588" s="140"/>
      <c r="AS588" s="140"/>
      <c r="AT588" s="135" t="str">
        <f t="array" ref="AT588">xlookup($E:$E,'CLV2'!$A:$A,'CLV2'!$F:$F)</f>
        <v>3.LOCAL FRUITS</v>
      </c>
      <c r="AU588" s="135" t="str">
        <f t="array" ref="AU588">xlookup($E:$E,'CLV2'!$A:$A,'CLV2'!$G:$G)</f>
        <v>4.Chuối</v>
      </c>
      <c r="AV588" s="142"/>
      <c r="AW588" s="143"/>
      <c r="AX588" s="144"/>
    </row>
    <row r="589" ht="22.5" customHeight="1">
      <c r="A589" s="113"/>
      <c r="B589" s="114">
        <v>46235.0</v>
      </c>
      <c r="C589" s="115" t="s">
        <v>811</v>
      </c>
      <c r="D589" s="116" t="str">
        <f>VLOOKUP(C589,'DS ST'!A:B,2,0)</f>
        <v>AV4</v>
      </c>
      <c r="E589" s="117">
        <v>1101318.0</v>
      </c>
      <c r="F589" s="115" t="s">
        <v>1036</v>
      </c>
      <c r="G589" s="115" t="s">
        <v>104</v>
      </c>
      <c r="H589" s="118">
        <v>10.4</v>
      </c>
      <c r="I589" s="118">
        <v>10.36</v>
      </c>
      <c r="J589" s="119">
        <f t="shared" si="4"/>
        <v>0.04</v>
      </c>
      <c r="K589" s="115" t="s">
        <v>5574</v>
      </c>
      <c r="L589" s="121" t="str">
        <f t="shared" si="5"/>
        <v>PT15981471101318</v>
      </c>
      <c r="M589" s="121" t="s">
        <v>5575</v>
      </c>
      <c r="N589" s="122">
        <v>0.040000000000000924</v>
      </c>
      <c r="O589" s="122"/>
      <c r="P589" s="119">
        <f t="shared" si="6"/>
        <v>0</v>
      </c>
      <c r="Q589" s="124"/>
      <c r="R589" s="124"/>
      <c r="S589" s="124"/>
      <c r="T589" s="125" t="s">
        <v>695</v>
      </c>
      <c r="U589" s="126" t="s">
        <v>697</v>
      </c>
      <c r="V589" s="127" t="s">
        <v>492</v>
      </c>
      <c r="W589" s="129" t="str">
        <f t="shared" si="7"/>
        <v>Hao hụt</v>
      </c>
      <c r="X589" s="129" t="str">
        <f t="shared" si="21"/>
        <v/>
      </c>
      <c r="Y589" s="154" t="s">
        <v>499</v>
      </c>
      <c r="Z589" s="131" t="s">
        <v>745</v>
      </c>
      <c r="AA589" s="124"/>
      <c r="AB589" s="132"/>
      <c r="AC589" s="133"/>
      <c r="AD589" s="134"/>
      <c r="AE589" s="133"/>
      <c r="AF589" s="135" t="str">
        <f t="array" ref="AF589">xlookup($E:$E,'CLV2'!$A:$A,'CLV2'!E:E)</f>
        <v>2.FRUITS</v>
      </c>
      <c r="AG589" s="135" t="str">
        <f t="shared" si="10"/>
        <v>KG</v>
      </c>
      <c r="AH589" s="136">
        <f t="shared" si="11"/>
        <v>0.003846153846</v>
      </c>
      <c r="AI589" s="137">
        <f t="array" ref="AI589">XLOOKUP(E589,'Đơn giá'!A:A,'Đơn giá'!D:D)</f>
        <v>35000</v>
      </c>
      <c r="AJ589" s="138">
        <f t="shared" si="12"/>
        <v>1400</v>
      </c>
      <c r="AK589" s="138">
        <f t="shared" si="13"/>
        <v>1400</v>
      </c>
      <c r="AL589" s="138">
        <f t="shared" si="14"/>
        <v>0</v>
      </c>
      <c r="AM589" s="138">
        <f t="shared" si="15"/>
        <v>0</v>
      </c>
      <c r="AN589" s="138">
        <f t="shared" si="16"/>
        <v>0</v>
      </c>
      <c r="AO589" s="139" t="str">
        <f t="array" ref="AO589">XLOOKUP($D:$D,'DS ST'!$J:$J,'DS ST'!K:K)</f>
        <v>SC002196 - Phạm Hữu Chương</v>
      </c>
      <c r="AP589" s="139" t="str">
        <f t="array" ref="AP589">XLOOKUP($D:$D,'DS ST'!$J:$J,'DS ST'!L:L)</f>
        <v>Nguyễn Thị Cà</v>
      </c>
      <c r="AQ589" s="139" t="str">
        <f t="array" ref="AQ589">XLOOKUP($D:$D,'DS ST'!$J:$J,'DS ST'!M:M)</f>
        <v>HCM 020</v>
      </c>
      <c r="AR589" s="140"/>
      <c r="AS589" s="140"/>
      <c r="AT589" s="135" t="str">
        <f t="array" ref="AT589">xlookup($E:$E,'CLV2'!$A:$A,'CLV2'!$F:$F)</f>
        <v>3.LOCAL FRUITS</v>
      </c>
      <c r="AU589" s="135" t="str">
        <f t="array" ref="AU589">xlookup($E:$E,'CLV2'!$A:$A,'CLV2'!$G:$G)</f>
        <v>4.Mận Roi</v>
      </c>
      <c r="AV589" s="142"/>
      <c r="AW589" s="143"/>
      <c r="AX589" s="144"/>
    </row>
    <row r="590" ht="22.5" customHeight="1">
      <c r="A590" s="113"/>
      <c r="B590" s="114">
        <v>46235.0</v>
      </c>
      <c r="C590" s="115" t="s">
        <v>811</v>
      </c>
      <c r="D590" s="116" t="str">
        <f>VLOOKUP(C590,'DS ST'!A:B,2,0)</f>
        <v>AV4</v>
      </c>
      <c r="E590" s="117">
        <v>1101366.0</v>
      </c>
      <c r="F590" s="115" t="s">
        <v>1804</v>
      </c>
      <c r="G590" s="115" t="s">
        <v>104</v>
      </c>
      <c r="H590" s="118">
        <v>4.3</v>
      </c>
      <c r="I590" s="118">
        <v>4.2</v>
      </c>
      <c r="J590" s="119">
        <f t="shared" si="4"/>
        <v>0.1</v>
      </c>
      <c r="K590" s="115" t="s">
        <v>5574</v>
      </c>
      <c r="L590" s="121" t="str">
        <f t="shared" si="5"/>
        <v>PT15981471101366</v>
      </c>
      <c r="M590" s="121" t="s">
        <v>5575</v>
      </c>
      <c r="N590" s="122">
        <v>0.09999999999999964</v>
      </c>
      <c r="O590" s="122"/>
      <c r="P590" s="119">
        <f t="shared" si="6"/>
        <v>0</v>
      </c>
      <c r="Q590" s="124"/>
      <c r="R590" s="124"/>
      <c r="S590" s="124"/>
      <c r="T590" s="125" t="s">
        <v>695</v>
      </c>
      <c r="U590" s="126" t="s">
        <v>697</v>
      </c>
      <c r="V590" s="127" t="s">
        <v>492</v>
      </c>
      <c r="W590" s="129" t="str">
        <f t="shared" si="7"/>
        <v>Hao hụt</v>
      </c>
      <c r="X590" s="129" t="str">
        <f t="shared" si="21"/>
        <v/>
      </c>
      <c r="Y590" s="154" t="s">
        <v>499</v>
      </c>
      <c r="Z590" s="131" t="s">
        <v>745</v>
      </c>
      <c r="AA590" s="124"/>
      <c r="AB590" s="132"/>
      <c r="AC590" s="133"/>
      <c r="AD590" s="134"/>
      <c r="AE590" s="133"/>
      <c r="AF590" s="135" t="str">
        <f t="array" ref="AF590">xlookup($E:$E,'CLV2'!$A:$A,'CLV2'!E:E)</f>
        <v>2.VEGETABLES</v>
      </c>
      <c r="AG590" s="135" t="str">
        <f t="shared" si="10"/>
        <v>KG</v>
      </c>
      <c r="AH590" s="136">
        <f t="shared" si="11"/>
        <v>0.02325581395</v>
      </c>
      <c r="AI590" s="137">
        <f t="array" ref="AI590">XLOOKUP(E590,'Đơn giá'!A:A,'Đơn giá'!D:D)</f>
        <v>55000</v>
      </c>
      <c r="AJ590" s="138">
        <f t="shared" si="12"/>
        <v>5500</v>
      </c>
      <c r="AK590" s="138">
        <f t="shared" si="13"/>
        <v>5500</v>
      </c>
      <c r="AL590" s="138">
        <f t="shared" si="14"/>
        <v>0</v>
      </c>
      <c r="AM590" s="138">
        <f t="shared" si="15"/>
        <v>0</v>
      </c>
      <c r="AN590" s="138">
        <f t="shared" si="16"/>
        <v>0</v>
      </c>
      <c r="AO590" s="139" t="str">
        <f t="array" ref="AO590">XLOOKUP($D:$D,'DS ST'!$J:$J,'DS ST'!K:K)</f>
        <v>SC002196 - Phạm Hữu Chương</v>
      </c>
      <c r="AP590" s="139" t="str">
        <f t="array" ref="AP590">XLOOKUP($D:$D,'DS ST'!$J:$J,'DS ST'!L:L)</f>
        <v>Nguyễn Thị Cà</v>
      </c>
      <c r="AQ590" s="139" t="str">
        <f t="array" ref="AQ590">XLOOKUP($D:$D,'DS ST'!$J:$J,'DS ST'!M:M)</f>
        <v>HCM 020</v>
      </c>
      <c r="AR590" s="140"/>
      <c r="AS590" s="140"/>
      <c r="AT590" s="135" t="str">
        <f t="array" ref="AT590">xlookup($E:$E,'CLV2'!$A:$A,'CLV2'!$F:$F)</f>
        <v>3.LEAFY VEGGIES</v>
      </c>
      <c r="AU590" s="135" t="str">
        <f t="array" ref="AU590">xlookup($E:$E,'CLV2'!$A:$A,'CLV2'!$G:$G)</f>
        <v>4.Rau Ăn Bông</v>
      </c>
      <c r="AV590" s="142"/>
      <c r="AW590" s="143"/>
      <c r="AX590" s="144"/>
    </row>
    <row r="591" ht="22.5" customHeight="1">
      <c r="A591" s="113"/>
      <c r="B591" s="114">
        <v>46235.0</v>
      </c>
      <c r="C591" s="115" t="s">
        <v>811</v>
      </c>
      <c r="D591" s="116" t="str">
        <f>VLOOKUP(C591,'DS ST'!A:B,2,0)</f>
        <v>AV4</v>
      </c>
      <c r="E591" s="117">
        <v>1101377.0</v>
      </c>
      <c r="F591" s="115" t="s">
        <v>1085</v>
      </c>
      <c r="G591" s="115" t="s">
        <v>104</v>
      </c>
      <c r="H591" s="118">
        <v>2.1</v>
      </c>
      <c r="I591" s="118">
        <v>2.08</v>
      </c>
      <c r="J591" s="119">
        <f t="shared" si="4"/>
        <v>0.02</v>
      </c>
      <c r="K591" s="115" t="s">
        <v>5574</v>
      </c>
      <c r="L591" s="121" t="str">
        <f t="shared" si="5"/>
        <v>PT15981471101377</v>
      </c>
      <c r="M591" s="121" t="s">
        <v>5575</v>
      </c>
      <c r="N591" s="122">
        <v>0.020000000000000018</v>
      </c>
      <c r="O591" s="122"/>
      <c r="P591" s="119">
        <f t="shared" si="6"/>
        <v>0</v>
      </c>
      <c r="Q591" s="124"/>
      <c r="R591" s="124"/>
      <c r="S591" s="124"/>
      <c r="T591" s="125" t="s">
        <v>695</v>
      </c>
      <c r="U591" s="126" t="s">
        <v>697</v>
      </c>
      <c r="V591" s="127" t="s">
        <v>492</v>
      </c>
      <c r="W591" s="129" t="str">
        <f t="shared" si="7"/>
        <v>Hao hụt</v>
      </c>
      <c r="X591" s="129" t="str">
        <f t="shared" si="21"/>
        <v/>
      </c>
      <c r="Y591" s="154" t="s">
        <v>499</v>
      </c>
      <c r="Z591" s="131" t="s">
        <v>745</v>
      </c>
      <c r="AA591" s="124"/>
      <c r="AB591" s="132"/>
      <c r="AC591" s="133"/>
      <c r="AD591" s="134"/>
      <c r="AE591" s="133"/>
      <c r="AF591" s="135" t="str">
        <f t="array" ref="AF591">xlookup($E:$E,'CLV2'!$A:$A,'CLV2'!E:E)</f>
        <v>2.VEGETABLES</v>
      </c>
      <c r="AG591" s="135" t="str">
        <f t="shared" si="10"/>
        <v>KG</v>
      </c>
      <c r="AH591" s="136">
        <f t="shared" si="11"/>
        <v>0.009523809524</v>
      </c>
      <c r="AI591" s="137">
        <f t="array" ref="AI591">XLOOKUP(E591,'Đơn giá'!A:A,'Đơn giá'!D:D)</f>
        <v>60000</v>
      </c>
      <c r="AJ591" s="138">
        <f t="shared" si="12"/>
        <v>1200</v>
      </c>
      <c r="AK591" s="138">
        <f t="shared" si="13"/>
        <v>1200</v>
      </c>
      <c r="AL591" s="138">
        <f t="shared" si="14"/>
        <v>0</v>
      </c>
      <c r="AM591" s="138">
        <f t="shared" si="15"/>
        <v>0</v>
      </c>
      <c r="AN591" s="138">
        <f t="shared" si="16"/>
        <v>0</v>
      </c>
      <c r="AO591" s="139" t="str">
        <f t="array" ref="AO591">XLOOKUP($D:$D,'DS ST'!$J:$J,'DS ST'!K:K)</f>
        <v>SC002196 - Phạm Hữu Chương</v>
      </c>
      <c r="AP591" s="139" t="str">
        <f t="array" ref="AP591">XLOOKUP($D:$D,'DS ST'!$J:$J,'DS ST'!L:L)</f>
        <v>Nguyễn Thị Cà</v>
      </c>
      <c r="AQ591" s="139" t="str">
        <f t="array" ref="AQ591">XLOOKUP($D:$D,'DS ST'!$J:$J,'DS ST'!M:M)</f>
        <v>HCM 020</v>
      </c>
      <c r="AR591" s="140"/>
      <c r="AS591" s="140"/>
      <c r="AT591" s="135" t="str">
        <f t="array" ref="AT591">xlookup($E:$E,'CLV2'!$A:$A,'CLV2'!$F:$F)</f>
        <v>3.LEAFY VEGGIES</v>
      </c>
      <c r="AU591" s="135" t="str">
        <f t="array" ref="AU591">xlookup($E:$E,'CLV2'!$A:$A,'CLV2'!$G:$G)</f>
        <v>4.Rau Ăn Bông</v>
      </c>
      <c r="AV591" s="142"/>
      <c r="AW591" s="143"/>
      <c r="AX591" s="144"/>
    </row>
    <row r="592" ht="22.5" customHeight="1">
      <c r="A592" s="113"/>
      <c r="B592" s="114">
        <v>46235.0</v>
      </c>
      <c r="C592" s="115" t="s">
        <v>811</v>
      </c>
      <c r="D592" s="116" t="str">
        <f>VLOOKUP(C592,'DS ST'!A:B,2,0)</f>
        <v>AV4</v>
      </c>
      <c r="E592" s="117">
        <v>1101812.0</v>
      </c>
      <c r="F592" s="115" t="s">
        <v>1177</v>
      </c>
      <c r="G592" s="115" t="s">
        <v>104</v>
      </c>
      <c r="H592" s="118">
        <v>15.3</v>
      </c>
      <c r="I592" s="118">
        <v>15.22</v>
      </c>
      <c r="J592" s="119">
        <f t="shared" si="4"/>
        <v>0.08</v>
      </c>
      <c r="K592" s="115" t="s">
        <v>5574</v>
      </c>
      <c r="L592" s="121" t="str">
        <f t="shared" si="5"/>
        <v>PT15981471101812</v>
      </c>
      <c r="M592" s="121" t="s">
        <v>5575</v>
      </c>
      <c r="N592" s="122"/>
      <c r="O592" s="122">
        <v>0.08000000000000007</v>
      </c>
      <c r="P592" s="119">
        <f t="shared" si="6"/>
        <v>0</v>
      </c>
      <c r="Q592" s="153" t="s">
        <v>5576</v>
      </c>
      <c r="R592" s="124"/>
      <c r="S592" s="124"/>
      <c r="T592" s="125"/>
      <c r="U592" s="126" t="s">
        <v>697</v>
      </c>
      <c r="V592" s="127" t="s">
        <v>3037</v>
      </c>
      <c r="W592" s="129" t="str">
        <f t="shared" si="7"/>
        <v/>
      </c>
      <c r="X592" s="129" t="str">
        <f t="shared" si="21"/>
        <v>Siêu thị</v>
      </c>
      <c r="Y592" s="130"/>
      <c r="Z592" s="131" t="s">
        <v>745</v>
      </c>
      <c r="AA592" s="124"/>
      <c r="AB592" s="132"/>
      <c r="AC592" s="133"/>
      <c r="AD592" s="134"/>
      <c r="AE592" s="133"/>
      <c r="AF592" s="135" t="str">
        <f t="array" ref="AF592">xlookup($E:$E,'CLV2'!$A:$A,'CLV2'!E:E)</f>
        <v>2.FRUITS</v>
      </c>
      <c r="AG592" s="135" t="str">
        <f t="shared" si="10"/>
        <v>KG</v>
      </c>
      <c r="AH592" s="136">
        <f t="shared" si="11"/>
        <v>0.00522875817</v>
      </c>
      <c r="AI592" s="137">
        <f t="array" ref="AI592">XLOOKUP(E592,'Đơn giá'!A:A,'Đơn giá'!D:D)</f>
        <v>23000</v>
      </c>
      <c r="AJ592" s="138">
        <f t="shared" si="12"/>
        <v>1840</v>
      </c>
      <c r="AK592" s="138">
        <f t="shared" si="13"/>
        <v>0</v>
      </c>
      <c r="AL592" s="138">
        <f t="shared" si="14"/>
        <v>1840</v>
      </c>
      <c r="AM592" s="138">
        <f t="shared" si="15"/>
        <v>0</v>
      </c>
      <c r="AN592" s="138">
        <f t="shared" si="16"/>
        <v>0</v>
      </c>
      <c r="AO592" s="139" t="str">
        <f t="array" ref="AO592">XLOOKUP($D:$D,'DS ST'!$J:$J,'DS ST'!K:K)</f>
        <v>SC002196 - Phạm Hữu Chương</v>
      </c>
      <c r="AP592" s="139" t="str">
        <f t="array" ref="AP592">XLOOKUP($D:$D,'DS ST'!$J:$J,'DS ST'!L:L)</f>
        <v>Nguyễn Thị Cà</v>
      </c>
      <c r="AQ592" s="139" t="str">
        <f t="array" ref="AQ592">XLOOKUP($D:$D,'DS ST'!$J:$J,'DS ST'!M:M)</f>
        <v>HCM 020</v>
      </c>
      <c r="AR592" s="140"/>
      <c r="AS592" s="140"/>
      <c r="AT592" s="135" t="str">
        <f t="array" ref="AT592">xlookup($E:$E,'CLV2'!$A:$A,'CLV2'!$F:$F)</f>
        <v>3.LOCAL FRUITS</v>
      </c>
      <c r="AU592" s="135" t="str">
        <f t="array" ref="AU592">xlookup($E:$E,'CLV2'!$A:$A,'CLV2'!$G:$G)</f>
        <v>4.Dưa Hấu</v>
      </c>
      <c r="AV592" s="142"/>
      <c r="AW592" s="143"/>
      <c r="AX592" s="144"/>
    </row>
    <row r="593" ht="22.5" customHeight="1">
      <c r="A593" s="113"/>
      <c r="B593" s="114">
        <v>46235.0</v>
      </c>
      <c r="C593" s="115" t="s">
        <v>811</v>
      </c>
      <c r="D593" s="116" t="str">
        <f>VLOOKUP(C593,'DS ST'!A:B,2,0)</f>
        <v>AV4</v>
      </c>
      <c r="E593" s="117">
        <v>1101818.0</v>
      </c>
      <c r="F593" s="115" t="s">
        <v>2303</v>
      </c>
      <c r="G593" s="115" t="s">
        <v>104</v>
      </c>
      <c r="H593" s="118">
        <v>3.0</v>
      </c>
      <c r="I593" s="118">
        <v>2.98</v>
      </c>
      <c r="J593" s="119">
        <f t="shared" si="4"/>
        <v>0.02</v>
      </c>
      <c r="K593" s="115" t="s">
        <v>5574</v>
      </c>
      <c r="L593" s="121" t="str">
        <f t="shared" si="5"/>
        <v>PT15981471101818</v>
      </c>
      <c r="M593" s="121" t="s">
        <v>5575</v>
      </c>
      <c r="N593" s="122">
        <v>0.020000000000000018</v>
      </c>
      <c r="O593" s="122"/>
      <c r="P593" s="119">
        <f t="shared" si="6"/>
        <v>0</v>
      </c>
      <c r="Q593" s="124"/>
      <c r="R593" s="124"/>
      <c r="S593" s="124"/>
      <c r="T593" s="125" t="s">
        <v>695</v>
      </c>
      <c r="U593" s="126" t="s">
        <v>697</v>
      </c>
      <c r="V593" s="127" t="s">
        <v>492</v>
      </c>
      <c r="W593" s="129" t="str">
        <f t="shared" si="7"/>
        <v>Hao hụt</v>
      </c>
      <c r="X593" s="129" t="str">
        <f t="shared" si="21"/>
        <v/>
      </c>
      <c r="Y593" s="154" t="s">
        <v>499</v>
      </c>
      <c r="Z593" s="131" t="s">
        <v>745</v>
      </c>
      <c r="AA593" s="124"/>
      <c r="AB593" s="132"/>
      <c r="AC593" s="133"/>
      <c r="AD593" s="134"/>
      <c r="AE593" s="133"/>
      <c r="AF593" s="135" t="str">
        <f t="array" ref="AF593">xlookup($E:$E,'CLV2'!$A:$A,'CLV2'!E:E)</f>
        <v>2.FRUITS</v>
      </c>
      <c r="AG593" s="135" t="str">
        <f t="shared" si="10"/>
        <v>KG</v>
      </c>
      <c r="AH593" s="136">
        <f t="shared" si="11"/>
        <v>0.006666666667</v>
      </c>
      <c r="AI593" s="137">
        <f t="array" ref="AI593">XLOOKUP(E593,'Đơn giá'!A:A,'Đơn giá'!D:D)</f>
        <v>31090</v>
      </c>
      <c r="AJ593" s="138">
        <f t="shared" si="12"/>
        <v>621.8</v>
      </c>
      <c r="AK593" s="138">
        <f t="shared" si="13"/>
        <v>621.8</v>
      </c>
      <c r="AL593" s="138">
        <f t="shared" si="14"/>
        <v>0</v>
      </c>
      <c r="AM593" s="138">
        <f t="shared" si="15"/>
        <v>0</v>
      </c>
      <c r="AN593" s="138">
        <f t="shared" si="16"/>
        <v>0</v>
      </c>
      <c r="AO593" s="139" t="str">
        <f t="array" ref="AO593">XLOOKUP($D:$D,'DS ST'!$J:$J,'DS ST'!K:K)</f>
        <v>SC002196 - Phạm Hữu Chương</v>
      </c>
      <c r="AP593" s="139" t="str">
        <f t="array" ref="AP593">XLOOKUP($D:$D,'DS ST'!$J:$J,'DS ST'!L:L)</f>
        <v>Nguyễn Thị Cà</v>
      </c>
      <c r="AQ593" s="139" t="str">
        <f t="array" ref="AQ593">XLOOKUP($D:$D,'DS ST'!$J:$J,'DS ST'!M:M)</f>
        <v>HCM 020</v>
      </c>
      <c r="AR593" s="140"/>
      <c r="AS593" s="140"/>
      <c r="AT593" s="135" t="str">
        <f t="array" ref="AT593">xlookup($E:$E,'CLV2'!$A:$A,'CLV2'!$F:$F)</f>
        <v>3.LOCAL FRUITS</v>
      </c>
      <c r="AU593" s="135" t="str">
        <f t="array" ref="AU593">xlookup($E:$E,'CLV2'!$A:$A,'CLV2'!$G:$G)</f>
        <v>4.Trái Cây Đa Dạng</v>
      </c>
      <c r="AV593" s="142"/>
      <c r="AW593" s="143"/>
      <c r="AX593" s="144"/>
    </row>
    <row r="594" ht="22.5" customHeight="1">
      <c r="A594" s="113"/>
      <c r="B594" s="114">
        <v>46235.0</v>
      </c>
      <c r="C594" s="115" t="s">
        <v>555</v>
      </c>
      <c r="D594" s="116" t="str">
        <f>VLOOKUP(C594,'DS ST'!A:B,2,0)</f>
        <v>A164</v>
      </c>
      <c r="E594" s="117">
        <v>1101366.0</v>
      </c>
      <c r="F594" s="115" t="s">
        <v>1804</v>
      </c>
      <c r="G594" s="115" t="s">
        <v>104</v>
      </c>
      <c r="H594" s="118">
        <v>4.2</v>
      </c>
      <c r="I594" s="118">
        <v>4.1</v>
      </c>
      <c r="J594" s="119">
        <f t="shared" si="4"/>
        <v>0.1</v>
      </c>
      <c r="K594" s="115" t="s">
        <v>5577</v>
      </c>
      <c r="L594" s="121" t="str">
        <f t="shared" si="5"/>
        <v>PT15981451101366</v>
      </c>
      <c r="M594" s="121" t="s">
        <v>5578</v>
      </c>
      <c r="N594" s="122">
        <v>0.10000000000000053</v>
      </c>
      <c r="O594" s="122"/>
      <c r="P594" s="119">
        <f t="shared" si="6"/>
        <v>0</v>
      </c>
      <c r="Q594" s="124"/>
      <c r="R594" s="124"/>
      <c r="S594" s="124"/>
      <c r="T594" s="125" t="s">
        <v>695</v>
      </c>
      <c r="U594" s="126" t="s">
        <v>697</v>
      </c>
      <c r="V594" s="127" t="s">
        <v>492</v>
      </c>
      <c r="W594" s="129" t="str">
        <f t="shared" si="7"/>
        <v>Hao hụt</v>
      </c>
      <c r="X594" s="129" t="str">
        <f t="shared" si="21"/>
        <v/>
      </c>
      <c r="Y594" s="154" t="s">
        <v>499</v>
      </c>
      <c r="Z594" s="131" t="s">
        <v>745</v>
      </c>
      <c r="AA594" s="124"/>
      <c r="AB594" s="132"/>
      <c r="AC594" s="133"/>
      <c r="AD594" s="134"/>
      <c r="AE594" s="133"/>
      <c r="AF594" s="135" t="str">
        <f t="array" ref="AF594">xlookup($E:$E,'CLV2'!$A:$A,'CLV2'!E:E)</f>
        <v>2.VEGETABLES</v>
      </c>
      <c r="AG594" s="135" t="str">
        <f t="shared" si="10"/>
        <v>KG</v>
      </c>
      <c r="AH594" s="136">
        <f t="shared" si="11"/>
        <v>0.02380952381</v>
      </c>
      <c r="AI594" s="137">
        <f t="array" ref="AI594">XLOOKUP(E594,'Đơn giá'!A:A,'Đơn giá'!D:D)</f>
        <v>55000</v>
      </c>
      <c r="AJ594" s="138">
        <f t="shared" si="12"/>
        <v>5500</v>
      </c>
      <c r="AK594" s="138">
        <f t="shared" si="13"/>
        <v>5500</v>
      </c>
      <c r="AL594" s="138">
        <f t="shared" si="14"/>
        <v>0</v>
      </c>
      <c r="AM594" s="138">
        <f t="shared" si="15"/>
        <v>0</v>
      </c>
      <c r="AN594" s="138">
        <f t="shared" si="16"/>
        <v>0</v>
      </c>
      <c r="AO594" s="139" t="str">
        <f t="array" ref="AO594">XLOOKUP($D:$D,'DS ST'!$J:$J,'DS ST'!K:K)</f>
        <v>SC011505 - Lê Ngọc Phát</v>
      </c>
      <c r="AP594" s="139" t="str">
        <f t="array" ref="AP594">XLOOKUP($D:$D,'DS ST'!$J:$J,'DS ST'!L:L)</f>
        <v>Nguyễn Thị Cà</v>
      </c>
      <c r="AQ594" s="139" t="str">
        <f t="array" ref="AQ594">XLOOKUP($D:$D,'DS ST'!$J:$J,'DS ST'!M:M)</f>
        <v>HCM 027</v>
      </c>
      <c r="AR594" s="140"/>
      <c r="AS594" s="140"/>
      <c r="AT594" s="135" t="str">
        <f t="array" ref="AT594">xlookup($E:$E,'CLV2'!$A:$A,'CLV2'!$F:$F)</f>
        <v>3.LEAFY VEGGIES</v>
      </c>
      <c r="AU594" s="135" t="str">
        <f t="array" ref="AU594">xlookup($E:$E,'CLV2'!$A:$A,'CLV2'!$G:$G)</f>
        <v>4.Rau Ăn Bông</v>
      </c>
      <c r="AV594" s="142"/>
      <c r="AW594" s="143"/>
      <c r="AX594" s="144"/>
    </row>
    <row r="595" ht="22.5" customHeight="1">
      <c r="A595" s="113"/>
      <c r="B595" s="114">
        <v>46235.0</v>
      </c>
      <c r="C595" s="115" t="s">
        <v>1151</v>
      </c>
      <c r="D595" s="116" t="str">
        <f>VLOOKUP(C595,'DS ST'!A:B,2,0)</f>
        <v>PKD</v>
      </c>
      <c r="E595" s="117">
        <v>11099.0</v>
      </c>
      <c r="F595" s="115" t="s">
        <v>1248</v>
      </c>
      <c r="G595" s="115" t="s">
        <v>56</v>
      </c>
      <c r="H595" s="118">
        <v>2.0</v>
      </c>
      <c r="I595" s="118">
        <v>0.0</v>
      </c>
      <c r="J595" s="119">
        <f t="shared" si="4"/>
        <v>2</v>
      </c>
      <c r="K595" s="115" t="s">
        <v>5579</v>
      </c>
      <c r="L595" s="121" t="str">
        <f t="shared" si="5"/>
        <v>PT159814211099</v>
      </c>
      <c r="M595" s="121" t="s">
        <v>5580</v>
      </c>
      <c r="N595" s="122"/>
      <c r="O595" s="122"/>
      <c r="P595" s="119">
        <f t="shared" si="6"/>
        <v>2</v>
      </c>
      <c r="Q595" s="124"/>
      <c r="R595" s="124"/>
      <c r="S595" s="124"/>
      <c r="T595" s="125"/>
      <c r="U595" s="126" t="s">
        <v>697</v>
      </c>
      <c r="V595" s="127" t="s">
        <v>1500</v>
      </c>
      <c r="W595" s="129" t="str">
        <f t="shared" si="7"/>
        <v/>
      </c>
      <c r="X595" s="129" t="str">
        <f t="shared" si="21"/>
        <v/>
      </c>
      <c r="Y595" s="154" t="s">
        <v>499</v>
      </c>
      <c r="Z595" s="131" t="s">
        <v>745</v>
      </c>
      <c r="AA595" s="124"/>
      <c r="AB595" s="132"/>
      <c r="AC595" s="133"/>
      <c r="AD595" s="134"/>
      <c r="AE595" s="133"/>
      <c r="AF595" s="135" t="str">
        <f t="array" ref="AF595">xlookup($E:$E,'CLV2'!$A:$A,'CLV2'!E:E)</f>
        <v>2.VEGETABLES</v>
      </c>
      <c r="AG595" s="135" t="str">
        <f t="shared" si="10"/>
        <v>Pack</v>
      </c>
      <c r="AH595" s="136">
        <f t="shared" si="11"/>
        <v>1</v>
      </c>
      <c r="AI595" s="137">
        <f t="array" ref="AI595">XLOOKUP(E595,'Đơn giá'!A:A,'Đơn giá'!D:D)</f>
        <v>14550</v>
      </c>
      <c r="AJ595" s="138">
        <f t="shared" si="12"/>
        <v>29100</v>
      </c>
      <c r="AK595" s="138">
        <f t="shared" si="13"/>
        <v>0</v>
      </c>
      <c r="AL595" s="138">
        <f t="shared" si="14"/>
        <v>0</v>
      </c>
      <c r="AM595" s="138">
        <f t="shared" si="15"/>
        <v>29100</v>
      </c>
      <c r="AN595" s="138">
        <f t="shared" si="16"/>
        <v>0</v>
      </c>
      <c r="AO595" s="139" t="str">
        <f t="array" ref="AO595">XLOOKUP($D:$D,'DS ST'!$J:$J,'DS ST'!K:K)</f>
        <v>SC003242 - Võ Văn Phi Hùng</v>
      </c>
      <c r="AP595" s="139" t="str">
        <f t="array" ref="AP595">XLOOKUP($D:$D,'DS ST'!$J:$J,'DS ST'!L:L)</f>
        <v>Võ Thị Huệ</v>
      </c>
      <c r="AQ595" s="139" t="str">
        <f t="array" ref="AQ595">XLOOKUP($D:$D,'DS ST'!$J:$J,'DS ST'!M:M)</f>
        <v>HCM 029</v>
      </c>
      <c r="AR595" s="140"/>
      <c r="AS595" s="140"/>
      <c r="AT595" s="135" t="str">
        <f t="array" ref="AT595">xlookup($E:$E,'CLV2'!$A:$A,'CLV2'!$F:$F)</f>
        <v>3.LETTUCE, SNACKABLES</v>
      </c>
      <c r="AU595" s="135" t="str">
        <f t="array" ref="AU595">xlookup($E:$E,'CLV2'!$A:$A,'CLV2'!$G:$G)</f>
        <v>4.Cà Chua, Dưa Leo, Ớt Ngọt</v>
      </c>
      <c r="AV595" s="142"/>
      <c r="AW595" s="143"/>
      <c r="AX595" s="144"/>
    </row>
    <row r="596" ht="22.5" customHeight="1">
      <c r="A596" s="113"/>
      <c r="B596" s="114">
        <v>46235.0</v>
      </c>
      <c r="C596" s="115" t="s">
        <v>1151</v>
      </c>
      <c r="D596" s="116" t="str">
        <f>VLOOKUP(C596,'DS ST'!A:B,2,0)</f>
        <v>PKD</v>
      </c>
      <c r="E596" s="117">
        <v>1101094.0</v>
      </c>
      <c r="F596" s="115" t="s">
        <v>1011</v>
      </c>
      <c r="G596" s="115" t="s">
        <v>104</v>
      </c>
      <c r="H596" s="118">
        <v>3.0</v>
      </c>
      <c r="I596" s="118">
        <v>0.0</v>
      </c>
      <c r="J596" s="119">
        <f t="shared" si="4"/>
        <v>3</v>
      </c>
      <c r="K596" s="115" t="s">
        <v>5579</v>
      </c>
      <c r="L596" s="121" t="str">
        <f t="shared" si="5"/>
        <v>PT15981421101094</v>
      </c>
      <c r="M596" s="121" t="s">
        <v>5580</v>
      </c>
      <c r="N596" s="122"/>
      <c r="O596" s="122"/>
      <c r="P596" s="119">
        <f t="shared" si="6"/>
        <v>3</v>
      </c>
      <c r="Q596" s="124"/>
      <c r="R596" s="124"/>
      <c r="S596" s="124"/>
      <c r="T596" s="125"/>
      <c r="U596" s="126" t="s">
        <v>697</v>
      </c>
      <c r="V596" s="127" t="s">
        <v>1500</v>
      </c>
      <c r="W596" s="129" t="str">
        <f t="shared" si="7"/>
        <v/>
      </c>
      <c r="X596" s="129" t="str">
        <f t="shared" si="21"/>
        <v/>
      </c>
      <c r="Y596" s="154" t="s">
        <v>499</v>
      </c>
      <c r="Z596" s="131" t="s">
        <v>745</v>
      </c>
      <c r="AA596" s="124"/>
      <c r="AB596" s="132"/>
      <c r="AC596" s="133"/>
      <c r="AD596" s="134"/>
      <c r="AE596" s="133"/>
      <c r="AF596" s="135" t="str">
        <f t="array" ref="AF596">xlookup($E:$E,'CLV2'!$A:$A,'CLV2'!E:E)</f>
        <v>2.FRUITS</v>
      </c>
      <c r="AG596" s="135" t="str">
        <f t="shared" si="10"/>
        <v>KG</v>
      </c>
      <c r="AH596" s="136">
        <f t="shared" si="11"/>
        <v>1</v>
      </c>
      <c r="AI596" s="137">
        <f t="array" ref="AI596">XLOOKUP(E596,'Đơn giá'!A:A,'Đơn giá'!D:D)</f>
        <v>37000</v>
      </c>
      <c r="AJ596" s="138">
        <f t="shared" si="12"/>
        <v>111000</v>
      </c>
      <c r="AK596" s="138">
        <f t="shared" si="13"/>
        <v>0</v>
      </c>
      <c r="AL596" s="138">
        <f t="shared" si="14"/>
        <v>0</v>
      </c>
      <c r="AM596" s="138">
        <f t="shared" si="15"/>
        <v>111000</v>
      </c>
      <c r="AN596" s="138">
        <f t="shared" si="16"/>
        <v>0</v>
      </c>
      <c r="AO596" s="139" t="str">
        <f t="array" ref="AO596">XLOOKUP($D:$D,'DS ST'!$J:$J,'DS ST'!K:K)</f>
        <v>SC003242 - Võ Văn Phi Hùng</v>
      </c>
      <c r="AP596" s="139" t="str">
        <f t="array" ref="AP596">XLOOKUP($D:$D,'DS ST'!$J:$J,'DS ST'!L:L)</f>
        <v>Võ Thị Huệ</v>
      </c>
      <c r="AQ596" s="139" t="str">
        <f t="array" ref="AQ596">XLOOKUP($D:$D,'DS ST'!$J:$J,'DS ST'!M:M)</f>
        <v>HCM 029</v>
      </c>
      <c r="AR596" s="140"/>
      <c r="AS596" s="140"/>
      <c r="AT596" s="135" t="str">
        <f t="array" ref="AT596">xlookup($E:$E,'CLV2'!$A:$A,'CLV2'!$F:$F)</f>
        <v>3.LOCAL FRUITS</v>
      </c>
      <c r="AU596" s="135" t="str">
        <f t="array" ref="AU596">xlookup($E:$E,'CLV2'!$A:$A,'CLV2'!$G:$G)</f>
        <v>4.Mít</v>
      </c>
      <c r="AV596" s="142"/>
      <c r="AW596" s="143"/>
      <c r="AX596" s="144"/>
    </row>
    <row r="597" ht="22.5" customHeight="1">
      <c r="A597" s="113"/>
      <c r="B597" s="114">
        <v>46235.0</v>
      </c>
      <c r="C597" s="115" t="s">
        <v>1151</v>
      </c>
      <c r="D597" s="116" t="str">
        <f>VLOOKUP(C597,'DS ST'!A:B,2,0)</f>
        <v>PKD</v>
      </c>
      <c r="E597" s="117">
        <v>1101366.0</v>
      </c>
      <c r="F597" s="115" t="s">
        <v>1804</v>
      </c>
      <c r="G597" s="115" t="s">
        <v>104</v>
      </c>
      <c r="H597" s="118">
        <v>4.0</v>
      </c>
      <c r="I597" s="118">
        <v>3.86</v>
      </c>
      <c r="J597" s="119">
        <f t="shared" si="4"/>
        <v>0.14</v>
      </c>
      <c r="K597" s="115" t="s">
        <v>5579</v>
      </c>
      <c r="L597" s="121" t="str">
        <f t="shared" si="5"/>
        <v>PT15981421101366</v>
      </c>
      <c r="M597" s="121" t="s">
        <v>5580</v>
      </c>
      <c r="N597" s="122">
        <v>0.14000000000000012</v>
      </c>
      <c r="O597" s="122"/>
      <c r="P597" s="119">
        <f t="shared" si="6"/>
        <v>0</v>
      </c>
      <c r="Q597" s="124"/>
      <c r="R597" s="124"/>
      <c r="S597" s="124"/>
      <c r="T597" s="125" t="s">
        <v>695</v>
      </c>
      <c r="U597" s="126" t="s">
        <v>697</v>
      </c>
      <c r="V597" s="127" t="s">
        <v>492</v>
      </c>
      <c r="W597" s="129" t="str">
        <f t="shared" si="7"/>
        <v>Hao hụt</v>
      </c>
      <c r="X597" s="129" t="str">
        <f t="shared" si="21"/>
        <v/>
      </c>
      <c r="Y597" s="154" t="s">
        <v>499</v>
      </c>
      <c r="Z597" s="131" t="s">
        <v>745</v>
      </c>
      <c r="AA597" s="124"/>
      <c r="AB597" s="132"/>
      <c r="AC597" s="133"/>
      <c r="AD597" s="134"/>
      <c r="AE597" s="133"/>
      <c r="AF597" s="135" t="str">
        <f t="array" ref="AF597">xlookup($E:$E,'CLV2'!$A:$A,'CLV2'!E:E)</f>
        <v>2.VEGETABLES</v>
      </c>
      <c r="AG597" s="135" t="str">
        <f t="shared" si="10"/>
        <v>KG</v>
      </c>
      <c r="AH597" s="136">
        <f t="shared" si="11"/>
        <v>0.035</v>
      </c>
      <c r="AI597" s="137">
        <f t="array" ref="AI597">XLOOKUP(E597,'Đơn giá'!A:A,'Đơn giá'!D:D)</f>
        <v>55000</v>
      </c>
      <c r="AJ597" s="138">
        <f t="shared" si="12"/>
        <v>7700</v>
      </c>
      <c r="AK597" s="138">
        <f t="shared" si="13"/>
        <v>7700</v>
      </c>
      <c r="AL597" s="138">
        <f t="shared" si="14"/>
        <v>0</v>
      </c>
      <c r="AM597" s="138">
        <f t="shared" si="15"/>
        <v>0</v>
      </c>
      <c r="AN597" s="138">
        <f t="shared" si="16"/>
        <v>0</v>
      </c>
      <c r="AO597" s="139" t="str">
        <f t="array" ref="AO597">XLOOKUP($D:$D,'DS ST'!$J:$J,'DS ST'!K:K)</f>
        <v>SC003242 - Võ Văn Phi Hùng</v>
      </c>
      <c r="AP597" s="139" t="str">
        <f t="array" ref="AP597">XLOOKUP($D:$D,'DS ST'!$J:$J,'DS ST'!L:L)</f>
        <v>Võ Thị Huệ</v>
      </c>
      <c r="AQ597" s="139" t="str">
        <f t="array" ref="AQ597">XLOOKUP($D:$D,'DS ST'!$J:$J,'DS ST'!M:M)</f>
        <v>HCM 029</v>
      </c>
      <c r="AR597" s="140"/>
      <c r="AS597" s="140"/>
      <c r="AT597" s="135" t="str">
        <f t="array" ref="AT597">xlookup($E:$E,'CLV2'!$A:$A,'CLV2'!$F:$F)</f>
        <v>3.LEAFY VEGGIES</v>
      </c>
      <c r="AU597" s="135" t="str">
        <f t="array" ref="AU597">xlookup($E:$E,'CLV2'!$A:$A,'CLV2'!$G:$G)</f>
        <v>4.Rau Ăn Bông</v>
      </c>
      <c r="AV597" s="142"/>
      <c r="AW597" s="143"/>
      <c r="AX597" s="144"/>
    </row>
    <row r="598" ht="22.5" customHeight="1">
      <c r="A598" s="113"/>
      <c r="B598" s="114">
        <v>46235.0</v>
      </c>
      <c r="C598" s="115" t="s">
        <v>1205</v>
      </c>
      <c r="D598" s="116" t="str">
        <f>VLOOKUP(C598,'DS ST'!A:B,2,0)</f>
        <v>TMY</v>
      </c>
      <c r="E598" s="117">
        <v>10790.0</v>
      </c>
      <c r="F598" s="115" t="s">
        <v>598</v>
      </c>
      <c r="G598" s="115" t="s">
        <v>29</v>
      </c>
      <c r="H598" s="118">
        <v>25.0</v>
      </c>
      <c r="I598" s="118">
        <v>24.0</v>
      </c>
      <c r="J598" s="119">
        <f t="shared" si="4"/>
        <v>1</v>
      </c>
      <c r="K598" s="115" t="s">
        <v>5581</v>
      </c>
      <c r="L598" s="121" t="str">
        <f t="shared" si="5"/>
        <v>PT159813910790</v>
      </c>
      <c r="M598" s="121" t="s">
        <v>5582</v>
      </c>
      <c r="N598" s="122"/>
      <c r="O598" s="122"/>
      <c r="P598" s="119">
        <f t="shared" si="6"/>
        <v>1</v>
      </c>
      <c r="Q598" s="124"/>
      <c r="R598" s="153" t="s">
        <v>1104</v>
      </c>
      <c r="S598" s="124"/>
      <c r="T598" s="125"/>
      <c r="U598" s="126" t="s">
        <v>697</v>
      </c>
      <c r="V598" s="127" t="s">
        <v>1500</v>
      </c>
      <c r="W598" s="129" t="str">
        <f t="shared" si="7"/>
        <v/>
      </c>
      <c r="X598" s="129" t="str">
        <f t="shared" si="21"/>
        <v/>
      </c>
      <c r="Y598" s="154" t="s">
        <v>499</v>
      </c>
      <c r="Z598" s="131" t="s">
        <v>745</v>
      </c>
      <c r="AA598" s="124"/>
      <c r="AB598" s="132"/>
      <c r="AC598" s="133"/>
      <c r="AD598" s="134"/>
      <c r="AE598" s="133"/>
      <c r="AF598" s="135" t="str">
        <f t="array" ref="AF598">xlookup($E:$E,'CLV2'!$A:$A,'CLV2'!E:E)</f>
        <v>2.VEGETABLES</v>
      </c>
      <c r="AG598" s="135" t="str">
        <f t="shared" si="10"/>
        <v>Pack</v>
      </c>
      <c r="AH598" s="136">
        <f t="shared" si="11"/>
        <v>0.04</v>
      </c>
      <c r="AI598" s="137">
        <f t="array" ref="AI598">XLOOKUP(E598,'Đơn giá'!A:A,'Đơn giá'!D:D)</f>
        <v>5000</v>
      </c>
      <c r="AJ598" s="138">
        <f t="shared" si="12"/>
        <v>5000</v>
      </c>
      <c r="AK598" s="138">
        <f t="shared" si="13"/>
        <v>0</v>
      </c>
      <c r="AL598" s="138">
        <f t="shared" si="14"/>
        <v>0</v>
      </c>
      <c r="AM598" s="138">
        <f t="shared" si="15"/>
        <v>5000</v>
      </c>
      <c r="AN598" s="138">
        <f t="shared" si="16"/>
        <v>0</v>
      </c>
      <c r="AO598" s="139" t="str">
        <f t="array" ref="AO598">XLOOKUP($D:$D,'DS ST'!$J:$J,'DS ST'!K:K)</f>
        <v>SC005377 - Nguyễn Minh Thắng</v>
      </c>
      <c r="AP598" s="139" t="str">
        <f t="array" ref="AP598">XLOOKUP($D:$D,'DS ST'!$J:$J,'DS ST'!L:L)</f>
        <v>Võ Thị Huệ</v>
      </c>
      <c r="AQ598" s="139" t="str">
        <f t="array" ref="AQ598">XLOOKUP($D:$D,'DS ST'!$J:$J,'DS ST'!M:M)</f>
        <v>HCM 001</v>
      </c>
      <c r="AR598" s="140"/>
      <c r="AS598" s="140"/>
      <c r="AT598" s="135" t="str">
        <f t="array" ref="AT598">xlookup($E:$E,'CLV2'!$A:$A,'CLV2'!$F:$F)</f>
        <v>3.HERBS</v>
      </c>
      <c r="AU598" s="135" t="str">
        <f t="array" ref="AU598">xlookup($E:$E,'CLV2'!$A:$A,'CLV2'!$G:$G)</f>
        <v>4.Rau Thơm, Rau Nêm</v>
      </c>
      <c r="AV598" s="142"/>
      <c r="AW598" s="143"/>
      <c r="AX598" s="144"/>
    </row>
    <row r="599" ht="22.5" customHeight="1">
      <c r="A599" s="113"/>
      <c r="B599" s="114">
        <v>46235.0</v>
      </c>
      <c r="C599" s="115" t="s">
        <v>1205</v>
      </c>
      <c r="D599" s="116" t="str">
        <f>VLOOKUP(C599,'DS ST'!A:B,2,0)</f>
        <v>TMY</v>
      </c>
      <c r="E599" s="117">
        <v>11515.0</v>
      </c>
      <c r="F599" s="115" t="s">
        <v>2582</v>
      </c>
      <c r="G599" s="115" t="s">
        <v>29</v>
      </c>
      <c r="H599" s="118">
        <v>1.0</v>
      </c>
      <c r="I599" s="118">
        <v>0.0</v>
      </c>
      <c r="J599" s="119">
        <f t="shared" si="4"/>
        <v>1</v>
      </c>
      <c r="K599" s="115" t="s">
        <v>5581</v>
      </c>
      <c r="L599" s="121" t="str">
        <f t="shared" si="5"/>
        <v>PT159813911515</v>
      </c>
      <c r="M599" s="121" t="s">
        <v>5582</v>
      </c>
      <c r="N599" s="122"/>
      <c r="O599" s="122"/>
      <c r="P599" s="119">
        <f t="shared" si="6"/>
        <v>1</v>
      </c>
      <c r="Q599" s="124"/>
      <c r="R599" s="124"/>
      <c r="S599" s="124"/>
      <c r="T599" s="125"/>
      <c r="U599" s="126" t="s">
        <v>697</v>
      </c>
      <c r="V599" s="127" t="s">
        <v>1500</v>
      </c>
      <c r="W599" s="129" t="str">
        <f t="shared" si="7"/>
        <v/>
      </c>
      <c r="X599" s="129" t="str">
        <f t="shared" si="21"/>
        <v/>
      </c>
      <c r="Y599" s="154" t="s">
        <v>499</v>
      </c>
      <c r="Z599" s="131" t="s">
        <v>745</v>
      </c>
      <c r="AA599" s="124"/>
      <c r="AB599" s="132"/>
      <c r="AC599" s="133"/>
      <c r="AD599" s="134"/>
      <c r="AE599" s="133"/>
      <c r="AF599" s="135" t="str">
        <f t="array" ref="AF599">xlookup($E:$E,'CLV2'!$A:$A,'CLV2'!E:E)</f>
        <v>2.VEGETABLES</v>
      </c>
      <c r="AG599" s="135" t="str">
        <f t="shared" si="10"/>
        <v>Pack</v>
      </c>
      <c r="AH599" s="136">
        <f t="shared" si="11"/>
        <v>1</v>
      </c>
      <c r="AI599" s="137">
        <f t="array" ref="AI599">XLOOKUP(E599,'Đơn giá'!A:A,'Đơn giá'!D:D)</f>
        <v>4494</v>
      </c>
      <c r="AJ599" s="138">
        <f t="shared" si="12"/>
        <v>4494</v>
      </c>
      <c r="AK599" s="138">
        <f t="shared" si="13"/>
        <v>0</v>
      </c>
      <c r="AL599" s="138">
        <f t="shared" si="14"/>
        <v>0</v>
      </c>
      <c r="AM599" s="138">
        <f t="shared" si="15"/>
        <v>4494</v>
      </c>
      <c r="AN599" s="138">
        <f t="shared" si="16"/>
        <v>0</v>
      </c>
      <c r="AO599" s="139" t="str">
        <f t="array" ref="AO599">XLOOKUP($D:$D,'DS ST'!$J:$J,'DS ST'!K:K)</f>
        <v>SC005377 - Nguyễn Minh Thắng</v>
      </c>
      <c r="AP599" s="139" t="str">
        <f t="array" ref="AP599">XLOOKUP($D:$D,'DS ST'!$J:$J,'DS ST'!L:L)</f>
        <v>Võ Thị Huệ</v>
      </c>
      <c r="AQ599" s="139" t="str">
        <f t="array" ref="AQ599">XLOOKUP($D:$D,'DS ST'!$J:$J,'DS ST'!M:M)</f>
        <v>HCM 001</v>
      </c>
      <c r="AR599" s="140"/>
      <c r="AS599" s="140"/>
      <c r="AT599" s="135" t="str">
        <f t="array" ref="AT599">xlookup($E:$E,'CLV2'!$A:$A,'CLV2'!$F:$F)</f>
        <v>3.HERBS</v>
      </c>
      <c r="AU599" s="135" t="str">
        <f t="array" ref="AU599">xlookup($E:$E,'CLV2'!$A:$A,'CLV2'!$G:$G)</f>
        <v>4.Rau Thơm, Rau Nêm</v>
      </c>
      <c r="AV599" s="142"/>
      <c r="AW599" s="143"/>
      <c r="AX599" s="144"/>
    </row>
    <row r="600" ht="22.5" customHeight="1">
      <c r="A600" s="113"/>
      <c r="B600" s="114">
        <v>46235.0</v>
      </c>
      <c r="C600" s="115" t="s">
        <v>1205</v>
      </c>
      <c r="D600" s="116" t="str">
        <f>VLOOKUP(C600,'DS ST'!A:B,2,0)</f>
        <v>TMY</v>
      </c>
      <c r="E600" s="117">
        <v>1100816.0</v>
      </c>
      <c r="F600" s="115" t="s">
        <v>919</v>
      </c>
      <c r="G600" s="115" t="s">
        <v>104</v>
      </c>
      <c r="H600" s="118">
        <v>29.8</v>
      </c>
      <c r="I600" s="118">
        <v>29.74</v>
      </c>
      <c r="J600" s="119">
        <f t="shared" si="4"/>
        <v>0.06</v>
      </c>
      <c r="K600" s="115" t="s">
        <v>5581</v>
      </c>
      <c r="L600" s="121" t="str">
        <f t="shared" si="5"/>
        <v>PT15981391100816</v>
      </c>
      <c r="M600" s="121" t="s">
        <v>5582</v>
      </c>
      <c r="N600" s="122">
        <v>0.060000000000002274</v>
      </c>
      <c r="O600" s="122"/>
      <c r="P600" s="119">
        <f t="shared" si="6"/>
        <v>0</v>
      </c>
      <c r="Q600" s="124"/>
      <c r="R600" s="153" t="s">
        <v>1104</v>
      </c>
      <c r="S600" s="124"/>
      <c r="T600" s="125" t="s">
        <v>5323</v>
      </c>
      <c r="U600" s="126" t="s">
        <v>697</v>
      </c>
      <c r="V600" s="127" t="s">
        <v>492</v>
      </c>
      <c r="W600" s="129" t="str">
        <f t="shared" si="7"/>
        <v>Hao hụt</v>
      </c>
      <c r="X600" s="129" t="str">
        <f t="shared" si="21"/>
        <v/>
      </c>
      <c r="Y600" s="154" t="s">
        <v>499</v>
      </c>
      <c r="Z600" s="131" t="s">
        <v>745</v>
      </c>
      <c r="AA600" s="124"/>
      <c r="AB600" s="132"/>
      <c r="AC600" s="133"/>
      <c r="AD600" s="134"/>
      <c r="AE600" s="133"/>
      <c r="AF600" s="135" t="str">
        <f t="array" ref="AF600">xlookup($E:$E,'CLV2'!$A:$A,'CLV2'!E:E)</f>
        <v>2.FRUITS</v>
      </c>
      <c r="AG600" s="135" t="str">
        <f t="shared" si="10"/>
        <v>KG</v>
      </c>
      <c r="AH600" s="136">
        <f t="shared" si="11"/>
        <v>0.002013422819</v>
      </c>
      <c r="AI600" s="137">
        <f t="array" ref="AI600">XLOOKUP(E600,'Đơn giá'!A:A,'Đơn giá'!D:D)</f>
        <v>19000</v>
      </c>
      <c r="AJ600" s="138">
        <f t="shared" si="12"/>
        <v>1140</v>
      </c>
      <c r="AK600" s="138">
        <f t="shared" si="13"/>
        <v>1140</v>
      </c>
      <c r="AL600" s="138">
        <f t="shared" si="14"/>
        <v>0</v>
      </c>
      <c r="AM600" s="138">
        <f t="shared" si="15"/>
        <v>0</v>
      </c>
      <c r="AN600" s="138">
        <f t="shared" si="16"/>
        <v>0</v>
      </c>
      <c r="AO600" s="139" t="str">
        <f t="array" ref="AO600">XLOOKUP($D:$D,'DS ST'!$J:$J,'DS ST'!K:K)</f>
        <v>SC005377 - Nguyễn Minh Thắng</v>
      </c>
      <c r="AP600" s="139" t="str">
        <f t="array" ref="AP600">XLOOKUP($D:$D,'DS ST'!$J:$J,'DS ST'!L:L)</f>
        <v>Võ Thị Huệ</v>
      </c>
      <c r="AQ600" s="139" t="str">
        <f t="array" ref="AQ600">XLOOKUP($D:$D,'DS ST'!$J:$J,'DS ST'!M:M)</f>
        <v>HCM 001</v>
      </c>
      <c r="AR600" s="140"/>
      <c r="AS600" s="140"/>
      <c r="AT600" s="135" t="str">
        <f t="array" ref="AT600">xlookup($E:$E,'CLV2'!$A:$A,'CLV2'!$F:$F)</f>
        <v>3.LOCAL FRUITS</v>
      </c>
      <c r="AU600" s="135" t="str">
        <f t="array" ref="AU600">xlookup($E:$E,'CLV2'!$A:$A,'CLV2'!$G:$G)</f>
        <v>4.Dưa Hấu</v>
      </c>
      <c r="AV600" s="142"/>
      <c r="AW600" s="143"/>
      <c r="AX600" s="144"/>
    </row>
    <row r="601" ht="22.5" customHeight="1">
      <c r="A601" s="113"/>
      <c r="B601" s="114">
        <v>46235.0</v>
      </c>
      <c r="C601" s="115" t="s">
        <v>1205</v>
      </c>
      <c r="D601" s="116" t="str">
        <f>VLOOKUP(C601,'DS ST'!A:B,2,0)</f>
        <v>TMY</v>
      </c>
      <c r="E601" s="117">
        <v>1101366.0</v>
      </c>
      <c r="F601" s="115" t="s">
        <v>1804</v>
      </c>
      <c r="G601" s="115" t="s">
        <v>104</v>
      </c>
      <c r="H601" s="118">
        <v>9.8</v>
      </c>
      <c r="I601" s="118">
        <v>9.78</v>
      </c>
      <c r="J601" s="119">
        <f t="shared" si="4"/>
        <v>0.02</v>
      </c>
      <c r="K601" s="115" t="s">
        <v>5581</v>
      </c>
      <c r="L601" s="121" t="str">
        <f t="shared" si="5"/>
        <v>PT15981391101366</v>
      </c>
      <c r="M601" s="121" t="s">
        <v>5582</v>
      </c>
      <c r="N601" s="122">
        <v>0.02000000000000135</v>
      </c>
      <c r="O601" s="122"/>
      <c r="P601" s="119">
        <f t="shared" si="6"/>
        <v>0</v>
      </c>
      <c r="Q601" s="124"/>
      <c r="R601" s="153" t="s">
        <v>1104</v>
      </c>
      <c r="S601" s="124"/>
      <c r="T601" s="125" t="s">
        <v>5323</v>
      </c>
      <c r="U601" s="126" t="s">
        <v>697</v>
      </c>
      <c r="V601" s="127" t="s">
        <v>492</v>
      </c>
      <c r="W601" s="129" t="str">
        <f t="shared" si="7"/>
        <v>Hao hụt</v>
      </c>
      <c r="X601" s="129" t="str">
        <f t="shared" si="21"/>
        <v/>
      </c>
      <c r="Y601" s="154" t="s">
        <v>499</v>
      </c>
      <c r="Z601" s="131" t="s">
        <v>745</v>
      </c>
      <c r="AA601" s="124"/>
      <c r="AB601" s="132"/>
      <c r="AC601" s="133"/>
      <c r="AD601" s="134"/>
      <c r="AE601" s="133"/>
      <c r="AF601" s="135" t="str">
        <f t="array" ref="AF601">xlookup($E:$E,'CLV2'!$A:$A,'CLV2'!E:E)</f>
        <v>2.VEGETABLES</v>
      </c>
      <c r="AG601" s="135" t="str">
        <f t="shared" si="10"/>
        <v>KG</v>
      </c>
      <c r="AH601" s="136">
        <f t="shared" si="11"/>
        <v>0.002040816327</v>
      </c>
      <c r="AI601" s="137">
        <f t="array" ref="AI601">XLOOKUP(E601,'Đơn giá'!A:A,'Đơn giá'!D:D)</f>
        <v>55000</v>
      </c>
      <c r="AJ601" s="138">
        <f t="shared" si="12"/>
        <v>1100</v>
      </c>
      <c r="AK601" s="138">
        <f t="shared" si="13"/>
        <v>1100</v>
      </c>
      <c r="AL601" s="138">
        <f t="shared" si="14"/>
        <v>0</v>
      </c>
      <c r="AM601" s="138">
        <f t="shared" si="15"/>
        <v>0</v>
      </c>
      <c r="AN601" s="138">
        <f t="shared" si="16"/>
        <v>0</v>
      </c>
      <c r="AO601" s="139" t="str">
        <f t="array" ref="AO601">XLOOKUP($D:$D,'DS ST'!$J:$J,'DS ST'!K:K)</f>
        <v>SC005377 - Nguyễn Minh Thắng</v>
      </c>
      <c r="AP601" s="139" t="str">
        <f t="array" ref="AP601">XLOOKUP($D:$D,'DS ST'!$J:$J,'DS ST'!L:L)</f>
        <v>Võ Thị Huệ</v>
      </c>
      <c r="AQ601" s="139" t="str">
        <f t="array" ref="AQ601">XLOOKUP($D:$D,'DS ST'!$J:$J,'DS ST'!M:M)</f>
        <v>HCM 001</v>
      </c>
      <c r="AR601" s="140"/>
      <c r="AS601" s="140"/>
      <c r="AT601" s="135" t="str">
        <f t="array" ref="AT601">xlookup($E:$E,'CLV2'!$A:$A,'CLV2'!$F:$F)</f>
        <v>3.LEAFY VEGGIES</v>
      </c>
      <c r="AU601" s="135" t="str">
        <f t="array" ref="AU601">xlookup($E:$E,'CLV2'!$A:$A,'CLV2'!$G:$G)</f>
        <v>4.Rau Ăn Bông</v>
      </c>
      <c r="AV601" s="142"/>
      <c r="AW601" s="143"/>
      <c r="AX601" s="144"/>
    </row>
    <row r="602" ht="22.5" customHeight="1">
      <c r="A602" s="113"/>
      <c r="B602" s="114">
        <v>46235.0</v>
      </c>
      <c r="C602" s="115" t="s">
        <v>1205</v>
      </c>
      <c r="D602" s="116" t="str">
        <f>VLOOKUP(C602,'DS ST'!A:B,2,0)</f>
        <v>TMY</v>
      </c>
      <c r="E602" s="117">
        <v>1101592.0</v>
      </c>
      <c r="F602" s="115" t="s">
        <v>1161</v>
      </c>
      <c r="G602" s="115" t="s">
        <v>104</v>
      </c>
      <c r="H602" s="118">
        <v>9.5</v>
      </c>
      <c r="I602" s="118">
        <v>9.46</v>
      </c>
      <c r="J602" s="119">
        <f t="shared" si="4"/>
        <v>0.04</v>
      </c>
      <c r="K602" s="115" t="s">
        <v>5581</v>
      </c>
      <c r="L602" s="121" t="str">
        <f t="shared" si="5"/>
        <v>PT15981391101592</v>
      </c>
      <c r="M602" s="121" t="s">
        <v>5582</v>
      </c>
      <c r="N602" s="122">
        <v>0.03999999999999915</v>
      </c>
      <c r="O602" s="122"/>
      <c r="P602" s="119">
        <f t="shared" si="6"/>
        <v>0</v>
      </c>
      <c r="Q602" s="124"/>
      <c r="R602" s="153" t="s">
        <v>1104</v>
      </c>
      <c r="S602" s="124"/>
      <c r="T602" s="125" t="s">
        <v>5323</v>
      </c>
      <c r="U602" s="126" t="s">
        <v>697</v>
      </c>
      <c r="V602" s="127" t="s">
        <v>492</v>
      </c>
      <c r="W602" s="129" t="str">
        <f t="shared" si="7"/>
        <v>Hao hụt</v>
      </c>
      <c r="X602" s="129" t="str">
        <f t="shared" si="21"/>
        <v/>
      </c>
      <c r="Y602" s="154" t="s">
        <v>499</v>
      </c>
      <c r="Z602" s="131" t="s">
        <v>745</v>
      </c>
      <c r="AA602" s="124"/>
      <c r="AB602" s="132"/>
      <c r="AC602" s="133"/>
      <c r="AD602" s="134"/>
      <c r="AE602" s="133"/>
      <c r="AF602" s="135" t="str">
        <f t="array" ref="AF602">xlookup($E:$E,'CLV2'!$A:$A,'CLV2'!E:E)</f>
        <v>2.FRUITS</v>
      </c>
      <c r="AG602" s="135" t="str">
        <f t="shared" si="10"/>
        <v>KG</v>
      </c>
      <c r="AH602" s="136">
        <f t="shared" si="11"/>
        <v>0.004210526316</v>
      </c>
      <c r="AI602" s="137">
        <f t="array" ref="AI602">XLOOKUP(E602,'Đơn giá'!A:A,'Đơn giá'!D:D)</f>
        <v>73000</v>
      </c>
      <c r="AJ602" s="138">
        <f t="shared" si="12"/>
        <v>2920</v>
      </c>
      <c r="AK602" s="138">
        <f t="shared" si="13"/>
        <v>2920</v>
      </c>
      <c r="AL602" s="138">
        <f t="shared" si="14"/>
        <v>0</v>
      </c>
      <c r="AM602" s="138">
        <f t="shared" si="15"/>
        <v>0</v>
      </c>
      <c r="AN602" s="138">
        <f t="shared" si="16"/>
        <v>0</v>
      </c>
      <c r="AO602" s="139" t="str">
        <f t="array" ref="AO602">XLOOKUP($D:$D,'DS ST'!$J:$J,'DS ST'!K:K)</f>
        <v>SC005377 - Nguyễn Minh Thắng</v>
      </c>
      <c r="AP602" s="139" t="str">
        <f t="array" ref="AP602">XLOOKUP($D:$D,'DS ST'!$J:$J,'DS ST'!L:L)</f>
        <v>Võ Thị Huệ</v>
      </c>
      <c r="AQ602" s="139" t="str">
        <f t="array" ref="AQ602">XLOOKUP($D:$D,'DS ST'!$J:$J,'DS ST'!M:M)</f>
        <v>HCM 001</v>
      </c>
      <c r="AR602" s="140"/>
      <c r="AS602" s="140"/>
      <c r="AT602" s="135" t="str">
        <f t="array" ref="AT602">xlookup($E:$E,'CLV2'!$A:$A,'CLV2'!$F:$F)</f>
        <v>3.LOCAL FRUITS</v>
      </c>
      <c r="AU602" s="135" t="str">
        <f t="array" ref="AU602">xlookup($E:$E,'CLV2'!$A:$A,'CLV2'!$G:$G)</f>
        <v>4.Sầu Riêng</v>
      </c>
      <c r="AV602" s="142"/>
      <c r="AW602" s="143"/>
      <c r="AX602" s="144"/>
    </row>
    <row r="603" ht="22.5" customHeight="1">
      <c r="A603" s="113"/>
      <c r="B603" s="114">
        <v>46235.0</v>
      </c>
      <c r="C603" s="115" t="s">
        <v>1205</v>
      </c>
      <c r="D603" s="116" t="str">
        <f>VLOOKUP(C603,'DS ST'!A:B,2,0)</f>
        <v>TMY</v>
      </c>
      <c r="E603" s="117">
        <v>8.936210960556E12</v>
      </c>
      <c r="F603" s="115" t="s">
        <v>4020</v>
      </c>
      <c r="G603" s="115" t="s">
        <v>275</v>
      </c>
      <c r="H603" s="118">
        <v>3.0</v>
      </c>
      <c r="I603" s="118">
        <v>0.0</v>
      </c>
      <c r="J603" s="119">
        <f t="shared" si="4"/>
        <v>3</v>
      </c>
      <c r="K603" s="115" t="s">
        <v>5581</v>
      </c>
      <c r="L603" s="121" t="str">
        <f t="shared" si="5"/>
        <v>PT15981398936210960556</v>
      </c>
      <c r="M603" s="121" t="s">
        <v>5582</v>
      </c>
      <c r="N603" s="122"/>
      <c r="O603" s="122"/>
      <c r="P603" s="119">
        <f t="shared" si="6"/>
        <v>3</v>
      </c>
      <c r="Q603" s="124"/>
      <c r="R603" s="124"/>
      <c r="S603" s="124"/>
      <c r="T603" s="125"/>
      <c r="U603" s="126" t="s">
        <v>697</v>
      </c>
      <c r="V603" s="127" t="s">
        <v>1500</v>
      </c>
      <c r="W603" s="129" t="str">
        <f t="shared" si="7"/>
        <v/>
      </c>
      <c r="X603" s="129" t="str">
        <f t="shared" si="21"/>
        <v/>
      </c>
      <c r="Y603" s="154" t="s">
        <v>499</v>
      </c>
      <c r="Z603" s="131" t="s">
        <v>745</v>
      </c>
      <c r="AA603" s="124"/>
      <c r="AB603" s="132"/>
      <c r="AC603" s="133"/>
      <c r="AD603" s="134"/>
      <c r="AE603" s="133"/>
      <c r="AF603" s="135" t="str">
        <f t="array" ref="AF603">xlookup($E:$E,'CLV2'!$A:$A,'CLV2'!E:E)</f>
        <v>2.VEGETABLES</v>
      </c>
      <c r="AG603" s="135" t="str">
        <f t="shared" si="10"/>
        <v>Pack</v>
      </c>
      <c r="AH603" s="136">
        <f t="shared" si="11"/>
        <v>1</v>
      </c>
      <c r="AI603" s="137">
        <f t="array" ref="AI603">XLOOKUP(E603,'Đơn giá'!A:A,'Đơn giá'!D:D)</f>
        <v>11000</v>
      </c>
      <c r="AJ603" s="138">
        <f t="shared" si="12"/>
        <v>33000</v>
      </c>
      <c r="AK603" s="138">
        <f t="shared" si="13"/>
        <v>0</v>
      </c>
      <c r="AL603" s="138">
        <f t="shared" si="14"/>
        <v>0</v>
      </c>
      <c r="AM603" s="138">
        <f t="shared" si="15"/>
        <v>33000</v>
      </c>
      <c r="AN603" s="138">
        <f t="shared" si="16"/>
        <v>0</v>
      </c>
      <c r="AO603" s="139" t="str">
        <f t="array" ref="AO603">XLOOKUP($D:$D,'DS ST'!$J:$J,'DS ST'!K:K)</f>
        <v>SC005377 - Nguyễn Minh Thắng</v>
      </c>
      <c r="AP603" s="139" t="str">
        <f t="array" ref="AP603">XLOOKUP($D:$D,'DS ST'!$J:$J,'DS ST'!L:L)</f>
        <v>Võ Thị Huệ</v>
      </c>
      <c r="AQ603" s="139" t="str">
        <f t="array" ref="AQ603">XLOOKUP($D:$D,'DS ST'!$J:$J,'DS ST'!M:M)</f>
        <v>HCM 001</v>
      </c>
      <c r="AR603" s="140"/>
      <c r="AS603" s="140"/>
      <c r="AT603" s="135" t="str">
        <f t="array" ref="AT603">xlookup($E:$E,'CLV2'!$A:$A,'CLV2'!$F:$F)</f>
        <v>3.MUSHROOM</v>
      </c>
      <c r="AU603" s="135" t="str">
        <f t="array" ref="AU603">xlookup($E:$E,'CLV2'!$A:$A,'CLV2'!$G:$G)</f>
        <v>4.Nấm Tai</v>
      </c>
      <c r="AV603" s="142"/>
      <c r="AW603" s="143"/>
      <c r="AX603" s="144"/>
    </row>
    <row r="604" ht="22.5" customHeight="1">
      <c r="A604" s="113"/>
      <c r="B604" s="114">
        <v>46235.0</v>
      </c>
      <c r="C604" s="115" t="s">
        <v>1007</v>
      </c>
      <c r="D604" s="116" t="str">
        <f>VLOOKUP(C604,'DS ST'!A:B,2,0)</f>
        <v>LTC</v>
      </c>
      <c r="E604" s="117">
        <v>1100992.0</v>
      </c>
      <c r="F604" s="115" t="s">
        <v>641</v>
      </c>
      <c r="G604" s="115" t="s">
        <v>104</v>
      </c>
      <c r="H604" s="118">
        <v>10.1</v>
      </c>
      <c r="I604" s="118">
        <v>10.02</v>
      </c>
      <c r="J604" s="119">
        <f t="shared" si="4"/>
        <v>0.08</v>
      </c>
      <c r="K604" s="115" t="s">
        <v>5583</v>
      </c>
      <c r="L604" s="121" t="str">
        <f t="shared" si="5"/>
        <v>PT15981371100992</v>
      </c>
      <c r="M604" s="121" t="s">
        <v>5584</v>
      </c>
      <c r="N604" s="122">
        <v>0.08000000000000007</v>
      </c>
      <c r="O604" s="122"/>
      <c r="P604" s="119">
        <f t="shared" si="6"/>
        <v>0</v>
      </c>
      <c r="Q604" s="124"/>
      <c r="R604" s="124"/>
      <c r="S604" s="124"/>
      <c r="T604" s="125" t="s">
        <v>695</v>
      </c>
      <c r="U604" s="126" t="s">
        <v>697</v>
      </c>
      <c r="V604" s="127" t="s">
        <v>492</v>
      </c>
      <c r="W604" s="129" t="str">
        <f t="shared" si="7"/>
        <v>Hao hụt</v>
      </c>
      <c r="X604" s="129" t="str">
        <f t="shared" si="21"/>
        <v/>
      </c>
      <c r="Y604" s="154" t="s">
        <v>499</v>
      </c>
      <c r="Z604" s="131" t="s">
        <v>745</v>
      </c>
      <c r="AA604" s="124"/>
      <c r="AB604" s="132"/>
      <c r="AC604" s="133"/>
      <c r="AD604" s="134"/>
      <c r="AE604" s="133"/>
      <c r="AF604" s="135" t="str">
        <f t="array" ref="AF604">xlookup($E:$E,'CLV2'!$A:$A,'CLV2'!E:E)</f>
        <v>2.FRUITS</v>
      </c>
      <c r="AG604" s="135" t="str">
        <f t="shared" si="10"/>
        <v>KG</v>
      </c>
      <c r="AH604" s="136">
        <f t="shared" si="11"/>
        <v>0.007920792079</v>
      </c>
      <c r="AI604" s="137">
        <f t="array" ref="AI604">XLOOKUP(E604,'Đơn giá'!A:A,'Đơn giá'!D:D)</f>
        <v>37000</v>
      </c>
      <c r="AJ604" s="138">
        <f t="shared" si="12"/>
        <v>2960</v>
      </c>
      <c r="AK604" s="138">
        <f t="shared" si="13"/>
        <v>2960</v>
      </c>
      <c r="AL604" s="138">
        <f t="shared" si="14"/>
        <v>0</v>
      </c>
      <c r="AM604" s="138">
        <f t="shared" si="15"/>
        <v>0</v>
      </c>
      <c r="AN604" s="138">
        <f t="shared" si="16"/>
        <v>0</v>
      </c>
      <c r="AO604" s="139" t="str">
        <f t="array" ref="AO604">XLOOKUP($D:$D,'DS ST'!$J:$J,'DS ST'!K:K)</f>
        <v>SC002206 - Hứa Thái Hiển</v>
      </c>
      <c r="AP604" s="139" t="str">
        <f t="array" ref="AP604">XLOOKUP($D:$D,'DS ST'!$J:$J,'DS ST'!L:L)</f>
        <v>Võ Thị Huệ</v>
      </c>
      <c r="AQ604" s="139" t="str">
        <f t="array" ref="AQ604">XLOOKUP($D:$D,'DS ST'!$J:$J,'DS ST'!M:M)</f>
        <v>HCM 023</v>
      </c>
      <c r="AR604" s="140"/>
      <c r="AS604" s="140"/>
      <c r="AT604" s="135" t="str">
        <f t="array" ref="AT604">xlookup($E:$E,'CLV2'!$A:$A,'CLV2'!$F:$F)</f>
        <v>3.LOCAL FRUITS</v>
      </c>
      <c r="AU604" s="135" t="str">
        <f t="array" ref="AU604">xlookup($E:$E,'CLV2'!$A:$A,'CLV2'!$G:$G)</f>
        <v>4.Dưa Lưới</v>
      </c>
      <c r="AV604" s="142"/>
      <c r="AW604" s="143"/>
      <c r="AX604" s="144"/>
    </row>
    <row r="605" ht="22.5" customHeight="1">
      <c r="A605" s="113"/>
      <c r="B605" s="114">
        <v>46235.0</v>
      </c>
      <c r="C605" s="115" t="s">
        <v>1007</v>
      </c>
      <c r="D605" s="116" t="str">
        <f>VLOOKUP(C605,'DS ST'!A:B,2,0)</f>
        <v>LTC</v>
      </c>
      <c r="E605" s="117">
        <v>1101062.0</v>
      </c>
      <c r="F605" s="115" t="s">
        <v>103</v>
      </c>
      <c r="G605" s="115" t="s">
        <v>104</v>
      </c>
      <c r="H605" s="118">
        <v>19.9</v>
      </c>
      <c r="I605" s="118">
        <v>1.988</v>
      </c>
      <c r="J605" s="119">
        <f t="shared" si="4"/>
        <v>17.912</v>
      </c>
      <c r="K605" s="115" t="s">
        <v>5583</v>
      </c>
      <c r="L605" s="121" t="str">
        <f t="shared" si="5"/>
        <v>PT15981371101062</v>
      </c>
      <c r="M605" s="121" t="s">
        <v>5584</v>
      </c>
      <c r="N605" s="122">
        <v>0.019999999999999574</v>
      </c>
      <c r="O605" s="187">
        <v>17.892</v>
      </c>
      <c r="P605" s="119">
        <f t="shared" si="6"/>
        <v>0</v>
      </c>
      <c r="Q605" s="153" t="s">
        <v>5585</v>
      </c>
      <c r="R605" s="124"/>
      <c r="S605" s="124"/>
      <c r="T605" s="125" t="s">
        <v>695</v>
      </c>
      <c r="U605" s="126" t="s">
        <v>697</v>
      </c>
      <c r="V605" s="127" t="s">
        <v>1162</v>
      </c>
      <c r="W605" s="129" t="str">
        <f t="shared" si="7"/>
        <v>Hao hụt</v>
      </c>
      <c r="X605" s="129" t="str">
        <f t="shared" si="21"/>
        <v>Siêu thị</v>
      </c>
      <c r="Y605" s="130" t="str">
        <f>IF(N(P605)&lt;=0,"",IF(OR(T605="Hình KDB",T605="Hình tele",ISNUMBER(SEARCH("Hình KDB",T605)),ISNUMBER(SEARCH("Hình tele",T605)),ISNUMBER(SEARCH("sai code",T605)),ISNUMBER(SEARCH("Thiếu kiện",U605))),"Kho rau",IF(AND(T605&lt;&gt;"Hình KDB",T605&lt;&gt;"Hình tele"),"Chưa xác định",IF(N(O605)&gt;0,IF(OR(T605="Hình KDB",T605="Hình tele",ISNUMBER(SEARCH("Hình KDB",T605)),ISNUMBER(SEARCH("Hình tele",T605)),ISNUMBER(SEARCH("sai code",T605)),ISNUMBER(SEARCH("Thiếu kiện",U605))),"Kho rau","Chưa xác định"),IF(OR(T605="Hình KDB",T605="Hình tele",ISNUMBER(SEARCH("Hình KDB",T605)),ISNUMBER(SEARCH("Hình tele",T605)),ISNUMBER(SEARCH("sai code",T605)),ISNUMBER(SEARCH("Thiếu kiện",U605))),"Kho rau",IF(V605="Chưa xác định","Chưa xác định",IF(OR(V605="DC giao thiếu",V605="TX giao thiếu kiện",V605="Hàng không đạt CL"),"Kho rau","")))))))</f>
        <v/>
      </c>
      <c r="Z605" s="131" t="s">
        <v>745</v>
      </c>
      <c r="AA605" s="124"/>
      <c r="AB605" s="132"/>
      <c r="AC605" s="133"/>
      <c r="AD605" s="134"/>
      <c r="AE605" s="133"/>
      <c r="AF605" s="135" t="str">
        <f t="array" ref="AF605">xlookup($E:$E,'CLV2'!$A:$A,'CLV2'!E:E)</f>
        <v>2.FRUITS</v>
      </c>
      <c r="AG605" s="135" t="str">
        <f t="shared" si="10"/>
        <v>KG</v>
      </c>
      <c r="AH605" s="136">
        <f t="shared" si="11"/>
        <v>0.9001005025</v>
      </c>
      <c r="AI605" s="137">
        <f t="array" ref="AI605">XLOOKUP(E605,'Đơn giá'!A:A,'Đơn giá'!D:D)</f>
        <v>23000</v>
      </c>
      <c r="AJ605" s="138">
        <f t="shared" si="12"/>
        <v>411976</v>
      </c>
      <c r="AK605" s="138">
        <f t="shared" si="13"/>
        <v>460</v>
      </c>
      <c r="AL605" s="138">
        <f t="shared" si="14"/>
        <v>411516</v>
      </c>
      <c r="AM605" s="138">
        <f t="shared" si="15"/>
        <v>0</v>
      </c>
      <c r="AN605" s="138">
        <f t="shared" si="16"/>
        <v>0</v>
      </c>
      <c r="AO605" s="139" t="str">
        <f t="array" ref="AO605">XLOOKUP($D:$D,'DS ST'!$J:$J,'DS ST'!K:K)</f>
        <v>SC002206 - Hứa Thái Hiển</v>
      </c>
      <c r="AP605" s="139" t="str">
        <f t="array" ref="AP605">XLOOKUP($D:$D,'DS ST'!$J:$J,'DS ST'!L:L)</f>
        <v>Võ Thị Huệ</v>
      </c>
      <c r="AQ605" s="139" t="str">
        <f t="array" ref="AQ605">XLOOKUP($D:$D,'DS ST'!$J:$J,'DS ST'!M:M)</f>
        <v>HCM 023</v>
      </c>
      <c r="AR605" s="140"/>
      <c r="AS605" s="140"/>
      <c r="AT605" s="135" t="str">
        <f t="array" ref="AT605">xlookup($E:$E,'CLV2'!$A:$A,'CLV2'!$F:$F)</f>
        <v>3.LOCAL FRUITS</v>
      </c>
      <c r="AU605" s="135" t="str">
        <f t="array" ref="AU605">xlookup($E:$E,'CLV2'!$A:$A,'CLV2'!$G:$G)</f>
        <v>4.Chuối</v>
      </c>
      <c r="AV605" s="142"/>
      <c r="AW605" s="143"/>
      <c r="AX605" s="144"/>
    </row>
    <row r="606" ht="22.5" customHeight="1">
      <c r="A606" s="113"/>
      <c r="B606" s="114">
        <v>46235.0</v>
      </c>
      <c r="C606" s="115" t="s">
        <v>1007</v>
      </c>
      <c r="D606" s="116" t="str">
        <f>VLOOKUP(C606,'DS ST'!A:B,2,0)</f>
        <v>LTC</v>
      </c>
      <c r="E606" s="117">
        <v>1101366.0</v>
      </c>
      <c r="F606" s="115" t="s">
        <v>1804</v>
      </c>
      <c r="G606" s="115" t="s">
        <v>104</v>
      </c>
      <c r="H606" s="118">
        <v>4.2</v>
      </c>
      <c r="I606" s="118">
        <v>4.06</v>
      </c>
      <c r="J606" s="119">
        <f t="shared" si="4"/>
        <v>0.14</v>
      </c>
      <c r="K606" s="115" t="s">
        <v>5583</v>
      </c>
      <c r="L606" s="121" t="str">
        <f t="shared" si="5"/>
        <v>PT15981371101366</v>
      </c>
      <c r="M606" s="121" t="s">
        <v>5584</v>
      </c>
      <c r="N606" s="122">
        <v>0.14000000000000057</v>
      </c>
      <c r="O606" s="122"/>
      <c r="P606" s="119">
        <f t="shared" si="6"/>
        <v>0</v>
      </c>
      <c r="Q606" s="124"/>
      <c r="R606" s="124"/>
      <c r="S606" s="124"/>
      <c r="T606" s="125" t="s">
        <v>695</v>
      </c>
      <c r="U606" s="126" t="s">
        <v>697</v>
      </c>
      <c r="V606" s="127" t="s">
        <v>492</v>
      </c>
      <c r="W606" s="129" t="str">
        <f t="shared" si="7"/>
        <v>Hao hụt</v>
      </c>
      <c r="X606" s="129" t="str">
        <f t="shared" si="21"/>
        <v/>
      </c>
      <c r="Y606" s="154" t="s">
        <v>499</v>
      </c>
      <c r="Z606" s="131" t="s">
        <v>745</v>
      </c>
      <c r="AA606" s="124"/>
      <c r="AB606" s="132"/>
      <c r="AC606" s="133"/>
      <c r="AD606" s="134"/>
      <c r="AE606" s="133"/>
      <c r="AF606" s="135" t="str">
        <f t="array" ref="AF606">xlookup($E:$E,'CLV2'!$A:$A,'CLV2'!E:E)</f>
        <v>2.VEGETABLES</v>
      </c>
      <c r="AG606" s="135" t="str">
        <f t="shared" si="10"/>
        <v>KG</v>
      </c>
      <c r="AH606" s="136">
        <f t="shared" si="11"/>
        <v>0.03333333333</v>
      </c>
      <c r="AI606" s="137">
        <f t="array" ref="AI606">XLOOKUP(E606,'Đơn giá'!A:A,'Đơn giá'!D:D)</f>
        <v>55000</v>
      </c>
      <c r="AJ606" s="138">
        <f t="shared" si="12"/>
        <v>7700</v>
      </c>
      <c r="AK606" s="138">
        <f t="shared" si="13"/>
        <v>7700</v>
      </c>
      <c r="AL606" s="138">
        <f t="shared" si="14"/>
        <v>0</v>
      </c>
      <c r="AM606" s="138">
        <f t="shared" si="15"/>
        <v>0</v>
      </c>
      <c r="AN606" s="138">
        <f t="shared" si="16"/>
        <v>0</v>
      </c>
      <c r="AO606" s="139" t="str">
        <f t="array" ref="AO606">XLOOKUP($D:$D,'DS ST'!$J:$J,'DS ST'!K:K)</f>
        <v>SC002206 - Hứa Thái Hiển</v>
      </c>
      <c r="AP606" s="139" t="str">
        <f t="array" ref="AP606">XLOOKUP($D:$D,'DS ST'!$J:$J,'DS ST'!L:L)</f>
        <v>Võ Thị Huệ</v>
      </c>
      <c r="AQ606" s="139" t="str">
        <f t="array" ref="AQ606">XLOOKUP($D:$D,'DS ST'!$J:$J,'DS ST'!M:M)</f>
        <v>HCM 023</v>
      </c>
      <c r="AR606" s="140"/>
      <c r="AS606" s="140"/>
      <c r="AT606" s="135" t="str">
        <f t="array" ref="AT606">xlookup($E:$E,'CLV2'!$A:$A,'CLV2'!$F:$F)</f>
        <v>3.LEAFY VEGGIES</v>
      </c>
      <c r="AU606" s="135" t="str">
        <f t="array" ref="AU606">xlookup($E:$E,'CLV2'!$A:$A,'CLV2'!$G:$G)</f>
        <v>4.Rau Ăn Bông</v>
      </c>
      <c r="AV606" s="142"/>
      <c r="AW606" s="143"/>
      <c r="AX606" s="144"/>
    </row>
    <row r="607" ht="22.5" customHeight="1">
      <c r="A607" s="113"/>
      <c r="B607" s="114">
        <v>46235.0</v>
      </c>
      <c r="C607" s="115" t="s">
        <v>1007</v>
      </c>
      <c r="D607" s="116" t="str">
        <f>VLOOKUP(C607,'DS ST'!A:B,2,0)</f>
        <v>LTC</v>
      </c>
      <c r="E607" s="117">
        <v>1101818.0</v>
      </c>
      <c r="F607" s="115" t="s">
        <v>2303</v>
      </c>
      <c r="G607" s="115" t="s">
        <v>104</v>
      </c>
      <c r="H607" s="118">
        <v>3.0</v>
      </c>
      <c r="I607" s="118">
        <v>2.98</v>
      </c>
      <c r="J607" s="119">
        <f t="shared" si="4"/>
        <v>0.02</v>
      </c>
      <c r="K607" s="115" t="s">
        <v>5583</v>
      </c>
      <c r="L607" s="121" t="str">
        <f t="shared" si="5"/>
        <v>PT15981371101818</v>
      </c>
      <c r="M607" s="121" t="s">
        <v>5584</v>
      </c>
      <c r="N607" s="122">
        <v>0.020000000000000018</v>
      </c>
      <c r="O607" s="122"/>
      <c r="P607" s="119">
        <f t="shared" si="6"/>
        <v>0</v>
      </c>
      <c r="Q607" s="124"/>
      <c r="R607" s="124"/>
      <c r="S607" s="124"/>
      <c r="T607" s="125" t="s">
        <v>695</v>
      </c>
      <c r="U607" s="126" t="s">
        <v>697</v>
      </c>
      <c r="V607" s="127" t="s">
        <v>492</v>
      </c>
      <c r="W607" s="129" t="str">
        <f t="shared" si="7"/>
        <v>Hao hụt</v>
      </c>
      <c r="X607" s="129" t="str">
        <f t="shared" si="21"/>
        <v/>
      </c>
      <c r="Y607" s="154" t="s">
        <v>499</v>
      </c>
      <c r="Z607" s="131" t="s">
        <v>745</v>
      </c>
      <c r="AA607" s="124"/>
      <c r="AB607" s="132"/>
      <c r="AC607" s="133"/>
      <c r="AD607" s="134"/>
      <c r="AE607" s="133"/>
      <c r="AF607" s="135" t="str">
        <f t="array" ref="AF607">xlookup($E:$E,'CLV2'!$A:$A,'CLV2'!E:E)</f>
        <v>2.FRUITS</v>
      </c>
      <c r="AG607" s="135" t="str">
        <f t="shared" si="10"/>
        <v>KG</v>
      </c>
      <c r="AH607" s="136">
        <f t="shared" si="11"/>
        <v>0.006666666667</v>
      </c>
      <c r="AI607" s="137">
        <f t="array" ref="AI607">XLOOKUP(E607,'Đơn giá'!A:A,'Đơn giá'!D:D)</f>
        <v>31090</v>
      </c>
      <c r="AJ607" s="138">
        <f t="shared" si="12"/>
        <v>621.8</v>
      </c>
      <c r="AK607" s="138">
        <f t="shared" si="13"/>
        <v>621.8</v>
      </c>
      <c r="AL607" s="138">
        <f t="shared" si="14"/>
        <v>0</v>
      </c>
      <c r="AM607" s="138">
        <f t="shared" si="15"/>
        <v>0</v>
      </c>
      <c r="AN607" s="138">
        <f t="shared" si="16"/>
        <v>0</v>
      </c>
      <c r="AO607" s="139" t="str">
        <f t="array" ref="AO607">XLOOKUP($D:$D,'DS ST'!$J:$J,'DS ST'!K:K)</f>
        <v>SC002206 - Hứa Thái Hiển</v>
      </c>
      <c r="AP607" s="139" t="str">
        <f t="array" ref="AP607">XLOOKUP($D:$D,'DS ST'!$J:$J,'DS ST'!L:L)</f>
        <v>Võ Thị Huệ</v>
      </c>
      <c r="AQ607" s="139" t="str">
        <f t="array" ref="AQ607">XLOOKUP($D:$D,'DS ST'!$J:$J,'DS ST'!M:M)</f>
        <v>HCM 023</v>
      </c>
      <c r="AR607" s="140"/>
      <c r="AS607" s="140"/>
      <c r="AT607" s="135" t="str">
        <f t="array" ref="AT607">xlookup($E:$E,'CLV2'!$A:$A,'CLV2'!$F:$F)</f>
        <v>3.LOCAL FRUITS</v>
      </c>
      <c r="AU607" s="135" t="str">
        <f t="array" ref="AU607">xlookup($E:$E,'CLV2'!$A:$A,'CLV2'!$G:$G)</f>
        <v>4.Trái Cây Đa Dạng</v>
      </c>
      <c r="AV607" s="142"/>
      <c r="AW607" s="143"/>
      <c r="AX607" s="144"/>
    </row>
    <row r="608" ht="22.5" customHeight="1">
      <c r="A608" s="113"/>
      <c r="B608" s="114">
        <v>46235.0</v>
      </c>
      <c r="C608" s="115" t="s">
        <v>211</v>
      </c>
      <c r="D608" s="116" t="str">
        <f>VLOOKUP(C608,'DS ST'!A:B,2,0)</f>
        <v>A111</v>
      </c>
      <c r="E608" s="117">
        <v>10356.0</v>
      </c>
      <c r="F608" s="115" t="s">
        <v>5377</v>
      </c>
      <c r="G608" s="115" t="s">
        <v>29</v>
      </c>
      <c r="H608" s="118">
        <v>4.0</v>
      </c>
      <c r="I608" s="118">
        <v>0.0</v>
      </c>
      <c r="J608" s="119">
        <f t="shared" si="4"/>
        <v>4</v>
      </c>
      <c r="K608" s="115" t="s">
        <v>4793</v>
      </c>
      <c r="L608" s="121" t="str">
        <f t="shared" si="5"/>
        <v>PT159813510356</v>
      </c>
      <c r="M608" s="121" t="s">
        <v>5586</v>
      </c>
      <c r="N608" s="122"/>
      <c r="O608" s="122"/>
      <c r="P608" s="119">
        <f t="shared" si="6"/>
        <v>4</v>
      </c>
      <c r="Q608" s="124"/>
      <c r="R608" s="124"/>
      <c r="S608" s="124"/>
      <c r="T608" s="125"/>
      <c r="U608" s="126" t="s">
        <v>697</v>
      </c>
      <c r="V608" s="127" t="s">
        <v>1500</v>
      </c>
      <c r="W608" s="129" t="str">
        <f t="shared" si="7"/>
        <v/>
      </c>
      <c r="X608" s="129" t="str">
        <f t="shared" si="21"/>
        <v/>
      </c>
      <c r="Y608" s="154" t="s">
        <v>499</v>
      </c>
      <c r="Z608" s="131" t="s">
        <v>745</v>
      </c>
      <c r="AA608" s="124"/>
      <c r="AB608" s="132"/>
      <c r="AC608" s="133"/>
      <c r="AD608" s="134"/>
      <c r="AE608" s="133"/>
      <c r="AF608" s="135" t="str">
        <f t="array" ref="AF608">xlookup($E:$E,'CLV2'!$A:$A,'CLV2'!E:E)</f>
        <v>2.VEGETABLES</v>
      </c>
      <c r="AG608" s="135" t="str">
        <f t="shared" si="10"/>
        <v>Pack</v>
      </c>
      <c r="AH608" s="136">
        <f t="shared" si="11"/>
        <v>1</v>
      </c>
      <c r="AI608" s="137">
        <f t="array" ref="AI608">XLOOKUP(E608,'Đơn giá'!A:A,'Đơn giá'!D:D)</f>
        <v>9603</v>
      </c>
      <c r="AJ608" s="138">
        <f t="shared" si="12"/>
        <v>38412</v>
      </c>
      <c r="AK608" s="138">
        <f t="shared" si="13"/>
        <v>0</v>
      </c>
      <c r="AL608" s="138">
        <f t="shared" si="14"/>
        <v>0</v>
      </c>
      <c r="AM608" s="138">
        <f t="shared" si="15"/>
        <v>38412</v>
      </c>
      <c r="AN608" s="138">
        <f t="shared" si="16"/>
        <v>0</v>
      </c>
      <c r="AO608" s="139" t="str">
        <f t="array" ref="AO608">XLOOKUP($D:$D,'DS ST'!$J:$J,'DS ST'!K:K)</f>
        <v>SC002196 - Phạm Hữu Chương</v>
      </c>
      <c r="AP608" s="139" t="str">
        <f t="array" ref="AP608">XLOOKUP($D:$D,'DS ST'!$J:$J,'DS ST'!L:L)</f>
        <v>Nguyễn Thị Cà</v>
      </c>
      <c r="AQ608" s="139" t="str">
        <f t="array" ref="AQ608">XLOOKUP($D:$D,'DS ST'!$J:$J,'DS ST'!M:M)</f>
        <v>HCM 020</v>
      </c>
      <c r="AR608" s="140"/>
      <c r="AS608" s="140"/>
      <c r="AT608" s="135" t="str">
        <f t="array" ref="AT608">xlookup($E:$E,'CLV2'!$A:$A,'CLV2'!$F:$F)</f>
        <v>3.LETTUCE, SNACKABLES</v>
      </c>
      <c r="AU608" s="135" t="str">
        <f t="array" ref="AU608">xlookup($E:$E,'CLV2'!$A:$A,'CLV2'!$G:$G)</f>
        <v>4.Xà Lách Nguyên Cây</v>
      </c>
      <c r="AV608" s="142"/>
      <c r="AW608" s="143"/>
      <c r="AX608" s="144"/>
    </row>
    <row r="609" ht="22.5" customHeight="1">
      <c r="A609" s="113"/>
      <c r="B609" s="114">
        <v>46235.0</v>
      </c>
      <c r="C609" s="115" t="s">
        <v>211</v>
      </c>
      <c r="D609" s="116" t="str">
        <f>VLOOKUP(C609,'DS ST'!A:B,2,0)</f>
        <v>A111</v>
      </c>
      <c r="E609" s="117">
        <v>1100917.0</v>
      </c>
      <c r="F609" s="115" t="s">
        <v>928</v>
      </c>
      <c r="G609" s="115" t="s">
        <v>104</v>
      </c>
      <c r="H609" s="118">
        <v>5.3</v>
      </c>
      <c r="I609" s="118">
        <v>5.26</v>
      </c>
      <c r="J609" s="119">
        <f t="shared" si="4"/>
        <v>0.04</v>
      </c>
      <c r="K609" s="115" t="s">
        <v>4793</v>
      </c>
      <c r="L609" s="121" t="str">
        <f t="shared" si="5"/>
        <v>PT15981351100917</v>
      </c>
      <c r="M609" s="121" t="s">
        <v>5586</v>
      </c>
      <c r="N609" s="122">
        <v>0.040000000000000036</v>
      </c>
      <c r="O609" s="122"/>
      <c r="P609" s="119">
        <f t="shared" si="6"/>
        <v>0</v>
      </c>
      <c r="Q609" s="124"/>
      <c r="R609" s="124"/>
      <c r="S609" s="124"/>
      <c r="T609" s="125" t="s">
        <v>695</v>
      </c>
      <c r="U609" s="126" t="s">
        <v>697</v>
      </c>
      <c r="V609" s="127" t="s">
        <v>492</v>
      </c>
      <c r="W609" s="129" t="str">
        <f t="shared" si="7"/>
        <v>Hao hụt</v>
      </c>
      <c r="X609" s="129" t="str">
        <f t="shared" si="21"/>
        <v/>
      </c>
      <c r="Y609" s="154" t="s">
        <v>499</v>
      </c>
      <c r="Z609" s="131" t="s">
        <v>745</v>
      </c>
      <c r="AA609" s="124"/>
      <c r="AB609" s="132"/>
      <c r="AC609" s="133"/>
      <c r="AD609" s="134"/>
      <c r="AE609" s="133"/>
      <c r="AF609" s="135" t="str">
        <f t="array" ref="AF609">xlookup($E:$E,'CLV2'!$A:$A,'CLV2'!E:E)</f>
        <v>2.VEGETABLES</v>
      </c>
      <c r="AG609" s="135" t="str">
        <f t="shared" si="10"/>
        <v>KG</v>
      </c>
      <c r="AH609" s="136">
        <f t="shared" si="11"/>
        <v>0.007547169811</v>
      </c>
      <c r="AI609" s="137">
        <f t="array" ref="AI609">XLOOKUP(E609,'Đơn giá'!A:A,'Đơn giá'!D:D)</f>
        <v>24500</v>
      </c>
      <c r="AJ609" s="138">
        <f t="shared" si="12"/>
        <v>980</v>
      </c>
      <c r="AK609" s="138">
        <f t="shared" si="13"/>
        <v>980</v>
      </c>
      <c r="AL609" s="138">
        <f t="shared" si="14"/>
        <v>0</v>
      </c>
      <c r="AM609" s="138">
        <f t="shared" si="15"/>
        <v>0</v>
      </c>
      <c r="AN609" s="138">
        <f t="shared" si="16"/>
        <v>0</v>
      </c>
      <c r="AO609" s="139" t="str">
        <f t="array" ref="AO609">XLOOKUP($D:$D,'DS ST'!$J:$J,'DS ST'!K:K)</f>
        <v>SC002196 - Phạm Hữu Chương</v>
      </c>
      <c r="AP609" s="139" t="str">
        <f t="array" ref="AP609">XLOOKUP($D:$D,'DS ST'!$J:$J,'DS ST'!L:L)</f>
        <v>Nguyễn Thị Cà</v>
      </c>
      <c r="AQ609" s="139" t="str">
        <f t="array" ref="AQ609">XLOOKUP($D:$D,'DS ST'!$J:$J,'DS ST'!M:M)</f>
        <v>HCM 020</v>
      </c>
      <c r="AR609" s="140"/>
      <c r="AS609" s="140"/>
      <c r="AT609" s="135" t="str">
        <f t="array" ref="AT609">xlookup($E:$E,'CLV2'!$A:$A,'CLV2'!$F:$F)</f>
        <v>3.FRUIT VEGGIES</v>
      </c>
      <c r="AU609" s="135" t="str">
        <f t="array" ref="AU609">xlookup($E:$E,'CLV2'!$A:$A,'CLV2'!$G:$G)</f>
        <v>4.Bầu, Bí, Mướp</v>
      </c>
      <c r="AV609" s="142"/>
      <c r="AW609" s="143"/>
      <c r="AX609" s="144"/>
    </row>
    <row r="610" ht="22.5" customHeight="1">
      <c r="A610" s="113"/>
      <c r="B610" s="114">
        <v>46235.0</v>
      </c>
      <c r="C610" s="115" t="s">
        <v>211</v>
      </c>
      <c r="D610" s="116" t="str">
        <f>VLOOKUP(C610,'DS ST'!A:B,2,0)</f>
        <v>A111</v>
      </c>
      <c r="E610" s="117">
        <v>1101062.0</v>
      </c>
      <c r="F610" s="115" t="s">
        <v>103</v>
      </c>
      <c r="G610" s="115" t="s">
        <v>104</v>
      </c>
      <c r="H610" s="118">
        <v>10.0</v>
      </c>
      <c r="I610" s="118">
        <v>9.98</v>
      </c>
      <c r="J610" s="119">
        <f t="shared" si="4"/>
        <v>0.02</v>
      </c>
      <c r="K610" s="115" t="s">
        <v>4793</v>
      </c>
      <c r="L610" s="121" t="str">
        <f t="shared" si="5"/>
        <v>PT15981351101062</v>
      </c>
      <c r="M610" s="121" t="s">
        <v>5586</v>
      </c>
      <c r="N610" s="122">
        <v>0.019999999999999574</v>
      </c>
      <c r="O610" s="122"/>
      <c r="P610" s="119">
        <f t="shared" si="6"/>
        <v>0</v>
      </c>
      <c r="Q610" s="124"/>
      <c r="R610" s="124"/>
      <c r="S610" s="124"/>
      <c r="T610" s="125" t="s">
        <v>695</v>
      </c>
      <c r="U610" s="126" t="s">
        <v>697</v>
      </c>
      <c r="V610" s="127" t="s">
        <v>492</v>
      </c>
      <c r="W610" s="129" t="str">
        <f t="shared" si="7"/>
        <v>Hao hụt</v>
      </c>
      <c r="X610" s="129" t="str">
        <f t="shared" si="21"/>
        <v/>
      </c>
      <c r="Y610" s="154" t="s">
        <v>499</v>
      </c>
      <c r="Z610" s="131" t="s">
        <v>745</v>
      </c>
      <c r="AA610" s="124"/>
      <c r="AB610" s="132"/>
      <c r="AC610" s="133"/>
      <c r="AD610" s="134"/>
      <c r="AE610" s="133"/>
      <c r="AF610" s="135" t="str">
        <f t="array" ref="AF610">xlookup($E:$E,'CLV2'!$A:$A,'CLV2'!E:E)</f>
        <v>2.FRUITS</v>
      </c>
      <c r="AG610" s="135" t="str">
        <f t="shared" si="10"/>
        <v>KG</v>
      </c>
      <c r="AH610" s="136">
        <f t="shared" si="11"/>
        <v>0.002</v>
      </c>
      <c r="AI610" s="137">
        <f t="array" ref="AI610">XLOOKUP(E610,'Đơn giá'!A:A,'Đơn giá'!D:D)</f>
        <v>23000</v>
      </c>
      <c r="AJ610" s="138">
        <f t="shared" si="12"/>
        <v>460</v>
      </c>
      <c r="AK610" s="138">
        <f t="shared" si="13"/>
        <v>460</v>
      </c>
      <c r="AL610" s="138">
        <f t="shared" si="14"/>
        <v>0</v>
      </c>
      <c r="AM610" s="138">
        <f t="shared" si="15"/>
        <v>0</v>
      </c>
      <c r="AN610" s="138">
        <f t="shared" si="16"/>
        <v>0</v>
      </c>
      <c r="AO610" s="139" t="str">
        <f t="array" ref="AO610">XLOOKUP($D:$D,'DS ST'!$J:$J,'DS ST'!K:K)</f>
        <v>SC002196 - Phạm Hữu Chương</v>
      </c>
      <c r="AP610" s="139" t="str">
        <f t="array" ref="AP610">XLOOKUP($D:$D,'DS ST'!$J:$J,'DS ST'!L:L)</f>
        <v>Nguyễn Thị Cà</v>
      </c>
      <c r="AQ610" s="139" t="str">
        <f t="array" ref="AQ610">XLOOKUP($D:$D,'DS ST'!$J:$J,'DS ST'!M:M)</f>
        <v>HCM 020</v>
      </c>
      <c r="AR610" s="140"/>
      <c r="AS610" s="140"/>
      <c r="AT610" s="135" t="str">
        <f t="array" ref="AT610">xlookup($E:$E,'CLV2'!$A:$A,'CLV2'!$F:$F)</f>
        <v>3.LOCAL FRUITS</v>
      </c>
      <c r="AU610" s="135" t="str">
        <f t="array" ref="AU610">xlookup($E:$E,'CLV2'!$A:$A,'CLV2'!$G:$G)</f>
        <v>4.Chuối</v>
      </c>
      <c r="AV610" s="142"/>
      <c r="AW610" s="143"/>
      <c r="AX610" s="144"/>
    </row>
    <row r="611" ht="22.5" customHeight="1">
      <c r="A611" s="113"/>
      <c r="B611" s="114">
        <v>46235.0</v>
      </c>
      <c r="C611" s="115" t="s">
        <v>211</v>
      </c>
      <c r="D611" s="116" t="str">
        <f>VLOOKUP(C611,'DS ST'!A:B,2,0)</f>
        <v>A111</v>
      </c>
      <c r="E611" s="117">
        <v>1101377.0</v>
      </c>
      <c r="F611" s="115" t="s">
        <v>1085</v>
      </c>
      <c r="G611" s="115" t="s">
        <v>104</v>
      </c>
      <c r="H611" s="118">
        <v>2.1</v>
      </c>
      <c r="I611" s="118">
        <v>2.06</v>
      </c>
      <c r="J611" s="119">
        <f t="shared" si="4"/>
        <v>0.04</v>
      </c>
      <c r="K611" s="115" t="s">
        <v>4793</v>
      </c>
      <c r="L611" s="121" t="str">
        <f t="shared" si="5"/>
        <v>PT15981351101377</v>
      </c>
      <c r="M611" s="121" t="s">
        <v>5586</v>
      </c>
      <c r="N611" s="122">
        <v>0.040000000000000036</v>
      </c>
      <c r="O611" s="122"/>
      <c r="P611" s="119">
        <f t="shared" si="6"/>
        <v>0</v>
      </c>
      <c r="Q611" s="124"/>
      <c r="R611" s="124"/>
      <c r="S611" s="124"/>
      <c r="T611" s="125" t="s">
        <v>695</v>
      </c>
      <c r="U611" s="126" t="s">
        <v>697</v>
      </c>
      <c r="V611" s="127" t="s">
        <v>492</v>
      </c>
      <c r="W611" s="129" t="str">
        <f t="shared" si="7"/>
        <v>Hao hụt</v>
      </c>
      <c r="X611" s="129" t="str">
        <f t="shared" si="21"/>
        <v/>
      </c>
      <c r="Y611" s="154" t="s">
        <v>499</v>
      </c>
      <c r="Z611" s="131" t="s">
        <v>745</v>
      </c>
      <c r="AA611" s="124"/>
      <c r="AB611" s="132"/>
      <c r="AC611" s="133"/>
      <c r="AD611" s="134"/>
      <c r="AE611" s="133"/>
      <c r="AF611" s="135" t="str">
        <f t="array" ref="AF611">xlookup($E:$E,'CLV2'!$A:$A,'CLV2'!E:E)</f>
        <v>2.VEGETABLES</v>
      </c>
      <c r="AG611" s="135" t="str">
        <f t="shared" si="10"/>
        <v>KG</v>
      </c>
      <c r="AH611" s="136">
        <f t="shared" si="11"/>
        <v>0.01904761905</v>
      </c>
      <c r="AI611" s="137">
        <f t="array" ref="AI611">XLOOKUP(E611,'Đơn giá'!A:A,'Đơn giá'!D:D)</f>
        <v>60000</v>
      </c>
      <c r="AJ611" s="138">
        <f t="shared" si="12"/>
        <v>2400</v>
      </c>
      <c r="AK611" s="138">
        <f t="shared" si="13"/>
        <v>2400</v>
      </c>
      <c r="AL611" s="138">
        <f t="shared" si="14"/>
        <v>0</v>
      </c>
      <c r="AM611" s="138">
        <f t="shared" si="15"/>
        <v>0</v>
      </c>
      <c r="AN611" s="138">
        <f t="shared" si="16"/>
        <v>0</v>
      </c>
      <c r="AO611" s="139" t="str">
        <f t="array" ref="AO611">XLOOKUP($D:$D,'DS ST'!$J:$J,'DS ST'!K:K)</f>
        <v>SC002196 - Phạm Hữu Chương</v>
      </c>
      <c r="AP611" s="139" t="str">
        <f t="array" ref="AP611">XLOOKUP($D:$D,'DS ST'!$J:$J,'DS ST'!L:L)</f>
        <v>Nguyễn Thị Cà</v>
      </c>
      <c r="AQ611" s="139" t="str">
        <f t="array" ref="AQ611">XLOOKUP($D:$D,'DS ST'!$J:$J,'DS ST'!M:M)</f>
        <v>HCM 020</v>
      </c>
      <c r="AR611" s="140"/>
      <c r="AS611" s="140"/>
      <c r="AT611" s="135" t="str">
        <f t="array" ref="AT611">xlookup($E:$E,'CLV2'!$A:$A,'CLV2'!$F:$F)</f>
        <v>3.LEAFY VEGGIES</v>
      </c>
      <c r="AU611" s="135" t="str">
        <f t="array" ref="AU611">xlookup($E:$E,'CLV2'!$A:$A,'CLV2'!$G:$G)</f>
        <v>4.Rau Ăn Bông</v>
      </c>
      <c r="AV611" s="142"/>
      <c r="AW611" s="143"/>
      <c r="AX611" s="144"/>
    </row>
    <row r="612" ht="22.5" customHeight="1">
      <c r="A612" s="113"/>
      <c r="B612" s="114">
        <v>46235.0</v>
      </c>
      <c r="C612" s="115" t="s">
        <v>634</v>
      </c>
      <c r="D612" s="116" t="str">
        <f>VLOOKUP(C612,'DS ST'!A:B,2,0)</f>
        <v>A178</v>
      </c>
      <c r="E612" s="117">
        <v>10791.0</v>
      </c>
      <c r="F612" s="115" t="s">
        <v>615</v>
      </c>
      <c r="G612" s="115" t="s">
        <v>29</v>
      </c>
      <c r="H612" s="118">
        <v>5.0</v>
      </c>
      <c r="I612" s="118">
        <v>0.0</v>
      </c>
      <c r="J612" s="119">
        <f t="shared" si="4"/>
        <v>5</v>
      </c>
      <c r="K612" s="115" t="s">
        <v>4812</v>
      </c>
      <c r="L612" s="121" t="str">
        <f t="shared" si="5"/>
        <v>PT159813310791</v>
      </c>
      <c r="M612" s="121" t="s">
        <v>5587</v>
      </c>
      <c r="N612" s="122"/>
      <c r="O612" s="122"/>
      <c r="P612" s="119">
        <f t="shared" si="6"/>
        <v>5</v>
      </c>
      <c r="Q612" s="124"/>
      <c r="R612" s="124"/>
      <c r="S612" s="124"/>
      <c r="T612" s="125"/>
      <c r="U612" s="126" t="s">
        <v>697</v>
      </c>
      <c r="V612" s="127" t="s">
        <v>1500</v>
      </c>
      <c r="W612" s="129" t="str">
        <f t="shared" si="7"/>
        <v/>
      </c>
      <c r="X612" s="129" t="str">
        <f t="shared" si="21"/>
        <v/>
      </c>
      <c r="Y612" s="154" t="s">
        <v>499</v>
      </c>
      <c r="Z612" s="131" t="s">
        <v>745</v>
      </c>
      <c r="AA612" s="124"/>
      <c r="AB612" s="132"/>
      <c r="AC612" s="133"/>
      <c r="AD612" s="134"/>
      <c r="AE612" s="133"/>
      <c r="AF612" s="135" t="str">
        <f t="array" ref="AF612">xlookup($E:$E,'CLV2'!$A:$A,'CLV2'!E:E)</f>
        <v>2.VEGETABLES</v>
      </c>
      <c r="AG612" s="135" t="str">
        <f t="shared" si="10"/>
        <v>Pack</v>
      </c>
      <c r="AH612" s="136">
        <f t="shared" si="11"/>
        <v>1</v>
      </c>
      <c r="AI612" s="137">
        <f t="array" ref="AI612">XLOOKUP(E612,'Đơn giá'!A:A,'Đơn giá'!D:D)</f>
        <v>7500</v>
      </c>
      <c r="AJ612" s="138">
        <f t="shared" si="12"/>
        <v>37500</v>
      </c>
      <c r="AK612" s="138">
        <f t="shared" si="13"/>
        <v>0</v>
      </c>
      <c r="AL612" s="138">
        <f t="shared" si="14"/>
        <v>0</v>
      </c>
      <c r="AM612" s="138">
        <f t="shared" si="15"/>
        <v>37500</v>
      </c>
      <c r="AN612" s="138">
        <f t="shared" si="16"/>
        <v>0</v>
      </c>
      <c r="AO612" s="139" t="str">
        <f t="array" ref="AO612">XLOOKUP($D:$D,'DS ST'!$J:$J,'DS ST'!K:K)</f>
        <v>SC003831 - Trần Kim Phụng</v>
      </c>
      <c r="AP612" s="139" t="str">
        <f t="array" ref="AP612">XLOOKUP($D:$D,'DS ST'!$J:$J,'DS ST'!L:L)</f>
        <v>Võ Thị Huệ</v>
      </c>
      <c r="AQ612" s="139" t="str">
        <f t="array" ref="AQ612">XLOOKUP($D:$D,'DS ST'!$J:$J,'DS ST'!M:M)</f>
        <v>HCM 004</v>
      </c>
      <c r="AR612" s="140"/>
      <c r="AS612" s="140"/>
      <c r="AT612" s="135" t="str">
        <f t="array" ref="AT612">xlookup($E:$E,'CLV2'!$A:$A,'CLV2'!$F:$F)</f>
        <v>3.HERBS</v>
      </c>
      <c r="AU612" s="135" t="str">
        <f t="array" ref="AU612">xlookup($E:$E,'CLV2'!$A:$A,'CLV2'!$G:$G)</f>
        <v>4.Rau Thơm, Rau Nêm</v>
      </c>
      <c r="AV612" s="142"/>
      <c r="AW612" s="143"/>
      <c r="AX612" s="144"/>
    </row>
    <row r="613" ht="22.5" customHeight="1">
      <c r="A613" s="113"/>
      <c r="B613" s="114">
        <v>46235.0</v>
      </c>
      <c r="C613" s="115" t="s">
        <v>752</v>
      </c>
      <c r="D613" s="116" t="str">
        <f>VLOOKUP(C613,'DS ST'!A:B,2,0)</f>
        <v>A204</v>
      </c>
      <c r="E613" s="117">
        <v>11093.0</v>
      </c>
      <c r="F613" s="115" t="s">
        <v>5588</v>
      </c>
      <c r="G613" s="115" t="s">
        <v>275</v>
      </c>
      <c r="H613" s="118">
        <v>10.0</v>
      </c>
      <c r="I613" s="118">
        <v>9.0</v>
      </c>
      <c r="J613" s="119">
        <f t="shared" si="4"/>
        <v>1</v>
      </c>
      <c r="K613" s="115" t="s">
        <v>5589</v>
      </c>
      <c r="L613" s="121" t="str">
        <f t="shared" si="5"/>
        <v>PT159813111093</v>
      </c>
      <c r="M613" s="121" t="s">
        <v>5590</v>
      </c>
      <c r="N613" s="122"/>
      <c r="O613" s="122"/>
      <c r="P613" s="119">
        <f t="shared" si="6"/>
        <v>1</v>
      </c>
      <c r="Q613" s="124"/>
      <c r="R613" s="124"/>
      <c r="S613" s="124"/>
      <c r="T613" s="125" t="s">
        <v>695</v>
      </c>
      <c r="U613" s="126" t="s">
        <v>697</v>
      </c>
      <c r="V613" s="127" t="s">
        <v>1500</v>
      </c>
      <c r="W613" s="129" t="str">
        <f t="shared" si="7"/>
        <v/>
      </c>
      <c r="X613" s="129" t="str">
        <f t="shared" si="21"/>
        <v/>
      </c>
      <c r="Y613" s="130" t="str">
        <f>IF(N(P613)&lt;=0,"",IF(OR(T613="Hình KDB",T613="Hình tele",ISNUMBER(SEARCH("Hình KDB",T613)),ISNUMBER(SEARCH("Hình tele",T613)),ISNUMBER(SEARCH("sai code",T613)),ISNUMBER(SEARCH("Thiếu kiện",U613))),"Kho rau",IF(AND(T613&lt;&gt;"Hình KDB",T613&lt;&gt;"Hình tele"),"Chưa xác định",IF(N(O613)&gt;0,IF(OR(T613="Hình KDB",T613="Hình tele",ISNUMBER(SEARCH("Hình KDB",T613)),ISNUMBER(SEARCH("Hình tele",T613)),ISNUMBER(SEARCH("sai code",T613)),ISNUMBER(SEARCH("Thiếu kiện",U613))),"Kho rau","Chưa xác định"),IF(OR(T613="Hình KDB",T613="Hình tele",ISNUMBER(SEARCH("Hình KDB",T613)),ISNUMBER(SEARCH("Hình tele",T613)),ISNUMBER(SEARCH("sai code",T613)),ISNUMBER(SEARCH("Thiếu kiện",U613))),"Kho rau",IF(V613="Chưa xác định","Chưa xác định",IF(OR(V613="DC giao thiếu",V613="TX giao thiếu kiện",V613="Hàng không đạt CL"),"Kho rau","")))))))</f>
        <v>Kho rau</v>
      </c>
      <c r="Z613" s="131" t="s">
        <v>745</v>
      </c>
      <c r="AA613" s="124"/>
      <c r="AB613" s="132"/>
      <c r="AC613" s="133"/>
      <c r="AD613" s="134"/>
      <c r="AE613" s="133"/>
      <c r="AF613" s="135" t="str">
        <f t="array" ref="AF613">xlookup($E:$E,'CLV2'!$A:$A,'CLV2'!E:E)</f>
        <v>2.VEGETABLES</v>
      </c>
      <c r="AG613" s="135" t="str">
        <f t="shared" si="10"/>
        <v>Pack</v>
      </c>
      <c r="AH613" s="136">
        <f t="shared" si="11"/>
        <v>0.1</v>
      </c>
      <c r="AI613" s="137">
        <f t="array" ref="AI613">XLOOKUP(E613,'Đơn giá'!A:A,'Đơn giá'!D:D)</f>
        <v>19500</v>
      </c>
      <c r="AJ613" s="138">
        <f t="shared" si="12"/>
        <v>19500</v>
      </c>
      <c r="AK613" s="138">
        <f t="shared" si="13"/>
        <v>0</v>
      </c>
      <c r="AL613" s="138">
        <f t="shared" si="14"/>
        <v>0</v>
      </c>
      <c r="AM613" s="138">
        <f t="shared" si="15"/>
        <v>19500</v>
      </c>
      <c r="AN613" s="138">
        <f t="shared" si="16"/>
        <v>0</v>
      </c>
      <c r="AO613" s="139" t="str">
        <f t="array" ref="AO613">XLOOKUP($D:$D,'DS ST'!$J:$J,'DS ST'!K:K)</f>
        <v>#N/A</v>
      </c>
      <c r="AP613" s="139" t="str">
        <f t="array" ref="AP613">XLOOKUP($D:$D,'DS ST'!$J:$J,'DS ST'!L:L)</f>
        <v>#N/A</v>
      </c>
      <c r="AQ613" s="139" t="str">
        <f t="array" ref="AQ613">XLOOKUP($D:$D,'DS ST'!$J:$J,'DS ST'!M:M)</f>
        <v>#N/A</v>
      </c>
      <c r="AR613" s="140"/>
      <c r="AS613" s="140"/>
      <c r="AT613" s="135" t="str">
        <f t="array" ref="AT613">xlookup($E:$E,'CLV2'!$A:$A,'CLV2'!$F:$F)</f>
        <v>3.FRUIT VEGGIES</v>
      </c>
      <c r="AU613" s="135" t="str">
        <f t="array" ref="AU613">xlookup($E:$E,'CLV2'!$A:$A,'CLV2'!$G:$G)</f>
        <v>4.Cà Chua, Dưa Leo, Ớt Chuông</v>
      </c>
      <c r="AV613" s="142"/>
      <c r="AW613" s="143"/>
      <c r="AX613" s="144"/>
    </row>
    <row r="614" ht="22.5" customHeight="1">
      <c r="A614" s="113"/>
      <c r="B614" s="114">
        <v>46235.0</v>
      </c>
      <c r="C614" s="115" t="s">
        <v>797</v>
      </c>
      <c r="D614" s="116" t="str">
        <f>VLOOKUP(C614,'DS ST'!A:B,2,0)</f>
        <v>A235</v>
      </c>
      <c r="E614" s="117">
        <v>11111.0</v>
      </c>
      <c r="F614" s="115" t="s">
        <v>2514</v>
      </c>
      <c r="G614" s="115" t="s">
        <v>29</v>
      </c>
      <c r="H614" s="118">
        <v>3.0</v>
      </c>
      <c r="I614" s="118">
        <v>1.0</v>
      </c>
      <c r="J614" s="119">
        <f t="shared" si="4"/>
        <v>2</v>
      </c>
      <c r="K614" s="115" t="s">
        <v>5591</v>
      </c>
      <c r="L614" s="121" t="str">
        <f t="shared" si="5"/>
        <v>PT159812811111</v>
      </c>
      <c r="M614" s="121" t="s">
        <v>5592</v>
      </c>
      <c r="N614" s="122"/>
      <c r="O614" s="122"/>
      <c r="P614" s="119">
        <f t="shared" si="6"/>
        <v>2</v>
      </c>
      <c r="Q614" s="124"/>
      <c r="R614" s="124"/>
      <c r="S614" s="124"/>
      <c r="T614" s="125"/>
      <c r="U614" s="126" t="s">
        <v>697</v>
      </c>
      <c r="V614" s="127" t="s">
        <v>1500</v>
      </c>
      <c r="W614" s="129" t="str">
        <f t="shared" si="7"/>
        <v/>
      </c>
      <c r="X614" s="129" t="str">
        <f t="shared" si="21"/>
        <v/>
      </c>
      <c r="Y614" s="154" t="s">
        <v>499</v>
      </c>
      <c r="Z614" s="131" t="s">
        <v>745</v>
      </c>
      <c r="AA614" s="124"/>
      <c r="AB614" s="132"/>
      <c r="AC614" s="133"/>
      <c r="AD614" s="134"/>
      <c r="AE614" s="133"/>
      <c r="AF614" s="135" t="str">
        <f t="array" ref="AF614">xlookup($E:$E,'CLV2'!$A:$A,'CLV2'!E:E)</f>
        <v>2.VEGETABLES</v>
      </c>
      <c r="AG614" s="135" t="str">
        <f t="shared" si="10"/>
        <v>Pack</v>
      </c>
      <c r="AH614" s="136">
        <f t="shared" si="11"/>
        <v>0.6666666667</v>
      </c>
      <c r="AI614" s="137">
        <f t="array" ref="AI614">XLOOKUP(E614,'Đơn giá'!A:A,'Đơn giá'!D:D)</f>
        <v>13000</v>
      </c>
      <c r="AJ614" s="138">
        <f t="shared" si="12"/>
        <v>26000</v>
      </c>
      <c r="AK614" s="138">
        <f t="shared" si="13"/>
        <v>0</v>
      </c>
      <c r="AL614" s="138">
        <f t="shared" si="14"/>
        <v>0</v>
      </c>
      <c r="AM614" s="138">
        <f t="shared" si="15"/>
        <v>26000</v>
      </c>
      <c r="AN614" s="138">
        <f t="shared" si="16"/>
        <v>0</v>
      </c>
      <c r="AO614" s="139" t="str">
        <f t="array" ref="AO614">XLOOKUP($D:$D,'DS ST'!$J:$J,'DS ST'!K:K)</f>
        <v/>
      </c>
      <c r="AP614" s="139" t="str">
        <f t="array" ref="AP614">XLOOKUP($D:$D,'DS ST'!$J:$J,'DS ST'!L:L)</f>
        <v/>
      </c>
      <c r="AQ614" s="139" t="str">
        <f t="array" ref="AQ614">XLOOKUP($D:$D,'DS ST'!$J:$J,'DS ST'!M:M)</f>
        <v/>
      </c>
      <c r="AR614" s="140"/>
      <c r="AS614" s="140"/>
      <c r="AT614" s="135" t="str">
        <f t="array" ref="AT614">xlookup($E:$E,'CLV2'!$A:$A,'CLV2'!$F:$F)</f>
        <v>3.LEAFY VEGGIES</v>
      </c>
      <c r="AU614" s="135" t="str">
        <f t="array" ref="AU614">xlookup($E:$E,'CLV2'!$A:$A,'CLV2'!$G:$G)</f>
        <v>4.Rau Cải</v>
      </c>
      <c r="AV614" s="142"/>
      <c r="AW614" s="143"/>
      <c r="AX614" s="144"/>
    </row>
    <row r="615" ht="22.5" customHeight="1">
      <c r="A615" s="113"/>
      <c r="B615" s="114">
        <v>46235.0</v>
      </c>
      <c r="C615" s="115" t="s">
        <v>797</v>
      </c>
      <c r="D615" s="116" t="str">
        <f>VLOOKUP(C615,'DS ST'!A:B,2,0)</f>
        <v>A235</v>
      </c>
      <c r="E615" s="117">
        <v>11689.0</v>
      </c>
      <c r="F615" s="115" t="s">
        <v>2643</v>
      </c>
      <c r="G615" s="115" t="s">
        <v>116</v>
      </c>
      <c r="H615" s="118">
        <v>15.0</v>
      </c>
      <c r="I615" s="118">
        <v>14.0</v>
      </c>
      <c r="J615" s="119">
        <f t="shared" si="4"/>
        <v>1</v>
      </c>
      <c r="K615" s="115" t="s">
        <v>5591</v>
      </c>
      <c r="L615" s="121" t="str">
        <f t="shared" si="5"/>
        <v>PT159812811689</v>
      </c>
      <c r="M615" s="121" t="s">
        <v>5592</v>
      </c>
      <c r="N615" s="122"/>
      <c r="O615" s="122"/>
      <c r="P615" s="119">
        <f t="shared" si="6"/>
        <v>1</v>
      </c>
      <c r="Q615" s="124"/>
      <c r="R615" s="124"/>
      <c r="S615" s="124"/>
      <c r="T615" s="125"/>
      <c r="U615" s="126" t="s">
        <v>697</v>
      </c>
      <c r="V615" s="127" t="s">
        <v>1500</v>
      </c>
      <c r="W615" s="129" t="str">
        <f t="shared" si="7"/>
        <v/>
      </c>
      <c r="X615" s="129" t="str">
        <f t="shared" si="21"/>
        <v/>
      </c>
      <c r="Y615" s="154" t="s">
        <v>499</v>
      </c>
      <c r="Z615" s="131" t="s">
        <v>745</v>
      </c>
      <c r="AA615" s="124"/>
      <c r="AB615" s="132"/>
      <c r="AC615" s="133"/>
      <c r="AD615" s="134"/>
      <c r="AE615" s="133"/>
      <c r="AF615" s="135" t="str">
        <f t="array" ref="AF615">xlookup($E:$E,'CLV2'!$A:$A,'CLV2'!E:E)</f>
        <v>2.VEGETABLES</v>
      </c>
      <c r="AG615" s="135" t="str">
        <f t="shared" si="10"/>
        <v>Pack</v>
      </c>
      <c r="AH615" s="136">
        <f t="shared" si="11"/>
        <v>0.06666666667</v>
      </c>
      <c r="AI615" s="137">
        <f t="array" ref="AI615">XLOOKUP(E615,'Đơn giá'!A:A,'Đơn giá'!D:D)</f>
        <v>8000</v>
      </c>
      <c r="AJ615" s="138">
        <f t="shared" si="12"/>
        <v>8000</v>
      </c>
      <c r="AK615" s="138">
        <f t="shared" si="13"/>
        <v>0</v>
      </c>
      <c r="AL615" s="138">
        <f t="shared" si="14"/>
        <v>0</v>
      </c>
      <c r="AM615" s="138">
        <f t="shared" si="15"/>
        <v>8000</v>
      </c>
      <c r="AN615" s="138">
        <f t="shared" si="16"/>
        <v>0</v>
      </c>
      <c r="AO615" s="139" t="str">
        <f t="array" ref="AO615">XLOOKUP($D:$D,'DS ST'!$J:$J,'DS ST'!K:K)</f>
        <v/>
      </c>
      <c r="AP615" s="139" t="str">
        <f t="array" ref="AP615">XLOOKUP($D:$D,'DS ST'!$J:$J,'DS ST'!L:L)</f>
        <v/>
      </c>
      <c r="AQ615" s="139" t="str">
        <f t="array" ref="AQ615">XLOOKUP($D:$D,'DS ST'!$J:$J,'DS ST'!M:M)</f>
        <v/>
      </c>
      <c r="AR615" s="140"/>
      <c r="AS615" s="140"/>
      <c r="AT615" s="135" t="str">
        <f t="array" ref="AT615">xlookup($E:$E,'CLV2'!$A:$A,'CLV2'!$F:$F)</f>
        <v>3.ROOT VEGGIES</v>
      </c>
      <c r="AU615" s="135" t="str">
        <f t="array" ref="AU615">xlookup($E:$E,'CLV2'!$A:$A,'CLV2'!$G:$G)</f>
        <v>4.Các Loại Củ Khác</v>
      </c>
      <c r="AV615" s="142"/>
      <c r="AW615" s="143"/>
      <c r="AX615" s="144"/>
    </row>
    <row r="616" ht="22.5" customHeight="1">
      <c r="A616" s="113"/>
      <c r="B616" s="114">
        <v>46235.0</v>
      </c>
      <c r="C616" s="115" t="s">
        <v>795</v>
      </c>
      <c r="D616" s="116" t="str">
        <f>VLOOKUP(C616,'DS ST'!A:B,2,0)</f>
        <v>A234</v>
      </c>
      <c r="E616" s="117">
        <v>10988.0</v>
      </c>
      <c r="F616" s="115" t="s">
        <v>895</v>
      </c>
      <c r="G616" s="115" t="s">
        <v>56</v>
      </c>
      <c r="H616" s="118">
        <v>3.0</v>
      </c>
      <c r="I616" s="118">
        <v>2.0</v>
      </c>
      <c r="J616" s="119">
        <f t="shared" si="4"/>
        <v>1</v>
      </c>
      <c r="K616" s="115" t="s">
        <v>5593</v>
      </c>
      <c r="L616" s="121" t="str">
        <f t="shared" si="5"/>
        <v>PT159812510988</v>
      </c>
      <c r="M616" s="121" t="s">
        <v>5594</v>
      </c>
      <c r="N616" s="122"/>
      <c r="O616" s="122"/>
      <c r="P616" s="119">
        <f t="shared" si="6"/>
        <v>1</v>
      </c>
      <c r="Q616" s="124"/>
      <c r="R616" s="124"/>
      <c r="S616" s="124"/>
      <c r="T616" s="125" t="s">
        <v>695</v>
      </c>
      <c r="U616" s="126" t="s">
        <v>697</v>
      </c>
      <c r="V616" s="127" t="s">
        <v>1500</v>
      </c>
      <c r="W616" s="129" t="str">
        <f t="shared" si="7"/>
        <v/>
      </c>
      <c r="X616" s="129" t="str">
        <f t="shared" si="21"/>
        <v/>
      </c>
      <c r="Y616" s="130" t="str">
        <f t="shared" ref="Y616:Y617" si="32">IF(N(P616)&lt;=0,"",IF(OR(T616="Hình KDB",T616="Hình tele",ISNUMBER(SEARCH("Hình KDB",T616)),ISNUMBER(SEARCH("Hình tele",T616)),ISNUMBER(SEARCH("sai code",T616)),ISNUMBER(SEARCH("Thiếu kiện",U616))),"Kho rau",IF(AND(T616&lt;&gt;"Hình KDB",T616&lt;&gt;"Hình tele"),"Chưa xác định",IF(N(O616)&gt;0,IF(OR(T616="Hình KDB",T616="Hình tele",ISNUMBER(SEARCH("Hình KDB",T616)),ISNUMBER(SEARCH("Hình tele",T616)),ISNUMBER(SEARCH("sai code",T616)),ISNUMBER(SEARCH("Thiếu kiện",U616))),"Kho rau","Chưa xác định"),IF(OR(T616="Hình KDB",T616="Hình tele",ISNUMBER(SEARCH("Hình KDB",T616)),ISNUMBER(SEARCH("Hình tele",T616)),ISNUMBER(SEARCH("sai code",T616)),ISNUMBER(SEARCH("Thiếu kiện",U616))),"Kho rau",IF(V616="Chưa xác định","Chưa xác định",IF(OR(V616="DC giao thiếu",V616="TX giao thiếu kiện",V616="Hàng không đạt CL"),"Kho rau","")))))))</f>
        <v>Kho rau</v>
      </c>
      <c r="Z616" s="131" t="s">
        <v>745</v>
      </c>
      <c r="AA616" s="124"/>
      <c r="AB616" s="132"/>
      <c r="AC616" s="133"/>
      <c r="AD616" s="134"/>
      <c r="AE616" s="133"/>
      <c r="AF616" s="135" t="str">
        <f t="array" ref="AF616">xlookup($E:$E,'CLV2'!$A:$A,'CLV2'!E:E)</f>
        <v>2.VEGETABLES</v>
      </c>
      <c r="AG616" s="135" t="str">
        <f t="shared" si="10"/>
        <v>Pack</v>
      </c>
      <c r="AH616" s="136">
        <f t="shared" si="11"/>
        <v>0.3333333333</v>
      </c>
      <c r="AI616" s="137">
        <f t="array" ref="AI616">XLOOKUP(E616,'Đơn giá'!A:A,'Đơn giá'!D:D)</f>
        <v>29100</v>
      </c>
      <c r="AJ616" s="138">
        <f t="shared" si="12"/>
        <v>29100</v>
      </c>
      <c r="AK616" s="138">
        <f t="shared" si="13"/>
        <v>0</v>
      </c>
      <c r="AL616" s="138">
        <f t="shared" si="14"/>
        <v>0</v>
      </c>
      <c r="AM616" s="138">
        <f t="shared" si="15"/>
        <v>29100</v>
      </c>
      <c r="AN616" s="138">
        <f t="shared" si="16"/>
        <v>0</v>
      </c>
      <c r="AO616" s="139" t="str">
        <f t="array" ref="AO616">XLOOKUP($D:$D,'DS ST'!$J:$J,'DS ST'!K:K)</f>
        <v/>
      </c>
      <c r="AP616" s="139" t="str">
        <f t="array" ref="AP616">XLOOKUP($D:$D,'DS ST'!$J:$J,'DS ST'!L:L)</f>
        <v/>
      </c>
      <c r="AQ616" s="139" t="str">
        <f t="array" ref="AQ616">XLOOKUP($D:$D,'DS ST'!$J:$J,'DS ST'!M:M)</f>
        <v/>
      </c>
      <c r="AR616" s="140"/>
      <c r="AS616" s="140"/>
      <c r="AT616" s="135" t="str">
        <f t="array" ref="AT616">xlookup($E:$E,'CLV2'!$A:$A,'CLV2'!$F:$F)</f>
        <v>3.LETTUCE, SNACKABLES</v>
      </c>
      <c r="AU616" s="135" t="str">
        <f t="array" ref="AU616">xlookup($E:$E,'CLV2'!$A:$A,'CLV2'!$G:$G)</f>
        <v>4.Cần Tây, Bó Xôi Mini</v>
      </c>
      <c r="AV616" s="142"/>
      <c r="AW616" s="143"/>
      <c r="AX616" s="144"/>
    </row>
    <row r="617" ht="22.5" customHeight="1">
      <c r="A617" s="113"/>
      <c r="B617" s="114">
        <v>46235.0</v>
      </c>
      <c r="C617" s="115" t="s">
        <v>795</v>
      </c>
      <c r="D617" s="116" t="str">
        <f>VLOOKUP(C617,'DS ST'!A:B,2,0)</f>
        <v>A234</v>
      </c>
      <c r="E617" s="117">
        <v>8.936049691058E12</v>
      </c>
      <c r="F617" s="115" t="s">
        <v>1348</v>
      </c>
      <c r="G617" s="115" t="s">
        <v>275</v>
      </c>
      <c r="H617" s="118">
        <v>15.0</v>
      </c>
      <c r="I617" s="118">
        <v>13.0</v>
      </c>
      <c r="J617" s="119">
        <f t="shared" si="4"/>
        <v>2</v>
      </c>
      <c r="K617" s="115" t="s">
        <v>5593</v>
      </c>
      <c r="L617" s="121" t="str">
        <f t="shared" si="5"/>
        <v>PT15981258936049691058</v>
      </c>
      <c r="M617" s="121" t="s">
        <v>5594</v>
      </c>
      <c r="N617" s="122"/>
      <c r="O617" s="122"/>
      <c r="P617" s="119">
        <f t="shared" si="6"/>
        <v>2</v>
      </c>
      <c r="Q617" s="124"/>
      <c r="R617" s="124"/>
      <c r="S617" s="124"/>
      <c r="T617" s="125" t="s">
        <v>695</v>
      </c>
      <c r="U617" s="126" t="s">
        <v>697</v>
      </c>
      <c r="V617" s="127" t="s">
        <v>1500</v>
      </c>
      <c r="W617" s="129" t="str">
        <f t="shared" si="7"/>
        <v/>
      </c>
      <c r="X617" s="129" t="str">
        <f t="shared" si="21"/>
        <v/>
      </c>
      <c r="Y617" s="130" t="str">
        <f t="shared" si="32"/>
        <v>Kho rau</v>
      </c>
      <c r="Z617" s="131" t="s">
        <v>745</v>
      </c>
      <c r="AA617" s="124"/>
      <c r="AB617" s="132"/>
      <c r="AC617" s="133"/>
      <c r="AD617" s="134"/>
      <c r="AE617" s="133"/>
      <c r="AF617" s="135" t="str">
        <f t="array" ref="AF617">xlookup($E:$E,'CLV2'!$A:$A,'CLV2'!E:E)</f>
        <v>2.VEGETABLES</v>
      </c>
      <c r="AG617" s="135" t="str">
        <f t="shared" si="10"/>
        <v>Pack</v>
      </c>
      <c r="AH617" s="136">
        <f t="shared" si="11"/>
        <v>0.1333333333</v>
      </c>
      <c r="AI617" s="137">
        <f t="array" ref="AI617">XLOOKUP(E617,'Đơn giá'!A:A,'Đơn giá'!D:D)</f>
        <v>7000</v>
      </c>
      <c r="AJ617" s="138">
        <f t="shared" si="12"/>
        <v>14000</v>
      </c>
      <c r="AK617" s="138">
        <f t="shared" si="13"/>
        <v>0</v>
      </c>
      <c r="AL617" s="138">
        <f t="shared" si="14"/>
        <v>0</v>
      </c>
      <c r="AM617" s="138">
        <f t="shared" si="15"/>
        <v>14000</v>
      </c>
      <c r="AN617" s="138">
        <f t="shared" si="16"/>
        <v>0</v>
      </c>
      <c r="AO617" s="139" t="str">
        <f t="array" ref="AO617">XLOOKUP($D:$D,'DS ST'!$J:$J,'DS ST'!K:K)</f>
        <v/>
      </c>
      <c r="AP617" s="139" t="str">
        <f t="array" ref="AP617">XLOOKUP($D:$D,'DS ST'!$J:$J,'DS ST'!L:L)</f>
        <v/>
      </c>
      <c r="AQ617" s="139" t="str">
        <f t="array" ref="AQ617">XLOOKUP($D:$D,'DS ST'!$J:$J,'DS ST'!M:M)</f>
        <v/>
      </c>
      <c r="AR617" s="140"/>
      <c r="AS617" s="140"/>
      <c r="AT617" s="135" t="str">
        <f t="array" ref="AT617">xlookup($E:$E,'CLV2'!$A:$A,'CLV2'!$F:$F)</f>
        <v>3.HERBS</v>
      </c>
      <c r="AU617" s="135" t="str">
        <f t="array" ref="AU617">xlookup($E:$E,'CLV2'!$A:$A,'CLV2'!$G:$G)</f>
        <v>4.Chanh, Ớt</v>
      </c>
      <c r="AV617" s="142"/>
      <c r="AW617" s="143"/>
      <c r="AX617" s="144"/>
    </row>
    <row r="618" ht="22.5" customHeight="1">
      <c r="A618" s="159" t="s">
        <v>1505</v>
      </c>
      <c r="B618" s="114">
        <v>46235.0</v>
      </c>
      <c r="C618" s="115" t="s">
        <v>273</v>
      </c>
      <c r="D618" s="116" t="str">
        <f>VLOOKUP(C618,'DS ST'!A:B,2,0)</f>
        <v>A117</v>
      </c>
      <c r="E618" s="117" t="s">
        <v>1920</v>
      </c>
      <c r="F618" s="115" t="s">
        <v>1922</v>
      </c>
      <c r="G618" s="115" t="s">
        <v>29</v>
      </c>
      <c r="H618" s="118">
        <v>2.0</v>
      </c>
      <c r="I618" s="118">
        <v>0.0</v>
      </c>
      <c r="J618" s="119">
        <f t="shared" si="4"/>
        <v>2</v>
      </c>
      <c r="K618" s="115" t="s">
        <v>5595</v>
      </c>
      <c r="L618" s="121" t="str">
        <f t="shared" si="5"/>
        <v>PT1598104SP001968</v>
      </c>
      <c r="M618" s="121" t="s">
        <v>5596</v>
      </c>
      <c r="N618" s="122"/>
      <c r="O618" s="122"/>
      <c r="P618" s="119">
        <f t="shared" si="6"/>
        <v>2</v>
      </c>
      <c r="Q618" s="124"/>
      <c r="R618" s="124"/>
      <c r="S618" s="124"/>
      <c r="T618" s="125"/>
      <c r="U618" s="126" t="s">
        <v>697</v>
      </c>
      <c r="V618" s="127" t="s">
        <v>1500</v>
      </c>
      <c r="W618" s="129" t="str">
        <f t="shared" si="7"/>
        <v/>
      </c>
      <c r="X618" s="129" t="str">
        <f t="shared" si="21"/>
        <v/>
      </c>
      <c r="Y618" s="154" t="s">
        <v>499</v>
      </c>
      <c r="Z618" s="131" t="s">
        <v>745</v>
      </c>
      <c r="AA618" s="124"/>
      <c r="AB618" s="132"/>
      <c r="AC618" s="133"/>
      <c r="AD618" s="134"/>
      <c r="AE618" s="133"/>
      <c r="AF618" s="135" t="str">
        <f t="array" ref="AF618">xlookup($E:$E,'CLV2'!$A:$A,'CLV2'!E:E)</f>
        <v>2.BAKERY</v>
      </c>
      <c r="AG618" s="135" t="str">
        <f t="shared" si="10"/>
        <v>Pack</v>
      </c>
      <c r="AH618" s="136">
        <f t="shared" si="11"/>
        <v>1</v>
      </c>
      <c r="AI618" s="137">
        <f t="array" ref="AI618">XLOOKUP(E618,'Đơn giá'!A:A,'Đơn giá'!D:D)</f>
        <v>16958</v>
      </c>
      <c r="AJ618" s="138">
        <f t="shared" si="12"/>
        <v>33916</v>
      </c>
      <c r="AK618" s="138">
        <f t="shared" si="13"/>
        <v>0</v>
      </c>
      <c r="AL618" s="138">
        <f t="shared" si="14"/>
        <v>0</v>
      </c>
      <c r="AM618" s="138">
        <f t="shared" si="15"/>
        <v>33916</v>
      </c>
      <c r="AN618" s="138">
        <f t="shared" si="16"/>
        <v>0</v>
      </c>
      <c r="AO618" s="139" t="str">
        <f t="array" ref="AO618">XLOOKUP($D:$D,'DS ST'!$J:$J,'DS ST'!K:K)</f>
        <v>SC008806 - Nguyễn Bữu Trùng Dương</v>
      </c>
      <c r="AP618" s="139" t="str">
        <f t="array" ref="AP618">XLOOKUP($D:$D,'DS ST'!$J:$J,'DS ST'!L:L)</f>
        <v>Nguyễn Thị Cà</v>
      </c>
      <c r="AQ618" s="139" t="str">
        <f t="array" ref="AQ618">XLOOKUP($D:$D,'DS ST'!$J:$J,'DS ST'!M:M)</f>
        <v>HCM 017</v>
      </c>
      <c r="AR618" s="140"/>
      <c r="AS618" s="140"/>
      <c r="AT618" s="135" t="str">
        <f t="array" ref="AT618">xlookup($E:$E,'CLV2'!$A:$A,'CLV2'!$F:$F)</f>
        <v>3.BREADS</v>
      </c>
      <c r="AU618" s="135" t="str">
        <f t="array" ref="AU618">xlookup($E:$E,'CLV2'!$A:$A,'CLV2'!$G:$G)</f>
        <v>4.BÁNH TƯƠI DATE NGẮN</v>
      </c>
      <c r="AV618" s="142"/>
      <c r="AW618" s="143"/>
      <c r="AX618" s="144"/>
    </row>
    <row r="619" ht="22.5" customHeight="1">
      <c r="A619" s="159" t="s">
        <v>1505</v>
      </c>
      <c r="B619" s="114">
        <v>46235.0</v>
      </c>
      <c r="C619" s="115" t="s">
        <v>1232</v>
      </c>
      <c r="D619" s="116" t="str">
        <f>VLOOKUP(C619,'DS ST'!A:B,2,0)</f>
        <v>VH4</v>
      </c>
      <c r="E619" s="117">
        <v>8.938565871006E12</v>
      </c>
      <c r="F619" s="115" t="s">
        <v>1433</v>
      </c>
      <c r="G619" s="115" t="s">
        <v>1126</v>
      </c>
      <c r="H619" s="118">
        <v>3.0</v>
      </c>
      <c r="I619" s="118">
        <v>2.0</v>
      </c>
      <c r="J619" s="119">
        <f t="shared" si="4"/>
        <v>1</v>
      </c>
      <c r="K619" s="115" t="s">
        <v>5597</v>
      </c>
      <c r="L619" s="121" t="str">
        <f t="shared" si="5"/>
        <v>PT15981008938565871006</v>
      </c>
      <c r="M619" s="121" t="s">
        <v>5598</v>
      </c>
      <c r="N619" s="122"/>
      <c r="O619" s="122"/>
      <c r="P619" s="119">
        <f t="shared" si="6"/>
        <v>1</v>
      </c>
      <c r="Q619" s="124"/>
      <c r="R619" s="153" t="s">
        <v>1104</v>
      </c>
      <c r="S619" s="124"/>
      <c r="T619" s="125" t="s">
        <v>5323</v>
      </c>
      <c r="U619" s="126" t="s">
        <v>697</v>
      </c>
      <c r="V619" s="127" t="s">
        <v>1500</v>
      </c>
      <c r="W619" s="129" t="str">
        <f t="shared" si="7"/>
        <v/>
      </c>
      <c r="X619" s="129" t="str">
        <f t="shared" si="21"/>
        <v/>
      </c>
      <c r="Y619" s="130" t="str">
        <f>IF(N(P619)&lt;=0,"",IF(OR(T619="Hình KDB",T619="Hình tele",ISNUMBER(SEARCH("Hình KDB",T619)),ISNUMBER(SEARCH("Hình tele",T619)),ISNUMBER(SEARCH("sai code",T619)),ISNUMBER(SEARCH("Thiếu kiện",U619))),"Kho rau",IF(AND(T619&lt;&gt;"Hình KDB",T619&lt;&gt;"Hình tele"),"Chưa xác định",IF(N(O619)&gt;0,IF(OR(T619="Hình KDB",T619="Hình tele",ISNUMBER(SEARCH("Hình KDB",T619)),ISNUMBER(SEARCH("Hình tele",T619)),ISNUMBER(SEARCH("sai code",T619)),ISNUMBER(SEARCH("Thiếu kiện",U619))),"Kho rau","Chưa xác định"),IF(OR(T619="Hình KDB",T619="Hình tele",ISNUMBER(SEARCH("Hình KDB",T619)),ISNUMBER(SEARCH("Hình tele",T619)),ISNUMBER(SEARCH("sai code",T619)),ISNUMBER(SEARCH("Thiếu kiện",U619))),"Kho rau",IF(V619="Chưa xác định","Chưa xác định",IF(OR(V619="DC giao thiếu",V619="TX giao thiếu kiện",V619="Hàng không đạt CL"),"Kho rau","")))))))</f>
        <v>Kho rau</v>
      </c>
      <c r="Z619" s="131" t="s">
        <v>745</v>
      </c>
      <c r="AA619" s="124"/>
      <c r="AB619" s="161" t="s">
        <v>1573</v>
      </c>
      <c r="AC619" s="133"/>
      <c r="AD619" s="134"/>
      <c r="AE619" s="133"/>
      <c r="AF619" s="135" t="str">
        <f t="array" ref="AF619">xlookup($E:$E,'CLV2'!$A:$A,'CLV2'!E:E)</f>
        <v>2.BAKERY</v>
      </c>
      <c r="AG619" s="135" t="str">
        <f t="shared" si="10"/>
        <v>Pack</v>
      </c>
      <c r="AH619" s="136">
        <f t="shared" si="11"/>
        <v>0.3333333333</v>
      </c>
      <c r="AI619" s="137">
        <f t="array" ref="AI619">XLOOKUP(E619,'Đơn giá'!A:A,'Đơn giá'!D:D)</f>
        <v>21000</v>
      </c>
      <c r="AJ619" s="138">
        <f t="shared" si="12"/>
        <v>21000</v>
      </c>
      <c r="AK619" s="138">
        <f t="shared" si="13"/>
        <v>0</v>
      </c>
      <c r="AL619" s="138">
        <f t="shared" si="14"/>
        <v>0</v>
      </c>
      <c r="AM619" s="138">
        <f t="shared" si="15"/>
        <v>21000</v>
      </c>
      <c r="AN619" s="138">
        <f t="shared" si="16"/>
        <v>0</v>
      </c>
      <c r="AO619" s="139" t="str">
        <f t="array" ref="AO619">XLOOKUP($D:$D,'DS ST'!$J:$J,'DS ST'!K:K)</f>
        <v>SC008790 - Lê Thị Bích Liểu</v>
      </c>
      <c r="AP619" s="139" t="str">
        <f t="array" ref="AP619">XLOOKUP($D:$D,'DS ST'!$J:$J,'DS ST'!L:L)</f>
        <v>Nguyễn Thị Cà</v>
      </c>
      <c r="AQ619" s="139" t="str">
        <f t="array" ref="AQ619">XLOOKUP($D:$D,'DS ST'!$J:$J,'DS ST'!M:M)</f>
        <v>HCM 034</v>
      </c>
      <c r="AR619" s="140"/>
      <c r="AS619" s="140"/>
      <c r="AT619" s="135" t="str">
        <f t="array" ref="AT619">xlookup($E:$E,'CLV2'!$A:$A,'CLV2'!$F:$F)</f>
        <v>3.CAKES</v>
      </c>
      <c r="AU619" s="135" t="str">
        <f t="array" ref="AU619">xlookup($E:$E,'CLV2'!$A:$A,'CLV2'!$G:$G)</f>
        <v>4.BÁNH DATE VỪA</v>
      </c>
      <c r="AV619" s="142"/>
      <c r="AW619" s="143"/>
      <c r="AX619" s="144"/>
    </row>
    <row r="620" ht="22.5" customHeight="1">
      <c r="A620" s="113"/>
      <c r="B620" s="114">
        <v>46235.0</v>
      </c>
      <c r="C620" s="115" t="s">
        <v>542</v>
      </c>
      <c r="D620" s="116" t="str">
        <f>VLOOKUP(C620,'DS ST'!A:B,2,0)</f>
        <v>A163</v>
      </c>
      <c r="E620" s="117" t="s">
        <v>1920</v>
      </c>
      <c r="F620" s="115" t="s">
        <v>1922</v>
      </c>
      <c r="G620" s="115" t="s">
        <v>29</v>
      </c>
      <c r="H620" s="118">
        <v>2.0</v>
      </c>
      <c r="I620" s="118">
        <v>0.0</v>
      </c>
      <c r="J620" s="119">
        <f t="shared" si="4"/>
        <v>2</v>
      </c>
      <c r="K620" s="115" t="s">
        <v>5599</v>
      </c>
      <c r="L620" s="121" t="str">
        <f t="shared" si="5"/>
        <v>PT1598098SP001968</v>
      </c>
      <c r="M620" s="121" t="s">
        <v>5600</v>
      </c>
      <c r="N620" s="122"/>
      <c r="O620" s="122"/>
      <c r="P620" s="119">
        <f t="shared" si="6"/>
        <v>2</v>
      </c>
      <c r="Q620" s="124"/>
      <c r="R620" s="124"/>
      <c r="S620" s="124"/>
      <c r="T620" s="125"/>
      <c r="U620" s="126" t="s">
        <v>697</v>
      </c>
      <c r="V620" s="127" t="s">
        <v>1500</v>
      </c>
      <c r="W620" s="129" t="str">
        <f t="shared" si="7"/>
        <v/>
      </c>
      <c r="X620" s="129" t="str">
        <f t="shared" si="21"/>
        <v/>
      </c>
      <c r="Y620" s="154" t="s">
        <v>499</v>
      </c>
      <c r="Z620" s="131" t="s">
        <v>745</v>
      </c>
      <c r="AA620" s="124"/>
      <c r="AB620" s="132"/>
      <c r="AC620" s="133"/>
      <c r="AD620" s="134"/>
      <c r="AE620" s="133"/>
      <c r="AF620" s="135" t="str">
        <f t="array" ref="AF620">xlookup($E:$E,'CLV2'!$A:$A,'CLV2'!E:E)</f>
        <v>2.BAKERY</v>
      </c>
      <c r="AG620" s="135" t="str">
        <f t="shared" si="10"/>
        <v>Pack</v>
      </c>
      <c r="AH620" s="136">
        <f t="shared" si="11"/>
        <v>1</v>
      </c>
      <c r="AI620" s="137">
        <f t="array" ref="AI620">XLOOKUP(E620,'Đơn giá'!A:A,'Đơn giá'!D:D)</f>
        <v>16958</v>
      </c>
      <c r="AJ620" s="138">
        <f t="shared" si="12"/>
        <v>33916</v>
      </c>
      <c r="AK620" s="138">
        <f t="shared" si="13"/>
        <v>0</v>
      </c>
      <c r="AL620" s="138">
        <f t="shared" si="14"/>
        <v>0</v>
      </c>
      <c r="AM620" s="138">
        <f t="shared" si="15"/>
        <v>33916</v>
      </c>
      <c r="AN620" s="138">
        <f t="shared" si="16"/>
        <v>0</v>
      </c>
      <c r="AO620" s="139" t="str">
        <f t="array" ref="AO620">XLOOKUP($D:$D,'DS ST'!$J:$J,'DS ST'!K:K)</f>
        <v>SC013823 - Lê Văn Ninh</v>
      </c>
      <c r="AP620" s="139" t="str">
        <f t="array" ref="AP620">XLOOKUP($D:$D,'DS ST'!$J:$J,'DS ST'!L:L)</f>
        <v>Võ Thị Huệ</v>
      </c>
      <c r="AQ620" s="139" t="str">
        <f t="array" ref="AQ620">XLOOKUP($D:$D,'DS ST'!$J:$J,'DS ST'!M:M)</f>
        <v>HCM 012</v>
      </c>
      <c r="AR620" s="140"/>
      <c r="AS620" s="140"/>
      <c r="AT620" s="135" t="str">
        <f t="array" ref="AT620">xlookup($E:$E,'CLV2'!$A:$A,'CLV2'!$F:$F)</f>
        <v>3.BREADS</v>
      </c>
      <c r="AU620" s="135" t="str">
        <f t="array" ref="AU620">xlookup($E:$E,'CLV2'!$A:$A,'CLV2'!$G:$G)</f>
        <v>4.BÁNH TƯƠI DATE NGẮN</v>
      </c>
      <c r="AV620" s="142"/>
      <c r="AW620" s="143"/>
      <c r="AX620" s="144"/>
    </row>
    <row r="621" ht="22.5" customHeight="1">
      <c r="A621" s="159" t="s">
        <v>1505</v>
      </c>
      <c r="B621" s="114">
        <v>46235.0</v>
      </c>
      <c r="C621" s="115" t="s">
        <v>1164</v>
      </c>
      <c r="D621" s="116" t="str">
        <f>VLOOKUP(C621,'DS ST'!A:B,2,0)</f>
        <v>PVB</v>
      </c>
      <c r="E621" s="117">
        <v>8.936076271285E12</v>
      </c>
      <c r="F621" s="115" t="s">
        <v>3543</v>
      </c>
      <c r="G621" s="115" t="s">
        <v>311</v>
      </c>
      <c r="H621" s="118">
        <v>2.0</v>
      </c>
      <c r="I621" s="118">
        <v>1.0</v>
      </c>
      <c r="J621" s="119">
        <f t="shared" si="4"/>
        <v>1</v>
      </c>
      <c r="K621" s="115" t="s">
        <v>5601</v>
      </c>
      <c r="L621" s="121" t="str">
        <f t="shared" si="5"/>
        <v>PT15980948936076271285</v>
      </c>
      <c r="M621" s="121" t="s">
        <v>5602</v>
      </c>
      <c r="N621" s="122"/>
      <c r="O621" s="122"/>
      <c r="P621" s="119">
        <f t="shared" si="6"/>
        <v>1</v>
      </c>
      <c r="Q621" s="124"/>
      <c r="R621" s="153" t="s">
        <v>1104</v>
      </c>
      <c r="S621" s="124"/>
      <c r="T621" s="125" t="s">
        <v>5323</v>
      </c>
      <c r="U621" s="126" t="s">
        <v>697</v>
      </c>
      <c r="V621" s="127" t="s">
        <v>1500</v>
      </c>
      <c r="W621" s="129" t="str">
        <f t="shared" si="7"/>
        <v/>
      </c>
      <c r="X621" s="129" t="str">
        <f t="shared" si="21"/>
        <v/>
      </c>
      <c r="Y621" s="130" t="str">
        <f>IF(N(P621)&lt;=0,"",IF(OR(T621="Hình KDB",T621="Hình tele",ISNUMBER(SEARCH("Hình KDB",T621)),ISNUMBER(SEARCH("Hình tele",T621)),ISNUMBER(SEARCH("sai code",T621)),ISNUMBER(SEARCH("Thiếu kiện",U621))),"Kho rau",IF(AND(T621&lt;&gt;"Hình KDB",T621&lt;&gt;"Hình tele"),"Chưa xác định",IF(N(O621)&gt;0,IF(OR(T621="Hình KDB",T621="Hình tele",ISNUMBER(SEARCH("Hình KDB",T621)),ISNUMBER(SEARCH("Hình tele",T621)),ISNUMBER(SEARCH("sai code",T621)),ISNUMBER(SEARCH("Thiếu kiện",U621))),"Kho rau","Chưa xác định"),IF(OR(T621="Hình KDB",T621="Hình tele",ISNUMBER(SEARCH("Hình KDB",T621)),ISNUMBER(SEARCH("Hình tele",T621)),ISNUMBER(SEARCH("sai code",T621)),ISNUMBER(SEARCH("Thiếu kiện",U621))),"Kho rau",IF(V621="Chưa xác định","Chưa xác định",IF(OR(V621="DC giao thiếu",V621="TX giao thiếu kiện",V621="Hàng không đạt CL"),"Kho rau","")))))))</f>
        <v>Kho rau</v>
      </c>
      <c r="Z621" s="131" t="s">
        <v>745</v>
      </c>
      <c r="AA621" s="124"/>
      <c r="AB621" s="161" t="s">
        <v>1573</v>
      </c>
      <c r="AC621" s="133"/>
      <c r="AD621" s="134"/>
      <c r="AE621" s="133"/>
      <c r="AF621" s="135" t="str">
        <f t="array" ref="AF621">xlookup($E:$E,'CLV2'!$A:$A,'CLV2'!E:E)</f>
        <v>2.BAKERY</v>
      </c>
      <c r="AG621" s="135" t="str">
        <f t="shared" si="10"/>
        <v>Pack</v>
      </c>
      <c r="AH621" s="136">
        <f t="shared" si="11"/>
        <v>0.5</v>
      </c>
      <c r="AI621" s="137">
        <f t="array" ref="AI621">XLOOKUP(E621,'Đơn giá'!A:A,'Đơn giá'!D:D)</f>
        <v>20818</v>
      </c>
      <c r="AJ621" s="138">
        <f t="shared" si="12"/>
        <v>20818</v>
      </c>
      <c r="AK621" s="138">
        <f t="shared" si="13"/>
        <v>0</v>
      </c>
      <c r="AL621" s="138">
        <f t="shared" si="14"/>
        <v>0</v>
      </c>
      <c r="AM621" s="138">
        <f t="shared" si="15"/>
        <v>20818</v>
      </c>
      <c r="AN621" s="138">
        <f t="shared" si="16"/>
        <v>0</v>
      </c>
      <c r="AO621" s="139" t="str">
        <f t="array" ref="AO621">XLOOKUP($D:$D,'DS ST'!$J:$J,'DS ST'!K:K)</f>
        <v>SC008789 - Lê Huỳnh Thiện</v>
      </c>
      <c r="AP621" s="139" t="str">
        <f t="array" ref="AP621">XLOOKUP($D:$D,'DS ST'!$J:$J,'DS ST'!L:L)</f>
        <v>Nguyễn Thị Cà</v>
      </c>
      <c r="AQ621" s="139" t="str">
        <f t="array" ref="AQ621">XLOOKUP($D:$D,'DS ST'!$J:$J,'DS ST'!M:M)</f>
        <v>HCM 009</v>
      </c>
      <c r="AR621" s="140"/>
      <c r="AS621" s="140"/>
      <c r="AT621" s="135" t="str">
        <f t="array" ref="AT621">xlookup($E:$E,'CLV2'!$A:$A,'CLV2'!$F:$F)</f>
        <v>3.BREADS</v>
      </c>
      <c r="AU621" s="135" t="str">
        <f t="array" ref="AU621">xlookup($E:$E,'CLV2'!$A:$A,'CLV2'!$G:$G)</f>
        <v>4.BÁNH TƯƠI DATE NGẮN</v>
      </c>
      <c r="AV621" s="142"/>
      <c r="AW621" s="143"/>
      <c r="AX621" s="144"/>
    </row>
    <row r="622" ht="22.5" customHeight="1">
      <c r="A622" s="113"/>
      <c r="B622" s="114">
        <v>46235.0</v>
      </c>
      <c r="C622" s="115" t="s">
        <v>1119</v>
      </c>
      <c r="D622" s="116" t="str">
        <f>VLOOKUP(C622,'DS ST'!A:B,2,0)</f>
        <v>NVQ</v>
      </c>
      <c r="E622" s="117" t="s">
        <v>1907</v>
      </c>
      <c r="F622" s="115" t="s">
        <v>1908</v>
      </c>
      <c r="G622" s="115" t="s">
        <v>1126</v>
      </c>
      <c r="H622" s="118">
        <v>1.0</v>
      </c>
      <c r="I622" s="118">
        <v>0.0</v>
      </c>
      <c r="J622" s="119">
        <f t="shared" si="4"/>
        <v>1</v>
      </c>
      <c r="K622" s="115" t="s">
        <v>5603</v>
      </c>
      <c r="L622" s="121" t="str">
        <f t="shared" si="5"/>
        <v>PT1598067SP001926</v>
      </c>
      <c r="M622" s="121" t="s">
        <v>5604</v>
      </c>
      <c r="N622" s="122"/>
      <c r="O622" s="122"/>
      <c r="P622" s="119">
        <f t="shared" si="6"/>
        <v>1</v>
      </c>
      <c r="Q622" s="124"/>
      <c r="R622" s="124"/>
      <c r="S622" s="124"/>
      <c r="T622" s="125"/>
      <c r="U622" s="126" t="s">
        <v>697</v>
      </c>
      <c r="V622" s="127" t="s">
        <v>1500</v>
      </c>
      <c r="W622" s="129" t="str">
        <f t="shared" si="7"/>
        <v/>
      </c>
      <c r="X622" s="129" t="str">
        <f t="shared" si="21"/>
        <v/>
      </c>
      <c r="Y622" s="154" t="s">
        <v>499</v>
      </c>
      <c r="Z622" s="131" t="s">
        <v>745</v>
      </c>
      <c r="AA622" s="124"/>
      <c r="AB622" s="132"/>
      <c r="AC622" s="133"/>
      <c r="AD622" s="134"/>
      <c r="AE622" s="133"/>
      <c r="AF622" s="135" t="str">
        <f t="array" ref="AF622">xlookup($E:$E,'CLV2'!$A:$A,'CLV2'!E:E)</f>
        <v>2.BAKERY</v>
      </c>
      <c r="AG622" s="135" t="str">
        <f t="shared" si="10"/>
        <v>Pack</v>
      </c>
      <c r="AH622" s="136">
        <f t="shared" si="11"/>
        <v>1</v>
      </c>
      <c r="AI622" s="137">
        <f t="array" ref="AI622">XLOOKUP(E622,'Đơn giá'!A:A,'Đơn giá'!D:D)</f>
        <v>8607</v>
      </c>
      <c r="AJ622" s="138">
        <f t="shared" si="12"/>
        <v>8607</v>
      </c>
      <c r="AK622" s="138">
        <f t="shared" si="13"/>
        <v>0</v>
      </c>
      <c r="AL622" s="138">
        <f t="shared" si="14"/>
        <v>0</v>
      </c>
      <c r="AM622" s="138">
        <f t="shared" si="15"/>
        <v>8607</v>
      </c>
      <c r="AN622" s="138">
        <f t="shared" si="16"/>
        <v>0</v>
      </c>
      <c r="AO622" s="139" t="str">
        <f t="array" ref="AO622">XLOOKUP($D:$D,'DS ST'!$J:$J,'DS ST'!K:K)</f>
        <v>SC005218 - Đặng Đăng Khoa</v>
      </c>
      <c r="AP622" s="139" t="str">
        <f t="array" ref="AP622">XLOOKUP($D:$D,'DS ST'!$J:$J,'DS ST'!L:L)</f>
        <v>Nguyễn Thị Cà</v>
      </c>
      <c r="AQ622" s="139" t="str">
        <f t="array" ref="AQ622">XLOOKUP($D:$D,'DS ST'!$J:$J,'DS ST'!M:M)</f>
        <v>HCM 036</v>
      </c>
      <c r="AR622" s="140"/>
      <c r="AS622" s="140"/>
      <c r="AT622" s="135" t="str">
        <f t="array" ref="AT622">xlookup($E:$E,'CLV2'!$A:$A,'CLV2'!$F:$F)</f>
        <v>3.BREADS</v>
      </c>
      <c r="AU622" s="135" t="str">
        <f t="array" ref="AU622">xlookup($E:$E,'CLV2'!$A:$A,'CLV2'!$G:$G)</f>
        <v>4.BÁNH TƯƠI DATE NGẮN</v>
      </c>
      <c r="AV622" s="142"/>
      <c r="AW622" s="143"/>
      <c r="AX622" s="144"/>
    </row>
    <row r="623" ht="22.5" customHeight="1">
      <c r="A623" s="113"/>
      <c r="B623" s="114">
        <v>46235.0</v>
      </c>
      <c r="C623" s="115" t="s">
        <v>777</v>
      </c>
      <c r="D623" s="116" t="str">
        <f>VLOOKUP(C623,'DS ST'!A:B,2,0)</f>
        <v>A221</v>
      </c>
      <c r="E623" s="117">
        <v>8.936076271285E12</v>
      </c>
      <c r="F623" s="115" t="s">
        <v>3543</v>
      </c>
      <c r="G623" s="115" t="s">
        <v>311</v>
      </c>
      <c r="H623" s="118">
        <v>1.0</v>
      </c>
      <c r="I623" s="118">
        <v>0.0</v>
      </c>
      <c r="J623" s="119">
        <f t="shared" si="4"/>
        <v>1</v>
      </c>
      <c r="K623" s="115" t="s">
        <v>5605</v>
      </c>
      <c r="L623" s="121" t="str">
        <f t="shared" si="5"/>
        <v>PT15980238936076271285</v>
      </c>
      <c r="M623" s="121" t="s">
        <v>5606</v>
      </c>
      <c r="N623" s="122"/>
      <c r="O623" s="122"/>
      <c r="P623" s="119">
        <f t="shared" si="6"/>
        <v>1</v>
      </c>
      <c r="Q623" s="124"/>
      <c r="R623" s="124"/>
      <c r="S623" s="124"/>
      <c r="T623" s="125"/>
      <c r="U623" s="126" t="s">
        <v>697</v>
      </c>
      <c r="V623" s="127" t="s">
        <v>1500</v>
      </c>
      <c r="W623" s="129" t="str">
        <f t="shared" si="7"/>
        <v/>
      </c>
      <c r="X623" s="129" t="str">
        <f t="shared" si="21"/>
        <v/>
      </c>
      <c r="Y623" s="154" t="s">
        <v>499</v>
      </c>
      <c r="Z623" s="131" t="s">
        <v>745</v>
      </c>
      <c r="AA623" s="124"/>
      <c r="AB623" s="132"/>
      <c r="AC623" s="133"/>
      <c r="AD623" s="134"/>
      <c r="AE623" s="133"/>
      <c r="AF623" s="135" t="str">
        <f t="array" ref="AF623">xlookup($E:$E,'CLV2'!$A:$A,'CLV2'!E:E)</f>
        <v>2.BAKERY</v>
      </c>
      <c r="AG623" s="135" t="str">
        <f t="shared" si="10"/>
        <v>Pack</v>
      </c>
      <c r="AH623" s="136">
        <f t="shared" si="11"/>
        <v>1</v>
      </c>
      <c r="AI623" s="137">
        <f t="array" ref="AI623">XLOOKUP(E623,'Đơn giá'!A:A,'Đơn giá'!D:D)</f>
        <v>20818</v>
      </c>
      <c r="AJ623" s="138">
        <f t="shared" si="12"/>
        <v>20818</v>
      </c>
      <c r="AK623" s="138">
        <f t="shared" si="13"/>
        <v>0</v>
      </c>
      <c r="AL623" s="138">
        <f t="shared" si="14"/>
        <v>0</v>
      </c>
      <c r="AM623" s="138">
        <f t="shared" si="15"/>
        <v>20818</v>
      </c>
      <c r="AN623" s="138">
        <f t="shared" si="16"/>
        <v>0</v>
      </c>
      <c r="AO623" s="139" t="str">
        <f t="array" ref="AO623">XLOOKUP($D:$D,'DS ST'!$J:$J,'DS ST'!K:K)</f>
        <v>#N/A</v>
      </c>
      <c r="AP623" s="139" t="str">
        <f t="array" ref="AP623">XLOOKUP($D:$D,'DS ST'!$J:$J,'DS ST'!L:L)</f>
        <v>#N/A</v>
      </c>
      <c r="AQ623" s="139" t="str">
        <f t="array" ref="AQ623">XLOOKUP($D:$D,'DS ST'!$J:$J,'DS ST'!M:M)</f>
        <v>#N/A</v>
      </c>
      <c r="AR623" s="140"/>
      <c r="AS623" s="140"/>
      <c r="AT623" s="135" t="str">
        <f t="array" ref="AT623">xlookup($E:$E,'CLV2'!$A:$A,'CLV2'!$F:$F)</f>
        <v>3.BREADS</v>
      </c>
      <c r="AU623" s="135" t="str">
        <f t="array" ref="AU623">xlookup($E:$E,'CLV2'!$A:$A,'CLV2'!$G:$G)</f>
        <v>4.BÁNH TƯƠI DATE NGẮN</v>
      </c>
      <c r="AV623" s="142"/>
      <c r="AW623" s="143"/>
      <c r="AX623" s="144"/>
    </row>
    <row r="624" ht="22.5" customHeight="1">
      <c r="A624" s="159" t="s">
        <v>1505</v>
      </c>
      <c r="B624" s="114">
        <v>46235.0</v>
      </c>
      <c r="C624" s="115" t="s">
        <v>306</v>
      </c>
      <c r="D624" s="116" t="str">
        <f>VLOOKUP(C624,'DS ST'!A:B,2,0)</f>
        <v>A120</v>
      </c>
      <c r="E624" s="117">
        <v>8.936076270318E12</v>
      </c>
      <c r="F624" s="115" t="s">
        <v>1516</v>
      </c>
      <c r="G624" s="115" t="s">
        <v>1126</v>
      </c>
      <c r="H624" s="118">
        <v>8.0</v>
      </c>
      <c r="I624" s="118">
        <v>6.0</v>
      </c>
      <c r="J624" s="119">
        <f t="shared" si="4"/>
        <v>2</v>
      </c>
      <c r="K624" s="115" t="s">
        <v>5607</v>
      </c>
      <c r="L624" s="121" t="str">
        <f t="shared" si="5"/>
        <v>PT15979968936076270318</v>
      </c>
      <c r="M624" s="121" t="s">
        <v>5608</v>
      </c>
      <c r="N624" s="122"/>
      <c r="O624" s="122"/>
      <c r="P624" s="119">
        <f t="shared" si="6"/>
        <v>2</v>
      </c>
      <c r="Q624" s="124"/>
      <c r="R624" s="124"/>
      <c r="S624" s="124"/>
      <c r="T624" s="125" t="s">
        <v>695</v>
      </c>
      <c r="U624" s="126" t="s">
        <v>697</v>
      </c>
      <c r="V624" s="127" t="s">
        <v>1500</v>
      </c>
      <c r="W624" s="129" t="str">
        <f t="shared" si="7"/>
        <v/>
      </c>
      <c r="X624" s="129" t="str">
        <f t="shared" si="21"/>
        <v/>
      </c>
      <c r="Y624" s="130" t="str">
        <f>IF(N(P624)&lt;=0,"",IF(OR(T624="Hình KDB",T624="Hình tele",ISNUMBER(SEARCH("Hình KDB",T624)),ISNUMBER(SEARCH("Hình tele",T624)),ISNUMBER(SEARCH("sai code",T624)),ISNUMBER(SEARCH("Thiếu kiện",U624))),"Kho rau",IF(AND(T624&lt;&gt;"Hình KDB",T624&lt;&gt;"Hình tele"),"Chưa xác định",IF(N(O624)&gt;0,IF(OR(T624="Hình KDB",T624="Hình tele",ISNUMBER(SEARCH("Hình KDB",T624)),ISNUMBER(SEARCH("Hình tele",T624)),ISNUMBER(SEARCH("sai code",T624)),ISNUMBER(SEARCH("Thiếu kiện",U624))),"Kho rau","Chưa xác định"),IF(OR(T624="Hình KDB",T624="Hình tele",ISNUMBER(SEARCH("Hình KDB",T624)),ISNUMBER(SEARCH("Hình tele",T624)),ISNUMBER(SEARCH("sai code",T624)),ISNUMBER(SEARCH("Thiếu kiện",U624))),"Kho rau",IF(V624="Chưa xác định","Chưa xác định",IF(OR(V624="DC giao thiếu",V624="TX giao thiếu kiện",V624="Hàng không đạt CL"),"Kho rau","")))))))</f>
        <v>Kho rau</v>
      </c>
      <c r="Z624" s="131" t="s">
        <v>745</v>
      </c>
      <c r="AA624" s="124"/>
      <c r="AB624" s="161" t="s">
        <v>1573</v>
      </c>
      <c r="AC624" s="133"/>
      <c r="AD624" s="134"/>
      <c r="AE624" s="133"/>
      <c r="AF624" s="135" t="str">
        <f t="array" ref="AF624">xlookup($E:$E,'CLV2'!$A:$A,'CLV2'!E:E)</f>
        <v>2.BAKERY</v>
      </c>
      <c r="AG624" s="135" t="str">
        <f t="shared" si="10"/>
        <v>Pack</v>
      </c>
      <c r="AH624" s="136">
        <f t="shared" si="11"/>
        <v>0.25</v>
      </c>
      <c r="AI624" s="137">
        <f t="array" ref="AI624">XLOOKUP(E624,'Đơn giá'!A:A,'Đơn giá'!D:D)</f>
        <v>11865</v>
      </c>
      <c r="AJ624" s="138">
        <f t="shared" si="12"/>
        <v>23730</v>
      </c>
      <c r="AK624" s="138">
        <f t="shared" si="13"/>
        <v>0</v>
      </c>
      <c r="AL624" s="138">
        <f t="shared" si="14"/>
        <v>0</v>
      </c>
      <c r="AM624" s="138">
        <f t="shared" si="15"/>
        <v>23730</v>
      </c>
      <c r="AN624" s="138">
        <f t="shared" si="16"/>
        <v>0</v>
      </c>
      <c r="AO624" s="139" t="str">
        <f t="array" ref="AO624">XLOOKUP($D:$D,'DS ST'!$J:$J,'DS ST'!K:K)</f>
        <v>SC003733 - Trần Huỳnh Thơ</v>
      </c>
      <c r="AP624" s="139" t="str">
        <f t="array" ref="AP624">XLOOKUP($D:$D,'DS ST'!$J:$J,'DS ST'!L:L)</f>
        <v>Võ Thị Huệ</v>
      </c>
      <c r="AQ624" s="139" t="str">
        <f t="array" ref="AQ624">XLOOKUP($D:$D,'DS ST'!$J:$J,'DS ST'!M:M)</f>
        <v>HCM 013</v>
      </c>
      <c r="AR624" s="140"/>
      <c r="AS624" s="140"/>
      <c r="AT624" s="135" t="str">
        <f t="array" ref="AT624">xlookup($E:$E,'CLV2'!$A:$A,'CLV2'!$F:$F)</f>
        <v>3.BREADS</v>
      </c>
      <c r="AU624" s="135" t="str">
        <f t="array" ref="AU624">xlookup($E:$E,'CLV2'!$A:$A,'CLV2'!$G:$G)</f>
        <v>4.BÁNH TƯƠI DATE NGẮN</v>
      </c>
      <c r="AV624" s="142"/>
      <c r="AW624" s="143"/>
      <c r="AX624" s="144"/>
    </row>
    <row r="625" ht="22.5" customHeight="1">
      <c r="A625" s="113"/>
      <c r="B625" s="114">
        <v>46235.0</v>
      </c>
      <c r="C625" s="115" t="s">
        <v>1141</v>
      </c>
      <c r="D625" s="116" t="str">
        <f>VLOOKUP(C625,'DS ST'!A:B,2,0)</f>
        <v>PHG</v>
      </c>
      <c r="E625" s="117">
        <v>8.938529809724E12</v>
      </c>
      <c r="F625" s="115" t="s">
        <v>1481</v>
      </c>
      <c r="G625" s="115" t="s">
        <v>29</v>
      </c>
      <c r="H625" s="118">
        <v>6.0</v>
      </c>
      <c r="I625" s="118">
        <v>5.0</v>
      </c>
      <c r="J625" s="119">
        <f t="shared" si="4"/>
        <v>1</v>
      </c>
      <c r="K625" s="115" t="s">
        <v>5609</v>
      </c>
      <c r="L625" s="121" t="str">
        <f t="shared" si="5"/>
        <v>PT15979658938529809724</v>
      </c>
      <c r="M625" s="121" t="s">
        <v>5610</v>
      </c>
      <c r="N625" s="122"/>
      <c r="O625" s="122"/>
      <c r="P625" s="119">
        <f t="shared" si="6"/>
        <v>1</v>
      </c>
      <c r="Q625" s="124"/>
      <c r="R625" s="124"/>
      <c r="S625" s="124"/>
      <c r="T625" s="125"/>
      <c r="U625" s="126" t="s">
        <v>697</v>
      </c>
      <c r="V625" s="127" t="s">
        <v>1500</v>
      </c>
      <c r="W625" s="129" t="str">
        <f t="shared" si="7"/>
        <v/>
      </c>
      <c r="X625" s="129" t="str">
        <f t="shared" si="21"/>
        <v/>
      </c>
      <c r="Y625" s="154" t="s">
        <v>499</v>
      </c>
      <c r="Z625" s="131" t="s">
        <v>745</v>
      </c>
      <c r="AA625" s="124"/>
      <c r="AB625" s="132"/>
      <c r="AC625" s="133"/>
      <c r="AD625" s="134"/>
      <c r="AE625" s="133"/>
      <c r="AF625" s="135" t="str">
        <f t="array" ref="AF625">xlookup($E:$E,'CLV2'!$A:$A,'CLV2'!E:E)</f>
        <v>2.BAKERY</v>
      </c>
      <c r="AG625" s="135" t="str">
        <f t="shared" si="10"/>
        <v>Pack</v>
      </c>
      <c r="AH625" s="136">
        <f t="shared" si="11"/>
        <v>0.1666666667</v>
      </c>
      <c r="AI625" s="137">
        <f t="array" ref="AI625">XLOOKUP(E625,'Đơn giá'!A:A,'Đơn giá'!D:D)</f>
        <v>9901</v>
      </c>
      <c r="AJ625" s="138">
        <f t="shared" si="12"/>
        <v>9901</v>
      </c>
      <c r="AK625" s="138">
        <f t="shared" si="13"/>
        <v>0</v>
      </c>
      <c r="AL625" s="138">
        <f t="shared" si="14"/>
        <v>0</v>
      </c>
      <c r="AM625" s="138">
        <f t="shared" si="15"/>
        <v>9901</v>
      </c>
      <c r="AN625" s="138">
        <f t="shared" si="16"/>
        <v>0</v>
      </c>
      <c r="AO625" s="139" t="str">
        <f t="array" ref="AO625">XLOOKUP($D:$D,'DS ST'!$J:$J,'DS ST'!K:K)</f>
        <v>SC009565 - Cao Chánh Tuấn</v>
      </c>
      <c r="AP625" s="139" t="str">
        <f t="array" ref="AP625">XLOOKUP($D:$D,'DS ST'!$J:$J,'DS ST'!L:L)</f>
        <v>Võ Thị Huệ</v>
      </c>
      <c r="AQ625" s="139" t="str">
        <f t="array" ref="AQ625">XLOOKUP($D:$D,'DS ST'!$J:$J,'DS ST'!M:M)</f>
        <v>HCM 010</v>
      </c>
      <c r="AR625" s="140"/>
      <c r="AS625" s="140"/>
      <c r="AT625" s="135" t="str">
        <f t="array" ref="AT625">xlookup($E:$E,'CLV2'!$A:$A,'CLV2'!$F:$F)</f>
        <v>3.BREADS</v>
      </c>
      <c r="AU625" s="135" t="str">
        <f t="array" ref="AU625">xlookup($E:$E,'CLV2'!$A:$A,'CLV2'!$G:$G)</f>
        <v>4.BÁNH TƯƠI DATE NGẮN</v>
      </c>
      <c r="AV625" s="142"/>
      <c r="AW625" s="143"/>
      <c r="AX625" s="144"/>
    </row>
    <row r="626" ht="22.5" customHeight="1">
      <c r="A626" s="113"/>
      <c r="B626" s="114">
        <v>46235.0</v>
      </c>
      <c r="C626" s="115" t="s">
        <v>1191</v>
      </c>
      <c r="D626" s="116" t="str">
        <f>VLOOKUP(C626,'DS ST'!A:B,2,0)</f>
        <v>SFR</v>
      </c>
      <c r="E626" s="117" t="s">
        <v>2366</v>
      </c>
      <c r="F626" s="115" t="s">
        <v>4946</v>
      </c>
      <c r="G626" s="115" t="s">
        <v>1126</v>
      </c>
      <c r="H626" s="118">
        <v>1.0</v>
      </c>
      <c r="I626" s="118">
        <v>0.0</v>
      </c>
      <c r="J626" s="119">
        <f t="shared" si="4"/>
        <v>1</v>
      </c>
      <c r="K626" s="115" t="s">
        <v>5611</v>
      </c>
      <c r="L626" s="121" t="str">
        <f t="shared" si="5"/>
        <v>PT1597959SP001231</v>
      </c>
      <c r="M626" s="121" t="s">
        <v>5612</v>
      </c>
      <c r="N626" s="122"/>
      <c r="O626" s="122"/>
      <c r="P626" s="119">
        <f t="shared" si="6"/>
        <v>1</v>
      </c>
      <c r="Q626" s="124"/>
      <c r="R626" s="153" t="s">
        <v>1104</v>
      </c>
      <c r="S626" s="124"/>
      <c r="T626" s="125"/>
      <c r="U626" s="126" t="s">
        <v>697</v>
      </c>
      <c r="V626" s="127" t="s">
        <v>1500</v>
      </c>
      <c r="W626" s="129" t="str">
        <f t="shared" si="7"/>
        <v/>
      </c>
      <c r="X626" s="129" t="str">
        <f t="shared" si="21"/>
        <v/>
      </c>
      <c r="Y626" s="154" t="s">
        <v>499</v>
      </c>
      <c r="Z626" s="131" t="s">
        <v>745</v>
      </c>
      <c r="AA626" s="124"/>
      <c r="AB626" s="132"/>
      <c r="AC626" s="133"/>
      <c r="AD626" s="134"/>
      <c r="AE626" s="133"/>
      <c r="AF626" s="135" t="str">
        <f t="array" ref="AF626">xlookup($E:$E,'CLV2'!$A:$A,'CLV2'!E:E)</f>
        <v>2.BAKERY</v>
      </c>
      <c r="AG626" s="135" t="str">
        <f t="shared" si="10"/>
        <v>Pack</v>
      </c>
      <c r="AH626" s="136">
        <f t="shared" si="11"/>
        <v>1</v>
      </c>
      <c r="AI626" s="137">
        <f t="array" ref="AI626">XLOOKUP(E626,'Đơn giá'!A:A,'Đơn giá'!D:D)</f>
        <v>22072</v>
      </c>
      <c r="AJ626" s="138">
        <f t="shared" si="12"/>
        <v>22072</v>
      </c>
      <c r="AK626" s="138">
        <f t="shared" si="13"/>
        <v>0</v>
      </c>
      <c r="AL626" s="138">
        <f t="shared" si="14"/>
        <v>0</v>
      </c>
      <c r="AM626" s="138">
        <f t="shared" si="15"/>
        <v>22072</v>
      </c>
      <c r="AN626" s="138">
        <f t="shared" si="16"/>
        <v>0</v>
      </c>
      <c r="AO626" s="139" t="str">
        <f t="array" ref="AO626">XLOOKUP($D:$D,'DS ST'!$J:$J,'DS ST'!K:K)</f>
        <v>SC002130 - Nguyễn Văn Lâm</v>
      </c>
      <c r="AP626" s="139" t="str">
        <f t="array" ref="AP626">XLOOKUP($D:$D,'DS ST'!$J:$J,'DS ST'!L:L)</f>
        <v>Nguyễn Thị Cà</v>
      </c>
      <c r="AQ626" s="139" t="str">
        <f t="array" ref="AQ626">XLOOKUP($D:$D,'DS ST'!$J:$J,'DS ST'!M:M)</f>
        <v>HCM 007</v>
      </c>
      <c r="AR626" s="140"/>
      <c r="AS626" s="140"/>
      <c r="AT626" s="135" t="str">
        <f t="array" ref="AT626">xlookup($E:$E,'CLV2'!$A:$A,'CLV2'!$F:$F)</f>
        <v>3.CAKES</v>
      </c>
      <c r="AU626" s="135" t="str">
        <f t="array" ref="AU626">xlookup($E:$E,'CLV2'!$A:$A,'CLV2'!$G:$G)</f>
        <v>4.BÁNH DATE NGẮN</v>
      </c>
      <c r="AV626" s="142"/>
      <c r="AW626" s="143"/>
      <c r="AX626" s="144"/>
    </row>
    <row r="627" ht="22.5" customHeight="1">
      <c r="A627" s="113"/>
      <c r="B627" s="114">
        <v>46235.0</v>
      </c>
      <c r="C627" s="115" t="s">
        <v>985</v>
      </c>
      <c r="D627" s="116" t="str">
        <f>VLOOKUP(C627,'DS ST'!A:B,2,0)</f>
        <v>IAP</v>
      </c>
      <c r="E627" s="117" t="s">
        <v>2607</v>
      </c>
      <c r="F627" s="115" t="s">
        <v>2608</v>
      </c>
      <c r="G627" s="115" t="s">
        <v>1126</v>
      </c>
      <c r="H627" s="118">
        <v>1.0</v>
      </c>
      <c r="I627" s="118">
        <v>0.0</v>
      </c>
      <c r="J627" s="119">
        <f t="shared" si="4"/>
        <v>1</v>
      </c>
      <c r="K627" s="115" t="s">
        <v>5613</v>
      </c>
      <c r="L627" s="121" t="str">
        <f t="shared" si="5"/>
        <v>PT1597958SP001931</v>
      </c>
      <c r="M627" s="121" t="s">
        <v>5614</v>
      </c>
      <c r="N627" s="122"/>
      <c r="O627" s="122"/>
      <c r="P627" s="119">
        <f t="shared" si="6"/>
        <v>1</v>
      </c>
      <c r="Q627" s="124"/>
      <c r="R627" s="124"/>
      <c r="S627" s="124"/>
      <c r="T627" s="125" t="s">
        <v>5615</v>
      </c>
      <c r="U627" s="126" t="s">
        <v>697</v>
      </c>
      <c r="V627" s="127" t="s">
        <v>1500</v>
      </c>
      <c r="W627" s="129" t="str">
        <f t="shared" si="7"/>
        <v/>
      </c>
      <c r="X627" s="129" t="str">
        <f t="shared" si="21"/>
        <v/>
      </c>
      <c r="Y627" s="130" t="str">
        <f>IF(N(P627)&lt;=0,"",IF(OR(T627="Hình KDB",T627="Hình tele",ISNUMBER(SEARCH("Hình KDB",T627)),ISNUMBER(SEARCH("Hình tele",T627)),ISNUMBER(SEARCH("sai code",T627)),ISNUMBER(SEARCH("Thiếu kiện",U627))),"Kho rau",IF(AND(T627&lt;&gt;"Hình KDB",T627&lt;&gt;"Hình tele"),"Chưa xác định",IF(N(O627)&gt;0,IF(OR(T627="Hình KDB",T627="Hình tele",ISNUMBER(SEARCH("Hình KDB",T627)),ISNUMBER(SEARCH("Hình tele",T627)),ISNUMBER(SEARCH("sai code",T627)),ISNUMBER(SEARCH("Thiếu kiện",U627))),"Kho rau","Chưa xác định"),IF(OR(T627="Hình KDB",T627="Hình tele",ISNUMBER(SEARCH("Hình KDB",T627)),ISNUMBER(SEARCH("Hình tele",T627)),ISNUMBER(SEARCH("sai code",T627)),ISNUMBER(SEARCH("Thiếu kiện",U627))),"Kho rau",IF(V627="Chưa xác định","Chưa xác định",IF(OR(V627="DC giao thiếu",V627="TX giao thiếu kiện",V627="Hàng không đạt CL"),"Kho rau","")))))))</f>
        <v>Kho rau</v>
      </c>
      <c r="Z627" s="131" t="s">
        <v>745</v>
      </c>
      <c r="AA627" s="124"/>
      <c r="AB627" s="132"/>
      <c r="AC627" s="133"/>
      <c r="AD627" s="134"/>
      <c r="AE627" s="133"/>
      <c r="AF627" s="135" t="str">
        <f t="array" ref="AF627">xlookup($E:$E,'CLV2'!$A:$A,'CLV2'!E:E)</f>
        <v>2.BAKERY</v>
      </c>
      <c r="AG627" s="135" t="str">
        <f t="shared" si="10"/>
        <v>Pack</v>
      </c>
      <c r="AH627" s="136">
        <f t="shared" si="11"/>
        <v>1</v>
      </c>
      <c r="AI627" s="137">
        <f t="array" ref="AI627">XLOOKUP(E627,'Đơn giá'!A:A,'Đơn giá'!D:D)</f>
        <v>10500</v>
      </c>
      <c r="AJ627" s="138">
        <f t="shared" si="12"/>
        <v>10500</v>
      </c>
      <c r="AK627" s="138">
        <f t="shared" si="13"/>
        <v>0</v>
      </c>
      <c r="AL627" s="138">
        <f t="shared" si="14"/>
        <v>0</v>
      </c>
      <c r="AM627" s="138">
        <f t="shared" si="15"/>
        <v>10500</v>
      </c>
      <c r="AN627" s="138">
        <f t="shared" si="16"/>
        <v>0</v>
      </c>
      <c r="AO627" s="139" t="str">
        <f t="array" ref="AO627">XLOOKUP($D:$D,'DS ST'!$J:$J,'DS ST'!K:K)</f>
        <v>SC004524 - Trần Thanh Hiền</v>
      </c>
      <c r="AP627" s="139" t="str">
        <f t="array" ref="AP627">XLOOKUP($D:$D,'DS ST'!$J:$J,'DS ST'!L:L)</f>
        <v>Nguyễn Thị Cà</v>
      </c>
      <c r="AQ627" s="139" t="str">
        <f t="array" ref="AQ627">XLOOKUP($D:$D,'DS ST'!$J:$J,'DS ST'!M:M)</f>
        <v>HCM 019</v>
      </c>
      <c r="AR627" s="140"/>
      <c r="AS627" s="140"/>
      <c r="AT627" s="135" t="str">
        <f t="array" ref="AT627">xlookup($E:$E,'CLV2'!$A:$A,'CLV2'!$F:$F)</f>
        <v>3.BREADS</v>
      </c>
      <c r="AU627" s="135" t="str">
        <f t="array" ref="AU627">xlookup($E:$E,'CLV2'!$A:$A,'CLV2'!$G:$G)</f>
        <v>4.BÁNH TƯƠI DATE NGẮN</v>
      </c>
      <c r="AV627" s="142"/>
      <c r="AW627" s="143"/>
      <c r="AX627" s="144"/>
    </row>
    <row r="628" ht="22.5" customHeight="1">
      <c r="A628" s="113"/>
      <c r="B628" s="114">
        <v>46235.0</v>
      </c>
      <c r="C628" s="115" t="s">
        <v>940</v>
      </c>
      <c r="D628" s="116" t="str">
        <f>VLOOKUP(C628,'DS ST'!A:B,2,0)</f>
        <v>GHA</v>
      </c>
      <c r="E628" s="117">
        <v>11303.0</v>
      </c>
      <c r="F628" s="115" t="s">
        <v>1285</v>
      </c>
      <c r="G628" s="115" t="s">
        <v>311</v>
      </c>
      <c r="H628" s="118">
        <v>10.0</v>
      </c>
      <c r="I628" s="118">
        <v>9.0</v>
      </c>
      <c r="J628" s="119">
        <f t="shared" si="4"/>
        <v>1</v>
      </c>
      <c r="K628" s="115" t="s">
        <v>5421</v>
      </c>
      <c r="L628" s="121" t="str">
        <f t="shared" si="5"/>
        <v>PT159815411303</v>
      </c>
      <c r="M628" s="219" t="s">
        <v>5422</v>
      </c>
      <c r="N628" s="122"/>
      <c r="O628" s="122"/>
      <c r="P628" s="119">
        <f t="shared" si="6"/>
        <v>1</v>
      </c>
      <c r="Q628" s="124"/>
      <c r="R628" s="124"/>
      <c r="S628" s="124"/>
      <c r="T628" s="125"/>
      <c r="U628" s="126" t="s">
        <v>697</v>
      </c>
      <c r="V628" s="127" t="s">
        <v>1500</v>
      </c>
      <c r="W628" s="129" t="str">
        <f t="shared" si="7"/>
        <v/>
      </c>
      <c r="X628" s="129" t="str">
        <f t="shared" si="21"/>
        <v/>
      </c>
      <c r="Y628" s="154" t="s">
        <v>499</v>
      </c>
      <c r="Z628" s="131" t="s">
        <v>745</v>
      </c>
      <c r="AA628" s="124"/>
      <c r="AB628" s="132"/>
      <c r="AC628" s="133"/>
      <c r="AD628" s="134"/>
      <c r="AE628" s="133"/>
      <c r="AF628" s="135" t="str">
        <f t="array" ref="AF628">xlookup($E:$E,'CLV2'!$A:$A,'CLV2'!E:E)</f>
        <v>2.VEGETABLES</v>
      </c>
      <c r="AG628" s="135" t="str">
        <f t="shared" si="10"/>
        <v>Pack</v>
      </c>
      <c r="AH628" s="136">
        <f t="shared" si="11"/>
        <v>0.1</v>
      </c>
      <c r="AI628" s="137">
        <f t="array" ref="AI628">XLOOKUP(E628,'Đơn giá'!A:A,'Đơn giá'!D:D)</f>
        <v>33000</v>
      </c>
      <c r="AJ628" s="138">
        <f t="shared" si="12"/>
        <v>33000</v>
      </c>
      <c r="AK628" s="138">
        <f t="shared" si="13"/>
        <v>0</v>
      </c>
      <c r="AL628" s="138">
        <f t="shared" si="14"/>
        <v>0</v>
      </c>
      <c r="AM628" s="138">
        <f t="shared" si="15"/>
        <v>33000</v>
      </c>
      <c r="AN628" s="138">
        <f t="shared" si="16"/>
        <v>0</v>
      </c>
      <c r="AO628" s="139" t="str">
        <f t="array" ref="AO628">XLOOKUP($D:$D,'DS ST'!$J:$J,'DS ST'!K:K)</f>
        <v>SC006728 - Nguyễn Đình Vũ</v>
      </c>
      <c r="AP628" s="139" t="str">
        <f t="array" ref="AP628">XLOOKUP($D:$D,'DS ST'!$J:$J,'DS ST'!L:L)</f>
        <v>Nguyễn Thị Cà</v>
      </c>
      <c r="AQ628" s="139" t="str">
        <f t="array" ref="AQ628">XLOOKUP($D:$D,'DS ST'!$J:$J,'DS ST'!M:M)</f>
        <v>HCM 006</v>
      </c>
      <c r="AR628" s="140"/>
      <c r="AS628" s="140"/>
      <c r="AT628" s="135" t="str">
        <f t="array" ref="AT628">xlookup($E:$E,'CLV2'!$A:$A,'CLV2'!$F:$F)</f>
        <v>3.HERBS</v>
      </c>
      <c r="AU628" s="135" t="str">
        <f t="array" ref="AU628">xlookup($E:$E,'CLV2'!$A:$A,'CLV2'!$G:$G)</f>
        <v>4.Hành, Tỏi</v>
      </c>
      <c r="AV628" s="142"/>
      <c r="AW628" s="143"/>
      <c r="AX628" s="144"/>
    </row>
    <row r="629" ht="22.5" customHeight="1">
      <c r="A629" s="113"/>
      <c r="B629" s="114">
        <v>46235.0</v>
      </c>
      <c r="C629" s="115" t="s">
        <v>940</v>
      </c>
      <c r="D629" s="116" t="str">
        <f>VLOOKUP(C629,'DS ST'!A:B,2,0)</f>
        <v>GHA</v>
      </c>
      <c r="E629" s="117">
        <v>1100816.0</v>
      </c>
      <c r="F629" s="115" t="s">
        <v>919</v>
      </c>
      <c r="G629" s="115" t="s">
        <v>104</v>
      </c>
      <c r="H629" s="118">
        <v>52.5</v>
      </c>
      <c r="I629" s="118">
        <v>52.38</v>
      </c>
      <c r="J629" s="119">
        <f t="shared" si="4"/>
        <v>0.12</v>
      </c>
      <c r="K629" s="115" t="s">
        <v>5421</v>
      </c>
      <c r="L629" s="121" t="str">
        <f t="shared" si="5"/>
        <v>PT15981541100816</v>
      </c>
      <c r="M629" s="219" t="s">
        <v>5422</v>
      </c>
      <c r="N629" s="122">
        <v>0.11999999999999744</v>
      </c>
      <c r="O629" s="122"/>
      <c r="P629" s="119">
        <f t="shared" si="6"/>
        <v>0</v>
      </c>
      <c r="Q629" s="124"/>
      <c r="R629" s="124"/>
      <c r="S629" s="124"/>
      <c r="T629" s="125" t="s">
        <v>695</v>
      </c>
      <c r="U629" s="126" t="s">
        <v>697</v>
      </c>
      <c r="V629" s="127" t="s">
        <v>492</v>
      </c>
      <c r="W629" s="129" t="str">
        <f t="shared" si="7"/>
        <v>Hao hụt</v>
      </c>
      <c r="X629" s="129" t="str">
        <f t="shared" si="21"/>
        <v/>
      </c>
      <c r="Y629" s="154" t="s">
        <v>499</v>
      </c>
      <c r="Z629" s="131" t="s">
        <v>745</v>
      </c>
      <c r="AA629" s="124"/>
      <c r="AB629" s="132"/>
      <c r="AC629" s="133"/>
      <c r="AD629" s="134"/>
      <c r="AE629" s="133"/>
      <c r="AF629" s="135" t="str">
        <f t="array" ref="AF629">xlookup($E:$E,'CLV2'!$A:$A,'CLV2'!E:E)</f>
        <v>2.FRUITS</v>
      </c>
      <c r="AG629" s="135" t="str">
        <f t="shared" si="10"/>
        <v>KG</v>
      </c>
      <c r="AH629" s="136">
        <f t="shared" si="11"/>
        <v>0.002285714286</v>
      </c>
      <c r="AI629" s="137">
        <f t="array" ref="AI629">XLOOKUP(E629,'Đơn giá'!A:A,'Đơn giá'!D:D)</f>
        <v>19000</v>
      </c>
      <c r="AJ629" s="138">
        <f t="shared" si="12"/>
        <v>2280</v>
      </c>
      <c r="AK629" s="138">
        <f t="shared" si="13"/>
        <v>2280</v>
      </c>
      <c r="AL629" s="138">
        <f t="shared" si="14"/>
        <v>0</v>
      </c>
      <c r="AM629" s="138">
        <f t="shared" si="15"/>
        <v>0</v>
      </c>
      <c r="AN629" s="138">
        <f t="shared" si="16"/>
        <v>0</v>
      </c>
      <c r="AO629" s="139" t="str">
        <f t="array" ref="AO629">XLOOKUP($D:$D,'DS ST'!$J:$J,'DS ST'!K:K)</f>
        <v>SC006728 - Nguyễn Đình Vũ</v>
      </c>
      <c r="AP629" s="139" t="str">
        <f t="array" ref="AP629">XLOOKUP($D:$D,'DS ST'!$J:$J,'DS ST'!L:L)</f>
        <v>Nguyễn Thị Cà</v>
      </c>
      <c r="AQ629" s="139" t="str">
        <f t="array" ref="AQ629">XLOOKUP($D:$D,'DS ST'!$J:$J,'DS ST'!M:M)</f>
        <v>HCM 006</v>
      </c>
      <c r="AR629" s="140"/>
      <c r="AS629" s="140"/>
      <c r="AT629" s="135" t="str">
        <f t="array" ref="AT629">xlookup($E:$E,'CLV2'!$A:$A,'CLV2'!$F:$F)</f>
        <v>3.LOCAL FRUITS</v>
      </c>
      <c r="AU629" s="135" t="str">
        <f t="array" ref="AU629">xlookup($E:$E,'CLV2'!$A:$A,'CLV2'!$G:$G)</f>
        <v>4.Dưa Hấu</v>
      </c>
      <c r="AV629" s="142"/>
      <c r="AW629" s="143"/>
      <c r="AX629" s="144"/>
    </row>
    <row r="630" ht="22.5" customHeight="1">
      <c r="A630" s="113"/>
      <c r="B630" s="114">
        <v>46235.0</v>
      </c>
      <c r="C630" s="115" t="s">
        <v>940</v>
      </c>
      <c r="D630" s="116" t="str">
        <f>VLOOKUP(C630,'DS ST'!A:B,2,0)</f>
        <v>GHA</v>
      </c>
      <c r="E630" s="117">
        <v>1100992.0</v>
      </c>
      <c r="F630" s="115" t="s">
        <v>641</v>
      </c>
      <c r="G630" s="115" t="s">
        <v>104</v>
      </c>
      <c r="H630" s="118">
        <v>10.1</v>
      </c>
      <c r="I630" s="118">
        <v>10.06</v>
      </c>
      <c r="J630" s="119">
        <f t="shared" si="4"/>
        <v>0.04</v>
      </c>
      <c r="K630" s="115" t="s">
        <v>5421</v>
      </c>
      <c r="L630" s="121" t="str">
        <f t="shared" si="5"/>
        <v>PT15981541100992</v>
      </c>
      <c r="M630" s="219" t="s">
        <v>5422</v>
      </c>
      <c r="N630" s="122">
        <v>0.03999999999999915</v>
      </c>
      <c r="O630" s="122"/>
      <c r="P630" s="119">
        <f t="shared" si="6"/>
        <v>0</v>
      </c>
      <c r="Q630" s="124"/>
      <c r="R630" s="124"/>
      <c r="S630" s="124"/>
      <c r="T630" s="125" t="s">
        <v>695</v>
      </c>
      <c r="U630" s="126" t="s">
        <v>697</v>
      </c>
      <c r="V630" s="127" t="s">
        <v>492</v>
      </c>
      <c r="W630" s="129" t="str">
        <f t="shared" si="7"/>
        <v>Hao hụt</v>
      </c>
      <c r="X630" s="129" t="str">
        <f t="shared" si="21"/>
        <v/>
      </c>
      <c r="Y630" s="154" t="s">
        <v>499</v>
      </c>
      <c r="Z630" s="131" t="s">
        <v>745</v>
      </c>
      <c r="AA630" s="124"/>
      <c r="AB630" s="132"/>
      <c r="AC630" s="133"/>
      <c r="AD630" s="134"/>
      <c r="AE630" s="133"/>
      <c r="AF630" s="135" t="str">
        <f t="array" ref="AF630">xlookup($E:$E,'CLV2'!$A:$A,'CLV2'!E:E)</f>
        <v>2.FRUITS</v>
      </c>
      <c r="AG630" s="135" t="str">
        <f t="shared" si="10"/>
        <v>KG</v>
      </c>
      <c r="AH630" s="136">
        <f t="shared" si="11"/>
        <v>0.00396039604</v>
      </c>
      <c r="AI630" s="137">
        <f t="array" ref="AI630">XLOOKUP(E630,'Đơn giá'!A:A,'Đơn giá'!D:D)</f>
        <v>37000</v>
      </c>
      <c r="AJ630" s="138">
        <f t="shared" si="12"/>
        <v>1480</v>
      </c>
      <c r="AK630" s="138">
        <f t="shared" si="13"/>
        <v>1480</v>
      </c>
      <c r="AL630" s="138">
        <f t="shared" si="14"/>
        <v>0</v>
      </c>
      <c r="AM630" s="138">
        <f t="shared" si="15"/>
        <v>0</v>
      </c>
      <c r="AN630" s="138">
        <f t="shared" si="16"/>
        <v>0</v>
      </c>
      <c r="AO630" s="139" t="str">
        <f t="array" ref="AO630">XLOOKUP($D:$D,'DS ST'!$J:$J,'DS ST'!K:K)</f>
        <v>SC006728 - Nguyễn Đình Vũ</v>
      </c>
      <c r="AP630" s="139" t="str">
        <f t="array" ref="AP630">XLOOKUP($D:$D,'DS ST'!$J:$J,'DS ST'!L:L)</f>
        <v>Nguyễn Thị Cà</v>
      </c>
      <c r="AQ630" s="139" t="str">
        <f t="array" ref="AQ630">XLOOKUP($D:$D,'DS ST'!$J:$J,'DS ST'!M:M)</f>
        <v>HCM 006</v>
      </c>
      <c r="AR630" s="140"/>
      <c r="AS630" s="140"/>
      <c r="AT630" s="135" t="str">
        <f t="array" ref="AT630">xlookup($E:$E,'CLV2'!$A:$A,'CLV2'!$F:$F)</f>
        <v>3.LOCAL FRUITS</v>
      </c>
      <c r="AU630" s="135" t="str">
        <f t="array" ref="AU630">xlookup($E:$E,'CLV2'!$A:$A,'CLV2'!$G:$G)</f>
        <v>4.Dưa Lưới</v>
      </c>
      <c r="AV630" s="142"/>
      <c r="AW630" s="143"/>
      <c r="AX630" s="144"/>
    </row>
    <row r="631" ht="22.5" customHeight="1">
      <c r="A631" s="113"/>
      <c r="B631" s="114">
        <v>46235.0</v>
      </c>
      <c r="C631" s="115" t="s">
        <v>940</v>
      </c>
      <c r="D631" s="116" t="str">
        <f>VLOOKUP(C631,'DS ST'!A:B,2,0)</f>
        <v>GHA</v>
      </c>
      <c r="E631" s="117">
        <v>1101366.0</v>
      </c>
      <c r="F631" s="115" t="s">
        <v>1804</v>
      </c>
      <c r="G631" s="115" t="s">
        <v>104</v>
      </c>
      <c r="H631" s="118">
        <v>21.6</v>
      </c>
      <c r="I631" s="118">
        <v>20.66</v>
      </c>
      <c r="J631" s="119">
        <f t="shared" si="4"/>
        <v>0.94</v>
      </c>
      <c r="K631" s="115" t="s">
        <v>5421</v>
      </c>
      <c r="L631" s="121" t="str">
        <f t="shared" si="5"/>
        <v>PT15981541101366</v>
      </c>
      <c r="M631" s="219" t="s">
        <v>5422</v>
      </c>
      <c r="N631" s="122">
        <v>0.9400000000000013</v>
      </c>
      <c r="O631" s="122"/>
      <c r="P631" s="119">
        <f t="shared" si="6"/>
        <v>0</v>
      </c>
      <c r="Q631" s="124"/>
      <c r="R631" s="124"/>
      <c r="S631" s="124"/>
      <c r="T631" s="125" t="s">
        <v>695</v>
      </c>
      <c r="U631" s="126" t="s">
        <v>697</v>
      </c>
      <c r="V631" s="127" t="s">
        <v>492</v>
      </c>
      <c r="W631" s="129" t="str">
        <f t="shared" si="7"/>
        <v>Hao hụt</v>
      </c>
      <c r="X631" s="129" t="str">
        <f t="shared" si="21"/>
        <v/>
      </c>
      <c r="Y631" s="154" t="s">
        <v>499</v>
      </c>
      <c r="Z631" s="131" t="s">
        <v>745</v>
      </c>
      <c r="AA631" s="124"/>
      <c r="AB631" s="132"/>
      <c r="AC631" s="133"/>
      <c r="AD631" s="134"/>
      <c r="AE631" s="133"/>
      <c r="AF631" s="135" t="str">
        <f t="array" ref="AF631">xlookup($E:$E,'CLV2'!$A:$A,'CLV2'!E:E)</f>
        <v>2.VEGETABLES</v>
      </c>
      <c r="AG631" s="135" t="str">
        <f t="shared" si="10"/>
        <v>KG</v>
      </c>
      <c r="AH631" s="136">
        <f t="shared" si="11"/>
        <v>0.04351851852</v>
      </c>
      <c r="AI631" s="137">
        <f t="array" ref="AI631">XLOOKUP(E631,'Đơn giá'!A:A,'Đơn giá'!D:D)</f>
        <v>55000</v>
      </c>
      <c r="AJ631" s="138">
        <f t="shared" si="12"/>
        <v>51700</v>
      </c>
      <c r="AK631" s="138">
        <f t="shared" si="13"/>
        <v>51700</v>
      </c>
      <c r="AL631" s="138">
        <f t="shared" si="14"/>
        <v>0</v>
      </c>
      <c r="AM631" s="138">
        <f t="shared" si="15"/>
        <v>0</v>
      </c>
      <c r="AN631" s="138">
        <f t="shared" si="16"/>
        <v>0</v>
      </c>
      <c r="AO631" s="139" t="str">
        <f t="array" ref="AO631">XLOOKUP($D:$D,'DS ST'!$J:$J,'DS ST'!K:K)</f>
        <v>SC006728 - Nguyễn Đình Vũ</v>
      </c>
      <c r="AP631" s="139" t="str">
        <f t="array" ref="AP631">XLOOKUP($D:$D,'DS ST'!$J:$J,'DS ST'!L:L)</f>
        <v>Nguyễn Thị Cà</v>
      </c>
      <c r="AQ631" s="139" t="str">
        <f t="array" ref="AQ631">XLOOKUP($D:$D,'DS ST'!$J:$J,'DS ST'!M:M)</f>
        <v>HCM 006</v>
      </c>
      <c r="AR631" s="140"/>
      <c r="AS631" s="140"/>
      <c r="AT631" s="135" t="str">
        <f t="array" ref="AT631">xlookup($E:$E,'CLV2'!$A:$A,'CLV2'!$F:$F)</f>
        <v>3.LEAFY VEGGIES</v>
      </c>
      <c r="AU631" s="135" t="str">
        <f t="array" ref="AU631">xlookup($E:$E,'CLV2'!$A:$A,'CLV2'!$G:$G)</f>
        <v>4.Rau Ăn Bông</v>
      </c>
      <c r="AV631" s="142"/>
      <c r="AW631" s="143"/>
      <c r="AX631" s="144"/>
    </row>
    <row r="632" ht="22.5" customHeight="1">
      <c r="A632" s="113"/>
      <c r="B632" s="114">
        <v>46235.0</v>
      </c>
      <c r="C632" s="115" t="s">
        <v>940</v>
      </c>
      <c r="D632" s="116" t="str">
        <f>VLOOKUP(C632,'DS ST'!A:B,2,0)</f>
        <v>GHA</v>
      </c>
      <c r="E632" s="117">
        <v>8.936127491198E12</v>
      </c>
      <c r="F632" s="115" t="s">
        <v>1394</v>
      </c>
      <c r="G632" s="115" t="s">
        <v>29</v>
      </c>
      <c r="H632" s="118">
        <v>6.0</v>
      </c>
      <c r="I632" s="118">
        <v>0.0</v>
      </c>
      <c r="J632" s="119">
        <f t="shared" si="4"/>
        <v>6</v>
      </c>
      <c r="K632" s="115" t="s">
        <v>5421</v>
      </c>
      <c r="L632" s="121" t="str">
        <f t="shared" si="5"/>
        <v>PT15981548936127491198</v>
      </c>
      <c r="M632" s="219" t="s">
        <v>5422</v>
      </c>
      <c r="N632" s="122"/>
      <c r="O632" s="122"/>
      <c r="P632" s="119">
        <f t="shared" si="6"/>
        <v>6</v>
      </c>
      <c r="Q632" s="124"/>
      <c r="R632" s="124"/>
      <c r="S632" s="124"/>
      <c r="T632" s="125"/>
      <c r="U632" s="126" t="s">
        <v>697</v>
      </c>
      <c r="V632" s="127" t="s">
        <v>1500</v>
      </c>
      <c r="W632" s="129" t="str">
        <f t="shared" si="7"/>
        <v/>
      </c>
      <c r="X632" s="129" t="str">
        <f t="shared" si="21"/>
        <v/>
      </c>
      <c r="Y632" s="154" t="s">
        <v>499</v>
      </c>
      <c r="Z632" s="131" t="s">
        <v>745</v>
      </c>
      <c r="AA632" s="124"/>
      <c r="AB632" s="132"/>
      <c r="AC632" s="133"/>
      <c r="AD632" s="134"/>
      <c r="AE632" s="133"/>
      <c r="AF632" s="135" t="str">
        <f t="array" ref="AF632">xlookup($E:$E,'CLV2'!$A:$A,'CLV2'!E:E)</f>
        <v>2.VEGETABLES</v>
      </c>
      <c r="AG632" s="135" t="str">
        <f t="shared" si="10"/>
        <v>Pack</v>
      </c>
      <c r="AH632" s="136">
        <f t="shared" si="11"/>
        <v>1</v>
      </c>
      <c r="AI632" s="137">
        <f t="array" ref="AI632">XLOOKUP(E632,'Đơn giá'!A:A,'Đơn giá'!D:D)</f>
        <v>11750</v>
      </c>
      <c r="AJ632" s="138">
        <f t="shared" si="12"/>
        <v>70500</v>
      </c>
      <c r="AK632" s="138">
        <f t="shared" si="13"/>
        <v>0</v>
      </c>
      <c r="AL632" s="138">
        <f t="shared" si="14"/>
        <v>0</v>
      </c>
      <c r="AM632" s="138">
        <f t="shared" si="15"/>
        <v>70500</v>
      </c>
      <c r="AN632" s="138">
        <f t="shared" si="16"/>
        <v>0</v>
      </c>
      <c r="AO632" s="139" t="str">
        <f t="array" ref="AO632">XLOOKUP($D:$D,'DS ST'!$J:$J,'DS ST'!K:K)</f>
        <v>SC006728 - Nguyễn Đình Vũ</v>
      </c>
      <c r="AP632" s="139" t="str">
        <f t="array" ref="AP632">XLOOKUP($D:$D,'DS ST'!$J:$J,'DS ST'!L:L)</f>
        <v>Nguyễn Thị Cà</v>
      </c>
      <c r="AQ632" s="139" t="str">
        <f t="array" ref="AQ632">XLOOKUP($D:$D,'DS ST'!$J:$J,'DS ST'!M:M)</f>
        <v>HCM 006</v>
      </c>
      <c r="AR632" s="140"/>
      <c r="AS632" s="140"/>
      <c r="AT632" s="135" t="str">
        <f t="array" ref="AT632">xlookup($E:$E,'CLV2'!$A:$A,'CLV2'!$F:$F)</f>
        <v>3.LEAFY VEGGIES</v>
      </c>
      <c r="AU632" s="135" t="str">
        <f t="array" ref="AU632">xlookup($E:$E,'CLV2'!$A:$A,'CLV2'!$G:$G)</f>
        <v>4.Rau Ăn Lá Thông Dụng</v>
      </c>
      <c r="AV632" s="142"/>
      <c r="AW632" s="143"/>
      <c r="AX632" s="144"/>
    </row>
    <row r="633" ht="22.5" customHeight="1">
      <c r="A633" s="113"/>
      <c r="B633" s="114">
        <v>46236.0</v>
      </c>
      <c r="C633" s="115" t="s">
        <v>843</v>
      </c>
      <c r="D633" s="116" t="str">
        <f>VLOOKUP(C633,'DS ST'!A:B,2,0)</f>
        <v>CKO</v>
      </c>
      <c r="E633" s="117">
        <v>8.936076273517E12</v>
      </c>
      <c r="F633" s="115" t="s">
        <v>3555</v>
      </c>
      <c r="G633" s="115" t="s">
        <v>1126</v>
      </c>
      <c r="H633" s="118">
        <v>3.0</v>
      </c>
      <c r="I633" s="118">
        <v>0.0</v>
      </c>
      <c r="J633" s="119">
        <f t="shared" si="4"/>
        <v>3</v>
      </c>
      <c r="K633" s="115" t="s">
        <v>5616</v>
      </c>
      <c r="L633" s="121" t="str">
        <f t="shared" si="5"/>
        <v>PT16033378936076273517</v>
      </c>
      <c r="M633" s="219" t="s">
        <v>5617</v>
      </c>
      <c r="N633" s="122"/>
      <c r="O633" s="187">
        <v>3.0</v>
      </c>
      <c r="P633" s="119">
        <f t="shared" si="6"/>
        <v>0</v>
      </c>
      <c r="Q633" s="153" t="s">
        <v>5618</v>
      </c>
      <c r="R633" s="124"/>
      <c r="S633" s="124"/>
      <c r="T633" s="125"/>
      <c r="U633" s="126" t="s">
        <v>697</v>
      </c>
      <c r="V633" s="127" t="s">
        <v>5619</v>
      </c>
      <c r="W633" s="129" t="str">
        <f t="shared" si="7"/>
        <v/>
      </c>
      <c r="X633" s="189" t="s">
        <v>495</v>
      </c>
      <c r="Y633" s="130" t="str">
        <f t="shared" ref="Y633:Y635" si="33">IF(N(P633)&lt;=0,"",IF(OR(T633="Hình KDB",T633="Hình tele",ISNUMBER(SEARCH("Hình KDB",T633)),ISNUMBER(SEARCH("Hình tele",T633)),ISNUMBER(SEARCH("sai code",T633)),ISNUMBER(SEARCH("Thiếu kiện",U633))),"Kho rau",IF(AND(T633&lt;&gt;"Hình KDB",T633&lt;&gt;"Hình tele"),"Chưa xác định",IF(N(O633)&gt;0,IF(OR(T633="Hình KDB",T633="Hình tele",ISNUMBER(SEARCH("Hình KDB",T633)),ISNUMBER(SEARCH("Hình tele",T633)),ISNUMBER(SEARCH("sai code",T633)),ISNUMBER(SEARCH("Thiếu kiện",U633))),"Kho rau","Chưa xác định"),IF(OR(T633="Hình KDB",T633="Hình tele",ISNUMBER(SEARCH("Hình KDB",T633)),ISNUMBER(SEARCH("Hình tele",T633)),ISNUMBER(SEARCH("sai code",T633)),ISNUMBER(SEARCH("Thiếu kiện",U633))),"Kho rau",IF(V633="Chưa xác định","Chưa xác định",IF(OR(V633="DC giao thiếu",V633="TX giao thiếu kiện",V633="Hàng không đạt CL"),"Kho rau","")))))))</f>
        <v/>
      </c>
      <c r="Z633" s="131" t="s">
        <v>745</v>
      </c>
      <c r="AA633" s="124"/>
      <c r="AB633" s="132"/>
      <c r="AC633" s="133"/>
      <c r="AD633" s="134"/>
      <c r="AE633" s="133"/>
      <c r="AF633" s="135" t="str">
        <f t="array" ref="AF633">xlookup($E:$E,'CLV2'!$A:$A,'CLV2'!E:E)</f>
        <v>2.BAKERY</v>
      </c>
      <c r="AG633" s="135" t="str">
        <f t="shared" si="10"/>
        <v>Pack</v>
      </c>
      <c r="AH633" s="136">
        <f t="shared" si="11"/>
        <v>1</v>
      </c>
      <c r="AI633" s="137" t="str">
        <f t="array" ref="AI633">XLOOKUP(E633,'Đơn giá'!A:A,'Đơn giá'!D:D)</f>
        <v>#N/A</v>
      </c>
      <c r="AJ633" s="138" t="str">
        <f t="shared" si="12"/>
        <v>#N/A</v>
      </c>
      <c r="AK633" s="138">
        <f t="shared" si="13"/>
        <v>0</v>
      </c>
      <c r="AL633" s="138" t="str">
        <f t="shared" si="14"/>
        <v>#N/A</v>
      </c>
      <c r="AM633" s="138">
        <f t="shared" si="15"/>
        <v>0</v>
      </c>
      <c r="AN633" s="138">
        <f t="shared" si="16"/>
        <v>0</v>
      </c>
      <c r="AO633" s="139" t="str">
        <f t="array" ref="AO633">XLOOKUP($D:$D,'DS ST'!$J:$J,'DS ST'!K:K)</f>
        <v>SC005375 - Trần Văn Hiếu</v>
      </c>
      <c r="AP633" s="139" t="str">
        <f t="array" ref="AP633">XLOOKUP($D:$D,'DS ST'!$J:$J,'DS ST'!L:L)</f>
        <v>Võ Thị Huệ</v>
      </c>
      <c r="AQ633" s="139" t="str">
        <f t="array" ref="AQ633">XLOOKUP($D:$D,'DS ST'!$J:$J,'DS ST'!M:M)</f>
        <v>HCM 014</v>
      </c>
      <c r="AR633" s="140"/>
      <c r="AS633" s="140"/>
      <c r="AT633" s="135" t="str">
        <f t="array" ref="AT633">xlookup($E:$E,'CLV2'!$A:$A,'CLV2'!$F:$F)</f>
        <v>3.SEASONAL BAKERY</v>
      </c>
      <c r="AU633" s="135" t="str">
        <f t="array" ref="AU633">xlookup($E:$E,'CLV2'!$A:$A,'CLV2'!$G:$G)</f>
        <v>4.BÁNH TRUNG THU</v>
      </c>
      <c r="AV633" s="142"/>
      <c r="AW633" s="143"/>
      <c r="AX633" s="144"/>
    </row>
    <row r="634" ht="22.5" customHeight="1">
      <c r="A634" s="159" t="s">
        <v>1505</v>
      </c>
      <c r="B634" s="114">
        <v>46236.0</v>
      </c>
      <c r="C634" s="115" t="s">
        <v>843</v>
      </c>
      <c r="D634" s="116" t="str">
        <f>VLOOKUP(C634,'DS ST'!A:B,2,0)</f>
        <v>CKO</v>
      </c>
      <c r="E634" s="117" t="s">
        <v>2376</v>
      </c>
      <c r="F634" s="115" t="s">
        <v>2377</v>
      </c>
      <c r="G634" s="115" t="s">
        <v>29</v>
      </c>
      <c r="H634" s="118">
        <v>5.0</v>
      </c>
      <c r="I634" s="118">
        <v>4.0</v>
      </c>
      <c r="J634" s="119">
        <f t="shared" si="4"/>
        <v>1</v>
      </c>
      <c r="K634" s="115" t="s">
        <v>5616</v>
      </c>
      <c r="L634" s="121" t="str">
        <f t="shared" si="5"/>
        <v>PT1603337SP001220</v>
      </c>
      <c r="M634" s="219" t="s">
        <v>5620</v>
      </c>
      <c r="N634" s="122"/>
      <c r="O634" s="122"/>
      <c r="P634" s="119">
        <f t="shared" si="6"/>
        <v>1</v>
      </c>
      <c r="Q634" s="124"/>
      <c r="R634" s="124"/>
      <c r="S634" s="124"/>
      <c r="T634" s="125" t="s">
        <v>5418</v>
      </c>
      <c r="U634" s="126" t="s">
        <v>697</v>
      </c>
      <c r="V634" s="127" t="s">
        <v>1500</v>
      </c>
      <c r="W634" s="129" t="str">
        <f t="shared" si="7"/>
        <v/>
      </c>
      <c r="X634" s="129" t="str">
        <f t="shared" ref="X634:X1169" si="34">IF(AND(N(O634)&gt;0,OR(V634="DC giao bù",V634="VT giao sai điểm",V634="ST nhập thiếu",V634="DC pick sai",V634="ST kiểm sai QT",V634="ST thông tin sai")),"Siêu thị","")</f>
        <v/>
      </c>
      <c r="Y634" s="130" t="str">
        <f t="shared" si="33"/>
        <v>Kho rau</v>
      </c>
      <c r="Z634" s="131" t="s">
        <v>745</v>
      </c>
      <c r="AA634" s="124"/>
      <c r="AB634" s="161" t="s">
        <v>1573</v>
      </c>
      <c r="AC634" s="133"/>
      <c r="AD634" s="134"/>
      <c r="AE634" s="133"/>
      <c r="AF634" s="135" t="str">
        <f t="array" ref="AF634">xlookup($E:$E,'CLV2'!$A:$A,'CLV2'!E:E)</f>
        <v>2.BAKERY</v>
      </c>
      <c r="AG634" s="135" t="str">
        <f t="shared" si="10"/>
        <v>Pack</v>
      </c>
      <c r="AH634" s="136">
        <f t="shared" si="11"/>
        <v>0.2</v>
      </c>
      <c r="AI634" s="137">
        <f t="array" ref="AI634">XLOOKUP(E634,'Đơn giá'!A:A,'Đơn giá'!D:D)</f>
        <v>21779</v>
      </c>
      <c r="AJ634" s="138">
        <f t="shared" si="12"/>
        <v>21779</v>
      </c>
      <c r="AK634" s="138">
        <f t="shared" si="13"/>
        <v>0</v>
      </c>
      <c r="AL634" s="138">
        <f t="shared" si="14"/>
        <v>0</v>
      </c>
      <c r="AM634" s="138">
        <f t="shared" si="15"/>
        <v>21779</v>
      </c>
      <c r="AN634" s="138">
        <f t="shared" si="16"/>
        <v>0</v>
      </c>
      <c r="AO634" s="139" t="str">
        <f t="array" ref="AO634">XLOOKUP($D:$D,'DS ST'!$J:$J,'DS ST'!K:K)</f>
        <v>SC005375 - Trần Văn Hiếu</v>
      </c>
      <c r="AP634" s="139" t="str">
        <f t="array" ref="AP634">XLOOKUP($D:$D,'DS ST'!$J:$J,'DS ST'!L:L)</f>
        <v>Võ Thị Huệ</v>
      </c>
      <c r="AQ634" s="139" t="str">
        <f t="array" ref="AQ634">XLOOKUP($D:$D,'DS ST'!$J:$J,'DS ST'!M:M)</f>
        <v>HCM 014</v>
      </c>
      <c r="AR634" s="140"/>
      <c r="AS634" s="140"/>
      <c r="AT634" s="135" t="str">
        <f t="array" ref="AT634">xlookup($E:$E,'CLV2'!$A:$A,'CLV2'!$F:$F)</f>
        <v>3.BREADS</v>
      </c>
      <c r="AU634" s="135" t="str">
        <f t="array" ref="AU634">xlookup($E:$E,'CLV2'!$A:$A,'CLV2'!$G:$G)</f>
        <v>4.BÁNH TƯƠI DATE NGẮN</v>
      </c>
      <c r="AV634" s="142"/>
      <c r="AW634" s="143"/>
      <c r="AX634" s="144"/>
    </row>
    <row r="635" ht="22.5" customHeight="1">
      <c r="A635" s="113"/>
      <c r="B635" s="114">
        <v>46236.0</v>
      </c>
      <c r="C635" s="115" t="s">
        <v>942</v>
      </c>
      <c r="D635" s="116" t="str">
        <f>VLOOKUP(C635,'DS ST'!A:B,2,0)</f>
        <v>HHG</v>
      </c>
      <c r="E635" s="117">
        <v>8.936110050418E12</v>
      </c>
      <c r="F635" s="115" t="s">
        <v>2591</v>
      </c>
      <c r="G635" s="115" t="s">
        <v>29</v>
      </c>
      <c r="H635" s="118">
        <v>4.0</v>
      </c>
      <c r="I635" s="118">
        <v>3.0</v>
      </c>
      <c r="J635" s="119">
        <f t="shared" si="4"/>
        <v>1</v>
      </c>
      <c r="K635" s="115" t="s">
        <v>5621</v>
      </c>
      <c r="L635" s="121" t="str">
        <f t="shared" si="5"/>
        <v>PT16033338936110050418</v>
      </c>
      <c r="M635" s="219" t="s">
        <v>5622</v>
      </c>
      <c r="N635" s="122"/>
      <c r="O635" s="122"/>
      <c r="P635" s="119">
        <f t="shared" si="6"/>
        <v>1</v>
      </c>
      <c r="Q635" s="124"/>
      <c r="R635" s="124"/>
      <c r="S635" s="124"/>
      <c r="T635" s="125"/>
      <c r="U635" s="126" t="s">
        <v>697</v>
      </c>
      <c r="V635" s="127" t="s">
        <v>1500</v>
      </c>
      <c r="W635" s="129" t="str">
        <f t="shared" si="7"/>
        <v/>
      </c>
      <c r="X635" s="129" t="str">
        <f t="shared" si="34"/>
        <v/>
      </c>
      <c r="Y635" s="130" t="str">
        <f t="shared" si="33"/>
        <v>Chưa xác định</v>
      </c>
      <c r="Z635" s="131" t="s">
        <v>3828</v>
      </c>
      <c r="AA635" s="124"/>
      <c r="AB635" s="132"/>
      <c r="AC635" s="133"/>
      <c r="AD635" s="134"/>
      <c r="AE635" s="133"/>
      <c r="AF635" s="135" t="str">
        <f t="array" ref="AF635">xlookup($E:$E,'CLV2'!$A:$A,'CLV2'!E:E)</f>
        <v>2.BAKERY</v>
      </c>
      <c r="AG635" s="135" t="str">
        <f t="shared" si="10"/>
        <v>Pack</v>
      </c>
      <c r="AH635" s="136">
        <f t="shared" si="11"/>
        <v>0.25</v>
      </c>
      <c r="AI635" s="137">
        <f t="array" ref="AI635">XLOOKUP(E635,'Đơn giá'!A:A,'Đơn giá'!D:D)</f>
        <v>15876</v>
      </c>
      <c r="AJ635" s="138">
        <f t="shared" si="12"/>
        <v>15876</v>
      </c>
      <c r="AK635" s="138">
        <f t="shared" si="13"/>
        <v>0</v>
      </c>
      <c r="AL635" s="138">
        <f t="shared" si="14"/>
        <v>0</v>
      </c>
      <c r="AM635" s="138">
        <f t="shared" si="15"/>
        <v>0</v>
      </c>
      <c r="AN635" s="138">
        <f t="shared" si="16"/>
        <v>15876</v>
      </c>
      <c r="AO635" s="139" t="str">
        <f t="array" ref="AO635">XLOOKUP($D:$D,'DS ST'!$J:$J,'DS ST'!K:K)</f>
        <v>SC002264 - Võ Thị Thùy Dương</v>
      </c>
      <c r="AP635" s="139" t="str">
        <f t="array" ref="AP635">XLOOKUP($D:$D,'DS ST'!$J:$J,'DS ST'!L:L)</f>
        <v>Võ Thị Huệ</v>
      </c>
      <c r="AQ635" s="139" t="str">
        <f t="array" ref="AQ635">XLOOKUP($D:$D,'DS ST'!$J:$J,'DS ST'!M:M)</f>
        <v>HCM 032</v>
      </c>
      <c r="AR635" s="140"/>
      <c r="AS635" s="140"/>
      <c r="AT635" s="135" t="str">
        <f t="array" ref="AT635">xlookup($E:$E,'CLV2'!$A:$A,'CLV2'!$F:$F)</f>
        <v>3.BREADS</v>
      </c>
      <c r="AU635" s="135" t="str">
        <f t="array" ref="AU635">xlookup($E:$E,'CLV2'!$A:$A,'CLV2'!$G:$G)</f>
        <v>4.BÁNH TƯƠI DATE NGẮN</v>
      </c>
      <c r="AV635" s="142"/>
      <c r="AW635" s="143"/>
      <c r="AX635" s="144"/>
    </row>
    <row r="636" ht="22.5" customHeight="1">
      <c r="A636" s="113"/>
      <c r="B636" s="114">
        <v>46236.0</v>
      </c>
      <c r="C636" s="115" t="s">
        <v>758</v>
      </c>
      <c r="D636" s="116" t="str">
        <f>VLOOKUP(C636,'DS ST'!A:B,2,0)</f>
        <v>A209</v>
      </c>
      <c r="E636" s="117" t="s">
        <v>1321</v>
      </c>
      <c r="F636" s="115" t="s">
        <v>1322</v>
      </c>
      <c r="G636" s="115" t="s">
        <v>56</v>
      </c>
      <c r="H636" s="118">
        <v>1.0</v>
      </c>
      <c r="I636" s="118">
        <v>0.0</v>
      </c>
      <c r="J636" s="119">
        <f t="shared" si="4"/>
        <v>1</v>
      </c>
      <c r="K636" s="115" t="s">
        <v>5623</v>
      </c>
      <c r="L636" s="121" t="str">
        <f t="shared" si="5"/>
        <v>PT1603330SP001587</v>
      </c>
      <c r="M636" s="219" t="s">
        <v>5624</v>
      </c>
      <c r="N636" s="122"/>
      <c r="O636" s="122"/>
      <c r="P636" s="119">
        <f t="shared" si="6"/>
        <v>1</v>
      </c>
      <c r="Q636" s="124"/>
      <c r="R636" s="124"/>
      <c r="S636" s="124"/>
      <c r="T636" s="125"/>
      <c r="U636" s="126" t="s">
        <v>697</v>
      </c>
      <c r="V636" s="127" t="s">
        <v>1500</v>
      </c>
      <c r="W636" s="129" t="str">
        <f t="shared" si="7"/>
        <v/>
      </c>
      <c r="X636" s="129" t="str">
        <f t="shared" si="34"/>
        <v/>
      </c>
      <c r="Y636" s="154" t="s">
        <v>499</v>
      </c>
      <c r="Z636" s="131" t="s">
        <v>745</v>
      </c>
      <c r="AA636" s="124"/>
      <c r="AB636" s="132"/>
      <c r="AC636" s="133"/>
      <c r="AD636" s="134"/>
      <c r="AE636" s="133"/>
      <c r="AF636" s="135" t="str">
        <f t="array" ref="AF636">xlookup($E:$E,'CLV2'!$A:$A,'CLV2'!E:E)</f>
        <v>2.BAKERY</v>
      </c>
      <c r="AG636" s="135" t="str">
        <f t="shared" si="10"/>
        <v>Pack</v>
      </c>
      <c r="AH636" s="136">
        <f t="shared" si="11"/>
        <v>1</v>
      </c>
      <c r="AI636" s="137">
        <f t="array" ref="AI636">XLOOKUP(E636,'Đơn giá'!A:A,'Đơn giá'!D:D)</f>
        <v>15329</v>
      </c>
      <c r="AJ636" s="138">
        <f t="shared" si="12"/>
        <v>15329</v>
      </c>
      <c r="AK636" s="138">
        <f t="shared" si="13"/>
        <v>0</v>
      </c>
      <c r="AL636" s="138">
        <f t="shared" si="14"/>
        <v>0</v>
      </c>
      <c r="AM636" s="138">
        <f t="shared" si="15"/>
        <v>15329</v>
      </c>
      <c r="AN636" s="138">
        <f t="shared" si="16"/>
        <v>0</v>
      </c>
      <c r="AO636" s="139" t="str">
        <f t="array" ref="AO636">XLOOKUP($D:$D,'DS ST'!$J:$J,'DS ST'!K:K)</f>
        <v>#N/A</v>
      </c>
      <c r="AP636" s="139" t="str">
        <f t="array" ref="AP636">XLOOKUP($D:$D,'DS ST'!$J:$J,'DS ST'!L:L)</f>
        <v>#N/A</v>
      </c>
      <c r="AQ636" s="139" t="str">
        <f t="array" ref="AQ636">XLOOKUP($D:$D,'DS ST'!$J:$J,'DS ST'!M:M)</f>
        <v>#N/A</v>
      </c>
      <c r="AR636" s="140"/>
      <c r="AS636" s="140"/>
      <c r="AT636" s="135" t="str">
        <f t="array" ref="AT636">xlookup($E:$E,'CLV2'!$A:$A,'CLV2'!$F:$F)</f>
        <v>3.BREADS</v>
      </c>
      <c r="AU636" s="135" t="str">
        <f t="array" ref="AU636">xlookup($E:$E,'CLV2'!$A:$A,'CLV2'!$G:$G)</f>
        <v>4.BÁNH TƯƠI DATE NGẮN</v>
      </c>
      <c r="AV636" s="142"/>
      <c r="AW636" s="143"/>
      <c r="AX636" s="144"/>
    </row>
    <row r="637" ht="22.5" customHeight="1">
      <c r="A637" s="113"/>
      <c r="B637" s="114">
        <v>46236.0</v>
      </c>
      <c r="C637" s="115" t="s">
        <v>758</v>
      </c>
      <c r="D637" s="116" t="str">
        <f>VLOOKUP(C637,'DS ST'!A:B,2,0)</f>
        <v>A209</v>
      </c>
      <c r="E637" s="117">
        <v>8.936076278796E12</v>
      </c>
      <c r="F637" s="115" t="s">
        <v>2404</v>
      </c>
      <c r="G637" s="115" t="s">
        <v>311</v>
      </c>
      <c r="H637" s="118">
        <v>2.0</v>
      </c>
      <c r="I637" s="118">
        <v>0.0</v>
      </c>
      <c r="J637" s="119">
        <f t="shared" si="4"/>
        <v>2</v>
      </c>
      <c r="K637" s="115" t="s">
        <v>5623</v>
      </c>
      <c r="L637" s="121" t="str">
        <f t="shared" si="5"/>
        <v>PT16033308936076278796</v>
      </c>
      <c r="M637" s="219" t="s">
        <v>5624</v>
      </c>
      <c r="N637" s="122"/>
      <c r="O637" s="122"/>
      <c r="P637" s="119">
        <f t="shared" si="6"/>
        <v>2</v>
      </c>
      <c r="Q637" s="124"/>
      <c r="R637" s="124"/>
      <c r="S637" s="124"/>
      <c r="T637" s="125"/>
      <c r="U637" s="126" t="s">
        <v>697</v>
      </c>
      <c r="V637" s="127" t="s">
        <v>1500</v>
      </c>
      <c r="W637" s="129" t="str">
        <f t="shared" si="7"/>
        <v/>
      </c>
      <c r="X637" s="129" t="str">
        <f t="shared" si="34"/>
        <v/>
      </c>
      <c r="Y637" s="154" t="s">
        <v>499</v>
      </c>
      <c r="Z637" s="131" t="s">
        <v>745</v>
      </c>
      <c r="AA637" s="124"/>
      <c r="AB637" s="132"/>
      <c r="AC637" s="133"/>
      <c r="AD637" s="134"/>
      <c r="AE637" s="133"/>
      <c r="AF637" s="135" t="str">
        <f t="array" ref="AF637">xlookup($E:$E,'CLV2'!$A:$A,'CLV2'!E:E)</f>
        <v>2.BAKERY</v>
      </c>
      <c r="AG637" s="135" t="str">
        <f t="shared" si="10"/>
        <v>Pack</v>
      </c>
      <c r="AH637" s="136">
        <f t="shared" si="11"/>
        <v>1</v>
      </c>
      <c r="AI637" s="137">
        <f t="array" ref="AI637">XLOOKUP(E637,'Đơn giá'!A:A,'Đơn giá'!D:D)</f>
        <v>11710</v>
      </c>
      <c r="AJ637" s="138">
        <f t="shared" si="12"/>
        <v>23420</v>
      </c>
      <c r="AK637" s="138">
        <f t="shared" si="13"/>
        <v>0</v>
      </c>
      <c r="AL637" s="138">
        <f t="shared" si="14"/>
        <v>0</v>
      </c>
      <c r="AM637" s="138">
        <f t="shared" si="15"/>
        <v>23420</v>
      </c>
      <c r="AN637" s="138">
        <f t="shared" si="16"/>
        <v>0</v>
      </c>
      <c r="AO637" s="139" t="str">
        <f t="array" ref="AO637">XLOOKUP($D:$D,'DS ST'!$J:$J,'DS ST'!K:K)</f>
        <v>#N/A</v>
      </c>
      <c r="AP637" s="139" t="str">
        <f t="array" ref="AP637">XLOOKUP($D:$D,'DS ST'!$J:$J,'DS ST'!L:L)</f>
        <v>#N/A</v>
      </c>
      <c r="AQ637" s="139" t="str">
        <f t="array" ref="AQ637">XLOOKUP($D:$D,'DS ST'!$J:$J,'DS ST'!M:M)</f>
        <v>#N/A</v>
      </c>
      <c r="AR637" s="140"/>
      <c r="AS637" s="140"/>
      <c r="AT637" s="135" t="str">
        <f t="array" ref="AT637">xlookup($E:$E,'CLV2'!$A:$A,'CLV2'!$F:$F)</f>
        <v>3.BREADS</v>
      </c>
      <c r="AU637" s="135" t="str">
        <f t="array" ref="AU637">xlookup($E:$E,'CLV2'!$A:$A,'CLV2'!$G:$G)</f>
        <v>4.BÁNH TƯƠI DATE NGẮN</v>
      </c>
      <c r="AV637" s="142"/>
      <c r="AW637" s="143"/>
      <c r="AX637" s="144"/>
    </row>
    <row r="638" ht="22.5" customHeight="1">
      <c r="A638" s="113"/>
      <c r="B638" s="114">
        <v>46236.0</v>
      </c>
      <c r="C638" s="115" t="s">
        <v>494</v>
      </c>
      <c r="D638" s="116" t="str">
        <f>VLOOKUP(C638,'DS ST'!A:B,2,0)</f>
        <v>A155</v>
      </c>
      <c r="E638" s="117">
        <v>10904.0</v>
      </c>
      <c r="F638" s="115" t="s">
        <v>792</v>
      </c>
      <c r="G638" s="115" t="s">
        <v>29</v>
      </c>
      <c r="H638" s="118">
        <v>1.0</v>
      </c>
      <c r="I638" s="118">
        <v>0.0</v>
      </c>
      <c r="J638" s="119">
        <f t="shared" si="4"/>
        <v>1</v>
      </c>
      <c r="K638" s="115" t="s">
        <v>5625</v>
      </c>
      <c r="L638" s="121" t="str">
        <f t="shared" si="5"/>
        <v>PT160332710904</v>
      </c>
      <c r="M638" s="219" t="s">
        <v>5626</v>
      </c>
      <c r="N638" s="122"/>
      <c r="O638" s="122"/>
      <c r="P638" s="119">
        <f t="shared" si="6"/>
        <v>1</v>
      </c>
      <c r="Q638" s="124"/>
      <c r="R638" s="124"/>
      <c r="S638" s="124"/>
      <c r="T638" s="125"/>
      <c r="U638" s="126" t="s">
        <v>697</v>
      </c>
      <c r="V638" s="127" t="s">
        <v>1500</v>
      </c>
      <c r="W638" s="129" t="str">
        <f t="shared" si="7"/>
        <v/>
      </c>
      <c r="X638" s="129" t="str">
        <f t="shared" si="34"/>
        <v/>
      </c>
      <c r="Y638" s="154" t="s">
        <v>499</v>
      </c>
      <c r="Z638" s="131" t="s">
        <v>745</v>
      </c>
      <c r="AA638" s="124"/>
      <c r="AB638" s="132"/>
      <c r="AC638" s="133"/>
      <c r="AD638" s="134"/>
      <c r="AE638" s="133"/>
      <c r="AF638" s="135" t="str">
        <f t="array" ref="AF638">xlookup($E:$E,'CLV2'!$A:$A,'CLV2'!E:E)</f>
        <v>2.VEGETABLES</v>
      </c>
      <c r="AG638" s="135" t="str">
        <f t="shared" si="10"/>
        <v>Pack</v>
      </c>
      <c r="AH638" s="136">
        <f t="shared" si="11"/>
        <v>1</v>
      </c>
      <c r="AI638" s="137">
        <f t="array" ref="AI638">XLOOKUP(E638,'Đơn giá'!A:A,'Đơn giá'!D:D)</f>
        <v>10000</v>
      </c>
      <c r="AJ638" s="138">
        <f t="shared" si="12"/>
        <v>10000</v>
      </c>
      <c r="AK638" s="138">
        <f t="shared" si="13"/>
        <v>0</v>
      </c>
      <c r="AL638" s="138">
        <f t="shared" si="14"/>
        <v>0</v>
      </c>
      <c r="AM638" s="138">
        <f t="shared" si="15"/>
        <v>10000</v>
      </c>
      <c r="AN638" s="138">
        <f t="shared" si="16"/>
        <v>0</v>
      </c>
      <c r="AO638" s="139" t="str">
        <f t="array" ref="AO638">XLOOKUP($D:$D,'DS ST'!$J:$J,'DS ST'!K:K)</f>
        <v>SC005218 - Đặng Đăng Khoa</v>
      </c>
      <c r="AP638" s="139" t="str">
        <f t="array" ref="AP638">XLOOKUP($D:$D,'DS ST'!$J:$J,'DS ST'!L:L)</f>
        <v>Nguyễn Thị Cà</v>
      </c>
      <c r="AQ638" s="139" t="str">
        <f t="array" ref="AQ638">XLOOKUP($D:$D,'DS ST'!$J:$J,'DS ST'!M:M)</f>
        <v>HCM 036</v>
      </c>
      <c r="AR638" s="140"/>
      <c r="AS638" s="140"/>
      <c r="AT638" s="135" t="str">
        <f t="array" ref="AT638">xlookup($E:$E,'CLV2'!$A:$A,'CLV2'!$F:$F)</f>
        <v>3.LEAFY VEGGIES</v>
      </c>
      <c r="AU638" s="135" t="str">
        <f t="array" ref="AU638">xlookup($E:$E,'CLV2'!$A:$A,'CLV2'!$G:$G)</f>
        <v>4.Rau Ăn Lá Thông Dụng</v>
      </c>
      <c r="AV638" s="142"/>
      <c r="AW638" s="143"/>
      <c r="AX638" s="144"/>
    </row>
    <row r="639" ht="22.5" customHeight="1">
      <c r="A639" s="113"/>
      <c r="B639" s="114">
        <v>46236.0</v>
      </c>
      <c r="C639" s="115" t="s">
        <v>494</v>
      </c>
      <c r="D639" s="116" t="str">
        <f>VLOOKUP(C639,'DS ST'!A:B,2,0)</f>
        <v>A155</v>
      </c>
      <c r="E639" s="117">
        <v>1100867.0</v>
      </c>
      <c r="F639" s="115" t="s">
        <v>924</v>
      </c>
      <c r="G639" s="115" t="s">
        <v>104</v>
      </c>
      <c r="H639" s="118">
        <v>6.0</v>
      </c>
      <c r="I639" s="118">
        <v>5.76</v>
      </c>
      <c r="J639" s="119">
        <f t="shared" si="4"/>
        <v>0.24</v>
      </c>
      <c r="K639" s="115" t="s">
        <v>5625</v>
      </c>
      <c r="L639" s="121" t="str">
        <f t="shared" si="5"/>
        <v>PT16033271100867</v>
      </c>
      <c r="M639" s="219" t="s">
        <v>5626</v>
      </c>
      <c r="N639" s="122">
        <v>0.2400000000000002</v>
      </c>
      <c r="O639" s="122"/>
      <c r="P639" s="119">
        <f t="shared" si="6"/>
        <v>0</v>
      </c>
      <c r="Q639" s="124"/>
      <c r="R639" s="124"/>
      <c r="S639" s="124"/>
      <c r="T639" s="125" t="s">
        <v>695</v>
      </c>
      <c r="U639" s="126" t="s">
        <v>697</v>
      </c>
      <c r="V639" s="127" t="s">
        <v>492</v>
      </c>
      <c r="W639" s="129" t="str">
        <f t="shared" si="7"/>
        <v>Hao hụt</v>
      </c>
      <c r="X639" s="129" t="str">
        <f t="shared" si="34"/>
        <v/>
      </c>
      <c r="Y639" s="154" t="s">
        <v>499</v>
      </c>
      <c r="Z639" s="131" t="s">
        <v>745</v>
      </c>
      <c r="AA639" s="124"/>
      <c r="AB639" s="132"/>
      <c r="AC639" s="133"/>
      <c r="AD639" s="134"/>
      <c r="AE639" s="133"/>
      <c r="AF639" s="135" t="str">
        <f t="array" ref="AF639">xlookup($E:$E,'CLV2'!$A:$A,'CLV2'!E:E)</f>
        <v>2.FRUITS</v>
      </c>
      <c r="AG639" s="135" t="str">
        <f t="shared" si="10"/>
        <v>KG</v>
      </c>
      <c r="AH639" s="136">
        <f t="shared" si="11"/>
        <v>0.04</v>
      </c>
      <c r="AI639" s="137">
        <f t="array" ref="AI639">XLOOKUP(E639,'Đơn giá'!A:A,'Đơn giá'!D:D)</f>
        <v>33000</v>
      </c>
      <c r="AJ639" s="138">
        <f t="shared" si="12"/>
        <v>7920</v>
      </c>
      <c r="AK639" s="138">
        <f t="shared" si="13"/>
        <v>7920</v>
      </c>
      <c r="AL639" s="138">
        <f t="shared" si="14"/>
        <v>0</v>
      </c>
      <c r="AM639" s="138">
        <f t="shared" si="15"/>
        <v>0</v>
      </c>
      <c r="AN639" s="138">
        <f t="shared" si="16"/>
        <v>0</v>
      </c>
      <c r="AO639" s="139" t="str">
        <f t="array" ref="AO639">XLOOKUP($D:$D,'DS ST'!$J:$J,'DS ST'!K:K)</f>
        <v>SC005218 - Đặng Đăng Khoa</v>
      </c>
      <c r="AP639" s="139" t="str">
        <f t="array" ref="AP639">XLOOKUP($D:$D,'DS ST'!$J:$J,'DS ST'!L:L)</f>
        <v>Nguyễn Thị Cà</v>
      </c>
      <c r="AQ639" s="139" t="str">
        <f t="array" ref="AQ639">XLOOKUP($D:$D,'DS ST'!$J:$J,'DS ST'!M:M)</f>
        <v>HCM 036</v>
      </c>
      <c r="AR639" s="140"/>
      <c r="AS639" s="140"/>
      <c r="AT639" s="135" t="str">
        <f t="array" ref="AT639">xlookup($E:$E,'CLV2'!$A:$A,'CLV2'!$F:$F)</f>
        <v>3.LOCAL FRUITS</v>
      </c>
      <c r="AU639" s="135" t="str">
        <f t="array" ref="AU639">xlookup($E:$E,'CLV2'!$A:$A,'CLV2'!$G:$G)</f>
        <v>4.Bưởi</v>
      </c>
      <c r="AV639" s="142"/>
      <c r="AW639" s="143"/>
      <c r="AX639" s="144"/>
    </row>
    <row r="640" ht="22.5" customHeight="1">
      <c r="A640" s="113"/>
      <c r="B640" s="114">
        <v>46236.0</v>
      </c>
      <c r="C640" s="115" t="s">
        <v>1119</v>
      </c>
      <c r="D640" s="116" t="str">
        <f>VLOOKUP(C640,'DS ST'!A:B,2,0)</f>
        <v>NVQ</v>
      </c>
      <c r="E640" s="117">
        <v>11373.0</v>
      </c>
      <c r="F640" s="115" t="s">
        <v>1296</v>
      </c>
      <c r="G640" s="115" t="s">
        <v>29</v>
      </c>
      <c r="H640" s="118">
        <v>5.0</v>
      </c>
      <c r="I640" s="118">
        <v>4.0</v>
      </c>
      <c r="J640" s="119">
        <f t="shared" si="4"/>
        <v>1</v>
      </c>
      <c r="K640" s="115" t="s">
        <v>5627</v>
      </c>
      <c r="L640" s="121" t="str">
        <f t="shared" si="5"/>
        <v>PT160332611373</v>
      </c>
      <c r="M640" s="219" t="s">
        <v>5628</v>
      </c>
      <c r="N640" s="122"/>
      <c r="O640" s="122"/>
      <c r="P640" s="119">
        <f t="shared" si="6"/>
        <v>1</v>
      </c>
      <c r="Q640" s="124"/>
      <c r="R640" s="124"/>
      <c r="S640" s="124"/>
      <c r="T640" s="125"/>
      <c r="U640" s="126" t="s">
        <v>697</v>
      </c>
      <c r="V640" s="127" t="s">
        <v>1500</v>
      </c>
      <c r="W640" s="129" t="str">
        <f t="shared" si="7"/>
        <v/>
      </c>
      <c r="X640" s="129" t="str">
        <f t="shared" si="34"/>
        <v/>
      </c>
      <c r="Y640" s="130" t="str">
        <f>IF(N(P640)&lt;=0,"",IF(OR(T640="Hình KDB",T640="Hình tele",ISNUMBER(SEARCH("Hình KDB",T640)),ISNUMBER(SEARCH("Hình tele",T640)),ISNUMBER(SEARCH("sai code",T640)),ISNUMBER(SEARCH("Thiếu kiện",U640))),"Kho rau",IF(AND(T640&lt;&gt;"Hình KDB",T640&lt;&gt;"Hình tele"),"Chưa xác định",IF(N(O640)&gt;0,IF(OR(T640="Hình KDB",T640="Hình tele",ISNUMBER(SEARCH("Hình KDB",T640)),ISNUMBER(SEARCH("Hình tele",T640)),ISNUMBER(SEARCH("sai code",T640)),ISNUMBER(SEARCH("Thiếu kiện",U640))),"Kho rau","Chưa xác định"),IF(OR(T640="Hình KDB",T640="Hình tele",ISNUMBER(SEARCH("Hình KDB",T640)),ISNUMBER(SEARCH("Hình tele",T640)),ISNUMBER(SEARCH("sai code",T640)),ISNUMBER(SEARCH("Thiếu kiện",U640))),"Kho rau",IF(V640="Chưa xác định","Chưa xác định",IF(OR(V640="DC giao thiếu",V640="TX giao thiếu kiện",V640="Hàng không đạt CL"),"Kho rau","")))))))</f>
        <v>Chưa xác định</v>
      </c>
      <c r="Z640" s="131" t="s">
        <v>3828</v>
      </c>
      <c r="AA640" s="124"/>
      <c r="AB640" s="132"/>
      <c r="AC640" s="133"/>
      <c r="AD640" s="134"/>
      <c r="AE640" s="133"/>
      <c r="AF640" s="135" t="str">
        <f t="array" ref="AF640">xlookup($E:$E,'CLV2'!$A:$A,'CLV2'!E:E)</f>
        <v>2.VEGETABLES</v>
      </c>
      <c r="AG640" s="135" t="str">
        <f t="shared" si="10"/>
        <v>Pack</v>
      </c>
      <c r="AH640" s="136">
        <f t="shared" si="11"/>
        <v>0.2</v>
      </c>
      <c r="AI640" s="137">
        <f t="array" ref="AI640">XLOOKUP(E640,'Đơn giá'!A:A,'Đơn giá'!D:D)</f>
        <v>8500</v>
      </c>
      <c r="AJ640" s="138">
        <f t="shared" si="12"/>
        <v>8500</v>
      </c>
      <c r="AK640" s="138">
        <f t="shared" si="13"/>
        <v>0</v>
      </c>
      <c r="AL640" s="138">
        <f t="shared" si="14"/>
        <v>0</v>
      </c>
      <c r="AM640" s="138">
        <f t="shared" si="15"/>
        <v>0</v>
      </c>
      <c r="AN640" s="138">
        <f t="shared" si="16"/>
        <v>8500</v>
      </c>
      <c r="AO640" s="139" t="str">
        <f t="array" ref="AO640">XLOOKUP($D:$D,'DS ST'!$J:$J,'DS ST'!K:K)</f>
        <v>SC005218 - Đặng Đăng Khoa</v>
      </c>
      <c r="AP640" s="139" t="str">
        <f t="array" ref="AP640">XLOOKUP($D:$D,'DS ST'!$J:$J,'DS ST'!L:L)</f>
        <v>Nguyễn Thị Cà</v>
      </c>
      <c r="AQ640" s="139" t="str">
        <f t="array" ref="AQ640">XLOOKUP($D:$D,'DS ST'!$J:$J,'DS ST'!M:M)</f>
        <v>HCM 036</v>
      </c>
      <c r="AR640" s="140"/>
      <c r="AS640" s="140"/>
      <c r="AT640" s="135" t="str">
        <f t="array" ref="AT640">xlookup($E:$E,'CLV2'!$A:$A,'CLV2'!$F:$F)</f>
        <v>3.HERBS</v>
      </c>
      <c r="AU640" s="135" t="str">
        <f t="array" ref="AU640">xlookup($E:$E,'CLV2'!$A:$A,'CLV2'!$G:$G)</f>
        <v>4.Rau Thơm, Rau Nêm</v>
      </c>
      <c r="AV640" s="142"/>
      <c r="AW640" s="143"/>
      <c r="AX640" s="144"/>
    </row>
    <row r="641" ht="22.5" customHeight="1">
      <c r="A641" s="113"/>
      <c r="B641" s="114">
        <v>46236.0</v>
      </c>
      <c r="C641" s="115" t="s">
        <v>1119</v>
      </c>
      <c r="D641" s="116" t="str">
        <f>VLOOKUP(C641,'DS ST'!A:B,2,0)</f>
        <v>NVQ</v>
      </c>
      <c r="E641" s="117">
        <v>1101079.0</v>
      </c>
      <c r="F641" s="115" t="s">
        <v>2047</v>
      </c>
      <c r="G641" s="115" t="s">
        <v>104</v>
      </c>
      <c r="H641" s="118">
        <v>6.1</v>
      </c>
      <c r="I641" s="118">
        <v>6.045</v>
      </c>
      <c r="J641" s="119">
        <f t="shared" si="4"/>
        <v>0.055</v>
      </c>
      <c r="K641" s="115" t="s">
        <v>5627</v>
      </c>
      <c r="L641" s="121" t="str">
        <f t="shared" si="5"/>
        <v>PT16033261101079</v>
      </c>
      <c r="M641" s="219" t="s">
        <v>5628</v>
      </c>
      <c r="N641" s="122">
        <v>0.054999999999999716</v>
      </c>
      <c r="O641" s="122"/>
      <c r="P641" s="119">
        <f t="shared" si="6"/>
        <v>0</v>
      </c>
      <c r="Q641" s="124"/>
      <c r="R641" s="124"/>
      <c r="S641" s="124"/>
      <c r="T641" s="125" t="s">
        <v>3271</v>
      </c>
      <c r="U641" s="126" t="s">
        <v>697</v>
      </c>
      <c r="V641" s="127" t="s">
        <v>492</v>
      </c>
      <c r="W641" s="129" t="str">
        <f t="shared" si="7"/>
        <v>Hao hụt</v>
      </c>
      <c r="X641" s="129" t="str">
        <f t="shared" si="34"/>
        <v/>
      </c>
      <c r="Y641" s="154" t="s">
        <v>499</v>
      </c>
      <c r="Z641" s="131" t="s">
        <v>745</v>
      </c>
      <c r="AA641" s="124"/>
      <c r="AB641" s="132"/>
      <c r="AC641" s="133"/>
      <c r="AD641" s="134"/>
      <c r="AE641" s="133"/>
      <c r="AF641" s="135" t="str">
        <f t="array" ref="AF641">xlookup($E:$E,'CLV2'!$A:$A,'CLV2'!E:E)</f>
        <v>2.FRUITS</v>
      </c>
      <c r="AG641" s="135" t="str">
        <f t="shared" si="10"/>
        <v>KG</v>
      </c>
      <c r="AH641" s="136">
        <f t="shared" si="11"/>
        <v>0.009016393443</v>
      </c>
      <c r="AI641" s="137">
        <f t="array" ref="AI641">XLOOKUP(E641,'Đơn giá'!A:A,'Đơn giá'!D:D)</f>
        <v>69416</v>
      </c>
      <c r="AJ641" s="138">
        <f t="shared" si="12"/>
        <v>3817.88</v>
      </c>
      <c r="AK641" s="138">
        <f t="shared" si="13"/>
        <v>3817.88</v>
      </c>
      <c r="AL641" s="138">
        <f t="shared" si="14"/>
        <v>0</v>
      </c>
      <c r="AM641" s="138">
        <f t="shared" si="15"/>
        <v>0</v>
      </c>
      <c r="AN641" s="138">
        <f t="shared" si="16"/>
        <v>0</v>
      </c>
      <c r="AO641" s="139" t="str">
        <f t="array" ref="AO641">XLOOKUP($D:$D,'DS ST'!$J:$J,'DS ST'!K:K)</f>
        <v>SC005218 - Đặng Đăng Khoa</v>
      </c>
      <c r="AP641" s="139" t="str">
        <f t="array" ref="AP641">XLOOKUP($D:$D,'DS ST'!$J:$J,'DS ST'!L:L)</f>
        <v>Nguyễn Thị Cà</v>
      </c>
      <c r="AQ641" s="139" t="str">
        <f t="array" ref="AQ641">XLOOKUP($D:$D,'DS ST'!$J:$J,'DS ST'!M:M)</f>
        <v>HCM 036</v>
      </c>
      <c r="AR641" s="140"/>
      <c r="AS641" s="140"/>
      <c r="AT641" s="135" t="str">
        <f t="array" ref="AT641">xlookup($E:$E,'CLV2'!$A:$A,'CLV2'!$F:$F)</f>
        <v>3.LOCAL FRUITS</v>
      </c>
      <c r="AU641" s="135" t="str">
        <f t="array" ref="AU641">xlookup($E:$E,'CLV2'!$A:$A,'CLV2'!$G:$G)</f>
        <v>4.Bơ</v>
      </c>
      <c r="AV641" s="142"/>
      <c r="AW641" s="143"/>
      <c r="AX641" s="144"/>
    </row>
    <row r="642" ht="22.5" customHeight="1">
      <c r="A642" s="113"/>
      <c r="B642" s="114">
        <v>46236.0</v>
      </c>
      <c r="C642" s="115" t="s">
        <v>1119</v>
      </c>
      <c r="D642" s="116" t="str">
        <f>VLOOKUP(C642,'DS ST'!A:B,2,0)</f>
        <v>NVQ</v>
      </c>
      <c r="E642" s="117">
        <v>1102981.0</v>
      </c>
      <c r="F642" s="115" t="s">
        <v>5260</v>
      </c>
      <c r="G642" s="115" t="s">
        <v>104</v>
      </c>
      <c r="H642" s="118">
        <v>3.1</v>
      </c>
      <c r="I642" s="118">
        <v>3.07</v>
      </c>
      <c r="J642" s="119">
        <f t="shared" si="4"/>
        <v>0.03</v>
      </c>
      <c r="K642" s="115" t="s">
        <v>5627</v>
      </c>
      <c r="L642" s="121" t="str">
        <f t="shared" si="5"/>
        <v>PT16033261102981</v>
      </c>
      <c r="M642" s="219" t="s">
        <v>5628</v>
      </c>
      <c r="N642" s="122">
        <v>0.03000000000000025</v>
      </c>
      <c r="O642" s="122"/>
      <c r="P642" s="119">
        <f t="shared" si="6"/>
        <v>0</v>
      </c>
      <c r="Q642" s="124"/>
      <c r="R642" s="124"/>
      <c r="S642" s="124"/>
      <c r="T642" s="125" t="s">
        <v>3271</v>
      </c>
      <c r="U642" s="126" t="s">
        <v>697</v>
      </c>
      <c r="V642" s="127" t="s">
        <v>492</v>
      </c>
      <c r="W642" s="129" t="str">
        <f t="shared" si="7"/>
        <v>Hao hụt</v>
      </c>
      <c r="X642" s="129" t="str">
        <f t="shared" si="34"/>
        <v/>
      </c>
      <c r="Y642" s="154" t="s">
        <v>499</v>
      </c>
      <c r="Z642" s="131" t="s">
        <v>745</v>
      </c>
      <c r="AA642" s="124"/>
      <c r="AB642" s="132"/>
      <c r="AC642" s="133"/>
      <c r="AD642" s="134"/>
      <c r="AE642" s="133"/>
      <c r="AF642" s="135" t="str">
        <f t="array" ref="AF642">xlookup($E:$E,'CLV2'!$A:$A,'CLV2'!E:E)</f>
        <v>2.FRUITS</v>
      </c>
      <c r="AG642" s="135" t="str">
        <f t="shared" si="10"/>
        <v>KG</v>
      </c>
      <c r="AH642" s="136">
        <f t="shared" si="11"/>
        <v>0.009677419355</v>
      </c>
      <c r="AI642" s="137" t="str">
        <f t="array" ref="AI642">XLOOKUP(E642,'Đơn giá'!A:A,'Đơn giá'!D:D)</f>
        <v>#N/A</v>
      </c>
      <c r="AJ642" s="138" t="str">
        <f t="shared" si="12"/>
        <v>#N/A</v>
      </c>
      <c r="AK642" s="138" t="str">
        <f t="shared" si="13"/>
        <v>#N/A</v>
      </c>
      <c r="AL642" s="138">
        <f t="shared" si="14"/>
        <v>0</v>
      </c>
      <c r="AM642" s="138" t="str">
        <f t="shared" si="15"/>
        <v>#N/A</v>
      </c>
      <c r="AN642" s="138">
        <f t="shared" si="16"/>
        <v>0</v>
      </c>
      <c r="AO642" s="139" t="str">
        <f t="array" ref="AO642">XLOOKUP($D:$D,'DS ST'!$J:$J,'DS ST'!K:K)</f>
        <v>SC005218 - Đặng Đăng Khoa</v>
      </c>
      <c r="AP642" s="139" t="str">
        <f t="array" ref="AP642">XLOOKUP($D:$D,'DS ST'!$J:$J,'DS ST'!L:L)</f>
        <v>Nguyễn Thị Cà</v>
      </c>
      <c r="AQ642" s="139" t="str">
        <f t="array" ref="AQ642">XLOOKUP($D:$D,'DS ST'!$J:$J,'DS ST'!M:M)</f>
        <v>HCM 036</v>
      </c>
      <c r="AR642" s="140"/>
      <c r="AS642" s="140"/>
      <c r="AT642" s="135" t="str">
        <f t="array" ref="AT642">xlookup($E:$E,'CLV2'!$A:$A,'CLV2'!$F:$F)</f>
        <v>3.LOCAL FRUITS</v>
      </c>
      <c r="AU642" s="135" t="str">
        <f t="array" ref="AU642">xlookup($E:$E,'CLV2'!$A:$A,'CLV2'!$G:$G)</f>
        <v>4.Bơ</v>
      </c>
      <c r="AV642" s="142"/>
      <c r="AW642" s="143"/>
      <c r="AX642" s="144"/>
    </row>
    <row r="643" ht="22.5" customHeight="1">
      <c r="A643" s="113"/>
      <c r="B643" s="114">
        <v>46236.0</v>
      </c>
      <c r="C643" s="115" t="s">
        <v>118</v>
      </c>
      <c r="D643" s="116" t="str">
        <f>VLOOKUP(C643,'DS ST'!A:B,2,0)</f>
        <v>A102</v>
      </c>
      <c r="E643" s="117">
        <v>1101377.0</v>
      </c>
      <c r="F643" s="115" t="s">
        <v>1085</v>
      </c>
      <c r="G643" s="115" t="s">
        <v>104</v>
      </c>
      <c r="H643" s="118">
        <v>2.1</v>
      </c>
      <c r="I643" s="118">
        <v>2.08</v>
      </c>
      <c r="J643" s="119">
        <f t="shared" si="4"/>
        <v>0.02</v>
      </c>
      <c r="K643" s="115" t="s">
        <v>5629</v>
      </c>
      <c r="L643" s="121" t="str">
        <f t="shared" si="5"/>
        <v>PT16033251101377</v>
      </c>
      <c r="M643" s="219" t="s">
        <v>5630</v>
      </c>
      <c r="N643" s="122">
        <v>0.020000000000000018</v>
      </c>
      <c r="O643" s="122"/>
      <c r="P643" s="119">
        <f t="shared" si="6"/>
        <v>0</v>
      </c>
      <c r="Q643" s="124"/>
      <c r="R643" s="124"/>
      <c r="S643" s="124"/>
      <c r="T643" s="125" t="s">
        <v>695</v>
      </c>
      <c r="U643" s="126" t="s">
        <v>697</v>
      </c>
      <c r="V643" s="127" t="s">
        <v>492</v>
      </c>
      <c r="W643" s="129" t="str">
        <f t="shared" si="7"/>
        <v>Hao hụt</v>
      </c>
      <c r="X643" s="129" t="str">
        <f t="shared" si="34"/>
        <v/>
      </c>
      <c r="Y643" s="154" t="s">
        <v>499</v>
      </c>
      <c r="Z643" s="131" t="s">
        <v>745</v>
      </c>
      <c r="AA643" s="124"/>
      <c r="AB643" s="132"/>
      <c r="AC643" s="133"/>
      <c r="AD643" s="134"/>
      <c r="AE643" s="133"/>
      <c r="AF643" s="135" t="str">
        <f t="array" ref="AF643">xlookup($E:$E,'CLV2'!$A:$A,'CLV2'!E:E)</f>
        <v>2.VEGETABLES</v>
      </c>
      <c r="AG643" s="135" t="str">
        <f t="shared" si="10"/>
        <v>KG</v>
      </c>
      <c r="AH643" s="136">
        <f t="shared" si="11"/>
        <v>0.009523809524</v>
      </c>
      <c r="AI643" s="137">
        <f t="array" ref="AI643">XLOOKUP(E643,'Đơn giá'!A:A,'Đơn giá'!D:D)</f>
        <v>60000</v>
      </c>
      <c r="AJ643" s="138">
        <f t="shared" si="12"/>
        <v>1200</v>
      </c>
      <c r="AK643" s="138">
        <f t="shared" si="13"/>
        <v>1200</v>
      </c>
      <c r="AL643" s="138">
        <f t="shared" si="14"/>
        <v>0</v>
      </c>
      <c r="AM643" s="138">
        <f t="shared" si="15"/>
        <v>0</v>
      </c>
      <c r="AN643" s="138">
        <f t="shared" si="16"/>
        <v>0</v>
      </c>
      <c r="AO643" s="139" t="str">
        <f t="array" ref="AO643">XLOOKUP($D:$D,'DS ST'!$J:$J,'DS ST'!K:K)</f>
        <v>SC011505 - Lê Ngọc Phát</v>
      </c>
      <c r="AP643" s="139" t="str">
        <f t="array" ref="AP643">XLOOKUP($D:$D,'DS ST'!$J:$J,'DS ST'!L:L)</f>
        <v>Nguyễn Thị Cà</v>
      </c>
      <c r="AQ643" s="139" t="str">
        <f t="array" ref="AQ643">XLOOKUP($D:$D,'DS ST'!$J:$J,'DS ST'!M:M)</f>
        <v>HCM 027</v>
      </c>
      <c r="AR643" s="140"/>
      <c r="AS643" s="140"/>
      <c r="AT643" s="135" t="str">
        <f t="array" ref="AT643">xlookup($E:$E,'CLV2'!$A:$A,'CLV2'!$F:$F)</f>
        <v>3.LEAFY VEGGIES</v>
      </c>
      <c r="AU643" s="135" t="str">
        <f t="array" ref="AU643">xlookup($E:$E,'CLV2'!$A:$A,'CLV2'!$G:$G)</f>
        <v>4.Rau Ăn Bông</v>
      </c>
      <c r="AV643" s="142"/>
      <c r="AW643" s="143"/>
      <c r="AX643" s="144"/>
    </row>
    <row r="644" ht="22.5" customHeight="1">
      <c r="A644" s="113"/>
      <c r="B644" s="114">
        <v>46236.0</v>
      </c>
      <c r="C644" s="115" t="s">
        <v>118</v>
      </c>
      <c r="D644" s="116" t="str">
        <f>VLOOKUP(C644,'DS ST'!A:B,2,0)</f>
        <v>A102</v>
      </c>
      <c r="E644" s="117">
        <v>1102196.0</v>
      </c>
      <c r="F644" s="115" t="s">
        <v>1210</v>
      </c>
      <c r="G644" s="115" t="s">
        <v>104</v>
      </c>
      <c r="H644" s="118">
        <v>4.0</v>
      </c>
      <c r="I644" s="118">
        <v>3.8</v>
      </c>
      <c r="J644" s="119">
        <f t="shared" si="4"/>
        <v>0.2</v>
      </c>
      <c r="K644" s="115" t="s">
        <v>5629</v>
      </c>
      <c r="L644" s="121" t="str">
        <f t="shared" si="5"/>
        <v>PT16033251102196</v>
      </c>
      <c r="M644" s="219" t="s">
        <v>5630</v>
      </c>
      <c r="N644" s="122">
        <v>0.20000000000000018</v>
      </c>
      <c r="O644" s="122"/>
      <c r="P644" s="119">
        <f t="shared" si="6"/>
        <v>0</v>
      </c>
      <c r="Q644" s="124"/>
      <c r="R644" s="124"/>
      <c r="S644" s="124"/>
      <c r="T644" s="125" t="s">
        <v>695</v>
      </c>
      <c r="U644" s="126" t="s">
        <v>697</v>
      </c>
      <c r="V644" s="127" t="s">
        <v>492</v>
      </c>
      <c r="W644" s="129" t="str">
        <f t="shared" si="7"/>
        <v>Hao hụt</v>
      </c>
      <c r="X644" s="129" t="str">
        <f t="shared" si="34"/>
        <v/>
      </c>
      <c r="Y644" s="154" t="s">
        <v>499</v>
      </c>
      <c r="Z644" s="131" t="s">
        <v>745</v>
      </c>
      <c r="AA644" s="124"/>
      <c r="AB644" s="132"/>
      <c r="AC644" s="133"/>
      <c r="AD644" s="134"/>
      <c r="AE644" s="133"/>
      <c r="AF644" s="135" t="str">
        <f t="array" ref="AF644">xlookup($E:$E,'CLV2'!$A:$A,'CLV2'!E:E)</f>
        <v>2.FRUITS</v>
      </c>
      <c r="AG644" s="135" t="str">
        <f t="shared" si="10"/>
        <v>KG</v>
      </c>
      <c r="AH644" s="136">
        <f t="shared" si="11"/>
        <v>0.05</v>
      </c>
      <c r="AI644" s="137">
        <f t="array" ref="AI644">XLOOKUP(E644,'Đơn giá'!A:A,'Đơn giá'!D:D)</f>
        <v>13500</v>
      </c>
      <c r="AJ644" s="138">
        <f t="shared" si="12"/>
        <v>2700</v>
      </c>
      <c r="AK644" s="138">
        <f t="shared" si="13"/>
        <v>2700</v>
      </c>
      <c r="AL644" s="138">
        <f t="shared" si="14"/>
        <v>0</v>
      </c>
      <c r="AM644" s="138">
        <f t="shared" si="15"/>
        <v>0</v>
      </c>
      <c r="AN644" s="138">
        <f t="shared" si="16"/>
        <v>0</v>
      </c>
      <c r="AO644" s="139" t="str">
        <f t="array" ref="AO644">XLOOKUP($D:$D,'DS ST'!$J:$J,'DS ST'!K:K)</f>
        <v>SC011505 - Lê Ngọc Phát</v>
      </c>
      <c r="AP644" s="139" t="str">
        <f t="array" ref="AP644">XLOOKUP($D:$D,'DS ST'!$J:$J,'DS ST'!L:L)</f>
        <v>Nguyễn Thị Cà</v>
      </c>
      <c r="AQ644" s="139" t="str">
        <f t="array" ref="AQ644">XLOOKUP($D:$D,'DS ST'!$J:$J,'DS ST'!M:M)</f>
        <v>HCM 027</v>
      </c>
      <c r="AR644" s="140"/>
      <c r="AS644" s="140"/>
      <c r="AT644" s="135" t="str">
        <f t="array" ref="AT644">xlookup($E:$E,'CLV2'!$A:$A,'CLV2'!$F:$F)</f>
        <v>3.LOCAL FRUITS</v>
      </c>
      <c r="AU644" s="135" t="str">
        <f t="array" ref="AU644">xlookup($E:$E,'CLV2'!$A:$A,'CLV2'!$G:$G)</f>
        <v>4.Cam</v>
      </c>
      <c r="AV644" s="142"/>
      <c r="AW644" s="143"/>
      <c r="AX644" s="144"/>
    </row>
    <row r="645" ht="22.5" customHeight="1">
      <c r="A645" s="113"/>
      <c r="B645" s="114">
        <v>46236.0</v>
      </c>
      <c r="C645" s="115" t="s">
        <v>961</v>
      </c>
      <c r="D645" s="116" t="str">
        <f>VLOOKUP(C645,'DS ST'!A:B,2,0)</f>
        <v>HNN</v>
      </c>
      <c r="E645" s="117">
        <v>1101592.0</v>
      </c>
      <c r="F645" s="115" t="s">
        <v>1161</v>
      </c>
      <c r="G645" s="115" t="s">
        <v>104</v>
      </c>
      <c r="H645" s="118">
        <v>20.3</v>
      </c>
      <c r="I645" s="118">
        <v>19.98</v>
      </c>
      <c r="J645" s="119">
        <f t="shared" si="4"/>
        <v>0.32</v>
      </c>
      <c r="K645" s="115" t="s">
        <v>5631</v>
      </c>
      <c r="L645" s="121" t="str">
        <f t="shared" si="5"/>
        <v>PT16033221101592</v>
      </c>
      <c r="M645" s="219" t="s">
        <v>5632</v>
      </c>
      <c r="N645" s="122">
        <v>0.3200000000000003</v>
      </c>
      <c r="O645" s="122"/>
      <c r="P645" s="119">
        <f t="shared" si="6"/>
        <v>0</v>
      </c>
      <c r="Q645" s="124"/>
      <c r="R645" s="124"/>
      <c r="S645" s="124"/>
      <c r="T645" s="125" t="s">
        <v>3271</v>
      </c>
      <c r="U645" s="126" t="s">
        <v>697</v>
      </c>
      <c r="V645" s="127" t="s">
        <v>492</v>
      </c>
      <c r="W645" s="129" t="str">
        <f t="shared" si="7"/>
        <v>Hao hụt</v>
      </c>
      <c r="X645" s="129" t="str">
        <f t="shared" si="34"/>
        <v/>
      </c>
      <c r="Y645" s="154" t="s">
        <v>499</v>
      </c>
      <c r="Z645" s="131" t="s">
        <v>745</v>
      </c>
      <c r="AA645" s="124"/>
      <c r="AB645" s="132"/>
      <c r="AC645" s="133"/>
      <c r="AD645" s="134"/>
      <c r="AE645" s="133"/>
      <c r="AF645" s="135" t="str">
        <f t="array" ref="AF645">xlookup($E:$E,'CLV2'!$A:$A,'CLV2'!E:E)</f>
        <v>2.FRUITS</v>
      </c>
      <c r="AG645" s="135" t="str">
        <f t="shared" si="10"/>
        <v>KG</v>
      </c>
      <c r="AH645" s="136">
        <f t="shared" si="11"/>
        <v>0.0157635468</v>
      </c>
      <c r="AI645" s="137">
        <f t="array" ref="AI645">XLOOKUP(E645,'Đơn giá'!A:A,'Đơn giá'!D:D)</f>
        <v>73000</v>
      </c>
      <c r="AJ645" s="138">
        <f t="shared" si="12"/>
        <v>23360</v>
      </c>
      <c r="AK645" s="138">
        <f t="shared" si="13"/>
        <v>23360</v>
      </c>
      <c r="AL645" s="138">
        <f t="shared" si="14"/>
        <v>0</v>
      </c>
      <c r="AM645" s="138">
        <f t="shared" si="15"/>
        <v>0</v>
      </c>
      <c r="AN645" s="138">
        <f t="shared" si="16"/>
        <v>0</v>
      </c>
      <c r="AO645" s="139" t="str">
        <f t="array" ref="AO645">XLOOKUP($D:$D,'DS ST'!$J:$J,'DS ST'!K:K)</f>
        <v>SC003943 - Lâm Văn Tú</v>
      </c>
      <c r="AP645" s="139" t="str">
        <f t="array" ref="AP645">XLOOKUP($D:$D,'DS ST'!$J:$J,'DS ST'!L:L)</f>
        <v>Võ Thị Huệ</v>
      </c>
      <c r="AQ645" s="139" t="str">
        <f t="array" ref="AQ645">XLOOKUP($D:$D,'DS ST'!$J:$J,'DS ST'!M:M)</f>
        <v>HCM 011</v>
      </c>
      <c r="AR645" s="140"/>
      <c r="AS645" s="140"/>
      <c r="AT645" s="135" t="str">
        <f t="array" ref="AT645">xlookup($E:$E,'CLV2'!$A:$A,'CLV2'!$F:$F)</f>
        <v>3.LOCAL FRUITS</v>
      </c>
      <c r="AU645" s="135" t="str">
        <f t="array" ref="AU645">xlookup($E:$E,'CLV2'!$A:$A,'CLV2'!$G:$G)</f>
        <v>4.Sầu Riêng</v>
      </c>
      <c r="AV645" s="142"/>
      <c r="AW645" s="143"/>
      <c r="AX645" s="144"/>
    </row>
    <row r="646" ht="22.5" customHeight="1">
      <c r="A646" s="113"/>
      <c r="B646" s="114">
        <v>46236.0</v>
      </c>
      <c r="C646" s="115" t="s">
        <v>961</v>
      </c>
      <c r="D646" s="116" t="str">
        <f>VLOOKUP(C646,'DS ST'!A:B,2,0)</f>
        <v>HNN</v>
      </c>
      <c r="E646" s="117">
        <v>1101818.0</v>
      </c>
      <c r="F646" s="115" t="s">
        <v>2303</v>
      </c>
      <c r="G646" s="115" t="s">
        <v>104</v>
      </c>
      <c r="H646" s="118">
        <v>3.0</v>
      </c>
      <c r="I646" s="118">
        <v>2.84</v>
      </c>
      <c r="J646" s="119">
        <f t="shared" si="4"/>
        <v>0.16</v>
      </c>
      <c r="K646" s="115" t="s">
        <v>5631</v>
      </c>
      <c r="L646" s="121" t="str">
        <f t="shared" si="5"/>
        <v>PT16033221101818</v>
      </c>
      <c r="M646" s="219" t="s">
        <v>5632</v>
      </c>
      <c r="N646" s="122"/>
      <c r="O646" s="122"/>
      <c r="P646" s="119">
        <f t="shared" si="6"/>
        <v>0.16</v>
      </c>
      <c r="Q646" s="124"/>
      <c r="R646" s="124"/>
      <c r="S646" s="124"/>
      <c r="T646" s="125" t="s">
        <v>3271</v>
      </c>
      <c r="U646" s="126" t="s">
        <v>697</v>
      </c>
      <c r="V646" s="127" t="s">
        <v>1500</v>
      </c>
      <c r="W646" s="129" t="str">
        <f t="shared" si="7"/>
        <v/>
      </c>
      <c r="X646" s="129" t="str">
        <f t="shared" si="34"/>
        <v/>
      </c>
      <c r="Y646" s="154" t="s">
        <v>499</v>
      </c>
      <c r="Z646" s="131" t="s">
        <v>745</v>
      </c>
      <c r="AA646" s="124"/>
      <c r="AB646" s="132"/>
      <c r="AC646" s="133"/>
      <c r="AD646" s="134"/>
      <c r="AE646" s="133"/>
      <c r="AF646" s="135" t="str">
        <f t="array" ref="AF646">xlookup($E:$E,'CLV2'!$A:$A,'CLV2'!E:E)</f>
        <v>2.FRUITS</v>
      </c>
      <c r="AG646" s="135" t="str">
        <f t="shared" si="10"/>
        <v>KG</v>
      </c>
      <c r="AH646" s="136">
        <f t="shared" si="11"/>
        <v>0.05333333333</v>
      </c>
      <c r="AI646" s="137">
        <f t="array" ref="AI646">XLOOKUP(E646,'Đơn giá'!A:A,'Đơn giá'!D:D)</f>
        <v>31090</v>
      </c>
      <c r="AJ646" s="138">
        <f t="shared" si="12"/>
        <v>4974.4</v>
      </c>
      <c r="AK646" s="138">
        <f t="shared" si="13"/>
        <v>0</v>
      </c>
      <c r="AL646" s="138">
        <f t="shared" si="14"/>
        <v>0</v>
      </c>
      <c r="AM646" s="138">
        <f t="shared" si="15"/>
        <v>4974.4</v>
      </c>
      <c r="AN646" s="138">
        <f t="shared" si="16"/>
        <v>0</v>
      </c>
      <c r="AO646" s="139" t="str">
        <f t="array" ref="AO646">XLOOKUP($D:$D,'DS ST'!$J:$J,'DS ST'!K:K)</f>
        <v>SC003943 - Lâm Văn Tú</v>
      </c>
      <c r="AP646" s="139" t="str">
        <f t="array" ref="AP646">XLOOKUP($D:$D,'DS ST'!$J:$J,'DS ST'!L:L)</f>
        <v>Võ Thị Huệ</v>
      </c>
      <c r="AQ646" s="139" t="str">
        <f t="array" ref="AQ646">XLOOKUP($D:$D,'DS ST'!$J:$J,'DS ST'!M:M)</f>
        <v>HCM 011</v>
      </c>
      <c r="AR646" s="140"/>
      <c r="AS646" s="140"/>
      <c r="AT646" s="135" t="str">
        <f t="array" ref="AT646">xlookup($E:$E,'CLV2'!$A:$A,'CLV2'!$F:$F)</f>
        <v>3.LOCAL FRUITS</v>
      </c>
      <c r="AU646" s="135" t="str">
        <f t="array" ref="AU646">xlookup($E:$E,'CLV2'!$A:$A,'CLV2'!$G:$G)</f>
        <v>4.Trái Cây Đa Dạng</v>
      </c>
      <c r="AV646" s="142"/>
      <c r="AW646" s="143"/>
      <c r="AX646" s="144"/>
    </row>
    <row r="647" ht="22.5" customHeight="1">
      <c r="A647" s="113"/>
      <c r="B647" s="114">
        <v>46236.0</v>
      </c>
      <c r="C647" s="115" t="s">
        <v>961</v>
      </c>
      <c r="D647" s="116" t="str">
        <f>VLOOKUP(C647,'DS ST'!A:B,2,0)</f>
        <v>HNN</v>
      </c>
      <c r="E647" s="117">
        <v>1102981.0</v>
      </c>
      <c r="F647" s="115" t="s">
        <v>5260</v>
      </c>
      <c r="G647" s="115" t="s">
        <v>104</v>
      </c>
      <c r="H647" s="118">
        <v>3.1</v>
      </c>
      <c r="I647" s="118">
        <v>3.06</v>
      </c>
      <c r="J647" s="119">
        <f t="shared" si="4"/>
        <v>0.04</v>
      </c>
      <c r="K647" s="115" t="s">
        <v>5631</v>
      </c>
      <c r="L647" s="121" t="str">
        <f t="shared" si="5"/>
        <v>PT16033221102981</v>
      </c>
      <c r="M647" s="219" t="s">
        <v>5632</v>
      </c>
      <c r="N647" s="122">
        <v>0.040000000000000036</v>
      </c>
      <c r="O647" s="122"/>
      <c r="P647" s="119">
        <f t="shared" si="6"/>
        <v>0</v>
      </c>
      <c r="Q647" s="124"/>
      <c r="R647" s="124"/>
      <c r="S647" s="124"/>
      <c r="T647" s="125" t="s">
        <v>3271</v>
      </c>
      <c r="U647" s="126" t="s">
        <v>697</v>
      </c>
      <c r="V647" s="127" t="s">
        <v>492</v>
      </c>
      <c r="W647" s="129" t="str">
        <f t="shared" si="7"/>
        <v>Hao hụt</v>
      </c>
      <c r="X647" s="129" t="str">
        <f t="shared" si="34"/>
        <v/>
      </c>
      <c r="Y647" s="154" t="s">
        <v>499</v>
      </c>
      <c r="Z647" s="131" t="s">
        <v>745</v>
      </c>
      <c r="AA647" s="124"/>
      <c r="AB647" s="132"/>
      <c r="AC647" s="133"/>
      <c r="AD647" s="134"/>
      <c r="AE647" s="133"/>
      <c r="AF647" s="135" t="str">
        <f t="array" ref="AF647">xlookup($E:$E,'CLV2'!$A:$A,'CLV2'!E:E)</f>
        <v>2.FRUITS</v>
      </c>
      <c r="AG647" s="135" t="str">
        <f t="shared" si="10"/>
        <v>KG</v>
      </c>
      <c r="AH647" s="136">
        <f t="shared" si="11"/>
        <v>0.01290322581</v>
      </c>
      <c r="AI647" s="137" t="str">
        <f t="array" ref="AI647">XLOOKUP(E647,'Đơn giá'!A:A,'Đơn giá'!D:D)</f>
        <v>#N/A</v>
      </c>
      <c r="AJ647" s="138" t="str">
        <f t="shared" si="12"/>
        <v>#N/A</v>
      </c>
      <c r="AK647" s="138" t="str">
        <f t="shared" si="13"/>
        <v>#N/A</v>
      </c>
      <c r="AL647" s="138">
        <f t="shared" si="14"/>
        <v>0</v>
      </c>
      <c r="AM647" s="138" t="str">
        <f t="shared" si="15"/>
        <v>#N/A</v>
      </c>
      <c r="AN647" s="138">
        <f t="shared" si="16"/>
        <v>0</v>
      </c>
      <c r="AO647" s="139" t="str">
        <f t="array" ref="AO647">XLOOKUP($D:$D,'DS ST'!$J:$J,'DS ST'!K:K)</f>
        <v>SC003943 - Lâm Văn Tú</v>
      </c>
      <c r="AP647" s="139" t="str">
        <f t="array" ref="AP647">XLOOKUP($D:$D,'DS ST'!$J:$J,'DS ST'!L:L)</f>
        <v>Võ Thị Huệ</v>
      </c>
      <c r="AQ647" s="139" t="str">
        <f t="array" ref="AQ647">XLOOKUP($D:$D,'DS ST'!$J:$J,'DS ST'!M:M)</f>
        <v>HCM 011</v>
      </c>
      <c r="AR647" s="140"/>
      <c r="AS647" s="140"/>
      <c r="AT647" s="135" t="str">
        <f t="array" ref="AT647">xlookup($E:$E,'CLV2'!$A:$A,'CLV2'!$F:$F)</f>
        <v>3.LOCAL FRUITS</v>
      </c>
      <c r="AU647" s="135" t="str">
        <f t="array" ref="AU647">xlookup($E:$E,'CLV2'!$A:$A,'CLV2'!$G:$G)</f>
        <v>4.Bơ</v>
      </c>
      <c r="AV647" s="142"/>
      <c r="AW647" s="143"/>
      <c r="AX647" s="144"/>
    </row>
    <row r="648" ht="22.5" customHeight="1">
      <c r="A648" s="113"/>
      <c r="B648" s="114">
        <v>46236.0</v>
      </c>
      <c r="C648" s="115" t="s">
        <v>306</v>
      </c>
      <c r="D648" s="116" t="str">
        <f>VLOOKUP(C648,'DS ST'!A:B,2,0)</f>
        <v>A120</v>
      </c>
      <c r="E648" s="117">
        <v>1100816.0</v>
      </c>
      <c r="F648" s="115" t="s">
        <v>919</v>
      </c>
      <c r="G648" s="115" t="s">
        <v>104</v>
      </c>
      <c r="H648" s="118">
        <v>14.5</v>
      </c>
      <c r="I648" s="118">
        <v>14.32</v>
      </c>
      <c r="J648" s="119">
        <f t="shared" si="4"/>
        <v>0.18</v>
      </c>
      <c r="K648" s="115" t="s">
        <v>5633</v>
      </c>
      <c r="L648" s="121" t="str">
        <f t="shared" si="5"/>
        <v>PT16033211100816</v>
      </c>
      <c r="M648" s="219" t="s">
        <v>5634</v>
      </c>
      <c r="N648" s="122">
        <v>0.17999999999999972</v>
      </c>
      <c r="O648" s="122"/>
      <c r="P648" s="119">
        <f t="shared" si="6"/>
        <v>0</v>
      </c>
      <c r="Q648" s="124"/>
      <c r="R648" s="124"/>
      <c r="S648" s="124"/>
      <c r="T648" s="125" t="s">
        <v>695</v>
      </c>
      <c r="U648" s="126" t="s">
        <v>697</v>
      </c>
      <c r="V648" s="127" t="s">
        <v>492</v>
      </c>
      <c r="W648" s="129" t="str">
        <f t="shared" si="7"/>
        <v>Hao hụt</v>
      </c>
      <c r="X648" s="129" t="str">
        <f t="shared" si="34"/>
        <v/>
      </c>
      <c r="Y648" s="154" t="s">
        <v>499</v>
      </c>
      <c r="Z648" s="131" t="s">
        <v>745</v>
      </c>
      <c r="AA648" s="124"/>
      <c r="AB648" s="132"/>
      <c r="AC648" s="133"/>
      <c r="AD648" s="134"/>
      <c r="AE648" s="133"/>
      <c r="AF648" s="135" t="str">
        <f t="array" ref="AF648">xlookup($E:$E,'CLV2'!$A:$A,'CLV2'!E:E)</f>
        <v>2.FRUITS</v>
      </c>
      <c r="AG648" s="135" t="str">
        <f t="shared" si="10"/>
        <v>KG</v>
      </c>
      <c r="AH648" s="136">
        <f t="shared" si="11"/>
        <v>0.0124137931</v>
      </c>
      <c r="AI648" s="137">
        <f t="array" ref="AI648">XLOOKUP(E648,'Đơn giá'!A:A,'Đơn giá'!D:D)</f>
        <v>19000</v>
      </c>
      <c r="AJ648" s="138">
        <f t="shared" si="12"/>
        <v>3420</v>
      </c>
      <c r="AK648" s="138">
        <f t="shared" si="13"/>
        <v>3420</v>
      </c>
      <c r="AL648" s="138">
        <f t="shared" si="14"/>
        <v>0</v>
      </c>
      <c r="AM648" s="138">
        <f t="shared" si="15"/>
        <v>0</v>
      </c>
      <c r="AN648" s="138">
        <f t="shared" si="16"/>
        <v>0</v>
      </c>
      <c r="AO648" s="139" t="str">
        <f t="array" ref="AO648">XLOOKUP($D:$D,'DS ST'!$J:$J,'DS ST'!K:K)</f>
        <v>SC003733 - Trần Huỳnh Thơ</v>
      </c>
      <c r="AP648" s="139" t="str">
        <f t="array" ref="AP648">XLOOKUP($D:$D,'DS ST'!$J:$J,'DS ST'!L:L)</f>
        <v>Võ Thị Huệ</v>
      </c>
      <c r="AQ648" s="139" t="str">
        <f t="array" ref="AQ648">XLOOKUP($D:$D,'DS ST'!$J:$J,'DS ST'!M:M)</f>
        <v>HCM 013</v>
      </c>
      <c r="AR648" s="140"/>
      <c r="AS648" s="140"/>
      <c r="AT648" s="135" t="str">
        <f t="array" ref="AT648">xlookup($E:$E,'CLV2'!$A:$A,'CLV2'!$F:$F)</f>
        <v>3.LOCAL FRUITS</v>
      </c>
      <c r="AU648" s="135" t="str">
        <f t="array" ref="AU648">xlookup($E:$E,'CLV2'!$A:$A,'CLV2'!$G:$G)</f>
        <v>4.Dưa Hấu</v>
      </c>
      <c r="AV648" s="142"/>
      <c r="AW648" s="143"/>
      <c r="AX648" s="144"/>
    </row>
    <row r="649" ht="22.5" customHeight="1">
      <c r="A649" s="113"/>
      <c r="B649" s="114">
        <v>46236.0</v>
      </c>
      <c r="C649" s="115" t="s">
        <v>306</v>
      </c>
      <c r="D649" s="116" t="str">
        <f>VLOOKUP(C649,'DS ST'!A:B,2,0)</f>
        <v>A120</v>
      </c>
      <c r="E649" s="117">
        <v>1100992.0</v>
      </c>
      <c r="F649" s="115" t="s">
        <v>641</v>
      </c>
      <c r="G649" s="115" t="s">
        <v>104</v>
      </c>
      <c r="H649" s="118">
        <v>10.0</v>
      </c>
      <c r="I649" s="118">
        <v>9.88</v>
      </c>
      <c r="J649" s="119">
        <f t="shared" si="4"/>
        <v>0.12</v>
      </c>
      <c r="K649" s="115" t="s">
        <v>5633</v>
      </c>
      <c r="L649" s="121" t="str">
        <f t="shared" si="5"/>
        <v>PT16033211100992</v>
      </c>
      <c r="M649" s="219" t="s">
        <v>5634</v>
      </c>
      <c r="N649" s="122">
        <v>0.11999999999999922</v>
      </c>
      <c r="O649" s="122"/>
      <c r="P649" s="119">
        <f t="shared" si="6"/>
        <v>0</v>
      </c>
      <c r="Q649" s="124"/>
      <c r="R649" s="124"/>
      <c r="S649" s="124"/>
      <c r="T649" s="125" t="s">
        <v>695</v>
      </c>
      <c r="U649" s="126" t="s">
        <v>697</v>
      </c>
      <c r="V649" s="127" t="s">
        <v>492</v>
      </c>
      <c r="W649" s="129" t="str">
        <f t="shared" si="7"/>
        <v>Hao hụt</v>
      </c>
      <c r="X649" s="129" t="str">
        <f t="shared" si="34"/>
        <v/>
      </c>
      <c r="Y649" s="154" t="s">
        <v>499</v>
      </c>
      <c r="Z649" s="131" t="s">
        <v>745</v>
      </c>
      <c r="AA649" s="124"/>
      <c r="AB649" s="132"/>
      <c r="AC649" s="133"/>
      <c r="AD649" s="134"/>
      <c r="AE649" s="133"/>
      <c r="AF649" s="135" t="str">
        <f t="array" ref="AF649">xlookup($E:$E,'CLV2'!$A:$A,'CLV2'!E:E)</f>
        <v>2.FRUITS</v>
      </c>
      <c r="AG649" s="135" t="str">
        <f t="shared" si="10"/>
        <v>KG</v>
      </c>
      <c r="AH649" s="136">
        <f t="shared" si="11"/>
        <v>0.012</v>
      </c>
      <c r="AI649" s="137">
        <f t="array" ref="AI649">XLOOKUP(E649,'Đơn giá'!A:A,'Đơn giá'!D:D)</f>
        <v>37000</v>
      </c>
      <c r="AJ649" s="138">
        <f t="shared" si="12"/>
        <v>4440</v>
      </c>
      <c r="AK649" s="138">
        <f t="shared" si="13"/>
        <v>4440</v>
      </c>
      <c r="AL649" s="138">
        <f t="shared" si="14"/>
        <v>0</v>
      </c>
      <c r="AM649" s="138">
        <f t="shared" si="15"/>
        <v>0</v>
      </c>
      <c r="AN649" s="138">
        <f t="shared" si="16"/>
        <v>0</v>
      </c>
      <c r="AO649" s="139" t="str">
        <f t="array" ref="AO649">XLOOKUP($D:$D,'DS ST'!$J:$J,'DS ST'!K:K)</f>
        <v>SC003733 - Trần Huỳnh Thơ</v>
      </c>
      <c r="AP649" s="139" t="str">
        <f t="array" ref="AP649">XLOOKUP($D:$D,'DS ST'!$J:$J,'DS ST'!L:L)</f>
        <v>Võ Thị Huệ</v>
      </c>
      <c r="AQ649" s="139" t="str">
        <f t="array" ref="AQ649">XLOOKUP($D:$D,'DS ST'!$J:$J,'DS ST'!M:M)</f>
        <v>HCM 013</v>
      </c>
      <c r="AR649" s="140"/>
      <c r="AS649" s="140"/>
      <c r="AT649" s="135" t="str">
        <f t="array" ref="AT649">xlookup($E:$E,'CLV2'!$A:$A,'CLV2'!$F:$F)</f>
        <v>3.LOCAL FRUITS</v>
      </c>
      <c r="AU649" s="135" t="str">
        <f t="array" ref="AU649">xlookup($E:$E,'CLV2'!$A:$A,'CLV2'!$G:$G)</f>
        <v>4.Dưa Lưới</v>
      </c>
      <c r="AV649" s="142"/>
      <c r="AW649" s="143"/>
      <c r="AX649" s="144"/>
    </row>
    <row r="650" ht="22.5" customHeight="1">
      <c r="A650" s="113"/>
      <c r="B650" s="114">
        <v>46236.0</v>
      </c>
      <c r="C650" s="115" t="s">
        <v>306</v>
      </c>
      <c r="D650" s="116" t="str">
        <f>VLOOKUP(C650,'DS ST'!A:B,2,0)</f>
        <v>A120</v>
      </c>
      <c r="E650" s="117">
        <v>1101062.0</v>
      </c>
      <c r="F650" s="115" t="s">
        <v>103</v>
      </c>
      <c r="G650" s="115" t="s">
        <v>104</v>
      </c>
      <c r="H650" s="118">
        <v>10.0</v>
      </c>
      <c r="I650" s="118">
        <v>9.88</v>
      </c>
      <c r="J650" s="119">
        <f t="shared" si="4"/>
        <v>0.12</v>
      </c>
      <c r="K650" s="115" t="s">
        <v>5633</v>
      </c>
      <c r="L650" s="121" t="str">
        <f t="shared" si="5"/>
        <v>PT16033211101062</v>
      </c>
      <c r="M650" s="219" t="s">
        <v>5634</v>
      </c>
      <c r="N650" s="122">
        <v>0.11999999999999922</v>
      </c>
      <c r="O650" s="122"/>
      <c r="P650" s="119">
        <f t="shared" si="6"/>
        <v>0</v>
      </c>
      <c r="Q650" s="124"/>
      <c r="R650" s="124"/>
      <c r="S650" s="124"/>
      <c r="T650" s="125" t="s">
        <v>695</v>
      </c>
      <c r="U650" s="126" t="s">
        <v>697</v>
      </c>
      <c r="V650" s="127" t="s">
        <v>492</v>
      </c>
      <c r="W650" s="129" t="str">
        <f t="shared" si="7"/>
        <v>Hao hụt</v>
      </c>
      <c r="X650" s="129" t="str">
        <f t="shared" si="34"/>
        <v/>
      </c>
      <c r="Y650" s="154" t="s">
        <v>499</v>
      </c>
      <c r="Z650" s="131" t="s">
        <v>745</v>
      </c>
      <c r="AA650" s="124"/>
      <c r="AB650" s="132"/>
      <c r="AC650" s="133"/>
      <c r="AD650" s="134"/>
      <c r="AE650" s="133"/>
      <c r="AF650" s="135" t="str">
        <f t="array" ref="AF650">xlookup($E:$E,'CLV2'!$A:$A,'CLV2'!E:E)</f>
        <v>2.FRUITS</v>
      </c>
      <c r="AG650" s="135" t="str">
        <f t="shared" si="10"/>
        <v>KG</v>
      </c>
      <c r="AH650" s="136">
        <f t="shared" si="11"/>
        <v>0.012</v>
      </c>
      <c r="AI650" s="137">
        <f t="array" ref="AI650">XLOOKUP(E650,'Đơn giá'!A:A,'Đơn giá'!D:D)</f>
        <v>23000</v>
      </c>
      <c r="AJ650" s="138">
        <f t="shared" si="12"/>
        <v>2760</v>
      </c>
      <c r="AK650" s="138">
        <f t="shared" si="13"/>
        <v>2760</v>
      </c>
      <c r="AL650" s="138">
        <f t="shared" si="14"/>
        <v>0</v>
      </c>
      <c r="AM650" s="138">
        <f t="shared" si="15"/>
        <v>0</v>
      </c>
      <c r="AN650" s="138">
        <f t="shared" si="16"/>
        <v>0</v>
      </c>
      <c r="AO650" s="139" t="str">
        <f t="array" ref="AO650">XLOOKUP($D:$D,'DS ST'!$J:$J,'DS ST'!K:K)</f>
        <v>SC003733 - Trần Huỳnh Thơ</v>
      </c>
      <c r="AP650" s="139" t="str">
        <f t="array" ref="AP650">XLOOKUP($D:$D,'DS ST'!$J:$J,'DS ST'!L:L)</f>
        <v>Võ Thị Huệ</v>
      </c>
      <c r="AQ650" s="139" t="str">
        <f t="array" ref="AQ650">XLOOKUP($D:$D,'DS ST'!$J:$J,'DS ST'!M:M)</f>
        <v>HCM 013</v>
      </c>
      <c r="AR650" s="140"/>
      <c r="AS650" s="140"/>
      <c r="AT650" s="135" t="str">
        <f t="array" ref="AT650">xlookup($E:$E,'CLV2'!$A:$A,'CLV2'!$F:$F)</f>
        <v>3.LOCAL FRUITS</v>
      </c>
      <c r="AU650" s="135" t="str">
        <f t="array" ref="AU650">xlookup($E:$E,'CLV2'!$A:$A,'CLV2'!$G:$G)</f>
        <v>4.Chuối</v>
      </c>
      <c r="AV650" s="142"/>
      <c r="AW650" s="143"/>
      <c r="AX650" s="144"/>
    </row>
    <row r="651" ht="22.5" customHeight="1">
      <c r="A651" s="113"/>
      <c r="B651" s="114">
        <v>46236.0</v>
      </c>
      <c r="C651" s="115" t="s">
        <v>306</v>
      </c>
      <c r="D651" s="116" t="str">
        <f>VLOOKUP(C651,'DS ST'!A:B,2,0)</f>
        <v>A120</v>
      </c>
      <c r="E651" s="117">
        <v>1101079.0</v>
      </c>
      <c r="F651" s="115" t="s">
        <v>2047</v>
      </c>
      <c r="G651" s="115" t="s">
        <v>104</v>
      </c>
      <c r="H651" s="118">
        <v>6.1</v>
      </c>
      <c r="I651" s="118">
        <v>5.99</v>
      </c>
      <c r="J651" s="119">
        <f t="shared" si="4"/>
        <v>0.11</v>
      </c>
      <c r="K651" s="115" t="s">
        <v>5633</v>
      </c>
      <c r="L651" s="121" t="str">
        <f t="shared" si="5"/>
        <v>PT16033211101079</v>
      </c>
      <c r="M651" s="219" t="s">
        <v>5634</v>
      </c>
      <c r="N651" s="122">
        <v>0.10999999999999943</v>
      </c>
      <c r="O651" s="122"/>
      <c r="P651" s="119">
        <f t="shared" si="6"/>
        <v>0</v>
      </c>
      <c r="Q651" s="124"/>
      <c r="R651" s="124"/>
      <c r="S651" s="124"/>
      <c r="T651" s="125" t="s">
        <v>695</v>
      </c>
      <c r="U651" s="126" t="s">
        <v>697</v>
      </c>
      <c r="V651" s="127" t="s">
        <v>492</v>
      </c>
      <c r="W651" s="129" t="str">
        <f t="shared" si="7"/>
        <v>Hao hụt</v>
      </c>
      <c r="X651" s="129" t="str">
        <f t="shared" si="34"/>
        <v/>
      </c>
      <c r="Y651" s="154" t="s">
        <v>499</v>
      </c>
      <c r="Z651" s="131" t="s">
        <v>745</v>
      </c>
      <c r="AA651" s="124"/>
      <c r="AB651" s="132"/>
      <c r="AC651" s="133"/>
      <c r="AD651" s="134"/>
      <c r="AE651" s="133"/>
      <c r="AF651" s="135" t="str">
        <f t="array" ref="AF651">xlookup($E:$E,'CLV2'!$A:$A,'CLV2'!E:E)</f>
        <v>2.FRUITS</v>
      </c>
      <c r="AG651" s="135" t="str">
        <f t="shared" si="10"/>
        <v>KG</v>
      </c>
      <c r="AH651" s="136">
        <f t="shared" si="11"/>
        <v>0.01803278689</v>
      </c>
      <c r="AI651" s="137">
        <f t="array" ref="AI651">XLOOKUP(E651,'Đơn giá'!A:A,'Đơn giá'!D:D)</f>
        <v>69416</v>
      </c>
      <c r="AJ651" s="138">
        <f t="shared" si="12"/>
        <v>7635.76</v>
      </c>
      <c r="AK651" s="138">
        <f t="shared" si="13"/>
        <v>7635.76</v>
      </c>
      <c r="AL651" s="138">
        <f t="shared" si="14"/>
        <v>0</v>
      </c>
      <c r="AM651" s="138">
        <f t="shared" si="15"/>
        <v>0</v>
      </c>
      <c r="AN651" s="138">
        <f t="shared" si="16"/>
        <v>0</v>
      </c>
      <c r="AO651" s="139" t="str">
        <f t="array" ref="AO651">XLOOKUP($D:$D,'DS ST'!$J:$J,'DS ST'!K:K)</f>
        <v>SC003733 - Trần Huỳnh Thơ</v>
      </c>
      <c r="AP651" s="139" t="str">
        <f t="array" ref="AP651">XLOOKUP($D:$D,'DS ST'!$J:$J,'DS ST'!L:L)</f>
        <v>Võ Thị Huệ</v>
      </c>
      <c r="AQ651" s="139" t="str">
        <f t="array" ref="AQ651">XLOOKUP($D:$D,'DS ST'!$J:$J,'DS ST'!M:M)</f>
        <v>HCM 013</v>
      </c>
      <c r="AR651" s="140"/>
      <c r="AS651" s="140"/>
      <c r="AT651" s="135" t="str">
        <f t="array" ref="AT651">xlookup($E:$E,'CLV2'!$A:$A,'CLV2'!$F:$F)</f>
        <v>3.LOCAL FRUITS</v>
      </c>
      <c r="AU651" s="135" t="str">
        <f t="array" ref="AU651">xlookup($E:$E,'CLV2'!$A:$A,'CLV2'!$G:$G)</f>
        <v>4.Bơ</v>
      </c>
      <c r="AV651" s="142"/>
      <c r="AW651" s="143"/>
      <c r="AX651" s="144"/>
    </row>
    <row r="652" ht="22.5" customHeight="1">
      <c r="A652" s="113"/>
      <c r="B652" s="114">
        <v>46236.0</v>
      </c>
      <c r="C652" s="115" t="s">
        <v>306</v>
      </c>
      <c r="D652" s="116" t="str">
        <f>VLOOKUP(C652,'DS ST'!A:B,2,0)</f>
        <v>A120</v>
      </c>
      <c r="E652" s="117">
        <v>1101302.0</v>
      </c>
      <c r="F652" s="115" t="s">
        <v>944</v>
      </c>
      <c r="G652" s="115" t="s">
        <v>104</v>
      </c>
      <c r="H652" s="118">
        <v>16.0</v>
      </c>
      <c r="I652" s="118">
        <v>15.88</v>
      </c>
      <c r="J652" s="119">
        <f t="shared" si="4"/>
        <v>0.12</v>
      </c>
      <c r="K652" s="115" t="s">
        <v>5633</v>
      </c>
      <c r="L652" s="121" t="str">
        <f t="shared" si="5"/>
        <v>PT16033211101302</v>
      </c>
      <c r="M652" s="219" t="s">
        <v>5634</v>
      </c>
      <c r="N652" s="122">
        <v>0.11999999999999922</v>
      </c>
      <c r="O652" s="122"/>
      <c r="P652" s="119">
        <f t="shared" si="6"/>
        <v>0</v>
      </c>
      <c r="Q652" s="124"/>
      <c r="R652" s="124"/>
      <c r="S652" s="124"/>
      <c r="T652" s="125" t="s">
        <v>695</v>
      </c>
      <c r="U652" s="126" t="s">
        <v>697</v>
      </c>
      <c r="V652" s="127" t="s">
        <v>492</v>
      </c>
      <c r="W652" s="129" t="str">
        <f t="shared" si="7"/>
        <v>Hao hụt</v>
      </c>
      <c r="X652" s="129" t="str">
        <f t="shared" si="34"/>
        <v/>
      </c>
      <c r="Y652" s="154" t="s">
        <v>499</v>
      </c>
      <c r="Z652" s="131" t="s">
        <v>745</v>
      </c>
      <c r="AA652" s="124"/>
      <c r="AB652" s="132"/>
      <c r="AC652" s="133"/>
      <c r="AD652" s="134"/>
      <c r="AE652" s="133"/>
      <c r="AF652" s="135" t="str">
        <f t="array" ref="AF652">xlookup($E:$E,'CLV2'!$A:$A,'CLV2'!E:E)</f>
        <v>2.FRUITS</v>
      </c>
      <c r="AG652" s="135" t="str">
        <f t="shared" si="10"/>
        <v>KG</v>
      </c>
      <c r="AH652" s="136">
        <f t="shared" si="11"/>
        <v>0.0075</v>
      </c>
      <c r="AI652" s="137">
        <f t="array" ref="AI652">XLOOKUP(E652,'Đơn giá'!A:A,'Đơn giá'!D:D)</f>
        <v>17500</v>
      </c>
      <c r="AJ652" s="138">
        <f t="shared" si="12"/>
        <v>2100</v>
      </c>
      <c r="AK652" s="138">
        <f t="shared" si="13"/>
        <v>2100</v>
      </c>
      <c r="AL652" s="138">
        <f t="shared" si="14"/>
        <v>0</v>
      </c>
      <c r="AM652" s="138">
        <f t="shared" si="15"/>
        <v>0</v>
      </c>
      <c r="AN652" s="138">
        <f t="shared" si="16"/>
        <v>0</v>
      </c>
      <c r="AO652" s="139" t="str">
        <f t="array" ref="AO652">XLOOKUP($D:$D,'DS ST'!$J:$J,'DS ST'!K:K)</f>
        <v>SC003733 - Trần Huỳnh Thơ</v>
      </c>
      <c r="AP652" s="139" t="str">
        <f t="array" ref="AP652">XLOOKUP($D:$D,'DS ST'!$J:$J,'DS ST'!L:L)</f>
        <v>Võ Thị Huệ</v>
      </c>
      <c r="AQ652" s="139" t="str">
        <f t="array" ref="AQ652">XLOOKUP($D:$D,'DS ST'!$J:$J,'DS ST'!M:M)</f>
        <v>HCM 013</v>
      </c>
      <c r="AR652" s="140"/>
      <c r="AS652" s="140"/>
      <c r="AT652" s="135" t="str">
        <f t="array" ref="AT652">xlookup($E:$E,'CLV2'!$A:$A,'CLV2'!$F:$F)</f>
        <v>3.LOCAL FRUITS</v>
      </c>
      <c r="AU652" s="135" t="str">
        <f t="array" ref="AU652">xlookup($E:$E,'CLV2'!$A:$A,'CLV2'!$G:$G)</f>
        <v>4.Chuối</v>
      </c>
      <c r="AV652" s="142"/>
      <c r="AW652" s="143"/>
      <c r="AX652" s="144"/>
    </row>
    <row r="653" ht="22.5" customHeight="1">
      <c r="A653" s="113"/>
      <c r="B653" s="114">
        <v>46236.0</v>
      </c>
      <c r="C653" s="115" t="s">
        <v>306</v>
      </c>
      <c r="D653" s="116" t="str">
        <f>VLOOKUP(C653,'DS ST'!A:B,2,0)</f>
        <v>A120</v>
      </c>
      <c r="E653" s="117">
        <v>1101592.0</v>
      </c>
      <c r="F653" s="115" t="s">
        <v>1161</v>
      </c>
      <c r="G653" s="115" t="s">
        <v>104</v>
      </c>
      <c r="H653" s="118">
        <v>10.1</v>
      </c>
      <c r="I653" s="118">
        <v>9.9</v>
      </c>
      <c r="J653" s="119">
        <f t="shared" si="4"/>
        <v>0.2</v>
      </c>
      <c r="K653" s="115" t="s">
        <v>5633</v>
      </c>
      <c r="L653" s="121" t="str">
        <f t="shared" si="5"/>
        <v>PT16033211101592</v>
      </c>
      <c r="M653" s="219" t="s">
        <v>5634</v>
      </c>
      <c r="N653" s="122">
        <v>0.1999999999999993</v>
      </c>
      <c r="O653" s="122"/>
      <c r="P653" s="119">
        <f t="shared" si="6"/>
        <v>0</v>
      </c>
      <c r="Q653" s="124"/>
      <c r="R653" s="124"/>
      <c r="S653" s="124"/>
      <c r="T653" s="125" t="s">
        <v>695</v>
      </c>
      <c r="U653" s="126" t="s">
        <v>697</v>
      </c>
      <c r="V653" s="127" t="s">
        <v>492</v>
      </c>
      <c r="W653" s="129" t="str">
        <f t="shared" si="7"/>
        <v>Hao hụt</v>
      </c>
      <c r="X653" s="129" t="str">
        <f t="shared" si="34"/>
        <v/>
      </c>
      <c r="Y653" s="154" t="s">
        <v>499</v>
      </c>
      <c r="Z653" s="131" t="s">
        <v>745</v>
      </c>
      <c r="AA653" s="124"/>
      <c r="AB653" s="132"/>
      <c r="AC653" s="133"/>
      <c r="AD653" s="134"/>
      <c r="AE653" s="133"/>
      <c r="AF653" s="135" t="str">
        <f t="array" ref="AF653">xlookup($E:$E,'CLV2'!$A:$A,'CLV2'!E:E)</f>
        <v>2.FRUITS</v>
      </c>
      <c r="AG653" s="135" t="str">
        <f t="shared" si="10"/>
        <v>KG</v>
      </c>
      <c r="AH653" s="136">
        <f t="shared" si="11"/>
        <v>0.0198019802</v>
      </c>
      <c r="AI653" s="137">
        <f t="array" ref="AI653">XLOOKUP(E653,'Đơn giá'!A:A,'Đơn giá'!D:D)</f>
        <v>73000</v>
      </c>
      <c r="AJ653" s="138">
        <f t="shared" si="12"/>
        <v>14600</v>
      </c>
      <c r="AK653" s="138">
        <f t="shared" si="13"/>
        <v>14600</v>
      </c>
      <c r="AL653" s="138">
        <f t="shared" si="14"/>
        <v>0</v>
      </c>
      <c r="AM653" s="138">
        <f t="shared" si="15"/>
        <v>0</v>
      </c>
      <c r="AN653" s="138">
        <f t="shared" si="16"/>
        <v>0</v>
      </c>
      <c r="AO653" s="139" t="str">
        <f t="array" ref="AO653">XLOOKUP($D:$D,'DS ST'!$J:$J,'DS ST'!K:K)</f>
        <v>SC003733 - Trần Huỳnh Thơ</v>
      </c>
      <c r="AP653" s="139" t="str">
        <f t="array" ref="AP653">XLOOKUP($D:$D,'DS ST'!$J:$J,'DS ST'!L:L)</f>
        <v>Võ Thị Huệ</v>
      </c>
      <c r="AQ653" s="139" t="str">
        <f t="array" ref="AQ653">XLOOKUP($D:$D,'DS ST'!$J:$J,'DS ST'!M:M)</f>
        <v>HCM 013</v>
      </c>
      <c r="AR653" s="140"/>
      <c r="AS653" s="140"/>
      <c r="AT653" s="135" t="str">
        <f t="array" ref="AT653">xlookup($E:$E,'CLV2'!$A:$A,'CLV2'!$F:$F)</f>
        <v>3.LOCAL FRUITS</v>
      </c>
      <c r="AU653" s="135" t="str">
        <f t="array" ref="AU653">xlookup($E:$E,'CLV2'!$A:$A,'CLV2'!$G:$G)</f>
        <v>4.Sầu Riêng</v>
      </c>
      <c r="AV653" s="142"/>
      <c r="AW653" s="143"/>
      <c r="AX653" s="144"/>
    </row>
    <row r="654" ht="22.5" customHeight="1">
      <c r="A654" s="113"/>
      <c r="B654" s="114">
        <v>46236.0</v>
      </c>
      <c r="C654" s="115" t="s">
        <v>306</v>
      </c>
      <c r="D654" s="116" t="str">
        <f>VLOOKUP(C654,'DS ST'!A:B,2,0)</f>
        <v>A120</v>
      </c>
      <c r="E654" s="117">
        <v>1101818.0</v>
      </c>
      <c r="F654" s="115" t="s">
        <v>2303</v>
      </c>
      <c r="G654" s="115" t="s">
        <v>104</v>
      </c>
      <c r="H654" s="118">
        <v>3.0</v>
      </c>
      <c r="I654" s="118">
        <v>2.98</v>
      </c>
      <c r="J654" s="119">
        <f t="shared" si="4"/>
        <v>0.02</v>
      </c>
      <c r="K654" s="115" t="s">
        <v>5633</v>
      </c>
      <c r="L654" s="121" t="str">
        <f t="shared" si="5"/>
        <v>PT16033211101818</v>
      </c>
      <c r="M654" s="219" t="s">
        <v>5634</v>
      </c>
      <c r="N654" s="122">
        <v>0.020000000000000018</v>
      </c>
      <c r="O654" s="122"/>
      <c r="P654" s="119">
        <f t="shared" si="6"/>
        <v>0</v>
      </c>
      <c r="Q654" s="124"/>
      <c r="R654" s="124"/>
      <c r="S654" s="124"/>
      <c r="T654" s="125" t="s">
        <v>695</v>
      </c>
      <c r="U654" s="126" t="s">
        <v>697</v>
      </c>
      <c r="V654" s="127" t="s">
        <v>492</v>
      </c>
      <c r="W654" s="129" t="str">
        <f t="shared" si="7"/>
        <v>Hao hụt</v>
      </c>
      <c r="X654" s="129" t="str">
        <f t="shared" si="34"/>
        <v/>
      </c>
      <c r="Y654" s="154" t="s">
        <v>499</v>
      </c>
      <c r="Z654" s="131" t="s">
        <v>745</v>
      </c>
      <c r="AA654" s="124"/>
      <c r="AB654" s="132"/>
      <c r="AC654" s="133"/>
      <c r="AD654" s="134"/>
      <c r="AE654" s="133"/>
      <c r="AF654" s="135" t="str">
        <f t="array" ref="AF654">xlookup($E:$E,'CLV2'!$A:$A,'CLV2'!E:E)</f>
        <v>2.FRUITS</v>
      </c>
      <c r="AG654" s="135" t="str">
        <f t="shared" si="10"/>
        <v>KG</v>
      </c>
      <c r="AH654" s="136">
        <f t="shared" si="11"/>
        <v>0.006666666667</v>
      </c>
      <c r="AI654" s="137">
        <f t="array" ref="AI654">XLOOKUP(E654,'Đơn giá'!A:A,'Đơn giá'!D:D)</f>
        <v>31090</v>
      </c>
      <c r="AJ654" s="138">
        <f t="shared" si="12"/>
        <v>621.8</v>
      </c>
      <c r="AK654" s="138">
        <f t="shared" si="13"/>
        <v>621.8</v>
      </c>
      <c r="AL654" s="138">
        <f t="shared" si="14"/>
        <v>0</v>
      </c>
      <c r="AM654" s="138">
        <f t="shared" si="15"/>
        <v>0</v>
      </c>
      <c r="AN654" s="138">
        <f t="shared" si="16"/>
        <v>0</v>
      </c>
      <c r="AO654" s="139" t="str">
        <f t="array" ref="AO654">XLOOKUP($D:$D,'DS ST'!$J:$J,'DS ST'!K:K)</f>
        <v>SC003733 - Trần Huỳnh Thơ</v>
      </c>
      <c r="AP654" s="139" t="str">
        <f t="array" ref="AP654">XLOOKUP($D:$D,'DS ST'!$J:$J,'DS ST'!L:L)</f>
        <v>Võ Thị Huệ</v>
      </c>
      <c r="AQ654" s="139" t="str">
        <f t="array" ref="AQ654">XLOOKUP($D:$D,'DS ST'!$J:$J,'DS ST'!M:M)</f>
        <v>HCM 013</v>
      </c>
      <c r="AR654" s="140"/>
      <c r="AS654" s="140"/>
      <c r="AT654" s="135" t="str">
        <f t="array" ref="AT654">xlookup($E:$E,'CLV2'!$A:$A,'CLV2'!$F:$F)</f>
        <v>3.LOCAL FRUITS</v>
      </c>
      <c r="AU654" s="135" t="str">
        <f t="array" ref="AU654">xlookup($E:$E,'CLV2'!$A:$A,'CLV2'!$G:$G)</f>
        <v>4.Trái Cây Đa Dạng</v>
      </c>
      <c r="AV654" s="142"/>
      <c r="AW654" s="143"/>
      <c r="AX654" s="144"/>
    </row>
    <row r="655" ht="22.5" customHeight="1">
      <c r="A655" s="113"/>
      <c r="B655" s="114">
        <v>46236.0</v>
      </c>
      <c r="C655" s="115" t="s">
        <v>306</v>
      </c>
      <c r="D655" s="116" t="str">
        <f>VLOOKUP(C655,'DS ST'!A:B,2,0)</f>
        <v>A120</v>
      </c>
      <c r="E655" s="117">
        <v>1102981.0</v>
      </c>
      <c r="F655" s="115" t="s">
        <v>5260</v>
      </c>
      <c r="G655" s="115" t="s">
        <v>104</v>
      </c>
      <c r="H655" s="118">
        <v>3.1</v>
      </c>
      <c r="I655" s="118">
        <v>3.06</v>
      </c>
      <c r="J655" s="119">
        <f t="shared" si="4"/>
        <v>0.04</v>
      </c>
      <c r="K655" s="115" t="s">
        <v>5633</v>
      </c>
      <c r="L655" s="121" t="str">
        <f t="shared" si="5"/>
        <v>PT16033211102981</v>
      </c>
      <c r="M655" s="219" t="s">
        <v>5634</v>
      </c>
      <c r="N655" s="122">
        <v>0.040000000000000036</v>
      </c>
      <c r="O655" s="122"/>
      <c r="P655" s="119">
        <f t="shared" si="6"/>
        <v>0</v>
      </c>
      <c r="Q655" s="124"/>
      <c r="R655" s="124"/>
      <c r="S655" s="124"/>
      <c r="T655" s="125" t="s">
        <v>695</v>
      </c>
      <c r="U655" s="126" t="s">
        <v>697</v>
      </c>
      <c r="V655" s="127" t="s">
        <v>492</v>
      </c>
      <c r="W655" s="129" t="str">
        <f t="shared" si="7"/>
        <v>Hao hụt</v>
      </c>
      <c r="X655" s="129" t="str">
        <f t="shared" si="34"/>
        <v/>
      </c>
      <c r="Y655" s="154" t="s">
        <v>499</v>
      </c>
      <c r="Z655" s="131" t="s">
        <v>745</v>
      </c>
      <c r="AA655" s="124"/>
      <c r="AB655" s="132"/>
      <c r="AC655" s="133"/>
      <c r="AD655" s="134"/>
      <c r="AE655" s="133"/>
      <c r="AF655" s="135" t="str">
        <f t="array" ref="AF655">xlookup($E:$E,'CLV2'!$A:$A,'CLV2'!E:E)</f>
        <v>2.FRUITS</v>
      </c>
      <c r="AG655" s="135" t="str">
        <f t="shared" si="10"/>
        <v>KG</v>
      </c>
      <c r="AH655" s="136">
        <f t="shared" si="11"/>
        <v>0.01290322581</v>
      </c>
      <c r="AI655" s="137" t="str">
        <f t="array" ref="AI655">XLOOKUP(E655,'Đơn giá'!A:A,'Đơn giá'!D:D)</f>
        <v>#N/A</v>
      </c>
      <c r="AJ655" s="138" t="str">
        <f t="shared" si="12"/>
        <v>#N/A</v>
      </c>
      <c r="AK655" s="138" t="str">
        <f t="shared" si="13"/>
        <v>#N/A</v>
      </c>
      <c r="AL655" s="138">
        <f t="shared" si="14"/>
        <v>0</v>
      </c>
      <c r="AM655" s="138" t="str">
        <f t="shared" si="15"/>
        <v>#N/A</v>
      </c>
      <c r="AN655" s="138">
        <f t="shared" si="16"/>
        <v>0</v>
      </c>
      <c r="AO655" s="139" t="str">
        <f t="array" ref="AO655">XLOOKUP($D:$D,'DS ST'!$J:$J,'DS ST'!K:K)</f>
        <v>SC003733 - Trần Huỳnh Thơ</v>
      </c>
      <c r="AP655" s="139" t="str">
        <f t="array" ref="AP655">XLOOKUP($D:$D,'DS ST'!$J:$J,'DS ST'!L:L)</f>
        <v>Võ Thị Huệ</v>
      </c>
      <c r="AQ655" s="139" t="str">
        <f t="array" ref="AQ655">XLOOKUP($D:$D,'DS ST'!$J:$J,'DS ST'!M:M)</f>
        <v>HCM 013</v>
      </c>
      <c r="AR655" s="140"/>
      <c r="AS655" s="140"/>
      <c r="AT655" s="135" t="str">
        <f t="array" ref="AT655">xlookup($E:$E,'CLV2'!$A:$A,'CLV2'!$F:$F)</f>
        <v>3.LOCAL FRUITS</v>
      </c>
      <c r="AU655" s="135" t="str">
        <f t="array" ref="AU655">xlookup($E:$E,'CLV2'!$A:$A,'CLV2'!$G:$G)</f>
        <v>4.Bơ</v>
      </c>
      <c r="AV655" s="142"/>
      <c r="AW655" s="143"/>
      <c r="AX655" s="144"/>
    </row>
    <row r="656" ht="22.5" customHeight="1">
      <c r="A656" s="113"/>
      <c r="B656" s="114">
        <v>46236.0</v>
      </c>
      <c r="C656" s="115" t="s">
        <v>373</v>
      </c>
      <c r="D656" s="116" t="str">
        <f>VLOOKUP(C656,'DS ST'!A:B,2,0)</f>
        <v>A130</v>
      </c>
      <c r="E656" s="117">
        <v>1100867.0</v>
      </c>
      <c r="F656" s="115" t="s">
        <v>924</v>
      </c>
      <c r="G656" s="115" t="s">
        <v>104</v>
      </c>
      <c r="H656" s="118">
        <v>6.0</v>
      </c>
      <c r="I656" s="118">
        <v>5.905</v>
      </c>
      <c r="J656" s="119">
        <f t="shared" si="4"/>
        <v>0.095</v>
      </c>
      <c r="K656" s="115" t="s">
        <v>5635</v>
      </c>
      <c r="L656" s="121" t="str">
        <f t="shared" si="5"/>
        <v>PT16033201100867</v>
      </c>
      <c r="M656" s="219" t="s">
        <v>5636</v>
      </c>
      <c r="N656" s="122">
        <v>0.09499999999999975</v>
      </c>
      <c r="O656" s="122"/>
      <c r="P656" s="119">
        <f t="shared" si="6"/>
        <v>0</v>
      </c>
      <c r="Q656" s="124"/>
      <c r="R656" s="124"/>
      <c r="S656" s="124"/>
      <c r="T656" s="125" t="s">
        <v>3271</v>
      </c>
      <c r="U656" s="126" t="s">
        <v>697</v>
      </c>
      <c r="V656" s="127" t="s">
        <v>492</v>
      </c>
      <c r="W656" s="129" t="str">
        <f t="shared" si="7"/>
        <v>Hao hụt</v>
      </c>
      <c r="X656" s="129" t="str">
        <f t="shared" si="34"/>
        <v/>
      </c>
      <c r="Y656" s="154" t="s">
        <v>499</v>
      </c>
      <c r="Z656" s="131" t="s">
        <v>745</v>
      </c>
      <c r="AA656" s="124"/>
      <c r="AB656" s="132"/>
      <c r="AC656" s="133"/>
      <c r="AD656" s="134"/>
      <c r="AE656" s="133"/>
      <c r="AF656" s="135" t="str">
        <f t="array" ref="AF656">xlookup($E:$E,'CLV2'!$A:$A,'CLV2'!E:E)</f>
        <v>2.FRUITS</v>
      </c>
      <c r="AG656" s="135" t="str">
        <f t="shared" si="10"/>
        <v>KG</v>
      </c>
      <c r="AH656" s="136">
        <f t="shared" si="11"/>
        <v>0.01583333333</v>
      </c>
      <c r="AI656" s="137">
        <f t="array" ref="AI656">XLOOKUP(E656,'Đơn giá'!A:A,'Đơn giá'!D:D)</f>
        <v>33000</v>
      </c>
      <c r="AJ656" s="138">
        <f t="shared" si="12"/>
        <v>3135</v>
      </c>
      <c r="AK656" s="138">
        <f t="shared" si="13"/>
        <v>3135</v>
      </c>
      <c r="AL656" s="138">
        <f t="shared" si="14"/>
        <v>0</v>
      </c>
      <c r="AM656" s="138">
        <f t="shared" si="15"/>
        <v>0</v>
      </c>
      <c r="AN656" s="138">
        <f t="shared" si="16"/>
        <v>0</v>
      </c>
      <c r="AO656" s="139" t="str">
        <f t="array" ref="AO656">XLOOKUP($D:$D,'DS ST'!$J:$J,'DS ST'!K:K)</f>
        <v>SC004524 - Trần Thanh Hiền</v>
      </c>
      <c r="AP656" s="139" t="str">
        <f t="array" ref="AP656">XLOOKUP($D:$D,'DS ST'!$J:$J,'DS ST'!L:L)</f>
        <v>Nguyễn Thị Cà</v>
      </c>
      <c r="AQ656" s="139" t="str">
        <f t="array" ref="AQ656">XLOOKUP($D:$D,'DS ST'!$J:$J,'DS ST'!M:M)</f>
        <v>HCM 019</v>
      </c>
      <c r="AR656" s="140"/>
      <c r="AS656" s="140"/>
      <c r="AT656" s="135" t="str">
        <f t="array" ref="AT656">xlookup($E:$E,'CLV2'!$A:$A,'CLV2'!$F:$F)</f>
        <v>3.LOCAL FRUITS</v>
      </c>
      <c r="AU656" s="135" t="str">
        <f t="array" ref="AU656">xlookup($E:$E,'CLV2'!$A:$A,'CLV2'!$G:$G)</f>
        <v>4.Bưởi</v>
      </c>
      <c r="AV656" s="142"/>
      <c r="AW656" s="143"/>
      <c r="AX656" s="144"/>
    </row>
    <row r="657" ht="22.5" customHeight="1">
      <c r="A657" s="113"/>
      <c r="B657" s="114">
        <v>46236.0</v>
      </c>
      <c r="C657" s="115" t="s">
        <v>373</v>
      </c>
      <c r="D657" s="116" t="str">
        <f>VLOOKUP(C657,'DS ST'!A:B,2,0)</f>
        <v>A130</v>
      </c>
      <c r="E657" s="117">
        <v>1101366.0</v>
      </c>
      <c r="F657" s="115" t="s">
        <v>1804</v>
      </c>
      <c r="G657" s="115" t="s">
        <v>104</v>
      </c>
      <c r="H657" s="118">
        <v>4.1</v>
      </c>
      <c r="I657" s="118">
        <v>3.94</v>
      </c>
      <c r="J657" s="119">
        <f t="shared" si="4"/>
        <v>0.16</v>
      </c>
      <c r="K657" s="115" t="s">
        <v>5635</v>
      </c>
      <c r="L657" s="121" t="str">
        <f t="shared" si="5"/>
        <v>PT16033201101366</v>
      </c>
      <c r="M657" s="219" t="s">
        <v>5636</v>
      </c>
      <c r="N657" s="122">
        <v>0.1599999999999997</v>
      </c>
      <c r="O657" s="122"/>
      <c r="P657" s="119">
        <f t="shared" si="6"/>
        <v>0</v>
      </c>
      <c r="Q657" s="124"/>
      <c r="R657" s="124"/>
      <c r="S657" s="124"/>
      <c r="T657" s="125" t="s">
        <v>3271</v>
      </c>
      <c r="U657" s="126" t="s">
        <v>697</v>
      </c>
      <c r="V657" s="127" t="s">
        <v>492</v>
      </c>
      <c r="W657" s="129" t="str">
        <f t="shared" si="7"/>
        <v>Hao hụt</v>
      </c>
      <c r="X657" s="129" t="str">
        <f t="shared" si="34"/>
        <v/>
      </c>
      <c r="Y657" s="154" t="s">
        <v>499</v>
      </c>
      <c r="Z657" s="131" t="s">
        <v>745</v>
      </c>
      <c r="AA657" s="124"/>
      <c r="AB657" s="132"/>
      <c r="AC657" s="133"/>
      <c r="AD657" s="134"/>
      <c r="AE657" s="133"/>
      <c r="AF657" s="135" t="str">
        <f t="array" ref="AF657">xlookup($E:$E,'CLV2'!$A:$A,'CLV2'!E:E)</f>
        <v>2.VEGETABLES</v>
      </c>
      <c r="AG657" s="135" t="str">
        <f t="shared" si="10"/>
        <v>KG</v>
      </c>
      <c r="AH657" s="136">
        <f t="shared" si="11"/>
        <v>0.03902439024</v>
      </c>
      <c r="AI657" s="137">
        <f t="array" ref="AI657">XLOOKUP(E657,'Đơn giá'!A:A,'Đơn giá'!D:D)</f>
        <v>55000</v>
      </c>
      <c r="AJ657" s="138">
        <f t="shared" si="12"/>
        <v>8800</v>
      </c>
      <c r="AK657" s="138">
        <f t="shared" si="13"/>
        <v>8800</v>
      </c>
      <c r="AL657" s="138">
        <f t="shared" si="14"/>
        <v>0</v>
      </c>
      <c r="AM657" s="138">
        <f t="shared" si="15"/>
        <v>0</v>
      </c>
      <c r="AN657" s="138">
        <f t="shared" si="16"/>
        <v>0</v>
      </c>
      <c r="AO657" s="139" t="str">
        <f t="array" ref="AO657">XLOOKUP($D:$D,'DS ST'!$J:$J,'DS ST'!K:K)</f>
        <v>SC004524 - Trần Thanh Hiền</v>
      </c>
      <c r="AP657" s="139" t="str">
        <f t="array" ref="AP657">XLOOKUP($D:$D,'DS ST'!$J:$J,'DS ST'!L:L)</f>
        <v>Nguyễn Thị Cà</v>
      </c>
      <c r="AQ657" s="139" t="str">
        <f t="array" ref="AQ657">XLOOKUP($D:$D,'DS ST'!$J:$J,'DS ST'!M:M)</f>
        <v>HCM 019</v>
      </c>
      <c r="AR657" s="140"/>
      <c r="AS657" s="140"/>
      <c r="AT657" s="135" t="str">
        <f t="array" ref="AT657">xlookup($E:$E,'CLV2'!$A:$A,'CLV2'!$F:$F)</f>
        <v>3.LEAFY VEGGIES</v>
      </c>
      <c r="AU657" s="135" t="str">
        <f t="array" ref="AU657">xlookup($E:$E,'CLV2'!$A:$A,'CLV2'!$G:$G)</f>
        <v>4.Rau Ăn Bông</v>
      </c>
      <c r="AV657" s="142"/>
      <c r="AW657" s="143"/>
      <c r="AX657" s="144"/>
    </row>
    <row r="658" ht="22.5" customHeight="1">
      <c r="A658" s="113"/>
      <c r="B658" s="114">
        <v>46236.0</v>
      </c>
      <c r="C658" s="115" t="s">
        <v>946</v>
      </c>
      <c r="D658" s="116" t="str">
        <f>VLOOKUP(C658,'DS ST'!A:B,2,0)</f>
        <v>HHT</v>
      </c>
      <c r="E658" s="117">
        <v>10904.0</v>
      </c>
      <c r="F658" s="115" t="s">
        <v>792</v>
      </c>
      <c r="G658" s="115" t="s">
        <v>29</v>
      </c>
      <c r="H658" s="118">
        <v>6.0</v>
      </c>
      <c r="I658" s="118">
        <v>5.0</v>
      </c>
      <c r="J658" s="119">
        <f t="shared" si="4"/>
        <v>1</v>
      </c>
      <c r="K658" s="115" t="s">
        <v>5637</v>
      </c>
      <c r="L658" s="121" t="str">
        <f t="shared" si="5"/>
        <v>PT160331910904</v>
      </c>
      <c r="M658" s="219" t="s">
        <v>5638</v>
      </c>
      <c r="N658" s="122"/>
      <c r="O658" s="122"/>
      <c r="P658" s="119">
        <f t="shared" si="6"/>
        <v>1</v>
      </c>
      <c r="Q658" s="124"/>
      <c r="R658" s="124"/>
      <c r="S658" s="124"/>
      <c r="T658" s="125"/>
      <c r="U658" s="126" t="s">
        <v>697</v>
      </c>
      <c r="V658" s="127" t="s">
        <v>1500</v>
      </c>
      <c r="W658" s="129" t="str">
        <f t="shared" si="7"/>
        <v/>
      </c>
      <c r="X658" s="129" t="str">
        <f t="shared" si="34"/>
        <v/>
      </c>
      <c r="Y658" s="130" t="str">
        <f t="shared" ref="Y658:Y659" si="35">IF(N(P658)&lt;=0,"",IF(OR(T658="Hình KDB",T658="Hình tele",ISNUMBER(SEARCH("Hình KDB",T658)),ISNUMBER(SEARCH("Hình tele",T658)),ISNUMBER(SEARCH("sai code",T658)),ISNUMBER(SEARCH("Thiếu kiện",U658))),"Kho rau",IF(AND(T658&lt;&gt;"Hình KDB",T658&lt;&gt;"Hình tele"),"Chưa xác định",IF(N(O658)&gt;0,IF(OR(T658="Hình KDB",T658="Hình tele",ISNUMBER(SEARCH("Hình KDB",T658)),ISNUMBER(SEARCH("Hình tele",T658)),ISNUMBER(SEARCH("sai code",T658)),ISNUMBER(SEARCH("Thiếu kiện",U658))),"Kho rau","Chưa xác định"),IF(OR(T658="Hình KDB",T658="Hình tele",ISNUMBER(SEARCH("Hình KDB",T658)),ISNUMBER(SEARCH("Hình tele",T658)),ISNUMBER(SEARCH("sai code",T658)),ISNUMBER(SEARCH("Thiếu kiện",U658))),"Kho rau",IF(V658="Chưa xác định","Chưa xác định",IF(OR(V658="DC giao thiếu",V658="TX giao thiếu kiện",V658="Hàng không đạt CL"),"Kho rau","")))))))</f>
        <v>Chưa xác định</v>
      </c>
      <c r="Z658" s="131" t="s">
        <v>3828</v>
      </c>
      <c r="AA658" s="124"/>
      <c r="AB658" s="132"/>
      <c r="AC658" s="133"/>
      <c r="AD658" s="134"/>
      <c r="AE658" s="133"/>
      <c r="AF658" s="135" t="str">
        <f t="array" ref="AF658">xlookup($E:$E,'CLV2'!$A:$A,'CLV2'!E:E)</f>
        <v>2.VEGETABLES</v>
      </c>
      <c r="AG658" s="135" t="str">
        <f t="shared" si="10"/>
        <v>Pack</v>
      </c>
      <c r="AH658" s="136">
        <f t="shared" si="11"/>
        <v>0.1666666667</v>
      </c>
      <c r="AI658" s="137">
        <f t="array" ref="AI658">XLOOKUP(E658,'Đơn giá'!A:A,'Đơn giá'!D:D)</f>
        <v>10000</v>
      </c>
      <c r="AJ658" s="138">
        <f t="shared" si="12"/>
        <v>10000</v>
      </c>
      <c r="AK658" s="138">
        <f t="shared" si="13"/>
        <v>0</v>
      </c>
      <c r="AL658" s="138">
        <f t="shared" si="14"/>
        <v>0</v>
      </c>
      <c r="AM658" s="138">
        <f t="shared" si="15"/>
        <v>0</v>
      </c>
      <c r="AN658" s="138">
        <f t="shared" si="16"/>
        <v>10000</v>
      </c>
      <c r="AO658" s="139" t="str">
        <f t="array" ref="AO658">XLOOKUP($D:$D,'DS ST'!$J:$J,'DS ST'!K:K)</f>
        <v>SC007426 - Trần Hữu Vinh</v>
      </c>
      <c r="AP658" s="139" t="str">
        <f t="array" ref="AP658">XLOOKUP($D:$D,'DS ST'!$J:$J,'DS ST'!L:L)</f>
        <v>Võ Thị Huệ</v>
      </c>
      <c r="AQ658" s="139" t="str">
        <f t="array" ref="AQ658">XLOOKUP($D:$D,'DS ST'!$J:$J,'DS ST'!M:M)</f>
        <v>HCM 015</v>
      </c>
      <c r="AR658" s="140"/>
      <c r="AS658" s="140"/>
      <c r="AT658" s="135" t="str">
        <f t="array" ref="AT658">xlookup($E:$E,'CLV2'!$A:$A,'CLV2'!$F:$F)</f>
        <v>3.LEAFY VEGGIES</v>
      </c>
      <c r="AU658" s="135" t="str">
        <f t="array" ref="AU658">xlookup($E:$E,'CLV2'!$A:$A,'CLV2'!$G:$G)</f>
        <v>4.Rau Ăn Lá Thông Dụng</v>
      </c>
      <c r="AV658" s="142"/>
      <c r="AW658" s="143"/>
      <c r="AX658" s="144"/>
    </row>
    <row r="659" ht="22.5" customHeight="1">
      <c r="A659" s="113"/>
      <c r="B659" s="114">
        <v>46236.0</v>
      </c>
      <c r="C659" s="115" t="s">
        <v>946</v>
      </c>
      <c r="D659" s="116" t="str">
        <f>VLOOKUP(C659,'DS ST'!A:B,2,0)</f>
        <v>HHT</v>
      </c>
      <c r="E659" s="117">
        <v>11110.0</v>
      </c>
      <c r="F659" s="115" t="s">
        <v>1252</v>
      </c>
      <c r="G659" s="115" t="s">
        <v>311</v>
      </c>
      <c r="H659" s="118">
        <v>5.0</v>
      </c>
      <c r="I659" s="118">
        <v>0.0</v>
      </c>
      <c r="J659" s="119">
        <f t="shared" si="4"/>
        <v>5</v>
      </c>
      <c r="K659" s="115" t="s">
        <v>5637</v>
      </c>
      <c r="L659" s="121" t="str">
        <f t="shared" si="5"/>
        <v>PT160331911110</v>
      </c>
      <c r="M659" s="219" t="s">
        <v>5638</v>
      </c>
      <c r="N659" s="122"/>
      <c r="O659" s="122"/>
      <c r="P659" s="119">
        <f t="shared" si="6"/>
        <v>5</v>
      </c>
      <c r="Q659" s="124"/>
      <c r="R659" s="124"/>
      <c r="S659" s="124"/>
      <c r="T659" s="125"/>
      <c r="U659" s="126" t="s">
        <v>697</v>
      </c>
      <c r="V659" s="127" t="s">
        <v>1500</v>
      </c>
      <c r="W659" s="129" t="str">
        <f t="shared" si="7"/>
        <v/>
      </c>
      <c r="X659" s="129" t="str">
        <f t="shared" si="34"/>
        <v/>
      </c>
      <c r="Y659" s="130" t="str">
        <f t="shared" si="35"/>
        <v>Chưa xác định</v>
      </c>
      <c r="Z659" s="131" t="s">
        <v>3828</v>
      </c>
      <c r="AA659" s="124"/>
      <c r="AB659" s="132"/>
      <c r="AC659" s="133"/>
      <c r="AD659" s="134"/>
      <c r="AE659" s="133"/>
      <c r="AF659" s="135" t="str">
        <f t="array" ref="AF659">xlookup($E:$E,'CLV2'!$A:$A,'CLV2'!E:E)</f>
        <v>2.VEGETABLES</v>
      </c>
      <c r="AG659" s="135" t="str">
        <f t="shared" si="10"/>
        <v>Pack</v>
      </c>
      <c r="AH659" s="136">
        <f t="shared" si="11"/>
        <v>1</v>
      </c>
      <c r="AI659" s="137">
        <f t="array" ref="AI659">XLOOKUP(E659,'Đơn giá'!A:A,'Đơn giá'!D:D)</f>
        <v>43000</v>
      </c>
      <c r="AJ659" s="138">
        <f t="shared" si="12"/>
        <v>215000</v>
      </c>
      <c r="AK659" s="138">
        <f t="shared" si="13"/>
        <v>0</v>
      </c>
      <c r="AL659" s="138">
        <f t="shared" si="14"/>
        <v>0</v>
      </c>
      <c r="AM659" s="138">
        <f t="shared" si="15"/>
        <v>0</v>
      </c>
      <c r="AN659" s="138">
        <f t="shared" si="16"/>
        <v>215000</v>
      </c>
      <c r="AO659" s="139" t="str">
        <f t="array" ref="AO659">XLOOKUP($D:$D,'DS ST'!$J:$J,'DS ST'!K:K)</f>
        <v>SC007426 - Trần Hữu Vinh</v>
      </c>
      <c r="AP659" s="139" t="str">
        <f t="array" ref="AP659">XLOOKUP($D:$D,'DS ST'!$J:$J,'DS ST'!L:L)</f>
        <v>Võ Thị Huệ</v>
      </c>
      <c r="AQ659" s="139" t="str">
        <f t="array" ref="AQ659">XLOOKUP($D:$D,'DS ST'!$J:$J,'DS ST'!M:M)</f>
        <v>HCM 015</v>
      </c>
      <c r="AR659" s="140"/>
      <c r="AS659" s="140"/>
      <c r="AT659" s="135" t="str">
        <f t="array" ref="AT659">xlookup($E:$E,'CLV2'!$A:$A,'CLV2'!$F:$F)</f>
        <v>3.ROOT VEGGIES</v>
      </c>
      <c r="AU659" s="135" t="str">
        <f t="array" ref="AU659">xlookup($E:$E,'CLV2'!$A:$A,'CLV2'!$G:$G)</f>
        <v>4.Khoai Lang</v>
      </c>
      <c r="AV659" s="142"/>
      <c r="AW659" s="143"/>
      <c r="AX659" s="144"/>
    </row>
    <row r="660" ht="22.5" customHeight="1">
      <c r="A660" s="113"/>
      <c r="B660" s="114">
        <v>46236.0</v>
      </c>
      <c r="C660" s="115" t="s">
        <v>946</v>
      </c>
      <c r="D660" s="116" t="str">
        <f>VLOOKUP(C660,'DS ST'!A:B,2,0)</f>
        <v>HHT</v>
      </c>
      <c r="E660" s="117">
        <v>1100816.0</v>
      </c>
      <c r="F660" s="115" t="s">
        <v>919</v>
      </c>
      <c r="G660" s="115" t="s">
        <v>104</v>
      </c>
      <c r="H660" s="118">
        <v>14.8</v>
      </c>
      <c r="I660" s="118">
        <v>14.7</v>
      </c>
      <c r="J660" s="119">
        <f t="shared" si="4"/>
        <v>0.1</v>
      </c>
      <c r="K660" s="115" t="s">
        <v>5637</v>
      </c>
      <c r="L660" s="121" t="str">
        <f t="shared" si="5"/>
        <v>PT16033191100816</v>
      </c>
      <c r="M660" s="219" t="s">
        <v>5638</v>
      </c>
      <c r="N660" s="122">
        <v>0.10000000000000142</v>
      </c>
      <c r="O660" s="122"/>
      <c r="P660" s="119">
        <f t="shared" si="6"/>
        <v>0</v>
      </c>
      <c r="Q660" s="124"/>
      <c r="R660" s="124"/>
      <c r="S660" s="124"/>
      <c r="T660" s="125" t="s">
        <v>3271</v>
      </c>
      <c r="U660" s="126" t="s">
        <v>697</v>
      </c>
      <c r="V660" s="127" t="s">
        <v>492</v>
      </c>
      <c r="W660" s="129" t="str">
        <f t="shared" si="7"/>
        <v>Hao hụt</v>
      </c>
      <c r="X660" s="129" t="str">
        <f t="shared" si="34"/>
        <v/>
      </c>
      <c r="Y660" s="154" t="s">
        <v>499</v>
      </c>
      <c r="Z660" s="131" t="s">
        <v>745</v>
      </c>
      <c r="AA660" s="124"/>
      <c r="AB660" s="132"/>
      <c r="AC660" s="133"/>
      <c r="AD660" s="134"/>
      <c r="AE660" s="133"/>
      <c r="AF660" s="135" t="str">
        <f t="array" ref="AF660">xlookup($E:$E,'CLV2'!$A:$A,'CLV2'!E:E)</f>
        <v>2.FRUITS</v>
      </c>
      <c r="AG660" s="135" t="str">
        <f t="shared" si="10"/>
        <v>KG</v>
      </c>
      <c r="AH660" s="136">
        <f t="shared" si="11"/>
        <v>0.006756756757</v>
      </c>
      <c r="AI660" s="137">
        <f t="array" ref="AI660">XLOOKUP(E660,'Đơn giá'!A:A,'Đơn giá'!D:D)</f>
        <v>19000</v>
      </c>
      <c r="AJ660" s="138">
        <f t="shared" si="12"/>
        <v>1900</v>
      </c>
      <c r="AK660" s="138">
        <f t="shared" si="13"/>
        <v>1900</v>
      </c>
      <c r="AL660" s="138">
        <f t="shared" si="14"/>
        <v>0</v>
      </c>
      <c r="AM660" s="138">
        <f t="shared" si="15"/>
        <v>0</v>
      </c>
      <c r="AN660" s="138">
        <f t="shared" si="16"/>
        <v>0</v>
      </c>
      <c r="AO660" s="139" t="str">
        <f t="array" ref="AO660">XLOOKUP($D:$D,'DS ST'!$J:$J,'DS ST'!K:K)</f>
        <v>SC007426 - Trần Hữu Vinh</v>
      </c>
      <c r="AP660" s="139" t="str">
        <f t="array" ref="AP660">XLOOKUP($D:$D,'DS ST'!$J:$J,'DS ST'!L:L)</f>
        <v>Võ Thị Huệ</v>
      </c>
      <c r="AQ660" s="139" t="str">
        <f t="array" ref="AQ660">XLOOKUP($D:$D,'DS ST'!$J:$J,'DS ST'!M:M)</f>
        <v>HCM 015</v>
      </c>
      <c r="AR660" s="140"/>
      <c r="AS660" s="140"/>
      <c r="AT660" s="135" t="str">
        <f t="array" ref="AT660">xlookup($E:$E,'CLV2'!$A:$A,'CLV2'!$F:$F)</f>
        <v>3.LOCAL FRUITS</v>
      </c>
      <c r="AU660" s="135" t="str">
        <f t="array" ref="AU660">xlookup($E:$E,'CLV2'!$A:$A,'CLV2'!$G:$G)</f>
        <v>4.Dưa Hấu</v>
      </c>
      <c r="AV660" s="142"/>
      <c r="AW660" s="143"/>
      <c r="AX660" s="144"/>
    </row>
    <row r="661" ht="22.5" customHeight="1">
      <c r="A661" s="113"/>
      <c r="B661" s="114">
        <v>46236.0</v>
      </c>
      <c r="C661" s="115" t="s">
        <v>946</v>
      </c>
      <c r="D661" s="116" t="str">
        <f>VLOOKUP(C661,'DS ST'!A:B,2,0)</f>
        <v>HHT</v>
      </c>
      <c r="E661" s="117">
        <v>1101003.0</v>
      </c>
      <c r="F661" s="115" t="s">
        <v>1984</v>
      </c>
      <c r="G661" s="115" t="s">
        <v>104</v>
      </c>
      <c r="H661" s="118">
        <v>9.7</v>
      </c>
      <c r="I661" s="118">
        <v>9.56</v>
      </c>
      <c r="J661" s="119">
        <f t="shared" si="4"/>
        <v>0.14</v>
      </c>
      <c r="K661" s="115" t="s">
        <v>5637</v>
      </c>
      <c r="L661" s="121" t="str">
        <f t="shared" si="5"/>
        <v>PT16033191101003</v>
      </c>
      <c r="M661" s="219" t="s">
        <v>5638</v>
      </c>
      <c r="N661" s="122">
        <v>0.1399999999999988</v>
      </c>
      <c r="O661" s="122"/>
      <c r="P661" s="119">
        <f t="shared" si="6"/>
        <v>0</v>
      </c>
      <c r="Q661" s="124"/>
      <c r="R661" s="124"/>
      <c r="S661" s="124"/>
      <c r="T661" s="125" t="s">
        <v>3271</v>
      </c>
      <c r="U661" s="126" t="s">
        <v>697</v>
      </c>
      <c r="V661" s="127" t="s">
        <v>492</v>
      </c>
      <c r="W661" s="129" t="str">
        <f t="shared" si="7"/>
        <v>Hao hụt</v>
      </c>
      <c r="X661" s="129" t="str">
        <f t="shared" si="34"/>
        <v/>
      </c>
      <c r="Y661" s="154" t="s">
        <v>499</v>
      </c>
      <c r="Z661" s="131" t="s">
        <v>745</v>
      </c>
      <c r="AA661" s="124"/>
      <c r="AB661" s="132"/>
      <c r="AC661" s="133"/>
      <c r="AD661" s="134"/>
      <c r="AE661" s="133"/>
      <c r="AF661" s="135" t="str">
        <f t="array" ref="AF661">xlookup($E:$E,'CLV2'!$A:$A,'CLV2'!E:E)</f>
        <v>2.FRUITS</v>
      </c>
      <c r="AG661" s="135" t="str">
        <f t="shared" si="10"/>
        <v>KG</v>
      </c>
      <c r="AH661" s="136">
        <f t="shared" si="11"/>
        <v>0.01443298969</v>
      </c>
      <c r="AI661" s="137">
        <f t="array" ref="AI661">XLOOKUP(E661,'Đơn giá'!A:A,'Đơn giá'!D:D)</f>
        <v>24000</v>
      </c>
      <c r="AJ661" s="138">
        <f t="shared" si="12"/>
        <v>3360</v>
      </c>
      <c r="AK661" s="138">
        <f t="shared" si="13"/>
        <v>3360</v>
      </c>
      <c r="AL661" s="138">
        <f t="shared" si="14"/>
        <v>0</v>
      </c>
      <c r="AM661" s="138">
        <f t="shared" si="15"/>
        <v>0</v>
      </c>
      <c r="AN661" s="138">
        <f t="shared" si="16"/>
        <v>0</v>
      </c>
      <c r="AO661" s="139" t="str">
        <f t="array" ref="AO661">XLOOKUP($D:$D,'DS ST'!$J:$J,'DS ST'!K:K)</f>
        <v>SC007426 - Trần Hữu Vinh</v>
      </c>
      <c r="AP661" s="139" t="str">
        <f t="array" ref="AP661">XLOOKUP($D:$D,'DS ST'!$J:$J,'DS ST'!L:L)</f>
        <v>Võ Thị Huệ</v>
      </c>
      <c r="AQ661" s="139" t="str">
        <f t="array" ref="AQ661">XLOOKUP($D:$D,'DS ST'!$J:$J,'DS ST'!M:M)</f>
        <v>HCM 015</v>
      </c>
      <c r="AR661" s="140"/>
      <c r="AS661" s="140"/>
      <c r="AT661" s="135" t="str">
        <f t="array" ref="AT661">xlookup($E:$E,'CLV2'!$A:$A,'CLV2'!$F:$F)</f>
        <v>3.LOCAL FRUITS</v>
      </c>
      <c r="AU661" s="135" t="str">
        <f t="array" ref="AU661">xlookup($E:$E,'CLV2'!$A:$A,'CLV2'!$G:$G)</f>
        <v>4.Dưa Hấu</v>
      </c>
      <c r="AV661" s="142"/>
      <c r="AW661" s="143"/>
      <c r="AX661" s="144"/>
    </row>
    <row r="662" ht="22.5" customHeight="1">
      <c r="A662" s="113"/>
      <c r="B662" s="114">
        <v>46236.0</v>
      </c>
      <c r="C662" s="115" t="s">
        <v>946</v>
      </c>
      <c r="D662" s="116" t="str">
        <f>VLOOKUP(C662,'DS ST'!A:B,2,0)</f>
        <v>HHT</v>
      </c>
      <c r="E662" s="117">
        <v>1101079.0</v>
      </c>
      <c r="F662" s="115" t="s">
        <v>2047</v>
      </c>
      <c r="G662" s="115" t="s">
        <v>104</v>
      </c>
      <c r="H662" s="118">
        <v>6.2</v>
      </c>
      <c r="I662" s="118">
        <v>6.135</v>
      </c>
      <c r="J662" s="119">
        <f t="shared" si="4"/>
        <v>0.065</v>
      </c>
      <c r="K662" s="115" t="s">
        <v>5637</v>
      </c>
      <c r="L662" s="121" t="str">
        <f t="shared" si="5"/>
        <v>PT16033191101079</v>
      </c>
      <c r="M662" s="219" t="s">
        <v>5638</v>
      </c>
      <c r="N662" s="122">
        <v>0.06500000000000039</v>
      </c>
      <c r="O662" s="122"/>
      <c r="P662" s="119">
        <f t="shared" si="6"/>
        <v>0</v>
      </c>
      <c r="Q662" s="124"/>
      <c r="R662" s="124"/>
      <c r="S662" s="124"/>
      <c r="T662" s="125" t="s">
        <v>3271</v>
      </c>
      <c r="U662" s="126" t="s">
        <v>697</v>
      </c>
      <c r="V662" s="127" t="s">
        <v>492</v>
      </c>
      <c r="W662" s="129" t="str">
        <f t="shared" si="7"/>
        <v>Hao hụt</v>
      </c>
      <c r="X662" s="129" t="str">
        <f t="shared" si="34"/>
        <v/>
      </c>
      <c r="Y662" s="154" t="s">
        <v>499</v>
      </c>
      <c r="Z662" s="131" t="s">
        <v>745</v>
      </c>
      <c r="AA662" s="124"/>
      <c r="AB662" s="132"/>
      <c r="AC662" s="133"/>
      <c r="AD662" s="134"/>
      <c r="AE662" s="133"/>
      <c r="AF662" s="135" t="str">
        <f t="array" ref="AF662">xlookup($E:$E,'CLV2'!$A:$A,'CLV2'!E:E)</f>
        <v>2.FRUITS</v>
      </c>
      <c r="AG662" s="135" t="str">
        <f t="shared" si="10"/>
        <v>KG</v>
      </c>
      <c r="AH662" s="136">
        <f t="shared" si="11"/>
        <v>0.01048387097</v>
      </c>
      <c r="AI662" s="137">
        <f t="array" ref="AI662">XLOOKUP(E662,'Đơn giá'!A:A,'Đơn giá'!D:D)</f>
        <v>69416</v>
      </c>
      <c r="AJ662" s="138">
        <f t="shared" si="12"/>
        <v>4512.04</v>
      </c>
      <c r="AK662" s="138">
        <f t="shared" si="13"/>
        <v>4512.04</v>
      </c>
      <c r="AL662" s="138">
        <f t="shared" si="14"/>
        <v>0</v>
      </c>
      <c r="AM662" s="138">
        <f t="shared" si="15"/>
        <v>0</v>
      </c>
      <c r="AN662" s="138">
        <f t="shared" si="16"/>
        <v>0</v>
      </c>
      <c r="AO662" s="139" t="str">
        <f t="array" ref="AO662">XLOOKUP($D:$D,'DS ST'!$J:$J,'DS ST'!K:K)</f>
        <v>SC007426 - Trần Hữu Vinh</v>
      </c>
      <c r="AP662" s="139" t="str">
        <f t="array" ref="AP662">XLOOKUP($D:$D,'DS ST'!$J:$J,'DS ST'!L:L)</f>
        <v>Võ Thị Huệ</v>
      </c>
      <c r="AQ662" s="139" t="str">
        <f t="array" ref="AQ662">XLOOKUP($D:$D,'DS ST'!$J:$J,'DS ST'!M:M)</f>
        <v>HCM 015</v>
      </c>
      <c r="AR662" s="140"/>
      <c r="AS662" s="140"/>
      <c r="AT662" s="135" t="str">
        <f t="array" ref="AT662">xlookup($E:$E,'CLV2'!$A:$A,'CLV2'!$F:$F)</f>
        <v>3.LOCAL FRUITS</v>
      </c>
      <c r="AU662" s="135" t="str">
        <f t="array" ref="AU662">xlookup($E:$E,'CLV2'!$A:$A,'CLV2'!$G:$G)</f>
        <v>4.Bơ</v>
      </c>
      <c r="AV662" s="142"/>
      <c r="AW662" s="143"/>
      <c r="AX662" s="144"/>
    </row>
    <row r="663" ht="22.5" customHeight="1">
      <c r="A663" s="113"/>
      <c r="B663" s="114">
        <v>46236.0</v>
      </c>
      <c r="C663" s="115" t="s">
        <v>946</v>
      </c>
      <c r="D663" s="116" t="str">
        <f>VLOOKUP(C663,'DS ST'!A:B,2,0)</f>
        <v>HHT</v>
      </c>
      <c r="E663" s="117">
        <v>1101992.0</v>
      </c>
      <c r="F663" s="115" t="s">
        <v>1193</v>
      </c>
      <c r="G663" s="115" t="s">
        <v>104</v>
      </c>
      <c r="H663" s="118">
        <v>3.0</v>
      </c>
      <c r="I663" s="118">
        <v>2.99</v>
      </c>
      <c r="J663" s="119">
        <f t="shared" si="4"/>
        <v>0.01</v>
      </c>
      <c r="K663" s="115" t="s">
        <v>5637</v>
      </c>
      <c r="L663" s="121" t="str">
        <f t="shared" si="5"/>
        <v>PT16033191101992</v>
      </c>
      <c r="M663" s="219" t="s">
        <v>5638</v>
      </c>
      <c r="N663" s="122">
        <v>0.009999999999999787</v>
      </c>
      <c r="O663" s="122"/>
      <c r="P663" s="119">
        <f t="shared" si="6"/>
        <v>0</v>
      </c>
      <c r="Q663" s="124"/>
      <c r="R663" s="124"/>
      <c r="S663" s="124"/>
      <c r="T663" s="125" t="s">
        <v>3271</v>
      </c>
      <c r="U663" s="126" t="s">
        <v>697</v>
      </c>
      <c r="V663" s="127" t="s">
        <v>492</v>
      </c>
      <c r="W663" s="129" t="str">
        <f t="shared" si="7"/>
        <v>Hao hụt</v>
      </c>
      <c r="X663" s="129" t="str">
        <f t="shared" si="34"/>
        <v/>
      </c>
      <c r="Y663" s="154" t="s">
        <v>499</v>
      </c>
      <c r="Z663" s="131" t="s">
        <v>745</v>
      </c>
      <c r="AA663" s="124"/>
      <c r="AB663" s="132"/>
      <c r="AC663" s="133"/>
      <c r="AD663" s="134"/>
      <c r="AE663" s="133"/>
      <c r="AF663" s="135" t="str">
        <f t="array" ref="AF663">xlookup($E:$E,'CLV2'!$A:$A,'CLV2'!E:E)</f>
        <v>2.FRUITS</v>
      </c>
      <c r="AG663" s="135" t="str">
        <f t="shared" si="10"/>
        <v>KG</v>
      </c>
      <c r="AH663" s="136">
        <f t="shared" si="11"/>
        <v>0.003333333333</v>
      </c>
      <c r="AI663" s="137">
        <f t="array" ref="AI663">XLOOKUP(E663,'Đơn giá'!A:A,'Đơn giá'!D:D)</f>
        <v>37000</v>
      </c>
      <c r="AJ663" s="138">
        <f t="shared" si="12"/>
        <v>370</v>
      </c>
      <c r="AK663" s="138">
        <f t="shared" si="13"/>
        <v>370</v>
      </c>
      <c r="AL663" s="138">
        <f t="shared" si="14"/>
        <v>0</v>
      </c>
      <c r="AM663" s="138">
        <f t="shared" si="15"/>
        <v>0</v>
      </c>
      <c r="AN663" s="138">
        <f t="shared" si="16"/>
        <v>0</v>
      </c>
      <c r="AO663" s="139" t="str">
        <f t="array" ref="AO663">XLOOKUP($D:$D,'DS ST'!$J:$J,'DS ST'!K:K)</f>
        <v>SC007426 - Trần Hữu Vinh</v>
      </c>
      <c r="AP663" s="139" t="str">
        <f t="array" ref="AP663">XLOOKUP($D:$D,'DS ST'!$J:$J,'DS ST'!L:L)</f>
        <v>Võ Thị Huệ</v>
      </c>
      <c r="AQ663" s="139" t="str">
        <f t="array" ref="AQ663">XLOOKUP($D:$D,'DS ST'!$J:$J,'DS ST'!M:M)</f>
        <v>HCM 015</v>
      </c>
      <c r="AR663" s="140"/>
      <c r="AS663" s="140"/>
      <c r="AT663" s="135" t="str">
        <f t="array" ref="AT663">xlookup($E:$E,'CLV2'!$A:$A,'CLV2'!$F:$F)</f>
        <v>3.LOCAL FRUITS</v>
      </c>
      <c r="AU663" s="135" t="str">
        <f t="array" ref="AU663">xlookup($E:$E,'CLV2'!$A:$A,'CLV2'!$G:$G)</f>
        <v>4.Xoài</v>
      </c>
      <c r="AV663" s="142"/>
      <c r="AW663" s="143"/>
      <c r="AX663" s="144"/>
    </row>
    <row r="664" ht="22.5" customHeight="1">
      <c r="A664" s="113"/>
      <c r="B664" s="114">
        <v>46236.0</v>
      </c>
      <c r="C664" s="115" t="s">
        <v>821</v>
      </c>
      <c r="D664" s="116" t="str">
        <f>VLOOKUP(C664,'DS ST'!A:B,2,0)</f>
        <v>BQI</v>
      </c>
      <c r="E664" s="117">
        <v>1100867.0</v>
      </c>
      <c r="F664" s="115" t="s">
        <v>924</v>
      </c>
      <c r="G664" s="115" t="s">
        <v>104</v>
      </c>
      <c r="H664" s="118">
        <v>6.0</v>
      </c>
      <c r="I664" s="118">
        <v>5.68</v>
      </c>
      <c r="J664" s="119">
        <f t="shared" si="4"/>
        <v>0.32</v>
      </c>
      <c r="K664" s="115" t="s">
        <v>5639</v>
      </c>
      <c r="L664" s="121" t="str">
        <f t="shared" si="5"/>
        <v>PT16033181100867</v>
      </c>
      <c r="M664" s="219" t="s">
        <v>5640</v>
      </c>
      <c r="N664" s="122"/>
      <c r="O664" s="122"/>
      <c r="P664" s="119">
        <f t="shared" si="6"/>
        <v>0.32</v>
      </c>
      <c r="Q664" s="124"/>
      <c r="R664" s="124"/>
      <c r="S664" s="124"/>
      <c r="T664" s="125"/>
      <c r="U664" s="126" t="s">
        <v>697</v>
      </c>
      <c r="V664" s="127" t="s">
        <v>1500</v>
      </c>
      <c r="W664" s="129" t="str">
        <f t="shared" si="7"/>
        <v/>
      </c>
      <c r="X664" s="129" t="str">
        <f t="shared" si="34"/>
        <v/>
      </c>
      <c r="Y664" s="154" t="s">
        <v>499</v>
      </c>
      <c r="Z664" s="131" t="s">
        <v>745</v>
      </c>
      <c r="AA664" s="124"/>
      <c r="AB664" s="132"/>
      <c r="AC664" s="133"/>
      <c r="AD664" s="134"/>
      <c r="AE664" s="133"/>
      <c r="AF664" s="135" t="str">
        <f t="array" ref="AF664">xlookup($E:$E,'CLV2'!$A:$A,'CLV2'!E:E)</f>
        <v>2.FRUITS</v>
      </c>
      <c r="AG664" s="135" t="str">
        <f t="shared" si="10"/>
        <v>KG</v>
      </c>
      <c r="AH664" s="136">
        <f t="shared" si="11"/>
        <v>0.05333333333</v>
      </c>
      <c r="AI664" s="137">
        <f t="array" ref="AI664">XLOOKUP(E664,'Đơn giá'!A:A,'Đơn giá'!D:D)</f>
        <v>33000</v>
      </c>
      <c r="AJ664" s="138">
        <f t="shared" si="12"/>
        <v>10560</v>
      </c>
      <c r="AK664" s="138">
        <f t="shared" si="13"/>
        <v>0</v>
      </c>
      <c r="AL664" s="138">
        <f t="shared" si="14"/>
        <v>0</v>
      </c>
      <c r="AM664" s="138">
        <f t="shared" si="15"/>
        <v>10560</v>
      </c>
      <c r="AN664" s="138">
        <f t="shared" si="16"/>
        <v>0</v>
      </c>
      <c r="AO664" s="139" t="str">
        <f t="array" ref="AO664">XLOOKUP($D:$D,'DS ST'!$J:$J,'DS ST'!K:K)</f>
        <v>SC009915 - Đoàn Ngọc Thịnh</v>
      </c>
      <c r="AP664" s="139" t="str">
        <f t="array" ref="AP664">XLOOKUP($D:$D,'DS ST'!$J:$J,'DS ST'!L:L)</f>
        <v>Nguyễn Thị Cà</v>
      </c>
      <c r="AQ664" s="139" t="str">
        <f t="array" ref="AQ664">XLOOKUP($D:$D,'DS ST'!$J:$J,'DS ST'!M:M)</f>
        <v>HCM 025</v>
      </c>
      <c r="AR664" s="140"/>
      <c r="AS664" s="140"/>
      <c r="AT664" s="135" t="str">
        <f t="array" ref="AT664">xlookup($E:$E,'CLV2'!$A:$A,'CLV2'!$F:$F)</f>
        <v>3.LOCAL FRUITS</v>
      </c>
      <c r="AU664" s="135" t="str">
        <f t="array" ref="AU664">xlookup($E:$E,'CLV2'!$A:$A,'CLV2'!$G:$G)</f>
        <v>4.Bưởi</v>
      </c>
      <c r="AV664" s="142"/>
      <c r="AW664" s="143"/>
      <c r="AX664" s="144"/>
    </row>
    <row r="665" ht="22.5" customHeight="1">
      <c r="A665" s="113"/>
      <c r="B665" s="114">
        <v>46236.0</v>
      </c>
      <c r="C665" s="115" t="s">
        <v>821</v>
      </c>
      <c r="D665" s="116" t="str">
        <f>VLOOKUP(C665,'DS ST'!A:B,2,0)</f>
        <v>BQI</v>
      </c>
      <c r="E665" s="117">
        <v>1101366.0</v>
      </c>
      <c r="F665" s="115" t="s">
        <v>1804</v>
      </c>
      <c r="G665" s="115" t="s">
        <v>104</v>
      </c>
      <c r="H665" s="118">
        <v>4.1</v>
      </c>
      <c r="I665" s="118">
        <v>4.0</v>
      </c>
      <c r="J665" s="119">
        <f t="shared" si="4"/>
        <v>0.1</v>
      </c>
      <c r="K665" s="115" t="s">
        <v>5639</v>
      </c>
      <c r="L665" s="121" t="str">
        <f t="shared" si="5"/>
        <v>PT16033181101366</v>
      </c>
      <c r="M665" s="219" t="s">
        <v>5640</v>
      </c>
      <c r="N665" s="122">
        <v>0.09999999999999964</v>
      </c>
      <c r="O665" s="122"/>
      <c r="P665" s="119">
        <f t="shared" si="6"/>
        <v>0</v>
      </c>
      <c r="Q665" s="124"/>
      <c r="R665" s="124"/>
      <c r="S665" s="124"/>
      <c r="T665" s="125"/>
      <c r="U665" s="126" t="s">
        <v>697</v>
      </c>
      <c r="V665" s="127" t="s">
        <v>492</v>
      </c>
      <c r="W665" s="129" t="str">
        <f t="shared" si="7"/>
        <v>Hao hụt</v>
      </c>
      <c r="X665" s="129" t="str">
        <f t="shared" si="34"/>
        <v/>
      </c>
      <c r="Y665" s="154" t="s">
        <v>499</v>
      </c>
      <c r="Z665" s="131" t="s">
        <v>745</v>
      </c>
      <c r="AA665" s="124"/>
      <c r="AB665" s="132"/>
      <c r="AC665" s="133"/>
      <c r="AD665" s="134"/>
      <c r="AE665" s="133"/>
      <c r="AF665" s="135" t="str">
        <f t="array" ref="AF665">xlookup($E:$E,'CLV2'!$A:$A,'CLV2'!E:E)</f>
        <v>2.VEGETABLES</v>
      </c>
      <c r="AG665" s="135" t="str">
        <f t="shared" si="10"/>
        <v>KG</v>
      </c>
      <c r="AH665" s="136">
        <f t="shared" si="11"/>
        <v>0.0243902439</v>
      </c>
      <c r="AI665" s="137">
        <f t="array" ref="AI665">XLOOKUP(E665,'Đơn giá'!A:A,'Đơn giá'!D:D)</f>
        <v>55000</v>
      </c>
      <c r="AJ665" s="138">
        <f t="shared" si="12"/>
        <v>5500</v>
      </c>
      <c r="AK665" s="138">
        <f t="shared" si="13"/>
        <v>5500</v>
      </c>
      <c r="AL665" s="138">
        <f t="shared" si="14"/>
        <v>0</v>
      </c>
      <c r="AM665" s="138">
        <f t="shared" si="15"/>
        <v>0</v>
      </c>
      <c r="AN665" s="138">
        <f t="shared" si="16"/>
        <v>0</v>
      </c>
      <c r="AO665" s="139" t="str">
        <f t="array" ref="AO665">XLOOKUP($D:$D,'DS ST'!$J:$J,'DS ST'!K:K)</f>
        <v>SC009915 - Đoàn Ngọc Thịnh</v>
      </c>
      <c r="AP665" s="139" t="str">
        <f t="array" ref="AP665">XLOOKUP($D:$D,'DS ST'!$J:$J,'DS ST'!L:L)</f>
        <v>Nguyễn Thị Cà</v>
      </c>
      <c r="AQ665" s="139" t="str">
        <f t="array" ref="AQ665">XLOOKUP($D:$D,'DS ST'!$J:$J,'DS ST'!M:M)</f>
        <v>HCM 025</v>
      </c>
      <c r="AR665" s="140"/>
      <c r="AS665" s="140"/>
      <c r="AT665" s="135" t="str">
        <f t="array" ref="AT665">xlookup($E:$E,'CLV2'!$A:$A,'CLV2'!$F:$F)</f>
        <v>3.LEAFY VEGGIES</v>
      </c>
      <c r="AU665" s="135" t="str">
        <f t="array" ref="AU665">xlookup($E:$E,'CLV2'!$A:$A,'CLV2'!$G:$G)</f>
        <v>4.Rau Ăn Bông</v>
      </c>
      <c r="AV665" s="142"/>
      <c r="AW665" s="143"/>
      <c r="AX665" s="144"/>
    </row>
    <row r="666" ht="22.5" customHeight="1">
      <c r="A666" s="113"/>
      <c r="B666" s="114">
        <v>46236.0</v>
      </c>
      <c r="C666" s="115" t="s">
        <v>821</v>
      </c>
      <c r="D666" s="116" t="str">
        <f>VLOOKUP(C666,'DS ST'!A:B,2,0)</f>
        <v>BQI</v>
      </c>
      <c r="E666" s="117">
        <v>8.936127490719E12</v>
      </c>
      <c r="F666" s="115" t="s">
        <v>1387</v>
      </c>
      <c r="G666" s="115" t="s">
        <v>29</v>
      </c>
      <c r="H666" s="118">
        <v>3.0</v>
      </c>
      <c r="I666" s="118">
        <v>2.0</v>
      </c>
      <c r="J666" s="119">
        <f t="shared" si="4"/>
        <v>1</v>
      </c>
      <c r="K666" s="115" t="s">
        <v>5639</v>
      </c>
      <c r="L666" s="121" t="str">
        <f t="shared" si="5"/>
        <v>PT16033188936127490719</v>
      </c>
      <c r="M666" s="219" t="s">
        <v>5640</v>
      </c>
      <c r="N666" s="122"/>
      <c r="O666" s="187">
        <v>1.0</v>
      </c>
      <c r="P666" s="119">
        <f t="shared" si="6"/>
        <v>0</v>
      </c>
      <c r="Q666" s="153" t="s">
        <v>5641</v>
      </c>
      <c r="R666" s="124"/>
      <c r="S666" s="124"/>
      <c r="T666" s="125"/>
      <c r="U666" s="126" t="s">
        <v>697</v>
      </c>
      <c r="V666" s="127" t="s">
        <v>1162</v>
      </c>
      <c r="W666" s="129" t="str">
        <f t="shared" si="7"/>
        <v/>
      </c>
      <c r="X666" s="129" t="str">
        <f t="shared" si="34"/>
        <v>Siêu thị</v>
      </c>
      <c r="Y666" s="130" t="str">
        <f>IF(N(P666)&lt;=0,"",IF(OR(T666="Hình KDB",T666="Hình tele",ISNUMBER(SEARCH("Hình KDB",T666)),ISNUMBER(SEARCH("Hình tele",T666)),ISNUMBER(SEARCH("sai code",T666)),ISNUMBER(SEARCH("Thiếu kiện",U666))),"Kho rau",IF(AND(T666&lt;&gt;"Hình KDB",T666&lt;&gt;"Hình tele"),"Chưa xác định",IF(N(O666)&gt;0,IF(OR(T666="Hình KDB",T666="Hình tele",ISNUMBER(SEARCH("Hình KDB",T666)),ISNUMBER(SEARCH("Hình tele",T666)),ISNUMBER(SEARCH("sai code",T666)),ISNUMBER(SEARCH("Thiếu kiện",U666))),"Kho rau","Chưa xác định"),IF(OR(T666="Hình KDB",T666="Hình tele",ISNUMBER(SEARCH("Hình KDB",T666)),ISNUMBER(SEARCH("Hình tele",T666)),ISNUMBER(SEARCH("sai code",T666)),ISNUMBER(SEARCH("Thiếu kiện",U666))),"Kho rau",IF(V666="Chưa xác định","Chưa xác định",IF(OR(V666="DC giao thiếu",V666="TX giao thiếu kiện",V666="Hàng không đạt CL"),"Kho rau","")))))))</f>
        <v/>
      </c>
      <c r="Z666" s="131" t="s">
        <v>745</v>
      </c>
      <c r="AA666" s="124"/>
      <c r="AB666" s="132"/>
      <c r="AC666" s="133"/>
      <c r="AD666" s="134"/>
      <c r="AE666" s="133"/>
      <c r="AF666" s="135" t="str">
        <f t="array" ref="AF666">xlookup($E:$E,'CLV2'!$A:$A,'CLV2'!E:E)</f>
        <v>2.VEGETABLES</v>
      </c>
      <c r="AG666" s="135" t="str">
        <f t="shared" si="10"/>
        <v>Pack</v>
      </c>
      <c r="AH666" s="136">
        <f t="shared" si="11"/>
        <v>0.3333333333</v>
      </c>
      <c r="AI666" s="137">
        <f t="array" ref="AI666">XLOOKUP(E666,'Đơn giá'!A:A,'Đơn giá'!D:D)</f>
        <v>15450</v>
      </c>
      <c r="AJ666" s="138">
        <f t="shared" si="12"/>
        <v>15450</v>
      </c>
      <c r="AK666" s="138">
        <f t="shared" si="13"/>
        <v>0</v>
      </c>
      <c r="AL666" s="138">
        <f t="shared" si="14"/>
        <v>15450</v>
      </c>
      <c r="AM666" s="138">
        <f t="shared" si="15"/>
        <v>0</v>
      </c>
      <c r="AN666" s="138">
        <f t="shared" si="16"/>
        <v>0</v>
      </c>
      <c r="AO666" s="139" t="str">
        <f t="array" ref="AO666">XLOOKUP($D:$D,'DS ST'!$J:$J,'DS ST'!K:K)</f>
        <v>SC009915 - Đoàn Ngọc Thịnh</v>
      </c>
      <c r="AP666" s="139" t="str">
        <f t="array" ref="AP666">XLOOKUP($D:$D,'DS ST'!$J:$J,'DS ST'!L:L)</f>
        <v>Nguyễn Thị Cà</v>
      </c>
      <c r="AQ666" s="139" t="str">
        <f t="array" ref="AQ666">XLOOKUP($D:$D,'DS ST'!$J:$J,'DS ST'!M:M)</f>
        <v>HCM 025</v>
      </c>
      <c r="AR666" s="140"/>
      <c r="AS666" s="140"/>
      <c r="AT666" s="135" t="str">
        <f t="array" ref="AT666">xlookup($E:$E,'CLV2'!$A:$A,'CLV2'!$F:$F)</f>
        <v>3.LEAFY VEGGIES</v>
      </c>
      <c r="AU666" s="135" t="str">
        <f t="array" ref="AU666">xlookup($E:$E,'CLV2'!$A:$A,'CLV2'!$G:$G)</f>
        <v>4.Rau Cải</v>
      </c>
      <c r="AV666" s="142"/>
      <c r="AW666" s="143"/>
      <c r="AX666" s="144"/>
    </row>
    <row r="667" ht="22.5" customHeight="1">
      <c r="A667" s="113"/>
      <c r="B667" s="114">
        <v>46236.0</v>
      </c>
      <c r="C667" s="115" t="s">
        <v>436</v>
      </c>
      <c r="D667" s="116" t="str">
        <f>VLOOKUP(C667,'DS ST'!A:B,2,0)</f>
        <v>A140</v>
      </c>
      <c r="E667" s="117">
        <v>1100992.0</v>
      </c>
      <c r="F667" s="115" t="s">
        <v>641</v>
      </c>
      <c r="G667" s="115" t="s">
        <v>104</v>
      </c>
      <c r="H667" s="118">
        <v>10.0</v>
      </c>
      <c r="I667" s="118">
        <v>9.96</v>
      </c>
      <c r="J667" s="119">
        <f t="shared" si="4"/>
        <v>0.04</v>
      </c>
      <c r="K667" s="115" t="s">
        <v>5642</v>
      </c>
      <c r="L667" s="121" t="str">
        <f t="shared" si="5"/>
        <v>PT16033171100992</v>
      </c>
      <c r="M667" s="219" t="s">
        <v>5643</v>
      </c>
      <c r="N667" s="122">
        <v>0.03999999999999915</v>
      </c>
      <c r="O667" s="122"/>
      <c r="P667" s="119">
        <f t="shared" si="6"/>
        <v>0</v>
      </c>
      <c r="Q667" s="124"/>
      <c r="R667" s="124"/>
      <c r="S667" s="124"/>
      <c r="T667" s="125" t="s">
        <v>695</v>
      </c>
      <c r="U667" s="126" t="s">
        <v>697</v>
      </c>
      <c r="V667" s="127" t="s">
        <v>492</v>
      </c>
      <c r="W667" s="129" t="str">
        <f t="shared" si="7"/>
        <v>Hao hụt</v>
      </c>
      <c r="X667" s="129" t="str">
        <f t="shared" si="34"/>
        <v/>
      </c>
      <c r="Y667" s="154" t="s">
        <v>499</v>
      </c>
      <c r="Z667" s="131" t="s">
        <v>745</v>
      </c>
      <c r="AA667" s="124"/>
      <c r="AB667" s="132"/>
      <c r="AC667" s="133"/>
      <c r="AD667" s="134"/>
      <c r="AE667" s="133"/>
      <c r="AF667" s="135" t="str">
        <f t="array" ref="AF667">xlookup($E:$E,'CLV2'!$A:$A,'CLV2'!E:E)</f>
        <v>2.FRUITS</v>
      </c>
      <c r="AG667" s="135" t="str">
        <f t="shared" si="10"/>
        <v>KG</v>
      </c>
      <c r="AH667" s="136">
        <f t="shared" si="11"/>
        <v>0.004</v>
      </c>
      <c r="AI667" s="137">
        <f t="array" ref="AI667">XLOOKUP(E667,'Đơn giá'!A:A,'Đơn giá'!D:D)</f>
        <v>37000</v>
      </c>
      <c r="AJ667" s="138">
        <f t="shared" si="12"/>
        <v>1480</v>
      </c>
      <c r="AK667" s="138">
        <f t="shared" si="13"/>
        <v>1480</v>
      </c>
      <c r="AL667" s="138">
        <f t="shared" si="14"/>
        <v>0</v>
      </c>
      <c r="AM667" s="138">
        <f t="shared" si="15"/>
        <v>0</v>
      </c>
      <c r="AN667" s="138">
        <f t="shared" si="16"/>
        <v>0</v>
      </c>
      <c r="AO667" s="139" t="str">
        <f t="array" ref="AO667">XLOOKUP($D:$D,'DS ST'!$J:$J,'DS ST'!K:K)</f>
        <v>SC009565 - Cao Chánh Tuấn</v>
      </c>
      <c r="AP667" s="139" t="str">
        <f t="array" ref="AP667">XLOOKUP($D:$D,'DS ST'!$J:$J,'DS ST'!L:L)</f>
        <v>Võ Thị Huệ</v>
      </c>
      <c r="AQ667" s="139" t="str">
        <f t="array" ref="AQ667">XLOOKUP($D:$D,'DS ST'!$J:$J,'DS ST'!M:M)</f>
        <v>HCM 010</v>
      </c>
      <c r="AR667" s="140"/>
      <c r="AS667" s="140"/>
      <c r="AT667" s="135" t="str">
        <f t="array" ref="AT667">xlookup($E:$E,'CLV2'!$A:$A,'CLV2'!$F:$F)</f>
        <v>3.LOCAL FRUITS</v>
      </c>
      <c r="AU667" s="135" t="str">
        <f t="array" ref="AU667">xlookup($E:$E,'CLV2'!$A:$A,'CLV2'!$G:$G)</f>
        <v>4.Dưa Lưới</v>
      </c>
      <c r="AV667" s="142"/>
      <c r="AW667" s="143"/>
      <c r="AX667" s="144"/>
    </row>
    <row r="668" ht="22.5" customHeight="1">
      <c r="A668" s="113"/>
      <c r="B668" s="114">
        <v>46236.0</v>
      </c>
      <c r="C668" s="115" t="s">
        <v>436</v>
      </c>
      <c r="D668" s="116" t="str">
        <f>VLOOKUP(C668,'DS ST'!A:B,2,0)</f>
        <v>A140</v>
      </c>
      <c r="E668" s="117">
        <v>1101077.0</v>
      </c>
      <c r="F668" s="115" t="s">
        <v>1002</v>
      </c>
      <c r="G668" s="115" t="s">
        <v>104</v>
      </c>
      <c r="H668" s="118">
        <v>3.0</v>
      </c>
      <c r="I668" s="118">
        <v>2.8</v>
      </c>
      <c r="J668" s="119">
        <f t="shared" si="4"/>
        <v>0.2</v>
      </c>
      <c r="K668" s="115" t="s">
        <v>5642</v>
      </c>
      <c r="L668" s="121" t="str">
        <f t="shared" si="5"/>
        <v>PT16033171101077</v>
      </c>
      <c r="M668" s="219" t="s">
        <v>5643</v>
      </c>
      <c r="N668" s="122"/>
      <c r="O668" s="122"/>
      <c r="P668" s="119">
        <f t="shared" si="6"/>
        <v>0.2</v>
      </c>
      <c r="Q668" s="124"/>
      <c r="R668" s="124"/>
      <c r="S668" s="124"/>
      <c r="T668" s="125" t="s">
        <v>695</v>
      </c>
      <c r="U668" s="126" t="s">
        <v>697</v>
      </c>
      <c r="V668" s="127" t="s">
        <v>1500</v>
      </c>
      <c r="W668" s="129" t="str">
        <f t="shared" si="7"/>
        <v/>
      </c>
      <c r="X668" s="129" t="str">
        <f t="shared" si="34"/>
        <v/>
      </c>
      <c r="Y668" s="154" t="s">
        <v>499</v>
      </c>
      <c r="Z668" s="131" t="s">
        <v>745</v>
      </c>
      <c r="AA668" s="124"/>
      <c r="AB668" s="132"/>
      <c r="AC668" s="133"/>
      <c r="AD668" s="134"/>
      <c r="AE668" s="133"/>
      <c r="AF668" s="135" t="str">
        <f t="array" ref="AF668">xlookup($E:$E,'CLV2'!$A:$A,'CLV2'!E:E)</f>
        <v>2.FRUITS</v>
      </c>
      <c r="AG668" s="135" t="str">
        <f t="shared" si="10"/>
        <v>KG</v>
      </c>
      <c r="AH668" s="136">
        <f t="shared" si="11"/>
        <v>0.06666666667</v>
      </c>
      <c r="AI668" s="137">
        <f t="array" ref="AI668">XLOOKUP(E668,'Đơn giá'!A:A,'Đơn giá'!D:D)</f>
        <v>45000</v>
      </c>
      <c r="AJ668" s="138">
        <f t="shared" si="12"/>
        <v>9000</v>
      </c>
      <c r="AK668" s="138">
        <f t="shared" si="13"/>
        <v>0</v>
      </c>
      <c r="AL668" s="138">
        <f t="shared" si="14"/>
        <v>0</v>
      </c>
      <c r="AM668" s="138">
        <f t="shared" si="15"/>
        <v>9000</v>
      </c>
      <c r="AN668" s="138">
        <f t="shared" si="16"/>
        <v>0</v>
      </c>
      <c r="AO668" s="139" t="str">
        <f t="array" ref="AO668">XLOOKUP($D:$D,'DS ST'!$J:$J,'DS ST'!K:K)</f>
        <v>SC009565 - Cao Chánh Tuấn</v>
      </c>
      <c r="AP668" s="139" t="str">
        <f t="array" ref="AP668">XLOOKUP($D:$D,'DS ST'!$J:$J,'DS ST'!L:L)</f>
        <v>Võ Thị Huệ</v>
      </c>
      <c r="AQ668" s="139" t="str">
        <f t="array" ref="AQ668">XLOOKUP($D:$D,'DS ST'!$J:$J,'DS ST'!M:M)</f>
        <v>HCM 010</v>
      </c>
      <c r="AR668" s="140"/>
      <c r="AS668" s="140"/>
      <c r="AT668" s="135" t="str">
        <f t="array" ref="AT668">xlookup($E:$E,'CLV2'!$A:$A,'CLV2'!$F:$F)</f>
        <v>3.LOCAL FRUITS</v>
      </c>
      <c r="AU668" s="135" t="str">
        <f t="array" ref="AU668">xlookup($E:$E,'CLV2'!$A:$A,'CLV2'!$G:$G)</f>
        <v>4.Trái Cây Đa Dạng</v>
      </c>
      <c r="AV668" s="142"/>
      <c r="AW668" s="143"/>
      <c r="AX668" s="144"/>
    </row>
    <row r="669" ht="22.5" customHeight="1">
      <c r="A669" s="113"/>
      <c r="B669" s="114">
        <v>46236.0</v>
      </c>
      <c r="C669" s="115" t="s">
        <v>436</v>
      </c>
      <c r="D669" s="116" t="str">
        <f>VLOOKUP(C669,'DS ST'!A:B,2,0)</f>
        <v>A140</v>
      </c>
      <c r="E669" s="117">
        <v>1101992.0</v>
      </c>
      <c r="F669" s="115" t="s">
        <v>1193</v>
      </c>
      <c r="G669" s="115" t="s">
        <v>104</v>
      </c>
      <c r="H669" s="118">
        <v>3.0</v>
      </c>
      <c r="I669" s="118">
        <v>2.88</v>
      </c>
      <c r="J669" s="119">
        <f t="shared" si="4"/>
        <v>0.12</v>
      </c>
      <c r="K669" s="115" t="s">
        <v>5642</v>
      </c>
      <c r="L669" s="121" t="str">
        <f t="shared" si="5"/>
        <v>PT16033171101992</v>
      </c>
      <c r="M669" s="219" t="s">
        <v>5643</v>
      </c>
      <c r="N669" s="122">
        <v>0.1200000000000001</v>
      </c>
      <c r="O669" s="122"/>
      <c r="P669" s="119">
        <f t="shared" si="6"/>
        <v>0</v>
      </c>
      <c r="Q669" s="124"/>
      <c r="R669" s="124"/>
      <c r="S669" s="124"/>
      <c r="T669" s="125" t="s">
        <v>695</v>
      </c>
      <c r="U669" s="126" t="s">
        <v>697</v>
      </c>
      <c r="V669" s="127" t="s">
        <v>492</v>
      </c>
      <c r="W669" s="129" t="str">
        <f t="shared" si="7"/>
        <v>Hao hụt</v>
      </c>
      <c r="X669" s="129" t="str">
        <f t="shared" si="34"/>
        <v/>
      </c>
      <c r="Y669" s="154" t="s">
        <v>499</v>
      </c>
      <c r="Z669" s="131" t="s">
        <v>745</v>
      </c>
      <c r="AA669" s="124"/>
      <c r="AB669" s="132"/>
      <c r="AC669" s="133"/>
      <c r="AD669" s="134"/>
      <c r="AE669" s="133"/>
      <c r="AF669" s="135" t="str">
        <f t="array" ref="AF669">xlookup($E:$E,'CLV2'!$A:$A,'CLV2'!E:E)</f>
        <v>2.FRUITS</v>
      </c>
      <c r="AG669" s="135" t="str">
        <f t="shared" si="10"/>
        <v>KG</v>
      </c>
      <c r="AH669" s="136">
        <f t="shared" si="11"/>
        <v>0.04</v>
      </c>
      <c r="AI669" s="137">
        <f t="array" ref="AI669">XLOOKUP(E669,'Đơn giá'!A:A,'Đơn giá'!D:D)</f>
        <v>37000</v>
      </c>
      <c r="AJ669" s="138">
        <f t="shared" si="12"/>
        <v>4440</v>
      </c>
      <c r="AK669" s="138">
        <f t="shared" si="13"/>
        <v>4440</v>
      </c>
      <c r="AL669" s="138">
        <f t="shared" si="14"/>
        <v>0</v>
      </c>
      <c r="AM669" s="138">
        <f t="shared" si="15"/>
        <v>0</v>
      </c>
      <c r="AN669" s="138">
        <f t="shared" si="16"/>
        <v>0</v>
      </c>
      <c r="AO669" s="139" t="str">
        <f t="array" ref="AO669">XLOOKUP($D:$D,'DS ST'!$J:$J,'DS ST'!K:K)</f>
        <v>SC009565 - Cao Chánh Tuấn</v>
      </c>
      <c r="AP669" s="139" t="str">
        <f t="array" ref="AP669">XLOOKUP($D:$D,'DS ST'!$J:$J,'DS ST'!L:L)</f>
        <v>Võ Thị Huệ</v>
      </c>
      <c r="AQ669" s="139" t="str">
        <f t="array" ref="AQ669">XLOOKUP($D:$D,'DS ST'!$J:$J,'DS ST'!M:M)</f>
        <v>HCM 010</v>
      </c>
      <c r="AR669" s="140"/>
      <c r="AS669" s="140"/>
      <c r="AT669" s="135" t="str">
        <f t="array" ref="AT669">xlookup($E:$E,'CLV2'!$A:$A,'CLV2'!$F:$F)</f>
        <v>3.LOCAL FRUITS</v>
      </c>
      <c r="AU669" s="135" t="str">
        <f t="array" ref="AU669">xlookup($E:$E,'CLV2'!$A:$A,'CLV2'!$G:$G)</f>
        <v>4.Xoài</v>
      </c>
      <c r="AV669" s="142"/>
      <c r="AW669" s="143"/>
      <c r="AX669" s="144"/>
    </row>
    <row r="670" ht="22.5" customHeight="1">
      <c r="A670" s="113"/>
      <c r="B670" s="114">
        <v>46236.0</v>
      </c>
      <c r="C670" s="115" t="s">
        <v>1188</v>
      </c>
      <c r="D670" s="116" t="str">
        <f>VLOOKUP(C670,'DS ST'!A:B,2,0)</f>
        <v>SCV</v>
      </c>
      <c r="E670" s="117">
        <v>11272.0</v>
      </c>
      <c r="F670" s="115" t="s">
        <v>5229</v>
      </c>
      <c r="G670" s="115" t="s">
        <v>29</v>
      </c>
      <c r="H670" s="118">
        <v>2.0</v>
      </c>
      <c r="I670" s="118">
        <v>0.0</v>
      </c>
      <c r="J670" s="119">
        <f t="shared" si="4"/>
        <v>2</v>
      </c>
      <c r="K670" s="115" t="s">
        <v>5644</v>
      </c>
      <c r="L670" s="121" t="str">
        <f t="shared" si="5"/>
        <v>PT160331611272</v>
      </c>
      <c r="M670" s="219" t="s">
        <v>5645</v>
      </c>
      <c r="N670" s="122"/>
      <c r="O670" s="122"/>
      <c r="P670" s="119">
        <f t="shared" si="6"/>
        <v>2</v>
      </c>
      <c r="Q670" s="124"/>
      <c r="R670" s="124"/>
      <c r="S670" s="124"/>
      <c r="T670" s="125"/>
      <c r="U670" s="126" t="s">
        <v>697</v>
      </c>
      <c r="V670" s="127" t="s">
        <v>1500</v>
      </c>
      <c r="W670" s="129" t="str">
        <f t="shared" si="7"/>
        <v/>
      </c>
      <c r="X670" s="129" t="str">
        <f t="shared" si="34"/>
        <v/>
      </c>
      <c r="Y670" s="130" t="str">
        <f>IF(N(P670)&lt;=0,"",IF(OR(T670="Hình KDB",T670="Hình tele",ISNUMBER(SEARCH("Hình KDB",T670)),ISNUMBER(SEARCH("Hình tele",T670)),ISNUMBER(SEARCH("sai code",T670)),ISNUMBER(SEARCH("Thiếu kiện",U670))),"Kho rau",IF(AND(T670&lt;&gt;"Hình KDB",T670&lt;&gt;"Hình tele"),"Chưa xác định",IF(N(O670)&gt;0,IF(OR(T670="Hình KDB",T670="Hình tele",ISNUMBER(SEARCH("Hình KDB",T670)),ISNUMBER(SEARCH("Hình tele",T670)),ISNUMBER(SEARCH("sai code",T670)),ISNUMBER(SEARCH("Thiếu kiện",U670))),"Kho rau","Chưa xác định"),IF(OR(T670="Hình KDB",T670="Hình tele",ISNUMBER(SEARCH("Hình KDB",T670)),ISNUMBER(SEARCH("Hình tele",T670)),ISNUMBER(SEARCH("sai code",T670)),ISNUMBER(SEARCH("Thiếu kiện",U670))),"Kho rau",IF(V670="Chưa xác định","Chưa xác định",IF(OR(V670="DC giao thiếu",V670="TX giao thiếu kiện",V670="Hàng không đạt CL"),"Kho rau","")))))))</f>
        <v>Chưa xác định</v>
      </c>
      <c r="Z670" s="131" t="s">
        <v>3828</v>
      </c>
      <c r="AA670" s="124"/>
      <c r="AB670" s="132"/>
      <c r="AC670" s="133"/>
      <c r="AD670" s="134"/>
      <c r="AE670" s="133"/>
      <c r="AF670" s="135" t="str">
        <f t="array" ref="AF670">xlookup($E:$E,'CLV2'!$A:$A,'CLV2'!E:E)</f>
        <v>2.VEGETABLES</v>
      </c>
      <c r="AG670" s="135" t="str">
        <f t="shared" si="10"/>
        <v>Pack</v>
      </c>
      <c r="AH670" s="136">
        <f t="shared" si="11"/>
        <v>1</v>
      </c>
      <c r="AI670" s="137">
        <f t="array" ref="AI670">XLOOKUP(E670,'Đơn giá'!A:A,'Đơn giá'!D:D)</f>
        <v>20000</v>
      </c>
      <c r="AJ670" s="138">
        <f t="shared" si="12"/>
        <v>40000</v>
      </c>
      <c r="AK670" s="138">
        <f t="shared" si="13"/>
        <v>0</v>
      </c>
      <c r="AL670" s="138">
        <f t="shared" si="14"/>
        <v>0</v>
      </c>
      <c r="AM670" s="138">
        <f t="shared" si="15"/>
        <v>0</v>
      </c>
      <c r="AN670" s="138">
        <f t="shared" si="16"/>
        <v>40000</v>
      </c>
      <c r="AO670" s="139" t="str">
        <f t="array" ref="AO670">XLOOKUP($D:$D,'DS ST'!$J:$J,'DS ST'!K:K)</f>
        <v>SC005377 - Nguyễn Minh Thắng</v>
      </c>
      <c r="AP670" s="139" t="str">
        <f t="array" ref="AP670">XLOOKUP($D:$D,'DS ST'!$J:$J,'DS ST'!L:L)</f>
        <v>Võ Thị Huệ</v>
      </c>
      <c r="AQ670" s="139" t="str">
        <f t="array" ref="AQ670">XLOOKUP($D:$D,'DS ST'!$J:$J,'DS ST'!M:M)</f>
        <v>HCM 001</v>
      </c>
      <c r="AR670" s="140"/>
      <c r="AS670" s="140"/>
      <c r="AT670" s="135" t="str">
        <f t="array" ref="AT670">xlookup($E:$E,'CLV2'!$A:$A,'CLV2'!$F:$F)</f>
        <v>3.LEAFY VEGGIES</v>
      </c>
      <c r="AU670" s="135" t="str">
        <f t="array" ref="AU670">xlookup($E:$E,'CLV2'!$A:$A,'CLV2'!$G:$G)</f>
        <v>4.Rau Ăn Bông</v>
      </c>
      <c r="AV670" s="142"/>
      <c r="AW670" s="143"/>
      <c r="AX670" s="144"/>
    </row>
    <row r="671" ht="22.5" customHeight="1">
      <c r="A671" s="113"/>
      <c r="B671" s="114">
        <v>46236.0</v>
      </c>
      <c r="C671" s="115" t="s">
        <v>1188</v>
      </c>
      <c r="D671" s="116" t="str">
        <f>VLOOKUP(C671,'DS ST'!A:B,2,0)</f>
        <v>SCV</v>
      </c>
      <c r="E671" s="117">
        <v>1100867.0</v>
      </c>
      <c r="F671" s="115" t="s">
        <v>924</v>
      </c>
      <c r="G671" s="115" t="s">
        <v>104</v>
      </c>
      <c r="H671" s="118">
        <v>6.0</v>
      </c>
      <c r="I671" s="118">
        <v>5.86</v>
      </c>
      <c r="J671" s="119">
        <f t="shared" si="4"/>
        <v>0.14</v>
      </c>
      <c r="K671" s="115" t="s">
        <v>5644</v>
      </c>
      <c r="L671" s="121" t="str">
        <f t="shared" si="5"/>
        <v>PT16033161100867</v>
      </c>
      <c r="M671" s="219" t="s">
        <v>5645</v>
      </c>
      <c r="N671" s="122">
        <v>0.13999999999999968</v>
      </c>
      <c r="O671" s="122"/>
      <c r="P671" s="119">
        <f t="shared" si="6"/>
        <v>0</v>
      </c>
      <c r="Q671" s="124"/>
      <c r="R671" s="124"/>
      <c r="S671" s="124"/>
      <c r="T671" s="125" t="s">
        <v>695</v>
      </c>
      <c r="U671" s="126" t="s">
        <v>697</v>
      </c>
      <c r="V671" s="127" t="s">
        <v>492</v>
      </c>
      <c r="W671" s="129" t="str">
        <f t="shared" si="7"/>
        <v>Hao hụt</v>
      </c>
      <c r="X671" s="129" t="str">
        <f t="shared" si="34"/>
        <v/>
      </c>
      <c r="Y671" s="154" t="s">
        <v>499</v>
      </c>
      <c r="Z671" s="131" t="s">
        <v>745</v>
      </c>
      <c r="AA671" s="124"/>
      <c r="AB671" s="132"/>
      <c r="AC671" s="133"/>
      <c r="AD671" s="134"/>
      <c r="AE671" s="133"/>
      <c r="AF671" s="135" t="str">
        <f t="array" ref="AF671">xlookup($E:$E,'CLV2'!$A:$A,'CLV2'!E:E)</f>
        <v>2.FRUITS</v>
      </c>
      <c r="AG671" s="135" t="str">
        <f t="shared" si="10"/>
        <v>KG</v>
      </c>
      <c r="AH671" s="136">
        <f t="shared" si="11"/>
        <v>0.02333333333</v>
      </c>
      <c r="AI671" s="137">
        <f t="array" ref="AI671">XLOOKUP(E671,'Đơn giá'!A:A,'Đơn giá'!D:D)</f>
        <v>33000</v>
      </c>
      <c r="AJ671" s="138">
        <f t="shared" si="12"/>
        <v>4620</v>
      </c>
      <c r="AK671" s="138">
        <f t="shared" si="13"/>
        <v>4620</v>
      </c>
      <c r="AL671" s="138">
        <f t="shared" si="14"/>
        <v>0</v>
      </c>
      <c r="AM671" s="138">
        <f t="shared" si="15"/>
        <v>0</v>
      </c>
      <c r="AN671" s="138">
        <f t="shared" si="16"/>
        <v>0</v>
      </c>
      <c r="AO671" s="139" t="str">
        <f t="array" ref="AO671">XLOOKUP($D:$D,'DS ST'!$J:$J,'DS ST'!K:K)</f>
        <v>SC005377 - Nguyễn Minh Thắng</v>
      </c>
      <c r="AP671" s="139" t="str">
        <f t="array" ref="AP671">XLOOKUP($D:$D,'DS ST'!$J:$J,'DS ST'!L:L)</f>
        <v>Võ Thị Huệ</v>
      </c>
      <c r="AQ671" s="139" t="str">
        <f t="array" ref="AQ671">XLOOKUP($D:$D,'DS ST'!$J:$J,'DS ST'!M:M)</f>
        <v>HCM 001</v>
      </c>
      <c r="AR671" s="140"/>
      <c r="AS671" s="140"/>
      <c r="AT671" s="135" t="str">
        <f t="array" ref="AT671">xlookup($E:$E,'CLV2'!$A:$A,'CLV2'!$F:$F)</f>
        <v>3.LOCAL FRUITS</v>
      </c>
      <c r="AU671" s="135" t="str">
        <f t="array" ref="AU671">xlookup($E:$E,'CLV2'!$A:$A,'CLV2'!$G:$G)</f>
        <v>4.Bưởi</v>
      </c>
      <c r="AV671" s="142"/>
      <c r="AW671" s="143"/>
      <c r="AX671" s="144"/>
    </row>
    <row r="672" ht="22.5" customHeight="1">
      <c r="A672" s="113"/>
      <c r="B672" s="114">
        <v>46236.0</v>
      </c>
      <c r="C672" s="115" t="s">
        <v>1188</v>
      </c>
      <c r="D672" s="116" t="str">
        <f>VLOOKUP(C672,'DS ST'!A:B,2,0)</f>
        <v>SCV</v>
      </c>
      <c r="E672" s="117">
        <v>1100917.0</v>
      </c>
      <c r="F672" s="115" t="s">
        <v>928</v>
      </c>
      <c r="G672" s="115" t="s">
        <v>104</v>
      </c>
      <c r="H672" s="118">
        <v>7.8</v>
      </c>
      <c r="I672" s="118">
        <v>7.74</v>
      </c>
      <c r="J672" s="119">
        <f t="shared" si="4"/>
        <v>0.06</v>
      </c>
      <c r="K672" s="115" t="s">
        <v>5644</v>
      </c>
      <c r="L672" s="121" t="str">
        <f t="shared" si="5"/>
        <v>PT16033161100917</v>
      </c>
      <c r="M672" s="219" t="s">
        <v>5645</v>
      </c>
      <c r="N672" s="122">
        <v>0.05999999999999961</v>
      </c>
      <c r="O672" s="122"/>
      <c r="P672" s="119">
        <f t="shared" si="6"/>
        <v>0</v>
      </c>
      <c r="Q672" s="124"/>
      <c r="R672" s="124"/>
      <c r="S672" s="124"/>
      <c r="T672" s="125" t="s">
        <v>695</v>
      </c>
      <c r="U672" s="126" t="s">
        <v>697</v>
      </c>
      <c r="V672" s="127" t="s">
        <v>492</v>
      </c>
      <c r="W672" s="129" t="str">
        <f t="shared" si="7"/>
        <v>Hao hụt</v>
      </c>
      <c r="X672" s="129" t="str">
        <f t="shared" si="34"/>
        <v/>
      </c>
      <c r="Y672" s="154" t="s">
        <v>499</v>
      </c>
      <c r="Z672" s="131" t="s">
        <v>745</v>
      </c>
      <c r="AA672" s="124"/>
      <c r="AB672" s="132"/>
      <c r="AC672" s="133"/>
      <c r="AD672" s="134"/>
      <c r="AE672" s="133"/>
      <c r="AF672" s="135" t="str">
        <f t="array" ref="AF672">xlookup($E:$E,'CLV2'!$A:$A,'CLV2'!E:E)</f>
        <v>2.VEGETABLES</v>
      </c>
      <c r="AG672" s="135" t="str">
        <f t="shared" si="10"/>
        <v>KG</v>
      </c>
      <c r="AH672" s="136">
        <f t="shared" si="11"/>
        <v>0.007692307692</v>
      </c>
      <c r="AI672" s="137">
        <f t="array" ref="AI672">XLOOKUP(E672,'Đơn giá'!A:A,'Đơn giá'!D:D)</f>
        <v>24500</v>
      </c>
      <c r="AJ672" s="138">
        <f t="shared" si="12"/>
        <v>1470</v>
      </c>
      <c r="AK672" s="138">
        <f t="shared" si="13"/>
        <v>1470</v>
      </c>
      <c r="AL672" s="138">
        <f t="shared" si="14"/>
        <v>0</v>
      </c>
      <c r="AM672" s="138">
        <f t="shared" si="15"/>
        <v>0</v>
      </c>
      <c r="AN672" s="138">
        <f t="shared" si="16"/>
        <v>0</v>
      </c>
      <c r="AO672" s="139" t="str">
        <f t="array" ref="AO672">XLOOKUP($D:$D,'DS ST'!$J:$J,'DS ST'!K:K)</f>
        <v>SC005377 - Nguyễn Minh Thắng</v>
      </c>
      <c r="AP672" s="139" t="str">
        <f t="array" ref="AP672">XLOOKUP($D:$D,'DS ST'!$J:$J,'DS ST'!L:L)</f>
        <v>Võ Thị Huệ</v>
      </c>
      <c r="AQ672" s="139" t="str">
        <f t="array" ref="AQ672">XLOOKUP($D:$D,'DS ST'!$J:$J,'DS ST'!M:M)</f>
        <v>HCM 001</v>
      </c>
      <c r="AR672" s="140"/>
      <c r="AS672" s="140"/>
      <c r="AT672" s="135" t="str">
        <f t="array" ref="AT672">xlookup($E:$E,'CLV2'!$A:$A,'CLV2'!$F:$F)</f>
        <v>3.FRUIT VEGGIES</v>
      </c>
      <c r="AU672" s="135" t="str">
        <f t="array" ref="AU672">xlookup($E:$E,'CLV2'!$A:$A,'CLV2'!$G:$G)</f>
        <v>4.Bầu, Bí, Mướp</v>
      </c>
      <c r="AV672" s="142"/>
      <c r="AW672" s="143"/>
      <c r="AX672" s="144"/>
    </row>
    <row r="673" ht="22.5" customHeight="1">
      <c r="A673" s="113"/>
      <c r="B673" s="114">
        <v>46236.0</v>
      </c>
      <c r="C673" s="115" t="s">
        <v>1188</v>
      </c>
      <c r="D673" s="116" t="str">
        <f>VLOOKUP(C673,'DS ST'!A:B,2,0)</f>
        <v>SCV</v>
      </c>
      <c r="E673" s="117">
        <v>1101062.0</v>
      </c>
      <c r="F673" s="115" t="s">
        <v>103</v>
      </c>
      <c r="G673" s="115" t="s">
        <v>104</v>
      </c>
      <c r="H673" s="118">
        <v>10.0</v>
      </c>
      <c r="I673" s="118">
        <v>9.98</v>
      </c>
      <c r="J673" s="119">
        <f t="shared" si="4"/>
        <v>0.02</v>
      </c>
      <c r="K673" s="115" t="s">
        <v>5644</v>
      </c>
      <c r="L673" s="121" t="str">
        <f t="shared" si="5"/>
        <v>PT16033161101062</v>
      </c>
      <c r="M673" s="219" t="s">
        <v>5645</v>
      </c>
      <c r="N673" s="122">
        <v>0.019999999999999574</v>
      </c>
      <c r="O673" s="122"/>
      <c r="P673" s="119">
        <f t="shared" si="6"/>
        <v>0</v>
      </c>
      <c r="Q673" s="124"/>
      <c r="R673" s="124"/>
      <c r="S673" s="124"/>
      <c r="T673" s="125" t="s">
        <v>695</v>
      </c>
      <c r="U673" s="126" t="s">
        <v>697</v>
      </c>
      <c r="V673" s="127" t="s">
        <v>492</v>
      </c>
      <c r="W673" s="129" t="str">
        <f t="shared" si="7"/>
        <v>Hao hụt</v>
      </c>
      <c r="X673" s="129" t="str">
        <f t="shared" si="34"/>
        <v/>
      </c>
      <c r="Y673" s="154" t="s">
        <v>499</v>
      </c>
      <c r="Z673" s="131" t="s">
        <v>745</v>
      </c>
      <c r="AA673" s="124"/>
      <c r="AB673" s="132"/>
      <c r="AC673" s="133"/>
      <c r="AD673" s="134"/>
      <c r="AE673" s="133"/>
      <c r="AF673" s="135" t="str">
        <f t="array" ref="AF673">xlookup($E:$E,'CLV2'!$A:$A,'CLV2'!E:E)</f>
        <v>2.FRUITS</v>
      </c>
      <c r="AG673" s="135" t="str">
        <f t="shared" si="10"/>
        <v>KG</v>
      </c>
      <c r="AH673" s="136">
        <f t="shared" si="11"/>
        <v>0.002</v>
      </c>
      <c r="AI673" s="137">
        <f t="array" ref="AI673">XLOOKUP(E673,'Đơn giá'!A:A,'Đơn giá'!D:D)</f>
        <v>23000</v>
      </c>
      <c r="AJ673" s="138">
        <f t="shared" si="12"/>
        <v>460</v>
      </c>
      <c r="AK673" s="138">
        <f t="shared" si="13"/>
        <v>460</v>
      </c>
      <c r="AL673" s="138">
        <f t="shared" si="14"/>
        <v>0</v>
      </c>
      <c r="AM673" s="138">
        <f t="shared" si="15"/>
        <v>0</v>
      </c>
      <c r="AN673" s="138">
        <f t="shared" si="16"/>
        <v>0</v>
      </c>
      <c r="AO673" s="139" t="str">
        <f t="array" ref="AO673">XLOOKUP($D:$D,'DS ST'!$J:$J,'DS ST'!K:K)</f>
        <v>SC005377 - Nguyễn Minh Thắng</v>
      </c>
      <c r="AP673" s="139" t="str">
        <f t="array" ref="AP673">XLOOKUP($D:$D,'DS ST'!$J:$J,'DS ST'!L:L)</f>
        <v>Võ Thị Huệ</v>
      </c>
      <c r="AQ673" s="139" t="str">
        <f t="array" ref="AQ673">XLOOKUP($D:$D,'DS ST'!$J:$J,'DS ST'!M:M)</f>
        <v>HCM 001</v>
      </c>
      <c r="AR673" s="140"/>
      <c r="AS673" s="140"/>
      <c r="AT673" s="135" t="str">
        <f t="array" ref="AT673">xlookup($E:$E,'CLV2'!$A:$A,'CLV2'!$F:$F)</f>
        <v>3.LOCAL FRUITS</v>
      </c>
      <c r="AU673" s="135" t="str">
        <f t="array" ref="AU673">xlookup($E:$E,'CLV2'!$A:$A,'CLV2'!$G:$G)</f>
        <v>4.Chuối</v>
      </c>
      <c r="AV673" s="142"/>
      <c r="AW673" s="143"/>
      <c r="AX673" s="144"/>
    </row>
    <row r="674" ht="22.5" customHeight="1">
      <c r="A674" s="113"/>
      <c r="B674" s="114">
        <v>46236.0</v>
      </c>
      <c r="C674" s="115" t="s">
        <v>1188</v>
      </c>
      <c r="D674" s="116" t="str">
        <f>VLOOKUP(C674,'DS ST'!A:B,2,0)</f>
        <v>SCV</v>
      </c>
      <c r="E674" s="117">
        <v>1101079.0</v>
      </c>
      <c r="F674" s="115" t="s">
        <v>2047</v>
      </c>
      <c r="G674" s="115" t="s">
        <v>104</v>
      </c>
      <c r="H674" s="118">
        <v>3.0</v>
      </c>
      <c r="I674" s="118">
        <v>2.96</v>
      </c>
      <c r="J674" s="119">
        <f t="shared" si="4"/>
        <v>0.04</v>
      </c>
      <c r="K674" s="115" t="s">
        <v>5644</v>
      </c>
      <c r="L674" s="121" t="str">
        <f t="shared" si="5"/>
        <v>PT16033161101079</v>
      </c>
      <c r="M674" s="219" t="s">
        <v>5645</v>
      </c>
      <c r="N674" s="122">
        <v>0.040000000000000036</v>
      </c>
      <c r="O674" s="122"/>
      <c r="P674" s="119">
        <f t="shared" si="6"/>
        <v>0</v>
      </c>
      <c r="Q674" s="124"/>
      <c r="R674" s="124"/>
      <c r="S674" s="124"/>
      <c r="T674" s="125" t="s">
        <v>695</v>
      </c>
      <c r="U674" s="126" t="s">
        <v>697</v>
      </c>
      <c r="V674" s="127" t="s">
        <v>492</v>
      </c>
      <c r="W674" s="129" t="str">
        <f t="shared" si="7"/>
        <v>Hao hụt</v>
      </c>
      <c r="X674" s="129" t="str">
        <f t="shared" si="34"/>
        <v/>
      </c>
      <c r="Y674" s="154" t="s">
        <v>499</v>
      </c>
      <c r="Z674" s="131" t="s">
        <v>745</v>
      </c>
      <c r="AA674" s="124"/>
      <c r="AB674" s="132"/>
      <c r="AC674" s="133"/>
      <c r="AD674" s="134"/>
      <c r="AE674" s="133"/>
      <c r="AF674" s="135" t="str">
        <f t="array" ref="AF674">xlookup($E:$E,'CLV2'!$A:$A,'CLV2'!E:E)</f>
        <v>2.FRUITS</v>
      </c>
      <c r="AG674" s="135" t="str">
        <f t="shared" si="10"/>
        <v>KG</v>
      </c>
      <c r="AH674" s="136">
        <f t="shared" si="11"/>
        <v>0.01333333333</v>
      </c>
      <c r="AI674" s="137">
        <f t="array" ref="AI674">XLOOKUP(E674,'Đơn giá'!A:A,'Đơn giá'!D:D)</f>
        <v>69416</v>
      </c>
      <c r="AJ674" s="138">
        <f t="shared" si="12"/>
        <v>2776.64</v>
      </c>
      <c r="AK674" s="138">
        <f t="shared" si="13"/>
        <v>2776.64</v>
      </c>
      <c r="AL674" s="138">
        <f t="shared" si="14"/>
        <v>0</v>
      </c>
      <c r="AM674" s="138">
        <f t="shared" si="15"/>
        <v>0</v>
      </c>
      <c r="AN674" s="138">
        <f t="shared" si="16"/>
        <v>0</v>
      </c>
      <c r="AO674" s="139" t="str">
        <f t="array" ref="AO674">XLOOKUP($D:$D,'DS ST'!$J:$J,'DS ST'!K:K)</f>
        <v>SC005377 - Nguyễn Minh Thắng</v>
      </c>
      <c r="AP674" s="139" t="str">
        <f t="array" ref="AP674">XLOOKUP($D:$D,'DS ST'!$J:$J,'DS ST'!L:L)</f>
        <v>Võ Thị Huệ</v>
      </c>
      <c r="AQ674" s="139" t="str">
        <f t="array" ref="AQ674">XLOOKUP($D:$D,'DS ST'!$J:$J,'DS ST'!M:M)</f>
        <v>HCM 001</v>
      </c>
      <c r="AR674" s="140"/>
      <c r="AS674" s="140"/>
      <c r="AT674" s="135" t="str">
        <f t="array" ref="AT674">xlookup($E:$E,'CLV2'!$A:$A,'CLV2'!$F:$F)</f>
        <v>3.LOCAL FRUITS</v>
      </c>
      <c r="AU674" s="135" t="str">
        <f t="array" ref="AU674">xlookup($E:$E,'CLV2'!$A:$A,'CLV2'!$G:$G)</f>
        <v>4.Bơ</v>
      </c>
      <c r="AV674" s="142"/>
      <c r="AW674" s="143"/>
      <c r="AX674" s="144"/>
    </row>
    <row r="675" ht="22.5" customHeight="1">
      <c r="A675" s="113"/>
      <c r="B675" s="114">
        <v>46236.0</v>
      </c>
      <c r="C675" s="115" t="s">
        <v>1188</v>
      </c>
      <c r="D675" s="116" t="str">
        <f>VLOOKUP(C675,'DS ST'!A:B,2,0)</f>
        <v>SCV</v>
      </c>
      <c r="E675" s="117">
        <v>1101094.0</v>
      </c>
      <c r="F675" s="115" t="s">
        <v>1011</v>
      </c>
      <c r="G675" s="115" t="s">
        <v>104</v>
      </c>
      <c r="H675" s="118">
        <v>3.0</v>
      </c>
      <c r="I675" s="118">
        <v>2.98</v>
      </c>
      <c r="J675" s="119">
        <f t="shared" si="4"/>
        <v>0.02</v>
      </c>
      <c r="K675" s="115" t="s">
        <v>5644</v>
      </c>
      <c r="L675" s="121" t="str">
        <f t="shared" si="5"/>
        <v>PT16033161101094</v>
      </c>
      <c r="M675" s="219" t="s">
        <v>5645</v>
      </c>
      <c r="N675" s="122">
        <v>0.020000000000000018</v>
      </c>
      <c r="O675" s="122"/>
      <c r="P675" s="119">
        <f t="shared" si="6"/>
        <v>0</v>
      </c>
      <c r="Q675" s="124"/>
      <c r="R675" s="124"/>
      <c r="S675" s="124"/>
      <c r="T675" s="125" t="s">
        <v>695</v>
      </c>
      <c r="U675" s="126" t="s">
        <v>697</v>
      </c>
      <c r="V675" s="127" t="s">
        <v>492</v>
      </c>
      <c r="W675" s="129" t="str">
        <f t="shared" si="7"/>
        <v>Hao hụt</v>
      </c>
      <c r="X675" s="129" t="str">
        <f t="shared" si="34"/>
        <v/>
      </c>
      <c r="Y675" s="154" t="s">
        <v>499</v>
      </c>
      <c r="Z675" s="131" t="s">
        <v>745</v>
      </c>
      <c r="AA675" s="124"/>
      <c r="AB675" s="132"/>
      <c r="AC675" s="133"/>
      <c r="AD675" s="134"/>
      <c r="AE675" s="133"/>
      <c r="AF675" s="135" t="str">
        <f t="array" ref="AF675">xlookup($E:$E,'CLV2'!$A:$A,'CLV2'!E:E)</f>
        <v>2.FRUITS</v>
      </c>
      <c r="AG675" s="135" t="str">
        <f t="shared" si="10"/>
        <v>KG</v>
      </c>
      <c r="AH675" s="136">
        <f t="shared" si="11"/>
        <v>0.006666666667</v>
      </c>
      <c r="AI675" s="137">
        <f t="array" ref="AI675">XLOOKUP(E675,'Đơn giá'!A:A,'Đơn giá'!D:D)</f>
        <v>37000</v>
      </c>
      <c r="AJ675" s="138">
        <f t="shared" si="12"/>
        <v>740</v>
      </c>
      <c r="AK675" s="138">
        <f t="shared" si="13"/>
        <v>740</v>
      </c>
      <c r="AL675" s="138">
        <f t="shared" si="14"/>
        <v>0</v>
      </c>
      <c r="AM675" s="138">
        <f t="shared" si="15"/>
        <v>0</v>
      </c>
      <c r="AN675" s="138">
        <f t="shared" si="16"/>
        <v>0</v>
      </c>
      <c r="AO675" s="139" t="str">
        <f t="array" ref="AO675">XLOOKUP($D:$D,'DS ST'!$J:$J,'DS ST'!K:K)</f>
        <v>SC005377 - Nguyễn Minh Thắng</v>
      </c>
      <c r="AP675" s="139" t="str">
        <f t="array" ref="AP675">XLOOKUP($D:$D,'DS ST'!$J:$J,'DS ST'!L:L)</f>
        <v>Võ Thị Huệ</v>
      </c>
      <c r="AQ675" s="139" t="str">
        <f t="array" ref="AQ675">XLOOKUP($D:$D,'DS ST'!$J:$J,'DS ST'!M:M)</f>
        <v>HCM 001</v>
      </c>
      <c r="AR675" s="140"/>
      <c r="AS675" s="140"/>
      <c r="AT675" s="135" t="str">
        <f t="array" ref="AT675">xlookup($E:$E,'CLV2'!$A:$A,'CLV2'!$F:$F)</f>
        <v>3.LOCAL FRUITS</v>
      </c>
      <c r="AU675" s="135" t="str">
        <f t="array" ref="AU675">xlookup($E:$E,'CLV2'!$A:$A,'CLV2'!$G:$G)</f>
        <v>4.Mít</v>
      </c>
      <c r="AV675" s="142"/>
      <c r="AW675" s="143"/>
      <c r="AX675" s="144"/>
    </row>
    <row r="676" ht="22.5" customHeight="1">
      <c r="A676" s="113"/>
      <c r="B676" s="114">
        <v>46236.0</v>
      </c>
      <c r="C676" s="115" t="s">
        <v>1188</v>
      </c>
      <c r="D676" s="116" t="str">
        <f>VLOOKUP(C676,'DS ST'!A:B,2,0)</f>
        <v>SCV</v>
      </c>
      <c r="E676" s="117">
        <v>1101302.0</v>
      </c>
      <c r="F676" s="115" t="s">
        <v>944</v>
      </c>
      <c r="G676" s="115" t="s">
        <v>104</v>
      </c>
      <c r="H676" s="118">
        <v>8.0</v>
      </c>
      <c r="I676" s="118">
        <v>7.92</v>
      </c>
      <c r="J676" s="119">
        <f t="shared" si="4"/>
        <v>0.08</v>
      </c>
      <c r="K676" s="115" t="s">
        <v>5644</v>
      </c>
      <c r="L676" s="121" t="str">
        <f t="shared" si="5"/>
        <v>PT16033161101302</v>
      </c>
      <c r="M676" s="219" t="s">
        <v>5645</v>
      </c>
      <c r="N676" s="122">
        <v>0.08000000000000007</v>
      </c>
      <c r="O676" s="122"/>
      <c r="P676" s="119">
        <f t="shared" si="6"/>
        <v>0</v>
      </c>
      <c r="Q676" s="124"/>
      <c r="R676" s="124"/>
      <c r="S676" s="124"/>
      <c r="T676" s="125" t="s">
        <v>695</v>
      </c>
      <c r="U676" s="126" t="s">
        <v>697</v>
      </c>
      <c r="V676" s="127" t="s">
        <v>492</v>
      </c>
      <c r="W676" s="129" t="str">
        <f t="shared" si="7"/>
        <v>Hao hụt</v>
      </c>
      <c r="X676" s="129" t="str">
        <f t="shared" si="34"/>
        <v/>
      </c>
      <c r="Y676" s="154" t="s">
        <v>499</v>
      </c>
      <c r="Z676" s="131" t="s">
        <v>745</v>
      </c>
      <c r="AA676" s="124"/>
      <c r="AB676" s="132"/>
      <c r="AC676" s="133"/>
      <c r="AD676" s="134"/>
      <c r="AE676" s="133"/>
      <c r="AF676" s="135" t="str">
        <f t="array" ref="AF676">xlookup($E:$E,'CLV2'!$A:$A,'CLV2'!E:E)</f>
        <v>2.FRUITS</v>
      </c>
      <c r="AG676" s="135" t="str">
        <f t="shared" si="10"/>
        <v>KG</v>
      </c>
      <c r="AH676" s="136">
        <f t="shared" si="11"/>
        <v>0.01</v>
      </c>
      <c r="AI676" s="137">
        <f t="array" ref="AI676">XLOOKUP(E676,'Đơn giá'!A:A,'Đơn giá'!D:D)</f>
        <v>17500</v>
      </c>
      <c r="AJ676" s="138">
        <f t="shared" si="12"/>
        <v>1400</v>
      </c>
      <c r="AK676" s="138">
        <f t="shared" si="13"/>
        <v>1400</v>
      </c>
      <c r="AL676" s="138">
        <f t="shared" si="14"/>
        <v>0</v>
      </c>
      <c r="AM676" s="138">
        <f t="shared" si="15"/>
        <v>0</v>
      </c>
      <c r="AN676" s="138">
        <f t="shared" si="16"/>
        <v>0</v>
      </c>
      <c r="AO676" s="139" t="str">
        <f t="array" ref="AO676">XLOOKUP($D:$D,'DS ST'!$J:$J,'DS ST'!K:K)</f>
        <v>SC005377 - Nguyễn Minh Thắng</v>
      </c>
      <c r="AP676" s="139" t="str">
        <f t="array" ref="AP676">XLOOKUP($D:$D,'DS ST'!$J:$J,'DS ST'!L:L)</f>
        <v>Võ Thị Huệ</v>
      </c>
      <c r="AQ676" s="139" t="str">
        <f t="array" ref="AQ676">XLOOKUP($D:$D,'DS ST'!$J:$J,'DS ST'!M:M)</f>
        <v>HCM 001</v>
      </c>
      <c r="AR676" s="140"/>
      <c r="AS676" s="140"/>
      <c r="AT676" s="135" t="str">
        <f t="array" ref="AT676">xlookup($E:$E,'CLV2'!$A:$A,'CLV2'!$F:$F)</f>
        <v>3.LOCAL FRUITS</v>
      </c>
      <c r="AU676" s="135" t="str">
        <f t="array" ref="AU676">xlookup($E:$E,'CLV2'!$A:$A,'CLV2'!$G:$G)</f>
        <v>4.Chuối</v>
      </c>
      <c r="AV676" s="142"/>
      <c r="AW676" s="143"/>
      <c r="AX676" s="144"/>
    </row>
    <row r="677" ht="22.5" customHeight="1">
      <c r="A677" s="113"/>
      <c r="B677" s="114">
        <v>46236.0</v>
      </c>
      <c r="C677" s="115" t="s">
        <v>1188</v>
      </c>
      <c r="D677" s="116" t="str">
        <f>VLOOKUP(C677,'DS ST'!A:B,2,0)</f>
        <v>SCV</v>
      </c>
      <c r="E677" s="117">
        <v>1101366.0</v>
      </c>
      <c r="F677" s="115" t="s">
        <v>1804</v>
      </c>
      <c r="G677" s="115" t="s">
        <v>104</v>
      </c>
      <c r="H677" s="118">
        <v>4.0</v>
      </c>
      <c r="I677" s="118">
        <v>3.88</v>
      </c>
      <c r="J677" s="119">
        <f t="shared" si="4"/>
        <v>0.12</v>
      </c>
      <c r="K677" s="115" t="s">
        <v>5644</v>
      </c>
      <c r="L677" s="121" t="str">
        <f t="shared" si="5"/>
        <v>PT16033161101366</v>
      </c>
      <c r="M677" s="219" t="s">
        <v>5645</v>
      </c>
      <c r="N677" s="122">
        <v>0.1200000000000001</v>
      </c>
      <c r="O677" s="122"/>
      <c r="P677" s="119">
        <f t="shared" si="6"/>
        <v>0</v>
      </c>
      <c r="Q677" s="124"/>
      <c r="R677" s="124"/>
      <c r="S677" s="124"/>
      <c r="T677" s="125" t="s">
        <v>695</v>
      </c>
      <c r="U677" s="126" t="s">
        <v>697</v>
      </c>
      <c r="V677" s="127" t="s">
        <v>492</v>
      </c>
      <c r="W677" s="129" t="str">
        <f t="shared" si="7"/>
        <v>Hao hụt</v>
      </c>
      <c r="X677" s="129" t="str">
        <f t="shared" si="34"/>
        <v/>
      </c>
      <c r="Y677" s="154" t="s">
        <v>499</v>
      </c>
      <c r="Z677" s="131" t="s">
        <v>745</v>
      </c>
      <c r="AA677" s="124"/>
      <c r="AB677" s="132"/>
      <c r="AC677" s="133"/>
      <c r="AD677" s="134"/>
      <c r="AE677" s="133"/>
      <c r="AF677" s="135" t="str">
        <f t="array" ref="AF677">xlookup($E:$E,'CLV2'!$A:$A,'CLV2'!E:E)</f>
        <v>2.VEGETABLES</v>
      </c>
      <c r="AG677" s="135" t="str">
        <f t="shared" si="10"/>
        <v>KG</v>
      </c>
      <c r="AH677" s="136">
        <f t="shared" si="11"/>
        <v>0.03</v>
      </c>
      <c r="AI677" s="137">
        <f t="array" ref="AI677">XLOOKUP(E677,'Đơn giá'!A:A,'Đơn giá'!D:D)</f>
        <v>55000</v>
      </c>
      <c r="AJ677" s="138">
        <f t="shared" si="12"/>
        <v>6600</v>
      </c>
      <c r="AK677" s="138">
        <f t="shared" si="13"/>
        <v>6600</v>
      </c>
      <c r="AL677" s="138">
        <f t="shared" si="14"/>
        <v>0</v>
      </c>
      <c r="AM677" s="138">
        <f t="shared" si="15"/>
        <v>0</v>
      </c>
      <c r="AN677" s="138">
        <f t="shared" si="16"/>
        <v>0</v>
      </c>
      <c r="AO677" s="139" t="str">
        <f t="array" ref="AO677">XLOOKUP($D:$D,'DS ST'!$J:$J,'DS ST'!K:K)</f>
        <v>SC005377 - Nguyễn Minh Thắng</v>
      </c>
      <c r="AP677" s="139" t="str">
        <f t="array" ref="AP677">XLOOKUP($D:$D,'DS ST'!$J:$J,'DS ST'!L:L)</f>
        <v>Võ Thị Huệ</v>
      </c>
      <c r="AQ677" s="139" t="str">
        <f t="array" ref="AQ677">XLOOKUP($D:$D,'DS ST'!$J:$J,'DS ST'!M:M)</f>
        <v>HCM 001</v>
      </c>
      <c r="AR677" s="140"/>
      <c r="AS677" s="140"/>
      <c r="AT677" s="135" t="str">
        <f t="array" ref="AT677">xlookup($E:$E,'CLV2'!$A:$A,'CLV2'!$F:$F)</f>
        <v>3.LEAFY VEGGIES</v>
      </c>
      <c r="AU677" s="135" t="str">
        <f t="array" ref="AU677">xlookup($E:$E,'CLV2'!$A:$A,'CLV2'!$G:$G)</f>
        <v>4.Rau Ăn Bông</v>
      </c>
      <c r="AV677" s="142"/>
      <c r="AW677" s="143"/>
      <c r="AX677" s="144"/>
    </row>
    <row r="678" ht="22.5" customHeight="1">
      <c r="A678" s="113"/>
      <c r="B678" s="114">
        <v>46236.0</v>
      </c>
      <c r="C678" s="115" t="s">
        <v>1188</v>
      </c>
      <c r="D678" s="116" t="str">
        <f>VLOOKUP(C678,'DS ST'!A:B,2,0)</f>
        <v>SCV</v>
      </c>
      <c r="E678" s="117">
        <v>1101592.0</v>
      </c>
      <c r="F678" s="115" t="s">
        <v>1161</v>
      </c>
      <c r="G678" s="115" t="s">
        <v>104</v>
      </c>
      <c r="H678" s="118">
        <v>9.8</v>
      </c>
      <c r="I678" s="118">
        <v>9.6</v>
      </c>
      <c r="J678" s="119">
        <f t="shared" si="4"/>
        <v>0.2</v>
      </c>
      <c r="K678" s="115" t="s">
        <v>5644</v>
      </c>
      <c r="L678" s="121" t="str">
        <f t="shared" si="5"/>
        <v>PT16033161101592</v>
      </c>
      <c r="M678" s="219" t="s">
        <v>5645</v>
      </c>
      <c r="N678" s="122">
        <v>0.20000000000000107</v>
      </c>
      <c r="O678" s="122"/>
      <c r="P678" s="119">
        <f t="shared" si="6"/>
        <v>0</v>
      </c>
      <c r="Q678" s="124"/>
      <c r="R678" s="124"/>
      <c r="S678" s="124"/>
      <c r="T678" s="125" t="s">
        <v>695</v>
      </c>
      <c r="U678" s="126" t="s">
        <v>697</v>
      </c>
      <c r="V678" s="127" t="s">
        <v>492</v>
      </c>
      <c r="W678" s="129" t="str">
        <f t="shared" si="7"/>
        <v>Hao hụt</v>
      </c>
      <c r="X678" s="129" t="str">
        <f t="shared" si="34"/>
        <v/>
      </c>
      <c r="Y678" s="154" t="s">
        <v>499</v>
      </c>
      <c r="Z678" s="131" t="s">
        <v>745</v>
      </c>
      <c r="AA678" s="124"/>
      <c r="AB678" s="132"/>
      <c r="AC678" s="133"/>
      <c r="AD678" s="134"/>
      <c r="AE678" s="133"/>
      <c r="AF678" s="135" t="str">
        <f t="array" ref="AF678">xlookup($E:$E,'CLV2'!$A:$A,'CLV2'!E:E)</f>
        <v>2.FRUITS</v>
      </c>
      <c r="AG678" s="135" t="str">
        <f t="shared" si="10"/>
        <v>KG</v>
      </c>
      <c r="AH678" s="136">
        <f t="shared" si="11"/>
        <v>0.02040816327</v>
      </c>
      <c r="AI678" s="137">
        <f t="array" ref="AI678">XLOOKUP(E678,'Đơn giá'!A:A,'Đơn giá'!D:D)</f>
        <v>73000</v>
      </c>
      <c r="AJ678" s="138">
        <f t="shared" si="12"/>
        <v>14600</v>
      </c>
      <c r="AK678" s="138">
        <f t="shared" si="13"/>
        <v>14600</v>
      </c>
      <c r="AL678" s="138">
        <f t="shared" si="14"/>
        <v>0</v>
      </c>
      <c r="AM678" s="138">
        <f t="shared" si="15"/>
        <v>0</v>
      </c>
      <c r="AN678" s="138">
        <f t="shared" si="16"/>
        <v>0</v>
      </c>
      <c r="AO678" s="139" t="str">
        <f t="array" ref="AO678">XLOOKUP($D:$D,'DS ST'!$J:$J,'DS ST'!K:K)</f>
        <v>SC005377 - Nguyễn Minh Thắng</v>
      </c>
      <c r="AP678" s="139" t="str">
        <f t="array" ref="AP678">XLOOKUP($D:$D,'DS ST'!$J:$J,'DS ST'!L:L)</f>
        <v>Võ Thị Huệ</v>
      </c>
      <c r="AQ678" s="139" t="str">
        <f t="array" ref="AQ678">XLOOKUP($D:$D,'DS ST'!$J:$J,'DS ST'!M:M)</f>
        <v>HCM 001</v>
      </c>
      <c r="AR678" s="140"/>
      <c r="AS678" s="140"/>
      <c r="AT678" s="135" t="str">
        <f t="array" ref="AT678">xlookup($E:$E,'CLV2'!$A:$A,'CLV2'!$F:$F)</f>
        <v>3.LOCAL FRUITS</v>
      </c>
      <c r="AU678" s="135" t="str">
        <f t="array" ref="AU678">xlookup($E:$E,'CLV2'!$A:$A,'CLV2'!$G:$G)</f>
        <v>4.Sầu Riêng</v>
      </c>
      <c r="AV678" s="142"/>
      <c r="AW678" s="143"/>
      <c r="AX678" s="144"/>
    </row>
    <row r="679" ht="22.5" customHeight="1">
      <c r="A679" s="113"/>
      <c r="B679" s="114">
        <v>46236.0</v>
      </c>
      <c r="C679" s="115" t="s">
        <v>1188</v>
      </c>
      <c r="D679" s="116" t="str">
        <f>VLOOKUP(C679,'DS ST'!A:B,2,0)</f>
        <v>SCV</v>
      </c>
      <c r="E679" s="117">
        <v>1102981.0</v>
      </c>
      <c r="F679" s="115" t="s">
        <v>5260</v>
      </c>
      <c r="G679" s="115" t="s">
        <v>104</v>
      </c>
      <c r="H679" s="118">
        <v>3.1</v>
      </c>
      <c r="I679" s="118">
        <v>3.04</v>
      </c>
      <c r="J679" s="119">
        <f t="shared" si="4"/>
        <v>0.06</v>
      </c>
      <c r="K679" s="115" t="s">
        <v>5644</v>
      </c>
      <c r="L679" s="121" t="str">
        <f t="shared" si="5"/>
        <v>PT16033161102981</v>
      </c>
      <c r="M679" s="219" t="s">
        <v>5645</v>
      </c>
      <c r="N679" s="122">
        <v>0.06000000000000005</v>
      </c>
      <c r="O679" s="122"/>
      <c r="P679" s="119">
        <f t="shared" si="6"/>
        <v>0</v>
      </c>
      <c r="Q679" s="124"/>
      <c r="R679" s="124"/>
      <c r="S679" s="124"/>
      <c r="T679" s="125" t="s">
        <v>695</v>
      </c>
      <c r="U679" s="126" t="s">
        <v>697</v>
      </c>
      <c r="V679" s="127" t="s">
        <v>492</v>
      </c>
      <c r="W679" s="129" t="str">
        <f t="shared" si="7"/>
        <v>Hao hụt</v>
      </c>
      <c r="X679" s="129" t="str">
        <f t="shared" si="34"/>
        <v/>
      </c>
      <c r="Y679" s="154" t="s">
        <v>499</v>
      </c>
      <c r="Z679" s="131" t="s">
        <v>745</v>
      </c>
      <c r="AA679" s="124"/>
      <c r="AB679" s="132"/>
      <c r="AC679" s="133"/>
      <c r="AD679" s="134"/>
      <c r="AE679" s="133"/>
      <c r="AF679" s="135" t="str">
        <f t="array" ref="AF679">xlookup($E:$E,'CLV2'!$A:$A,'CLV2'!E:E)</f>
        <v>2.FRUITS</v>
      </c>
      <c r="AG679" s="135" t="str">
        <f t="shared" si="10"/>
        <v>KG</v>
      </c>
      <c r="AH679" s="136">
        <f t="shared" si="11"/>
        <v>0.01935483871</v>
      </c>
      <c r="AI679" s="137" t="str">
        <f t="array" ref="AI679">XLOOKUP(E679,'Đơn giá'!A:A,'Đơn giá'!D:D)</f>
        <v>#N/A</v>
      </c>
      <c r="AJ679" s="138" t="str">
        <f t="shared" si="12"/>
        <v>#N/A</v>
      </c>
      <c r="AK679" s="138" t="str">
        <f t="shared" si="13"/>
        <v>#N/A</v>
      </c>
      <c r="AL679" s="138">
        <f t="shared" si="14"/>
        <v>0</v>
      </c>
      <c r="AM679" s="138" t="str">
        <f t="shared" si="15"/>
        <v>#N/A</v>
      </c>
      <c r="AN679" s="138">
        <f t="shared" si="16"/>
        <v>0</v>
      </c>
      <c r="AO679" s="139" t="str">
        <f t="array" ref="AO679">XLOOKUP($D:$D,'DS ST'!$J:$J,'DS ST'!K:K)</f>
        <v>SC005377 - Nguyễn Minh Thắng</v>
      </c>
      <c r="AP679" s="139" t="str">
        <f t="array" ref="AP679">XLOOKUP($D:$D,'DS ST'!$J:$J,'DS ST'!L:L)</f>
        <v>Võ Thị Huệ</v>
      </c>
      <c r="AQ679" s="139" t="str">
        <f t="array" ref="AQ679">XLOOKUP($D:$D,'DS ST'!$J:$J,'DS ST'!M:M)</f>
        <v>HCM 001</v>
      </c>
      <c r="AR679" s="140"/>
      <c r="AS679" s="140"/>
      <c r="AT679" s="135" t="str">
        <f t="array" ref="AT679">xlookup($E:$E,'CLV2'!$A:$A,'CLV2'!$F:$F)</f>
        <v>3.LOCAL FRUITS</v>
      </c>
      <c r="AU679" s="135" t="str">
        <f t="array" ref="AU679">xlookup($E:$E,'CLV2'!$A:$A,'CLV2'!$G:$G)</f>
        <v>4.Bơ</v>
      </c>
      <c r="AV679" s="142"/>
      <c r="AW679" s="143"/>
      <c r="AX679" s="144"/>
    </row>
    <row r="680" ht="22.5" customHeight="1">
      <c r="A680" s="113"/>
      <c r="B680" s="114">
        <v>46236.0</v>
      </c>
      <c r="C680" s="115" t="s">
        <v>1188</v>
      </c>
      <c r="D680" s="116" t="str">
        <f>VLOOKUP(C680,'DS ST'!A:B,2,0)</f>
        <v>SCV</v>
      </c>
      <c r="E680" s="117">
        <v>8.938561735012E12</v>
      </c>
      <c r="F680" s="115" t="s">
        <v>1493</v>
      </c>
      <c r="G680" s="115" t="s">
        <v>56</v>
      </c>
      <c r="H680" s="118">
        <v>1.0</v>
      </c>
      <c r="I680" s="118">
        <v>0.0</v>
      </c>
      <c r="J680" s="119">
        <f t="shared" si="4"/>
        <v>1</v>
      </c>
      <c r="K680" s="115" t="s">
        <v>5644</v>
      </c>
      <c r="L680" s="121" t="str">
        <f t="shared" si="5"/>
        <v>PT16033168938561735012</v>
      </c>
      <c r="M680" s="219" t="s">
        <v>5645</v>
      </c>
      <c r="N680" s="122"/>
      <c r="O680" s="187">
        <v>1.0</v>
      </c>
      <c r="P680" s="119">
        <f t="shared" si="6"/>
        <v>0</v>
      </c>
      <c r="Q680" s="153" t="s">
        <v>5646</v>
      </c>
      <c r="R680" s="124"/>
      <c r="S680" s="124"/>
      <c r="T680" s="125"/>
      <c r="U680" s="126" t="s">
        <v>697</v>
      </c>
      <c r="V680" s="127" t="s">
        <v>1162</v>
      </c>
      <c r="W680" s="129" t="str">
        <f t="shared" si="7"/>
        <v/>
      </c>
      <c r="X680" s="129" t="str">
        <f t="shared" si="34"/>
        <v>Siêu thị</v>
      </c>
      <c r="Y680" s="130" t="str">
        <f t="shared" ref="Y680:Y685" si="36">IF(N(P680)&lt;=0,"",IF(OR(T680="Hình KDB",T680="Hình tele",ISNUMBER(SEARCH("Hình KDB",T680)),ISNUMBER(SEARCH("Hình tele",T680)),ISNUMBER(SEARCH("sai code",T680)),ISNUMBER(SEARCH("Thiếu kiện",U680))),"Kho rau",IF(AND(T680&lt;&gt;"Hình KDB",T680&lt;&gt;"Hình tele"),"Chưa xác định",IF(N(O680)&gt;0,IF(OR(T680="Hình KDB",T680="Hình tele",ISNUMBER(SEARCH("Hình KDB",T680)),ISNUMBER(SEARCH("Hình tele",T680)),ISNUMBER(SEARCH("sai code",T680)),ISNUMBER(SEARCH("Thiếu kiện",U680))),"Kho rau","Chưa xác định"),IF(OR(T680="Hình KDB",T680="Hình tele",ISNUMBER(SEARCH("Hình KDB",T680)),ISNUMBER(SEARCH("Hình tele",T680)),ISNUMBER(SEARCH("sai code",T680)),ISNUMBER(SEARCH("Thiếu kiện",U680))),"Kho rau",IF(V680="Chưa xác định","Chưa xác định",IF(OR(V680="DC giao thiếu",V680="TX giao thiếu kiện",V680="Hàng không đạt CL"),"Kho rau","")))))))</f>
        <v/>
      </c>
      <c r="Z680" s="131" t="s">
        <v>745</v>
      </c>
      <c r="AA680" s="124"/>
      <c r="AB680" s="132"/>
      <c r="AC680" s="133"/>
      <c r="AD680" s="134"/>
      <c r="AE680" s="133"/>
      <c r="AF680" s="135" t="str">
        <f t="array" ref="AF680">xlookup($E:$E,'CLV2'!$A:$A,'CLV2'!E:E)</f>
        <v>2.VEGETABLES</v>
      </c>
      <c r="AG680" s="135" t="str">
        <f t="shared" si="10"/>
        <v>Pack</v>
      </c>
      <c r="AH680" s="136">
        <f t="shared" si="11"/>
        <v>1</v>
      </c>
      <c r="AI680" s="137">
        <f t="array" ref="AI680">XLOOKUP(E680,'Đơn giá'!A:A,'Đơn giá'!D:D)</f>
        <v>13580</v>
      </c>
      <c r="AJ680" s="138">
        <f t="shared" si="12"/>
        <v>13580</v>
      </c>
      <c r="AK680" s="138">
        <f t="shared" si="13"/>
        <v>0</v>
      </c>
      <c r="AL680" s="138">
        <f t="shared" si="14"/>
        <v>13580</v>
      </c>
      <c r="AM680" s="138">
        <f t="shared" si="15"/>
        <v>0</v>
      </c>
      <c r="AN680" s="138">
        <f t="shared" si="16"/>
        <v>0</v>
      </c>
      <c r="AO680" s="139" t="str">
        <f t="array" ref="AO680">XLOOKUP($D:$D,'DS ST'!$J:$J,'DS ST'!K:K)</f>
        <v>SC005377 - Nguyễn Minh Thắng</v>
      </c>
      <c r="AP680" s="139" t="str">
        <f t="array" ref="AP680">XLOOKUP($D:$D,'DS ST'!$J:$J,'DS ST'!L:L)</f>
        <v>Võ Thị Huệ</v>
      </c>
      <c r="AQ680" s="139" t="str">
        <f t="array" ref="AQ680">XLOOKUP($D:$D,'DS ST'!$J:$J,'DS ST'!M:M)</f>
        <v>HCM 001</v>
      </c>
      <c r="AR680" s="140"/>
      <c r="AS680" s="140"/>
      <c r="AT680" s="135" t="str">
        <f t="array" ref="AT680">xlookup($E:$E,'CLV2'!$A:$A,'CLV2'!$F:$F)</f>
        <v>3.LETTUCE, SNACKABLES</v>
      </c>
      <c r="AU680" s="135" t="str">
        <f t="array" ref="AU680">xlookup($E:$E,'CLV2'!$A:$A,'CLV2'!$G:$G)</f>
        <v>4.Giá, Rau Mầm</v>
      </c>
      <c r="AV680" s="142"/>
      <c r="AW680" s="143"/>
      <c r="AX680" s="144"/>
    </row>
    <row r="681" ht="22.5" customHeight="1">
      <c r="A681" s="113"/>
      <c r="B681" s="114">
        <v>46236.0</v>
      </c>
      <c r="C681" s="115" t="s">
        <v>938</v>
      </c>
      <c r="D681" s="116" t="str">
        <f>VLOOKUP(C681,'DS ST'!A:B,2,0)</f>
        <v>GDU</v>
      </c>
      <c r="E681" s="117">
        <v>11073.0</v>
      </c>
      <c r="F681" s="115" t="s">
        <v>1233</v>
      </c>
      <c r="G681" s="115" t="s">
        <v>56</v>
      </c>
      <c r="H681" s="118">
        <v>2.0</v>
      </c>
      <c r="I681" s="118">
        <v>1.0</v>
      </c>
      <c r="J681" s="119">
        <f t="shared" si="4"/>
        <v>1</v>
      </c>
      <c r="K681" s="115" t="s">
        <v>5647</v>
      </c>
      <c r="L681" s="121" t="str">
        <f t="shared" si="5"/>
        <v>PT160331511073</v>
      </c>
      <c r="M681" s="219" t="s">
        <v>5648</v>
      </c>
      <c r="N681" s="122"/>
      <c r="O681" s="122"/>
      <c r="P681" s="119">
        <f t="shared" si="6"/>
        <v>1</v>
      </c>
      <c r="Q681" s="124"/>
      <c r="R681" s="124"/>
      <c r="S681" s="124"/>
      <c r="T681" s="125" t="s">
        <v>695</v>
      </c>
      <c r="U681" s="126" t="s">
        <v>697</v>
      </c>
      <c r="V681" s="127" t="s">
        <v>1500</v>
      </c>
      <c r="W681" s="129" t="str">
        <f t="shared" si="7"/>
        <v/>
      </c>
      <c r="X681" s="129" t="str">
        <f t="shared" si="34"/>
        <v/>
      </c>
      <c r="Y681" s="130" t="str">
        <f t="shared" si="36"/>
        <v>Kho rau</v>
      </c>
      <c r="Z681" s="131" t="s">
        <v>745</v>
      </c>
      <c r="AA681" s="124"/>
      <c r="AB681" s="132"/>
      <c r="AC681" s="133"/>
      <c r="AD681" s="134"/>
      <c r="AE681" s="133"/>
      <c r="AF681" s="135" t="str">
        <f t="array" ref="AF681">xlookup($E:$E,'CLV2'!$A:$A,'CLV2'!E:E)</f>
        <v>2.VEGETABLES</v>
      </c>
      <c r="AG681" s="135" t="str">
        <f t="shared" si="10"/>
        <v>Pack</v>
      </c>
      <c r="AH681" s="136">
        <f t="shared" si="11"/>
        <v>0.5</v>
      </c>
      <c r="AI681" s="137">
        <f t="array" ref="AI681">XLOOKUP(E681,'Đơn giá'!A:A,'Đơn giá'!D:D)</f>
        <v>39000</v>
      </c>
      <c r="AJ681" s="138">
        <f t="shared" si="12"/>
        <v>39000</v>
      </c>
      <c r="AK681" s="138">
        <f t="shared" si="13"/>
        <v>0</v>
      </c>
      <c r="AL681" s="138">
        <f t="shared" si="14"/>
        <v>0</v>
      </c>
      <c r="AM681" s="138">
        <f t="shared" si="15"/>
        <v>39000</v>
      </c>
      <c r="AN681" s="138">
        <f t="shared" si="16"/>
        <v>0</v>
      </c>
      <c r="AO681" s="139" t="str">
        <f t="array" ref="AO681">XLOOKUP($D:$D,'DS ST'!$J:$J,'DS ST'!K:K)</f>
        <v>SC002172 - Nguyễn Ngọc Thuỳ Dương</v>
      </c>
      <c r="AP681" s="139" t="str">
        <f t="array" ref="AP681">XLOOKUP($D:$D,'DS ST'!$J:$J,'DS ST'!L:L)</f>
        <v>Võ Thị Huệ</v>
      </c>
      <c r="AQ681" s="139" t="str">
        <f t="array" ref="AQ681">XLOOKUP($D:$D,'DS ST'!$J:$J,'DS ST'!M:M)</f>
        <v>HCM 028</v>
      </c>
      <c r="AR681" s="140"/>
      <c r="AS681" s="140"/>
      <c r="AT681" s="135" t="str">
        <f t="array" ref="AT681">xlookup($E:$E,'CLV2'!$A:$A,'CLV2'!$F:$F)</f>
        <v>3.LEAFY VEGGIES</v>
      </c>
      <c r="AU681" s="135" t="str">
        <f t="array" ref="AU681">xlookup($E:$E,'CLV2'!$A:$A,'CLV2'!$G:$G)</f>
        <v>4.Rau Ăn Bông</v>
      </c>
      <c r="AV681" s="142"/>
      <c r="AW681" s="143"/>
      <c r="AX681" s="144"/>
    </row>
    <row r="682" ht="22.5" customHeight="1">
      <c r="A682" s="113"/>
      <c r="B682" s="114">
        <v>46236.0</v>
      </c>
      <c r="C682" s="115" t="s">
        <v>938</v>
      </c>
      <c r="D682" s="116" t="str">
        <f>VLOOKUP(C682,'DS ST'!A:B,2,0)</f>
        <v>GDU</v>
      </c>
      <c r="E682" s="117">
        <v>11274.0</v>
      </c>
      <c r="F682" s="115" t="s">
        <v>1271</v>
      </c>
      <c r="G682" s="115" t="s">
        <v>275</v>
      </c>
      <c r="H682" s="118">
        <v>1.0</v>
      </c>
      <c r="I682" s="118">
        <v>0.0</v>
      </c>
      <c r="J682" s="119">
        <f t="shared" si="4"/>
        <v>1</v>
      </c>
      <c r="K682" s="115" t="s">
        <v>5647</v>
      </c>
      <c r="L682" s="121" t="str">
        <f t="shared" si="5"/>
        <v>PT160331511274</v>
      </c>
      <c r="M682" s="219" t="s">
        <v>5648</v>
      </c>
      <c r="N682" s="122"/>
      <c r="O682" s="122"/>
      <c r="P682" s="119">
        <f t="shared" si="6"/>
        <v>1</v>
      </c>
      <c r="Q682" s="124"/>
      <c r="R682" s="124"/>
      <c r="S682" s="124"/>
      <c r="T682" s="125"/>
      <c r="U682" s="126" t="s">
        <v>697</v>
      </c>
      <c r="V682" s="127" t="s">
        <v>1500</v>
      </c>
      <c r="W682" s="129" t="str">
        <f t="shared" si="7"/>
        <v/>
      </c>
      <c r="X682" s="129" t="str">
        <f t="shared" si="34"/>
        <v/>
      </c>
      <c r="Y682" s="130" t="str">
        <f t="shared" si="36"/>
        <v>Chưa xác định</v>
      </c>
      <c r="Z682" s="131" t="s">
        <v>3828</v>
      </c>
      <c r="AA682" s="124"/>
      <c r="AB682" s="132"/>
      <c r="AC682" s="133"/>
      <c r="AD682" s="134"/>
      <c r="AE682" s="133"/>
      <c r="AF682" s="135" t="str">
        <f t="array" ref="AF682">xlookup($E:$E,'CLV2'!$A:$A,'CLV2'!E:E)</f>
        <v>2.VEGETABLES</v>
      </c>
      <c r="AG682" s="135" t="str">
        <f t="shared" si="10"/>
        <v>Pack</v>
      </c>
      <c r="AH682" s="136">
        <f t="shared" si="11"/>
        <v>1</v>
      </c>
      <c r="AI682" s="137">
        <f t="array" ref="AI682">XLOOKUP(E682,'Đơn giá'!A:A,'Đơn giá'!D:D)</f>
        <v>11000</v>
      </c>
      <c r="AJ682" s="138">
        <f t="shared" si="12"/>
        <v>11000</v>
      </c>
      <c r="AK682" s="138">
        <f t="shared" si="13"/>
        <v>0</v>
      </c>
      <c r="AL682" s="138">
        <f t="shared" si="14"/>
        <v>0</v>
      </c>
      <c r="AM682" s="138">
        <f t="shared" si="15"/>
        <v>0</v>
      </c>
      <c r="AN682" s="138">
        <f t="shared" si="16"/>
        <v>11000</v>
      </c>
      <c r="AO682" s="139" t="str">
        <f t="array" ref="AO682">XLOOKUP($D:$D,'DS ST'!$J:$J,'DS ST'!K:K)</f>
        <v>SC002172 - Nguyễn Ngọc Thuỳ Dương</v>
      </c>
      <c r="AP682" s="139" t="str">
        <f t="array" ref="AP682">XLOOKUP($D:$D,'DS ST'!$J:$J,'DS ST'!L:L)</f>
        <v>Võ Thị Huệ</v>
      </c>
      <c r="AQ682" s="139" t="str">
        <f t="array" ref="AQ682">XLOOKUP($D:$D,'DS ST'!$J:$J,'DS ST'!M:M)</f>
        <v>HCM 028</v>
      </c>
      <c r="AR682" s="140"/>
      <c r="AS682" s="140"/>
      <c r="AT682" s="135" t="str">
        <f t="array" ref="AT682">xlookup($E:$E,'CLV2'!$A:$A,'CLV2'!$F:$F)</f>
        <v>3.FRUIT VEGGIES</v>
      </c>
      <c r="AU682" s="135" t="str">
        <f t="array" ref="AU682">xlookup($E:$E,'CLV2'!$A:$A,'CLV2'!$G:$G)</f>
        <v>4.Rau Ăn Quả Khác</v>
      </c>
      <c r="AV682" s="142"/>
      <c r="AW682" s="143"/>
      <c r="AX682" s="144"/>
    </row>
    <row r="683" ht="22.5" customHeight="1">
      <c r="A683" s="113"/>
      <c r="B683" s="114">
        <v>46236.0</v>
      </c>
      <c r="C683" s="115" t="s">
        <v>938</v>
      </c>
      <c r="D683" s="116" t="str">
        <f>VLOOKUP(C683,'DS ST'!A:B,2,0)</f>
        <v>GDU</v>
      </c>
      <c r="E683" s="117">
        <v>8.936210960815E12</v>
      </c>
      <c r="F683" s="115" t="s">
        <v>1425</v>
      </c>
      <c r="G683" s="115" t="s">
        <v>29</v>
      </c>
      <c r="H683" s="118">
        <v>4.0</v>
      </c>
      <c r="I683" s="118">
        <v>3.0</v>
      </c>
      <c r="J683" s="119">
        <f t="shared" si="4"/>
        <v>1</v>
      </c>
      <c r="K683" s="115" t="s">
        <v>5647</v>
      </c>
      <c r="L683" s="121" t="str">
        <f t="shared" si="5"/>
        <v>PT16033158936210960815</v>
      </c>
      <c r="M683" s="219" t="s">
        <v>5648</v>
      </c>
      <c r="N683" s="122"/>
      <c r="O683" s="122"/>
      <c r="P683" s="119">
        <f t="shared" si="6"/>
        <v>1</v>
      </c>
      <c r="Q683" s="124"/>
      <c r="R683" s="124"/>
      <c r="S683" s="124"/>
      <c r="T683" s="125" t="s">
        <v>695</v>
      </c>
      <c r="U683" s="126" t="s">
        <v>697</v>
      </c>
      <c r="V683" s="127" t="s">
        <v>1500</v>
      </c>
      <c r="W683" s="129" t="str">
        <f t="shared" si="7"/>
        <v/>
      </c>
      <c r="X683" s="129" t="str">
        <f t="shared" si="34"/>
        <v/>
      </c>
      <c r="Y683" s="130" t="str">
        <f t="shared" si="36"/>
        <v>Kho rau</v>
      </c>
      <c r="Z683" s="131" t="s">
        <v>745</v>
      </c>
      <c r="AA683" s="124"/>
      <c r="AB683" s="132"/>
      <c r="AC683" s="133"/>
      <c r="AD683" s="134"/>
      <c r="AE683" s="133"/>
      <c r="AF683" s="135" t="str">
        <f t="array" ref="AF683">xlookup($E:$E,'CLV2'!$A:$A,'CLV2'!E:E)</f>
        <v>2.VEGETABLES</v>
      </c>
      <c r="AG683" s="135" t="str">
        <f t="shared" si="10"/>
        <v>Pack</v>
      </c>
      <c r="AH683" s="136">
        <f t="shared" si="11"/>
        <v>0.25</v>
      </c>
      <c r="AI683" s="137">
        <f t="array" ref="AI683">XLOOKUP(E683,'Đơn giá'!A:A,'Đơn giá'!D:D)</f>
        <v>23000</v>
      </c>
      <c r="AJ683" s="138">
        <f t="shared" si="12"/>
        <v>23000</v>
      </c>
      <c r="AK683" s="138">
        <f t="shared" si="13"/>
        <v>0</v>
      </c>
      <c r="AL683" s="138">
        <f t="shared" si="14"/>
        <v>0</v>
      </c>
      <c r="AM683" s="138">
        <f t="shared" si="15"/>
        <v>23000</v>
      </c>
      <c r="AN683" s="138">
        <f t="shared" si="16"/>
        <v>0</v>
      </c>
      <c r="AO683" s="139" t="str">
        <f t="array" ref="AO683">XLOOKUP($D:$D,'DS ST'!$J:$J,'DS ST'!K:K)</f>
        <v>SC002172 - Nguyễn Ngọc Thuỳ Dương</v>
      </c>
      <c r="AP683" s="139" t="str">
        <f t="array" ref="AP683">XLOOKUP($D:$D,'DS ST'!$J:$J,'DS ST'!L:L)</f>
        <v>Võ Thị Huệ</v>
      </c>
      <c r="AQ683" s="139" t="str">
        <f t="array" ref="AQ683">XLOOKUP($D:$D,'DS ST'!$J:$J,'DS ST'!M:M)</f>
        <v>HCM 028</v>
      </c>
      <c r="AR683" s="140"/>
      <c r="AS683" s="140"/>
      <c r="AT683" s="135" t="str">
        <f t="array" ref="AT683">xlookup($E:$E,'CLV2'!$A:$A,'CLV2'!$F:$F)</f>
        <v>3.MUSHROOM</v>
      </c>
      <c r="AU683" s="135" t="str">
        <f t="array" ref="AU683">xlookup($E:$E,'CLV2'!$A:$A,'CLV2'!$G:$G)</f>
        <v>4.Nấm Rơm</v>
      </c>
      <c r="AV683" s="142"/>
      <c r="AW683" s="143"/>
      <c r="AX683" s="144"/>
    </row>
    <row r="684" ht="22.5" customHeight="1">
      <c r="A684" s="113"/>
      <c r="B684" s="114">
        <v>46236.0</v>
      </c>
      <c r="C684" s="115" t="s">
        <v>890</v>
      </c>
      <c r="D684" s="116" t="str">
        <f>VLOOKUP(C684,'DS ST'!A:B,2,0)</f>
        <v>DQH</v>
      </c>
      <c r="E684" s="117">
        <v>11373.0</v>
      </c>
      <c r="F684" s="115" t="s">
        <v>1296</v>
      </c>
      <c r="G684" s="115" t="s">
        <v>29</v>
      </c>
      <c r="H684" s="118">
        <v>6.0</v>
      </c>
      <c r="I684" s="118">
        <v>3.0</v>
      </c>
      <c r="J684" s="119">
        <f t="shared" si="4"/>
        <v>3</v>
      </c>
      <c r="K684" s="115" t="s">
        <v>5649</v>
      </c>
      <c r="L684" s="121" t="str">
        <f t="shared" si="5"/>
        <v>PT160331411373</v>
      </c>
      <c r="M684" s="219" t="s">
        <v>5650</v>
      </c>
      <c r="N684" s="122"/>
      <c r="O684" s="122"/>
      <c r="P684" s="119">
        <f t="shared" si="6"/>
        <v>3</v>
      </c>
      <c r="Q684" s="124"/>
      <c r="R684" s="124"/>
      <c r="S684" s="124"/>
      <c r="T684" s="125"/>
      <c r="U684" s="126" t="s">
        <v>697</v>
      </c>
      <c r="V684" s="127" t="s">
        <v>1500</v>
      </c>
      <c r="W684" s="129" t="str">
        <f t="shared" si="7"/>
        <v/>
      </c>
      <c r="X684" s="129" t="str">
        <f t="shared" si="34"/>
        <v/>
      </c>
      <c r="Y684" s="130" t="str">
        <f t="shared" si="36"/>
        <v>Chưa xác định</v>
      </c>
      <c r="Z684" s="131" t="s">
        <v>3828</v>
      </c>
      <c r="AA684" s="124"/>
      <c r="AB684" s="132"/>
      <c r="AC684" s="133"/>
      <c r="AD684" s="134"/>
      <c r="AE684" s="133"/>
      <c r="AF684" s="135" t="str">
        <f t="array" ref="AF684">xlookup($E:$E,'CLV2'!$A:$A,'CLV2'!E:E)</f>
        <v>2.VEGETABLES</v>
      </c>
      <c r="AG684" s="135" t="str">
        <f t="shared" si="10"/>
        <v>Pack</v>
      </c>
      <c r="AH684" s="136">
        <f t="shared" si="11"/>
        <v>0.5</v>
      </c>
      <c r="AI684" s="137">
        <f t="array" ref="AI684">XLOOKUP(E684,'Đơn giá'!A:A,'Đơn giá'!D:D)</f>
        <v>8500</v>
      </c>
      <c r="AJ684" s="138">
        <f t="shared" si="12"/>
        <v>25500</v>
      </c>
      <c r="AK684" s="138">
        <f t="shared" si="13"/>
        <v>0</v>
      </c>
      <c r="AL684" s="138">
        <f t="shared" si="14"/>
        <v>0</v>
      </c>
      <c r="AM684" s="138">
        <f t="shared" si="15"/>
        <v>0</v>
      </c>
      <c r="AN684" s="138">
        <f t="shared" si="16"/>
        <v>25500</v>
      </c>
      <c r="AO684" s="139" t="str">
        <f t="array" ref="AO684">XLOOKUP($D:$D,'DS ST'!$J:$J,'DS ST'!K:K)</f>
        <v>SC006189 - Huỳnh Ngọc Phương</v>
      </c>
      <c r="AP684" s="139" t="str">
        <f t="array" ref="AP684">XLOOKUP($D:$D,'DS ST'!$J:$J,'DS ST'!L:L)</f>
        <v>Nguyễn Thị Cà</v>
      </c>
      <c r="AQ684" s="139" t="str">
        <f t="array" ref="AQ684">XLOOKUP($D:$D,'DS ST'!$J:$J,'DS ST'!M:M)</f>
        <v>HCM 033</v>
      </c>
      <c r="AR684" s="140"/>
      <c r="AS684" s="140"/>
      <c r="AT684" s="135" t="str">
        <f t="array" ref="AT684">xlookup($E:$E,'CLV2'!$A:$A,'CLV2'!$F:$F)</f>
        <v>3.HERBS</v>
      </c>
      <c r="AU684" s="135" t="str">
        <f t="array" ref="AU684">xlookup($E:$E,'CLV2'!$A:$A,'CLV2'!$G:$G)</f>
        <v>4.Rau Thơm, Rau Nêm</v>
      </c>
      <c r="AV684" s="142"/>
      <c r="AW684" s="143"/>
      <c r="AX684" s="144"/>
    </row>
    <row r="685" ht="22.5" customHeight="1">
      <c r="A685" s="113"/>
      <c r="B685" s="114">
        <v>46236.0</v>
      </c>
      <c r="C685" s="115" t="s">
        <v>890</v>
      </c>
      <c r="D685" s="116" t="str">
        <f>VLOOKUP(C685,'DS ST'!A:B,2,0)</f>
        <v>DQH</v>
      </c>
      <c r="E685" s="117">
        <v>11608.0</v>
      </c>
      <c r="F685" s="115" t="s">
        <v>2386</v>
      </c>
      <c r="G685" s="115" t="s">
        <v>29</v>
      </c>
      <c r="H685" s="118">
        <v>3.0</v>
      </c>
      <c r="I685" s="118">
        <v>2.0</v>
      </c>
      <c r="J685" s="119">
        <f t="shared" si="4"/>
        <v>1</v>
      </c>
      <c r="K685" s="115" t="s">
        <v>5649</v>
      </c>
      <c r="L685" s="121" t="str">
        <f t="shared" si="5"/>
        <v>PT160331411608</v>
      </c>
      <c r="M685" s="219" t="s">
        <v>5650</v>
      </c>
      <c r="N685" s="122"/>
      <c r="O685" s="122"/>
      <c r="P685" s="119">
        <f t="shared" si="6"/>
        <v>1</v>
      </c>
      <c r="Q685" s="124"/>
      <c r="R685" s="124"/>
      <c r="S685" s="124"/>
      <c r="T685" s="125"/>
      <c r="U685" s="126" t="s">
        <v>697</v>
      </c>
      <c r="V685" s="127" t="s">
        <v>1500</v>
      </c>
      <c r="W685" s="129" t="str">
        <f t="shared" si="7"/>
        <v/>
      </c>
      <c r="X685" s="129" t="str">
        <f t="shared" si="34"/>
        <v/>
      </c>
      <c r="Y685" s="130" t="str">
        <f t="shared" si="36"/>
        <v>Chưa xác định</v>
      </c>
      <c r="Z685" s="131" t="s">
        <v>3828</v>
      </c>
      <c r="AA685" s="124"/>
      <c r="AB685" s="132"/>
      <c r="AC685" s="133"/>
      <c r="AD685" s="134"/>
      <c r="AE685" s="133"/>
      <c r="AF685" s="135" t="str">
        <f t="array" ref="AF685">xlookup($E:$E,'CLV2'!$A:$A,'CLV2'!E:E)</f>
        <v>2.VEGETABLES</v>
      </c>
      <c r="AG685" s="135" t="str">
        <f t="shared" si="10"/>
        <v>Pack</v>
      </c>
      <c r="AH685" s="136">
        <f t="shared" si="11"/>
        <v>0.3333333333</v>
      </c>
      <c r="AI685" s="137">
        <f t="array" ref="AI685">XLOOKUP(E685,'Đơn giá'!A:A,'Đơn giá'!D:D)</f>
        <v>13500</v>
      </c>
      <c r="AJ685" s="138">
        <f t="shared" si="12"/>
        <v>13500</v>
      </c>
      <c r="AK685" s="138">
        <f t="shared" si="13"/>
        <v>0</v>
      </c>
      <c r="AL685" s="138">
        <f t="shared" si="14"/>
        <v>0</v>
      </c>
      <c r="AM685" s="138">
        <f t="shared" si="15"/>
        <v>0</v>
      </c>
      <c r="AN685" s="138">
        <f t="shared" si="16"/>
        <v>13500</v>
      </c>
      <c r="AO685" s="139" t="str">
        <f t="array" ref="AO685">XLOOKUP($D:$D,'DS ST'!$J:$J,'DS ST'!K:K)</f>
        <v>SC006189 - Huỳnh Ngọc Phương</v>
      </c>
      <c r="AP685" s="139" t="str">
        <f t="array" ref="AP685">XLOOKUP($D:$D,'DS ST'!$J:$J,'DS ST'!L:L)</f>
        <v>Nguyễn Thị Cà</v>
      </c>
      <c r="AQ685" s="139" t="str">
        <f t="array" ref="AQ685">XLOOKUP($D:$D,'DS ST'!$J:$J,'DS ST'!M:M)</f>
        <v>HCM 033</v>
      </c>
      <c r="AR685" s="140"/>
      <c r="AS685" s="140"/>
      <c r="AT685" s="135" t="str">
        <f t="array" ref="AT685">xlookup($E:$E,'CLV2'!$A:$A,'CLV2'!$F:$F)</f>
        <v>3.LEAFY VEGGIES</v>
      </c>
      <c r="AU685" s="135" t="str">
        <f t="array" ref="AU685">xlookup($E:$E,'CLV2'!$A:$A,'CLV2'!$G:$G)</f>
        <v>4.Rau Cải</v>
      </c>
      <c r="AV685" s="142"/>
      <c r="AW685" s="143"/>
      <c r="AX685" s="144"/>
    </row>
    <row r="686" ht="22.5" customHeight="1">
      <c r="A686" s="113"/>
      <c r="B686" s="114">
        <v>46236.0</v>
      </c>
      <c r="C686" s="115" t="s">
        <v>890</v>
      </c>
      <c r="D686" s="116" t="str">
        <f>VLOOKUP(C686,'DS ST'!A:B,2,0)</f>
        <v>DQH</v>
      </c>
      <c r="E686" s="117">
        <v>1101003.0</v>
      </c>
      <c r="F686" s="115" t="s">
        <v>1984</v>
      </c>
      <c r="G686" s="115" t="s">
        <v>104</v>
      </c>
      <c r="H686" s="118">
        <v>14.0</v>
      </c>
      <c r="I686" s="118">
        <v>13.88</v>
      </c>
      <c r="J686" s="119">
        <f t="shared" si="4"/>
        <v>0.12</v>
      </c>
      <c r="K686" s="115" t="s">
        <v>5649</v>
      </c>
      <c r="L686" s="121" t="str">
        <f t="shared" si="5"/>
        <v>PT16033141101003</v>
      </c>
      <c r="M686" s="219" t="s">
        <v>5650</v>
      </c>
      <c r="N686" s="122">
        <v>0.11999999999999922</v>
      </c>
      <c r="O686" s="122"/>
      <c r="P686" s="119">
        <f t="shared" si="6"/>
        <v>0</v>
      </c>
      <c r="Q686" s="124"/>
      <c r="R686" s="124"/>
      <c r="S686" s="124"/>
      <c r="T686" s="125" t="s">
        <v>695</v>
      </c>
      <c r="U686" s="126" t="s">
        <v>697</v>
      </c>
      <c r="V686" s="127" t="s">
        <v>492</v>
      </c>
      <c r="W686" s="129" t="str">
        <f t="shared" si="7"/>
        <v>Hao hụt</v>
      </c>
      <c r="X686" s="129" t="str">
        <f t="shared" si="34"/>
        <v/>
      </c>
      <c r="Y686" s="154" t="s">
        <v>499</v>
      </c>
      <c r="Z686" s="131" t="s">
        <v>745</v>
      </c>
      <c r="AA686" s="124"/>
      <c r="AB686" s="132"/>
      <c r="AC686" s="133"/>
      <c r="AD686" s="134"/>
      <c r="AE686" s="133"/>
      <c r="AF686" s="135" t="str">
        <f t="array" ref="AF686">xlookup($E:$E,'CLV2'!$A:$A,'CLV2'!E:E)</f>
        <v>2.FRUITS</v>
      </c>
      <c r="AG686" s="135" t="str">
        <f t="shared" si="10"/>
        <v>KG</v>
      </c>
      <c r="AH686" s="136">
        <f t="shared" si="11"/>
        <v>0.008571428571</v>
      </c>
      <c r="AI686" s="137">
        <f t="array" ref="AI686">XLOOKUP(E686,'Đơn giá'!A:A,'Đơn giá'!D:D)</f>
        <v>24000</v>
      </c>
      <c r="AJ686" s="138">
        <f t="shared" si="12"/>
        <v>2880</v>
      </c>
      <c r="AK686" s="138">
        <f t="shared" si="13"/>
        <v>2880</v>
      </c>
      <c r="AL686" s="138">
        <f t="shared" si="14"/>
        <v>0</v>
      </c>
      <c r="AM686" s="138">
        <f t="shared" si="15"/>
        <v>0</v>
      </c>
      <c r="AN686" s="138">
        <f t="shared" si="16"/>
        <v>0</v>
      </c>
      <c r="AO686" s="139" t="str">
        <f t="array" ref="AO686">XLOOKUP($D:$D,'DS ST'!$J:$J,'DS ST'!K:K)</f>
        <v>SC006189 - Huỳnh Ngọc Phương</v>
      </c>
      <c r="AP686" s="139" t="str">
        <f t="array" ref="AP686">XLOOKUP($D:$D,'DS ST'!$J:$J,'DS ST'!L:L)</f>
        <v>Nguyễn Thị Cà</v>
      </c>
      <c r="AQ686" s="139" t="str">
        <f t="array" ref="AQ686">XLOOKUP($D:$D,'DS ST'!$J:$J,'DS ST'!M:M)</f>
        <v>HCM 033</v>
      </c>
      <c r="AR686" s="140"/>
      <c r="AS686" s="140"/>
      <c r="AT686" s="135" t="str">
        <f t="array" ref="AT686">xlookup($E:$E,'CLV2'!$A:$A,'CLV2'!$F:$F)</f>
        <v>3.LOCAL FRUITS</v>
      </c>
      <c r="AU686" s="135" t="str">
        <f t="array" ref="AU686">xlookup($E:$E,'CLV2'!$A:$A,'CLV2'!$G:$G)</f>
        <v>4.Dưa Hấu</v>
      </c>
      <c r="AV686" s="142"/>
      <c r="AW686" s="143"/>
      <c r="AX686" s="144"/>
    </row>
    <row r="687" ht="22.5" customHeight="1">
      <c r="A687" s="113"/>
      <c r="B687" s="114">
        <v>46236.0</v>
      </c>
      <c r="C687" s="115" t="s">
        <v>890</v>
      </c>
      <c r="D687" s="116" t="str">
        <f>VLOOKUP(C687,'DS ST'!A:B,2,0)</f>
        <v>DQH</v>
      </c>
      <c r="E687" s="117">
        <v>1101079.0</v>
      </c>
      <c r="F687" s="115" t="s">
        <v>2047</v>
      </c>
      <c r="G687" s="115" t="s">
        <v>104</v>
      </c>
      <c r="H687" s="118">
        <v>3.0</v>
      </c>
      <c r="I687" s="118">
        <v>2.98</v>
      </c>
      <c r="J687" s="119">
        <f t="shared" si="4"/>
        <v>0.02</v>
      </c>
      <c r="K687" s="115" t="s">
        <v>5649</v>
      </c>
      <c r="L687" s="121" t="str">
        <f t="shared" si="5"/>
        <v>PT16033141101079</v>
      </c>
      <c r="M687" s="219" t="s">
        <v>5650</v>
      </c>
      <c r="N687" s="122">
        <v>0.020000000000000018</v>
      </c>
      <c r="O687" s="122"/>
      <c r="P687" s="119">
        <f t="shared" si="6"/>
        <v>0</v>
      </c>
      <c r="Q687" s="124"/>
      <c r="R687" s="124"/>
      <c r="S687" s="124"/>
      <c r="T687" s="125" t="s">
        <v>695</v>
      </c>
      <c r="U687" s="126" t="s">
        <v>697</v>
      </c>
      <c r="V687" s="127" t="s">
        <v>492</v>
      </c>
      <c r="W687" s="129" t="str">
        <f t="shared" si="7"/>
        <v>Hao hụt</v>
      </c>
      <c r="X687" s="129" t="str">
        <f t="shared" si="34"/>
        <v/>
      </c>
      <c r="Y687" s="154" t="s">
        <v>499</v>
      </c>
      <c r="Z687" s="131" t="s">
        <v>745</v>
      </c>
      <c r="AA687" s="124"/>
      <c r="AB687" s="132"/>
      <c r="AC687" s="133"/>
      <c r="AD687" s="134"/>
      <c r="AE687" s="133"/>
      <c r="AF687" s="135" t="str">
        <f t="array" ref="AF687">xlookup($E:$E,'CLV2'!$A:$A,'CLV2'!E:E)</f>
        <v>2.FRUITS</v>
      </c>
      <c r="AG687" s="135" t="str">
        <f t="shared" si="10"/>
        <v>KG</v>
      </c>
      <c r="AH687" s="136">
        <f t="shared" si="11"/>
        <v>0.006666666667</v>
      </c>
      <c r="AI687" s="137">
        <f t="array" ref="AI687">XLOOKUP(E687,'Đơn giá'!A:A,'Đơn giá'!D:D)</f>
        <v>69416</v>
      </c>
      <c r="AJ687" s="138">
        <f t="shared" si="12"/>
        <v>1388.32</v>
      </c>
      <c r="AK687" s="138">
        <f t="shared" si="13"/>
        <v>1388.32</v>
      </c>
      <c r="AL687" s="138">
        <f t="shared" si="14"/>
        <v>0</v>
      </c>
      <c r="AM687" s="138">
        <f t="shared" si="15"/>
        <v>0</v>
      </c>
      <c r="AN687" s="138">
        <f t="shared" si="16"/>
        <v>0</v>
      </c>
      <c r="AO687" s="139" t="str">
        <f t="array" ref="AO687">XLOOKUP($D:$D,'DS ST'!$J:$J,'DS ST'!K:K)</f>
        <v>SC006189 - Huỳnh Ngọc Phương</v>
      </c>
      <c r="AP687" s="139" t="str">
        <f t="array" ref="AP687">XLOOKUP($D:$D,'DS ST'!$J:$J,'DS ST'!L:L)</f>
        <v>Nguyễn Thị Cà</v>
      </c>
      <c r="AQ687" s="139" t="str">
        <f t="array" ref="AQ687">XLOOKUP($D:$D,'DS ST'!$J:$J,'DS ST'!M:M)</f>
        <v>HCM 033</v>
      </c>
      <c r="AR687" s="140"/>
      <c r="AS687" s="140"/>
      <c r="AT687" s="135" t="str">
        <f t="array" ref="AT687">xlookup($E:$E,'CLV2'!$A:$A,'CLV2'!$F:$F)</f>
        <v>3.LOCAL FRUITS</v>
      </c>
      <c r="AU687" s="135" t="str">
        <f t="array" ref="AU687">xlookup($E:$E,'CLV2'!$A:$A,'CLV2'!$G:$G)</f>
        <v>4.Bơ</v>
      </c>
      <c r="AV687" s="142"/>
      <c r="AW687" s="143"/>
      <c r="AX687" s="144"/>
    </row>
    <row r="688" ht="22.5" customHeight="1">
      <c r="A688" s="113"/>
      <c r="B688" s="114">
        <v>46236.0</v>
      </c>
      <c r="C688" s="115" t="s">
        <v>890</v>
      </c>
      <c r="D688" s="116" t="str">
        <f>VLOOKUP(C688,'DS ST'!A:B,2,0)</f>
        <v>DQH</v>
      </c>
      <c r="E688" s="117">
        <v>1101302.0</v>
      </c>
      <c r="F688" s="115" t="s">
        <v>944</v>
      </c>
      <c r="G688" s="115" t="s">
        <v>104</v>
      </c>
      <c r="H688" s="118">
        <v>8.0</v>
      </c>
      <c r="I688" s="118">
        <v>7.82</v>
      </c>
      <c r="J688" s="119">
        <f t="shared" si="4"/>
        <v>0.18</v>
      </c>
      <c r="K688" s="115" t="s">
        <v>5649</v>
      </c>
      <c r="L688" s="121" t="str">
        <f t="shared" si="5"/>
        <v>PT16033141101302</v>
      </c>
      <c r="M688" s="219" t="s">
        <v>5650</v>
      </c>
      <c r="N688" s="122">
        <v>0.17999999999999972</v>
      </c>
      <c r="O688" s="122"/>
      <c r="P688" s="119">
        <f t="shared" si="6"/>
        <v>0</v>
      </c>
      <c r="Q688" s="124"/>
      <c r="R688" s="124"/>
      <c r="S688" s="124"/>
      <c r="T688" s="125" t="s">
        <v>695</v>
      </c>
      <c r="U688" s="126" t="s">
        <v>697</v>
      </c>
      <c r="V688" s="127" t="s">
        <v>492</v>
      </c>
      <c r="W688" s="129" t="str">
        <f t="shared" si="7"/>
        <v>Hao hụt</v>
      </c>
      <c r="X688" s="129" t="str">
        <f t="shared" si="34"/>
        <v/>
      </c>
      <c r="Y688" s="154" t="s">
        <v>499</v>
      </c>
      <c r="Z688" s="131" t="s">
        <v>745</v>
      </c>
      <c r="AA688" s="124"/>
      <c r="AB688" s="132"/>
      <c r="AC688" s="133"/>
      <c r="AD688" s="134"/>
      <c r="AE688" s="133"/>
      <c r="AF688" s="135" t="str">
        <f t="array" ref="AF688">xlookup($E:$E,'CLV2'!$A:$A,'CLV2'!E:E)</f>
        <v>2.FRUITS</v>
      </c>
      <c r="AG688" s="135" t="str">
        <f t="shared" si="10"/>
        <v>KG</v>
      </c>
      <c r="AH688" s="136">
        <f t="shared" si="11"/>
        <v>0.0225</v>
      </c>
      <c r="AI688" s="137">
        <f t="array" ref="AI688">XLOOKUP(E688,'Đơn giá'!A:A,'Đơn giá'!D:D)</f>
        <v>17500</v>
      </c>
      <c r="AJ688" s="138">
        <f t="shared" si="12"/>
        <v>3150</v>
      </c>
      <c r="AK688" s="138">
        <f t="shared" si="13"/>
        <v>3150</v>
      </c>
      <c r="AL688" s="138">
        <f t="shared" si="14"/>
        <v>0</v>
      </c>
      <c r="AM688" s="138">
        <f t="shared" si="15"/>
        <v>0</v>
      </c>
      <c r="AN688" s="138">
        <f t="shared" si="16"/>
        <v>0</v>
      </c>
      <c r="AO688" s="139" t="str">
        <f t="array" ref="AO688">XLOOKUP($D:$D,'DS ST'!$J:$J,'DS ST'!K:K)</f>
        <v>SC006189 - Huỳnh Ngọc Phương</v>
      </c>
      <c r="AP688" s="139" t="str">
        <f t="array" ref="AP688">XLOOKUP($D:$D,'DS ST'!$J:$J,'DS ST'!L:L)</f>
        <v>Nguyễn Thị Cà</v>
      </c>
      <c r="AQ688" s="139" t="str">
        <f t="array" ref="AQ688">XLOOKUP($D:$D,'DS ST'!$J:$J,'DS ST'!M:M)</f>
        <v>HCM 033</v>
      </c>
      <c r="AR688" s="140"/>
      <c r="AS688" s="140"/>
      <c r="AT688" s="135" t="str">
        <f t="array" ref="AT688">xlookup($E:$E,'CLV2'!$A:$A,'CLV2'!$F:$F)</f>
        <v>3.LOCAL FRUITS</v>
      </c>
      <c r="AU688" s="135" t="str">
        <f t="array" ref="AU688">xlookup($E:$E,'CLV2'!$A:$A,'CLV2'!$G:$G)</f>
        <v>4.Chuối</v>
      </c>
      <c r="AV688" s="142"/>
      <c r="AW688" s="143"/>
      <c r="AX688" s="144"/>
    </row>
    <row r="689" ht="22.5" customHeight="1">
      <c r="A689" s="113"/>
      <c r="B689" s="114">
        <v>46236.0</v>
      </c>
      <c r="C689" s="115" t="s">
        <v>438</v>
      </c>
      <c r="D689" s="116" t="str">
        <f>VLOOKUP(C689,'DS ST'!A:B,2,0)</f>
        <v>A141</v>
      </c>
      <c r="E689" s="117">
        <v>1101055.0</v>
      </c>
      <c r="F689" s="115" t="s">
        <v>996</v>
      </c>
      <c r="G689" s="115" t="s">
        <v>104</v>
      </c>
      <c r="H689" s="118">
        <v>3.0</v>
      </c>
      <c r="I689" s="118">
        <v>2.72</v>
      </c>
      <c r="J689" s="119">
        <f t="shared" si="4"/>
        <v>0.28</v>
      </c>
      <c r="K689" s="115" t="s">
        <v>4932</v>
      </c>
      <c r="L689" s="121" t="str">
        <f t="shared" si="5"/>
        <v>PT16033131101055</v>
      </c>
      <c r="M689" s="219" t="s">
        <v>5651</v>
      </c>
      <c r="N689" s="122"/>
      <c r="O689" s="122"/>
      <c r="P689" s="119">
        <f t="shared" si="6"/>
        <v>0.28</v>
      </c>
      <c r="Q689" s="124"/>
      <c r="R689" s="124"/>
      <c r="S689" s="124"/>
      <c r="T689" s="125" t="s">
        <v>3271</v>
      </c>
      <c r="U689" s="126" t="s">
        <v>697</v>
      </c>
      <c r="V689" s="127" t="s">
        <v>1500</v>
      </c>
      <c r="W689" s="129" t="str">
        <f t="shared" si="7"/>
        <v/>
      </c>
      <c r="X689" s="129" t="str">
        <f t="shared" si="34"/>
        <v/>
      </c>
      <c r="Y689" s="154" t="s">
        <v>499</v>
      </c>
      <c r="Z689" s="131" t="s">
        <v>745</v>
      </c>
      <c r="AA689" s="124"/>
      <c r="AB689" s="132"/>
      <c r="AC689" s="133"/>
      <c r="AD689" s="134"/>
      <c r="AE689" s="133"/>
      <c r="AF689" s="135" t="str">
        <f t="array" ref="AF689">xlookup($E:$E,'CLV2'!$A:$A,'CLV2'!E:E)</f>
        <v>2.FRUITS</v>
      </c>
      <c r="AG689" s="135" t="str">
        <f t="shared" si="10"/>
        <v>KG</v>
      </c>
      <c r="AH689" s="136">
        <f t="shared" si="11"/>
        <v>0.09333333333</v>
      </c>
      <c r="AI689" s="137">
        <f t="array" ref="AI689">XLOOKUP(E689,'Đơn giá'!A:A,'Đơn giá'!D:D)</f>
        <v>30000</v>
      </c>
      <c r="AJ689" s="138">
        <f t="shared" si="12"/>
        <v>8400</v>
      </c>
      <c r="AK689" s="138">
        <f t="shared" si="13"/>
        <v>0</v>
      </c>
      <c r="AL689" s="138">
        <f t="shared" si="14"/>
        <v>0</v>
      </c>
      <c r="AM689" s="138">
        <f t="shared" si="15"/>
        <v>8400</v>
      </c>
      <c r="AN689" s="138">
        <f t="shared" si="16"/>
        <v>0</v>
      </c>
      <c r="AO689" s="139" t="str">
        <f t="array" ref="AO689">XLOOKUP($D:$D,'DS ST'!$J:$J,'DS ST'!K:K)</f>
        <v>SC002210 - Trương Công Nhật Tùng</v>
      </c>
      <c r="AP689" s="139" t="str">
        <f t="array" ref="AP689">XLOOKUP($D:$D,'DS ST'!$J:$J,'DS ST'!L:L)</f>
        <v>Võ Thị Huệ</v>
      </c>
      <c r="AQ689" s="139" t="str">
        <f t="array" ref="AQ689">XLOOKUP($D:$D,'DS ST'!$J:$J,'DS ST'!M:M)</f>
        <v>HCM 030</v>
      </c>
      <c r="AR689" s="140"/>
      <c r="AS689" s="140"/>
      <c r="AT689" s="135" t="str">
        <f t="array" ref="AT689">xlookup($E:$E,'CLV2'!$A:$A,'CLV2'!$F:$F)</f>
        <v>3.LOCAL FRUITS</v>
      </c>
      <c r="AU689" s="135" t="str">
        <f t="array" ref="AU689">xlookup($E:$E,'CLV2'!$A:$A,'CLV2'!$G:$G)</f>
        <v>4.Trái Cây Đa Dạng</v>
      </c>
      <c r="AV689" s="142"/>
      <c r="AW689" s="143"/>
      <c r="AX689" s="144"/>
    </row>
    <row r="690" ht="22.5" customHeight="1">
      <c r="A690" s="113"/>
      <c r="B690" s="114">
        <v>46236.0</v>
      </c>
      <c r="C690" s="115" t="s">
        <v>438</v>
      </c>
      <c r="D690" s="116" t="str">
        <f>VLOOKUP(C690,'DS ST'!A:B,2,0)</f>
        <v>A141</v>
      </c>
      <c r="E690" s="117">
        <v>1101062.0</v>
      </c>
      <c r="F690" s="115" t="s">
        <v>103</v>
      </c>
      <c r="G690" s="115" t="s">
        <v>104</v>
      </c>
      <c r="H690" s="118">
        <v>10.3</v>
      </c>
      <c r="I690" s="118">
        <v>10.26</v>
      </c>
      <c r="J690" s="119">
        <f t="shared" si="4"/>
        <v>0.04</v>
      </c>
      <c r="K690" s="115" t="s">
        <v>4932</v>
      </c>
      <c r="L690" s="121" t="str">
        <f t="shared" si="5"/>
        <v>PT16033131101062</v>
      </c>
      <c r="M690" s="219" t="s">
        <v>5651</v>
      </c>
      <c r="N690" s="122">
        <v>0.040000000000000924</v>
      </c>
      <c r="O690" s="122"/>
      <c r="P690" s="119">
        <f t="shared" si="6"/>
        <v>0</v>
      </c>
      <c r="Q690" s="124"/>
      <c r="R690" s="124"/>
      <c r="S690" s="124"/>
      <c r="T690" s="125" t="s">
        <v>3271</v>
      </c>
      <c r="U690" s="126" t="s">
        <v>697</v>
      </c>
      <c r="V690" s="127" t="s">
        <v>492</v>
      </c>
      <c r="W690" s="129" t="str">
        <f t="shared" si="7"/>
        <v>Hao hụt</v>
      </c>
      <c r="X690" s="129" t="str">
        <f t="shared" si="34"/>
        <v/>
      </c>
      <c r="Y690" s="154" t="s">
        <v>499</v>
      </c>
      <c r="Z690" s="131" t="s">
        <v>745</v>
      </c>
      <c r="AA690" s="124"/>
      <c r="AB690" s="132"/>
      <c r="AC690" s="133"/>
      <c r="AD690" s="134"/>
      <c r="AE690" s="133"/>
      <c r="AF690" s="135" t="str">
        <f t="array" ref="AF690">xlookup($E:$E,'CLV2'!$A:$A,'CLV2'!E:E)</f>
        <v>2.FRUITS</v>
      </c>
      <c r="AG690" s="135" t="str">
        <f t="shared" si="10"/>
        <v>KG</v>
      </c>
      <c r="AH690" s="136">
        <f t="shared" si="11"/>
        <v>0.003883495146</v>
      </c>
      <c r="AI690" s="137">
        <f t="array" ref="AI690">XLOOKUP(E690,'Đơn giá'!A:A,'Đơn giá'!D:D)</f>
        <v>23000</v>
      </c>
      <c r="AJ690" s="138">
        <f t="shared" si="12"/>
        <v>920</v>
      </c>
      <c r="AK690" s="138">
        <f t="shared" si="13"/>
        <v>920</v>
      </c>
      <c r="AL690" s="138">
        <f t="shared" si="14"/>
        <v>0</v>
      </c>
      <c r="AM690" s="138">
        <f t="shared" si="15"/>
        <v>0</v>
      </c>
      <c r="AN690" s="138">
        <f t="shared" si="16"/>
        <v>0</v>
      </c>
      <c r="AO690" s="139" t="str">
        <f t="array" ref="AO690">XLOOKUP($D:$D,'DS ST'!$J:$J,'DS ST'!K:K)</f>
        <v>SC002210 - Trương Công Nhật Tùng</v>
      </c>
      <c r="AP690" s="139" t="str">
        <f t="array" ref="AP690">XLOOKUP($D:$D,'DS ST'!$J:$J,'DS ST'!L:L)</f>
        <v>Võ Thị Huệ</v>
      </c>
      <c r="AQ690" s="139" t="str">
        <f t="array" ref="AQ690">XLOOKUP($D:$D,'DS ST'!$J:$J,'DS ST'!M:M)</f>
        <v>HCM 030</v>
      </c>
      <c r="AR690" s="140"/>
      <c r="AS690" s="140"/>
      <c r="AT690" s="135" t="str">
        <f t="array" ref="AT690">xlookup($E:$E,'CLV2'!$A:$A,'CLV2'!$F:$F)</f>
        <v>3.LOCAL FRUITS</v>
      </c>
      <c r="AU690" s="135" t="str">
        <f t="array" ref="AU690">xlookup($E:$E,'CLV2'!$A:$A,'CLV2'!$G:$G)</f>
        <v>4.Chuối</v>
      </c>
      <c r="AV690" s="142"/>
      <c r="AW690" s="143"/>
      <c r="AX690" s="144"/>
    </row>
    <row r="691" ht="22.5" customHeight="1">
      <c r="A691" s="113"/>
      <c r="B691" s="114">
        <v>46236.0</v>
      </c>
      <c r="C691" s="115" t="s">
        <v>438</v>
      </c>
      <c r="D691" s="116" t="str">
        <f>VLOOKUP(C691,'DS ST'!A:B,2,0)</f>
        <v>A141</v>
      </c>
      <c r="E691" s="117">
        <v>1101592.0</v>
      </c>
      <c r="F691" s="115" t="s">
        <v>1161</v>
      </c>
      <c r="G691" s="115" t="s">
        <v>104</v>
      </c>
      <c r="H691" s="118">
        <v>9.7</v>
      </c>
      <c r="I691" s="118">
        <v>9.58</v>
      </c>
      <c r="J691" s="119">
        <f t="shared" si="4"/>
        <v>0.12</v>
      </c>
      <c r="K691" s="115" t="s">
        <v>4932</v>
      </c>
      <c r="L691" s="121" t="str">
        <f t="shared" si="5"/>
        <v>PT16033131101592</v>
      </c>
      <c r="M691" s="219" t="s">
        <v>5651</v>
      </c>
      <c r="N691" s="122">
        <v>0.11999999999999922</v>
      </c>
      <c r="O691" s="122"/>
      <c r="P691" s="119">
        <f t="shared" si="6"/>
        <v>0</v>
      </c>
      <c r="Q691" s="124"/>
      <c r="R691" s="124"/>
      <c r="S691" s="124"/>
      <c r="T691" s="125" t="s">
        <v>3271</v>
      </c>
      <c r="U691" s="126" t="s">
        <v>697</v>
      </c>
      <c r="V691" s="127" t="s">
        <v>492</v>
      </c>
      <c r="W691" s="129" t="str">
        <f t="shared" si="7"/>
        <v>Hao hụt</v>
      </c>
      <c r="X691" s="129" t="str">
        <f t="shared" si="34"/>
        <v/>
      </c>
      <c r="Y691" s="154" t="s">
        <v>499</v>
      </c>
      <c r="Z691" s="131" t="s">
        <v>745</v>
      </c>
      <c r="AA691" s="124"/>
      <c r="AB691" s="132"/>
      <c r="AC691" s="133"/>
      <c r="AD691" s="134"/>
      <c r="AE691" s="133"/>
      <c r="AF691" s="135" t="str">
        <f t="array" ref="AF691">xlookup($E:$E,'CLV2'!$A:$A,'CLV2'!E:E)</f>
        <v>2.FRUITS</v>
      </c>
      <c r="AG691" s="135" t="str">
        <f t="shared" si="10"/>
        <v>KG</v>
      </c>
      <c r="AH691" s="136">
        <f t="shared" si="11"/>
        <v>0.01237113402</v>
      </c>
      <c r="AI691" s="137">
        <f t="array" ref="AI691">XLOOKUP(E691,'Đơn giá'!A:A,'Đơn giá'!D:D)</f>
        <v>73000</v>
      </c>
      <c r="AJ691" s="138">
        <f t="shared" si="12"/>
        <v>8760</v>
      </c>
      <c r="AK691" s="138">
        <f t="shared" si="13"/>
        <v>8760</v>
      </c>
      <c r="AL691" s="138">
        <f t="shared" si="14"/>
        <v>0</v>
      </c>
      <c r="AM691" s="138">
        <f t="shared" si="15"/>
        <v>0</v>
      </c>
      <c r="AN691" s="138">
        <f t="shared" si="16"/>
        <v>0</v>
      </c>
      <c r="AO691" s="139" t="str">
        <f t="array" ref="AO691">XLOOKUP($D:$D,'DS ST'!$J:$J,'DS ST'!K:K)</f>
        <v>SC002210 - Trương Công Nhật Tùng</v>
      </c>
      <c r="AP691" s="139" t="str">
        <f t="array" ref="AP691">XLOOKUP($D:$D,'DS ST'!$J:$J,'DS ST'!L:L)</f>
        <v>Võ Thị Huệ</v>
      </c>
      <c r="AQ691" s="139" t="str">
        <f t="array" ref="AQ691">XLOOKUP($D:$D,'DS ST'!$J:$J,'DS ST'!M:M)</f>
        <v>HCM 030</v>
      </c>
      <c r="AR691" s="140"/>
      <c r="AS691" s="140"/>
      <c r="AT691" s="135" t="str">
        <f t="array" ref="AT691">xlookup($E:$E,'CLV2'!$A:$A,'CLV2'!$F:$F)</f>
        <v>3.LOCAL FRUITS</v>
      </c>
      <c r="AU691" s="135" t="str">
        <f t="array" ref="AU691">xlookup($E:$E,'CLV2'!$A:$A,'CLV2'!$G:$G)</f>
        <v>4.Sầu Riêng</v>
      </c>
      <c r="AV691" s="142"/>
      <c r="AW691" s="143"/>
      <c r="AX691" s="144"/>
    </row>
    <row r="692" ht="22.5" customHeight="1">
      <c r="A692" s="113"/>
      <c r="B692" s="114">
        <v>46236.0</v>
      </c>
      <c r="C692" s="115" t="s">
        <v>438</v>
      </c>
      <c r="D692" s="116" t="str">
        <f>VLOOKUP(C692,'DS ST'!A:B,2,0)</f>
        <v>A141</v>
      </c>
      <c r="E692" s="117">
        <v>1101992.0</v>
      </c>
      <c r="F692" s="115" t="s">
        <v>1193</v>
      </c>
      <c r="G692" s="115" t="s">
        <v>104</v>
      </c>
      <c r="H692" s="118">
        <v>3.0</v>
      </c>
      <c r="I692" s="118">
        <v>2.98</v>
      </c>
      <c r="J692" s="119">
        <f t="shared" si="4"/>
        <v>0.02</v>
      </c>
      <c r="K692" s="115" t="s">
        <v>4932</v>
      </c>
      <c r="L692" s="121" t="str">
        <f t="shared" si="5"/>
        <v>PT16033131101992</v>
      </c>
      <c r="M692" s="219" t="s">
        <v>5651</v>
      </c>
      <c r="N692" s="122">
        <v>0.020000000000000018</v>
      </c>
      <c r="O692" s="122"/>
      <c r="P692" s="119">
        <f t="shared" si="6"/>
        <v>0</v>
      </c>
      <c r="Q692" s="124"/>
      <c r="R692" s="124"/>
      <c r="S692" s="124"/>
      <c r="T692" s="125" t="s">
        <v>3271</v>
      </c>
      <c r="U692" s="126" t="s">
        <v>697</v>
      </c>
      <c r="V692" s="127" t="s">
        <v>492</v>
      </c>
      <c r="W692" s="129" t="str">
        <f t="shared" si="7"/>
        <v>Hao hụt</v>
      </c>
      <c r="X692" s="129" t="str">
        <f t="shared" si="34"/>
        <v/>
      </c>
      <c r="Y692" s="154" t="s">
        <v>499</v>
      </c>
      <c r="Z692" s="131" t="s">
        <v>745</v>
      </c>
      <c r="AA692" s="124"/>
      <c r="AB692" s="132"/>
      <c r="AC692" s="133"/>
      <c r="AD692" s="134"/>
      <c r="AE692" s="133"/>
      <c r="AF692" s="135" t="str">
        <f t="array" ref="AF692">xlookup($E:$E,'CLV2'!$A:$A,'CLV2'!E:E)</f>
        <v>2.FRUITS</v>
      </c>
      <c r="AG692" s="135" t="str">
        <f t="shared" si="10"/>
        <v>KG</v>
      </c>
      <c r="AH692" s="136">
        <f t="shared" si="11"/>
        <v>0.006666666667</v>
      </c>
      <c r="AI692" s="137">
        <f t="array" ref="AI692">XLOOKUP(E692,'Đơn giá'!A:A,'Đơn giá'!D:D)</f>
        <v>37000</v>
      </c>
      <c r="AJ692" s="138">
        <f t="shared" si="12"/>
        <v>740</v>
      </c>
      <c r="AK692" s="138">
        <f t="shared" si="13"/>
        <v>740</v>
      </c>
      <c r="AL692" s="138">
        <f t="shared" si="14"/>
        <v>0</v>
      </c>
      <c r="AM692" s="138">
        <f t="shared" si="15"/>
        <v>0</v>
      </c>
      <c r="AN692" s="138">
        <f t="shared" si="16"/>
        <v>0</v>
      </c>
      <c r="AO692" s="139" t="str">
        <f t="array" ref="AO692">XLOOKUP($D:$D,'DS ST'!$J:$J,'DS ST'!K:K)</f>
        <v>SC002210 - Trương Công Nhật Tùng</v>
      </c>
      <c r="AP692" s="139" t="str">
        <f t="array" ref="AP692">XLOOKUP($D:$D,'DS ST'!$J:$J,'DS ST'!L:L)</f>
        <v>Võ Thị Huệ</v>
      </c>
      <c r="AQ692" s="139" t="str">
        <f t="array" ref="AQ692">XLOOKUP($D:$D,'DS ST'!$J:$J,'DS ST'!M:M)</f>
        <v>HCM 030</v>
      </c>
      <c r="AR692" s="140"/>
      <c r="AS692" s="140"/>
      <c r="AT692" s="135" t="str">
        <f t="array" ref="AT692">xlookup($E:$E,'CLV2'!$A:$A,'CLV2'!$F:$F)</f>
        <v>3.LOCAL FRUITS</v>
      </c>
      <c r="AU692" s="135" t="str">
        <f t="array" ref="AU692">xlookup($E:$E,'CLV2'!$A:$A,'CLV2'!$G:$G)</f>
        <v>4.Xoài</v>
      </c>
      <c r="AV692" s="142"/>
      <c r="AW692" s="143"/>
      <c r="AX692" s="144"/>
    </row>
    <row r="693" ht="22.5" customHeight="1">
      <c r="A693" s="113"/>
      <c r="B693" s="114">
        <v>46236.0</v>
      </c>
      <c r="C693" s="115" t="s">
        <v>1054</v>
      </c>
      <c r="D693" s="116" t="str">
        <f>VLOOKUP(C693,'DS ST'!A:B,2,0)</f>
        <v>NDH</v>
      </c>
      <c r="E693" s="117">
        <v>11373.0</v>
      </c>
      <c r="F693" s="115" t="s">
        <v>1296</v>
      </c>
      <c r="G693" s="115" t="s">
        <v>29</v>
      </c>
      <c r="H693" s="118">
        <v>7.0</v>
      </c>
      <c r="I693" s="118">
        <v>2.0</v>
      </c>
      <c r="J693" s="119">
        <f t="shared" si="4"/>
        <v>5</v>
      </c>
      <c r="K693" s="115" t="s">
        <v>5652</v>
      </c>
      <c r="L693" s="121" t="str">
        <f t="shared" si="5"/>
        <v>PT160331211373</v>
      </c>
      <c r="M693" s="219" t="s">
        <v>5653</v>
      </c>
      <c r="N693" s="122"/>
      <c r="O693" s="122"/>
      <c r="P693" s="119">
        <f t="shared" si="6"/>
        <v>5</v>
      </c>
      <c r="Q693" s="124"/>
      <c r="R693" s="124"/>
      <c r="S693" s="124"/>
      <c r="T693" s="125"/>
      <c r="U693" s="126" t="s">
        <v>697</v>
      </c>
      <c r="V693" s="127" t="s">
        <v>1500</v>
      </c>
      <c r="W693" s="129" t="str">
        <f t="shared" si="7"/>
        <v/>
      </c>
      <c r="X693" s="129" t="str">
        <f t="shared" si="34"/>
        <v/>
      </c>
      <c r="Y693" s="130" t="str">
        <f>IF(N(P693)&lt;=0,"",IF(OR(T693="Hình KDB",T693="Hình tele",ISNUMBER(SEARCH("Hình KDB",T693)),ISNUMBER(SEARCH("Hình tele",T693)),ISNUMBER(SEARCH("sai code",T693)),ISNUMBER(SEARCH("Thiếu kiện",U693))),"Kho rau",IF(AND(T693&lt;&gt;"Hình KDB",T693&lt;&gt;"Hình tele"),"Chưa xác định",IF(N(O693)&gt;0,IF(OR(T693="Hình KDB",T693="Hình tele",ISNUMBER(SEARCH("Hình KDB",T693)),ISNUMBER(SEARCH("Hình tele",T693)),ISNUMBER(SEARCH("sai code",T693)),ISNUMBER(SEARCH("Thiếu kiện",U693))),"Kho rau","Chưa xác định"),IF(OR(T693="Hình KDB",T693="Hình tele",ISNUMBER(SEARCH("Hình KDB",T693)),ISNUMBER(SEARCH("Hình tele",T693)),ISNUMBER(SEARCH("sai code",T693)),ISNUMBER(SEARCH("Thiếu kiện",U693))),"Kho rau",IF(V693="Chưa xác định","Chưa xác định",IF(OR(V693="DC giao thiếu",V693="TX giao thiếu kiện",V693="Hàng không đạt CL"),"Kho rau","")))))))</f>
        <v>Chưa xác định</v>
      </c>
      <c r="Z693" s="131" t="s">
        <v>3828</v>
      </c>
      <c r="AA693" s="124"/>
      <c r="AB693" s="132"/>
      <c r="AC693" s="133"/>
      <c r="AD693" s="134"/>
      <c r="AE693" s="133"/>
      <c r="AF693" s="135" t="str">
        <f t="array" ref="AF693">xlookup($E:$E,'CLV2'!$A:$A,'CLV2'!E:E)</f>
        <v>2.VEGETABLES</v>
      </c>
      <c r="AG693" s="135" t="str">
        <f t="shared" si="10"/>
        <v>Pack</v>
      </c>
      <c r="AH693" s="136">
        <f t="shared" si="11"/>
        <v>0.7142857143</v>
      </c>
      <c r="AI693" s="137">
        <f t="array" ref="AI693">XLOOKUP(E693,'Đơn giá'!A:A,'Đơn giá'!D:D)</f>
        <v>8500</v>
      </c>
      <c r="AJ693" s="138">
        <f t="shared" si="12"/>
        <v>42500</v>
      </c>
      <c r="AK693" s="138">
        <f t="shared" si="13"/>
        <v>0</v>
      </c>
      <c r="AL693" s="138">
        <f t="shared" si="14"/>
        <v>0</v>
      </c>
      <c r="AM693" s="138">
        <f t="shared" si="15"/>
        <v>0</v>
      </c>
      <c r="AN693" s="138">
        <f t="shared" si="16"/>
        <v>42500</v>
      </c>
      <c r="AO693" s="139" t="str">
        <f t="array" ref="AO693">XLOOKUP($D:$D,'DS ST'!$J:$J,'DS ST'!K:K)</f>
        <v>SC008790 - Lê Thị Bích Liểu</v>
      </c>
      <c r="AP693" s="139" t="str">
        <f t="array" ref="AP693">XLOOKUP($D:$D,'DS ST'!$J:$J,'DS ST'!L:L)</f>
        <v>Nguyễn Thị Cà</v>
      </c>
      <c r="AQ693" s="139" t="str">
        <f t="array" ref="AQ693">XLOOKUP($D:$D,'DS ST'!$J:$J,'DS ST'!M:M)</f>
        <v>HCM 034</v>
      </c>
      <c r="AR693" s="140"/>
      <c r="AS693" s="140"/>
      <c r="AT693" s="135" t="str">
        <f t="array" ref="AT693">xlookup($E:$E,'CLV2'!$A:$A,'CLV2'!$F:$F)</f>
        <v>3.HERBS</v>
      </c>
      <c r="AU693" s="135" t="str">
        <f t="array" ref="AU693">xlookup($E:$E,'CLV2'!$A:$A,'CLV2'!$G:$G)</f>
        <v>4.Rau Thơm, Rau Nêm</v>
      </c>
      <c r="AV693" s="142"/>
      <c r="AW693" s="143"/>
      <c r="AX693" s="144"/>
    </row>
    <row r="694" ht="22.5" customHeight="1">
      <c r="A694" s="113"/>
      <c r="B694" s="114">
        <v>46236.0</v>
      </c>
      <c r="C694" s="115" t="s">
        <v>1234</v>
      </c>
      <c r="D694" s="116" t="str">
        <f>VLOOKUP(C694,'DS ST'!A:B,2,0)</f>
        <v>VH5</v>
      </c>
      <c r="E694" s="117">
        <v>1101079.0</v>
      </c>
      <c r="F694" s="115" t="s">
        <v>2047</v>
      </c>
      <c r="G694" s="115" t="s">
        <v>104</v>
      </c>
      <c r="H694" s="118">
        <v>6.0</v>
      </c>
      <c r="I694" s="118">
        <v>5.94</v>
      </c>
      <c r="J694" s="119">
        <f t="shared" si="4"/>
        <v>0.06</v>
      </c>
      <c r="K694" s="115" t="s">
        <v>5654</v>
      </c>
      <c r="L694" s="121" t="str">
        <f t="shared" si="5"/>
        <v>PT16033101101079</v>
      </c>
      <c r="M694" s="219" t="s">
        <v>5655</v>
      </c>
      <c r="N694" s="122">
        <v>0.05999999999999961</v>
      </c>
      <c r="O694" s="122"/>
      <c r="P694" s="119">
        <f t="shared" si="6"/>
        <v>0</v>
      </c>
      <c r="Q694" s="124"/>
      <c r="R694" s="124"/>
      <c r="S694" s="124"/>
      <c r="T694" s="125" t="s">
        <v>695</v>
      </c>
      <c r="U694" s="126" t="s">
        <v>697</v>
      </c>
      <c r="V694" s="127" t="s">
        <v>492</v>
      </c>
      <c r="W694" s="129" t="str">
        <f t="shared" si="7"/>
        <v>Hao hụt</v>
      </c>
      <c r="X694" s="129" t="str">
        <f t="shared" si="34"/>
        <v/>
      </c>
      <c r="Y694" s="154" t="s">
        <v>499</v>
      </c>
      <c r="Z694" s="131" t="s">
        <v>745</v>
      </c>
      <c r="AA694" s="124"/>
      <c r="AB694" s="132"/>
      <c r="AC694" s="133"/>
      <c r="AD694" s="134"/>
      <c r="AE694" s="133"/>
      <c r="AF694" s="135" t="str">
        <f t="array" ref="AF694">xlookup($E:$E,'CLV2'!$A:$A,'CLV2'!E:E)</f>
        <v>2.FRUITS</v>
      </c>
      <c r="AG694" s="135" t="str">
        <f t="shared" si="10"/>
        <v>KG</v>
      </c>
      <c r="AH694" s="136">
        <f t="shared" si="11"/>
        <v>0.01</v>
      </c>
      <c r="AI694" s="137">
        <f t="array" ref="AI694">XLOOKUP(E694,'Đơn giá'!A:A,'Đơn giá'!D:D)</f>
        <v>69416</v>
      </c>
      <c r="AJ694" s="138">
        <f t="shared" si="12"/>
        <v>4164.96</v>
      </c>
      <c r="AK694" s="138">
        <f t="shared" si="13"/>
        <v>4164.96</v>
      </c>
      <c r="AL694" s="138">
        <f t="shared" si="14"/>
        <v>0</v>
      </c>
      <c r="AM694" s="138">
        <f t="shared" si="15"/>
        <v>0</v>
      </c>
      <c r="AN694" s="138">
        <f t="shared" si="16"/>
        <v>0</v>
      </c>
      <c r="AO694" s="139" t="str">
        <f t="array" ref="AO694">XLOOKUP($D:$D,'DS ST'!$J:$J,'DS ST'!K:K)</f>
        <v>SC002203 - Nguyễn Thị Ngọc Bích</v>
      </c>
      <c r="AP694" s="139" t="str">
        <f t="array" ref="AP694">XLOOKUP($D:$D,'DS ST'!$J:$J,'DS ST'!L:L)</f>
        <v>Nguyễn Thị Cà</v>
      </c>
      <c r="AQ694" s="139" t="str">
        <f t="array" ref="AQ694">XLOOKUP($D:$D,'DS ST'!$J:$J,'DS ST'!M:M)</f>
        <v>HCM 005</v>
      </c>
      <c r="AR694" s="140"/>
      <c r="AS694" s="140"/>
      <c r="AT694" s="135" t="str">
        <f t="array" ref="AT694">xlookup($E:$E,'CLV2'!$A:$A,'CLV2'!$F:$F)</f>
        <v>3.LOCAL FRUITS</v>
      </c>
      <c r="AU694" s="135" t="str">
        <f t="array" ref="AU694">xlookup($E:$E,'CLV2'!$A:$A,'CLV2'!$G:$G)</f>
        <v>4.Bơ</v>
      </c>
      <c r="AV694" s="142"/>
      <c r="AW694" s="143"/>
      <c r="AX694" s="144"/>
    </row>
    <row r="695" ht="22.5" customHeight="1">
      <c r="A695" s="113"/>
      <c r="B695" s="114">
        <v>46236.0</v>
      </c>
      <c r="C695" s="115" t="s">
        <v>1234</v>
      </c>
      <c r="D695" s="116" t="str">
        <f>VLOOKUP(C695,'DS ST'!A:B,2,0)</f>
        <v>VH5</v>
      </c>
      <c r="E695" s="117">
        <v>1101592.0</v>
      </c>
      <c r="F695" s="115" t="s">
        <v>1161</v>
      </c>
      <c r="G695" s="115" t="s">
        <v>104</v>
      </c>
      <c r="H695" s="118">
        <v>10.6</v>
      </c>
      <c r="I695" s="118">
        <v>10.4</v>
      </c>
      <c r="J695" s="119">
        <f t="shared" si="4"/>
        <v>0.2</v>
      </c>
      <c r="K695" s="115" t="s">
        <v>5654</v>
      </c>
      <c r="L695" s="121" t="str">
        <f t="shared" si="5"/>
        <v>PT16033101101592</v>
      </c>
      <c r="M695" s="219" t="s">
        <v>5655</v>
      </c>
      <c r="N695" s="122">
        <v>0.1999999999999993</v>
      </c>
      <c r="O695" s="122"/>
      <c r="P695" s="119">
        <f t="shared" si="6"/>
        <v>0</v>
      </c>
      <c r="Q695" s="124"/>
      <c r="R695" s="124"/>
      <c r="S695" s="124"/>
      <c r="T695" s="125" t="s">
        <v>695</v>
      </c>
      <c r="U695" s="126" t="s">
        <v>697</v>
      </c>
      <c r="V695" s="127" t="s">
        <v>492</v>
      </c>
      <c r="W695" s="129" t="str">
        <f t="shared" si="7"/>
        <v>Hao hụt</v>
      </c>
      <c r="X695" s="129" t="str">
        <f t="shared" si="34"/>
        <v/>
      </c>
      <c r="Y695" s="154" t="s">
        <v>499</v>
      </c>
      <c r="Z695" s="131" t="s">
        <v>745</v>
      </c>
      <c r="AA695" s="124"/>
      <c r="AB695" s="132"/>
      <c r="AC695" s="133"/>
      <c r="AD695" s="134"/>
      <c r="AE695" s="133"/>
      <c r="AF695" s="135" t="str">
        <f t="array" ref="AF695">xlookup($E:$E,'CLV2'!$A:$A,'CLV2'!E:E)</f>
        <v>2.FRUITS</v>
      </c>
      <c r="AG695" s="135" t="str">
        <f t="shared" si="10"/>
        <v>KG</v>
      </c>
      <c r="AH695" s="136">
        <f t="shared" si="11"/>
        <v>0.01886792453</v>
      </c>
      <c r="AI695" s="137">
        <f t="array" ref="AI695">XLOOKUP(E695,'Đơn giá'!A:A,'Đơn giá'!D:D)</f>
        <v>73000</v>
      </c>
      <c r="AJ695" s="138">
        <f t="shared" si="12"/>
        <v>14600</v>
      </c>
      <c r="AK695" s="138">
        <f t="shared" si="13"/>
        <v>14600</v>
      </c>
      <c r="AL695" s="138">
        <f t="shared" si="14"/>
        <v>0</v>
      </c>
      <c r="AM695" s="138">
        <f t="shared" si="15"/>
        <v>0</v>
      </c>
      <c r="AN695" s="138">
        <f t="shared" si="16"/>
        <v>0</v>
      </c>
      <c r="AO695" s="139" t="str">
        <f t="array" ref="AO695">XLOOKUP($D:$D,'DS ST'!$J:$J,'DS ST'!K:K)</f>
        <v>SC002203 - Nguyễn Thị Ngọc Bích</v>
      </c>
      <c r="AP695" s="139" t="str">
        <f t="array" ref="AP695">XLOOKUP($D:$D,'DS ST'!$J:$J,'DS ST'!L:L)</f>
        <v>Nguyễn Thị Cà</v>
      </c>
      <c r="AQ695" s="139" t="str">
        <f t="array" ref="AQ695">XLOOKUP($D:$D,'DS ST'!$J:$J,'DS ST'!M:M)</f>
        <v>HCM 005</v>
      </c>
      <c r="AR695" s="140"/>
      <c r="AS695" s="140"/>
      <c r="AT695" s="135" t="str">
        <f t="array" ref="AT695">xlookup($E:$E,'CLV2'!$A:$A,'CLV2'!$F:$F)</f>
        <v>3.LOCAL FRUITS</v>
      </c>
      <c r="AU695" s="135" t="str">
        <f t="array" ref="AU695">xlookup($E:$E,'CLV2'!$A:$A,'CLV2'!$G:$G)</f>
        <v>4.Sầu Riêng</v>
      </c>
      <c r="AV695" s="142"/>
      <c r="AW695" s="143"/>
      <c r="AX695" s="144"/>
    </row>
    <row r="696" ht="22.5" customHeight="1">
      <c r="A696" s="113"/>
      <c r="B696" s="114">
        <v>46236.0</v>
      </c>
      <c r="C696" s="115" t="s">
        <v>1234</v>
      </c>
      <c r="D696" s="116" t="str">
        <f>VLOOKUP(C696,'DS ST'!A:B,2,0)</f>
        <v>VH5</v>
      </c>
      <c r="E696" s="117">
        <v>1102981.0</v>
      </c>
      <c r="F696" s="115" t="s">
        <v>5260</v>
      </c>
      <c r="G696" s="115" t="s">
        <v>104</v>
      </c>
      <c r="H696" s="118">
        <v>3.2</v>
      </c>
      <c r="I696" s="118">
        <v>3.14</v>
      </c>
      <c r="J696" s="119">
        <f t="shared" si="4"/>
        <v>0.06</v>
      </c>
      <c r="K696" s="115" t="s">
        <v>5654</v>
      </c>
      <c r="L696" s="121" t="str">
        <f t="shared" si="5"/>
        <v>PT16033101102981</v>
      </c>
      <c r="M696" s="219" t="s">
        <v>5655</v>
      </c>
      <c r="N696" s="122">
        <v>0.06000000000000005</v>
      </c>
      <c r="O696" s="122"/>
      <c r="P696" s="119">
        <f t="shared" si="6"/>
        <v>0</v>
      </c>
      <c r="Q696" s="124"/>
      <c r="R696" s="124"/>
      <c r="S696" s="124"/>
      <c r="T696" s="125" t="s">
        <v>695</v>
      </c>
      <c r="U696" s="126" t="s">
        <v>697</v>
      </c>
      <c r="V696" s="127" t="s">
        <v>492</v>
      </c>
      <c r="W696" s="129" t="str">
        <f t="shared" si="7"/>
        <v>Hao hụt</v>
      </c>
      <c r="X696" s="129" t="str">
        <f t="shared" si="34"/>
        <v/>
      </c>
      <c r="Y696" s="154" t="s">
        <v>499</v>
      </c>
      <c r="Z696" s="131" t="s">
        <v>745</v>
      </c>
      <c r="AA696" s="124"/>
      <c r="AB696" s="132"/>
      <c r="AC696" s="133"/>
      <c r="AD696" s="134"/>
      <c r="AE696" s="133"/>
      <c r="AF696" s="135" t="str">
        <f t="array" ref="AF696">xlookup($E:$E,'CLV2'!$A:$A,'CLV2'!E:E)</f>
        <v>2.FRUITS</v>
      </c>
      <c r="AG696" s="135" t="str">
        <f t="shared" si="10"/>
        <v>KG</v>
      </c>
      <c r="AH696" s="136">
        <f t="shared" si="11"/>
        <v>0.01875</v>
      </c>
      <c r="AI696" s="137" t="str">
        <f t="array" ref="AI696">XLOOKUP(E696,'Đơn giá'!A:A,'Đơn giá'!D:D)</f>
        <v>#N/A</v>
      </c>
      <c r="AJ696" s="138" t="str">
        <f t="shared" si="12"/>
        <v>#N/A</v>
      </c>
      <c r="AK696" s="138" t="str">
        <f t="shared" si="13"/>
        <v>#N/A</v>
      </c>
      <c r="AL696" s="138">
        <f t="shared" si="14"/>
        <v>0</v>
      </c>
      <c r="AM696" s="138" t="str">
        <f t="shared" si="15"/>
        <v>#N/A</v>
      </c>
      <c r="AN696" s="138">
        <f t="shared" si="16"/>
        <v>0</v>
      </c>
      <c r="AO696" s="139" t="str">
        <f t="array" ref="AO696">XLOOKUP($D:$D,'DS ST'!$J:$J,'DS ST'!K:K)</f>
        <v>SC002203 - Nguyễn Thị Ngọc Bích</v>
      </c>
      <c r="AP696" s="139" t="str">
        <f t="array" ref="AP696">XLOOKUP($D:$D,'DS ST'!$J:$J,'DS ST'!L:L)</f>
        <v>Nguyễn Thị Cà</v>
      </c>
      <c r="AQ696" s="139" t="str">
        <f t="array" ref="AQ696">XLOOKUP($D:$D,'DS ST'!$J:$J,'DS ST'!M:M)</f>
        <v>HCM 005</v>
      </c>
      <c r="AR696" s="140"/>
      <c r="AS696" s="140"/>
      <c r="AT696" s="135" t="str">
        <f t="array" ref="AT696">xlookup($E:$E,'CLV2'!$A:$A,'CLV2'!$F:$F)</f>
        <v>3.LOCAL FRUITS</v>
      </c>
      <c r="AU696" s="135" t="str">
        <f t="array" ref="AU696">xlookup($E:$E,'CLV2'!$A:$A,'CLV2'!$G:$G)</f>
        <v>4.Bơ</v>
      </c>
      <c r="AV696" s="142"/>
      <c r="AW696" s="143"/>
      <c r="AX696" s="144"/>
    </row>
    <row r="697" ht="22.5" customHeight="1">
      <c r="A697" s="113"/>
      <c r="B697" s="114">
        <v>46236.0</v>
      </c>
      <c r="C697" s="115" t="s">
        <v>241</v>
      </c>
      <c r="D697" s="116" t="str">
        <f>VLOOKUP(C697,'DS ST'!A:B,2,0)</f>
        <v>A114</v>
      </c>
      <c r="E697" s="117">
        <v>10514.0</v>
      </c>
      <c r="F697" s="115" t="s">
        <v>127</v>
      </c>
      <c r="G697" s="115" t="s">
        <v>23</v>
      </c>
      <c r="H697" s="118">
        <v>5.0</v>
      </c>
      <c r="I697" s="118">
        <v>0.0</v>
      </c>
      <c r="J697" s="119">
        <f t="shared" si="4"/>
        <v>5</v>
      </c>
      <c r="K697" s="115" t="s">
        <v>5656</v>
      </c>
      <c r="L697" s="121" t="str">
        <f t="shared" si="5"/>
        <v>PT160330910514</v>
      </c>
      <c r="M697" s="219" t="s">
        <v>5657</v>
      </c>
      <c r="N697" s="122"/>
      <c r="O697" s="122"/>
      <c r="P697" s="119">
        <f t="shared" si="6"/>
        <v>5</v>
      </c>
      <c r="Q697" s="124"/>
      <c r="R697" s="124"/>
      <c r="S697" s="124"/>
      <c r="T697" s="125"/>
      <c r="U697" s="126" t="s">
        <v>697</v>
      </c>
      <c r="V697" s="127" t="s">
        <v>1500</v>
      </c>
      <c r="W697" s="129" t="str">
        <f t="shared" si="7"/>
        <v/>
      </c>
      <c r="X697" s="129" t="str">
        <f t="shared" si="34"/>
        <v/>
      </c>
      <c r="Y697" s="154" t="s">
        <v>499</v>
      </c>
      <c r="Z697" s="131" t="s">
        <v>745</v>
      </c>
      <c r="AA697" s="124"/>
      <c r="AB697" s="132"/>
      <c r="AC697" s="133"/>
      <c r="AD697" s="134"/>
      <c r="AE697" s="133"/>
      <c r="AF697" s="135" t="str">
        <f t="array" ref="AF697">xlookup($E:$E,'CLV2'!$A:$A,'CLV2'!E:E)</f>
        <v>2.FRUITS</v>
      </c>
      <c r="AG697" s="135" t="str">
        <f t="shared" si="10"/>
        <v>Pack</v>
      </c>
      <c r="AH697" s="136">
        <f t="shared" si="11"/>
        <v>1</v>
      </c>
      <c r="AI697" s="137">
        <f t="array" ref="AI697">XLOOKUP(E697,'Đơn giá'!A:A,'Đơn giá'!D:D)</f>
        <v>19000</v>
      </c>
      <c r="AJ697" s="138">
        <f t="shared" si="12"/>
        <v>95000</v>
      </c>
      <c r="AK697" s="138">
        <f t="shared" si="13"/>
        <v>0</v>
      </c>
      <c r="AL697" s="138">
        <f t="shared" si="14"/>
        <v>0</v>
      </c>
      <c r="AM697" s="138">
        <f t="shared" si="15"/>
        <v>95000</v>
      </c>
      <c r="AN697" s="138">
        <f t="shared" si="16"/>
        <v>0</v>
      </c>
      <c r="AO697" s="139" t="str">
        <f t="array" ref="AO697">XLOOKUP($D:$D,'DS ST'!$J:$J,'DS ST'!K:K)</f>
        <v>SC009565 - Cao Chánh Tuấn</v>
      </c>
      <c r="AP697" s="139" t="str">
        <f t="array" ref="AP697">XLOOKUP($D:$D,'DS ST'!$J:$J,'DS ST'!L:L)</f>
        <v>Võ Thị Huệ</v>
      </c>
      <c r="AQ697" s="139" t="str">
        <f t="array" ref="AQ697">XLOOKUP($D:$D,'DS ST'!$J:$J,'DS ST'!M:M)</f>
        <v>HCM 010</v>
      </c>
      <c r="AR697" s="140"/>
      <c r="AS697" s="140"/>
      <c r="AT697" s="135" t="str">
        <f t="array" ref="AT697">xlookup($E:$E,'CLV2'!$A:$A,'CLV2'!$F:$F)</f>
        <v>3.LOCAL FRUITS</v>
      </c>
      <c r="AU697" s="135" t="str">
        <f t="array" ref="AU697">xlookup($E:$E,'CLV2'!$A:$A,'CLV2'!$G:$G)</f>
        <v>4.Bưởi</v>
      </c>
      <c r="AV697" s="142"/>
      <c r="AW697" s="143"/>
      <c r="AX697" s="144"/>
    </row>
    <row r="698" ht="22.5" customHeight="1">
      <c r="A698" s="113"/>
      <c r="B698" s="114">
        <v>46236.0</v>
      </c>
      <c r="C698" s="115" t="s">
        <v>241</v>
      </c>
      <c r="D698" s="116" t="str">
        <f>VLOOKUP(C698,'DS ST'!A:B,2,0)</f>
        <v>A114</v>
      </c>
      <c r="E698" s="117">
        <v>11297.0</v>
      </c>
      <c r="F698" s="115" t="s">
        <v>1283</v>
      </c>
      <c r="G698" s="115" t="s">
        <v>29</v>
      </c>
      <c r="H698" s="118">
        <v>5.0</v>
      </c>
      <c r="I698" s="118">
        <v>0.0</v>
      </c>
      <c r="J698" s="119">
        <f t="shared" si="4"/>
        <v>5</v>
      </c>
      <c r="K698" s="115" t="s">
        <v>5656</v>
      </c>
      <c r="L698" s="121" t="str">
        <f t="shared" si="5"/>
        <v>PT160330911297</v>
      </c>
      <c r="M698" s="219" t="s">
        <v>5657</v>
      </c>
      <c r="N698" s="122"/>
      <c r="O698" s="122"/>
      <c r="P698" s="119">
        <f t="shared" si="6"/>
        <v>5</v>
      </c>
      <c r="Q698" s="124"/>
      <c r="R698" s="124"/>
      <c r="S698" s="124"/>
      <c r="T698" s="125"/>
      <c r="U698" s="126" t="s">
        <v>697</v>
      </c>
      <c r="V698" s="127" t="s">
        <v>1500</v>
      </c>
      <c r="W698" s="129" t="str">
        <f t="shared" si="7"/>
        <v/>
      </c>
      <c r="X698" s="129" t="str">
        <f t="shared" si="34"/>
        <v/>
      </c>
      <c r="Y698" s="154" t="s">
        <v>499</v>
      </c>
      <c r="Z698" s="131" t="s">
        <v>745</v>
      </c>
      <c r="AA698" s="124"/>
      <c r="AB698" s="132"/>
      <c r="AC698" s="133"/>
      <c r="AD698" s="134"/>
      <c r="AE698" s="133"/>
      <c r="AF698" s="135" t="str">
        <f t="array" ref="AF698">xlookup($E:$E,'CLV2'!$A:$A,'CLV2'!E:E)</f>
        <v>2.VEGETABLES</v>
      </c>
      <c r="AG698" s="135" t="str">
        <f t="shared" si="10"/>
        <v>Pack</v>
      </c>
      <c r="AH698" s="136">
        <f t="shared" si="11"/>
        <v>1</v>
      </c>
      <c r="AI698" s="137">
        <f t="array" ref="AI698">XLOOKUP(E698,'Đơn giá'!A:A,'Đơn giá'!D:D)</f>
        <v>12000</v>
      </c>
      <c r="AJ698" s="138">
        <f t="shared" si="12"/>
        <v>60000</v>
      </c>
      <c r="AK698" s="138">
        <f t="shared" si="13"/>
        <v>0</v>
      </c>
      <c r="AL698" s="138">
        <f t="shared" si="14"/>
        <v>0</v>
      </c>
      <c r="AM698" s="138">
        <f t="shared" si="15"/>
        <v>60000</v>
      </c>
      <c r="AN698" s="138">
        <f t="shared" si="16"/>
        <v>0</v>
      </c>
      <c r="AO698" s="139" t="str">
        <f t="array" ref="AO698">XLOOKUP($D:$D,'DS ST'!$J:$J,'DS ST'!K:K)</f>
        <v>SC009565 - Cao Chánh Tuấn</v>
      </c>
      <c r="AP698" s="139" t="str">
        <f t="array" ref="AP698">XLOOKUP($D:$D,'DS ST'!$J:$J,'DS ST'!L:L)</f>
        <v>Võ Thị Huệ</v>
      </c>
      <c r="AQ698" s="139" t="str">
        <f t="array" ref="AQ698">XLOOKUP($D:$D,'DS ST'!$J:$J,'DS ST'!M:M)</f>
        <v>HCM 010</v>
      </c>
      <c r="AR698" s="140"/>
      <c r="AS698" s="140"/>
      <c r="AT698" s="135" t="str">
        <f t="array" ref="AT698">xlookup($E:$E,'CLV2'!$A:$A,'CLV2'!$F:$F)</f>
        <v>3.LEAFY VEGGIES</v>
      </c>
      <c r="AU698" s="135" t="str">
        <f t="array" ref="AU698">xlookup($E:$E,'CLV2'!$A:$A,'CLV2'!$G:$G)</f>
        <v>4.Rau Ăn Lá Thông Dụng</v>
      </c>
      <c r="AV698" s="142"/>
      <c r="AW698" s="143"/>
      <c r="AX698" s="144"/>
    </row>
    <row r="699" ht="22.5" customHeight="1">
      <c r="A699" s="113"/>
      <c r="B699" s="114">
        <v>46236.0</v>
      </c>
      <c r="C699" s="115" t="s">
        <v>241</v>
      </c>
      <c r="D699" s="116" t="str">
        <f>VLOOKUP(C699,'DS ST'!A:B,2,0)</f>
        <v>A114</v>
      </c>
      <c r="E699" s="117">
        <v>1101062.0</v>
      </c>
      <c r="F699" s="115" t="s">
        <v>103</v>
      </c>
      <c r="G699" s="115" t="s">
        <v>104</v>
      </c>
      <c r="H699" s="118">
        <v>10.1</v>
      </c>
      <c r="I699" s="118">
        <v>10.08</v>
      </c>
      <c r="J699" s="119">
        <f t="shared" si="4"/>
        <v>0.02</v>
      </c>
      <c r="K699" s="115" t="s">
        <v>5656</v>
      </c>
      <c r="L699" s="121" t="str">
        <f t="shared" si="5"/>
        <v>PT16033091101062</v>
      </c>
      <c r="M699" s="219" t="s">
        <v>5657</v>
      </c>
      <c r="N699" s="122">
        <v>0.019999999999999574</v>
      </c>
      <c r="O699" s="122"/>
      <c r="P699" s="119">
        <f t="shared" si="6"/>
        <v>0</v>
      </c>
      <c r="Q699" s="124"/>
      <c r="R699" s="124"/>
      <c r="S699" s="124"/>
      <c r="T699" s="125" t="s">
        <v>3271</v>
      </c>
      <c r="U699" s="126" t="s">
        <v>697</v>
      </c>
      <c r="V699" s="127" t="s">
        <v>492</v>
      </c>
      <c r="W699" s="129" t="str">
        <f t="shared" si="7"/>
        <v>Hao hụt</v>
      </c>
      <c r="X699" s="129" t="str">
        <f t="shared" si="34"/>
        <v/>
      </c>
      <c r="Y699" s="154" t="s">
        <v>499</v>
      </c>
      <c r="Z699" s="131" t="s">
        <v>745</v>
      </c>
      <c r="AA699" s="124"/>
      <c r="AB699" s="132"/>
      <c r="AC699" s="133"/>
      <c r="AD699" s="134"/>
      <c r="AE699" s="133"/>
      <c r="AF699" s="135" t="str">
        <f t="array" ref="AF699">xlookup($E:$E,'CLV2'!$A:$A,'CLV2'!E:E)</f>
        <v>2.FRUITS</v>
      </c>
      <c r="AG699" s="135" t="str">
        <f t="shared" si="10"/>
        <v>KG</v>
      </c>
      <c r="AH699" s="136">
        <f t="shared" si="11"/>
        <v>0.00198019802</v>
      </c>
      <c r="AI699" s="137">
        <f t="array" ref="AI699">XLOOKUP(E699,'Đơn giá'!A:A,'Đơn giá'!D:D)</f>
        <v>23000</v>
      </c>
      <c r="AJ699" s="138">
        <f t="shared" si="12"/>
        <v>460</v>
      </c>
      <c r="AK699" s="138">
        <f t="shared" si="13"/>
        <v>460</v>
      </c>
      <c r="AL699" s="138">
        <f t="shared" si="14"/>
        <v>0</v>
      </c>
      <c r="AM699" s="138">
        <f t="shared" si="15"/>
        <v>0</v>
      </c>
      <c r="AN699" s="138">
        <f t="shared" si="16"/>
        <v>0</v>
      </c>
      <c r="AO699" s="139" t="str">
        <f t="array" ref="AO699">XLOOKUP($D:$D,'DS ST'!$J:$J,'DS ST'!K:K)</f>
        <v>SC009565 - Cao Chánh Tuấn</v>
      </c>
      <c r="AP699" s="139" t="str">
        <f t="array" ref="AP699">XLOOKUP($D:$D,'DS ST'!$J:$J,'DS ST'!L:L)</f>
        <v>Võ Thị Huệ</v>
      </c>
      <c r="AQ699" s="139" t="str">
        <f t="array" ref="AQ699">XLOOKUP($D:$D,'DS ST'!$J:$J,'DS ST'!M:M)</f>
        <v>HCM 010</v>
      </c>
      <c r="AR699" s="140"/>
      <c r="AS699" s="140"/>
      <c r="AT699" s="135" t="str">
        <f t="array" ref="AT699">xlookup($E:$E,'CLV2'!$A:$A,'CLV2'!$F:$F)</f>
        <v>3.LOCAL FRUITS</v>
      </c>
      <c r="AU699" s="135" t="str">
        <f t="array" ref="AU699">xlookup($E:$E,'CLV2'!$A:$A,'CLV2'!$G:$G)</f>
        <v>4.Chuối</v>
      </c>
      <c r="AV699" s="142"/>
      <c r="AW699" s="143"/>
      <c r="AX699" s="144"/>
    </row>
    <row r="700" ht="22.5" customHeight="1">
      <c r="A700" s="113"/>
      <c r="B700" s="114">
        <v>46236.0</v>
      </c>
      <c r="C700" s="115" t="s">
        <v>241</v>
      </c>
      <c r="D700" s="116" t="str">
        <f>VLOOKUP(C700,'DS ST'!A:B,2,0)</f>
        <v>A114</v>
      </c>
      <c r="E700" s="117">
        <v>1101079.0</v>
      </c>
      <c r="F700" s="115" t="s">
        <v>2047</v>
      </c>
      <c r="G700" s="115" t="s">
        <v>104</v>
      </c>
      <c r="H700" s="118">
        <v>3.0</v>
      </c>
      <c r="I700" s="118">
        <v>2.98</v>
      </c>
      <c r="J700" s="119">
        <f t="shared" si="4"/>
        <v>0.02</v>
      </c>
      <c r="K700" s="115" t="s">
        <v>5656</v>
      </c>
      <c r="L700" s="121" t="str">
        <f t="shared" si="5"/>
        <v>PT16033091101079</v>
      </c>
      <c r="M700" s="219" t="s">
        <v>5657</v>
      </c>
      <c r="N700" s="122">
        <v>0.020000000000000018</v>
      </c>
      <c r="O700" s="122"/>
      <c r="P700" s="119">
        <f t="shared" si="6"/>
        <v>0</v>
      </c>
      <c r="Q700" s="124"/>
      <c r="R700" s="124"/>
      <c r="S700" s="124"/>
      <c r="T700" s="125" t="s">
        <v>3271</v>
      </c>
      <c r="U700" s="126" t="s">
        <v>697</v>
      </c>
      <c r="V700" s="127" t="s">
        <v>492</v>
      </c>
      <c r="W700" s="129" t="str">
        <f t="shared" si="7"/>
        <v>Hao hụt</v>
      </c>
      <c r="X700" s="129" t="str">
        <f t="shared" si="34"/>
        <v/>
      </c>
      <c r="Y700" s="154" t="s">
        <v>499</v>
      </c>
      <c r="Z700" s="131" t="s">
        <v>745</v>
      </c>
      <c r="AA700" s="124"/>
      <c r="AB700" s="132"/>
      <c r="AC700" s="133"/>
      <c r="AD700" s="134"/>
      <c r="AE700" s="133"/>
      <c r="AF700" s="135" t="str">
        <f t="array" ref="AF700">xlookup($E:$E,'CLV2'!$A:$A,'CLV2'!E:E)</f>
        <v>2.FRUITS</v>
      </c>
      <c r="AG700" s="135" t="str">
        <f t="shared" si="10"/>
        <v>KG</v>
      </c>
      <c r="AH700" s="136">
        <f t="shared" si="11"/>
        <v>0.006666666667</v>
      </c>
      <c r="AI700" s="137">
        <f t="array" ref="AI700">XLOOKUP(E700,'Đơn giá'!A:A,'Đơn giá'!D:D)</f>
        <v>69416</v>
      </c>
      <c r="AJ700" s="138">
        <f t="shared" si="12"/>
        <v>1388.32</v>
      </c>
      <c r="AK700" s="138">
        <f t="shared" si="13"/>
        <v>1388.32</v>
      </c>
      <c r="AL700" s="138">
        <f t="shared" si="14"/>
        <v>0</v>
      </c>
      <c r="AM700" s="138">
        <f t="shared" si="15"/>
        <v>0</v>
      </c>
      <c r="AN700" s="138">
        <f t="shared" si="16"/>
        <v>0</v>
      </c>
      <c r="AO700" s="139" t="str">
        <f t="array" ref="AO700">XLOOKUP($D:$D,'DS ST'!$J:$J,'DS ST'!K:K)</f>
        <v>SC009565 - Cao Chánh Tuấn</v>
      </c>
      <c r="AP700" s="139" t="str">
        <f t="array" ref="AP700">XLOOKUP($D:$D,'DS ST'!$J:$J,'DS ST'!L:L)</f>
        <v>Võ Thị Huệ</v>
      </c>
      <c r="AQ700" s="139" t="str">
        <f t="array" ref="AQ700">XLOOKUP($D:$D,'DS ST'!$J:$J,'DS ST'!M:M)</f>
        <v>HCM 010</v>
      </c>
      <c r="AR700" s="140"/>
      <c r="AS700" s="140"/>
      <c r="AT700" s="135" t="str">
        <f t="array" ref="AT700">xlookup($E:$E,'CLV2'!$A:$A,'CLV2'!$F:$F)</f>
        <v>3.LOCAL FRUITS</v>
      </c>
      <c r="AU700" s="135" t="str">
        <f t="array" ref="AU700">xlookup($E:$E,'CLV2'!$A:$A,'CLV2'!$G:$G)</f>
        <v>4.Bơ</v>
      </c>
      <c r="AV700" s="142"/>
      <c r="AW700" s="143"/>
      <c r="AX700" s="144"/>
    </row>
    <row r="701" ht="22.5" customHeight="1">
      <c r="A701" s="113"/>
      <c r="B701" s="114">
        <v>46236.0</v>
      </c>
      <c r="C701" s="115" t="s">
        <v>241</v>
      </c>
      <c r="D701" s="116" t="str">
        <f>VLOOKUP(C701,'DS ST'!A:B,2,0)</f>
        <v>A114</v>
      </c>
      <c r="E701" s="117">
        <v>1101302.0</v>
      </c>
      <c r="F701" s="115" t="s">
        <v>944</v>
      </c>
      <c r="G701" s="115" t="s">
        <v>104</v>
      </c>
      <c r="H701" s="118">
        <v>8.0</v>
      </c>
      <c r="I701" s="118">
        <v>7.92</v>
      </c>
      <c r="J701" s="119">
        <f t="shared" si="4"/>
        <v>0.08</v>
      </c>
      <c r="K701" s="115" t="s">
        <v>5656</v>
      </c>
      <c r="L701" s="121" t="str">
        <f t="shared" si="5"/>
        <v>PT16033091101302</v>
      </c>
      <c r="M701" s="219" t="s">
        <v>5657</v>
      </c>
      <c r="N701" s="122">
        <v>0.08000000000000007</v>
      </c>
      <c r="O701" s="122"/>
      <c r="P701" s="119">
        <f t="shared" si="6"/>
        <v>0</v>
      </c>
      <c r="Q701" s="124"/>
      <c r="R701" s="124"/>
      <c r="S701" s="124"/>
      <c r="T701" s="125" t="s">
        <v>3271</v>
      </c>
      <c r="U701" s="126" t="s">
        <v>697</v>
      </c>
      <c r="V701" s="127" t="s">
        <v>492</v>
      </c>
      <c r="W701" s="129" t="str">
        <f t="shared" si="7"/>
        <v>Hao hụt</v>
      </c>
      <c r="X701" s="129" t="str">
        <f t="shared" si="34"/>
        <v/>
      </c>
      <c r="Y701" s="154" t="s">
        <v>499</v>
      </c>
      <c r="Z701" s="131" t="s">
        <v>745</v>
      </c>
      <c r="AA701" s="124"/>
      <c r="AB701" s="132"/>
      <c r="AC701" s="133"/>
      <c r="AD701" s="134"/>
      <c r="AE701" s="133"/>
      <c r="AF701" s="135" t="str">
        <f t="array" ref="AF701">xlookup($E:$E,'CLV2'!$A:$A,'CLV2'!E:E)</f>
        <v>2.FRUITS</v>
      </c>
      <c r="AG701" s="135" t="str">
        <f t="shared" si="10"/>
        <v>KG</v>
      </c>
      <c r="AH701" s="136">
        <f t="shared" si="11"/>
        <v>0.01</v>
      </c>
      <c r="AI701" s="137">
        <f t="array" ref="AI701">XLOOKUP(E701,'Đơn giá'!A:A,'Đơn giá'!D:D)</f>
        <v>17500</v>
      </c>
      <c r="AJ701" s="138">
        <f t="shared" si="12"/>
        <v>1400</v>
      </c>
      <c r="AK701" s="138">
        <f t="shared" si="13"/>
        <v>1400</v>
      </c>
      <c r="AL701" s="138">
        <f t="shared" si="14"/>
        <v>0</v>
      </c>
      <c r="AM701" s="138">
        <f t="shared" si="15"/>
        <v>0</v>
      </c>
      <c r="AN701" s="138">
        <f t="shared" si="16"/>
        <v>0</v>
      </c>
      <c r="AO701" s="139" t="str">
        <f t="array" ref="AO701">XLOOKUP($D:$D,'DS ST'!$J:$J,'DS ST'!K:K)</f>
        <v>SC009565 - Cao Chánh Tuấn</v>
      </c>
      <c r="AP701" s="139" t="str">
        <f t="array" ref="AP701">XLOOKUP($D:$D,'DS ST'!$J:$J,'DS ST'!L:L)</f>
        <v>Võ Thị Huệ</v>
      </c>
      <c r="AQ701" s="139" t="str">
        <f t="array" ref="AQ701">XLOOKUP($D:$D,'DS ST'!$J:$J,'DS ST'!M:M)</f>
        <v>HCM 010</v>
      </c>
      <c r="AR701" s="140"/>
      <c r="AS701" s="140"/>
      <c r="AT701" s="135" t="str">
        <f t="array" ref="AT701">xlookup($E:$E,'CLV2'!$A:$A,'CLV2'!$F:$F)</f>
        <v>3.LOCAL FRUITS</v>
      </c>
      <c r="AU701" s="135" t="str">
        <f t="array" ref="AU701">xlookup($E:$E,'CLV2'!$A:$A,'CLV2'!$G:$G)</f>
        <v>4.Chuối</v>
      </c>
      <c r="AV701" s="142"/>
      <c r="AW701" s="143"/>
      <c r="AX701" s="144"/>
    </row>
    <row r="702" ht="22.5" customHeight="1">
      <c r="A702" s="113"/>
      <c r="B702" s="114">
        <v>46236.0</v>
      </c>
      <c r="C702" s="115" t="s">
        <v>241</v>
      </c>
      <c r="D702" s="116" t="str">
        <f>VLOOKUP(C702,'DS ST'!A:B,2,0)</f>
        <v>A114</v>
      </c>
      <c r="E702" s="117">
        <v>1101392.0</v>
      </c>
      <c r="F702" s="115" t="s">
        <v>1093</v>
      </c>
      <c r="G702" s="115" t="s">
        <v>104</v>
      </c>
      <c r="H702" s="118">
        <v>5.1</v>
      </c>
      <c r="I702" s="118">
        <v>5.08</v>
      </c>
      <c r="J702" s="119">
        <f t="shared" si="4"/>
        <v>0.02</v>
      </c>
      <c r="K702" s="115" t="s">
        <v>5656</v>
      </c>
      <c r="L702" s="121" t="str">
        <f t="shared" si="5"/>
        <v>PT16033091101392</v>
      </c>
      <c r="M702" s="219" t="s">
        <v>5657</v>
      </c>
      <c r="N702" s="122">
        <v>0.019999999999999574</v>
      </c>
      <c r="O702" s="122"/>
      <c r="P702" s="119">
        <f t="shared" si="6"/>
        <v>0</v>
      </c>
      <c r="Q702" s="124"/>
      <c r="R702" s="124"/>
      <c r="S702" s="124"/>
      <c r="T702" s="125" t="s">
        <v>3271</v>
      </c>
      <c r="U702" s="126" t="s">
        <v>697</v>
      </c>
      <c r="V702" s="127" t="s">
        <v>492</v>
      </c>
      <c r="W702" s="129" t="str">
        <f t="shared" si="7"/>
        <v>Hao hụt</v>
      </c>
      <c r="X702" s="129" t="str">
        <f t="shared" si="34"/>
        <v/>
      </c>
      <c r="Y702" s="154" t="s">
        <v>499</v>
      </c>
      <c r="Z702" s="131" t="s">
        <v>745</v>
      </c>
      <c r="AA702" s="124"/>
      <c r="AB702" s="132"/>
      <c r="AC702" s="133"/>
      <c r="AD702" s="134"/>
      <c r="AE702" s="133"/>
      <c r="AF702" s="135" t="str">
        <f t="array" ref="AF702">xlookup($E:$E,'CLV2'!$A:$A,'CLV2'!E:E)</f>
        <v>2.VEGETABLES</v>
      </c>
      <c r="AG702" s="135" t="str">
        <f t="shared" si="10"/>
        <v>KG</v>
      </c>
      <c r="AH702" s="136">
        <f t="shared" si="11"/>
        <v>0.003921568627</v>
      </c>
      <c r="AI702" s="137">
        <f t="array" ref="AI702">XLOOKUP(E702,'Đơn giá'!A:A,'Đơn giá'!D:D)</f>
        <v>48000</v>
      </c>
      <c r="AJ702" s="138">
        <f t="shared" si="12"/>
        <v>960</v>
      </c>
      <c r="AK702" s="138">
        <f t="shared" si="13"/>
        <v>960</v>
      </c>
      <c r="AL702" s="138">
        <f t="shared" si="14"/>
        <v>0</v>
      </c>
      <c r="AM702" s="138">
        <f t="shared" si="15"/>
        <v>0</v>
      </c>
      <c r="AN702" s="138">
        <f t="shared" si="16"/>
        <v>0</v>
      </c>
      <c r="AO702" s="139" t="str">
        <f t="array" ref="AO702">XLOOKUP($D:$D,'DS ST'!$J:$J,'DS ST'!K:K)</f>
        <v>SC009565 - Cao Chánh Tuấn</v>
      </c>
      <c r="AP702" s="139" t="str">
        <f t="array" ref="AP702">XLOOKUP($D:$D,'DS ST'!$J:$J,'DS ST'!L:L)</f>
        <v>Võ Thị Huệ</v>
      </c>
      <c r="AQ702" s="139" t="str">
        <f t="array" ref="AQ702">XLOOKUP($D:$D,'DS ST'!$J:$J,'DS ST'!M:M)</f>
        <v>HCM 010</v>
      </c>
      <c r="AR702" s="140"/>
      <c r="AS702" s="140"/>
      <c r="AT702" s="135" t="str">
        <f t="array" ref="AT702">xlookup($E:$E,'CLV2'!$A:$A,'CLV2'!$F:$F)</f>
        <v>3.FRUIT VEGGIES</v>
      </c>
      <c r="AU702" s="135" t="str">
        <f t="array" ref="AU702">xlookup($E:$E,'CLV2'!$A:$A,'CLV2'!$G:$G)</f>
        <v>4.Cà Chua, Dưa Leo, Ớt Chuông</v>
      </c>
      <c r="AV702" s="142"/>
      <c r="AW702" s="143"/>
      <c r="AX702" s="144"/>
    </row>
    <row r="703" ht="22.5" customHeight="1">
      <c r="A703" s="113"/>
      <c r="B703" s="114">
        <v>46236.0</v>
      </c>
      <c r="C703" s="115" t="s">
        <v>1250</v>
      </c>
      <c r="D703" s="116" t="str">
        <f>VLOOKUP(C703,'DS ST'!A:B,2,0)</f>
        <v>VTG</v>
      </c>
      <c r="E703" s="117">
        <v>11110.0</v>
      </c>
      <c r="F703" s="115" t="s">
        <v>1252</v>
      </c>
      <c r="G703" s="115" t="s">
        <v>311</v>
      </c>
      <c r="H703" s="118">
        <v>5.0</v>
      </c>
      <c r="I703" s="118">
        <v>2.0</v>
      </c>
      <c r="J703" s="119">
        <f t="shared" si="4"/>
        <v>3</v>
      </c>
      <c r="K703" s="115" t="s">
        <v>4820</v>
      </c>
      <c r="L703" s="121" t="str">
        <f t="shared" si="5"/>
        <v>PT160330811110</v>
      </c>
      <c r="M703" s="219" t="s">
        <v>5658</v>
      </c>
      <c r="N703" s="122"/>
      <c r="O703" s="122"/>
      <c r="P703" s="119">
        <f t="shared" si="6"/>
        <v>3</v>
      </c>
      <c r="Q703" s="124"/>
      <c r="R703" s="124"/>
      <c r="S703" s="124"/>
      <c r="T703" s="125" t="s">
        <v>3271</v>
      </c>
      <c r="U703" s="126" t="s">
        <v>697</v>
      </c>
      <c r="V703" s="127" t="s">
        <v>1500</v>
      </c>
      <c r="W703" s="129" t="str">
        <f t="shared" si="7"/>
        <v/>
      </c>
      <c r="X703" s="129" t="str">
        <f t="shared" si="34"/>
        <v/>
      </c>
      <c r="Y703" s="130" t="str">
        <f>IF(N(P703)&lt;=0,"",IF(OR(T703="Hình KDB",T703="Hình tele",ISNUMBER(SEARCH("Hình KDB",T703)),ISNUMBER(SEARCH("Hình tele",T703)),ISNUMBER(SEARCH("sai code",T703)),ISNUMBER(SEARCH("Thiếu kiện",U703))),"Kho rau",IF(AND(T703&lt;&gt;"Hình KDB",T703&lt;&gt;"Hình tele"),"Chưa xác định",IF(N(O703)&gt;0,IF(OR(T703="Hình KDB",T703="Hình tele",ISNUMBER(SEARCH("Hình KDB",T703)),ISNUMBER(SEARCH("Hình tele",T703)),ISNUMBER(SEARCH("sai code",T703)),ISNUMBER(SEARCH("Thiếu kiện",U703))),"Kho rau","Chưa xác định"),IF(OR(T703="Hình KDB",T703="Hình tele",ISNUMBER(SEARCH("Hình KDB",T703)),ISNUMBER(SEARCH("Hình tele",T703)),ISNUMBER(SEARCH("sai code",T703)),ISNUMBER(SEARCH("Thiếu kiện",U703))),"Kho rau",IF(V703="Chưa xác định","Chưa xác định",IF(OR(V703="DC giao thiếu",V703="TX giao thiếu kiện",V703="Hàng không đạt CL"),"Kho rau","")))))))</f>
        <v>Kho rau</v>
      </c>
      <c r="Z703" s="131" t="s">
        <v>745</v>
      </c>
      <c r="AA703" s="124"/>
      <c r="AB703" s="132"/>
      <c r="AC703" s="133"/>
      <c r="AD703" s="134"/>
      <c r="AE703" s="133"/>
      <c r="AF703" s="135" t="str">
        <f t="array" ref="AF703">xlookup($E:$E,'CLV2'!$A:$A,'CLV2'!E:E)</f>
        <v>2.VEGETABLES</v>
      </c>
      <c r="AG703" s="135" t="str">
        <f t="shared" si="10"/>
        <v>Pack</v>
      </c>
      <c r="AH703" s="136">
        <f t="shared" si="11"/>
        <v>0.6</v>
      </c>
      <c r="AI703" s="137">
        <f t="array" ref="AI703">XLOOKUP(E703,'Đơn giá'!A:A,'Đơn giá'!D:D)</f>
        <v>43000</v>
      </c>
      <c r="AJ703" s="138">
        <f t="shared" si="12"/>
        <v>129000</v>
      </c>
      <c r="AK703" s="138">
        <f t="shared" si="13"/>
        <v>0</v>
      </c>
      <c r="AL703" s="138">
        <f t="shared" si="14"/>
        <v>0</v>
      </c>
      <c r="AM703" s="138">
        <f t="shared" si="15"/>
        <v>129000</v>
      </c>
      <c r="AN703" s="138">
        <f t="shared" si="16"/>
        <v>0</v>
      </c>
      <c r="AO703" s="139" t="str">
        <f t="array" ref="AO703">XLOOKUP($D:$D,'DS ST'!$J:$J,'DS ST'!K:K)</f>
        <v>SC008010 - Lê Nguyễn Ngọc Phượng</v>
      </c>
      <c r="AP703" s="139" t="str">
        <f t="array" ref="AP703">XLOOKUP($D:$D,'DS ST'!$J:$J,'DS ST'!L:L)</f>
        <v>Nguyễn Thị Cà</v>
      </c>
      <c r="AQ703" s="139" t="str">
        <f t="array" ref="AQ703">XLOOKUP($D:$D,'DS ST'!$J:$J,'DS ST'!M:M)</f>
        <v>HCM 016</v>
      </c>
      <c r="AR703" s="140"/>
      <c r="AS703" s="140"/>
      <c r="AT703" s="135" t="str">
        <f t="array" ref="AT703">xlookup($E:$E,'CLV2'!$A:$A,'CLV2'!$F:$F)</f>
        <v>3.ROOT VEGGIES</v>
      </c>
      <c r="AU703" s="135" t="str">
        <f t="array" ref="AU703">xlookup($E:$E,'CLV2'!$A:$A,'CLV2'!$G:$G)</f>
        <v>4.Khoai Lang</v>
      </c>
      <c r="AV703" s="142"/>
      <c r="AW703" s="143"/>
      <c r="AX703" s="144"/>
    </row>
    <row r="704" ht="22.5" customHeight="1">
      <c r="A704" s="113"/>
      <c r="B704" s="114">
        <v>46236.0</v>
      </c>
      <c r="C704" s="115" t="s">
        <v>1250</v>
      </c>
      <c r="D704" s="116" t="str">
        <f>VLOOKUP(C704,'DS ST'!A:B,2,0)</f>
        <v>VTG</v>
      </c>
      <c r="E704" s="117">
        <v>1100867.0</v>
      </c>
      <c r="F704" s="115" t="s">
        <v>924</v>
      </c>
      <c r="G704" s="115" t="s">
        <v>104</v>
      </c>
      <c r="H704" s="118">
        <v>6.0</v>
      </c>
      <c r="I704" s="118">
        <v>5.84</v>
      </c>
      <c r="J704" s="119">
        <f t="shared" si="4"/>
        <v>0.16</v>
      </c>
      <c r="K704" s="115" t="s">
        <v>4820</v>
      </c>
      <c r="L704" s="121" t="str">
        <f t="shared" si="5"/>
        <v>PT16033081100867</v>
      </c>
      <c r="M704" s="219" t="s">
        <v>5658</v>
      </c>
      <c r="N704" s="122">
        <v>0.16000000000000014</v>
      </c>
      <c r="O704" s="122"/>
      <c r="P704" s="119">
        <f t="shared" si="6"/>
        <v>0</v>
      </c>
      <c r="Q704" s="124"/>
      <c r="R704" s="124"/>
      <c r="S704" s="124"/>
      <c r="T704" s="125" t="s">
        <v>3271</v>
      </c>
      <c r="U704" s="126" t="s">
        <v>697</v>
      </c>
      <c r="V704" s="127" t="s">
        <v>492</v>
      </c>
      <c r="W704" s="129" t="str">
        <f t="shared" si="7"/>
        <v>Hao hụt</v>
      </c>
      <c r="X704" s="129" t="str">
        <f t="shared" si="34"/>
        <v/>
      </c>
      <c r="Y704" s="154" t="s">
        <v>499</v>
      </c>
      <c r="Z704" s="131" t="s">
        <v>745</v>
      </c>
      <c r="AA704" s="124"/>
      <c r="AB704" s="132"/>
      <c r="AC704" s="133"/>
      <c r="AD704" s="134"/>
      <c r="AE704" s="133"/>
      <c r="AF704" s="135" t="str">
        <f t="array" ref="AF704">xlookup($E:$E,'CLV2'!$A:$A,'CLV2'!E:E)</f>
        <v>2.FRUITS</v>
      </c>
      <c r="AG704" s="135" t="str">
        <f t="shared" si="10"/>
        <v>KG</v>
      </c>
      <c r="AH704" s="136">
        <f t="shared" si="11"/>
        <v>0.02666666667</v>
      </c>
      <c r="AI704" s="137">
        <f t="array" ref="AI704">XLOOKUP(E704,'Đơn giá'!A:A,'Đơn giá'!D:D)</f>
        <v>33000</v>
      </c>
      <c r="AJ704" s="138">
        <f t="shared" si="12"/>
        <v>5280</v>
      </c>
      <c r="AK704" s="138">
        <f t="shared" si="13"/>
        <v>5280</v>
      </c>
      <c r="AL704" s="138">
        <f t="shared" si="14"/>
        <v>0</v>
      </c>
      <c r="AM704" s="138">
        <f t="shared" si="15"/>
        <v>0</v>
      </c>
      <c r="AN704" s="138">
        <f t="shared" si="16"/>
        <v>0</v>
      </c>
      <c r="AO704" s="139" t="str">
        <f t="array" ref="AO704">XLOOKUP($D:$D,'DS ST'!$J:$J,'DS ST'!K:K)</f>
        <v>SC008010 - Lê Nguyễn Ngọc Phượng</v>
      </c>
      <c r="AP704" s="139" t="str">
        <f t="array" ref="AP704">XLOOKUP($D:$D,'DS ST'!$J:$J,'DS ST'!L:L)</f>
        <v>Nguyễn Thị Cà</v>
      </c>
      <c r="AQ704" s="139" t="str">
        <f t="array" ref="AQ704">XLOOKUP($D:$D,'DS ST'!$J:$J,'DS ST'!M:M)</f>
        <v>HCM 016</v>
      </c>
      <c r="AR704" s="140"/>
      <c r="AS704" s="140"/>
      <c r="AT704" s="135" t="str">
        <f t="array" ref="AT704">xlookup($E:$E,'CLV2'!$A:$A,'CLV2'!$F:$F)</f>
        <v>3.LOCAL FRUITS</v>
      </c>
      <c r="AU704" s="135" t="str">
        <f t="array" ref="AU704">xlookup($E:$E,'CLV2'!$A:$A,'CLV2'!$G:$G)</f>
        <v>4.Bưởi</v>
      </c>
      <c r="AV704" s="142"/>
      <c r="AW704" s="143"/>
      <c r="AX704" s="144"/>
    </row>
    <row r="705" ht="22.5" customHeight="1">
      <c r="A705" s="113"/>
      <c r="B705" s="114">
        <v>46236.0</v>
      </c>
      <c r="C705" s="115" t="s">
        <v>1250</v>
      </c>
      <c r="D705" s="116" t="str">
        <f>VLOOKUP(C705,'DS ST'!A:B,2,0)</f>
        <v>VTG</v>
      </c>
      <c r="E705" s="117">
        <v>1101077.0</v>
      </c>
      <c r="F705" s="115" t="s">
        <v>1002</v>
      </c>
      <c r="G705" s="115" t="s">
        <v>104</v>
      </c>
      <c r="H705" s="118">
        <v>3.0</v>
      </c>
      <c r="I705" s="118">
        <v>2.745</v>
      </c>
      <c r="J705" s="119">
        <f t="shared" si="4"/>
        <v>0.255</v>
      </c>
      <c r="K705" s="115" t="s">
        <v>4820</v>
      </c>
      <c r="L705" s="121" t="str">
        <f t="shared" si="5"/>
        <v>PT16033081101077</v>
      </c>
      <c r="M705" s="219" t="s">
        <v>5658</v>
      </c>
      <c r="N705" s="122"/>
      <c r="O705" s="122"/>
      <c r="P705" s="119">
        <f t="shared" si="6"/>
        <v>0.255</v>
      </c>
      <c r="Q705" s="124"/>
      <c r="R705" s="124"/>
      <c r="S705" s="124"/>
      <c r="T705" s="125" t="s">
        <v>3271</v>
      </c>
      <c r="U705" s="126" t="s">
        <v>697</v>
      </c>
      <c r="V705" s="127" t="s">
        <v>1500</v>
      </c>
      <c r="W705" s="129" t="str">
        <f t="shared" si="7"/>
        <v/>
      </c>
      <c r="X705" s="129" t="str">
        <f t="shared" si="34"/>
        <v/>
      </c>
      <c r="Y705" s="154" t="s">
        <v>499</v>
      </c>
      <c r="Z705" s="131" t="s">
        <v>745</v>
      </c>
      <c r="AA705" s="124"/>
      <c r="AB705" s="132"/>
      <c r="AC705" s="133"/>
      <c r="AD705" s="134"/>
      <c r="AE705" s="133"/>
      <c r="AF705" s="135" t="str">
        <f t="array" ref="AF705">xlookup($E:$E,'CLV2'!$A:$A,'CLV2'!E:E)</f>
        <v>2.FRUITS</v>
      </c>
      <c r="AG705" s="135" t="str">
        <f t="shared" si="10"/>
        <v>KG</v>
      </c>
      <c r="AH705" s="136">
        <f t="shared" si="11"/>
        <v>0.085</v>
      </c>
      <c r="AI705" s="137">
        <f t="array" ref="AI705">XLOOKUP(E705,'Đơn giá'!A:A,'Đơn giá'!D:D)</f>
        <v>45000</v>
      </c>
      <c r="AJ705" s="138">
        <f t="shared" si="12"/>
        <v>11475</v>
      </c>
      <c r="AK705" s="138">
        <f t="shared" si="13"/>
        <v>0</v>
      </c>
      <c r="AL705" s="138">
        <f t="shared" si="14"/>
        <v>0</v>
      </c>
      <c r="AM705" s="138">
        <f t="shared" si="15"/>
        <v>11475</v>
      </c>
      <c r="AN705" s="138">
        <f t="shared" si="16"/>
        <v>0</v>
      </c>
      <c r="AO705" s="139" t="str">
        <f t="array" ref="AO705">XLOOKUP($D:$D,'DS ST'!$J:$J,'DS ST'!K:K)</f>
        <v>SC008010 - Lê Nguyễn Ngọc Phượng</v>
      </c>
      <c r="AP705" s="139" t="str">
        <f t="array" ref="AP705">XLOOKUP($D:$D,'DS ST'!$J:$J,'DS ST'!L:L)</f>
        <v>Nguyễn Thị Cà</v>
      </c>
      <c r="AQ705" s="139" t="str">
        <f t="array" ref="AQ705">XLOOKUP($D:$D,'DS ST'!$J:$J,'DS ST'!M:M)</f>
        <v>HCM 016</v>
      </c>
      <c r="AR705" s="140"/>
      <c r="AS705" s="140"/>
      <c r="AT705" s="135" t="str">
        <f t="array" ref="AT705">xlookup($E:$E,'CLV2'!$A:$A,'CLV2'!$F:$F)</f>
        <v>3.LOCAL FRUITS</v>
      </c>
      <c r="AU705" s="135" t="str">
        <f t="array" ref="AU705">xlookup($E:$E,'CLV2'!$A:$A,'CLV2'!$G:$G)</f>
        <v>4.Trái Cây Đa Dạng</v>
      </c>
      <c r="AV705" s="142"/>
      <c r="AW705" s="143"/>
      <c r="AX705" s="144"/>
    </row>
    <row r="706" ht="22.5" customHeight="1">
      <c r="A706" s="113"/>
      <c r="B706" s="114">
        <v>46236.0</v>
      </c>
      <c r="C706" s="115" t="s">
        <v>1250</v>
      </c>
      <c r="D706" s="116" t="str">
        <f>VLOOKUP(C706,'DS ST'!A:B,2,0)</f>
        <v>VTG</v>
      </c>
      <c r="E706" s="117">
        <v>1101366.0</v>
      </c>
      <c r="F706" s="115" t="s">
        <v>1804</v>
      </c>
      <c r="G706" s="115" t="s">
        <v>104</v>
      </c>
      <c r="H706" s="118">
        <v>4.3</v>
      </c>
      <c r="I706" s="118">
        <v>4.26</v>
      </c>
      <c r="J706" s="119">
        <f t="shared" si="4"/>
        <v>0.04</v>
      </c>
      <c r="K706" s="115" t="s">
        <v>4820</v>
      </c>
      <c r="L706" s="121" t="str">
        <f t="shared" si="5"/>
        <v>PT16033081101366</v>
      </c>
      <c r="M706" s="219" t="s">
        <v>5658</v>
      </c>
      <c r="N706" s="122">
        <v>0.040000000000000036</v>
      </c>
      <c r="O706" s="122"/>
      <c r="P706" s="119">
        <f t="shared" si="6"/>
        <v>0</v>
      </c>
      <c r="Q706" s="124"/>
      <c r="R706" s="124"/>
      <c r="S706" s="124"/>
      <c r="T706" s="125" t="s">
        <v>3271</v>
      </c>
      <c r="U706" s="126" t="s">
        <v>697</v>
      </c>
      <c r="V706" s="127" t="s">
        <v>492</v>
      </c>
      <c r="W706" s="129" t="str">
        <f t="shared" si="7"/>
        <v>Hao hụt</v>
      </c>
      <c r="X706" s="129" t="str">
        <f t="shared" si="34"/>
        <v/>
      </c>
      <c r="Y706" s="154" t="s">
        <v>499</v>
      </c>
      <c r="Z706" s="131" t="s">
        <v>745</v>
      </c>
      <c r="AA706" s="124"/>
      <c r="AB706" s="132"/>
      <c r="AC706" s="133"/>
      <c r="AD706" s="134"/>
      <c r="AE706" s="133"/>
      <c r="AF706" s="135" t="str">
        <f t="array" ref="AF706">xlookup($E:$E,'CLV2'!$A:$A,'CLV2'!E:E)</f>
        <v>2.VEGETABLES</v>
      </c>
      <c r="AG706" s="135" t="str">
        <f t="shared" si="10"/>
        <v>KG</v>
      </c>
      <c r="AH706" s="136">
        <f t="shared" si="11"/>
        <v>0.009302325581</v>
      </c>
      <c r="AI706" s="137">
        <f t="array" ref="AI706">XLOOKUP(E706,'Đơn giá'!A:A,'Đơn giá'!D:D)</f>
        <v>55000</v>
      </c>
      <c r="AJ706" s="138">
        <f t="shared" si="12"/>
        <v>2200</v>
      </c>
      <c r="AK706" s="138">
        <f t="shared" si="13"/>
        <v>2200</v>
      </c>
      <c r="AL706" s="138">
        <f t="shared" si="14"/>
        <v>0</v>
      </c>
      <c r="AM706" s="138">
        <f t="shared" si="15"/>
        <v>0</v>
      </c>
      <c r="AN706" s="138">
        <f t="shared" si="16"/>
        <v>0</v>
      </c>
      <c r="AO706" s="139" t="str">
        <f t="array" ref="AO706">XLOOKUP($D:$D,'DS ST'!$J:$J,'DS ST'!K:K)</f>
        <v>SC008010 - Lê Nguyễn Ngọc Phượng</v>
      </c>
      <c r="AP706" s="139" t="str">
        <f t="array" ref="AP706">XLOOKUP($D:$D,'DS ST'!$J:$J,'DS ST'!L:L)</f>
        <v>Nguyễn Thị Cà</v>
      </c>
      <c r="AQ706" s="139" t="str">
        <f t="array" ref="AQ706">XLOOKUP($D:$D,'DS ST'!$J:$J,'DS ST'!M:M)</f>
        <v>HCM 016</v>
      </c>
      <c r="AR706" s="140"/>
      <c r="AS706" s="140"/>
      <c r="AT706" s="135" t="str">
        <f t="array" ref="AT706">xlookup($E:$E,'CLV2'!$A:$A,'CLV2'!$F:$F)</f>
        <v>3.LEAFY VEGGIES</v>
      </c>
      <c r="AU706" s="135" t="str">
        <f t="array" ref="AU706">xlookup($E:$E,'CLV2'!$A:$A,'CLV2'!$G:$G)</f>
        <v>4.Rau Ăn Bông</v>
      </c>
      <c r="AV706" s="142"/>
      <c r="AW706" s="143"/>
      <c r="AX706" s="144"/>
    </row>
    <row r="707" ht="22.5" customHeight="1">
      <c r="A707" s="113"/>
      <c r="B707" s="114">
        <v>46236.0</v>
      </c>
      <c r="C707" s="115" t="s">
        <v>1250</v>
      </c>
      <c r="D707" s="116" t="str">
        <f>VLOOKUP(C707,'DS ST'!A:B,2,0)</f>
        <v>VTG</v>
      </c>
      <c r="E707" s="117">
        <v>1101592.0</v>
      </c>
      <c r="F707" s="115" t="s">
        <v>1161</v>
      </c>
      <c r="G707" s="115" t="s">
        <v>104</v>
      </c>
      <c r="H707" s="118">
        <v>10.3</v>
      </c>
      <c r="I707" s="118">
        <v>10.16</v>
      </c>
      <c r="J707" s="119">
        <f t="shared" si="4"/>
        <v>0.14</v>
      </c>
      <c r="K707" s="115" t="s">
        <v>4820</v>
      </c>
      <c r="L707" s="121" t="str">
        <f t="shared" si="5"/>
        <v>PT16033081101592</v>
      </c>
      <c r="M707" s="219" t="s">
        <v>5658</v>
      </c>
      <c r="N707" s="122">
        <v>0.14000000000000057</v>
      </c>
      <c r="O707" s="122"/>
      <c r="P707" s="119">
        <f t="shared" si="6"/>
        <v>0</v>
      </c>
      <c r="Q707" s="124"/>
      <c r="R707" s="124"/>
      <c r="S707" s="124"/>
      <c r="T707" s="125" t="s">
        <v>3271</v>
      </c>
      <c r="U707" s="126" t="s">
        <v>697</v>
      </c>
      <c r="V707" s="127" t="s">
        <v>492</v>
      </c>
      <c r="W707" s="129" t="str">
        <f t="shared" si="7"/>
        <v>Hao hụt</v>
      </c>
      <c r="X707" s="129" t="str">
        <f t="shared" si="34"/>
        <v/>
      </c>
      <c r="Y707" s="154" t="s">
        <v>499</v>
      </c>
      <c r="Z707" s="131" t="s">
        <v>745</v>
      </c>
      <c r="AA707" s="124"/>
      <c r="AB707" s="132"/>
      <c r="AC707" s="133"/>
      <c r="AD707" s="134"/>
      <c r="AE707" s="133"/>
      <c r="AF707" s="135" t="str">
        <f t="array" ref="AF707">xlookup($E:$E,'CLV2'!$A:$A,'CLV2'!E:E)</f>
        <v>2.FRUITS</v>
      </c>
      <c r="AG707" s="135" t="str">
        <f t="shared" si="10"/>
        <v>KG</v>
      </c>
      <c r="AH707" s="136">
        <f t="shared" si="11"/>
        <v>0.01359223301</v>
      </c>
      <c r="AI707" s="137">
        <f t="array" ref="AI707">XLOOKUP(E707,'Đơn giá'!A:A,'Đơn giá'!D:D)</f>
        <v>73000</v>
      </c>
      <c r="AJ707" s="138">
        <f t="shared" si="12"/>
        <v>10220</v>
      </c>
      <c r="AK707" s="138">
        <f t="shared" si="13"/>
        <v>10220</v>
      </c>
      <c r="AL707" s="138">
        <f t="shared" si="14"/>
        <v>0</v>
      </c>
      <c r="AM707" s="138">
        <f t="shared" si="15"/>
        <v>0</v>
      </c>
      <c r="AN707" s="138">
        <f t="shared" si="16"/>
        <v>0</v>
      </c>
      <c r="AO707" s="139" t="str">
        <f t="array" ref="AO707">XLOOKUP($D:$D,'DS ST'!$J:$J,'DS ST'!K:K)</f>
        <v>SC008010 - Lê Nguyễn Ngọc Phượng</v>
      </c>
      <c r="AP707" s="139" t="str">
        <f t="array" ref="AP707">XLOOKUP($D:$D,'DS ST'!$J:$J,'DS ST'!L:L)</f>
        <v>Nguyễn Thị Cà</v>
      </c>
      <c r="AQ707" s="139" t="str">
        <f t="array" ref="AQ707">XLOOKUP($D:$D,'DS ST'!$J:$J,'DS ST'!M:M)</f>
        <v>HCM 016</v>
      </c>
      <c r="AR707" s="140"/>
      <c r="AS707" s="140"/>
      <c r="AT707" s="135" t="str">
        <f t="array" ref="AT707">xlookup($E:$E,'CLV2'!$A:$A,'CLV2'!$F:$F)</f>
        <v>3.LOCAL FRUITS</v>
      </c>
      <c r="AU707" s="135" t="str">
        <f t="array" ref="AU707">xlookup($E:$E,'CLV2'!$A:$A,'CLV2'!$G:$G)</f>
        <v>4.Sầu Riêng</v>
      </c>
      <c r="AV707" s="142"/>
      <c r="AW707" s="143"/>
      <c r="AX707" s="144"/>
    </row>
    <row r="708" ht="22.5" customHeight="1">
      <c r="A708" s="113"/>
      <c r="B708" s="114">
        <v>46236.0</v>
      </c>
      <c r="C708" s="115" t="s">
        <v>1250</v>
      </c>
      <c r="D708" s="116" t="str">
        <f>VLOOKUP(C708,'DS ST'!A:B,2,0)</f>
        <v>VTG</v>
      </c>
      <c r="E708" s="117">
        <v>8.938525767295E12</v>
      </c>
      <c r="F708" s="115" t="s">
        <v>1476</v>
      </c>
      <c r="G708" s="115" t="s">
        <v>29</v>
      </c>
      <c r="H708" s="118">
        <v>3.0</v>
      </c>
      <c r="I708" s="118">
        <v>2.0</v>
      </c>
      <c r="J708" s="119">
        <f t="shared" si="4"/>
        <v>1</v>
      </c>
      <c r="K708" s="115" t="s">
        <v>4820</v>
      </c>
      <c r="L708" s="121" t="str">
        <f t="shared" si="5"/>
        <v>PT16033088938525767295</v>
      </c>
      <c r="M708" s="219" t="s">
        <v>5658</v>
      </c>
      <c r="N708" s="122"/>
      <c r="O708" s="122"/>
      <c r="P708" s="119">
        <f t="shared" si="6"/>
        <v>1</v>
      </c>
      <c r="Q708" s="124"/>
      <c r="R708" s="124"/>
      <c r="S708" s="124"/>
      <c r="T708" s="125" t="s">
        <v>3271</v>
      </c>
      <c r="U708" s="126" t="s">
        <v>697</v>
      </c>
      <c r="V708" s="127" t="s">
        <v>1500</v>
      </c>
      <c r="W708" s="129" t="str">
        <f t="shared" si="7"/>
        <v/>
      </c>
      <c r="X708" s="129" t="str">
        <f t="shared" si="34"/>
        <v/>
      </c>
      <c r="Y708" s="130" t="str">
        <f>IF(N(P708)&lt;=0,"",IF(OR(T708="Hình KDB",T708="Hình tele",ISNUMBER(SEARCH("Hình KDB",T708)),ISNUMBER(SEARCH("Hình tele",T708)),ISNUMBER(SEARCH("sai code",T708)),ISNUMBER(SEARCH("Thiếu kiện",U708))),"Kho rau",IF(AND(T708&lt;&gt;"Hình KDB",T708&lt;&gt;"Hình tele"),"Chưa xác định",IF(N(O708)&gt;0,IF(OR(T708="Hình KDB",T708="Hình tele",ISNUMBER(SEARCH("Hình KDB",T708)),ISNUMBER(SEARCH("Hình tele",T708)),ISNUMBER(SEARCH("sai code",T708)),ISNUMBER(SEARCH("Thiếu kiện",U708))),"Kho rau","Chưa xác định"),IF(OR(T708="Hình KDB",T708="Hình tele",ISNUMBER(SEARCH("Hình KDB",T708)),ISNUMBER(SEARCH("Hình tele",T708)),ISNUMBER(SEARCH("sai code",T708)),ISNUMBER(SEARCH("Thiếu kiện",U708))),"Kho rau",IF(V708="Chưa xác định","Chưa xác định",IF(OR(V708="DC giao thiếu",V708="TX giao thiếu kiện",V708="Hàng không đạt CL"),"Kho rau","")))))))</f>
        <v>Kho rau</v>
      </c>
      <c r="Z708" s="131" t="s">
        <v>745</v>
      </c>
      <c r="AA708" s="124"/>
      <c r="AB708" s="132"/>
      <c r="AC708" s="133"/>
      <c r="AD708" s="134"/>
      <c r="AE708" s="133"/>
      <c r="AF708" s="135" t="str">
        <f t="array" ref="AF708">xlookup($E:$E,'CLV2'!$A:$A,'CLV2'!E:E)</f>
        <v>2.VEGETABLES</v>
      </c>
      <c r="AG708" s="135" t="str">
        <f t="shared" si="10"/>
        <v>Pack</v>
      </c>
      <c r="AH708" s="136">
        <f t="shared" si="11"/>
        <v>0.3333333333</v>
      </c>
      <c r="AI708" s="137">
        <f t="array" ref="AI708">XLOOKUP(E708,'Đơn giá'!A:A,'Đơn giá'!D:D)</f>
        <v>8550</v>
      </c>
      <c r="AJ708" s="138">
        <f t="shared" si="12"/>
        <v>8550</v>
      </c>
      <c r="AK708" s="138">
        <f t="shared" si="13"/>
        <v>0</v>
      </c>
      <c r="AL708" s="138">
        <f t="shared" si="14"/>
        <v>0</v>
      </c>
      <c r="AM708" s="138">
        <f t="shared" si="15"/>
        <v>8550</v>
      </c>
      <c r="AN708" s="138">
        <f t="shared" si="16"/>
        <v>0</v>
      </c>
      <c r="AO708" s="139" t="str">
        <f t="array" ref="AO708">XLOOKUP($D:$D,'DS ST'!$J:$J,'DS ST'!K:K)</f>
        <v>SC008010 - Lê Nguyễn Ngọc Phượng</v>
      </c>
      <c r="AP708" s="139" t="str">
        <f t="array" ref="AP708">XLOOKUP($D:$D,'DS ST'!$J:$J,'DS ST'!L:L)</f>
        <v>Nguyễn Thị Cà</v>
      </c>
      <c r="AQ708" s="139" t="str">
        <f t="array" ref="AQ708">XLOOKUP($D:$D,'DS ST'!$J:$J,'DS ST'!M:M)</f>
        <v>HCM 016</v>
      </c>
      <c r="AR708" s="140"/>
      <c r="AS708" s="140"/>
      <c r="AT708" s="135" t="str">
        <f t="array" ref="AT708">xlookup($E:$E,'CLV2'!$A:$A,'CLV2'!$F:$F)</f>
        <v>3.HERBS</v>
      </c>
      <c r="AU708" s="135" t="str">
        <f t="array" ref="AU708">xlookup($E:$E,'CLV2'!$A:$A,'CLV2'!$G:$G)</f>
        <v>4.Rau Thơm, Rau Nêm</v>
      </c>
      <c r="AV708" s="142"/>
      <c r="AW708" s="143"/>
      <c r="AX708" s="144"/>
    </row>
    <row r="709" ht="22.5" customHeight="1">
      <c r="A709" s="113"/>
      <c r="B709" s="114">
        <v>46236.0</v>
      </c>
      <c r="C709" s="115" t="s">
        <v>989</v>
      </c>
      <c r="D709" s="116" t="str">
        <f>VLOOKUP(C709,'DS ST'!A:B,2,0)</f>
        <v>JKD</v>
      </c>
      <c r="E709" s="117">
        <v>1100816.0</v>
      </c>
      <c r="F709" s="115" t="s">
        <v>919</v>
      </c>
      <c r="G709" s="115" t="s">
        <v>104</v>
      </c>
      <c r="H709" s="118">
        <v>15.0</v>
      </c>
      <c r="I709" s="118">
        <v>14.94</v>
      </c>
      <c r="J709" s="119">
        <f t="shared" si="4"/>
        <v>0.06</v>
      </c>
      <c r="K709" s="115" t="s">
        <v>5659</v>
      </c>
      <c r="L709" s="121" t="str">
        <f t="shared" si="5"/>
        <v>PT16033061100816</v>
      </c>
      <c r="M709" s="219" t="s">
        <v>5660</v>
      </c>
      <c r="N709" s="122">
        <v>0.0600000000000005</v>
      </c>
      <c r="O709" s="122"/>
      <c r="P709" s="119">
        <f t="shared" si="6"/>
        <v>0</v>
      </c>
      <c r="Q709" s="124"/>
      <c r="R709" s="124"/>
      <c r="S709" s="124"/>
      <c r="T709" s="125" t="s">
        <v>695</v>
      </c>
      <c r="U709" s="126" t="s">
        <v>697</v>
      </c>
      <c r="V709" s="127" t="s">
        <v>492</v>
      </c>
      <c r="W709" s="129" t="str">
        <f t="shared" si="7"/>
        <v>Hao hụt</v>
      </c>
      <c r="X709" s="129" t="str">
        <f t="shared" si="34"/>
        <v/>
      </c>
      <c r="Y709" s="154" t="s">
        <v>499</v>
      </c>
      <c r="Z709" s="131" t="s">
        <v>745</v>
      </c>
      <c r="AA709" s="124"/>
      <c r="AB709" s="132"/>
      <c r="AC709" s="133"/>
      <c r="AD709" s="134"/>
      <c r="AE709" s="133"/>
      <c r="AF709" s="135" t="str">
        <f t="array" ref="AF709">xlookup($E:$E,'CLV2'!$A:$A,'CLV2'!E:E)</f>
        <v>2.FRUITS</v>
      </c>
      <c r="AG709" s="135" t="str">
        <f t="shared" si="10"/>
        <v>KG</v>
      </c>
      <c r="AH709" s="136">
        <f t="shared" si="11"/>
        <v>0.004</v>
      </c>
      <c r="AI709" s="137">
        <f t="array" ref="AI709">XLOOKUP(E709,'Đơn giá'!A:A,'Đơn giá'!D:D)</f>
        <v>19000</v>
      </c>
      <c r="AJ709" s="138">
        <f t="shared" si="12"/>
        <v>1140</v>
      </c>
      <c r="AK709" s="138">
        <f t="shared" si="13"/>
        <v>1140</v>
      </c>
      <c r="AL709" s="138">
        <f t="shared" si="14"/>
        <v>0</v>
      </c>
      <c r="AM709" s="138">
        <f t="shared" si="15"/>
        <v>0</v>
      </c>
      <c r="AN709" s="138">
        <f t="shared" si="16"/>
        <v>0</v>
      </c>
      <c r="AO709" s="139" t="str">
        <f t="array" ref="AO709">XLOOKUP($D:$D,'DS ST'!$J:$J,'DS ST'!K:K)</f>
        <v>SC002130 - Nguyễn Văn Lâm</v>
      </c>
      <c r="AP709" s="139" t="str">
        <f t="array" ref="AP709">XLOOKUP($D:$D,'DS ST'!$J:$J,'DS ST'!L:L)</f>
        <v>Nguyễn Thị Cà</v>
      </c>
      <c r="AQ709" s="139" t="str">
        <f t="array" ref="AQ709">XLOOKUP($D:$D,'DS ST'!$J:$J,'DS ST'!M:M)</f>
        <v>HCM 007</v>
      </c>
      <c r="AR709" s="140"/>
      <c r="AS709" s="140"/>
      <c r="AT709" s="135" t="str">
        <f t="array" ref="AT709">xlookup($E:$E,'CLV2'!$A:$A,'CLV2'!$F:$F)</f>
        <v>3.LOCAL FRUITS</v>
      </c>
      <c r="AU709" s="135" t="str">
        <f t="array" ref="AU709">xlookup($E:$E,'CLV2'!$A:$A,'CLV2'!$G:$G)</f>
        <v>4.Dưa Hấu</v>
      </c>
      <c r="AV709" s="142"/>
      <c r="AW709" s="143"/>
      <c r="AX709" s="144"/>
    </row>
    <row r="710" ht="22.5" customHeight="1">
      <c r="A710" s="113"/>
      <c r="B710" s="114">
        <v>46236.0</v>
      </c>
      <c r="C710" s="115" t="s">
        <v>989</v>
      </c>
      <c r="D710" s="116" t="str">
        <f>VLOOKUP(C710,'DS ST'!A:B,2,0)</f>
        <v>JKD</v>
      </c>
      <c r="E710" s="117">
        <v>1101094.0</v>
      </c>
      <c r="F710" s="115" t="s">
        <v>1011</v>
      </c>
      <c r="G710" s="115" t="s">
        <v>104</v>
      </c>
      <c r="H710" s="118">
        <v>3.0</v>
      </c>
      <c r="I710" s="118">
        <v>2.98</v>
      </c>
      <c r="J710" s="119">
        <f t="shared" si="4"/>
        <v>0.02</v>
      </c>
      <c r="K710" s="115" t="s">
        <v>5659</v>
      </c>
      <c r="L710" s="121" t="str">
        <f t="shared" si="5"/>
        <v>PT16033061101094</v>
      </c>
      <c r="M710" s="219" t="s">
        <v>5660</v>
      </c>
      <c r="N710" s="122">
        <v>0.020000000000000018</v>
      </c>
      <c r="O710" s="122"/>
      <c r="P710" s="119">
        <f t="shared" si="6"/>
        <v>0</v>
      </c>
      <c r="Q710" s="124"/>
      <c r="R710" s="124"/>
      <c r="S710" s="124"/>
      <c r="T710" s="125" t="s">
        <v>695</v>
      </c>
      <c r="U710" s="126" t="s">
        <v>697</v>
      </c>
      <c r="V710" s="127" t="s">
        <v>492</v>
      </c>
      <c r="W710" s="129" t="str">
        <f t="shared" si="7"/>
        <v>Hao hụt</v>
      </c>
      <c r="X710" s="129" t="str">
        <f t="shared" si="34"/>
        <v/>
      </c>
      <c r="Y710" s="154" t="s">
        <v>499</v>
      </c>
      <c r="Z710" s="131" t="s">
        <v>745</v>
      </c>
      <c r="AA710" s="124"/>
      <c r="AB710" s="132"/>
      <c r="AC710" s="133"/>
      <c r="AD710" s="134"/>
      <c r="AE710" s="133"/>
      <c r="AF710" s="135" t="str">
        <f t="array" ref="AF710">xlookup($E:$E,'CLV2'!$A:$A,'CLV2'!E:E)</f>
        <v>2.FRUITS</v>
      </c>
      <c r="AG710" s="135" t="str">
        <f t="shared" si="10"/>
        <v>KG</v>
      </c>
      <c r="AH710" s="136">
        <f t="shared" si="11"/>
        <v>0.006666666667</v>
      </c>
      <c r="AI710" s="137">
        <f t="array" ref="AI710">XLOOKUP(E710,'Đơn giá'!A:A,'Đơn giá'!D:D)</f>
        <v>37000</v>
      </c>
      <c r="AJ710" s="138">
        <f t="shared" si="12"/>
        <v>740</v>
      </c>
      <c r="AK710" s="138">
        <f t="shared" si="13"/>
        <v>740</v>
      </c>
      <c r="AL710" s="138">
        <f t="shared" si="14"/>
        <v>0</v>
      </c>
      <c r="AM710" s="138">
        <f t="shared" si="15"/>
        <v>0</v>
      </c>
      <c r="AN710" s="138">
        <f t="shared" si="16"/>
        <v>0</v>
      </c>
      <c r="AO710" s="139" t="str">
        <f t="array" ref="AO710">XLOOKUP($D:$D,'DS ST'!$J:$J,'DS ST'!K:K)</f>
        <v>SC002130 - Nguyễn Văn Lâm</v>
      </c>
      <c r="AP710" s="139" t="str">
        <f t="array" ref="AP710">XLOOKUP($D:$D,'DS ST'!$J:$J,'DS ST'!L:L)</f>
        <v>Nguyễn Thị Cà</v>
      </c>
      <c r="AQ710" s="139" t="str">
        <f t="array" ref="AQ710">XLOOKUP($D:$D,'DS ST'!$J:$J,'DS ST'!M:M)</f>
        <v>HCM 007</v>
      </c>
      <c r="AR710" s="140"/>
      <c r="AS710" s="140"/>
      <c r="AT710" s="135" t="str">
        <f t="array" ref="AT710">xlookup($E:$E,'CLV2'!$A:$A,'CLV2'!$F:$F)</f>
        <v>3.LOCAL FRUITS</v>
      </c>
      <c r="AU710" s="135" t="str">
        <f t="array" ref="AU710">xlookup($E:$E,'CLV2'!$A:$A,'CLV2'!$G:$G)</f>
        <v>4.Mít</v>
      </c>
      <c r="AV710" s="142"/>
      <c r="AW710" s="143"/>
      <c r="AX710" s="144"/>
    </row>
    <row r="711" ht="22.5" customHeight="1">
      <c r="A711" s="113"/>
      <c r="B711" s="114">
        <v>46236.0</v>
      </c>
      <c r="C711" s="115" t="s">
        <v>989</v>
      </c>
      <c r="D711" s="116" t="str">
        <f>VLOOKUP(C711,'DS ST'!A:B,2,0)</f>
        <v>JKD</v>
      </c>
      <c r="E711" s="117">
        <v>1102196.0</v>
      </c>
      <c r="F711" s="115" t="s">
        <v>1210</v>
      </c>
      <c r="G711" s="115" t="s">
        <v>104</v>
      </c>
      <c r="H711" s="118">
        <v>8.0</v>
      </c>
      <c r="I711" s="118">
        <v>7.96</v>
      </c>
      <c r="J711" s="119">
        <f t="shared" si="4"/>
        <v>0.04</v>
      </c>
      <c r="K711" s="115" t="s">
        <v>5659</v>
      </c>
      <c r="L711" s="121" t="str">
        <f t="shared" si="5"/>
        <v>PT16033061102196</v>
      </c>
      <c r="M711" s="219" t="s">
        <v>5660</v>
      </c>
      <c r="N711" s="122">
        <v>0.040000000000000036</v>
      </c>
      <c r="O711" s="122"/>
      <c r="P711" s="119">
        <f t="shared" si="6"/>
        <v>0</v>
      </c>
      <c r="Q711" s="124"/>
      <c r="R711" s="124"/>
      <c r="S711" s="124"/>
      <c r="T711" s="125" t="s">
        <v>695</v>
      </c>
      <c r="U711" s="126" t="s">
        <v>697</v>
      </c>
      <c r="V711" s="127" t="s">
        <v>492</v>
      </c>
      <c r="W711" s="129" t="str">
        <f t="shared" si="7"/>
        <v>Hao hụt</v>
      </c>
      <c r="X711" s="129" t="str">
        <f t="shared" si="34"/>
        <v/>
      </c>
      <c r="Y711" s="154" t="s">
        <v>499</v>
      </c>
      <c r="Z711" s="131" t="s">
        <v>745</v>
      </c>
      <c r="AA711" s="124"/>
      <c r="AB711" s="132"/>
      <c r="AC711" s="133"/>
      <c r="AD711" s="134"/>
      <c r="AE711" s="133"/>
      <c r="AF711" s="135" t="str">
        <f t="array" ref="AF711">xlookup($E:$E,'CLV2'!$A:$A,'CLV2'!E:E)</f>
        <v>2.FRUITS</v>
      </c>
      <c r="AG711" s="135" t="str">
        <f t="shared" si="10"/>
        <v>KG</v>
      </c>
      <c r="AH711" s="136">
        <f t="shared" si="11"/>
        <v>0.005</v>
      </c>
      <c r="AI711" s="137">
        <f t="array" ref="AI711">XLOOKUP(E711,'Đơn giá'!A:A,'Đơn giá'!D:D)</f>
        <v>13500</v>
      </c>
      <c r="AJ711" s="138">
        <f t="shared" si="12"/>
        <v>540</v>
      </c>
      <c r="AK711" s="138">
        <f t="shared" si="13"/>
        <v>540</v>
      </c>
      <c r="AL711" s="138">
        <f t="shared" si="14"/>
        <v>0</v>
      </c>
      <c r="AM711" s="138">
        <f t="shared" si="15"/>
        <v>0</v>
      </c>
      <c r="AN711" s="138">
        <f t="shared" si="16"/>
        <v>0</v>
      </c>
      <c r="AO711" s="139" t="str">
        <f t="array" ref="AO711">XLOOKUP($D:$D,'DS ST'!$J:$J,'DS ST'!K:K)</f>
        <v>SC002130 - Nguyễn Văn Lâm</v>
      </c>
      <c r="AP711" s="139" t="str">
        <f t="array" ref="AP711">XLOOKUP($D:$D,'DS ST'!$J:$J,'DS ST'!L:L)</f>
        <v>Nguyễn Thị Cà</v>
      </c>
      <c r="AQ711" s="139" t="str">
        <f t="array" ref="AQ711">XLOOKUP($D:$D,'DS ST'!$J:$J,'DS ST'!M:M)</f>
        <v>HCM 007</v>
      </c>
      <c r="AR711" s="140"/>
      <c r="AS711" s="140"/>
      <c r="AT711" s="135" t="str">
        <f t="array" ref="AT711">xlookup($E:$E,'CLV2'!$A:$A,'CLV2'!$F:$F)</f>
        <v>3.LOCAL FRUITS</v>
      </c>
      <c r="AU711" s="135" t="str">
        <f t="array" ref="AU711">xlookup($E:$E,'CLV2'!$A:$A,'CLV2'!$G:$G)</f>
        <v>4.Cam</v>
      </c>
      <c r="AV711" s="142"/>
      <c r="AW711" s="143"/>
      <c r="AX711" s="144"/>
    </row>
    <row r="712" ht="22.5" customHeight="1">
      <c r="A712" s="113"/>
      <c r="B712" s="114">
        <v>46236.0</v>
      </c>
      <c r="C712" s="115" t="s">
        <v>989</v>
      </c>
      <c r="D712" s="116" t="str">
        <f>VLOOKUP(C712,'DS ST'!A:B,2,0)</f>
        <v>JKD</v>
      </c>
      <c r="E712" s="117">
        <v>1102981.0</v>
      </c>
      <c r="F712" s="115" t="s">
        <v>5260</v>
      </c>
      <c r="G712" s="115" t="s">
        <v>104</v>
      </c>
      <c r="H712" s="118">
        <v>3.1</v>
      </c>
      <c r="I712" s="118">
        <v>0.0</v>
      </c>
      <c r="J712" s="119">
        <f t="shared" si="4"/>
        <v>3.1</v>
      </c>
      <c r="K712" s="115" t="s">
        <v>5659</v>
      </c>
      <c r="L712" s="121" t="str">
        <f t="shared" si="5"/>
        <v>PT16033061102981</v>
      </c>
      <c r="M712" s="219" t="s">
        <v>5660</v>
      </c>
      <c r="N712" s="122"/>
      <c r="O712" s="187">
        <v>3.1</v>
      </c>
      <c r="P712" s="119">
        <f t="shared" si="6"/>
        <v>0</v>
      </c>
      <c r="Q712" s="153" t="s">
        <v>5661</v>
      </c>
      <c r="R712" s="124"/>
      <c r="S712" s="124"/>
      <c r="T712" s="125"/>
      <c r="U712" s="126" t="s">
        <v>697</v>
      </c>
      <c r="V712" s="127" t="s">
        <v>1162</v>
      </c>
      <c r="W712" s="129" t="str">
        <f t="shared" si="7"/>
        <v/>
      </c>
      <c r="X712" s="129" t="str">
        <f t="shared" si="34"/>
        <v>Siêu thị</v>
      </c>
      <c r="Y712" s="130" t="str">
        <f t="shared" ref="Y712:Y713" si="37">IF(N(P712)&lt;=0,"",IF(OR(T712="Hình KDB",T712="Hình tele",ISNUMBER(SEARCH("Hình KDB",T712)),ISNUMBER(SEARCH("Hình tele",T712)),ISNUMBER(SEARCH("sai code",T712)),ISNUMBER(SEARCH("Thiếu kiện",U712))),"Kho rau",IF(AND(T712&lt;&gt;"Hình KDB",T712&lt;&gt;"Hình tele"),"Chưa xác định",IF(N(O712)&gt;0,IF(OR(T712="Hình KDB",T712="Hình tele",ISNUMBER(SEARCH("Hình KDB",T712)),ISNUMBER(SEARCH("Hình tele",T712)),ISNUMBER(SEARCH("sai code",T712)),ISNUMBER(SEARCH("Thiếu kiện",U712))),"Kho rau","Chưa xác định"),IF(OR(T712="Hình KDB",T712="Hình tele",ISNUMBER(SEARCH("Hình KDB",T712)),ISNUMBER(SEARCH("Hình tele",T712)),ISNUMBER(SEARCH("sai code",T712)),ISNUMBER(SEARCH("Thiếu kiện",U712))),"Kho rau",IF(V712="Chưa xác định","Chưa xác định",IF(OR(V712="DC giao thiếu",V712="TX giao thiếu kiện",V712="Hàng không đạt CL"),"Kho rau","")))))))</f>
        <v/>
      </c>
      <c r="Z712" s="131" t="s">
        <v>745</v>
      </c>
      <c r="AA712" s="124"/>
      <c r="AB712" s="132"/>
      <c r="AC712" s="133"/>
      <c r="AD712" s="134"/>
      <c r="AE712" s="133"/>
      <c r="AF712" s="135" t="str">
        <f t="array" ref="AF712">xlookup($E:$E,'CLV2'!$A:$A,'CLV2'!E:E)</f>
        <v>2.FRUITS</v>
      </c>
      <c r="AG712" s="135" t="str">
        <f t="shared" si="10"/>
        <v>KG</v>
      </c>
      <c r="AH712" s="136">
        <f t="shared" si="11"/>
        <v>1</v>
      </c>
      <c r="AI712" s="137" t="str">
        <f t="array" ref="AI712">XLOOKUP(E712,'Đơn giá'!A:A,'Đơn giá'!D:D)</f>
        <v>#N/A</v>
      </c>
      <c r="AJ712" s="138" t="str">
        <f t="shared" si="12"/>
        <v>#N/A</v>
      </c>
      <c r="AK712" s="138">
        <f t="shared" si="13"/>
        <v>0</v>
      </c>
      <c r="AL712" s="138" t="str">
        <f t="shared" si="14"/>
        <v>#N/A</v>
      </c>
      <c r="AM712" s="138">
        <f t="shared" si="15"/>
        <v>0</v>
      </c>
      <c r="AN712" s="138">
        <f t="shared" si="16"/>
        <v>0</v>
      </c>
      <c r="AO712" s="139" t="str">
        <f t="array" ref="AO712">XLOOKUP($D:$D,'DS ST'!$J:$J,'DS ST'!K:K)</f>
        <v>SC002130 - Nguyễn Văn Lâm</v>
      </c>
      <c r="AP712" s="139" t="str">
        <f t="array" ref="AP712">XLOOKUP($D:$D,'DS ST'!$J:$J,'DS ST'!L:L)</f>
        <v>Nguyễn Thị Cà</v>
      </c>
      <c r="AQ712" s="139" t="str">
        <f t="array" ref="AQ712">XLOOKUP($D:$D,'DS ST'!$J:$J,'DS ST'!M:M)</f>
        <v>HCM 007</v>
      </c>
      <c r="AR712" s="140"/>
      <c r="AS712" s="140"/>
      <c r="AT712" s="135" t="str">
        <f t="array" ref="AT712">xlookup($E:$E,'CLV2'!$A:$A,'CLV2'!$F:$F)</f>
        <v>3.LOCAL FRUITS</v>
      </c>
      <c r="AU712" s="135" t="str">
        <f t="array" ref="AU712">xlookup($E:$E,'CLV2'!$A:$A,'CLV2'!$G:$G)</f>
        <v>4.Bơ</v>
      </c>
      <c r="AV712" s="142"/>
      <c r="AW712" s="143"/>
      <c r="AX712" s="144"/>
    </row>
    <row r="713" ht="22.5" customHeight="1">
      <c r="A713" s="113"/>
      <c r="B713" s="114">
        <v>46236.0</v>
      </c>
      <c r="C713" s="115" t="s">
        <v>273</v>
      </c>
      <c r="D713" s="116" t="str">
        <f>VLOOKUP(C713,'DS ST'!A:B,2,0)</f>
        <v>A117</v>
      </c>
      <c r="E713" s="117">
        <v>11668.0</v>
      </c>
      <c r="F713" s="115" t="s">
        <v>2663</v>
      </c>
      <c r="G713" s="115" t="s">
        <v>29</v>
      </c>
      <c r="H713" s="118">
        <v>2.0</v>
      </c>
      <c r="I713" s="118">
        <v>1.0</v>
      </c>
      <c r="J713" s="119">
        <f t="shared" si="4"/>
        <v>1</v>
      </c>
      <c r="K713" s="115" t="s">
        <v>5662</v>
      </c>
      <c r="L713" s="121" t="str">
        <f t="shared" si="5"/>
        <v>PT160330511668</v>
      </c>
      <c r="M713" s="219" t="s">
        <v>5663</v>
      </c>
      <c r="N713" s="122"/>
      <c r="O713" s="122"/>
      <c r="P713" s="119">
        <f t="shared" si="6"/>
        <v>1</v>
      </c>
      <c r="Q713" s="124"/>
      <c r="R713" s="124"/>
      <c r="S713" s="124"/>
      <c r="T713" s="125" t="s">
        <v>695</v>
      </c>
      <c r="U713" s="126" t="s">
        <v>697</v>
      </c>
      <c r="V713" s="127" t="s">
        <v>1500</v>
      </c>
      <c r="W713" s="129" t="str">
        <f t="shared" si="7"/>
        <v/>
      </c>
      <c r="X713" s="129" t="str">
        <f t="shared" si="34"/>
        <v/>
      </c>
      <c r="Y713" s="130" t="str">
        <f t="shared" si="37"/>
        <v>Kho rau</v>
      </c>
      <c r="Z713" s="131" t="s">
        <v>745</v>
      </c>
      <c r="AA713" s="124"/>
      <c r="AB713" s="132"/>
      <c r="AC713" s="133"/>
      <c r="AD713" s="134"/>
      <c r="AE713" s="133"/>
      <c r="AF713" s="135" t="str">
        <f t="array" ref="AF713">xlookup($E:$E,'CLV2'!$A:$A,'CLV2'!E:E)</f>
        <v>2.VEGETABLES</v>
      </c>
      <c r="AG713" s="135" t="str">
        <f t="shared" si="10"/>
        <v>Pack</v>
      </c>
      <c r="AH713" s="136">
        <f t="shared" si="11"/>
        <v>0.5</v>
      </c>
      <c r="AI713" s="137">
        <f t="array" ref="AI713">XLOOKUP(E713,'Đơn giá'!A:A,'Đơn giá'!D:D)</f>
        <v>17000</v>
      </c>
      <c r="AJ713" s="138">
        <f t="shared" si="12"/>
        <v>17000</v>
      </c>
      <c r="AK713" s="138">
        <f t="shared" si="13"/>
        <v>0</v>
      </c>
      <c r="AL713" s="138">
        <f t="shared" si="14"/>
        <v>0</v>
      </c>
      <c r="AM713" s="138">
        <f t="shared" si="15"/>
        <v>17000</v>
      </c>
      <c r="AN713" s="138">
        <f t="shared" si="16"/>
        <v>0</v>
      </c>
      <c r="AO713" s="139" t="str">
        <f t="array" ref="AO713">XLOOKUP($D:$D,'DS ST'!$J:$J,'DS ST'!K:K)</f>
        <v>SC008806 - Nguyễn Bữu Trùng Dương</v>
      </c>
      <c r="AP713" s="139" t="str">
        <f t="array" ref="AP713">XLOOKUP($D:$D,'DS ST'!$J:$J,'DS ST'!L:L)</f>
        <v>Nguyễn Thị Cà</v>
      </c>
      <c r="AQ713" s="139" t="str">
        <f t="array" ref="AQ713">XLOOKUP($D:$D,'DS ST'!$J:$J,'DS ST'!M:M)</f>
        <v>HCM 017</v>
      </c>
      <c r="AR713" s="140"/>
      <c r="AS713" s="140"/>
      <c r="AT713" s="135" t="str">
        <f t="array" ref="AT713">xlookup($E:$E,'CLV2'!$A:$A,'CLV2'!$F:$F)</f>
        <v>3.LEAFY VEGGIES</v>
      </c>
      <c r="AU713" s="135" t="str">
        <f t="array" ref="AU713">xlookup($E:$E,'CLV2'!$A:$A,'CLV2'!$G:$G)</f>
        <v>4.Rau Ăn Thân, Lá Khác</v>
      </c>
      <c r="AV713" s="142"/>
      <c r="AW713" s="143"/>
      <c r="AX713" s="144"/>
    </row>
    <row r="714" ht="22.5" customHeight="1">
      <c r="A714" s="113"/>
      <c r="B714" s="114">
        <v>46236.0</v>
      </c>
      <c r="C714" s="115" t="s">
        <v>273</v>
      </c>
      <c r="D714" s="116" t="str">
        <f>VLOOKUP(C714,'DS ST'!A:B,2,0)</f>
        <v>A117</v>
      </c>
      <c r="E714" s="117">
        <v>1100816.0</v>
      </c>
      <c r="F714" s="115" t="s">
        <v>919</v>
      </c>
      <c r="G714" s="115" t="s">
        <v>104</v>
      </c>
      <c r="H714" s="118">
        <v>15.7</v>
      </c>
      <c r="I714" s="118">
        <v>15.6</v>
      </c>
      <c r="J714" s="119">
        <f t="shared" si="4"/>
        <v>0.1</v>
      </c>
      <c r="K714" s="115" t="s">
        <v>5662</v>
      </c>
      <c r="L714" s="121" t="str">
        <f t="shared" si="5"/>
        <v>PT16033051100816</v>
      </c>
      <c r="M714" s="219" t="s">
        <v>5663</v>
      </c>
      <c r="N714" s="122">
        <v>0.09999999999999964</v>
      </c>
      <c r="O714" s="122"/>
      <c r="P714" s="119">
        <f t="shared" si="6"/>
        <v>0</v>
      </c>
      <c r="Q714" s="124"/>
      <c r="R714" s="124"/>
      <c r="S714" s="124"/>
      <c r="T714" s="125" t="s">
        <v>3271</v>
      </c>
      <c r="U714" s="126" t="s">
        <v>697</v>
      </c>
      <c r="V714" s="127" t="s">
        <v>492</v>
      </c>
      <c r="W714" s="129" t="str">
        <f t="shared" si="7"/>
        <v>Hao hụt</v>
      </c>
      <c r="X714" s="129" t="str">
        <f t="shared" si="34"/>
        <v/>
      </c>
      <c r="Y714" s="154" t="s">
        <v>499</v>
      </c>
      <c r="Z714" s="131" t="s">
        <v>745</v>
      </c>
      <c r="AA714" s="124"/>
      <c r="AB714" s="132"/>
      <c r="AC714" s="133"/>
      <c r="AD714" s="134"/>
      <c r="AE714" s="133"/>
      <c r="AF714" s="135" t="str">
        <f t="array" ref="AF714">xlookup($E:$E,'CLV2'!$A:$A,'CLV2'!E:E)</f>
        <v>2.FRUITS</v>
      </c>
      <c r="AG714" s="135" t="str">
        <f t="shared" si="10"/>
        <v>KG</v>
      </c>
      <c r="AH714" s="136">
        <f t="shared" si="11"/>
        <v>0.006369426752</v>
      </c>
      <c r="AI714" s="137">
        <f t="array" ref="AI714">XLOOKUP(E714,'Đơn giá'!A:A,'Đơn giá'!D:D)</f>
        <v>19000</v>
      </c>
      <c r="AJ714" s="138">
        <f t="shared" si="12"/>
        <v>1900</v>
      </c>
      <c r="AK714" s="138">
        <f t="shared" si="13"/>
        <v>1900</v>
      </c>
      <c r="AL714" s="138">
        <f t="shared" si="14"/>
        <v>0</v>
      </c>
      <c r="AM714" s="138">
        <f t="shared" si="15"/>
        <v>0</v>
      </c>
      <c r="AN714" s="138">
        <f t="shared" si="16"/>
        <v>0</v>
      </c>
      <c r="AO714" s="139" t="str">
        <f t="array" ref="AO714">XLOOKUP($D:$D,'DS ST'!$J:$J,'DS ST'!K:K)</f>
        <v>SC008806 - Nguyễn Bữu Trùng Dương</v>
      </c>
      <c r="AP714" s="139" t="str">
        <f t="array" ref="AP714">XLOOKUP($D:$D,'DS ST'!$J:$J,'DS ST'!L:L)</f>
        <v>Nguyễn Thị Cà</v>
      </c>
      <c r="AQ714" s="139" t="str">
        <f t="array" ref="AQ714">XLOOKUP($D:$D,'DS ST'!$J:$J,'DS ST'!M:M)</f>
        <v>HCM 017</v>
      </c>
      <c r="AR714" s="140"/>
      <c r="AS714" s="140"/>
      <c r="AT714" s="135" t="str">
        <f t="array" ref="AT714">xlookup($E:$E,'CLV2'!$A:$A,'CLV2'!$F:$F)</f>
        <v>3.LOCAL FRUITS</v>
      </c>
      <c r="AU714" s="135" t="str">
        <f t="array" ref="AU714">xlookup($E:$E,'CLV2'!$A:$A,'CLV2'!$G:$G)</f>
        <v>4.Dưa Hấu</v>
      </c>
      <c r="AV714" s="142"/>
      <c r="AW714" s="143"/>
      <c r="AX714" s="144"/>
    </row>
    <row r="715" ht="22.5" customHeight="1">
      <c r="A715" s="113"/>
      <c r="B715" s="114">
        <v>46236.0</v>
      </c>
      <c r="C715" s="115" t="s">
        <v>273</v>
      </c>
      <c r="D715" s="116" t="str">
        <f>VLOOKUP(C715,'DS ST'!A:B,2,0)</f>
        <v>A117</v>
      </c>
      <c r="E715" s="117">
        <v>1101079.0</v>
      </c>
      <c r="F715" s="115" t="s">
        <v>2047</v>
      </c>
      <c r="G715" s="115" t="s">
        <v>104</v>
      </c>
      <c r="H715" s="118">
        <v>2.9</v>
      </c>
      <c r="I715" s="118">
        <v>2.855</v>
      </c>
      <c r="J715" s="119">
        <f t="shared" si="4"/>
        <v>0.045</v>
      </c>
      <c r="K715" s="115" t="s">
        <v>5662</v>
      </c>
      <c r="L715" s="121" t="str">
        <f t="shared" si="5"/>
        <v>PT16033051101079</v>
      </c>
      <c r="M715" s="219" t="s">
        <v>5663</v>
      </c>
      <c r="N715" s="122">
        <v>0.04499999999999993</v>
      </c>
      <c r="O715" s="122"/>
      <c r="P715" s="119">
        <f t="shared" si="6"/>
        <v>0</v>
      </c>
      <c r="Q715" s="124"/>
      <c r="R715" s="124"/>
      <c r="S715" s="124"/>
      <c r="T715" s="125" t="s">
        <v>3271</v>
      </c>
      <c r="U715" s="126" t="s">
        <v>697</v>
      </c>
      <c r="V715" s="127" t="s">
        <v>492</v>
      </c>
      <c r="W715" s="129" t="str">
        <f t="shared" si="7"/>
        <v>Hao hụt</v>
      </c>
      <c r="X715" s="129" t="str">
        <f t="shared" si="34"/>
        <v/>
      </c>
      <c r="Y715" s="154" t="s">
        <v>499</v>
      </c>
      <c r="Z715" s="131" t="s">
        <v>745</v>
      </c>
      <c r="AA715" s="124"/>
      <c r="AB715" s="132"/>
      <c r="AC715" s="133"/>
      <c r="AD715" s="134"/>
      <c r="AE715" s="133"/>
      <c r="AF715" s="135" t="str">
        <f t="array" ref="AF715">xlookup($E:$E,'CLV2'!$A:$A,'CLV2'!E:E)</f>
        <v>2.FRUITS</v>
      </c>
      <c r="AG715" s="135" t="str">
        <f t="shared" si="10"/>
        <v>KG</v>
      </c>
      <c r="AH715" s="136">
        <f t="shared" si="11"/>
        <v>0.01551724138</v>
      </c>
      <c r="AI715" s="137">
        <f t="array" ref="AI715">XLOOKUP(E715,'Đơn giá'!A:A,'Đơn giá'!D:D)</f>
        <v>69416</v>
      </c>
      <c r="AJ715" s="138">
        <f t="shared" si="12"/>
        <v>3123.72</v>
      </c>
      <c r="AK715" s="138">
        <f t="shared" si="13"/>
        <v>3123.72</v>
      </c>
      <c r="AL715" s="138">
        <f t="shared" si="14"/>
        <v>0</v>
      </c>
      <c r="AM715" s="138">
        <f t="shared" si="15"/>
        <v>0</v>
      </c>
      <c r="AN715" s="138">
        <f t="shared" si="16"/>
        <v>0</v>
      </c>
      <c r="AO715" s="139" t="str">
        <f t="array" ref="AO715">XLOOKUP($D:$D,'DS ST'!$J:$J,'DS ST'!K:K)</f>
        <v>SC008806 - Nguyễn Bữu Trùng Dương</v>
      </c>
      <c r="AP715" s="139" t="str">
        <f t="array" ref="AP715">XLOOKUP($D:$D,'DS ST'!$J:$J,'DS ST'!L:L)</f>
        <v>Nguyễn Thị Cà</v>
      </c>
      <c r="AQ715" s="139" t="str">
        <f t="array" ref="AQ715">XLOOKUP($D:$D,'DS ST'!$J:$J,'DS ST'!M:M)</f>
        <v>HCM 017</v>
      </c>
      <c r="AR715" s="140"/>
      <c r="AS715" s="140"/>
      <c r="AT715" s="135" t="str">
        <f t="array" ref="AT715">xlookup($E:$E,'CLV2'!$A:$A,'CLV2'!$F:$F)</f>
        <v>3.LOCAL FRUITS</v>
      </c>
      <c r="AU715" s="135" t="str">
        <f t="array" ref="AU715">xlookup($E:$E,'CLV2'!$A:$A,'CLV2'!$G:$G)</f>
        <v>4.Bơ</v>
      </c>
      <c r="AV715" s="142"/>
      <c r="AW715" s="143"/>
      <c r="AX715" s="144"/>
    </row>
    <row r="716" ht="22.5" customHeight="1">
      <c r="A716" s="113"/>
      <c r="B716" s="114">
        <v>46236.0</v>
      </c>
      <c r="C716" s="115" t="s">
        <v>273</v>
      </c>
      <c r="D716" s="116" t="str">
        <f>VLOOKUP(C716,'DS ST'!A:B,2,0)</f>
        <v>A117</v>
      </c>
      <c r="E716" s="117">
        <v>1101392.0</v>
      </c>
      <c r="F716" s="115" t="s">
        <v>1093</v>
      </c>
      <c r="G716" s="115" t="s">
        <v>104</v>
      </c>
      <c r="H716" s="118">
        <v>5.2</v>
      </c>
      <c r="I716" s="118">
        <v>5.175</v>
      </c>
      <c r="J716" s="119">
        <f t="shared" si="4"/>
        <v>0.025</v>
      </c>
      <c r="K716" s="115" t="s">
        <v>5662</v>
      </c>
      <c r="L716" s="121" t="str">
        <f t="shared" si="5"/>
        <v>PT16033051101392</v>
      </c>
      <c r="M716" s="219" t="s">
        <v>5663</v>
      </c>
      <c r="N716" s="122">
        <v>0.025000000000000355</v>
      </c>
      <c r="O716" s="122"/>
      <c r="P716" s="119">
        <f t="shared" si="6"/>
        <v>0</v>
      </c>
      <c r="Q716" s="124"/>
      <c r="R716" s="124"/>
      <c r="S716" s="124"/>
      <c r="T716" s="125" t="s">
        <v>3271</v>
      </c>
      <c r="U716" s="126" t="s">
        <v>697</v>
      </c>
      <c r="V716" s="127" t="s">
        <v>492</v>
      </c>
      <c r="W716" s="129" t="str">
        <f t="shared" si="7"/>
        <v>Hao hụt</v>
      </c>
      <c r="X716" s="129" t="str">
        <f t="shared" si="34"/>
        <v/>
      </c>
      <c r="Y716" s="154" t="s">
        <v>499</v>
      </c>
      <c r="Z716" s="131" t="s">
        <v>745</v>
      </c>
      <c r="AA716" s="124"/>
      <c r="AB716" s="132"/>
      <c r="AC716" s="133"/>
      <c r="AD716" s="134"/>
      <c r="AE716" s="133"/>
      <c r="AF716" s="135" t="str">
        <f t="array" ref="AF716">xlookup($E:$E,'CLV2'!$A:$A,'CLV2'!E:E)</f>
        <v>2.VEGETABLES</v>
      </c>
      <c r="AG716" s="135" t="str">
        <f t="shared" si="10"/>
        <v>KG</v>
      </c>
      <c r="AH716" s="136">
        <f t="shared" si="11"/>
        <v>0.004807692308</v>
      </c>
      <c r="AI716" s="137">
        <f t="array" ref="AI716">XLOOKUP(E716,'Đơn giá'!A:A,'Đơn giá'!D:D)</f>
        <v>48000</v>
      </c>
      <c r="AJ716" s="138">
        <f t="shared" si="12"/>
        <v>1200</v>
      </c>
      <c r="AK716" s="138">
        <f t="shared" si="13"/>
        <v>1200</v>
      </c>
      <c r="AL716" s="138">
        <f t="shared" si="14"/>
        <v>0</v>
      </c>
      <c r="AM716" s="138">
        <f t="shared" si="15"/>
        <v>0</v>
      </c>
      <c r="AN716" s="138">
        <f t="shared" si="16"/>
        <v>0</v>
      </c>
      <c r="AO716" s="139" t="str">
        <f t="array" ref="AO716">XLOOKUP($D:$D,'DS ST'!$J:$J,'DS ST'!K:K)</f>
        <v>SC008806 - Nguyễn Bữu Trùng Dương</v>
      </c>
      <c r="AP716" s="139" t="str">
        <f t="array" ref="AP716">XLOOKUP($D:$D,'DS ST'!$J:$J,'DS ST'!L:L)</f>
        <v>Nguyễn Thị Cà</v>
      </c>
      <c r="AQ716" s="139" t="str">
        <f t="array" ref="AQ716">XLOOKUP($D:$D,'DS ST'!$J:$J,'DS ST'!M:M)</f>
        <v>HCM 017</v>
      </c>
      <c r="AR716" s="140"/>
      <c r="AS716" s="140"/>
      <c r="AT716" s="135" t="str">
        <f t="array" ref="AT716">xlookup($E:$E,'CLV2'!$A:$A,'CLV2'!$F:$F)</f>
        <v>3.FRUIT VEGGIES</v>
      </c>
      <c r="AU716" s="135" t="str">
        <f t="array" ref="AU716">xlookup($E:$E,'CLV2'!$A:$A,'CLV2'!$G:$G)</f>
        <v>4.Cà Chua, Dưa Leo, Ớt Chuông</v>
      </c>
      <c r="AV716" s="142"/>
      <c r="AW716" s="143"/>
      <c r="AX716" s="144"/>
    </row>
    <row r="717" ht="22.5" customHeight="1">
      <c r="A717" s="113"/>
      <c r="B717" s="114">
        <v>46236.0</v>
      </c>
      <c r="C717" s="115" t="s">
        <v>273</v>
      </c>
      <c r="D717" s="116" t="str">
        <f>VLOOKUP(C717,'DS ST'!A:B,2,0)</f>
        <v>A117</v>
      </c>
      <c r="E717" s="117">
        <v>1101592.0</v>
      </c>
      <c r="F717" s="115" t="s">
        <v>1161</v>
      </c>
      <c r="G717" s="115" t="s">
        <v>104</v>
      </c>
      <c r="H717" s="118">
        <v>10.1</v>
      </c>
      <c r="I717" s="118">
        <v>9.935</v>
      </c>
      <c r="J717" s="119">
        <f t="shared" si="4"/>
        <v>0.165</v>
      </c>
      <c r="K717" s="115" t="s">
        <v>5662</v>
      </c>
      <c r="L717" s="121" t="str">
        <f t="shared" si="5"/>
        <v>PT16033051101592</v>
      </c>
      <c r="M717" s="219" t="s">
        <v>5663</v>
      </c>
      <c r="N717" s="122">
        <v>0.16499999999999915</v>
      </c>
      <c r="O717" s="122"/>
      <c r="P717" s="119">
        <f t="shared" si="6"/>
        <v>0</v>
      </c>
      <c r="Q717" s="124"/>
      <c r="R717" s="124"/>
      <c r="S717" s="124"/>
      <c r="T717" s="125" t="s">
        <v>3271</v>
      </c>
      <c r="U717" s="126" t="s">
        <v>697</v>
      </c>
      <c r="V717" s="127" t="s">
        <v>492</v>
      </c>
      <c r="W717" s="129" t="str">
        <f t="shared" si="7"/>
        <v>Hao hụt</v>
      </c>
      <c r="X717" s="129" t="str">
        <f t="shared" si="34"/>
        <v/>
      </c>
      <c r="Y717" s="154" t="s">
        <v>499</v>
      </c>
      <c r="Z717" s="131" t="s">
        <v>745</v>
      </c>
      <c r="AA717" s="124"/>
      <c r="AB717" s="132"/>
      <c r="AC717" s="133"/>
      <c r="AD717" s="134"/>
      <c r="AE717" s="133"/>
      <c r="AF717" s="135" t="str">
        <f t="array" ref="AF717">xlookup($E:$E,'CLV2'!$A:$A,'CLV2'!E:E)</f>
        <v>2.FRUITS</v>
      </c>
      <c r="AG717" s="135" t="str">
        <f t="shared" si="10"/>
        <v>KG</v>
      </c>
      <c r="AH717" s="136">
        <f t="shared" si="11"/>
        <v>0.01633663366</v>
      </c>
      <c r="AI717" s="137">
        <f t="array" ref="AI717">XLOOKUP(E717,'Đơn giá'!A:A,'Đơn giá'!D:D)</f>
        <v>73000</v>
      </c>
      <c r="AJ717" s="138">
        <f t="shared" si="12"/>
        <v>12045</v>
      </c>
      <c r="AK717" s="138">
        <f t="shared" si="13"/>
        <v>12045</v>
      </c>
      <c r="AL717" s="138">
        <f t="shared" si="14"/>
        <v>0</v>
      </c>
      <c r="AM717" s="138">
        <f t="shared" si="15"/>
        <v>0</v>
      </c>
      <c r="AN717" s="138">
        <f t="shared" si="16"/>
        <v>0</v>
      </c>
      <c r="AO717" s="139" t="str">
        <f t="array" ref="AO717">XLOOKUP($D:$D,'DS ST'!$J:$J,'DS ST'!K:K)</f>
        <v>SC008806 - Nguyễn Bữu Trùng Dương</v>
      </c>
      <c r="AP717" s="139" t="str">
        <f t="array" ref="AP717">XLOOKUP($D:$D,'DS ST'!$J:$J,'DS ST'!L:L)</f>
        <v>Nguyễn Thị Cà</v>
      </c>
      <c r="AQ717" s="139" t="str">
        <f t="array" ref="AQ717">XLOOKUP($D:$D,'DS ST'!$J:$J,'DS ST'!M:M)</f>
        <v>HCM 017</v>
      </c>
      <c r="AR717" s="140"/>
      <c r="AS717" s="140"/>
      <c r="AT717" s="135" t="str">
        <f t="array" ref="AT717">xlookup($E:$E,'CLV2'!$A:$A,'CLV2'!$F:$F)</f>
        <v>3.LOCAL FRUITS</v>
      </c>
      <c r="AU717" s="135" t="str">
        <f t="array" ref="AU717">xlookup($E:$E,'CLV2'!$A:$A,'CLV2'!$G:$G)</f>
        <v>4.Sầu Riêng</v>
      </c>
      <c r="AV717" s="142"/>
      <c r="AW717" s="143"/>
      <c r="AX717" s="144"/>
    </row>
    <row r="718" ht="22.5" customHeight="1">
      <c r="A718" s="113"/>
      <c r="B718" s="114">
        <v>46236.0</v>
      </c>
      <c r="C718" s="115" t="s">
        <v>273</v>
      </c>
      <c r="D718" s="116" t="str">
        <f>VLOOKUP(C718,'DS ST'!A:B,2,0)</f>
        <v>A117</v>
      </c>
      <c r="E718" s="117">
        <v>1101991.0</v>
      </c>
      <c r="F718" s="115" t="s">
        <v>5261</v>
      </c>
      <c r="G718" s="115" t="s">
        <v>104</v>
      </c>
      <c r="H718" s="118">
        <v>4.0</v>
      </c>
      <c r="I718" s="118">
        <v>0.0</v>
      </c>
      <c r="J718" s="119">
        <f t="shared" si="4"/>
        <v>4</v>
      </c>
      <c r="K718" s="115" t="s">
        <v>5662</v>
      </c>
      <c r="L718" s="121" t="str">
        <f t="shared" si="5"/>
        <v>PT16033051101991</v>
      </c>
      <c r="M718" s="219" t="s">
        <v>5663</v>
      </c>
      <c r="N718" s="122"/>
      <c r="O718" s="187">
        <v>4.0</v>
      </c>
      <c r="P718" s="119">
        <f t="shared" si="6"/>
        <v>0</v>
      </c>
      <c r="Q718" s="153" t="s">
        <v>5664</v>
      </c>
      <c r="R718" s="124"/>
      <c r="S718" s="124"/>
      <c r="T718" s="125"/>
      <c r="U718" s="126" t="s">
        <v>697</v>
      </c>
      <c r="V718" s="127" t="s">
        <v>1162</v>
      </c>
      <c r="W718" s="129" t="str">
        <f t="shared" si="7"/>
        <v/>
      </c>
      <c r="X718" s="129" t="str">
        <f t="shared" si="34"/>
        <v>Siêu thị</v>
      </c>
      <c r="Y718" s="130" t="str">
        <f>IF(N(P718)&lt;=0,"",IF(OR(T718="Hình KDB",T718="Hình tele",ISNUMBER(SEARCH("Hình KDB",T718)),ISNUMBER(SEARCH("Hình tele",T718)),ISNUMBER(SEARCH("sai code",T718)),ISNUMBER(SEARCH("Thiếu kiện",U718))),"Kho rau",IF(AND(T718&lt;&gt;"Hình KDB",T718&lt;&gt;"Hình tele"),"Chưa xác định",IF(N(O718)&gt;0,IF(OR(T718="Hình KDB",T718="Hình tele",ISNUMBER(SEARCH("Hình KDB",T718)),ISNUMBER(SEARCH("Hình tele",T718)),ISNUMBER(SEARCH("sai code",T718)),ISNUMBER(SEARCH("Thiếu kiện",U718))),"Kho rau","Chưa xác định"),IF(OR(T718="Hình KDB",T718="Hình tele",ISNUMBER(SEARCH("Hình KDB",T718)),ISNUMBER(SEARCH("Hình tele",T718)),ISNUMBER(SEARCH("sai code",T718)),ISNUMBER(SEARCH("Thiếu kiện",U718))),"Kho rau",IF(V718="Chưa xác định","Chưa xác định",IF(OR(V718="DC giao thiếu",V718="TX giao thiếu kiện",V718="Hàng không đạt CL"),"Kho rau","")))))))</f>
        <v/>
      </c>
      <c r="Z718" s="131" t="s">
        <v>745</v>
      </c>
      <c r="AA718" s="124"/>
      <c r="AB718" s="132"/>
      <c r="AC718" s="133"/>
      <c r="AD718" s="134"/>
      <c r="AE718" s="133"/>
      <c r="AF718" s="135" t="str">
        <f t="array" ref="AF718">xlookup($E:$E,'CLV2'!$A:$A,'CLV2'!E:E)</f>
        <v>2.FRUITS</v>
      </c>
      <c r="AG718" s="135" t="str">
        <f t="shared" si="10"/>
        <v>KG</v>
      </c>
      <c r="AH718" s="136">
        <f t="shared" si="11"/>
        <v>1</v>
      </c>
      <c r="AI718" s="137" t="str">
        <f t="array" ref="AI718">XLOOKUP(E718,'Đơn giá'!A:A,'Đơn giá'!D:D)</f>
        <v>#N/A</v>
      </c>
      <c r="AJ718" s="138" t="str">
        <f t="shared" si="12"/>
        <v>#N/A</v>
      </c>
      <c r="AK718" s="138">
        <f t="shared" si="13"/>
        <v>0</v>
      </c>
      <c r="AL718" s="138" t="str">
        <f t="shared" si="14"/>
        <v>#N/A</v>
      </c>
      <c r="AM718" s="138">
        <f t="shared" si="15"/>
        <v>0</v>
      </c>
      <c r="AN718" s="138">
        <f t="shared" si="16"/>
        <v>0</v>
      </c>
      <c r="AO718" s="139" t="str">
        <f t="array" ref="AO718">XLOOKUP($D:$D,'DS ST'!$J:$J,'DS ST'!K:K)</f>
        <v>SC008806 - Nguyễn Bữu Trùng Dương</v>
      </c>
      <c r="AP718" s="139" t="str">
        <f t="array" ref="AP718">XLOOKUP($D:$D,'DS ST'!$J:$J,'DS ST'!L:L)</f>
        <v>Nguyễn Thị Cà</v>
      </c>
      <c r="AQ718" s="139" t="str">
        <f t="array" ref="AQ718">XLOOKUP($D:$D,'DS ST'!$J:$J,'DS ST'!M:M)</f>
        <v>HCM 017</v>
      </c>
      <c r="AR718" s="140"/>
      <c r="AS718" s="140"/>
      <c r="AT718" s="135" t="str">
        <f t="array" ref="AT718">xlookup($E:$E,'CLV2'!$A:$A,'CLV2'!$F:$F)</f>
        <v>3.LOCAL FRUITS</v>
      </c>
      <c r="AU718" s="135" t="str">
        <f t="array" ref="AU718">xlookup($E:$E,'CLV2'!$A:$A,'CLV2'!$G:$G)</f>
        <v>4.Trái Cây Đa Dạng</v>
      </c>
      <c r="AV718" s="142"/>
      <c r="AW718" s="143"/>
      <c r="AX718" s="144"/>
    </row>
    <row r="719" ht="22.5" customHeight="1">
      <c r="A719" s="113"/>
      <c r="B719" s="114">
        <v>46236.0</v>
      </c>
      <c r="C719" s="115" t="s">
        <v>815</v>
      </c>
      <c r="D719" s="116" t="str">
        <f>VLOOKUP(C719,'DS ST'!A:B,2,0)</f>
        <v>BCG</v>
      </c>
      <c r="E719" s="117">
        <v>1101079.0</v>
      </c>
      <c r="F719" s="115" t="s">
        <v>2047</v>
      </c>
      <c r="G719" s="115" t="s">
        <v>104</v>
      </c>
      <c r="H719" s="118">
        <v>3.2</v>
      </c>
      <c r="I719" s="118">
        <v>3.118</v>
      </c>
      <c r="J719" s="119">
        <f t="shared" si="4"/>
        <v>0.082</v>
      </c>
      <c r="K719" s="115" t="s">
        <v>5665</v>
      </c>
      <c r="L719" s="121" t="str">
        <f t="shared" si="5"/>
        <v>PT16033041101079</v>
      </c>
      <c r="M719" s="219" t="s">
        <v>5666</v>
      </c>
      <c r="N719" s="122">
        <v>0.0820000000000003</v>
      </c>
      <c r="O719" s="122"/>
      <c r="P719" s="119">
        <f t="shared" si="6"/>
        <v>0</v>
      </c>
      <c r="Q719" s="124"/>
      <c r="R719" s="124"/>
      <c r="S719" s="153" t="s">
        <v>5667</v>
      </c>
      <c r="T719" s="125" t="s">
        <v>695</v>
      </c>
      <c r="U719" s="126" t="s">
        <v>697</v>
      </c>
      <c r="V719" s="127" t="s">
        <v>492</v>
      </c>
      <c r="W719" s="129" t="str">
        <f t="shared" si="7"/>
        <v>Hao hụt</v>
      </c>
      <c r="X719" s="129" t="str">
        <f t="shared" si="34"/>
        <v/>
      </c>
      <c r="Y719" s="154" t="s">
        <v>499</v>
      </c>
      <c r="Z719" s="131" t="s">
        <v>745</v>
      </c>
      <c r="AA719" s="124"/>
      <c r="AB719" s="132"/>
      <c r="AC719" s="133"/>
      <c r="AD719" s="134"/>
      <c r="AE719" s="133"/>
      <c r="AF719" s="135" t="str">
        <f t="array" ref="AF719">xlookup($E:$E,'CLV2'!$A:$A,'CLV2'!E:E)</f>
        <v>2.FRUITS</v>
      </c>
      <c r="AG719" s="135" t="str">
        <f t="shared" si="10"/>
        <v>KG</v>
      </c>
      <c r="AH719" s="136">
        <f t="shared" si="11"/>
        <v>0.025625</v>
      </c>
      <c r="AI719" s="137">
        <f t="array" ref="AI719">XLOOKUP(E719,'Đơn giá'!A:A,'Đơn giá'!D:D)</f>
        <v>69416</v>
      </c>
      <c r="AJ719" s="138">
        <f t="shared" si="12"/>
        <v>5692.112</v>
      </c>
      <c r="AK719" s="138">
        <f t="shared" si="13"/>
        <v>5692.112</v>
      </c>
      <c r="AL719" s="138">
        <f t="shared" si="14"/>
        <v>0</v>
      </c>
      <c r="AM719" s="138">
        <f t="shared" si="15"/>
        <v>0</v>
      </c>
      <c r="AN719" s="138">
        <f t="shared" si="16"/>
        <v>0</v>
      </c>
      <c r="AO719" s="139" t="str">
        <f t="array" ref="AO719">XLOOKUP($D:$D,'DS ST'!$J:$J,'DS ST'!K:K)</f>
        <v>SC008806 - Nguyễn Bữu Trùng Dương</v>
      </c>
      <c r="AP719" s="139" t="str">
        <f t="array" ref="AP719">XLOOKUP($D:$D,'DS ST'!$J:$J,'DS ST'!L:L)</f>
        <v>Nguyễn Thị Cà</v>
      </c>
      <c r="AQ719" s="139" t="str">
        <f t="array" ref="AQ719">XLOOKUP($D:$D,'DS ST'!$J:$J,'DS ST'!M:M)</f>
        <v>HCM 017</v>
      </c>
      <c r="AR719" s="140"/>
      <c r="AS719" s="140"/>
      <c r="AT719" s="135" t="str">
        <f t="array" ref="AT719">xlookup($E:$E,'CLV2'!$A:$A,'CLV2'!$F:$F)</f>
        <v>3.LOCAL FRUITS</v>
      </c>
      <c r="AU719" s="135" t="str">
        <f t="array" ref="AU719">xlookup($E:$E,'CLV2'!$A:$A,'CLV2'!$G:$G)</f>
        <v>4.Bơ</v>
      </c>
      <c r="AV719" s="142"/>
      <c r="AW719" s="143"/>
      <c r="AX719" s="144"/>
    </row>
    <row r="720" ht="22.5" customHeight="1">
      <c r="A720" s="113"/>
      <c r="B720" s="114">
        <v>46236.0</v>
      </c>
      <c r="C720" s="115" t="s">
        <v>815</v>
      </c>
      <c r="D720" s="116" t="str">
        <f>VLOOKUP(C720,'DS ST'!A:B,2,0)</f>
        <v>BCG</v>
      </c>
      <c r="E720" s="117">
        <v>1101366.0</v>
      </c>
      <c r="F720" s="115" t="s">
        <v>1804</v>
      </c>
      <c r="G720" s="115" t="s">
        <v>104</v>
      </c>
      <c r="H720" s="118">
        <v>8.1</v>
      </c>
      <c r="I720" s="118">
        <v>7.98</v>
      </c>
      <c r="J720" s="119">
        <f t="shared" si="4"/>
        <v>0.12</v>
      </c>
      <c r="K720" s="115" t="s">
        <v>5665</v>
      </c>
      <c r="L720" s="121" t="str">
        <f t="shared" si="5"/>
        <v>PT16033041101366</v>
      </c>
      <c r="M720" s="219" t="s">
        <v>5666</v>
      </c>
      <c r="N720" s="122">
        <v>0.11999999999999922</v>
      </c>
      <c r="O720" s="122"/>
      <c r="P720" s="119">
        <f t="shared" si="6"/>
        <v>0</v>
      </c>
      <c r="Q720" s="124"/>
      <c r="R720" s="124"/>
      <c r="S720" s="153" t="s">
        <v>5667</v>
      </c>
      <c r="T720" s="125" t="s">
        <v>695</v>
      </c>
      <c r="U720" s="126" t="s">
        <v>697</v>
      </c>
      <c r="V720" s="127" t="s">
        <v>492</v>
      </c>
      <c r="W720" s="129" t="str">
        <f t="shared" si="7"/>
        <v>Hao hụt</v>
      </c>
      <c r="X720" s="129" t="str">
        <f t="shared" si="34"/>
        <v/>
      </c>
      <c r="Y720" s="154" t="s">
        <v>499</v>
      </c>
      <c r="Z720" s="131" t="s">
        <v>745</v>
      </c>
      <c r="AA720" s="124"/>
      <c r="AB720" s="132"/>
      <c r="AC720" s="133"/>
      <c r="AD720" s="134"/>
      <c r="AE720" s="133"/>
      <c r="AF720" s="135" t="str">
        <f t="array" ref="AF720">xlookup($E:$E,'CLV2'!$A:$A,'CLV2'!E:E)</f>
        <v>2.VEGETABLES</v>
      </c>
      <c r="AG720" s="135" t="str">
        <f t="shared" si="10"/>
        <v>KG</v>
      </c>
      <c r="AH720" s="136">
        <f t="shared" si="11"/>
        <v>0.01481481481</v>
      </c>
      <c r="AI720" s="137">
        <f t="array" ref="AI720">XLOOKUP(E720,'Đơn giá'!A:A,'Đơn giá'!D:D)</f>
        <v>55000</v>
      </c>
      <c r="AJ720" s="138">
        <f t="shared" si="12"/>
        <v>6600</v>
      </c>
      <c r="AK720" s="138">
        <f t="shared" si="13"/>
        <v>6600</v>
      </c>
      <c r="AL720" s="138">
        <f t="shared" si="14"/>
        <v>0</v>
      </c>
      <c r="AM720" s="138">
        <f t="shared" si="15"/>
        <v>0</v>
      </c>
      <c r="AN720" s="138">
        <f t="shared" si="16"/>
        <v>0</v>
      </c>
      <c r="AO720" s="139" t="str">
        <f t="array" ref="AO720">XLOOKUP($D:$D,'DS ST'!$J:$J,'DS ST'!K:K)</f>
        <v>SC008806 - Nguyễn Bữu Trùng Dương</v>
      </c>
      <c r="AP720" s="139" t="str">
        <f t="array" ref="AP720">XLOOKUP($D:$D,'DS ST'!$J:$J,'DS ST'!L:L)</f>
        <v>Nguyễn Thị Cà</v>
      </c>
      <c r="AQ720" s="139" t="str">
        <f t="array" ref="AQ720">XLOOKUP($D:$D,'DS ST'!$J:$J,'DS ST'!M:M)</f>
        <v>HCM 017</v>
      </c>
      <c r="AR720" s="140"/>
      <c r="AS720" s="140"/>
      <c r="AT720" s="135" t="str">
        <f t="array" ref="AT720">xlookup($E:$E,'CLV2'!$A:$A,'CLV2'!$F:$F)</f>
        <v>3.LEAFY VEGGIES</v>
      </c>
      <c r="AU720" s="135" t="str">
        <f t="array" ref="AU720">xlookup($E:$E,'CLV2'!$A:$A,'CLV2'!$G:$G)</f>
        <v>4.Rau Ăn Bông</v>
      </c>
      <c r="AV720" s="142"/>
      <c r="AW720" s="143"/>
      <c r="AX720" s="144"/>
    </row>
    <row r="721" ht="22.5" customHeight="1">
      <c r="A721" s="113"/>
      <c r="B721" s="114">
        <v>46236.0</v>
      </c>
      <c r="C721" s="115" t="s">
        <v>815</v>
      </c>
      <c r="D721" s="116" t="str">
        <f>VLOOKUP(C721,'DS ST'!A:B,2,0)</f>
        <v>BCG</v>
      </c>
      <c r="E721" s="117">
        <v>1101392.0</v>
      </c>
      <c r="F721" s="115" t="s">
        <v>1093</v>
      </c>
      <c r="G721" s="115" t="s">
        <v>104</v>
      </c>
      <c r="H721" s="118">
        <v>5.2</v>
      </c>
      <c r="I721" s="118">
        <v>5.14</v>
      </c>
      <c r="J721" s="119">
        <f t="shared" si="4"/>
        <v>0.06</v>
      </c>
      <c r="K721" s="115" t="s">
        <v>5665</v>
      </c>
      <c r="L721" s="121" t="str">
        <f t="shared" si="5"/>
        <v>PT16033041101392</v>
      </c>
      <c r="M721" s="219" t="s">
        <v>5666</v>
      </c>
      <c r="N721" s="122">
        <v>0.0600000000000005</v>
      </c>
      <c r="O721" s="122"/>
      <c r="P721" s="119">
        <f t="shared" si="6"/>
        <v>0</v>
      </c>
      <c r="Q721" s="124"/>
      <c r="R721" s="124"/>
      <c r="S721" s="153" t="s">
        <v>5667</v>
      </c>
      <c r="T721" s="125" t="s">
        <v>695</v>
      </c>
      <c r="U721" s="126" t="s">
        <v>697</v>
      </c>
      <c r="V721" s="127" t="s">
        <v>492</v>
      </c>
      <c r="W721" s="129" t="str">
        <f t="shared" si="7"/>
        <v>Hao hụt</v>
      </c>
      <c r="X721" s="129" t="str">
        <f t="shared" si="34"/>
        <v/>
      </c>
      <c r="Y721" s="154" t="s">
        <v>499</v>
      </c>
      <c r="Z721" s="131" t="s">
        <v>745</v>
      </c>
      <c r="AA721" s="124"/>
      <c r="AB721" s="132"/>
      <c r="AC721" s="133"/>
      <c r="AD721" s="134"/>
      <c r="AE721" s="133"/>
      <c r="AF721" s="135" t="str">
        <f t="array" ref="AF721">xlookup($E:$E,'CLV2'!$A:$A,'CLV2'!E:E)</f>
        <v>2.VEGETABLES</v>
      </c>
      <c r="AG721" s="135" t="str">
        <f t="shared" si="10"/>
        <v>KG</v>
      </c>
      <c r="AH721" s="136">
        <f t="shared" si="11"/>
        <v>0.01153846154</v>
      </c>
      <c r="AI721" s="137">
        <f t="array" ref="AI721">XLOOKUP(E721,'Đơn giá'!A:A,'Đơn giá'!D:D)</f>
        <v>48000</v>
      </c>
      <c r="AJ721" s="138">
        <f t="shared" si="12"/>
        <v>2880</v>
      </c>
      <c r="AK721" s="138">
        <f t="shared" si="13"/>
        <v>2880</v>
      </c>
      <c r="AL721" s="138">
        <f t="shared" si="14"/>
        <v>0</v>
      </c>
      <c r="AM721" s="138">
        <f t="shared" si="15"/>
        <v>0</v>
      </c>
      <c r="AN721" s="138">
        <f t="shared" si="16"/>
        <v>0</v>
      </c>
      <c r="AO721" s="139" t="str">
        <f t="array" ref="AO721">XLOOKUP($D:$D,'DS ST'!$J:$J,'DS ST'!K:K)</f>
        <v>SC008806 - Nguyễn Bữu Trùng Dương</v>
      </c>
      <c r="AP721" s="139" t="str">
        <f t="array" ref="AP721">XLOOKUP($D:$D,'DS ST'!$J:$J,'DS ST'!L:L)</f>
        <v>Nguyễn Thị Cà</v>
      </c>
      <c r="AQ721" s="139" t="str">
        <f t="array" ref="AQ721">XLOOKUP($D:$D,'DS ST'!$J:$J,'DS ST'!M:M)</f>
        <v>HCM 017</v>
      </c>
      <c r="AR721" s="140"/>
      <c r="AS721" s="140"/>
      <c r="AT721" s="135" t="str">
        <f t="array" ref="AT721">xlookup($E:$E,'CLV2'!$A:$A,'CLV2'!$F:$F)</f>
        <v>3.FRUIT VEGGIES</v>
      </c>
      <c r="AU721" s="135" t="str">
        <f t="array" ref="AU721">xlookup($E:$E,'CLV2'!$A:$A,'CLV2'!$G:$G)</f>
        <v>4.Cà Chua, Dưa Leo, Ớt Chuông</v>
      </c>
      <c r="AV721" s="142"/>
      <c r="AW721" s="143"/>
      <c r="AX721" s="144"/>
    </row>
    <row r="722" ht="22.5" customHeight="1">
      <c r="A722" s="113"/>
      <c r="B722" s="114">
        <v>46236.0</v>
      </c>
      <c r="C722" s="115" t="s">
        <v>815</v>
      </c>
      <c r="D722" s="116" t="str">
        <f>VLOOKUP(C722,'DS ST'!A:B,2,0)</f>
        <v>BCG</v>
      </c>
      <c r="E722" s="117">
        <v>1101592.0</v>
      </c>
      <c r="F722" s="115" t="s">
        <v>1161</v>
      </c>
      <c r="G722" s="115" t="s">
        <v>104</v>
      </c>
      <c r="H722" s="118">
        <v>10.1</v>
      </c>
      <c r="I722" s="118">
        <v>10.02</v>
      </c>
      <c r="J722" s="119">
        <f t="shared" si="4"/>
        <v>0.08</v>
      </c>
      <c r="K722" s="115" t="s">
        <v>5665</v>
      </c>
      <c r="L722" s="121" t="str">
        <f t="shared" si="5"/>
        <v>PT16033041101592</v>
      </c>
      <c r="M722" s="219" t="s">
        <v>5666</v>
      </c>
      <c r="N722" s="122">
        <v>0.08000000000000007</v>
      </c>
      <c r="O722" s="122"/>
      <c r="P722" s="119">
        <f t="shared" si="6"/>
        <v>0</v>
      </c>
      <c r="Q722" s="124"/>
      <c r="R722" s="124"/>
      <c r="S722" s="153" t="s">
        <v>5667</v>
      </c>
      <c r="T722" s="125" t="s">
        <v>695</v>
      </c>
      <c r="U722" s="126" t="s">
        <v>697</v>
      </c>
      <c r="V722" s="127" t="s">
        <v>492</v>
      </c>
      <c r="W722" s="129" t="str">
        <f t="shared" si="7"/>
        <v>Hao hụt</v>
      </c>
      <c r="X722" s="129" t="str">
        <f t="shared" si="34"/>
        <v/>
      </c>
      <c r="Y722" s="154" t="s">
        <v>499</v>
      </c>
      <c r="Z722" s="131" t="s">
        <v>745</v>
      </c>
      <c r="AA722" s="124"/>
      <c r="AB722" s="132"/>
      <c r="AC722" s="133"/>
      <c r="AD722" s="134"/>
      <c r="AE722" s="133"/>
      <c r="AF722" s="135" t="str">
        <f t="array" ref="AF722">xlookup($E:$E,'CLV2'!$A:$A,'CLV2'!E:E)</f>
        <v>2.FRUITS</v>
      </c>
      <c r="AG722" s="135" t="str">
        <f t="shared" si="10"/>
        <v>KG</v>
      </c>
      <c r="AH722" s="136">
        <f t="shared" si="11"/>
        <v>0.007920792079</v>
      </c>
      <c r="AI722" s="137">
        <f t="array" ref="AI722">XLOOKUP(E722,'Đơn giá'!A:A,'Đơn giá'!D:D)</f>
        <v>73000</v>
      </c>
      <c r="AJ722" s="138">
        <f t="shared" si="12"/>
        <v>5840</v>
      </c>
      <c r="AK722" s="138">
        <f t="shared" si="13"/>
        <v>5840</v>
      </c>
      <c r="AL722" s="138">
        <f t="shared" si="14"/>
        <v>0</v>
      </c>
      <c r="AM722" s="138">
        <f t="shared" si="15"/>
        <v>0</v>
      </c>
      <c r="AN722" s="138">
        <f t="shared" si="16"/>
        <v>0</v>
      </c>
      <c r="AO722" s="139" t="str">
        <f t="array" ref="AO722">XLOOKUP($D:$D,'DS ST'!$J:$J,'DS ST'!K:K)</f>
        <v>SC008806 - Nguyễn Bữu Trùng Dương</v>
      </c>
      <c r="AP722" s="139" t="str">
        <f t="array" ref="AP722">XLOOKUP($D:$D,'DS ST'!$J:$J,'DS ST'!L:L)</f>
        <v>Nguyễn Thị Cà</v>
      </c>
      <c r="AQ722" s="139" t="str">
        <f t="array" ref="AQ722">XLOOKUP($D:$D,'DS ST'!$J:$J,'DS ST'!M:M)</f>
        <v>HCM 017</v>
      </c>
      <c r="AR722" s="140"/>
      <c r="AS722" s="140"/>
      <c r="AT722" s="135" t="str">
        <f t="array" ref="AT722">xlookup($E:$E,'CLV2'!$A:$A,'CLV2'!$F:$F)</f>
        <v>3.LOCAL FRUITS</v>
      </c>
      <c r="AU722" s="135" t="str">
        <f t="array" ref="AU722">xlookup($E:$E,'CLV2'!$A:$A,'CLV2'!$G:$G)</f>
        <v>4.Sầu Riêng</v>
      </c>
      <c r="AV722" s="142"/>
      <c r="AW722" s="143"/>
      <c r="AX722" s="144"/>
    </row>
    <row r="723" ht="22.5" customHeight="1">
      <c r="A723" s="113"/>
      <c r="B723" s="114">
        <v>46236.0</v>
      </c>
      <c r="C723" s="115" t="s">
        <v>815</v>
      </c>
      <c r="D723" s="116" t="str">
        <f>VLOOKUP(C723,'DS ST'!A:B,2,0)</f>
        <v>BCG</v>
      </c>
      <c r="E723" s="117">
        <v>1102196.0</v>
      </c>
      <c r="F723" s="115" t="s">
        <v>1210</v>
      </c>
      <c r="G723" s="115" t="s">
        <v>104</v>
      </c>
      <c r="H723" s="118">
        <v>4.0</v>
      </c>
      <c r="I723" s="118">
        <v>3.828</v>
      </c>
      <c r="J723" s="119">
        <f t="shared" si="4"/>
        <v>0.172</v>
      </c>
      <c r="K723" s="115" t="s">
        <v>5665</v>
      </c>
      <c r="L723" s="121" t="str">
        <f t="shared" si="5"/>
        <v>PT16033041102196</v>
      </c>
      <c r="M723" s="219" t="s">
        <v>5666</v>
      </c>
      <c r="N723" s="122">
        <v>0.17200000000000015</v>
      </c>
      <c r="O723" s="122"/>
      <c r="P723" s="119">
        <f t="shared" si="6"/>
        <v>0</v>
      </c>
      <c r="Q723" s="124"/>
      <c r="R723" s="124"/>
      <c r="S723" s="153" t="s">
        <v>5667</v>
      </c>
      <c r="T723" s="125" t="s">
        <v>695</v>
      </c>
      <c r="U723" s="126" t="s">
        <v>697</v>
      </c>
      <c r="V723" s="127" t="s">
        <v>492</v>
      </c>
      <c r="W723" s="129" t="str">
        <f t="shared" si="7"/>
        <v>Hao hụt</v>
      </c>
      <c r="X723" s="129" t="str">
        <f t="shared" si="34"/>
        <v/>
      </c>
      <c r="Y723" s="154" t="s">
        <v>499</v>
      </c>
      <c r="Z723" s="131" t="s">
        <v>745</v>
      </c>
      <c r="AA723" s="124"/>
      <c r="AB723" s="132"/>
      <c r="AC723" s="133"/>
      <c r="AD723" s="134"/>
      <c r="AE723" s="133"/>
      <c r="AF723" s="135" t="str">
        <f t="array" ref="AF723">xlookup($E:$E,'CLV2'!$A:$A,'CLV2'!E:E)</f>
        <v>2.FRUITS</v>
      </c>
      <c r="AG723" s="135" t="str">
        <f t="shared" si="10"/>
        <v>KG</v>
      </c>
      <c r="AH723" s="136">
        <f t="shared" si="11"/>
        <v>0.043</v>
      </c>
      <c r="AI723" s="137">
        <f t="array" ref="AI723">XLOOKUP(E723,'Đơn giá'!A:A,'Đơn giá'!D:D)</f>
        <v>13500</v>
      </c>
      <c r="AJ723" s="138">
        <f t="shared" si="12"/>
        <v>2322</v>
      </c>
      <c r="AK723" s="138">
        <f t="shared" si="13"/>
        <v>2322</v>
      </c>
      <c r="AL723" s="138">
        <f t="shared" si="14"/>
        <v>0</v>
      </c>
      <c r="AM723" s="138">
        <f t="shared" si="15"/>
        <v>0</v>
      </c>
      <c r="AN723" s="138">
        <f t="shared" si="16"/>
        <v>0</v>
      </c>
      <c r="AO723" s="139" t="str">
        <f t="array" ref="AO723">XLOOKUP($D:$D,'DS ST'!$J:$J,'DS ST'!K:K)</f>
        <v>SC008806 - Nguyễn Bữu Trùng Dương</v>
      </c>
      <c r="AP723" s="139" t="str">
        <f t="array" ref="AP723">XLOOKUP($D:$D,'DS ST'!$J:$J,'DS ST'!L:L)</f>
        <v>Nguyễn Thị Cà</v>
      </c>
      <c r="AQ723" s="139" t="str">
        <f t="array" ref="AQ723">XLOOKUP($D:$D,'DS ST'!$J:$J,'DS ST'!M:M)</f>
        <v>HCM 017</v>
      </c>
      <c r="AR723" s="140"/>
      <c r="AS723" s="140"/>
      <c r="AT723" s="135" t="str">
        <f t="array" ref="AT723">xlookup($E:$E,'CLV2'!$A:$A,'CLV2'!$F:$F)</f>
        <v>3.LOCAL FRUITS</v>
      </c>
      <c r="AU723" s="135" t="str">
        <f t="array" ref="AU723">xlookup($E:$E,'CLV2'!$A:$A,'CLV2'!$G:$G)</f>
        <v>4.Cam</v>
      </c>
      <c r="AV723" s="142"/>
      <c r="AW723" s="143"/>
      <c r="AX723" s="144"/>
    </row>
    <row r="724" ht="22.5" customHeight="1">
      <c r="A724" s="113"/>
      <c r="B724" s="114">
        <v>46236.0</v>
      </c>
      <c r="C724" s="115" t="s">
        <v>772</v>
      </c>
      <c r="D724" s="116" t="str">
        <f>VLOOKUP(C724,'DS ST'!A:B,2,0)</f>
        <v>A220</v>
      </c>
      <c r="E724" s="117">
        <v>11298.0</v>
      </c>
      <c r="F724" s="115" t="s">
        <v>1284</v>
      </c>
      <c r="G724" s="115" t="s">
        <v>56</v>
      </c>
      <c r="H724" s="118">
        <v>4.0</v>
      </c>
      <c r="I724" s="118">
        <v>2.0</v>
      </c>
      <c r="J724" s="119">
        <f t="shared" si="4"/>
        <v>2</v>
      </c>
      <c r="K724" s="115" t="s">
        <v>5668</v>
      </c>
      <c r="L724" s="121" t="str">
        <f t="shared" si="5"/>
        <v>PT160330311298</v>
      </c>
      <c r="M724" s="219" t="s">
        <v>5669</v>
      </c>
      <c r="N724" s="122"/>
      <c r="O724" s="122"/>
      <c r="P724" s="119">
        <f t="shared" si="6"/>
        <v>2</v>
      </c>
      <c r="Q724" s="124"/>
      <c r="R724" s="124"/>
      <c r="S724" s="124"/>
      <c r="T724" s="125" t="s">
        <v>695</v>
      </c>
      <c r="U724" s="126" t="s">
        <v>697</v>
      </c>
      <c r="V724" s="127" t="s">
        <v>1500</v>
      </c>
      <c r="W724" s="129" t="str">
        <f t="shared" si="7"/>
        <v/>
      </c>
      <c r="X724" s="129" t="str">
        <f t="shared" si="34"/>
        <v/>
      </c>
      <c r="Y724" s="130" t="str">
        <f>IF(N(P724)&lt;=0,"",IF(OR(T724="Hình KDB",T724="Hình tele",ISNUMBER(SEARCH("Hình KDB",T724)),ISNUMBER(SEARCH("Hình tele",T724)),ISNUMBER(SEARCH("sai code",T724)),ISNUMBER(SEARCH("Thiếu kiện",U724))),"Kho rau",IF(AND(T724&lt;&gt;"Hình KDB",T724&lt;&gt;"Hình tele"),"Chưa xác định",IF(N(O724)&gt;0,IF(OR(T724="Hình KDB",T724="Hình tele",ISNUMBER(SEARCH("Hình KDB",T724)),ISNUMBER(SEARCH("Hình tele",T724)),ISNUMBER(SEARCH("sai code",T724)),ISNUMBER(SEARCH("Thiếu kiện",U724))),"Kho rau","Chưa xác định"),IF(OR(T724="Hình KDB",T724="Hình tele",ISNUMBER(SEARCH("Hình KDB",T724)),ISNUMBER(SEARCH("Hình tele",T724)),ISNUMBER(SEARCH("sai code",T724)),ISNUMBER(SEARCH("Thiếu kiện",U724))),"Kho rau",IF(V724="Chưa xác định","Chưa xác định",IF(OR(V724="DC giao thiếu",V724="TX giao thiếu kiện",V724="Hàng không đạt CL"),"Kho rau","")))))))</f>
        <v>Kho rau</v>
      </c>
      <c r="Z724" s="131" t="s">
        <v>745</v>
      </c>
      <c r="AA724" s="124"/>
      <c r="AB724" s="132"/>
      <c r="AC724" s="133"/>
      <c r="AD724" s="134"/>
      <c r="AE724" s="133"/>
      <c r="AF724" s="135" t="str">
        <f t="array" ref="AF724">xlookup($E:$E,'CLV2'!$A:$A,'CLV2'!E:E)</f>
        <v>2.VEGETABLES</v>
      </c>
      <c r="AG724" s="135" t="str">
        <f t="shared" si="10"/>
        <v>Pack</v>
      </c>
      <c r="AH724" s="136">
        <f t="shared" si="11"/>
        <v>0.5</v>
      </c>
      <c r="AI724" s="137">
        <f t="array" ref="AI724">XLOOKUP(E724,'Đơn giá'!A:A,'Đơn giá'!D:D)</f>
        <v>16000</v>
      </c>
      <c r="AJ724" s="138">
        <f t="shared" si="12"/>
        <v>32000</v>
      </c>
      <c r="AK724" s="138">
        <f t="shared" si="13"/>
        <v>0</v>
      </c>
      <c r="AL724" s="138">
        <f t="shared" si="14"/>
        <v>0</v>
      </c>
      <c r="AM724" s="138">
        <f t="shared" si="15"/>
        <v>32000</v>
      </c>
      <c r="AN724" s="138">
        <f t="shared" si="16"/>
        <v>0</v>
      </c>
      <c r="AO724" s="139" t="str">
        <f t="array" ref="AO724">XLOOKUP($D:$D,'DS ST'!$J:$J,'DS ST'!K:K)</f>
        <v>#N/A</v>
      </c>
      <c r="AP724" s="139" t="str">
        <f t="array" ref="AP724">XLOOKUP($D:$D,'DS ST'!$J:$J,'DS ST'!L:L)</f>
        <v>#N/A</v>
      </c>
      <c r="AQ724" s="139" t="str">
        <f t="array" ref="AQ724">XLOOKUP($D:$D,'DS ST'!$J:$J,'DS ST'!M:M)</f>
        <v>#N/A</v>
      </c>
      <c r="AR724" s="140"/>
      <c r="AS724" s="140"/>
      <c r="AT724" s="135" t="str">
        <f t="array" ref="AT724">xlookup($E:$E,'CLV2'!$A:$A,'CLV2'!$F:$F)</f>
        <v>3.LETTUCE, SNACKABLES</v>
      </c>
      <c r="AU724" s="135" t="str">
        <f t="array" ref="AU724">xlookup($E:$E,'CLV2'!$A:$A,'CLV2'!$G:$G)</f>
        <v>4.Cà Chua, Dưa Leo, Ớt Ngọt</v>
      </c>
      <c r="AV724" s="142"/>
      <c r="AW724" s="143"/>
      <c r="AX724" s="144"/>
    </row>
    <row r="725" ht="22.5" customHeight="1">
      <c r="A725" s="113"/>
      <c r="B725" s="114">
        <v>46236.0</v>
      </c>
      <c r="C725" s="115" t="s">
        <v>772</v>
      </c>
      <c r="D725" s="116" t="str">
        <f>VLOOKUP(C725,'DS ST'!A:B,2,0)</f>
        <v>A220</v>
      </c>
      <c r="E725" s="117">
        <v>1101302.0</v>
      </c>
      <c r="F725" s="115" t="s">
        <v>944</v>
      </c>
      <c r="G725" s="115" t="s">
        <v>104</v>
      </c>
      <c r="H725" s="118">
        <v>8.0</v>
      </c>
      <c r="I725" s="118">
        <v>7.925</v>
      </c>
      <c r="J725" s="119">
        <f t="shared" si="4"/>
        <v>0.075</v>
      </c>
      <c r="K725" s="115" t="s">
        <v>5668</v>
      </c>
      <c r="L725" s="121" t="str">
        <f t="shared" si="5"/>
        <v>PT16033031101302</v>
      </c>
      <c r="M725" s="219" t="s">
        <v>5669</v>
      </c>
      <c r="N725" s="122">
        <v>0.07500000000000018</v>
      </c>
      <c r="O725" s="122"/>
      <c r="P725" s="119">
        <f t="shared" si="6"/>
        <v>0</v>
      </c>
      <c r="Q725" s="124"/>
      <c r="R725" s="124"/>
      <c r="S725" s="124"/>
      <c r="T725" s="125" t="s">
        <v>695</v>
      </c>
      <c r="U725" s="126" t="s">
        <v>697</v>
      </c>
      <c r="V725" s="127" t="s">
        <v>492</v>
      </c>
      <c r="W725" s="129" t="str">
        <f t="shared" si="7"/>
        <v>Hao hụt</v>
      </c>
      <c r="X725" s="129" t="str">
        <f t="shared" si="34"/>
        <v/>
      </c>
      <c r="Y725" s="154" t="s">
        <v>499</v>
      </c>
      <c r="Z725" s="131" t="s">
        <v>745</v>
      </c>
      <c r="AA725" s="124"/>
      <c r="AB725" s="132"/>
      <c r="AC725" s="133"/>
      <c r="AD725" s="134"/>
      <c r="AE725" s="133"/>
      <c r="AF725" s="135" t="str">
        <f t="array" ref="AF725">xlookup($E:$E,'CLV2'!$A:$A,'CLV2'!E:E)</f>
        <v>2.FRUITS</v>
      </c>
      <c r="AG725" s="135" t="str">
        <f t="shared" si="10"/>
        <v>KG</v>
      </c>
      <c r="AH725" s="136">
        <f t="shared" si="11"/>
        <v>0.009375</v>
      </c>
      <c r="AI725" s="137">
        <f t="array" ref="AI725">XLOOKUP(E725,'Đơn giá'!A:A,'Đơn giá'!D:D)</f>
        <v>17500</v>
      </c>
      <c r="AJ725" s="138">
        <f t="shared" si="12"/>
        <v>1312.5</v>
      </c>
      <c r="AK725" s="138">
        <f t="shared" si="13"/>
        <v>1312.5</v>
      </c>
      <c r="AL725" s="138">
        <f t="shared" si="14"/>
        <v>0</v>
      </c>
      <c r="AM725" s="138">
        <f t="shared" si="15"/>
        <v>0</v>
      </c>
      <c r="AN725" s="138">
        <f t="shared" si="16"/>
        <v>0</v>
      </c>
      <c r="AO725" s="139" t="str">
        <f t="array" ref="AO725">XLOOKUP($D:$D,'DS ST'!$J:$J,'DS ST'!K:K)</f>
        <v>#N/A</v>
      </c>
      <c r="AP725" s="139" t="str">
        <f t="array" ref="AP725">XLOOKUP($D:$D,'DS ST'!$J:$J,'DS ST'!L:L)</f>
        <v>#N/A</v>
      </c>
      <c r="AQ725" s="139" t="str">
        <f t="array" ref="AQ725">XLOOKUP($D:$D,'DS ST'!$J:$J,'DS ST'!M:M)</f>
        <v>#N/A</v>
      </c>
      <c r="AR725" s="140"/>
      <c r="AS725" s="140"/>
      <c r="AT725" s="135" t="str">
        <f t="array" ref="AT725">xlookup($E:$E,'CLV2'!$A:$A,'CLV2'!$F:$F)</f>
        <v>3.LOCAL FRUITS</v>
      </c>
      <c r="AU725" s="135" t="str">
        <f t="array" ref="AU725">xlookup($E:$E,'CLV2'!$A:$A,'CLV2'!$G:$G)</f>
        <v>4.Chuối</v>
      </c>
      <c r="AV725" s="142"/>
      <c r="AW725" s="143"/>
      <c r="AX725" s="144"/>
    </row>
    <row r="726" ht="22.5" customHeight="1">
      <c r="A726" s="113"/>
      <c r="B726" s="114">
        <v>46236.0</v>
      </c>
      <c r="C726" s="115" t="s">
        <v>752</v>
      </c>
      <c r="D726" s="116" t="str">
        <f>VLOOKUP(C726,'DS ST'!A:B,2,0)</f>
        <v>A204</v>
      </c>
      <c r="E726" s="117">
        <v>11127.0</v>
      </c>
      <c r="F726" s="115" t="s">
        <v>5327</v>
      </c>
      <c r="G726" s="115" t="s">
        <v>23</v>
      </c>
      <c r="H726" s="118">
        <v>11.0</v>
      </c>
      <c r="I726" s="118">
        <v>10.0</v>
      </c>
      <c r="J726" s="119">
        <f t="shared" si="4"/>
        <v>1</v>
      </c>
      <c r="K726" s="115" t="s">
        <v>5670</v>
      </c>
      <c r="L726" s="121" t="str">
        <f t="shared" si="5"/>
        <v>PT160330211127</v>
      </c>
      <c r="M726" s="219" t="s">
        <v>5671</v>
      </c>
      <c r="N726" s="122"/>
      <c r="O726" s="122"/>
      <c r="P726" s="119">
        <f t="shared" si="6"/>
        <v>1</v>
      </c>
      <c r="Q726" s="124"/>
      <c r="R726" s="124"/>
      <c r="S726" s="124"/>
      <c r="T726" s="125"/>
      <c r="U726" s="126" t="s">
        <v>697</v>
      </c>
      <c r="V726" s="127" t="s">
        <v>1500</v>
      </c>
      <c r="W726" s="129" t="str">
        <f t="shared" si="7"/>
        <v/>
      </c>
      <c r="X726" s="129" t="str">
        <f t="shared" si="34"/>
        <v/>
      </c>
      <c r="Y726" s="154" t="s">
        <v>499</v>
      </c>
      <c r="Z726" s="131" t="s">
        <v>745</v>
      </c>
      <c r="AA726" s="124"/>
      <c r="AB726" s="132"/>
      <c r="AC726" s="133"/>
      <c r="AD726" s="134"/>
      <c r="AE726" s="133"/>
      <c r="AF726" s="135" t="str">
        <f t="array" ref="AF726">xlookup($E:$E,'CLV2'!$A:$A,'CLV2'!E:E)</f>
        <v>2.VEGETABLES</v>
      </c>
      <c r="AG726" s="135" t="str">
        <f t="shared" si="10"/>
        <v>Pack</v>
      </c>
      <c r="AH726" s="136">
        <f t="shared" si="11"/>
        <v>0.09090909091</v>
      </c>
      <c r="AI726" s="137">
        <f t="array" ref="AI726">XLOOKUP(E726,'Đơn giá'!A:A,'Đơn giá'!D:D)</f>
        <v>13500</v>
      </c>
      <c r="AJ726" s="138">
        <f t="shared" si="12"/>
        <v>13500</v>
      </c>
      <c r="AK726" s="138">
        <f t="shared" si="13"/>
        <v>0</v>
      </c>
      <c r="AL726" s="138">
        <f t="shared" si="14"/>
        <v>0</v>
      </c>
      <c r="AM726" s="138">
        <f t="shared" si="15"/>
        <v>13500</v>
      </c>
      <c r="AN726" s="138">
        <f t="shared" si="16"/>
        <v>0</v>
      </c>
      <c r="AO726" s="139" t="str">
        <f t="array" ref="AO726">XLOOKUP($D:$D,'DS ST'!$J:$J,'DS ST'!K:K)</f>
        <v>#N/A</v>
      </c>
      <c r="AP726" s="139" t="str">
        <f t="array" ref="AP726">XLOOKUP($D:$D,'DS ST'!$J:$J,'DS ST'!L:L)</f>
        <v>#N/A</v>
      </c>
      <c r="AQ726" s="139" t="str">
        <f t="array" ref="AQ726">XLOOKUP($D:$D,'DS ST'!$J:$J,'DS ST'!M:M)</f>
        <v>#N/A</v>
      </c>
      <c r="AR726" s="140"/>
      <c r="AS726" s="140"/>
      <c r="AT726" s="135" t="str">
        <f t="array" ref="AT726">xlookup($E:$E,'CLV2'!$A:$A,'CLV2'!$F:$F)</f>
        <v>3.FRUIT VEGGIES</v>
      </c>
      <c r="AU726" s="135" t="str">
        <f t="array" ref="AU726">xlookup($E:$E,'CLV2'!$A:$A,'CLV2'!$G:$G)</f>
        <v>4.Bầu, Bí, Mướp</v>
      </c>
      <c r="AV726" s="142"/>
      <c r="AW726" s="143"/>
      <c r="AX726" s="144"/>
    </row>
    <row r="727" ht="22.5" customHeight="1">
      <c r="A727" s="113"/>
      <c r="B727" s="114">
        <v>46236.0</v>
      </c>
      <c r="C727" s="115" t="s">
        <v>752</v>
      </c>
      <c r="D727" s="116" t="str">
        <f>VLOOKUP(C727,'DS ST'!A:B,2,0)</f>
        <v>A204</v>
      </c>
      <c r="E727" s="117">
        <v>1101366.0</v>
      </c>
      <c r="F727" s="115" t="s">
        <v>1804</v>
      </c>
      <c r="G727" s="115" t="s">
        <v>104</v>
      </c>
      <c r="H727" s="118">
        <v>4.2</v>
      </c>
      <c r="I727" s="118">
        <v>4.14</v>
      </c>
      <c r="J727" s="119">
        <f t="shared" si="4"/>
        <v>0.06</v>
      </c>
      <c r="K727" s="115" t="s">
        <v>5670</v>
      </c>
      <c r="L727" s="121" t="str">
        <f t="shared" si="5"/>
        <v>PT16033021101366</v>
      </c>
      <c r="M727" s="219" t="s">
        <v>5671</v>
      </c>
      <c r="N727" s="122">
        <v>0.0600000000000005</v>
      </c>
      <c r="O727" s="122"/>
      <c r="P727" s="119">
        <f t="shared" si="6"/>
        <v>0</v>
      </c>
      <c r="Q727" s="124"/>
      <c r="R727" s="124"/>
      <c r="S727" s="124"/>
      <c r="T727" s="125" t="s">
        <v>695</v>
      </c>
      <c r="U727" s="126" t="s">
        <v>697</v>
      </c>
      <c r="V727" s="127" t="s">
        <v>492</v>
      </c>
      <c r="W727" s="129" t="str">
        <f t="shared" si="7"/>
        <v>Hao hụt</v>
      </c>
      <c r="X727" s="129" t="str">
        <f t="shared" si="34"/>
        <v/>
      </c>
      <c r="Y727" s="154" t="s">
        <v>499</v>
      </c>
      <c r="Z727" s="131" t="s">
        <v>745</v>
      </c>
      <c r="AA727" s="124"/>
      <c r="AB727" s="132"/>
      <c r="AC727" s="133"/>
      <c r="AD727" s="134"/>
      <c r="AE727" s="133"/>
      <c r="AF727" s="135" t="str">
        <f t="array" ref="AF727">xlookup($E:$E,'CLV2'!$A:$A,'CLV2'!E:E)</f>
        <v>2.VEGETABLES</v>
      </c>
      <c r="AG727" s="135" t="str">
        <f t="shared" si="10"/>
        <v>KG</v>
      </c>
      <c r="AH727" s="136">
        <f t="shared" si="11"/>
        <v>0.01428571429</v>
      </c>
      <c r="AI727" s="137">
        <f t="array" ref="AI727">XLOOKUP(E727,'Đơn giá'!A:A,'Đơn giá'!D:D)</f>
        <v>55000</v>
      </c>
      <c r="AJ727" s="138">
        <f t="shared" si="12"/>
        <v>3300</v>
      </c>
      <c r="AK727" s="138">
        <f t="shared" si="13"/>
        <v>3300</v>
      </c>
      <c r="AL727" s="138">
        <f t="shared" si="14"/>
        <v>0</v>
      </c>
      <c r="AM727" s="138">
        <f t="shared" si="15"/>
        <v>0</v>
      </c>
      <c r="AN727" s="138">
        <f t="shared" si="16"/>
        <v>0</v>
      </c>
      <c r="AO727" s="139" t="str">
        <f t="array" ref="AO727">XLOOKUP($D:$D,'DS ST'!$J:$J,'DS ST'!K:K)</f>
        <v>#N/A</v>
      </c>
      <c r="AP727" s="139" t="str">
        <f t="array" ref="AP727">XLOOKUP($D:$D,'DS ST'!$J:$J,'DS ST'!L:L)</f>
        <v>#N/A</v>
      </c>
      <c r="AQ727" s="139" t="str">
        <f t="array" ref="AQ727">XLOOKUP($D:$D,'DS ST'!$J:$J,'DS ST'!M:M)</f>
        <v>#N/A</v>
      </c>
      <c r="AR727" s="140"/>
      <c r="AS727" s="140"/>
      <c r="AT727" s="135" t="str">
        <f t="array" ref="AT727">xlookup($E:$E,'CLV2'!$A:$A,'CLV2'!$F:$F)</f>
        <v>3.LEAFY VEGGIES</v>
      </c>
      <c r="AU727" s="135" t="str">
        <f t="array" ref="AU727">xlookup($E:$E,'CLV2'!$A:$A,'CLV2'!$G:$G)</f>
        <v>4.Rau Ăn Bông</v>
      </c>
      <c r="AV727" s="142"/>
      <c r="AW727" s="143"/>
      <c r="AX727" s="144"/>
    </row>
    <row r="728" ht="22.5" customHeight="1">
      <c r="A728" s="113"/>
      <c r="B728" s="114">
        <v>46236.0</v>
      </c>
      <c r="C728" s="115" t="s">
        <v>752</v>
      </c>
      <c r="D728" s="116" t="str">
        <f>VLOOKUP(C728,'DS ST'!A:B,2,0)</f>
        <v>A204</v>
      </c>
      <c r="E728" s="117">
        <v>8.936013681122E12</v>
      </c>
      <c r="F728" s="115" t="s">
        <v>1342</v>
      </c>
      <c r="G728" s="115" t="s">
        <v>29</v>
      </c>
      <c r="H728" s="118">
        <v>10.0</v>
      </c>
      <c r="I728" s="118">
        <v>8.0</v>
      </c>
      <c r="J728" s="119">
        <f t="shared" si="4"/>
        <v>2</v>
      </c>
      <c r="K728" s="115" t="s">
        <v>5670</v>
      </c>
      <c r="L728" s="121" t="str">
        <f t="shared" si="5"/>
        <v>PT16033028936013681122</v>
      </c>
      <c r="M728" s="219" t="s">
        <v>5671</v>
      </c>
      <c r="N728" s="122"/>
      <c r="O728" s="122"/>
      <c r="P728" s="119">
        <f t="shared" si="6"/>
        <v>2</v>
      </c>
      <c r="Q728" s="124"/>
      <c r="R728" s="124"/>
      <c r="S728" s="124"/>
      <c r="T728" s="125"/>
      <c r="U728" s="126" t="s">
        <v>697</v>
      </c>
      <c r="V728" s="127" t="s">
        <v>1500</v>
      </c>
      <c r="W728" s="129" t="str">
        <f t="shared" si="7"/>
        <v/>
      </c>
      <c r="X728" s="129" t="str">
        <f t="shared" si="34"/>
        <v/>
      </c>
      <c r="Y728" s="154" t="s">
        <v>499</v>
      </c>
      <c r="Z728" s="131" t="s">
        <v>745</v>
      </c>
      <c r="AA728" s="124"/>
      <c r="AB728" s="132"/>
      <c r="AC728" s="133"/>
      <c r="AD728" s="134"/>
      <c r="AE728" s="133"/>
      <c r="AF728" s="135" t="str">
        <f t="array" ref="AF728">xlookup($E:$E,'CLV2'!$A:$A,'CLV2'!E:E)</f>
        <v>2.EGGS</v>
      </c>
      <c r="AG728" s="135" t="str">
        <f t="shared" si="10"/>
        <v>Pack</v>
      </c>
      <c r="AH728" s="136">
        <f t="shared" si="11"/>
        <v>0.2</v>
      </c>
      <c r="AI728" s="137">
        <f t="array" ref="AI728">XLOOKUP(E728,'Đơn giá'!A:A,'Đơn giá'!D:D)</f>
        <v>9021</v>
      </c>
      <c r="AJ728" s="138">
        <f t="shared" si="12"/>
        <v>18042</v>
      </c>
      <c r="AK728" s="138">
        <f t="shared" si="13"/>
        <v>0</v>
      </c>
      <c r="AL728" s="138">
        <f t="shared" si="14"/>
        <v>0</v>
      </c>
      <c r="AM728" s="138">
        <f t="shared" si="15"/>
        <v>18042</v>
      </c>
      <c r="AN728" s="138">
        <f t="shared" si="16"/>
        <v>0</v>
      </c>
      <c r="AO728" s="139" t="str">
        <f t="array" ref="AO728">XLOOKUP($D:$D,'DS ST'!$J:$J,'DS ST'!K:K)</f>
        <v>#N/A</v>
      </c>
      <c r="AP728" s="139" t="str">
        <f t="array" ref="AP728">XLOOKUP($D:$D,'DS ST'!$J:$J,'DS ST'!L:L)</f>
        <v>#N/A</v>
      </c>
      <c r="AQ728" s="139" t="str">
        <f t="array" ref="AQ728">XLOOKUP($D:$D,'DS ST'!$J:$J,'DS ST'!M:M)</f>
        <v>#N/A</v>
      </c>
      <c r="AR728" s="140"/>
      <c r="AS728" s="140"/>
      <c r="AT728" s="135" t="str">
        <f t="array" ref="AT728">xlookup($E:$E,'CLV2'!$A:$A,'CLV2'!$F:$F)</f>
        <v>3.PROCESSED EGGS</v>
      </c>
      <c r="AU728" s="135" t="str">
        <f t="array" ref="AU728">xlookup($E:$E,'CLV2'!$A:$A,'CLV2'!$G:$G)</f>
        <v>4.Trứng Ăn Liền</v>
      </c>
      <c r="AV728" s="142"/>
      <c r="AW728" s="143"/>
      <c r="AX728" s="144"/>
    </row>
    <row r="729" ht="22.5" customHeight="1">
      <c r="A729" s="113"/>
      <c r="B729" s="114">
        <v>46236.0</v>
      </c>
      <c r="C729" s="115" t="s">
        <v>760</v>
      </c>
      <c r="D729" s="116" t="str">
        <f>VLOOKUP(C729,'DS ST'!A:B,2,0)</f>
        <v>A210</v>
      </c>
      <c r="E729" s="117">
        <v>1101366.0</v>
      </c>
      <c r="F729" s="115" t="s">
        <v>1804</v>
      </c>
      <c r="G729" s="115" t="s">
        <v>104</v>
      </c>
      <c r="H729" s="118">
        <v>4.0</v>
      </c>
      <c r="I729" s="118">
        <v>3.96</v>
      </c>
      <c r="J729" s="119">
        <f t="shared" si="4"/>
        <v>0.04</v>
      </c>
      <c r="K729" s="115" t="s">
        <v>5672</v>
      </c>
      <c r="L729" s="121" t="str">
        <f t="shared" si="5"/>
        <v>PT16033011101366</v>
      </c>
      <c r="M729" s="219" t="s">
        <v>5673</v>
      </c>
      <c r="N729" s="122">
        <v>0.040000000000000036</v>
      </c>
      <c r="O729" s="122"/>
      <c r="P729" s="119">
        <f t="shared" si="6"/>
        <v>0</v>
      </c>
      <c r="Q729" s="124"/>
      <c r="R729" s="124"/>
      <c r="S729" s="124"/>
      <c r="T729" s="125" t="s">
        <v>695</v>
      </c>
      <c r="U729" s="126" t="s">
        <v>697</v>
      </c>
      <c r="V729" s="127" t="s">
        <v>492</v>
      </c>
      <c r="W729" s="129" t="str">
        <f t="shared" si="7"/>
        <v>Hao hụt</v>
      </c>
      <c r="X729" s="129" t="str">
        <f t="shared" si="34"/>
        <v/>
      </c>
      <c r="Y729" s="154" t="s">
        <v>499</v>
      </c>
      <c r="Z729" s="131" t="s">
        <v>745</v>
      </c>
      <c r="AA729" s="124"/>
      <c r="AB729" s="132"/>
      <c r="AC729" s="133"/>
      <c r="AD729" s="134"/>
      <c r="AE729" s="133"/>
      <c r="AF729" s="135" t="str">
        <f t="array" ref="AF729">xlookup($E:$E,'CLV2'!$A:$A,'CLV2'!E:E)</f>
        <v>2.VEGETABLES</v>
      </c>
      <c r="AG729" s="135" t="str">
        <f t="shared" si="10"/>
        <v>KG</v>
      </c>
      <c r="AH729" s="136">
        <f t="shared" si="11"/>
        <v>0.01</v>
      </c>
      <c r="AI729" s="137">
        <f t="array" ref="AI729">XLOOKUP(E729,'Đơn giá'!A:A,'Đơn giá'!D:D)</f>
        <v>55000</v>
      </c>
      <c r="AJ729" s="138">
        <f t="shared" si="12"/>
        <v>2200</v>
      </c>
      <c r="AK729" s="138">
        <f t="shared" si="13"/>
        <v>2200</v>
      </c>
      <c r="AL729" s="138">
        <f t="shared" si="14"/>
        <v>0</v>
      </c>
      <c r="AM729" s="138">
        <f t="shared" si="15"/>
        <v>0</v>
      </c>
      <c r="AN729" s="138">
        <f t="shared" si="16"/>
        <v>0</v>
      </c>
      <c r="AO729" s="139" t="str">
        <f t="array" ref="AO729">XLOOKUP($D:$D,'DS ST'!$J:$J,'DS ST'!K:K)</f>
        <v/>
      </c>
      <c r="AP729" s="139" t="str">
        <f t="array" ref="AP729">XLOOKUP($D:$D,'DS ST'!$J:$J,'DS ST'!L:L)</f>
        <v/>
      </c>
      <c r="AQ729" s="139" t="str">
        <f t="array" ref="AQ729">XLOOKUP($D:$D,'DS ST'!$J:$J,'DS ST'!M:M)</f>
        <v/>
      </c>
      <c r="AR729" s="140"/>
      <c r="AS729" s="140"/>
      <c r="AT729" s="135" t="str">
        <f t="array" ref="AT729">xlookup($E:$E,'CLV2'!$A:$A,'CLV2'!$F:$F)</f>
        <v>3.LEAFY VEGGIES</v>
      </c>
      <c r="AU729" s="135" t="str">
        <f t="array" ref="AU729">xlookup($E:$E,'CLV2'!$A:$A,'CLV2'!$G:$G)</f>
        <v>4.Rau Ăn Bông</v>
      </c>
      <c r="AV729" s="142"/>
      <c r="AW729" s="143"/>
      <c r="AX729" s="144"/>
    </row>
    <row r="730" ht="22.5" customHeight="1">
      <c r="A730" s="113"/>
      <c r="B730" s="114">
        <v>46236.0</v>
      </c>
      <c r="C730" s="115" t="s">
        <v>760</v>
      </c>
      <c r="D730" s="116" t="str">
        <f>VLOOKUP(C730,'DS ST'!A:B,2,0)</f>
        <v>A210</v>
      </c>
      <c r="E730" s="117">
        <v>8.936148072369E12</v>
      </c>
      <c r="F730" s="115" t="s">
        <v>1415</v>
      </c>
      <c r="G730" s="115" t="s">
        <v>29</v>
      </c>
      <c r="H730" s="118">
        <v>2.0</v>
      </c>
      <c r="I730" s="118">
        <v>1.0</v>
      </c>
      <c r="J730" s="119">
        <f t="shared" si="4"/>
        <v>1</v>
      </c>
      <c r="K730" s="115" t="s">
        <v>5672</v>
      </c>
      <c r="L730" s="121" t="str">
        <f t="shared" si="5"/>
        <v>PT16033018936148072369</v>
      </c>
      <c r="M730" s="219" t="s">
        <v>5673</v>
      </c>
      <c r="N730" s="122"/>
      <c r="O730" s="122"/>
      <c r="P730" s="119">
        <f t="shared" si="6"/>
        <v>1</v>
      </c>
      <c r="Q730" s="124"/>
      <c r="R730" s="124"/>
      <c r="S730" s="124"/>
      <c r="T730" s="125"/>
      <c r="U730" s="126" t="s">
        <v>697</v>
      </c>
      <c r="V730" s="127" t="s">
        <v>1500</v>
      </c>
      <c r="W730" s="129" t="str">
        <f t="shared" si="7"/>
        <v/>
      </c>
      <c r="X730" s="129" t="str">
        <f t="shared" si="34"/>
        <v/>
      </c>
      <c r="Y730" s="154" t="s">
        <v>499</v>
      </c>
      <c r="Z730" s="131" t="s">
        <v>745</v>
      </c>
      <c r="AA730" s="124"/>
      <c r="AB730" s="132"/>
      <c r="AC730" s="133"/>
      <c r="AD730" s="134"/>
      <c r="AE730" s="133"/>
      <c r="AF730" s="135" t="str">
        <f t="array" ref="AF730">xlookup($E:$E,'CLV2'!$A:$A,'CLV2'!E:E)</f>
        <v>2.VEGETABLES</v>
      </c>
      <c r="AG730" s="135" t="str">
        <f t="shared" si="10"/>
        <v>Pack</v>
      </c>
      <c r="AH730" s="136">
        <f t="shared" si="11"/>
        <v>0.5</v>
      </c>
      <c r="AI730" s="137">
        <f t="array" ref="AI730">XLOOKUP(E730,'Đơn giá'!A:A,'Đơn giá'!D:D)</f>
        <v>10000</v>
      </c>
      <c r="AJ730" s="138">
        <f t="shared" si="12"/>
        <v>10000</v>
      </c>
      <c r="AK730" s="138">
        <f t="shared" si="13"/>
        <v>0</v>
      </c>
      <c r="AL730" s="138">
        <f t="shared" si="14"/>
        <v>0</v>
      </c>
      <c r="AM730" s="138">
        <f t="shared" si="15"/>
        <v>10000</v>
      </c>
      <c r="AN730" s="138">
        <f t="shared" si="16"/>
        <v>0</v>
      </c>
      <c r="AO730" s="139" t="str">
        <f t="array" ref="AO730">XLOOKUP($D:$D,'DS ST'!$J:$J,'DS ST'!K:K)</f>
        <v/>
      </c>
      <c r="AP730" s="139" t="str">
        <f t="array" ref="AP730">XLOOKUP($D:$D,'DS ST'!$J:$J,'DS ST'!L:L)</f>
        <v/>
      </c>
      <c r="AQ730" s="139" t="str">
        <f t="array" ref="AQ730">XLOOKUP($D:$D,'DS ST'!$J:$J,'DS ST'!M:M)</f>
        <v/>
      </c>
      <c r="AR730" s="140"/>
      <c r="AS730" s="140"/>
      <c r="AT730" s="135" t="str">
        <f t="array" ref="AT730">xlookup($E:$E,'CLV2'!$A:$A,'CLV2'!$F:$F)</f>
        <v>3.FRUIT VEGGIES</v>
      </c>
      <c r="AU730" s="135" t="str">
        <f t="array" ref="AU730">xlookup($E:$E,'CLV2'!$A:$A,'CLV2'!$G:$G)</f>
        <v>4.Rau Ăn Quả Khác</v>
      </c>
      <c r="AV730" s="142"/>
      <c r="AW730" s="143"/>
      <c r="AX730" s="144"/>
    </row>
    <row r="731" ht="22.5" customHeight="1">
      <c r="A731" s="113"/>
      <c r="B731" s="114">
        <v>46236.0</v>
      </c>
      <c r="C731" s="115" t="s">
        <v>758</v>
      </c>
      <c r="D731" s="116" t="str">
        <f>VLOOKUP(C731,'DS ST'!A:B,2,0)</f>
        <v>A209</v>
      </c>
      <c r="E731" s="117">
        <v>11376.0</v>
      </c>
      <c r="F731" s="115" t="s">
        <v>1298</v>
      </c>
      <c r="G731" s="115" t="s">
        <v>29</v>
      </c>
      <c r="H731" s="118">
        <v>7.0</v>
      </c>
      <c r="I731" s="118">
        <v>3.0</v>
      </c>
      <c r="J731" s="119">
        <f t="shared" si="4"/>
        <v>4</v>
      </c>
      <c r="K731" s="115" t="s">
        <v>5674</v>
      </c>
      <c r="L731" s="121" t="str">
        <f t="shared" si="5"/>
        <v>PT160330011376</v>
      </c>
      <c r="M731" s="219" t="s">
        <v>5675</v>
      </c>
      <c r="N731" s="122"/>
      <c r="O731" s="122"/>
      <c r="P731" s="119">
        <f t="shared" si="6"/>
        <v>4</v>
      </c>
      <c r="Q731" s="124"/>
      <c r="R731" s="124"/>
      <c r="S731" s="124"/>
      <c r="T731" s="125"/>
      <c r="U731" s="126" t="s">
        <v>697</v>
      </c>
      <c r="V731" s="127" t="s">
        <v>1500</v>
      </c>
      <c r="W731" s="129" t="str">
        <f t="shared" si="7"/>
        <v/>
      </c>
      <c r="X731" s="129" t="str">
        <f t="shared" si="34"/>
        <v/>
      </c>
      <c r="Y731" s="154" t="s">
        <v>499</v>
      </c>
      <c r="Z731" s="131" t="s">
        <v>745</v>
      </c>
      <c r="AA731" s="124"/>
      <c r="AB731" s="132"/>
      <c r="AC731" s="133"/>
      <c r="AD731" s="134"/>
      <c r="AE731" s="133"/>
      <c r="AF731" s="135" t="str">
        <f t="array" ref="AF731">xlookup($E:$E,'CLV2'!$A:$A,'CLV2'!E:E)</f>
        <v>2.VEGETABLES</v>
      </c>
      <c r="AG731" s="135" t="str">
        <f t="shared" si="10"/>
        <v>Pack</v>
      </c>
      <c r="AH731" s="136">
        <f t="shared" si="11"/>
        <v>0.5714285714</v>
      </c>
      <c r="AI731" s="137">
        <f t="array" ref="AI731">XLOOKUP(E731,'Đơn giá'!A:A,'Đơn giá'!D:D)</f>
        <v>10000</v>
      </c>
      <c r="AJ731" s="138">
        <f t="shared" si="12"/>
        <v>40000</v>
      </c>
      <c r="AK731" s="138">
        <f t="shared" si="13"/>
        <v>0</v>
      </c>
      <c r="AL731" s="138">
        <f t="shared" si="14"/>
        <v>0</v>
      </c>
      <c r="AM731" s="138">
        <f t="shared" si="15"/>
        <v>40000</v>
      </c>
      <c r="AN731" s="138">
        <f t="shared" si="16"/>
        <v>0</v>
      </c>
      <c r="AO731" s="139" t="str">
        <f t="array" ref="AO731">XLOOKUP($D:$D,'DS ST'!$J:$J,'DS ST'!K:K)</f>
        <v>#N/A</v>
      </c>
      <c r="AP731" s="139" t="str">
        <f t="array" ref="AP731">XLOOKUP($D:$D,'DS ST'!$J:$J,'DS ST'!L:L)</f>
        <v>#N/A</v>
      </c>
      <c r="AQ731" s="139" t="str">
        <f t="array" ref="AQ731">XLOOKUP($D:$D,'DS ST'!$J:$J,'DS ST'!M:M)</f>
        <v>#N/A</v>
      </c>
      <c r="AR731" s="140"/>
      <c r="AS731" s="140"/>
      <c r="AT731" s="135" t="str">
        <f t="array" ref="AT731">xlookup($E:$E,'CLV2'!$A:$A,'CLV2'!$F:$F)</f>
        <v>3.LEAFY VEGGIES</v>
      </c>
      <c r="AU731" s="135" t="str">
        <f t="array" ref="AU731">xlookup($E:$E,'CLV2'!$A:$A,'CLV2'!$G:$G)</f>
        <v>4.Rau Ăn Lá Thông Dụng</v>
      </c>
      <c r="AV731" s="142"/>
      <c r="AW731" s="143"/>
      <c r="AX731" s="144"/>
    </row>
    <row r="732" ht="22.5" customHeight="1">
      <c r="A732" s="113"/>
      <c r="B732" s="114">
        <v>46236.0</v>
      </c>
      <c r="C732" s="115" t="s">
        <v>758</v>
      </c>
      <c r="D732" s="116" t="str">
        <f>VLOOKUP(C732,'DS ST'!A:B,2,0)</f>
        <v>A209</v>
      </c>
      <c r="E732" s="117">
        <v>1101992.0</v>
      </c>
      <c r="F732" s="115" t="s">
        <v>1193</v>
      </c>
      <c r="G732" s="115" t="s">
        <v>104</v>
      </c>
      <c r="H732" s="118">
        <v>6.0</v>
      </c>
      <c r="I732" s="118">
        <v>5.22</v>
      </c>
      <c r="J732" s="119">
        <f t="shared" si="4"/>
        <v>0.78</v>
      </c>
      <c r="K732" s="115" t="s">
        <v>5674</v>
      </c>
      <c r="L732" s="121" t="str">
        <f t="shared" si="5"/>
        <v>PT16033001101992</v>
      </c>
      <c r="M732" s="219" t="s">
        <v>5675</v>
      </c>
      <c r="N732" s="122"/>
      <c r="O732" s="122"/>
      <c r="P732" s="119">
        <f t="shared" si="6"/>
        <v>0.78</v>
      </c>
      <c r="Q732" s="124"/>
      <c r="R732" s="124"/>
      <c r="S732" s="124"/>
      <c r="T732" s="125" t="s">
        <v>695</v>
      </c>
      <c r="U732" s="126" t="s">
        <v>697</v>
      </c>
      <c r="V732" s="127" t="s">
        <v>1500</v>
      </c>
      <c r="W732" s="129" t="str">
        <f t="shared" si="7"/>
        <v/>
      </c>
      <c r="X732" s="129" t="str">
        <f t="shared" si="34"/>
        <v/>
      </c>
      <c r="Y732" s="154" t="s">
        <v>499</v>
      </c>
      <c r="Z732" s="131" t="s">
        <v>745</v>
      </c>
      <c r="AA732" s="124"/>
      <c r="AB732" s="132"/>
      <c r="AC732" s="133"/>
      <c r="AD732" s="134"/>
      <c r="AE732" s="133"/>
      <c r="AF732" s="135" t="str">
        <f t="array" ref="AF732">xlookup($E:$E,'CLV2'!$A:$A,'CLV2'!E:E)</f>
        <v>2.FRUITS</v>
      </c>
      <c r="AG732" s="135" t="str">
        <f t="shared" si="10"/>
        <v>KG</v>
      </c>
      <c r="AH732" s="136">
        <f t="shared" si="11"/>
        <v>0.13</v>
      </c>
      <c r="AI732" s="137">
        <f t="array" ref="AI732">XLOOKUP(E732,'Đơn giá'!A:A,'Đơn giá'!D:D)</f>
        <v>37000</v>
      </c>
      <c r="AJ732" s="138">
        <f t="shared" si="12"/>
        <v>28860</v>
      </c>
      <c r="AK732" s="138">
        <f t="shared" si="13"/>
        <v>0</v>
      </c>
      <c r="AL732" s="138">
        <f t="shared" si="14"/>
        <v>0</v>
      </c>
      <c r="AM732" s="138">
        <f t="shared" si="15"/>
        <v>28860</v>
      </c>
      <c r="AN732" s="138">
        <f t="shared" si="16"/>
        <v>0</v>
      </c>
      <c r="AO732" s="139" t="str">
        <f t="array" ref="AO732">XLOOKUP($D:$D,'DS ST'!$J:$J,'DS ST'!K:K)</f>
        <v>#N/A</v>
      </c>
      <c r="AP732" s="139" t="str">
        <f t="array" ref="AP732">XLOOKUP($D:$D,'DS ST'!$J:$J,'DS ST'!L:L)</f>
        <v>#N/A</v>
      </c>
      <c r="AQ732" s="139" t="str">
        <f t="array" ref="AQ732">XLOOKUP($D:$D,'DS ST'!$J:$J,'DS ST'!M:M)</f>
        <v>#N/A</v>
      </c>
      <c r="AR732" s="140"/>
      <c r="AS732" s="140"/>
      <c r="AT732" s="135" t="str">
        <f t="array" ref="AT732">xlookup($E:$E,'CLV2'!$A:$A,'CLV2'!$F:$F)</f>
        <v>3.LOCAL FRUITS</v>
      </c>
      <c r="AU732" s="135" t="str">
        <f t="array" ref="AU732">xlookup($E:$E,'CLV2'!$A:$A,'CLV2'!$G:$G)</f>
        <v>4.Xoài</v>
      </c>
      <c r="AV732" s="142"/>
      <c r="AW732" s="143"/>
      <c r="AX732" s="144"/>
    </row>
    <row r="733" ht="22.5" customHeight="1">
      <c r="A733" s="113"/>
      <c r="B733" s="114">
        <v>46236.0</v>
      </c>
      <c r="C733" s="115" t="s">
        <v>790</v>
      </c>
      <c r="D733" s="116" t="str">
        <f>VLOOKUP(C733,'DS ST'!A:B,2,0)</f>
        <v>A225</v>
      </c>
      <c r="E733" s="117">
        <v>1101592.0</v>
      </c>
      <c r="F733" s="115" t="s">
        <v>1161</v>
      </c>
      <c r="G733" s="115" t="s">
        <v>104</v>
      </c>
      <c r="H733" s="118">
        <v>10.2</v>
      </c>
      <c r="I733" s="118">
        <v>10.0</v>
      </c>
      <c r="J733" s="119">
        <f t="shared" si="4"/>
        <v>0.2</v>
      </c>
      <c r="K733" s="115" t="s">
        <v>5676</v>
      </c>
      <c r="L733" s="121" t="str">
        <f t="shared" si="5"/>
        <v>PT16032991101592</v>
      </c>
      <c r="M733" s="219" t="s">
        <v>5677</v>
      </c>
      <c r="N733" s="122">
        <v>0.1999999999999993</v>
      </c>
      <c r="O733" s="122"/>
      <c r="P733" s="119">
        <f t="shared" si="6"/>
        <v>0</v>
      </c>
      <c r="Q733" s="124"/>
      <c r="R733" s="124"/>
      <c r="S733" s="124"/>
      <c r="T733" s="125" t="s">
        <v>695</v>
      </c>
      <c r="U733" s="126" t="s">
        <v>697</v>
      </c>
      <c r="V733" s="127" t="s">
        <v>492</v>
      </c>
      <c r="W733" s="129" t="str">
        <f t="shared" si="7"/>
        <v>Hao hụt</v>
      </c>
      <c r="X733" s="129" t="str">
        <f t="shared" si="34"/>
        <v/>
      </c>
      <c r="Y733" s="154" t="s">
        <v>499</v>
      </c>
      <c r="Z733" s="131" t="s">
        <v>745</v>
      </c>
      <c r="AA733" s="124"/>
      <c r="AB733" s="132"/>
      <c r="AC733" s="133"/>
      <c r="AD733" s="134"/>
      <c r="AE733" s="133"/>
      <c r="AF733" s="135" t="str">
        <f t="array" ref="AF733">xlookup($E:$E,'CLV2'!$A:$A,'CLV2'!E:E)</f>
        <v>2.FRUITS</v>
      </c>
      <c r="AG733" s="135" t="str">
        <f t="shared" si="10"/>
        <v>KG</v>
      </c>
      <c r="AH733" s="136">
        <f t="shared" si="11"/>
        <v>0.01960784314</v>
      </c>
      <c r="AI733" s="137">
        <f t="array" ref="AI733">XLOOKUP(E733,'Đơn giá'!A:A,'Đơn giá'!D:D)</f>
        <v>73000</v>
      </c>
      <c r="AJ733" s="138">
        <f t="shared" si="12"/>
        <v>14600</v>
      </c>
      <c r="AK733" s="138">
        <f t="shared" si="13"/>
        <v>14600</v>
      </c>
      <c r="AL733" s="138">
        <f t="shared" si="14"/>
        <v>0</v>
      </c>
      <c r="AM733" s="138">
        <f t="shared" si="15"/>
        <v>0</v>
      </c>
      <c r="AN733" s="138">
        <f t="shared" si="16"/>
        <v>0</v>
      </c>
      <c r="AO733" s="139" t="str">
        <f t="array" ref="AO733">XLOOKUP($D:$D,'DS ST'!$J:$J,'DS ST'!K:K)</f>
        <v/>
      </c>
      <c r="AP733" s="139" t="str">
        <f t="array" ref="AP733">XLOOKUP($D:$D,'DS ST'!$J:$J,'DS ST'!L:L)</f>
        <v/>
      </c>
      <c r="AQ733" s="139" t="str">
        <f t="array" ref="AQ733">XLOOKUP($D:$D,'DS ST'!$J:$J,'DS ST'!M:M)</f>
        <v/>
      </c>
      <c r="AR733" s="140"/>
      <c r="AS733" s="140"/>
      <c r="AT733" s="135" t="str">
        <f t="array" ref="AT733">xlookup($E:$E,'CLV2'!$A:$A,'CLV2'!$F:$F)</f>
        <v>3.LOCAL FRUITS</v>
      </c>
      <c r="AU733" s="135" t="str">
        <f t="array" ref="AU733">xlookup($E:$E,'CLV2'!$A:$A,'CLV2'!$G:$G)</f>
        <v>4.Sầu Riêng</v>
      </c>
      <c r="AV733" s="142"/>
      <c r="AW733" s="143"/>
      <c r="AX733" s="144"/>
    </row>
    <row r="734" ht="22.5" customHeight="1">
      <c r="A734" s="113"/>
      <c r="B734" s="114">
        <v>46236.0</v>
      </c>
      <c r="C734" s="115" t="s">
        <v>786</v>
      </c>
      <c r="D734" s="116" t="str">
        <f>VLOOKUP(C734,'DS ST'!A:B,2,0)</f>
        <v>A224</v>
      </c>
      <c r="E734" s="117">
        <v>11606.0</v>
      </c>
      <c r="F734" s="115" t="s">
        <v>1911</v>
      </c>
      <c r="G734" s="115" t="s">
        <v>29</v>
      </c>
      <c r="H734" s="118">
        <v>3.0</v>
      </c>
      <c r="I734" s="118">
        <v>0.0</v>
      </c>
      <c r="J734" s="119">
        <f t="shared" si="4"/>
        <v>3</v>
      </c>
      <c r="K734" s="115" t="s">
        <v>5678</v>
      </c>
      <c r="L734" s="121" t="str">
        <f t="shared" si="5"/>
        <v>PT160329811606</v>
      </c>
      <c r="M734" s="219" t="s">
        <v>5679</v>
      </c>
      <c r="N734" s="122"/>
      <c r="O734" s="122"/>
      <c r="P734" s="119">
        <f t="shared" si="6"/>
        <v>3</v>
      </c>
      <c r="Q734" s="124"/>
      <c r="R734" s="124"/>
      <c r="S734" s="124"/>
      <c r="T734" s="125"/>
      <c r="U734" s="126" t="s">
        <v>697</v>
      </c>
      <c r="V734" s="127" t="s">
        <v>1500</v>
      </c>
      <c r="W734" s="129" t="str">
        <f t="shared" si="7"/>
        <v/>
      </c>
      <c r="X734" s="129" t="str">
        <f t="shared" si="34"/>
        <v/>
      </c>
      <c r="Y734" s="154" t="s">
        <v>499</v>
      </c>
      <c r="Z734" s="131" t="s">
        <v>745</v>
      </c>
      <c r="AA734" s="124"/>
      <c r="AB734" s="132"/>
      <c r="AC734" s="133"/>
      <c r="AD734" s="134"/>
      <c r="AE734" s="133"/>
      <c r="AF734" s="135" t="str">
        <f t="array" ref="AF734">xlookup($E:$E,'CLV2'!$A:$A,'CLV2'!E:E)</f>
        <v>2.VEGETABLES</v>
      </c>
      <c r="AG734" s="135" t="str">
        <f t="shared" si="10"/>
        <v>Pack</v>
      </c>
      <c r="AH734" s="136">
        <f t="shared" si="11"/>
        <v>1</v>
      </c>
      <c r="AI734" s="137">
        <f t="array" ref="AI734">XLOOKUP(E734,'Đơn giá'!A:A,'Đơn giá'!D:D)</f>
        <v>7000</v>
      </c>
      <c r="AJ734" s="138">
        <f t="shared" si="12"/>
        <v>21000</v>
      </c>
      <c r="AK734" s="138">
        <f t="shared" si="13"/>
        <v>0</v>
      </c>
      <c r="AL734" s="138">
        <f t="shared" si="14"/>
        <v>0</v>
      </c>
      <c r="AM734" s="138">
        <f t="shared" si="15"/>
        <v>21000</v>
      </c>
      <c r="AN734" s="138">
        <f t="shared" si="16"/>
        <v>0</v>
      </c>
      <c r="AO734" s="139" t="str">
        <f t="array" ref="AO734">XLOOKUP($D:$D,'DS ST'!$J:$J,'DS ST'!K:K)</f>
        <v/>
      </c>
      <c r="AP734" s="139" t="str">
        <f t="array" ref="AP734">XLOOKUP($D:$D,'DS ST'!$J:$J,'DS ST'!L:L)</f>
        <v/>
      </c>
      <c r="AQ734" s="139" t="str">
        <f t="array" ref="AQ734">XLOOKUP($D:$D,'DS ST'!$J:$J,'DS ST'!M:M)</f>
        <v/>
      </c>
      <c r="AR734" s="140"/>
      <c r="AS734" s="140"/>
      <c r="AT734" s="135" t="str">
        <f t="array" ref="AT734">xlookup($E:$E,'CLV2'!$A:$A,'CLV2'!$F:$F)</f>
        <v>3.LEAFY VEGGIES</v>
      </c>
      <c r="AU734" s="135" t="str">
        <f t="array" ref="AU734">xlookup($E:$E,'CLV2'!$A:$A,'CLV2'!$G:$G)</f>
        <v>4.Rau Ăn Lá Thông Dụng</v>
      </c>
      <c r="AV734" s="142"/>
      <c r="AW734" s="143"/>
      <c r="AX734" s="144"/>
    </row>
    <row r="735" ht="22.5" customHeight="1">
      <c r="A735" s="113"/>
      <c r="B735" s="114">
        <v>46236.0</v>
      </c>
      <c r="C735" s="115" t="s">
        <v>786</v>
      </c>
      <c r="D735" s="116" t="str">
        <f>VLOOKUP(C735,'DS ST'!A:B,2,0)</f>
        <v>A224</v>
      </c>
      <c r="E735" s="117">
        <v>1100816.0</v>
      </c>
      <c r="F735" s="115" t="s">
        <v>919</v>
      </c>
      <c r="G735" s="115" t="s">
        <v>104</v>
      </c>
      <c r="H735" s="118">
        <v>15.5</v>
      </c>
      <c r="I735" s="118">
        <v>15.44</v>
      </c>
      <c r="J735" s="119">
        <f t="shared" si="4"/>
        <v>0.06</v>
      </c>
      <c r="K735" s="115" t="s">
        <v>5678</v>
      </c>
      <c r="L735" s="121" t="str">
        <f t="shared" si="5"/>
        <v>PT16032981100816</v>
      </c>
      <c r="M735" s="219" t="s">
        <v>5679</v>
      </c>
      <c r="N735" s="122">
        <v>0.0600000000000005</v>
      </c>
      <c r="O735" s="122"/>
      <c r="P735" s="119">
        <f t="shared" si="6"/>
        <v>0</v>
      </c>
      <c r="Q735" s="124"/>
      <c r="R735" s="124"/>
      <c r="S735" s="124"/>
      <c r="T735" s="125" t="s">
        <v>695</v>
      </c>
      <c r="U735" s="126" t="s">
        <v>697</v>
      </c>
      <c r="V735" s="127" t="s">
        <v>492</v>
      </c>
      <c r="W735" s="129" t="str">
        <f t="shared" si="7"/>
        <v>Hao hụt</v>
      </c>
      <c r="X735" s="129" t="str">
        <f t="shared" si="34"/>
        <v/>
      </c>
      <c r="Y735" s="154" t="s">
        <v>499</v>
      </c>
      <c r="Z735" s="131" t="s">
        <v>745</v>
      </c>
      <c r="AA735" s="124"/>
      <c r="AB735" s="132"/>
      <c r="AC735" s="133"/>
      <c r="AD735" s="134"/>
      <c r="AE735" s="133"/>
      <c r="AF735" s="135" t="str">
        <f t="array" ref="AF735">xlookup($E:$E,'CLV2'!$A:$A,'CLV2'!E:E)</f>
        <v>2.FRUITS</v>
      </c>
      <c r="AG735" s="135" t="str">
        <f t="shared" si="10"/>
        <v>KG</v>
      </c>
      <c r="AH735" s="136">
        <f t="shared" si="11"/>
        <v>0.003870967742</v>
      </c>
      <c r="AI735" s="137">
        <f t="array" ref="AI735">XLOOKUP(E735,'Đơn giá'!A:A,'Đơn giá'!D:D)</f>
        <v>19000</v>
      </c>
      <c r="AJ735" s="138">
        <f t="shared" si="12"/>
        <v>1140</v>
      </c>
      <c r="AK735" s="138">
        <f t="shared" si="13"/>
        <v>1140</v>
      </c>
      <c r="AL735" s="138">
        <f t="shared" si="14"/>
        <v>0</v>
      </c>
      <c r="AM735" s="138">
        <f t="shared" si="15"/>
        <v>0</v>
      </c>
      <c r="AN735" s="138">
        <f t="shared" si="16"/>
        <v>0</v>
      </c>
      <c r="AO735" s="139" t="str">
        <f t="array" ref="AO735">XLOOKUP($D:$D,'DS ST'!$J:$J,'DS ST'!K:K)</f>
        <v/>
      </c>
      <c r="AP735" s="139" t="str">
        <f t="array" ref="AP735">XLOOKUP($D:$D,'DS ST'!$J:$J,'DS ST'!L:L)</f>
        <v/>
      </c>
      <c r="AQ735" s="139" t="str">
        <f t="array" ref="AQ735">XLOOKUP($D:$D,'DS ST'!$J:$J,'DS ST'!M:M)</f>
        <v/>
      </c>
      <c r="AR735" s="140"/>
      <c r="AS735" s="140"/>
      <c r="AT735" s="135" t="str">
        <f t="array" ref="AT735">xlookup($E:$E,'CLV2'!$A:$A,'CLV2'!$F:$F)</f>
        <v>3.LOCAL FRUITS</v>
      </c>
      <c r="AU735" s="135" t="str">
        <f t="array" ref="AU735">xlookup($E:$E,'CLV2'!$A:$A,'CLV2'!$G:$G)</f>
        <v>4.Dưa Hấu</v>
      </c>
      <c r="AV735" s="142"/>
      <c r="AW735" s="143"/>
      <c r="AX735" s="144"/>
    </row>
    <row r="736" ht="22.5" customHeight="1">
      <c r="A736" s="113"/>
      <c r="B736" s="114">
        <v>46236.0</v>
      </c>
      <c r="C736" s="115" t="s">
        <v>786</v>
      </c>
      <c r="D736" s="116" t="str">
        <f>VLOOKUP(C736,'DS ST'!A:B,2,0)</f>
        <v>A224</v>
      </c>
      <c r="E736" s="117">
        <v>1101366.0</v>
      </c>
      <c r="F736" s="115" t="s">
        <v>1804</v>
      </c>
      <c r="G736" s="115" t="s">
        <v>104</v>
      </c>
      <c r="H736" s="118">
        <v>4.1</v>
      </c>
      <c r="I736" s="118">
        <v>4.04</v>
      </c>
      <c r="J736" s="119">
        <f t="shared" si="4"/>
        <v>0.06</v>
      </c>
      <c r="K736" s="115" t="s">
        <v>5678</v>
      </c>
      <c r="L736" s="121" t="str">
        <f t="shared" si="5"/>
        <v>PT16032981101366</v>
      </c>
      <c r="M736" s="219" t="s">
        <v>5679</v>
      </c>
      <c r="N736" s="122">
        <v>0.05999999999999961</v>
      </c>
      <c r="O736" s="122"/>
      <c r="P736" s="119">
        <f t="shared" si="6"/>
        <v>0</v>
      </c>
      <c r="Q736" s="124"/>
      <c r="R736" s="124"/>
      <c r="S736" s="124"/>
      <c r="T736" s="125" t="s">
        <v>695</v>
      </c>
      <c r="U736" s="126" t="s">
        <v>697</v>
      </c>
      <c r="V736" s="127" t="s">
        <v>492</v>
      </c>
      <c r="W736" s="129" t="str">
        <f t="shared" si="7"/>
        <v>Hao hụt</v>
      </c>
      <c r="X736" s="129" t="str">
        <f t="shared" si="34"/>
        <v/>
      </c>
      <c r="Y736" s="154" t="s">
        <v>499</v>
      </c>
      <c r="Z736" s="131" t="s">
        <v>745</v>
      </c>
      <c r="AA736" s="124"/>
      <c r="AB736" s="132"/>
      <c r="AC736" s="133"/>
      <c r="AD736" s="134"/>
      <c r="AE736" s="133"/>
      <c r="AF736" s="135" t="str">
        <f t="array" ref="AF736">xlookup($E:$E,'CLV2'!$A:$A,'CLV2'!E:E)</f>
        <v>2.VEGETABLES</v>
      </c>
      <c r="AG736" s="135" t="str">
        <f t="shared" si="10"/>
        <v>KG</v>
      </c>
      <c r="AH736" s="136">
        <f t="shared" si="11"/>
        <v>0.01463414634</v>
      </c>
      <c r="AI736" s="137">
        <f t="array" ref="AI736">XLOOKUP(E736,'Đơn giá'!A:A,'Đơn giá'!D:D)</f>
        <v>55000</v>
      </c>
      <c r="AJ736" s="138">
        <f t="shared" si="12"/>
        <v>3300</v>
      </c>
      <c r="AK736" s="138">
        <f t="shared" si="13"/>
        <v>3300</v>
      </c>
      <c r="AL736" s="138">
        <f t="shared" si="14"/>
        <v>0</v>
      </c>
      <c r="AM736" s="138">
        <f t="shared" si="15"/>
        <v>0</v>
      </c>
      <c r="AN736" s="138">
        <f t="shared" si="16"/>
        <v>0</v>
      </c>
      <c r="AO736" s="139" t="str">
        <f t="array" ref="AO736">XLOOKUP($D:$D,'DS ST'!$J:$J,'DS ST'!K:K)</f>
        <v/>
      </c>
      <c r="AP736" s="139" t="str">
        <f t="array" ref="AP736">XLOOKUP($D:$D,'DS ST'!$J:$J,'DS ST'!L:L)</f>
        <v/>
      </c>
      <c r="AQ736" s="139" t="str">
        <f t="array" ref="AQ736">XLOOKUP($D:$D,'DS ST'!$J:$J,'DS ST'!M:M)</f>
        <v/>
      </c>
      <c r="AR736" s="140"/>
      <c r="AS736" s="140"/>
      <c r="AT736" s="135" t="str">
        <f t="array" ref="AT736">xlookup($E:$E,'CLV2'!$A:$A,'CLV2'!$F:$F)</f>
        <v>3.LEAFY VEGGIES</v>
      </c>
      <c r="AU736" s="135" t="str">
        <f t="array" ref="AU736">xlookup($E:$E,'CLV2'!$A:$A,'CLV2'!$G:$G)</f>
        <v>4.Rau Ăn Bông</v>
      </c>
      <c r="AV736" s="142"/>
      <c r="AW736" s="143"/>
      <c r="AX736" s="144"/>
    </row>
    <row r="737" ht="22.5" customHeight="1">
      <c r="A737" s="113"/>
      <c r="B737" s="114">
        <v>46236.0</v>
      </c>
      <c r="C737" s="115" t="s">
        <v>70</v>
      </c>
      <c r="D737" s="116" t="str">
        <f>VLOOKUP(C737,'DS ST'!A:B,2,0)</f>
        <v>A101</v>
      </c>
      <c r="E737" s="117">
        <v>1101079.0</v>
      </c>
      <c r="F737" s="115" t="s">
        <v>2047</v>
      </c>
      <c r="G737" s="115" t="s">
        <v>104</v>
      </c>
      <c r="H737" s="118">
        <v>6.0</v>
      </c>
      <c r="I737" s="118">
        <v>5.98</v>
      </c>
      <c r="J737" s="119">
        <f t="shared" si="4"/>
        <v>0.02</v>
      </c>
      <c r="K737" s="115" t="s">
        <v>5680</v>
      </c>
      <c r="L737" s="121" t="str">
        <f t="shared" si="5"/>
        <v>PT16032861101079</v>
      </c>
      <c r="M737" s="219" t="s">
        <v>5681</v>
      </c>
      <c r="N737" s="122">
        <v>0.019999999999999574</v>
      </c>
      <c r="O737" s="122"/>
      <c r="P737" s="119">
        <f t="shared" si="6"/>
        <v>0</v>
      </c>
      <c r="Q737" s="124"/>
      <c r="R737" s="124"/>
      <c r="S737" s="124"/>
      <c r="T737" s="125" t="s">
        <v>695</v>
      </c>
      <c r="U737" s="126" t="s">
        <v>697</v>
      </c>
      <c r="V737" s="127" t="s">
        <v>492</v>
      </c>
      <c r="W737" s="129" t="str">
        <f t="shared" si="7"/>
        <v>Hao hụt</v>
      </c>
      <c r="X737" s="129" t="str">
        <f t="shared" si="34"/>
        <v/>
      </c>
      <c r="Y737" s="154" t="s">
        <v>499</v>
      </c>
      <c r="Z737" s="131" t="s">
        <v>745</v>
      </c>
      <c r="AA737" s="124"/>
      <c r="AB737" s="132"/>
      <c r="AC737" s="133"/>
      <c r="AD737" s="134"/>
      <c r="AE737" s="133"/>
      <c r="AF737" s="135" t="str">
        <f t="array" ref="AF737">xlookup($E:$E,'CLV2'!$A:$A,'CLV2'!E:E)</f>
        <v>2.FRUITS</v>
      </c>
      <c r="AG737" s="135" t="str">
        <f t="shared" si="10"/>
        <v>KG</v>
      </c>
      <c r="AH737" s="136">
        <f t="shared" si="11"/>
        <v>0.003333333333</v>
      </c>
      <c r="AI737" s="137">
        <f t="array" ref="AI737">XLOOKUP(E737,'Đơn giá'!A:A,'Đơn giá'!D:D)</f>
        <v>69416</v>
      </c>
      <c r="AJ737" s="138">
        <f t="shared" si="12"/>
        <v>1388.32</v>
      </c>
      <c r="AK737" s="138">
        <f t="shared" si="13"/>
        <v>1388.32</v>
      </c>
      <c r="AL737" s="138">
        <f t="shared" si="14"/>
        <v>0</v>
      </c>
      <c r="AM737" s="138">
        <f t="shared" si="15"/>
        <v>0</v>
      </c>
      <c r="AN737" s="138">
        <f t="shared" si="16"/>
        <v>0</v>
      </c>
      <c r="AO737" s="139" t="str">
        <f t="array" ref="AO737">XLOOKUP($D:$D,'DS ST'!$J:$J,'DS ST'!K:K)</f>
        <v>SC011505 - Lê Ngọc Phát</v>
      </c>
      <c r="AP737" s="139" t="str">
        <f t="array" ref="AP737">XLOOKUP($D:$D,'DS ST'!$J:$J,'DS ST'!L:L)</f>
        <v>Nguyễn Thị Cà</v>
      </c>
      <c r="AQ737" s="139" t="str">
        <f t="array" ref="AQ737">XLOOKUP($D:$D,'DS ST'!$J:$J,'DS ST'!M:M)</f>
        <v>HCM 027</v>
      </c>
      <c r="AR737" s="140"/>
      <c r="AS737" s="140"/>
      <c r="AT737" s="135" t="str">
        <f t="array" ref="AT737">xlookup($E:$E,'CLV2'!$A:$A,'CLV2'!$F:$F)</f>
        <v>3.LOCAL FRUITS</v>
      </c>
      <c r="AU737" s="135" t="str">
        <f t="array" ref="AU737">xlookup($E:$E,'CLV2'!$A:$A,'CLV2'!$G:$G)</f>
        <v>4.Bơ</v>
      </c>
      <c r="AV737" s="142"/>
      <c r="AW737" s="143"/>
      <c r="AX737" s="144"/>
    </row>
    <row r="738" ht="22.5" customHeight="1">
      <c r="A738" s="113"/>
      <c r="B738" s="114">
        <v>46236.0</v>
      </c>
      <c r="C738" s="115" t="s">
        <v>70</v>
      </c>
      <c r="D738" s="116" t="str">
        <f>VLOOKUP(C738,'DS ST'!A:B,2,0)</f>
        <v>A101</v>
      </c>
      <c r="E738" s="117">
        <v>1101818.0</v>
      </c>
      <c r="F738" s="115" t="s">
        <v>2303</v>
      </c>
      <c r="G738" s="115" t="s">
        <v>104</v>
      </c>
      <c r="H738" s="118">
        <v>3.0</v>
      </c>
      <c r="I738" s="118">
        <v>2.92</v>
      </c>
      <c r="J738" s="119">
        <f t="shared" si="4"/>
        <v>0.08</v>
      </c>
      <c r="K738" s="115" t="s">
        <v>5680</v>
      </c>
      <c r="L738" s="121" t="str">
        <f t="shared" si="5"/>
        <v>PT16032861101818</v>
      </c>
      <c r="M738" s="219" t="s">
        <v>5681</v>
      </c>
      <c r="N738" s="122">
        <v>0.08000000000000007</v>
      </c>
      <c r="O738" s="122"/>
      <c r="P738" s="119">
        <f t="shared" si="6"/>
        <v>0</v>
      </c>
      <c r="Q738" s="124"/>
      <c r="R738" s="124"/>
      <c r="S738" s="124"/>
      <c r="T738" s="125" t="s">
        <v>695</v>
      </c>
      <c r="U738" s="126" t="s">
        <v>697</v>
      </c>
      <c r="V738" s="127" t="s">
        <v>492</v>
      </c>
      <c r="W738" s="129" t="str">
        <f t="shared" si="7"/>
        <v>Hao hụt</v>
      </c>
      <c r="X738" s="129" t="str">
        <f t="shared" si="34"/>
        <v/>
      </c>
      <c r="Y738" s="154" t="s">
        <v>499</v>
      </c>
      <c r="Z738" s="131" t="s">
        <v>745</v>
      </c>
      <c r="AA738" s="124"/>
      <c r="AB738" s="132"/>
      <c r="AC738" s="133"/>
      <c r="AD738" s="134"/>
      <c r="AE738" s="133"/>
      <c r="AF738" s="135" t="str">
        <f t="array" ref="AF738">xlookup($E:$E,'CLV2'!$A:$A,'CLV2'!E:E)</f>
        <v>2.FRUITS</v>
      </c>
      <c r="AG738" s="135" t="str">
        <f t="shared" si="10"/>
        <v>KG</v>
      </c>
      <c r="AH738" s="136">
        <f t="shared" si="11"/>
        <v>0.02666666667</v>
      </c>
      <c r="AI738" s="137">
        <f t="array" ref="AI738">XLOOKUP(E738,'Đơn giá'!A:A,'Đơn giá'!D:D)</f>
        <v>31090</v>
      </c>
      <c r="AJ738" s="138">
        <f t="shared" si="12"/>
        <v>2487.2</v>
      </c>
      <c r="AK738" s="138">
        <f t="shared" si="13"/>
        <v>2487.2</v>
      </c>
      <c r="AL738" s="138">
        <f t="shared" si="14"/>
        <v>0</v>
      </c>
      <c r="AM738" s="138">
        <f t="shared" si="15"/>
        <v>0</v>
      </c>
      <c r="AN738" s="138">
        <f t="shared" si="16"/>
        <v>0</v>
      </c>
      <c r="AO738" s="139" t="str">
        <f t="array" ref="AO738">XLOOKUP($D:$D,'DS ST'!$J:$J,'DS ST'!K:K)</f>
        <v>SC011505 - Lê Ngọc Phát</v>
      </c>
      <c r="AP738" s="139" t="str">
        <f t="array" ref="AP738">XLOOKUP($D:$D,'DS ST'!$J:$J,'DS ST'!L:L)</f>
        <v>Nguyễn Thị Cà</v>
      </c>
      <c r="AQ738" s="139" t="str">
        <f t="array" ref="AQ738">XLOOKUP($D:$D,'DS ST'!$J:$J,'DS ST'!M:M)</f>
        <v>HCM 027</v>
      </c>
      <c r="AR738" s="140"/>
      <c r="AS738" s="140"/>
      <c r="AT738" s="135" t="str">
        <f t="array" ref="AT738">xlookup($E:$E,'CLV2'!$A:$A,'CLV2'!$F:$F)</f>
        <v>3.LOCAL FRUITS</v>
      </c>
      <c r="AU738" s="135" t="str">
        <f t="array" ref="AU738">xlookup($E:$E,'CLV2'!$A:$A,'CLV2'!$G:$G)</f>
        <v>4.Trái Cây Đa Dạng</v>
      </c>
      <c r="AV738" s="142"/>
      <c r="AW738" s="143"/>
      <c r="AX738" s="144"/>
    </row>
    <row r="739" ht="22.5" customHeight="1">
      <c r="A739" s="113"/>
      <c r="B739" s="114">
        <v>46236.0</v>
      </c>
      <c r="C739" s="115" t="s">
        <v>70</v>
      </c>
      <c r="D739" s="116" t="str">
        <f>VLOOKUP(C739,'DS ST'!A:B,2,0)</f>
        <v>A101</v>
      </c>
      <c r="E739" s="117">
        <v>1102981.0</v>
      </c>
      <c r="F739" s="115" t="s">
        <v>5260</v>
      </c>
      <c r="G739" s="115" t="s">
        <v>104</v>
      </c>
      <c r="H739" s="118">
        <v>3.1</v>
      </c>
      <c r="I739" s="118">
        <v>3.08</v>
      </c>
      <c r="J739" s="119">
        <f t="shared" si="4"/>
        <v>0.02</v>
      </c>
      <c r="K739" s="115" t="s">
        <v>5680</v>
      </c>
      <c r="L739" s="121" t="str">
        <f t="shared" si="5"/>
        <v>PT16032861102981</v>
      </c>
      <c r="M739" s="219" t="s">
        <v>5681</v>
      </c>
      <c r="N739" s="122">
        <v>0.020000000000000018</v>
      </c>
      <c r="O739" s="122"/>
      <c r="P739" s="119">
        <f t="shared" si="6"/>
        <v>0</v>
      </c>
      <c r="Q739" s="124"/>
      <c r="R739" s="124"/>
      <c r="S739" s="124"/>
      <c r="T739" s="125" t="s">
        <v>695</v>
      </c>
      <c r="U739" s="126" t="s">
        <v>697</v>
      </c>
      <c r="V739" s="127" t="s">
        <v>492</v>
      </c>
      <c r="W739" s="129" t="str">
        <f t="shared" si="7"/>
        <v>Hao hụt</v>
      </c>
      <c r="X739" s="129" t="str">
        <f t="shared" si="34"/>
        <v/>
      </c>
      <c r="Y739" s="154" t="s">
        <v>499</v>
      </c>
      <c r="Z739" s="131" t="s">
        <v>745</v>
      </c>
      <c r="AA739" s="124"/>
      <c r="AB739" s="132"/>
      <c r="AC739" s="133"/>
      <c r="AD739" s="134"/>
      <c r="AE739" s="133"/>
      <c r="AF739" s="135" t="str">
        <f t="array" ref="AF739">xlookup($E:$E,'CLV2'!$A:$A,'CLV2'!E:E)</f>
        <v>2.FRUITS</v>
      </c>
      <c r="AG739" s="135" t="str">
        <f t="shared" si="10"/>
        <v>KG</v>
      </c>
      <c r="AH739" s="136">
        <f t="shared" si="11"/>
        <v>0.006451612903</v>
      </c>
      <c r="AI739" s="137" t="str">
        <f t="array" ref="AI739">XLOOKUP(E739,'Đơn giá'!A:A,'Đơn giá'!D:D)</f>
        <v>#N/A</v>
      </c>
      <c r="AJ739" s="138" t="str">
        <f t="shared" si="12"/>
        <v>#N/A</v>
      </c>
      <c r="AK739" s="138" t="str">
        <f t="shared" si="13"/>
        <v>#N/A</v>
      </c>
      <c r="AL739" s="138">
        <f t="shared" si="14"/>
        <v>0</v>
      </c>
      <c r="AM739" s="138" t="str">
        <f t="shared" si="15"/>
        <v>#N/A</v>
      </c>
      <c r="AN739" s="138">
        <f t="shared" si="16"/>
        <v>0</v>
      </c>
      <c r="AO739" s="139" t="str">
        <f t="array" ref="AO739">XLOOKUP($D:$D,'DS ST'!$J:$J,'DS ST'!K:K)</f>
        <v>SC011505 - Lê Ngọc Phát</v>
      </c>
      <c r="AP739" s="139" t="str">
        <f t="array" ref="AP739">XLOOKUP($D:$D,'DS ST'!$J:$J,'DS ST'!L:L)</f>
        <v>Nguyễn Thị Cà</v>
      </c>
      <c r="AQ739" s="139" t="str">
        <f t="array" ref="AQ739">XLOOKUP($D:$D,'DS ST'!$J:$J,'DS ST'!M:M)</f>
        <v>HCM 027</v>
      </c>
      <c r="AR739" s="140"/>
      <c r="AS739" s="140"/>
      <c r="AT739" s="135" t="str">
        <f t="array" ref="AT739">xlookup($E:$E,'CLV2'!$A:$A,'CLV2'!$F:$F)</f>
        <v>3.LOCAL FRUITS</v>
      </c>
      <c r="AU739" s="135" t="str">
        <f t="array" ref="AU739">xlookup($E:$E,'CLV2'!$A:$A,'CLV2'!$G:$G)</f>
        <v>4.Bơ</v>
      </c>
      <c r="AV739" s="142"/>
      <c r="AW739" s="143"/>
      <c r="AX739" s="144"/>
    </row>
    <row r="740" ht="22.5" customHeight="1">
      <c r="A740" s="113"/>
      <c r="B740" s="114">
        <v>46236.0</v>
      </c>
      <c r="C740" s="115" t="s">
        <v>161</v>
      </c>
      <c r="D740" s="116" t="str">
        <f>VLOOKUP(C740,'DS ST'!A:B,2,0)</f>
        <v>A107</v>
      </c>
      <c r="E740" s="117">
        <v>11374.0</v>
      </c>
      <c r="F740" s="115" t="s">
        <v>1412</v>
      </c>
      <c r="G740" s="115" t="s">
        <v>275</v>
      </c>
      <c r="H740" s="118">
        <v>5.0</v>
      </c>
      <c r="I740" s="118">
        <v>0.0</v>
      </c>
      <c r="J740" s="119">
        <f t="shared" si="4"/>
        <v>5</v>
      </c>
      <c r="K740" s="115" t="s">
        <v>5682</v>
      </c>
      <c r="L740" s="121" t="str">
        <f t="shared" si="5"/>
        <v>PT160328511374</v>
      </c>
      <c r="M740" s="219" t="s">
        <v>5683</v>
      </c>
      <c r="N740" s="122"/>
      <c r="O740" s="122"/>
      <c r="P740" s="119">
        <f t="shared" si="6"/>
        <v>5</v>
      </c>
      <c r="Q740" s="124"/>
      <c r="R740" s="124"/>
      <c r="S740" s="124"/>
      <c r="T740" s="125"/>
      <c r="U740" s="126" t="s">
        <v>697</v>
      </c>
      <c r="V740" s="127" t="s">
        <v>1500</v>
      </c>
      <c r="W740" s="129" t="str">
        <f t="shared" si="7"/>
        <v/>
      </c>
      <c r="X740" s="129" t="str">
        <f t="shared" si="34"/>
        <v/>
      </c>
      <c r="Y740" s="130" t="str">
        <f>IF(N(P740)&lt;=0,"",IF(OR(T740="Hình KDB",T740="Hình tele",ISNUMBER(SEARCH("Hình KDB",T740)),ISNUMBER(SEARCH("Hình tele",T740)),ISNUMBER(SEARCH("sai code",T740)),ISNUMBER(SEARCH("Thiếu kiện",U740))),"Kho rau",IF(AND(T740&lt;&gt;"Hình KDB",T740&lt;&gt;"Hình tele"),"Chưa xác định",IF(N(O740)&gt;0,IF(OR(T740="Hình KDB",T740="Hình tele",ISNUMBER(SEARCH("Hình KDB",T740)),ISNUMBER(SEARCH("Hình tele",T740)),ISNUMBER(SEARCH("sai code",T740)),ISNUMBER(SEARCH("Thiếu kiện",U740))),"Kho rau","Chưa xác định"),IF(OR(T740="Hình KDB",T740="Hình tele",ISNUMBER(SEARCH("Hình KDB",T740)),ISNUMBER(SEARCH("Hình tele",T740)),ISNUMBER(SEARCH("sai code",T740)),ISNUMBER(SEARCH("Thiếu kiện",U740))),"Kho rau",IF(V740="Chưa xác định","Chưa xác định",IF(OR(V740="DC giao thiếu",V740="TX giao thiếu kiện",V740="Hàng không đạt CL"),"Kho rau","")))))))</f>
        <v>Chưa xác định</v>
      </c>
      <c r="Z740" s="131" t="s">
        <v>3828</v>
      </c>
      <c r="AA740" s="124"/>
      <c r="AB740" s="132"/>
      <c r="AC740" s="133"/>
      <c r="AD740" s="134"/>
      <c r="AE740" s="133"/>
      <c r="AF740" s="135" t="str">
        <f t="array" ref="AF740">xlookup($E:$E,'CLV2'!$A:$A,'CLV2'!E:E)</f>
        <v>2.VEGETABLES</v>
      </c>
      <c r="AG740" s="135" t="str">
        <f t="shared" si="10"/>
        <v>Pack</v>
      </c>
      <c r="AH740" s="136">
        <f t="shared" si="11"/>
        <v>1</v>
      </c>
      <c r="AI740" s="137">
        <f t="array" ref="AI740">XLOOKUP(E740,'Đơn giá'!A:A,'Đơn giá'!D:D)</f>
        <v>13306</v>
      </c>
      <c r="AJ740" s="138">
        <f t="shared" si="12"/>
        <v>66530</v>
      </c>
      <c r="AK740" s="138">
        <f t="shared" si="13"/>
        <v>0</v>
      </c>
      <c r="AL740" s="138">
        <f t="shared" si="14"/>
        <v>0</v>
      </c>
      <c r="AM740" s="138">
        <f t="shared" si="15"/>
        <v>0</v>
      </c>
      <c r="AN740" s="138">
        <f t="shared" si="16"/>
        <v>66530</v>
      </c>
      <c r="AO740" s="139" t="str">
        <f t="array" ref="AO740">XLOOKUP($D:$D,'DS ST'!$J:$J,'DS ST'!K:K)</f>
        <v>SC006728 - Nguyễn Đình Vũ</v>
      </c>
      <c r="AP740" s="139" t="str">
        <f t="array" ref="AP740">XLOOKUP($D:$D,'DS ST'!$J:$J,'DS ST'!L:L)</f>
        <v>Nguyễn Thị Cà</v>
      </c>
      <c r="AQ740" s="139" t="str">
        <f t="array" ref="AQ740">XLOOKUP($D:$D,'DS ST'!$J:$J,'DS ST'!M:M)</f>
        <v>HCM 006</v>
      </c>
      <c r="AR740" s="140"/>
      <c r="AS740" s="140"/>
      <c r="AT740" s="135" t="str">
        <f t="array" ref="AT740">xlookup($E:$E,'CLV2'!$A:$A,'CLV2'!$F:$F)</f>
        <v>3.FRUIT VEGGIES</v>
      </c>
      <c r="AU740" s="135" t="str">
        <f t="array" ref="AU740">xlookup($E:$E,'CLV2'!$A:$A,'CLV2'!$G:$G)</f>
        <v>4.Cà Chua, Dưa Leo, Ớt Chuông</v>
      </c>
      <c r="AV740" s="142"/>
      <c r="AW740" s="143"/>
      <c r="AX740" s="144"/>
    </row>
    <row r="741" ht="22.5" customHeight="1">
      <c r="A741" s="113"/>
      <c r="B741" s="114">
        <v>46236.0</v>
      </c>
      <c r="C741" s="115" t="s">
        <v>161</v>
      </c>
      <c r="D741" s="116" t="str">
        <f>VLOOKUP(C741,'DS ST'!A:B,2,0)</f>
        <v>A107</v>
      </c>
      <c r="E741" s="117">
        <v>1101003.0</v>
      </c>
      <c r="F741" s="115" t="s">
        <v>1984</v>
      </c>
      <c r="G741" s="115" t="s">
        <v>104</v>
      </c>
      <c r="H741" s="118">
        <v>12.4</v>
      </c>
      <c r="I741" s="118">
        <v>12.26</v>
      </c>
      <c r="J741" s="119">
        <f t="shared" si="4"/>
        <v>0.14</v>
      </c>
      <c r="K741" s="115" t="s">
        <v>5682</v>
      </c>
      <c r="L741" s="121" t="str">
        <f t="shared" si="5"/>
        <v>PT16032851101003</v>
      </c>
      <c r="M741" s="219" t="s">
        <v>5683</v>
      </c>
      <c r="N741" s="122">
        <v>0.14000000000000057</v>
      </c>
      <c r="O741" s="122"/>
      <c r="P741" s="119">
        <f t="shared" si="6"/>
        <v>0</v>
      </c>
      <c r="Q741" s="124"/>
      <c r="R741" s="124"/>
      <c r="S741" s="124"/>
      <c r="T741" s="125" t="s">
        <v>695</v>
      </c>
      <c r="U741" s="126" t="s">
        <v>697</v>
      </c>
      <c r="V741" s="127" t="s">
        <v>492</v>
      </c>
      <c r="W741" s="129" t="str">
        <f t="shared" si="7"/>
        <v>Hao hụt</v>
      </c>
      <c r="X741" s="129" t="str">
        <f t="shared" si="34"/>
        <v/>
      </c>
      <c r="Y741" s="154" t="s">
        <v>499</v>
      </c>
      <c r="Z741" s="131" t="s">
        <v>745</v>
      </c>
      <c r="AA741" s="124"/>
      <c r="AB741" s="132"/>
      <c r="AC741" s="133"/>
      <c r="AD741" s="134"/>
      <c r="AE741" s="133"/>
      <c r="AF741" s="135" t="str">
        <f t="array" ref="AF741">xlookup($E:$E,'CLV2'!$A:$A,'CLV2'!E:E)</f>
        <v>2.FRUITS</v>
      </c>
      <c r="AG741" s="135" t="str">
        <f t="shared" si="10"/>
        <v>KG</v>
      </c>
      <c r="AH741" s="136">
        <f t="shared" si="11"/>
        <v>0.01129032258</v>
      </c>
      <c r="AI741" s="137">
        <f t="array" ref="AI741">XLOOKUP(E741,'Đơn giá'!A:A,'Đơn giá'!D:D)</f>
        <v>24000</v>
      </c>
      <c r="AJ741" s="138">
        <f t="shared" si="12"/>
        <v>3360</v>
      </c>
      <c r="AK741" s="138">
        <f t="shared" si="13"/>
        <v>3360</v>
      </c>
      <c r="AL741" s="138">
        <f t="shared" si="14"/>
        <v>0</v>
      </c>
      <c r="AM741" s="138">
        <f t="shared" si="15"/>
        <v>0</v>
      </c>
      <c r="AN741" s="138">
        <f t="shared" si="16"/>
        <v>0</v>
      </c>
      <c r="AO741" s="139" t="str">
        <f t="array" ref="AO741">XLOOKUP($D:$D,'DS ST'!$J:$J,'DS ST'!K:K)</f>
        <v>SC006728 - Nguyễn Đình Vũ</v>
      </c>
      <c r="AP741" s="139" t="str">
        <f t="array" ref="AP741">XLOOKUP($D:$D,'DS ST'!$J:$J,'DS ST'!L:L)</f>
        <v>Nguyễn Thị Cà</v>
      </c>
      <c r="AQ741" s="139" t="str">
        <f t="array" ref="AQ741">XLOOKUP($D:$D,'DS ST'!$J:$J,'DS ST'!M:M)</f>
        <v>HCM 006</v>
      </c>
      <c r="AR741" s="140"/>
      <c r="AS741" s="140"/>
      <c r="AT741" s="135" t="str">
        <f t="array" ref="AT741">xlookup($E:$E,'CLV2'!$A:$A,'CLV2'!$F:$F)</f>
        <v>3.LOCAL FRUITS</v>
      </c>
      <c r="AU741" s="135" t="str">
        <f t="array" ref="AU741">xlookup($E:$E,'CLV2'!$A:$A,'CLV2'!$G:$G)</f>
        <v>4.Dưa Hấu</v>
      </c>
      <c r="AV741" s="142"/>
      <c r="AW741" s="143"/>
      <c r="AX741" s="144"/>
    </row>
    <row r="742" ht="22.5" customHeight="1">
      <c r="A742" s="113"/>
      <c r="B742" s="114">
        <v>46236.0</v>
      </c>
      <c r="C742" s="115" t="s">
        <v>161</v>
      </c>
      <c r="D742" s="116" t="str">
        <f>VLOOKUP(C742,'DS ST'!A:B,2,0)</f>
        <v>A107</v>
      </c>
      <c r="E742" s="117">
        <v>1101366.0</v>
      </c>
      <c r="F742" s="115" t="s">
        <v>1804</v>
      </c>
      <c r="G742" s="115" t="s">
        <v>104</v>
      </c>
      <c r="H742" s="118">
        <v>4.0</v>
      </c>
      <c r="I742" s="118">
        <v>3.98</v>
      </c>
      <c r="J742" s="119">
        <f t="shared" si="4"/>
        <v>0.02</v>
      </c>
      <c r="K742" s="115" t="s">
        <v>5682</v>
      </c>
      <c r="L742" s="121" t="str">
        <f t="shared" si="5"/>
        <v>PT16032851101366</v>
      </c>
      <c r="M742" s="219" t="s">
        <v>5683</v>
      </c>
      <c r="N742" s="122">
        <v>0.020000000000000018</v>
      </c>
      <c r="O742" s="122"/>
      <c r="P742" s="119">
        <f t="shared" si="6"/>
        <v>0</v>
      </c>
      <c r="Q742" s="124"/>
      <c r="R742" s="124"/>
      <c r="S742" s="124"/>
      <c r="T742" s="125" t="s">
        <v>695</v>
      </c>
      <c r="U742" s="126" t="s">
        <v>697</v>
      </c>
      <c r="V742" s="127" t="s">
        <v>492</v>
      </c>
      <c r="W742" s="129" t="str">
        <f t="shared" si="7"/>
        <v>Hao hụt</v>
      </c>
      <c r="X742" s="129" t="str">
        <f t="shared" si="34"/>
        <v/>
      </c>
      <c r="Y742" s="154" t="s">
        <v>499</v>
      </c>
      <c r="Z742" s="131" t="s">
        <v>745</v>
      </c>
      <c r="AA742" s="124"/>
      <c r="AB742" s="132"/>
      <c r="AC742" s="133"/>
      <c r="AD742" s="134"/>
      <c r="AE742" s="133"/>
      <c r="AF742" s="135" t="str">
        <f t="array" ref="AF742">xlookup($E:$E,'CLV2'!$A:$A,'CLV2'!E:E)</f>
        <v>2.VEGETABLES</v>
      </c>
      <c r="AG742" s="135" t="str">
        <f t="shared" si="10"/>
        <v>KG</v>
      </c>
      <c r="AH742" s="136">
        <f t="shared" si="11"/>
        <v>0.005</v>
      </c>
      <c r="AI742" s="137">
        <f t="array" ref="AI742">XLOOKUP(E742,'Đơn giá'!A:A,'Đơn giá'!D:D)</f>
        <v>55000</v>
      </c>
      <c r="AJ742" s="138">
        <f t="shared" si="12"/>
        <v>1100</v>
      </c>
      <c r="AK742" s="138">
        <f t="shared" si="13"/>
        <v>1100</v>
      </c>
      <c r="AL742" s="138">
        <f t="shared" si="14"/>
        <v>0</v>
      </c>
      <c r="AM742" s="138">
        <f t="shared" si="15"/>
        <v>0</v>
      </c>
      <c r="AN742" s="138">
        <f t="shared" si="16"/>
        <v>0</v>
      </c>
      <c r="AO742" s="139" t="str">
        <f t="array" ref="AO742">XLOOKUP($D:$D,'DS ST'!$J:$J,'DS ST'!K:K)</f>
        <v>SC006728 - Nguyễn Đình Vũ</v>
      </c>
      <c r="AP742" s="139" t="str">
        <f t="array" ref="AP742">XLOOKUP($D:$D,'DS ST'!$J:$J,'DS ST'!L:L)</f>
        <v>Nguyễn Thị Cà</v>
      </c>
      <c r="AQ742" s="139" t="str">
        <f t="array" ref="AQ742">XLOOKUP($D:$D,'DS ST'!$J:$J,'DS ST'!M:M)</f>
        <v>HCM 006</v>
      </c>
      <c r="AR742" s="140"/>
      <c r="AS742" s="140"/>
      <c r="AT742" s="135" t="str">
        <f t="array" ref="AT742">xlookup($E:$E,'CLV2'!$A:$A,'CLV2'!$F:$F)</f>
        <v>3.LEAFY VEGGIES</v>
      </c>
      <c r="AU742" s="135" t="str">
        <f t="array" ref="AU742">xlookup($E:$E,'CLV2'!$A:$A,'CLV2'!$G:$G)</f>
        <v>4.Rau Ăn Bông</v>
      </c>
      <c r="AV742" s="142"/>
      <c r="AW742" s="143"/>
      <c r="AX742" s="144"/>
    </row>
    <row r="743" ht="22.5" customHeight="1">
      <c r="A743" s="113"/>
      <c r="B743" s="114">
        <v>46236.0</v>
      </c>
      <c r="C743" s="115" t="s">
        <v>161</v>
      </c>
      <c r="D743" s="116" t="str">
        <f>VLOOKUP(C743,'DS ST'!A:B,2,0)</f>
        <v>A107</v>
      </c>
      <c r="E743" s="117">
        <v>1101592.0</v>
      </c>
      <c r="F743" s="115" t="s">
        <v>1161</v>
      </c>
      <c r="G743" s="115" t="s">
        <v>104</v>
      </c>
      <c r="H743" s="118">
        <v>20.6</v>
      </c>
      <c r="I743" s="118">
        <v>20.24</v>
      </c>
      <c r="J743" s="119">
        <f t="shared" si="4"/>
        <v>0.36</v>
      </c>
      <c r="K743" s="115" t="s">
        <v>5682</v>
      </c>
      <c r="L743" s="121" t="str">
        <f t="shared" si="5"/>
        <v>PT16032851101592</v>
      </c>
      <c r="M743" s="219" t="s">
        <v>5683</v>
      </c>
      <c r="N743" s="122">
        <v>0.360000000000003</v>
      </c>
      <c r="O743" s="122"/>
      <c r="P743" s="119">
        <f t="shared" si="6"/>
        <v>0</v>
      </c>
      <c r="Q743" s="124"/>
      <c r="R743" s="124"/>
      <c r="S743" s="124"/>
      <c r="T743" s="125" t="s">
        <v>695</v>
      </c>
      <c r="U743" s="126" t="s">
        <v>697</v>
      </c>
      <c r="V743" s="127" t="s">
        <v>492</v>
      </c>
      <c r="W743" s="129" t="str">
        <f t="shared" si="7"/>
        <v>Hao hụt</v>
      </c>
      <c r="X743" s="129" t="str">
        <f t="shared" si="34"/>
        <v/>
      </c>
      <c r="Y743" s="154" t="s">
        <v>499</v>
      </c>
      <c r="Z743" s="131" t="s">
        <v>745</v>
      </c>
      <c r="AA743" s="124"/>
      <c r="AB743" s="132"/>
      <c r="AC743" s="133"/>
      <c r="AD743" s="134"/>
      <c r="AE743" s="133"/>
      <c r="AF743" s="135" t="str">
        <f t="array" ref="AF743">xlookup($E:$E,'CLV2'!$A:$A,'CLV2'!E:E)</f>
        <v>2.FRUITS</v>
      </c>
      <c r="AG743" s="135" t="str">
        <f t="shared" si="10"/>
        <v>KG</v>
      </c>
      <c r="AH743" s="136">
        <f t="shared" si="11"/>
        <v>0.01747572816</v>
      </c>
      <c r="AI743" s="137">
        <f t="array" ref="AI743">XLOOKUP(E743,'Đơn giá'!A:A,'Đơn giá'!D:D)</f>
        <v>73000</v>
      </c>
      <c r="AJ743" s="138">
        <f t="shared" si="12"/>
        <v>26280</v>
      </c>
      <c r="AK743" s="138">
        <f t="shared" si="13"/>
        <v>26280</v>
      </c>
      <c r="AL743" s="138">
        <f t="shared" si="14"/>
        <v>0</v>
      </c>
      <c r="AM743" s="138">
        <f t="shared" si="15"/>
        <v>0</v>
      </c>
      <c r="AN743" s="138">
        <f t="shared" si="16"/>
        <v>0</v>
      </c>
      <c r="AO743" s="139" t="str">
        <f t="array" ref="AO743">XLOOKUP($D:$D,'DS ST'!$J:$J,'DS ST'!K:K)</f>
        <v>SC006728 - Nguyễn Đình Vũ</v>
      </c>
      <c r="AP743" s="139" t="str">
        <f t="array" ref="AP743">XLOOKUP($D:$D,'DS ST'!$J:$J,'DS ST'!L:L)</f>
        <v>Nguyễn Thị Cà</v>
      </c>
      <c r="AQ743" s="139" t="str">
        <f t="array" ref="AQ743">XLOOKUP($D:$D,'DS ST'!$J:$J,'DS ST'!M:M)</f>
        <v>HCM 006</v>
      </c>
      <c r="AR743" s="140"/>
      <c r="AS743" s="140"/>
      <c r="AT743" s="135" t="str">
        <f t="array" ref="AT743">xlookup($E:$E,'CLV2'!$A:$A,'CLV2'!$F:$F)</f>
        <v>3.LOCAL FRUITS</v>
      </c>
      <c r="AU743" s="135" t="str">
        <f t="array" ref="AU743">xlookup($E:$E,'CLV2'!$A:$A,'CLV2'!$G:$G)</f>
        <v>4.Sầu Riêng</v>
      </c>
      <c r="AV743" s="142"/>
      <c r="AW743" s="143"/>
      <c r="AX743" s="144"/>
    </row>
    <row r="744" ht="22.5" customHeight="1">
      <c r="A744" s="113"/>
      <c r="B744" s="114">
        <v>46236.0</v>
      </c>
      <c r="C744" s="115" t="s">
        <v>519</v>
      </c>
      <c r="D744" s="116" t="str">
        <f>VLOOKUP(C744,'DS ST'!A:B,2,0)</f>
        <v>A158</v>
      </c>
      <c r="E744" s="117">
        <v>1100816.0</v>
      </c>
      <c r="F744" s="115" t="s">
        <v>919</v>
      </c>
      <c r="G744" s="115" t="s">
        <v>104</v>
      </c>
      <c r="H744" s="118">
        <v>14.6</v>
      </c>
      <c r="I744" s="118">
        <v>14.52</v>
      </c>
      <c r="J744" s="119">
        <f t="shared" si="4"/>
        <v>0.08</v>
      </c>
      <c r="K744" s="115" t="s">
        <v>5684</v>
      </c>
      <c r="L744" s="121" t="str">
        <f t="shared" si="5"/>
        <v>PT16032831100816</v>
      </c>
      <c r="M744" s="219" t="s">
        <v>5685</v>
      </c>
      <c r="N744" s="122">
        <v>0.08000000000000007</v>
      </c>
      <c r="O744" s="122"/>
      <c r="P744" s="119">
        <f t="shared" si="6"/>
        <v>0</v>
      </c>
      <c r="Q744" s="124"/>
      <c r="R744" s="124"/>
      <c r="S744" s="124"/>
      <c r="T744" s="125" t="s">
        <v>695</v>
      </c>
      <c r="U744" s="126" t="s">
        <v>697</v>
      </c>
      <c r="V744" s="127" t="s">
        <v>492</v>
      </c>
      <c r="W744" s="129" t="str">
        <f t="shared" si="7"/>
        <v>Hao hụt</v>
      </c>
      <c r="X744" s="129" t="str">
        <f t="shared" si="34"/>
        <v/>
      </c>
      <c r="Y744" s="154" t="s">
        <v>499</v>
      </c>
      <c r="Z744" s="131" t="s">
        <v>745</v>
      </c>
      <c r="AA744" s="124"/>
      <c r="AB744" s="132"/>
      <c r="AC744" s="133"/>
      <c r="AD744" s="134"/>
      <c r="AE744" s="133"/>
      <c r="AF744" s="135" t="str">
        <f t="array" ref="AF744">xlookup($E:$E,'CLV2'!$A:$A,'CLV2'!E:E)</f>
        <v>2.FRUITS</v>
      </c>
      <c r="AG744" s="135" t="str">
        <f t="shared" si="10"/>
        <v>KG</v>
      </c>
      <c r="AH744" s="136">
        <f t="shared" si="11"/>
        <v>0.005479452055</v>
      </c>
      <c r="AI744" s="137">
        <f t="array" ref="AI744">XLOOKUP(E744,'Đơn giá'!A:A,'Đơn giá'!D:D)</f>
        <v>19000</v>
      </c>
      <c r="AJ744" s="138">
        <f t="shared" si="12"/>
        <v>1520</v>
      </c>
      <c r="AK744" s="138">
        <f t="shared" si="13"/>
        <v>1520</v>
      </c>
      <c r="AL744" s="138">
        <f t="shared" si="14"/>
        <v>0</v>
      </c>
      <c r="AM744" s="138">
        <f t="shared" si="15"/>
        <v>0</v>
      </c>
      <c r="AN744" s="138">
        <f t="shared" si="16"/>
        <v>0</v>
      </c>
      <c r="AO744" s="139" t="str">
        <f t="array" ref="AO744">XLOOKUP($D:$D,'DS ST'!$J:$J,'DS ST'!K:K)</f>
        <v>#N/A</v>
      </c>
      <c r="AP744" s="139" t="str">
        <f t="array" ref="AP744">XLOOKUP($D:$D,'DS ST'!$J:$J,'DS ST'!L:L)</f>
        <v>#N/A</v>
      </c>
      <c r="AQ744" s="139" t="str">
        <f t="array" ref="AQ744">XLOOKUP($D:$D,'DS ST'!$J:$J,'DS ST'!M:M)</f>
        <v>#N/A</v>
      </c>
      <c r="AR744" s="140"/>
      <c r="AS744" s="140"/>
      <c r="AT744" s="135" t="str">
        <f t="array" ref="AT744">xlookup($E:$E,'CLV2'!$A:$A,'CLV2'!$F:$F)</f>
        <v>3.LOCAL FRUITS</v>
      </c>
      <c r="AU744" s="135" t="str">
        <f t="array" ref="AU744">xlookup($E:$E,'CLV2'!$A:$A,'CLV2'!$G:$G)</f>
        <v>4.Dưa Hấu</v>
      </c>
      <c r="AV744" s="142"/>
      <c r="AW744" s="143"/>
      <c r="AX744" s="144"/>
    </row>
    <row r="745" ht="22.5" customHeight="1">
      <c r="A745" s="113"/>
      <c r="B745" s="114">
        <v>46236.0</v>
      </c>
      <c r="C745" s="115" t="s">
        <v>519</v>
      </c>
      <c r="D745" s="116" t="str">
        <f>VLOOKUP(C745,'DS ST'!A:B,2,0)</f>
        <v>A158</v>
      </c>
      <c r="E745" s="117">
        <v>1100992.0</v>
      </c>
      <c r="F745" s="115" t="s">
        <v>641</v>
      </c>
      <c r="G745" s="115" t="s">
        <v>104</v>
      </c>
      <c r="H745" s="118">
        <v>10.1</v>
      </c>
      <c r="I745" s="118">
        <v>9.98</v>
      </c>
      <c r="J745" s="119">
        <f t="shared" si="4"/>
        <v>0.12</v>
      </c>
      <c r="K745" s="115" t="s">
        <v>5684</v>
      </c>
      <c r="L745" s="121" t="str">
        <f t="shared" si="5"/>
        <v>PT16032831100992</v>
      </c>
      <c r="M745" s="219" t="s">
        <v>5685</v>
      </c>
      <c r="N745" s="122">
        <v>0.11999999999999922</v>
      </c>
      <c r="O745" s="122"/>
      <c r="P745" s="119">
        <f t="shared" si="6"/>
        <v>0</v>
      </c>
      <c r="Q745" s="124"/>
      <c r="R745" s="124"/>
      <c r="S745" s="124"/>
      <c r="T745" s="125" t="s">
        <v>695</v>
      </c>
      <c r="U745" s="126" t="s">
        <v>697</v>
      </c>
      <c r="V745" s="127" t="s">
        <v>492</v>
      </c>
      <c r="W745" s="129" t="str">
        <f t="shared" si="7"/>
        <v>Hao hụt</v>
      </c>
      <c r="X745" s="129" t="str">
        <f t="shared" si="34"/>
        <v/>
      </c>
      <c r="Y745" s="154" t="s">
        <v>499</v>
      </c>
      <c r="Z745" s="131" t="s">
        <v>745</v>
      </c>
      <c r="AA745" s="124"/>
      <c r="AB745" s="132"/>
      <c r="AC745" s="133"/>
      <c r="AD745" s="134"/>
      <c r="AE745" s="133"/>
      <c r="AF745" s="135" t="str">
        <f t="array" ref="AF745">xlookup($E:$E,'CLV2'!$A:$A,'CLV2'!E:E)</f>
        <v>2.FRUITS</v>
      </c>
      <c r="AG745" s="135" t="str">
        <f t="shared" si="10"/>
        <v>KG</v>
      </c>
      <c r="AH745" s="136">
        <f t="shared" si="11"/>
        <v>0.01188118812</v>
      </c>
      <c r="AI745" s="137">
        <f t="array" ref="AI745">XLOOKUP(E745,'Đơn giá'!A:A,'Đơn giá'!D:D)</f>
        <v>37000</v>
      </c>
      <c r="AJ745" s="138">
        <f t="shared" si="12"/>
        <v>4440</v>
      </c>
      <c r="AK745" s="138">
        <f t="shared" si="13"/>
        <v>4440</v>
      </c>
      <c r="AL745" s="138">
        <f t="shared" si="14"/>
        <v>0</v>
      </c>
      <c r="AM745" s="138">
        <f t="shared" si="15"/>
        <v>0</v>
      </c>
      <c r="AN745" s="138">
        <f t="shared" si="16"/>
        <v>0</v>
      </c>
      <c r="AO745" s="139" t="str">
        <f t="array" ref="AO745">XLOOKUP($D:$D,'DS ST'!$J:$J,'DS ST'!K:K)</f>
        <v>#N/A</v>
      </c>
      <c r="AP745" s="139" t="str">
        <f t="array" ref="AP745">XLOOKUP($D:$D,'DS ST'!$J:$J,'DS ST'!L:L)</f>
        <v>#N/A</v>
      </c>
      <c r="AQ745" s="139" t="str">
        <f t="array" ref="AQ745">XLOOKUP($D:$D,'DS ST'!$J:$J,'DS ST'!M:M)</f>
        <v>#N/A</v>
      </c>
      <c r="AR745" s="140"/>
      <c r="AS745" s="140"/>
      <c r="AT745" s="135" t="str">
        <f t="array" ref="AT745">xlookup($E:$E,'CLV2'!$A:$A,'CLV2'!$F:$F)</f>
        <v>3.LOCAL FRUITS</v>
      </c>
      <c r="AU745" s="135" t="str">
        <f t="array" ref="AU745">xlookup($E:$E,'CLV2'!$A:$A,'CLV2'!$G:$G)</f>
        <v>4.Dưa Lưới</v>
      </c>
      <c r="AV745" s="142"/>
      <c r="AW745" s="143"/>
      <c r="AX745" s="144"/>
    </row>
    <row r="746" ht="22.5" customHeight="1">
      <c r="A746" s="113"/>
      <c r="B746" s="114">
        <v>46236.0</v>
      </c>
      <c r="C746" s="115" t="s">
        <v>519</v>
      </c>
      <c r="D746" s="116" t="str">
        <f>VLOOKUP(C746,'DS ST'!A:B,2,0)</f>
        <v>A158</v>
      </c>
      <c r="E746" s="117">
        <v>1101366.0</v>
      </c>
      <c r="F746" s="115" t="s">
        <v>1804</v>
      </c>
      <c r="G746" s="115" t="s">
        <v>104</v>
      </c>
      <c r="H746" s="118">
        <v>4.2</v>
      </c>
      <c r="I746" s="118">
        <v>4.13</v>
      </c>
      <c r="J746" s="119">
        <f t="shared" si="4"/>
        <v>0.07</v>
      </c>
      <c r="K746" s="115" t="s">
        <v>5684</v>
      </c>
      <c r="L746" s="121" t="str">
        <f t="shared" si="5"/>
        <v>PT16032831101366</v>
      </c>
      <c r="M746" s="219" t="s">
        <v>5685</v>
      </c>
      <c r="N746" s="122">
        <v>0.07000000000000028</v>
      </c>
      <c r="O746" s="122"/>
      <c r="P746" s="119">
        <f t="shared" si="6"/>
        <v>0</v>
      </c>
      <c r="Q746" s="124"/>
      <c r="R746" s="124"/>
      <c r="S746" s="124"/>
      <c r="T746" s="125" t="s">
        <v>695</v>
      </c>
      <c r="U746" s="126" t="s">
        <v>697</v>
      </c>
      <c r="V746" s="127" t="s">
        <v>492</v>
      </c>
      <c r="W746" s="129" t="str">
        <f t="shared" si="7"/>
        <v>Hao hụt</v>
      </c>
      <c r="X746" s="129" t="str">
        <f t="shared" si="34"/>
        <v/>
      </c>
      <c r="Y746" s="154" t="s">
        <v>499</v>
      </c>
      <c r="Z746" s="131" t="s">
        <v>745</v>
      </c>
      <c r="AA746" s="124"/>
      <c r="AB746" s="132"/>
      <c r="AC746" s="133"/>
      <c r="AD746" s="134"/>
      <c r="AE746" s="133"/>
      <c r="AF746" s="135" t="str">
        <f t="array" ref="AF746">xlookup($E:$E,'CLV2'!$A:$A,'CLV2'!E:E)</f>
        <v>2.VEGETABLES</v>
      </c>
      <c r="AG746" s="135" t="str">
        <f t="shared" si="10"/>
        <v>KG</v>
      </c>
      <c r="AH746" s="136">
        <f t="shared" si="11"/>
        <v>0.01666666667</v>
      </c>
      <c r="AI746" s="137">
        <f t="array" ref="AI746">XLOOKUP(E746,'Đơn giá'!A:A,'Đơn giá'!D:D)</f>
        <v>55000</v>
      </c>
      <c r="AJ746" s="138">
        <f t="shared" si="12"/>
        <v>3850</v>
      </c>
      <c r="AK746" s="138">
        <f t="shared" si="13"/>
        <v>3850</v>
      </c>
      <c r="AL746" s="138">
        <f t="shared" si="14"/>
        <v>0</v>
      </c>
      <c r="AM746" s="138">
        <f t="shared" si="15"/>
        <v>0</v>
      </c>
      <c r="AN746" s="138">
        <f t="shared" si="16"/>
        <v>0</v>
      </c>
      <c r="AO746" s="139" t="str">
        <f t="array" ref="AO746">XLOOKUP($D:$D,'DS ST'!$J:$J,'DS ST'!K:K)</f>
        <v>#N/A</v>
      </c>
      <c r="AP746" s="139" t="str">
        <f t="array" ref="AP746">XLOOKUP($D:$D,'DS ST'!$J:$J,'DS ST'!L:L)</f>
        <v>#N/A</v>
      </c>
      <c r="AQ746" s="139" t="str">
        <f t="array" ref="AQ746">XLOOKUP($D:$D,'DS ST'!$J:$J,'DS ST'!M:M)</f>
        <v>#N/A</v>
      </c>
      <c r="AR746" s="140"/>
      <c r="AS746" s="140"/>
      <c r="AT746" s="135" t="str">
        <f t="array" ref="AT746">xlookup($E:$E,'CLV2'!$A:$A,'CLV2'!$F:$F)</f>
        <v>3.LEAFY VEGGIES</v>
      </c>
      <c r="AU746" s="135" t="str">
        <f t="array" ref="AU746">xlookup($E:$E,'CLV2'!$A:$A,'CLV2'!$G:$G)</f>
        <v>4.Rau Ăn Bông</v>
      </c>
      <c r="AV746" s="142"/>
      <c r="AW746" s="143"/>
      <c r="AX746" s="144"/>
    </row>
    <row r="747" ht="22.5" customHeight="1">
      <c r="A747" s="113"/>
      <c r="B747" s="114">
        <v>46236.0</v>
      </c>
      <c r="C747" s="115" t="s">
        <v>519</v>
      </c>
      <c r="D747" s="116" t="str">
        <f>VLOOKUP(C747,'DS ST'!A:B,2,0)</f>
        <v>A158</v>
      </c>
      <c r="E747" s="117">
        <v>1101592.0</v>
      </c>
      <c r="F747" s="115" t="s">
        <v>1161</v>
      </c>
      <c r="G747" s="115" t="s">
        <v>104</v>
      </c>
      <c r="H747" s="118">
        <v>9.8</v>
      </c>
      <c r="I747" s="118">
        <v>9.58</v>
      </c>
      <c r="J747" s="119">
        <f t="shared" si="4"/>
        <v>0.22</v>
      </c>
      <c r="K747" s="115" t="s">
        <v>5684</v>
      </c>
      <c r="L747" s="121" t="str">
        <f t="shared" si="5"/>
        <v>PT16032831101592</v>
      </c>
      <c r="M747" s="219" t="s">
        <v>5685</v>
      </c>
      <c r="N747" s="122">
        <v>0.22000000000000064</v>
      </c>
      <c r="O747" s="122"/>
      <c r="P747" s="119">
        <f t="shared" si="6"/>
        <v>0</v>
      </c>
      <c r="Q747" s="124"/>
      <c r="R747" s="124"/>
      <c r="S747" s="124"/>
      <c r="T747" s="125" t="s">
        <v>695</v>
      </c>
      <c r="U747" s="126" t="s">
        <v>697</v>
      </c>
      <c r="V747" s="127" t="s">
        <v>492</v>
      </c>
      <c r="W747" s="129" t="str">
        <f t="shared" si="7"/>
        <v>Hao hụt</v>
      </c>
      <c r="X747" s="129" t="str">
        <f t="shared" si="34"/>
        <v/>
      </c>
      <c r="Y747" s="154" t="s">
        <v>499</v>
      </c>
      <c r="Z747" s="131" t="s">
        <v>745</v>
      </c>
      <c r="AA747" s="124"/>
      <c r="AB747" s="132"/>
      <c r="AC747" s="133"/>
      <c r="AD747" s="134"/>
      <c r="AE747" s="133"/>
      <c r="AF747" s="135" t="str">
        <f t="array" ref="AF747">xlookup($E:$E,'CLV2'!$A:$A,'CLV2'!E:E)</f>
        <v>2.FRUITS</v>
      </c>
      <c r="AG747" s="135" t="str">
        <f t="shared" si="10"/>
        <v>KG</v>
      </c>
      <c r="AH747" s="136">
        <f t="shared" si="11"/>
        <v>0.02244897959</v>
      </c>
      <c r="AI747" s="137">
        <f t="array" ref="AI747">XLOOKUP(E747,'Đơn giá'!A:A,'Đơn giá'!D:D)</f>
        <v>73000</v>
      </c>
      <c r="AJ747" s="138">
        <f t="shared" si="12"/>
        <v>16060</v>
      </c>
      <c r="AK747" s="138">
        <f t="shared" si="13"/>
        <v>16060</v>
      </c>
      <c r="AL747" s="138">
        <f t="shared" si="14"/>
        <v>0</v>
      </c>
      <c r="AM747" s="138">
        <f t="shared" si="15"/>
        <v>0</v>
      </c>
      <c r="AN747" s="138">
        <f t="shared" si="16"/>
        <v>0</v>
      </c>
      <c r="AO747" s="139" t="str">
        <f t="array" ref="AO747">XLOOKUP($D:$D,'DS ST'!$J:$J,'DS ST'!K:K)</f>
        <v>#N/A</v>
      </c>
      <c r="AP747" s="139" t="str">
        <f t="array" ref="AP747">XLOOKUP($D:$D,'DS ST'!$J:$J,'DS ST'!L:L)</f>
        <v>#N/A</v>
      </c>
      <c r="AQ747" s="139" t="str">
        <f t="array" ref="AQ747">XLOOKUP($D:$D,'DS ST'!$J:$J,'DS ST'!M:M)</f>
        <v>#N/A</v>
      </c>
      <c r="AR747" s="140"/>
      <c r="AS747" s="140"/>
      <c r="AT747" s="135" t="str">
        <f t="array" ref="AT747">xlookup($E:$E,'CLV2'!$A:$A,'CLV2'!$F:$F)</f>
        <v>3.LOCAL FRUITS</v>
      </c>
      <c r="AU747" s="135" t="str">
        <f t="array" ref="AU747">xlookup($E:$E,'CLV2'!$A:$A,'CLV2'!$G:$G)</f>
        <v>4.Sầu Riêng</v>
      </c>
      <c r="AV747" s="142"/>
      <c r="AW747" s="143"/>
      <c r="AX747" s="144"/>
    </row>
    <row r="748" ht="22.5" customHeight="1">
      <c r="A748" s="113"/>
      <c r="B748" s="114">
        <v>46236.0</v>
      </c>
      <c r="C748" s="115" t="s">
        <v>519</v>
      </c>
      <c r="D748" s="116" t="str">
        <f>VLOOKUP(C748,'DS ST'!A:B,2,0)</f>
        <v>A158</v>
      </c>
      <c r="E748" s="117">
        <v>1101818.0</v>
      </c>
      <c r="F748" s="115" t="s">
        <v>2303</v>
      </c>
      <c r="G748" s="115" t="s">
        <v>104</v>
      </c>
      <c r="H748" s="118">
        <v>3.0</v>
      </c>
      <c r="I748" s="118">
        <v>2.98</v>
      </c>
      <c r="J748" s="119">
        <f t="shared" si="4"/>
        <v>0.02</v>
      </c>
      <c r="K748" s="115" t="s">
        <v>5684</v>
      </c>
      <c r="L748" s="121" t="str">
        <f t="shared" si="5"/>
        <v>PT16032831101818</v>
      </c>
      <c r="M748" s="219" t="s">
        <v>5685</v>
      </c>
      <c r="N748" s="122">
        <v>0.020000000000000018</v>
      </c>
      <c r="O748" s="122"/>
      <c r="P748" s="119">
        <f t="shared" si="6"/>
        <v>0</v>
      </c>
      <c r="Q748" s="124"/>
      <c r="R748" s="124"/>
      <c r="S748" s="124"/>
      <c r="T748" s="125" t="s">
        <v>695</v>
      </c>
      <c r="U748" s="126" t="s">
        <v>697</v>
      </c>
      <c r="V748" s="127" t="s">
        <v>492</v>
      </c>
      <c r="W748" s="129" t="str">
        <f t="shared" si="7"/>
        <v>Hao hụt</v>
      </c>
      <c r="X748" s="129" t="str">
        <f t="shared" si="34"/>
        <v/>
      </c>
      <c r="Y748" s="154" t="s">
        <v>499</v>
      </c>
      <c r="Z748" s="131" t="s">
        <v>745</v>
      </c>
      <c r="AA748" s="124"/>
      <c r="AB748" s="132"/>
      <c r="AC748" s="133"/>
      <c r="AD748" s="134"/>
      <c r="AE748" s="133"/>
      <c r="AF748" s="135" t="str">
        <f t="array" ref="AF748">xlookup($E:$E,'CLV2'!$A:$A,'CLV2'!E:E)</f>
        <v>2.FRUITS</v>
      </c>
      <c r="AG748" s="135" t="str">
        <f t="shared" si="10"/>
        <v>KG</v>
      </c>
      <c r="AH748" s="136">
        <f t="shared" si="11"/>
        <v>0.006666666667</v>
      </c>
      <c r="AI748" s="137">
        <f t="array" ref="AI748">XLOOKUP(E748,'Đơn giá'!A:A,'Đơn giá'!D:D)</f>
        <v>31090</v>
      </c>
      <c r="AJ748" s="138">
        <f t="shared" si="12"/>
        <v>621.8</v>
      </c>
      <c r="AK748" s="138">
        <f t="shared" si="13"/>
        <v>621.8</v>
      </c>
      <c r="AL748" s="138">
        <f t="shared" si="14"/>
        <v>0</v>
      </c>
      <c r="AM748" s="138">
        <f t="shared" si="15"/>
        <v>0</v>
      </c>
      <c r="AN748" s="138">
        <f t="shared" si="16"/>
        <v>0</v>
      </c>
      <c r="AO748" s="139" t="str">
        <f t="array" ref="AO748">XLOOKUP($D:$D,'DS ST'!$J:$J,'DS ST'!K:K)</f>
        <v>#N/A</v>
      </c>
      <c r="AP748" s="139" t="str">
        <f t="array" ref="AP748">XLOOKUP($D:$D,'DS ST'!$J:$J,'DS ST'!L:L)</f>
        <v>#N/A</v>
      </c>
      <c r="AQ748" s="139" t="str">
        <f t="array" ref="AQ748">XLOOKUP($D:$D,'DS ST'!$J:$J,'DS ST'!M:M)</f>
        <v>#N/A</v>
      </c>
      <c r="AR748" s="140"/>
      <c r="AS748" s="140"/>
      <c r="AT748" s="135" t="str">
        <f t="array" ref="AT748">xlookup($E:$E,'CLV2'!$A:$A,'CLV2'!$F:$F)</f>
        <v>3.LOCAL FRUITS</v>
      </c>
      <c r="AU748" s="135" t="str">
        <f t="array" ref="AU748">xlookup($E:$E,'CLV2'!$A:$A,'CLV2'!$G:$G)</f>
        <v>4.Trái Cây Đa Dạng</v>
      </c>
      <c r="AV748" s="142"/>
      <c r="AW748" s="143"/>
      <c r="AX748" s="144"/>
    </row>
    <row r="749" ht="22.5" customHeight="1">
      <c r="A749" s="113"/>
      <c r="B749" s="114">
        <v>46236.0</v>
      </c>
      <c r="C749" s="115" t="s">
        <v>685</v>
      </c>
      <c r="D749" s="116" t="str">
        <f>VLOOKUP(C749,'DS ST'!A:B,2,0)</f>
        <v>A187</v>
      </c>
      <c r="E749" s="117">
        <v>11024.0</v>
      </c>
      <c r="F749" s="115" t="s">
        <v>3389</v>
      </c>
      <c r="G749" s="115" t="s">
        <v>29</v>
      </c>
      <c r="H749" s="118">
        <v>2.0</v>
      </c>
      <c r="I749" s="118">
        <v>0.0</v>
      </c>
      <c r="J749" s="119">
        <f t="shared" si="4"/>
        <v>2</v>
      </c>
      <c r="K749" s="115" t="s">
        <v>5686</v>
      </c>
      <c r="L749" s="121" t="str">
        <f t="shared" si="5"/>
        <v>PT160328211024</v>
      </c>
      <c r="M749" s="219" t="s">
        <v>5687</v>
      </c>
      <c r="N749" s="122"/>
      <c r="O749" s="122"/>
      <c r="P749" s="119">
        <f t="shared" si="6"/>
        <v>2</v>
      </c>
      <c r="Q749" s="124"/>
      <c r="R749" s="124"/>
      <c r="S749" s="124"/>
      <c r="T749" s="125"/>
      <c r="U749" s="126" t="s">
        <v>697</v>
      </c>
      <c r="V749" s="127" t="s">
        <v>1500</v>
      </c>
      <c r="W749" s="129" t="str">
        <f t="shared" si="7"/>
        <v/>
      </c>
      <c r="X749" s="129" t="str">
        <f t="shared" si="34"/>
        <v/>
      </c>
      <c r="Y749" s="154" t="s">
        <v>499</v>
      </c>
      <c r="Z749" s="131" t="s">
        <v>745</v>
      </c>
      <c r="AA749" s="124"/>
      <c r="AB749" s="132"/>
      <c r="AC749" s="133"/>
      <c r="AD749" s="134"/>
      <c r="AE749" s="133"/>
      <c r="AF749" s="135" t="str">
        <f t="array" ref="AF749">xlookup($E:$E,'CLV2'!$A:$A,'CLV2'!E:E)</f>
        <v>2.VEGETABLES</v>
      </c>
      <c r="AG749" s="135" t="str">
        <f t="shared" si="10"/>
        <v>Pack</v>
      </c>
      <c r="AH749" s="136">
        <f t="shared" si="11"/>
        <v>1</v>
      </c>
      <c r="AI749" s="137">
        <f t="array" ref="AI749">XLOOKUP(E749,'Đơn giá'!A:A,'Đơn giá'!D:D)</f>
        <v>8000</v>
      </c>
      <c r="AJ749" s="138">
        <f t="shared" si="12"/>
        <v>16000</v>
      </c>
      <c r="AK749" s="138">
        <f t="shared" si="13"/>
        <v>0</v>
      </c>
      <c r="AL749" s="138">
        <f t="shared" si="14"/>
        <v>0</v>
      </c>
      <c r="AM749" s="138">
        <f t="shared" si="15"/>
        <v>16000</v>
      </c>
      <c r="AN749" s="138">
        <f t="shared" si="16"/>
        <v>0</v>
      </c>
      <c r="AO749" s="139" t="str">
        <f t="array" ref="AO749">XLOOKUP($D:$D,'DS ST'!$J:$J,'DS ST'!K:K)</f>
        <v>SC010667 - Đào Hồng Hiện</v>
      </c>
      <c r="AP749" s="139" t="str">
        <f t="array" ref="AP749">XLOOKUP($D:$D,'DS ST'!$J:$J,'DS ST'!L:L)</f>
        <v>Nguyễn Thị Cà</v>
      </c>
      <c r="AQ749" s="139" t="str">
        <f t="array" ref="AQ749">XLOOKUP($D:$D,'DS ST'!$J:$J,'DS ST'!M:M)</f>
        <v>HCM 035</v>
      </c>
      <c r="AR749" s="140"/>
      <c r="AS749" s="140"/>
      <c r="AT749" s="135" t="str">
        <f t="array" ref="AT749">xlookup($E:$E,'CLV2'!$A:$A,'CLV2'!$F:$F)</f>
        <v>3.HERBS</v>
      </c>
      <c r="AU749" s="135" t="str">
        <f t="array" ref="AU749">xlookup($E:$E,'CLV2'!$A:$A,'CLV2'!$G:$G)</f>
        <v>4.Rau Thơm, Rau Nêm</v>
      </c>
      <c r="AV749" s="142"/>
      <c r="AW749" s="143"/>
      <c r="AX749" s="144"/>
    </row>
    <row r="750" ht="22.5" customHeight="1">
      <c r="A750" s="113"/>
      <c r="B750" s="114">
        <v>46236.0</v>
      </c>
      <c r="C750" s="115" t="s">
        <v>756</v>
      </c>
      <c r="D750" s="116" t="str">
        <f>VLOOKUP(C750,'DS ST'!A:B,2,0)</f>
        <v>A207</v>
      </c>
      <c r="E750" s="117">
        <v>10908.0</v>
      </c>
      <c r="F750" s="115" t="s">
        <v>807</v>
      </c>
      <c r="G750" s="115" t="s">
        <v>29</v>
      </c>
      <c r="H750" s="118">
        <v>10.0</v>
      </c>
      <c r="I750" s="118">
        <v>8.0</v>
      </c>
      <c r="J750" s="119">
        <f t="shared" si="4"/>
        <v>2</v>
      </c>
      <c r="K750" s="115" t="s">
        <v>5688</v>
      </c>
      <c r="L750" s="121" t="str">
        <f t="shared" si="5"/>
        <v>PT160328110908</v>
      </c>
      <c r="M750" s="219" t="s">
        <v>5689</v>
      </c>
      <c r="N750" s="122"/>
      <c r="O750" s="122"/>
      <c r="P750" s="119">
        <f t="shared" si="6"/>
        <v>2</v>
      </c>
      <c r="Q750" s="124"/>
      <c r="R750" s="124"/>
      <c r="S750" s="124"/>
      <c r="T750" s="125"/>
      <c r="U750" s="126" t="s">
        <v>697</v>
      </c>
      <c r="V750" s="127" t="s">
        <v>1500</v>
      </c>
      <c r="W750" s="129" t="str">
        <f t="shared" si="7"/>
        <v/>
      </c>
      <c r="X750" s="129" t="str">
        <f t="shared" si="34"/>
        <v/>
      </c>
      <c r="Y750" s="154" t="s">
        <v>499</v>
      </c>
      <c r="Z750" s="131" t="s">
        <v>745</v>
      </c>
      <c r="AA750" s="124"/>
      <c r="AB750" s="132"/>
      <c r="AC750" s="133"/>
      <c r="AD750" s="134"/>
      <c r="AE750" s="133"/>
      <c r="AF750" s="135" t="str">
        <f t="array" ref="AF750">xlookup($E:$E,'CLV2'!$A:$A,'CLV2'!E:E)</f>
        <v>2.VEGETABLES</v>
      </c>
      <c r="AG750" s="135" t="str">
        <f t="shared" si="10"/>
        <v>Pack</v>
      </c>
      <c r="AH750" s="136">
        <f t="shared" si="11"/>
        <v>0.2</v>
      </c>
      <c r="AI750" s="137">
        <f t="array" ref="AI750">XLOOKUP(E750,'Đơn giá'!A:A,'Đơn giá'!D:D)</f>
        <v>9000</v>
      </c>
      <c r="AJ750" s="138">
        <f t="shared" si="12"/>
        <v>18000</v>
      </c>
      <c r="AK750" s="138">
        <f t="shared" si="13"/>
        <v>0</v>
      </c>
      <c r="AL750" s="138">
        <f t="shared" si="14"/>
        <v>0</v>
      </c>
      <c r="AM750" s="138">
        <f t="shared" si="15"/>
        <v>18000</v>
      </c>
      <c r="AN750" s="138">
        <f t="shared" si="16"/>
        <v>0</v>
      </c>
      <c r="AO750" s="139" t="str">
        <f t="array" ref="AO750">XLOOKUP($D:$D,'DS ST'!$J:$J,'DS ST'!K:K)</f>
        <v>SC010667 - Đào Hồng Hiện</v>
      </c>
      <c r="AP750" s="139" t="str">
        <f t="array" ref="AP750">XLOOKUP($D:$D,'DS ST'!$J:$J,'DS ST'!L:L)</f>
        <v>Nguyễn Thị Cà</v>
      </c>
      <c r="AQ750" s="139" t="str">
        <f t="array" ref="AQ750">XLOOKUP($D:$D,'DS ST'!$J:$J,'DS ST'!M:M)</f>
        <v>HCM 035</v>
      </c>
      <c r="AR750" s="140"/>
      <c r="AS750" s="140"/>
      <c r="AT750" s="135" t="str">
        <f t="array" ref="AT750">xlookup($E:$E,'CLV2'!$A:$A,'CLV2'!$F:$F)</f>
        <v>3.LEAFY VEGGIES</v>
      </c>
      <c r="AU750" s="135" t="str">
        <f t="array" ref="AU750">xlookup($E:$E,'CLV2'!$A:$A,'CLV2'!$G:$G)</f>
        <v>4.Rau Ăn Lá Thông Dụng</v>
      </c>
      <c r="AV750" s="142"/>
      <c r="AW750" s="143"/>
      <c r="AX750" s="144"/>
    </row>
    <row r="751" ht="22.5" customHeight="1">
      <c r="A751" s="113"/>
      <c r="B751" s="114">
        <v>46236.0</v>
      </c>
      <c r="C751" s="115" t="s">
        <v>756</v>
      </c>
      <c r="D751" s="116" t="str">
        <f>VLOOKUP(C751,'DS ST'!A:B,2,0)</f>
        <v>A207</v>
      </c>
      <c r="E751" s="117">
        <v>1101392.0</v>
      </c>
      <c r="F751" s="115" t="s">
        <v>1093</v>
      </c>
      <c r="G751" s="115" t="s">
        <v>104</v>
      </c>
      <c r="H751" s="118">
        <v>5.2</v>
      </c>
      <c r="I751" s="118">
        <v>5.16</v>
      </c>
      <c r="J751" s="119">
        <f t="shared" si="4"/>
        <v>0.04</v>
      </c>
      <c r="K751" s="115" t="s">
        <v>5688</v>
      </c>
      <c r="L751" s="121" t="str">
        <f t="shared" si="5"/>
        <v>PT16032811101392</v>
      </c>
      <c r="M751" s="219" t="s">
        <v>5689</v>
      </c>
      <c r="N751" s="122">
        <v>0.040000000000000036</v>
      </c>
      <c r="O751" s="122"/>
      <c r="P751" s="119">
        <f t="shared" si="6"/>
        <v>0</v>
      </c>
      <c r="Q751" s="124"/>
      <c r="R751" s="124"/>
      <c r="S751" s="124"/>
      <c r="T751" s="125" t="s">
        <v>695</v>
      </c>
      <c r="U751" s="126" t="s">
        <v>697</v>
      </c>
      <c r="V751" s="127" t="s">
        <v>492</v>
      </c>
      <c r="W751" s="129" t="str">
        <f t="shared" si="7"/>
        <v>Hao hụt</v>
      </c>
      <c r="X751" s="129" t="str">
        <f t="shared" si="34"/>
        <v/>
      </c>
      <c r="Y751" s="154" t="s">
        <v>499</v>
      </c>
      <c r="Z751" s="131" t="s">
        <v>745</v>
      </c>
      <c r="AA751" s="124"/>
      <c r="AB751" s="132"/>
      <c r="AC751" s="133"/>
      <c r="AD751" s="134"/>
      <c r="AE751" s="133"/>
      <c r="AF751" s="135" t="str">
        <f t="array" ref="AF751">xlookup($E:$E,'CLV2'!$A:$A,'CLV2'!E:E)</f>
        <v>2.VEGETABLES</v>
      </c>
      <c r="AG751" s="135" t="str">
        <f t="shared" si="10"/>
        <v>KG</v>
      </c>
      <c r="AH751" s="136">
        <f t="shared" si="11"/>
        <v>0.007692307692</v>
      </c>
      <c r="AI751" s="137">
        <f t="array" ref="AI751">XLOOKUP(E751,'Đơn giá'!A:A,'Đơn giá'!D:D)</f>
        <v>48000</v>
      </c>
      <c r="AJ751" s="138">
        <f t="shared" si="12"/>
        <v>1920</v>
      </c>
      <c r="AK751" s="138">
        <f t="shared" si="13"/>
        <v>1920</v>
      </c>
      <c r="AL751" s="138">
        <f t="shared" si="14"/>
        <v>0</v>
      </c>
      <c r="AM751" s="138">
        <f t="shared" si="15"/>
        <v>0</v>
      </c>
      <c r="AN751" s="138">
        <f t="shared" si="16"/>
        <v>0</v>
      </c>
      <c r="AO751" s="139" t="str">
        <f t="array" ref="AO751">XLOOKUP($D:$D,'DS ST'!$J:$J,'DS ST'!K:K)</f>
        <v>SC010667 - Đào Hồng Hiện</v>
      </c>
      <c r="AP751" s="139" t="str">
        <f t="array" ref="AP751">XLOOKUP($D:$D,'DS ST'!$J:$J,'DS ST'!L:L)</f>
        <v>Nguyễn Thị Cà</v>
      </c>
      <c r="AQ751" s="139" t="str">
        <f t="array" ref="AQ751">XLOOKUP($D:$D,'DS ST'!$J:$J,'DS ST'!M:M)</f>
        <v>HCM 035</v>
      </c>
      <c r="AR751" s="140"/>
      <c r="AS751" s="140"/>
      <c r="AT751" s="135" t="str">
        <f t="array" ref="AT751">xlookup($E:$E,'CLV2'!$A:$A,'CLV2'!$F:$F)</f>
        <v>3.FRUIT VEGGIES</v>
      </c>
      <c r="AU751" s="135" t="str">
        <f t="array" ref="AU751">xlookup($E:$E,'CLV2'!$A:$A,'CLV2'!$G:$G)</f>
        <v>4.Cà Chua, Dưa Leo, Ớt Chuông</v>
      </c>
      <c r="AV751" s="142"/>
      <c r="AW751" s="143"/>
      <c r="AX751" s="144"/>
    </row>
    <row r="752" ht="22.5" customHeight="1">
      <c r="A752" s="113"/>
      <c r="B752" s="114">
        <v>46236.0</v>
      </c>
      <c r="C752" s="115" t="s">
        <v>756</v>
      </c>
      <c r="D752" s="116" t="str">
        <f>VLOOKUP(C752,'DS ST'!A:B,2,0)</f>
        <v>A207</v>
      </c>
      <c r="E752" s="117">
        <v>1102981.0</v>
      </c>
      <c r="F752" s="115" t="s">
        <v>5260</v>
      </c>
      <c r="G752" s="115" t="s">
        <v>104</v>
      </c>
      <c r="H752" s="118">
        <v>3.1</v>
      </c>
      <c r="I752" s="118">
        <v>3.06</v>
      </c>
      <c r="J752" s="119">
        <f t="shared" si="4"/>
        <v>0.04</v>
      </c>
      <c r="K752" s="115" t="s">
        <v>5688</v>
      </c>
      <c r="L752" s="121" t="str">
        <f t="shared" si="5"/>
        <v>PT16032811102981</v>
      </c>
      <c r="M752" s="219" t="s">
        <v>5689</v>
      </c>
      <c r="N752" s="122">
        <v>0.040000000000000036</v>
      </c>
      <c r="O752" s="122"/>
      <c r="P752" s="119">
        <f t="shared" si="6"/>
        <v>0</v>
      </c>
      <c r="Q752" s="124"/>
      <c r="R752" s="124"/>
      <c r="S752" s="124"/>
      <c r="T752" s="125" t="s">
        <v>695</v>
      </c>
      <c r="U752" s="126" t="s">
        <v>697</v>
      </c>
      <c r="V752" s="127" t="s">
        <v>492</v>
      </c>
      <c r="W752" s="129" t="str">
        <f t="shared" si="7"/>
        <v>Hao hụt</v>
      </c>
      <c r="X752" s="129" t="str">
        <f t="shared" si="34"/>
        <v/>
      </c>
      <c r="Y752" s="154" t="s">
        <v>499</v>
      </c>
      <c r="Z752" s="131" t="s">
        <v>745</v>
      </c>
      <c r="AA752" s="124"/>
      <c r="AB752" s="132"/>
      <c r="AC752" s="133"/>
      <c r="AD752" s="134"/>
      <c r="AE752" s="133"/>
      <c r="AF752" s="135" t="str">
        <f t="array" ref="AF752">xlookup($E:$E,'CLV2'!$A:$A,'CLV2'!E:E)</f>
        <v>2.FRUITS</v>
      </c>
      <c r="AG752" s="135" t="str">
        <f t="shared" si="10"/>
        <v>KG</v>
      </c>
      <c r="AH752" s="136">
        <f t="shared" si="11"/>
        <v>0.01290322581</v>
      </c>
      <c r="AI752" s="137" t="str">
        <f t="array" ref="AI752">XLOOKUP(E752,'Đơn giá'!A:A,'Đơn giá'!D:D)</f>
        <v>#N/A</v>
      </c>
      <c r="AJ752" s="138" t="str">
        <f t="shared" si="12"/>
        <v>#N/A</v>
      </c>
      <c r="AK752" s="138" t="str">
        <f t="shared" si="13"/>
        <v>#N/A</v>
      </c>
      <c r="AL752" s="138">
        <f t="shared" si="14"/>
        <v>0</v>
      </c>
      <c r="AM752" s="138" t="str">
        <f t="shared" si="15"/>
        <v>#N/A</v>
      </c>
      <c r="AN752" s="138">
        <f t="shared" si="16"/>
        <v>0</v>
      </c>
      <c r="AO752" s="139" t="str">
        <f t="array" ref="AO752">XLOOKUP($D:$D,'DS ST'!$J:$J,'DS ST'!K:K)</f>
        <v>SC010667 - Đào Hồng Hiện</v>
      </c>
      <c r="AP752" s="139" t="str">
        <f t="array" ref="AP752">XLOOKUP($D:$D,'DS ST'!$J:$J,'DS ST'!L:L)</f>
        <v>Nguyễn Thị Cà</v>
      </c>
      <c r="AQ752" s="139" t="str">
        <f t="array" ref="AQ752">XLOOKUP($D:$D,'DS ST'!$J:$J,'DS ST'!M:M)</f>
        <v>HCM 035</v>
      </c>
      <c r="AR752" s="140"/>
      <c r="AS752" s="140"/>
      <c r="AT752" s="135" t="str">
        <f t="array" ref="AT752">xlookup($E:$E,'CLV2'!$A:$A,'CLV2'!$F:$F)</f>
        <v>3.LOCAL FRUITS</v>
      </c>
      <c r="AU752" s="135" t="str">
        <f t="array" ref="AU752">xlookup($E:$E,'CLV2'!$A:$A,'CLV2'!$G:$G)</f>
        <v>4.Bơ</v>
      </c>
      <c r="AV752" s="142"/>
      <c r="AW752" s="143"/>
      <c r="AX752" s="144"/>
    </row>
    <row r="753" ht="22.5" customHeight="1">
      <c r="A753" s="113"/>
      <c r="B753" s="114">
        <v>46236.0</v>
      </c>
      <c r="C753" s="115" t="s">
        <v>801</v>
      </c>
      <c r="D753" s="116" t="str">
        <f>VLOOKUP(C753,'DS ST'!A:B,2,0)</f>
        <v>ACU</v>
      </c>
      <c r="E753" s="117">
        <v>1100816.0</v>
      </c>
      <c r="F753" s="115" t="s">
        <v>919</v>
      </c>
      <c r="G753" s="115" t="s">
        <v>104</v>
      </c>
      <c r="H753" s="118">
        <v>14.8</v>
      </c>
      <c r="I753" s="118">
        <v>13.62</v>
      </c>
      <c r="J753" s="119">
        <f t="shared" si="4"/>
        <v>1.18</v>
      </c>
      <c r="K753" s="115" t="s">
        <v>5690</v>
      </c>
      <c r="L753" s="121" t="str">
        <f t="shared" si="5"/>
        <v>PT16032801100816</v>
      </c>
      <c r="M753" s="219" t="s">
        <v>5691</v>
      </c>
      <c r="N753" s="122"/>
      <c r="O753" s="122"/>
      <c r="P753" s="119">
        <f t="shared" si="6"/>
        <v>1.18</v>
      </c>
      <c r="Q753" s="124"/>
      <c r="R753" s="124"/>
      <c r="S753" s="124"/>
      <c r="T753" s="125" t="s">
        <v>3271</v>
      </c>
      <c r="U753" s="126" t="s">
        <v>697</v>
      </c>
      <c r="V753" s="127" t="s">
        <v>1500</v>
      </c>
      <c r="W753" s="129" t="str">
        <f t="shared" si="7"/>
        <v/>
      </c>
      <c r="X753" s="129" t="str">
        <f t="shared" si="34"/>
        <v/>
      </c>
      <c r="Y753" s="130" t="str">
        <f>IF(N(P753)&lt;=0,"",IF(OR(T753="Hình KDB",T753="Hình tele",ISNUMBER(SEARCH("Hình KDB",T753)),ISNUMBER(SEARCH("Hình tele",T753)),ISNUMBER(SEARCH("sai code",T753)),ISNUMBER(SEARCH("Thiếu kiện",U753))),"Kho rau",IF(AND(T753&lt;&gt;"Hình KDB",T753&lt;&gt;"Hình tele"),"Chưa xác định",IF(N(O753)&gt;0,IF(OR(T753="Hình KDB",T753="Hình tele",ISNUMBER(SEARCH("Hình KDB",T753)),ISNUMBER(SEARCH("Hình tele",T753)),ISNUMBER(SEARCH("sai code",T753)),ISNUMBER(SEARCH("Thiếu kiện",U753))),"Kho rau","Chưa xác định"),IF(OR(T753="Hình KDB",T753="Hình tele",ISNUMBER(SEARCH("Hình KDB",T753)),ISNUMBER(SEARCH("Hình tele",T753)),ISNUMBER(SEARCH("sai code",T753)),ISNUMBER(SEARCH("Thiếu kiện",U753))),"Kho rau",IF(V753="Chưa xác định","Chưa xác định",IF(OR(V753="DC giao thiếu",V753="TX giao thiếu kiện",V753="Hàng không đạt CL"),"Kho rau","")))))))</f>
        <v>Kho rau</v>
      </c>
      <c r="Z753" s="131" t="s">
        <v>745</v>
      </c>
      <c r="AA753" s="124"/>
      <c r="AB753" s="132"/>
      <c r="AC753" s="133"/>
      <c r="AD753" s="134"/>
      <c r="AE753" s="133"/>
      <c r="AF753" s="135" t="str">
        <f t="array" ref="AF753">xlookup($E:$E,'CLV2'!$A:$A,'CLV2'!E:E)</f>
        <v>2.FRUITS</v>
      </c>
      <c r="AG753" s="135" t="str">
        <f t="shared" si="10"/>
        <v>KG</v>
      </c>
      <c r="AH753" s="136">
        <f t="shared" si="11"/>
        <v>0.07972972973</v>
      </c>
      <c r="AI753" s="137">
        <f t="array" ref="AI753">XLOOKUP(E753,'Đơn giá'!A:A,'Đơn giá'!D:D)</f>
        <v>19000</v>
      </c>
      <c r="AJ753" s="138">
        <f t="shared" si="12"/>
        <v>22420</v>
      </c>
      <c r="AK753" s="138">
        <f t="shared" si="13"/>
        <v>0</v>
      </c>
      <c r="AL753" s="138">
        <f t="shared" si="14"/>
        <v>0</v>
      </c>
      <c r="AM753" s="138">
        <f t="shared" si="15"/>
        <v>22420</v>
      </c>
      <c r="AN753" s="138">
        <f t="shared" si="16"/>
        <v>0</v>
      </c>
      <c r="AO753" s="139" t="str">
        <f t="array" ref="AO753">XLOOKUP($D:$D,'DS ST'!$J:$J,'DS ST'!K:K)</f>
        <v>SC006139 - Võ Minh Đạt</v>
      </c>
      <c r="AP753" s="139" t="str">
        <f t="array" ref="AP753">XLOOKUP($D:$D,'DS ST'!$J:$J,'DS ST'!L:L)</f>
        <v>Nguyễn Thị Cà</v>
      </c>
      <c r="AQ753" s="139" t="str">
        <f t="array" ref="AQ753">XLOOKUP($D:$D,'DS ST'!$J:$J,'DS ST'!M:M)</f>
        <v>HCM 018</v>
      </c>
      <c r="AR753" s="140"/>
      <c r="AS753" s="140"/>
      <c r="AT753" s="135" t="str">
        <f t="array" ref="AT753">xlookup($E:$E,'CLV2'!$A:$A,'CLV2'!$F:$F)</f>
        <v>3.LOCAL FRUITS</v>
      </c>
      <c r="AU753" s="135" t="str">
        <f t="array" ref="AU753">xlookup($E:$E,'CLV2'!$A:$A,'CLV2'!$G:$G)</f>
        <v>4.Dưa Hấu</v>
      </c>
      <c r="AV753" s="142"/>
      <c r="AW753" s="143"/>
      <c r="AX753" s="144"/>
    </row>
    <row r="754" ht="22.5" customHeight="1">
      <c r="A754" s="113"/>
      <c r="B754" s="114">
        <v>46236.0</v>
      </c>
      <c r="C754" s="115" t="s">
        <v>824</v>
      </c>
      <c r="D754" s="116" t="str">
        <f>VLOOKUP(C754,'DS ST'!A:B,2,0)</f>
        <v>BTH</v>
      </c>
      <c r="E754" s="117">
        <v>11047.0</v>
      </c>
      <c r="F754" s="115" t="s">
        <v>100</v>
      </c>
      <c r="G754" s="115" t="s">
        <v>29</v>
      </c>
      <c r="H754" s="118">
        <v>1.0</v>
      </c>
      <c r="I754" s="118">
        <v>0.0</v>
      </c>
      <c r="J754" s="119">
        <f t="shared" si="4"/>
        <v>1</v>
      </c>
      <c r="K754" s="115" t="s">
        <v>5692</v>
      </c>
      <c r="L754" s="121" t="str">
        <f t="shared" si="5"/>
        <v>PT160327911047</v>
      </c>
      <c r="M754" s="219" t="s">
        <v>5693</v>
      </c>
      <c r="N754" s="122"/>
      <c r="O754" s="122"/>
      <c r="P754" s="119">
        <f t="shared" si="6"/>
        <v>1</v>
      </c>
      <c r="Q754" s="124"/>
      <c r="R754" s="124"/>
      <c r="S754" s="124"/>
      <c r="T754" s="125" t="s">
        <v>5694</v>
      </c>
      <c r="U754" s="126" t="s">
        <v>697</v>
      </c>
      <c r="V754" s="127" t="s">
        <v>5695</v>
      </c>
      <c r="W754" s="129" t="str">
        <f t="shared" si="7"/>
        <v/>
      </c>
      <c r="X754" s="129" t="str">
        <f t="shared" si="34"/>
        <v/>
      </c>
      <c r="Y754" s="154" t="s">
        <v>499</v>
      </c>
      <c r="Z754" s="131" t="s">
        <v>745</v>
      </c>
      <c r="AA754" s="124"/>
      <c r="AB754" s="132"/>
      <c r="AC754" s="133"/>
      <c r="AD754" s="134"/>
      <c r="AE754" s="133"/>
      <c r="AF754" s="135" t="str">
        <f t="array" ref="AF754">xlookup($E:$E,'CLV2'!$A:$A,'CLV2'!E:E)</f>
        <v>2.VEGETABLES</v>
      </c>
      <c r="AG754" s="135" t="str">
        <f t="shared" si="10"/>
        <v>Pack</v>
      </c>
      <c r="AH754" s="136">
        <f t="shared" si="11"/>
        <v>1</v>
      </c>
      <c r="AI754" s="137">
        <f t="array" ref="AI754">XLOOKUP(E754,'Đơn giá'!A:A,'Đơn giá'!D:D)</f>
        <v>4675</v>
      </c>
      <c r="AJ754" s="138">
        <f t="shared" si="12"/>
        <v>4675</v>
      </c>
      <c r="AK754" s="138">
        <f t="shared" si="13"/>
        <v>0</v>
      </c>
      <c r="AL754" s="138">
        <f t="shared" si="14"/>
        <v>0</v>
      </c>
      <c r="AM754" s="138">
        <f t="shared" si="15"/>
        <v>4675</v>
      </c>
      <c r="AN754" s="138">
        <f t="shared" si="16"/>
        <v>0</v>
      </c>
      <c r="AO754" s="139" t="str">
        <f t="array" ref="AO754">XLOOKUP($D:$D,'DS ST'!$J:$J,'DS ST'!K:K)</f>
        <v>SC013823 - Lê Văn Ninh</v>
      </c>
      <c r="AP754" s="139" t="str">
        <f t="array" ref="AP754">XLOOKUP($D:$D,'DS ST'!$J:$J,'DS ST'!L:L)</f>
        <v>Võ Thị Huệ</v>
      </c>
      <c r="AQ754" s="139" t="str">
        <f t="array" ref="AQ754">XLOOKUP($D:$D,'DS ST'!$J:$J,'DS ST'!M:M)</f>
        <v>HCM 012</v>
      </c>
      <c r="AR754" s="140"/>
      <c r="AS754" s="140"/>
      <c r="AT754" s="135" t="str">
        <f t="array" ref="AT754">xlookup($E:$E,'CLV2'!$A:$A,'CLV2'!$F:$F)</f>
        <v>3.HERBS</v>
      </c>
      <c r="AU754" s="135" t="str">
        <f t="array" ref="AU754">xlookup($E:$E,'CLV2'!$A:$A,'CLV2'!$G:$G)</f>
        <v>4.Rau Thơm, Rau Nêm</v>
      </c>
      <c r="AV754" s="142"/>
      <c r="AW754" s="143"/>
      <c r="AX754" s="144"/>
    </row>
    <row r="755" ht="22.5" customHeight="1">
      <c r="A755" s="113"/>
      <c r="B755" s="114">
        <v>46236.0</v>
      </c>
      <c r="C755" s="115" t="s">
        <v>824</v>
      </c>
      <c r="D755" s="116" t="str">
        <f>VLOOKUP(C755,'DS ST'!A:B,2,0)</f>
        <v>BTH</v>
      </c>
      <c r="E755" s="117">
        <v>11316.0</v>
      </c>
      <c r="F755" s="115" t="s">
        <v>2429</v>
      </c>
      <c r="G755" s="115" t="s">
        <v>29</v>
      </c>
      <c r="H755" s="118">
        <v>1.0</v>
      </c>
      <c r="I755" s="118">
        <v>0.0</v>
      </c>
      <c r="J755" s="119">
        <f t="shared" si="4"/>
        <v>1</v>
      </c>
      <c r="K755" s="115" t="s">
        <v>5692</v>
      </c>
      <c r="L755" s="121" t="str">
        <f t="shared" si="5"/>
        <v>PT160327911316</v>
      </c>
      <c r="M755" s="219" t="s">
        <v>5693</v>
      </c>
      <c r="N755" s="122"/>
      <c r="O755" s="122"/>
      <c r="P755" s="119">
        <f t="shared" si="6"/>
        <v>1</v>
      </c>
      <c r="Q755" s="124"/>
      <c r="R755" s="124"/>
      <c r="S755" s="124"/>
      <c r="T755" s="125"/>
      <c r="U755" s="126" t="s">
        <v>697</v>
      </c>
      <c r="V755" s="127" t="s">
        <v>1500</v>
      </c>
      <c r="W755" s="129" t="str">
        <f t="shared" si="7"/>
        <v/>
      </c>
      <c r="X755" s="129" t="str">
        <f t="shared" si="34"/>
        <v/>
      </c>
      <c r="Y755" s="130" t="str">
        <f>IF(N(P755)&lt;=0,"",IF(OR(T755="Hình KDB",T755="Hình tele",ISNUMBER(SEARCH("Hình KDB",T755)),ISNUMBER(SEARCH("Hình tele",T755)),ISNUMBER(SEARCH("sai code",T755)),ISNUMBER(SEARCH("Thiếu kiện",U755))),"Kho rau",IF(AND(T755&lt;&gt;"Hình KDB",T755&lt;&gt;"Hình tele"),"Chưa xác định",IF(N(O755)&gt;0,IF(OR(T755="Hình KDB",T755="Hình tele",ISNUMBER(SEARCH("Hình KDB",T755)),ISNUMBER(SEARCH("Hình tele",T755)),ISNUMBER(SEARCH("sai code",T755)),ISNUMBER(SEARCH("Thiếu kiện",U755))),"Kho rau","Chưa xác định"),IF(OR(T755="Hình KDB",T755="Hình tele",ISNUMBER(SEARCH("Hình KDB",T755)),ISNUMBER(SEARCH("Hình tele",T755)),ISNUMBER(SEARCH("sai code",T755)),ISNUMBER(SEARCH("Thiếu kiện",U755))),"Kho rau",IF(V755="Chưa xác định","Chưa xác định",IF(OR(V755="DC giao thiếu",V755="TX giao thiếu kiện",V755="Hàng không đạt CL"),"Kho rau","")))))))</f>
        <v>Chưa xác định</v>
      </c>
      <c r="Z755" s="131" t="s">
        <v>3828</v>
      </c>
      <c r="AA755" s="124"/>
      <c r="AB755" s="132"/>
      <c r="AC755" s="133"/>
      <c r="AD755" s="134"/>
      <c r="AE755" s="133"/>
      <c r="AF755" s="135" t="str">
        <f t="array" ref="AF755">xlookup($E:$E,'CLV2'!$A:$A,'CLV2'!E:E)</f>
        <v>2.VEGETABLES</v>
      </c>
      <c r="AG755" s="135" t="str">
        <f t="shared" si="10"/>
        <v>Pack</v>
      </c>
      <c r="AH755" s="136">
        <f t="shared" si="11"/>
        <v>1</v>
      </c>
      <c r="AI755" s="137">
        <f t="array" ref="AI755">XLOOKUP(E755,'Đơn giá'!A:A,'Đơn giá'!D:D)</f>
        <v>12155</v>
      </c>
      <c r="AJ755" s="138">
        <f t="shared" si="12"/>
        <v>12155</v>
      </c>
      <c r="AK755" s="138">
        <f t="shared" si="13"/>
        <v>0</v>
      </c>
      <c r="AL755" s="138">
        <f t="shared" si="14"/>
        <v>0</v>
      </c>
      <c r="AM755" s="138">
        <f t="shared" si="15"/>
        <v>0</v>
      </c>
      <c r="AN755" s="138">
        <f t="shared" si="16"/>
        <v>12155</v>
      </c>
      <c r="AO755" s="139" t="str">
        <f t="array" ref="AO755">XLOOKUP($D:$D,'DS ST'!$J:$J,'DS ST'!K:K)</f>
        <v>SC013823 - Lê Văn Ninh</v>
      </c>
      <c r="AP755" s="139" t="str">
        <f t="array" ref="AP755">XLOOKUP($D:$D,'DS ST'!$J:$J,'DS ST'!L:L)</f>
        <v>Võ Thị Huệ</v>
      </c>
      <c r="AQ755" s="139" t="str">
        <f t="array" ref="AQ755">XLOOKUP($D:$D,'DS ST'!$J:$J,'DS ST'!M:M)</f>
        <v>HCM 012</v>
      </c>
      <c r="AR755" s="140"/>
      <c r="AS755" s="140"/>
      <c r="AT755" s="135" t="str">
        <f t="array" ref="AT755">xlookup($E:$E,'CLV2'!$A:$A,'CLV2'!$F:$F)</f>
        <v>3.LEAFY VEGGIES</v>
      </c>
      <c r="AU755" s="135" t="str">
        <f t="array" ref="AU755">xlookup($E:$E,'CLV2'!$A:$A,'CLV2'!$G:$G)</f>
        <v>4.Rau Cải</v>
      </c>
      <c r="AV755" s="142"/>
      <c r="AW755" s="143"/>
      <c r="AX755" s="144"/>
    </row>
    <row r="756" ht="22.5" customHeight="1">
      <c r="A756" s="113"/>
      <c r="B756" s="114">
        <v>46236.0</v>
      </c>
      <c r="C756" s="115" t="s">
        <v>824</v>
      </c>
      <c r="D756" s="116" t="str">
        <f>VLOOKUP(C756,'DS ST'!A:B,2,0)</f>
        <v>BTH</v>
      </c>
      <c r="E756" s="117">
        <v>11741.0</v>
      </c>
      <c r="F756" s="115" t="s">
        <v>1023</v>
      </c>
      <c r="G756" s="115" t="s">
        <v>275</v>
      </c>
      <c r="H756" s="118">
        <v>4.0</v>
      </c>
      <c r="I756" s="118">
        <v>0.0</v>
      </c>
      <c r="J756" s="119">
        <f t="shared" si="4"/>
        <v>4</v>
      </c>
      <c r="K756" s="115" t="s">
        <v>5692</v>
      </c>
      <c r="L756" s="121" t="str">
        <f t="shared" si="5"/>
        <v>PT160327911741</v>
      </c>
      <c r="M756" s="219" t="s">
        <v>5693</v>
      </c>
      <c r="N756" s="122"/>
      <c r="O756" s="122"/>
      <c r="P756" s="119">
        <f t="shared" si="6"/>
        <v>4</v>
      </c>
      <c r="Q756" s="124"/>
      <c r="R756" s="124"/>
      <c r="S756" s="124"/>
      <c r="T756" s="125" t="s">
        <v>5696</v>
      </c>
      <c r="U756" s="126" t="s">
        <v>697</v>
      </c>
      <c r="V756" s="127" t="s">
        <v>5695</v>
      </c>
      <c r="W756" s="129" t="str">
        <f t="shared" si="7"/>
        <v/>
      </c>
      <c r="X756" s="129" t="str">
        <f t="shared" si="34"/>
        <v/>
      </c>
      <c r="Y756" s="154" t="s">
        <v>499</v>
      </c>
      <c r="Z756" s="131" t="s">
        <v>745</v>
      </c>
      <c r="AA756" s="124"/>
      <c r="AB756" s="132"/>
      <c r="AC756" s="133"/>
      <c r="AD756" s="134"/>
      <c r="AE756" s="133"/>
      <c r="AF756" s="135" t="str">
        <f t="array" ref="AF756">xlookup($E:$E,'CLV2'!$A:$A,'CLV2'!E:E)</f>
        <v>2.FRUITS</v>
      </c>
      <c r="AG756" s="135" t="str">
        <f t="shared" si="10"/>
        <v>Pack</v>
      </c>
      <c r="AH756" s="136">
        <f t="shared" si="11"/>
        <v>1</v>
      </c>
      <c r="AI756" s="137" t="str">
        <f t="array" ref="AI756">XLOOKUP(E756,'Đơn giá'!A:A,'Đơn giá'!D:D)</f>
        <v>#N/A</v>
      </c>
      <c r="AJ756" s="138" t="str">
        <f t="shared" si="12"/>
        <v>#N/A</v>
      </c>
      <c r="AK756" s="138">
        <f t="shared" si="13"/>
        <v>0</v>
      </c>
      <c r="AL756" s="138">
        <f t="shared" si="14"/>
        <v>0</v>
      </c>
      <c r="AM756" s="138" t="str">
        <f t="shared" si="15"/>
        <v>#N/A</v>
      </c>
      <c r="AN756" s="138">
        <f t="shared" si="16"/>
        <v>0</v>
      </c>
      <c r="AO756" s="139" t="str">
        <f t="array" ref="AO756">XLOOKUP($D:$D,'DS ST'!$J:$J,'DS ST'!K:K)</f>
        <v>SC013823 - Lê Văn Ninh</v>
      </c>
      <c r="AP756" s="139" t="str">
        <f t="array" ref="AP756">XLOOKUP($D:$D,'DS ST'!$J:$J,'DS ST'!L:L)</f>
        <v>Võ Thị Huệ</v>
      </c>
      <c r="AQ756" s="139" t="str">
        <f t="array" ref="AQ756">XLOOKUP($D:$D,'DS ST'!$J:$J,'DS ST'!M:M)</f>
        <v>HCM 012</v>
      </c>
      <c r="AR756" s="140"/>
      <c r="AS756" s="140"/>
      <c r="AT756" s="135" t="str">
        <f t="array" ref="AT756">xlookup($E:$E,'CLV2'!$A:$A,'CLV2'!$F:$F)</f>
        <v>3.LOCAL FRUITS</v>
      </c>
      <c r="AU756" s="135" t="str">
        <f t="array" ref="AU756">xlookup($E:$E,'CLV2'!$A:$A,'CLV2'!$G:$G)</f>
        <v>4.Trái Cây Đa Dạng</v>
      </c>
      <c r="AV756" s="142"/>
      <c r="AW756" s="143"/>
      <c r="AX756" s="144"/>
    </row>
    <row r="757" ht="22.5" customHeight="1">
      <c r="A757" s="113"/>
      <c r="B757" s="114">
        <v>46236.0</v>
      </c>
      <c r="C757" s="115" t="s">
        <v>824</v>
      </c>
      <c r="D757" s="116" t="str">
        <f>VLOOKUP(C757,'DS ST'!A:B,2,0)</f>
        <v>BTH</v>
      </c>
      <c r="E757" s="117">
        <v>1100816.0</v>
      </c>
      <c r="F757" s="115" t="s">
        <v>919</v>
      </c>
      <c r="G757" s="115" t="s">
        <v>104</v>
      </c>
      <c r="H757" s="118">
        <v>15.8</v>
      </c>
      <c r="I757" s="118">
        <v>15.74</v>
      </c>
      <c r="J757" s="119">
        <f t="shared" si="4"/>
        <v>0.06</v>
      </c>
      <c r="K757" s="115" t="s">
        <v>5692</v>
      </c>
      <c r="L757" s="121" t="str">
        <f t="shared" si="5"/>
        <v>PT16032791100816</v>
      </c>
      <c r="M757" s="219" t="s">
        <v>5693</v>
      </c>
      <c r="N757" s="122">
        <v>0.0600000000000005</v>
      </c>
      <c r="O757" s="122"/>
      <c r="P757" s="119">
        <f t="shared" si="6"/>
        <v>0</v>
      </c>
      <c r="Q757" s="124"/>
      <c r="R757" s="124"/>
      <c r="S757" s="124"/>
      <c r="T757" s="125" t="s">
        <v>695</v>
      </c>
      <c r="U757" s="126" t="s">
        <v>697</v>
      </c>
      <c r="V757" s="127" t="s">
        <v>492</v>
      </c>
      <c r="W757" s="129" t="str">
        <f t="shared" si="7"/>
        <v>Hao hụt</v>
      </c>
      <c r="X757" s="129" t="str">
        <f t="shared" si="34"/>
        <v/>
      </c>
      <c r="Y757" s="154" t="s">
        <v>499</v>
      </c>
      <c r="Z757" s="131" t="s">
        <v>745</v>
      </c>
      <c r="AA757" s="124"/>
      <c r="AB757" s="132"/>
      <c r="AC757" s="133"/>
      <c r="AD757" s="134"/>
      <c r="AE757" s="133"/>
      <c r="AF757" s="135" t="str">
        <f t="array" ref="AF757">xlookup($E:$E,'CLV2'!$A:$A,'CLV2'!E:E)</f>
        <v>2.FRUITS</v>
      </c>
      <c r="AG757" s="135" t="str">
        <f t="shared" si="10"/>
        <v>KG</v>
      </c>
      <c r="AH757" s="136">
        <f t="shared" si="11"/>
        <v>0.003797468354</v>
      </c>
      <c r="AI757" s="137">
        <f t="array" ref="AI757">XLOOKUP(E757,'Đơn giá'!A:A,'Đơn giá'!D:D)</f>
        <v>19000</v>
      </c>
      <c r="AJ757" s="138">
        <f t="shared" si="12"/>
        <v>1140</v>
      </c>
      <c r="AK757" s="138">
        <f t="shared" si="13"/>
        <v>1140</v>
      </c>
      <c r="AL757" s="138">
        <f t="shared" si="14"/>
        <v>0</v>
      </c>
      <c r="AM757" s="138">
        <f t="shared" si="15"/>
        <v>0</v>
      </c>
      <c r="AN757" s="138">
        <f t="shared" si="16"/>
        <v>0</v>
      </c>
      <c r="AO757" s="139" t="str">
        <f t="array" ref="AO757">XLOOKUP($D:$D,'DS ST'!$J:$J,'DS ST'!K:K)</f>
        <v>SC013823 - Lê Văn Ninh</v>
      </c>
      <c r="AP757" s="139" t="str">
        <f t="array" ref="AP757">XLOOKUP($D:$D,'DS ST'!$J:$J,'DS ST'!L:L)</f>
        <v>Võ Thị Huệ</v>
      </c>
      <c r="AQ757" s="139" t="str">
        <f t="array" ref="AQ757">XLOOKUP($D:$D,'DS ST'!$J:$J,'DS ST'!M:M)</f>
        <v>HCM 012</v>
      </c>
      <c r="AR757" s="140"/>
      <c r="AS757" s="140"/>
      <c r="AT757" s="135" t="str">
        <f t="array" ref="AT757">xlookup($E:$E,'CLV2'!$A:$A,'CLV2'!$F:$F)</f>
        <v>3.LOCAL FRUITS</v>
      </c>
      <c r="AU757" s="135" t="str">
        <f t="array" ref="AU757">xlookup($E:$E,'CLV2'!$A:$A,'CLV2'!$G:$G)</f>
        <v>4.Dưa Hấu</v>
      </c>
      <c r="AV757" s="142"/>
      <c r="AW757" s="143"/>
      <c r="AX757" s="144"/>
    </row>
    <row r="758" ht="22.5" customHeight="1">
      <c r="A758" s="113"/>
      <c r="B758" s="114">
        <v>46236.0</v>
      </c>
      <c r="C758" s="115" t="s">
        <v>824</v>
      </c>
      <c r="D758" s="116" t="str">
        <f>VLOOKUP(C758,'DS ST'!A:B,2,0)</f>
        <v>BTH</v>
      </c>
      <c r="E758" s="117">
        <v>1101003.0</v>
      </c>
      <c r="F758" s="115" t="s">
        <v>1984</v>
      </c>
      <c r="G758" s="115" t="s">
        <v>104</v>
      </c>
      <c r="H758" s="118">
        <v>14.2</v>
      </c>
      <c r="I758" s="118">
        <v>14.0</v>
      </c>
      <c r="J758" s="119">
        <f t="shared" si="4"/>
        <v>0.2</v>
      </c>
      <c r="K758" s="115" t="s">
        <v>5692</v>
      </c>
      <c r="L758" s="121" t="str">
        <f t="shared" si="5"/>
        <v>PT16032791101003</v>
      </c>
      <c r="M758" s="219" t="s">
        <v>5693</v>
      </c>
      <c r="N758" s="122">
        <v>0.1999999999999993</v>
      </c>
      <c r="O758" s="122"/>
      <c r="P758" s="119">
        <f t="shared" si="6"/>
        <v>0</v>
      </c>
      <c r="Q758" s="124"/>
      <c r="R758" s="124"/>
      <c r="S758" s="124"/>
      <c r="T758" s="125" t="s">
        <v>695</v>
      </c>
      <c r="U758" s="126" t="s">
        <v>697</v>
      </c>
      <c r="V758" s="127" t="s">
        <v>492</v>
      </c>
      <c r="W758" s="129" t="str">
        <f t="shared" si="7"/>
        <v>Hao hụt</v>
      </c>
      <c r="X758" s="129" t="str">
        <f t="shared" si="34"/>
        <v/>
      </c>
      <c r="Y758" s="154" t="s">
        <v>499</v>
      </c>
      <c r="Z758" s="131" t="s">
        <v>745</v>
      </c>
      <c r="AA758" s="124"/>
      <c r="AB758" s="132"/>
      <c r="AC758" s="133"/>
      <c r="AD758" s="134"/>
      <c r="AE758" s="133"/>
      <c r="AF758" s="135" t="str">
        <f t="array" ref="AF758">xlookup($E:$E,'CLV2'!$A:$A,'CLV2'!E:E)</f>
        <v>2.FRUITS</v>
      </c>
      <c r="AG758" s="135" t="str">
        <f t="shared" si="10"/>
        <v>KG</v>
      </c>
      <c r="AH758" s="136">
        <f t="shared" si="11"/>
        <v>0.01408450704</v>
      </c>
      <c r="AI758" s="137">
        <f t="array" ref="AI758">XLOOKUP(E758,'Đơn giá'!A:A,'Đơn giá'!D:D)</f>
        <v>24000</v>
      </c>
      <c r="AJ758" s="138">
        <f t="shared" si="12"/>
        <v>4800</v>
      </c>
      <c r="AK758" s="138">
        <f t="shared" si="13"/>
        <v>4800</v>
      </c>
      <c r="AL758" s="138">
        <f t="shared" si="14"/>
        <v>0</v>
      </c>
      <c r="AM758" s="138">
        <f t="shared" si="15"/>
        <v>0</v>
      </c>
      <c r="AN758" s="138">
        <f t="shared" si="16"/>
        <v>0</v>
      </c>
      <c r="AO758" s="139" t="str">
        <f t="array" ref="AO758">XLOOKUP($D:$D,'DS ST'!$J:$J,'DS ST'!K:K)</f>
        <v>SC013823 - Lê Văn Ninh</v>
      </c>
      <c r="AP758" s="139" t="str">
        <f t="array" ref="AP758">XLOOKUP($D:$D,'DS ST'!$J:$J,'DS ST'!L:L)</f>
        <v>Võ Thị Huệ</v>
      </c>
      <c r="AQ758" s="139" t="str">
        <f t="array" ref="AQ758">XLOOKUP($D:$D,'DS ST'!$J:$J,'DS ST'!M:M)</f>
        <v>HCM 012</v>
      </c>
      <c r="AR758" s="140"/>
      <c r="AS758" s="140"/>
      <c r="AT758" s="135" t="str">
        <f t="array" ref="AT758">xlookup($E:$E,'CLV2'!$A:$A,'CLV2'!$F:$F)</f>
        <v>3.LOCAL FRUITS</v>
      </c>
      <c r="AU758" s="135" t="str">
        <f t="array" ref="AU758">xlookup($E:$E,'CLV2'!$A:$A,'CLV2'!$G:$G)</f>
        <v>4.Dưa Hấu</v>
      </c>
      <c r="AV758" s="142"/>
      <c r="AW758" s="143"/>
      <c r="AX758" s="144"/>
    </row>
    <row r="759" ht="22.5" customHeight="1">
      <c r="A759" s="113"/>
      <c r="B759" s="114">
        <v>46236.0</v>
      </c>
      <c r="C759" s="115" t="s">
        <v>824</v>
      </c>
      <c r="D759" s="116" t="str">
        <f>VLOOKUP(C759,'DS ST'!A:B,2,0)</f>
        <v>BTH</v>
      </c>
      <c r="E759" s="117">
        <v>1101812.0</v>
      </c>
      <c r="F759" s="115" t="s">
        <v>1177</v>
      </c>
      <c r="G759" s="115" t="s">
        <v>104</v>
      </c>
      <c r="H759" s="118">
        <v>15.3</v>
      </c>
      <c r="I759" s="118">
        <v>15.26</v>
      </c>
      <c r="J759" s="119">
        <f t="shared" si="4"/>
        <v>0.04</v>
      </c>
      <c r="K759" s="115" t="s">
        <v>5692</v>
      </c>
      <c r="L759" s="121" t="str">
        <f t="shared" si="5"/>
        <v>PT16032791101812</v>
      </c>
      <c r="M759" s="219" t="s">
        <v>5693</v>
      </c>
      <c r="N759" s="122">
        <v>0.040000000000000924</v>
      </c>
      <c r="O759" s="122"/>
      <c r="P759" s="119">
        <f t="shared" si="6"/>
        <v>0</v>
      </c>
      <c r="Q759" s="124"/>
      <c r="R759" s="124"/>
      <c r="S759" s="124"/>
      <c r="T759" s="125" t="s">
        <v>695</v>
      </c>
      <c r="U759" s="126" t="s">
        <v>697</v>
      </c>
      <c r="V759" s="127" t="s">
        <v>492</v>
      </c>
      <c r="W759" s="129" t="str">
        <f t="shared" si="7"/>
        <v>Hao hụt</v>
      </c>
      <c r="X759" s="129" t="str">
        <f t="shared" si="34"/>
        <v/>
      </c>
      <c r="Y759" s="154" t="s">
        <v>499</v>
      </c>
      <c r="Z759" s="131" t="s">
        <v>745</v>
      </c>
      <c r="AA759" s="124"/>
      <c r="AB759" s="132"/>
      <c r="AC759" s="133"/>
      <c r="AD759" s="134"/>
      <c r="AE759" s="133"/>
      <c r="AF759" s="135" t="str">
        <f t="array" ref="AF759">xlookup($E:$E,'CLV2'!$A:$A,'CLV2'!E:E)</f>
        <v>2.FRUITS</v>
      </c>
      <c r="AG759" s="135" t="str">
        <f t="shared" si="10"/>
        <v>KG</v>
      </c>
      <c r="AH759" s="136">
        <f t="shared" si="11"/>
        <v>0.002614379085</v>
      </c>
      <c r="AI759" s="137">
        <f t="array" ref="AI759">XLOOKUP(E759,'Đơn giá'!A:A,'Đơn giá'!D:D)</f>
        <v>23000</v>
      </c>
      <c r="AJ759" s="138">
        <f t="shared" si="12"/>
        <v>920</v>
      </c>
      <c r="AK759" s="138">
        <f t="shared" si="13"/>
        <v>920</v>
      </c>
      <c r="AL759" s="138">
        <f t="shared" si="14"/>
        <v>0</v>
      </c>
      <c r="AM759" s="138">
        <f t="shared" si="15"/>
        <v>0</v>
      </c>
      <c r="AN759" s="138">
        <f t="shared" si="16"/>
        <v>0</v>
      </c>
      <c r="AO759" s="139" t="str">
        <f t="array" ref="AO759">XLOOKUP($D:$D,'DS ST'!$J:$J,'DS ST'!K:K)</f>
        <v>SC013823 - Lê Văn Ninh</v>
      </c>
      <c r="AP759" s="139" t="str">
        <f t="array" ref="AP759">XLOOKUP($D:$D,'DS ST'!$J:$J,'DS ST'!L:L)</f>
        <v>Võ Thị Huệ</v>
      </c>
      <c r="AQ759" s="139" t="str">
        <f t="array" ref="AQ759">XLOOKUP($D:$D,'DS ST'!$J:$J,'DS ST'!M:M)</f>
        <v>HCM 012</v>
      </c>
      <c r="AR759" s="140"/>
      <c r="AS759" s="140"/>
      <c r="AT759" s="135" t="str">
        <f t="array" ref="AT759">xlookup($E:$E,'CLV2'!$A:$A,'CLV2'!$F:$F)</f>
        <v>3.LOCAL FRUITS</v>
      </c>
      <c r="AU759" s="135" t="str">
        <f t="array" ref="AU759">xlookup($E:$E,'CLV2'!$A:$A,'CLV2'!$G:$G)</f>
        <v>4.Dưa Hấu</v>
      </c>
      <c r="AV759" s="142"/>
      <c r="AW759" s="143"/>
      <c r="AX759" s="144"/>
    </row>
    <row r="760" ht="22.5" customHeight="1">
      <c r="A760" s="113"/>
      <c r="B760" s="114">
        <v>46236.0</v>
      </c>
      <c r="C760" s="115" t="s">
        <v>824</v>
      </c>
      <c r="D760" s="116" t="str">
        <f>VLOOKUP(C760,'DS ST'!A:B,2,0)</f>
        <v>BTH</v>
      </c>
      <c r="E760" s="117">
        <v>8.936137050019E12</v>
      </c>
      <c r="F760" s="115" t="s">
        <v>74</v>
      </c>
      <c r="G760" s="115" t="s">
        <v>56</v>
      </c>
      <c r="H760" s="118">
        <v>12.0</v>
      </c>
      <c r="I760" s="118">
        <v>0.0</v>
      </c>
      <c r="J760" s="119">
        <f t="shared" si="4"/>
        <v>12</v>
      </c>
      <c r="K760" s="115" t="s">
        <v>5692</v>
      </c>
      <c r="L760" s="121" t="str">
        <f t="shared" si="5"/>
        <v>PT16032798936137050019</v>
      </c>
      <c r="M760" s="219" t="s">
        <v>5693</v>
      </c>
      <c r="N760" s="122"/>
      <c r="O760" s="122"/>
      <c r="P760" s="119">
        <f t="shared" si="6"/>
        <v>12</v>
      </c>
      <c r="Q760" s="124"/>
      <c r="R760" s="124"/>
      <c r="S760" s="124"/>
      <c r="T760" s="125" t="s">
        <v>5694</v>
      </c>
      <c r="U760" s="126" t="s">
        <v>697</v>
      </c>
      <c r="V760" s="127" t="s">
        <v>5695</v>
      </c>
      <c r="W760" s="129" t="str">
        <f t="shared" si="7"/>
        <v/>
      </c>
      <c r="X760" s="129" t="str">
        <f t="shared" si="34"/>
        <v/>
      </c>
      <c r="Y760" s="154" t="s">
        <v>499</v>
      </c>
      <c r="Z760" s="131" t="s">
        <v>745</v>
      </c>
      <c r="AA760" s="124"/>
      <c r="AB760" s="132"/>
      <c r="AC760" s="133"/>
      <c r="AD760" s="134"/>
      <c r="AE760" s="133"/>
      <c r="AF760" s="135" t="str">
        <f t="array" ref="AF760">xlookup($E:$E,'CLV2'!$A:$A,'CLV2'!E:E)</f>
        <v>2.EGGS</v>
      </c>
      <c r="AG760" s="135" t="str">
        <f t="shared" si="10"/>
        <v>Pack</v>
      </c>
      <c r="AH760" s="136">
        <f t="shared" si="11"/>
        <v>1</v>
      </c>
      <c r="AI760" s="137">
        <f t="array" ref="AI760">XLOOKUP(E760,'Đơn giá'!A:A,'Đơn giá'!D:D)</f>
        <v>24000</v>
      </c>
      <c r="AJ760" s="138">
        <f t="shared" si="12"/>
        <v>288000</v>
      </c>
      <c r="AK760" s="138">
        <f t="shared" si="13"/>
        <v>0</v>
      </c>
      <c r="AL760" s="138">
        <f t="shared" si="14"/>
        <v>0</v>
      </c>
      <c r="AM760" s="138">
        <f t="shared" si="15"/>
        <v>288000</v>
      </c>
      <c r="AN760" s="138">
        <f t="shared" si="16"/>
        <v>0</v>
      </c>
      <c r="AO760" s="139" t="str">
        <f t="array" ref="AO760">XLOOKUP($D:$D,'DS ST'!$J:$J,'DS ST'!K:K)</f>
        <v>SC013823 - Lê Văn Ninh</v>
      </c>
      <c r="AP760" s="139" t="str">
        <f t="array" ref="AP760">XLOOKUP($D:$D,'DS ST'!$J:$J,'DS ST'!L:L)</f>
        <v>Võ Thị Huệ</v>
      </c>
      <c r="AQ760" s="139" t="str">
        <f t="array" ref="AQ760">XLOOKUP($D:$D,'DS ST'!$J:$J,'DS ST'!M:M)</f>
        <v>HCM 012</v>
      </c>
      <c r="AR760" s="140"/>
      <c r="AS760" s="140"/>
      <c r="AT760" s="135" t="str">
        <f t="array" ref="AT760">xlookup($E:$E,'CLV2'!$A:$A,'CLV2'!$F:$F)</f>
        <v>3.FRESH EGGS</v>
      </c>
      <c r="AU760" s="135" t="str">
        <f t="array" ref="AU760">xlookup($E:$E,'CLV2'!$A:$A,'CLV2'!$G:$G)</f>
        <v>4.Trứng Gà Công Nghiệp</v>
      </c>
      <c r="AV760" s="142"/>
      <c r="AW760" s="143"/>
      <c r="AX760" s="144"/>
    </row>
    <row r="761" ht="22.5" customHeight="1">
      <c r="A761" s="113"/>
      <c r="B761" s="114">
        <v>46236.0</v>
      </c>
      <c r="C761" s="115" t="s">
        <v>824</v>
      </c>
      <c r="D761" s="116" t="str">
        <f>VLOOKUP(C761,'DS ST'!A:B,2,0)</f>
        <v>BTH</v>
      </c>
      <c r="E761" s="117">
        <v>8.936064240316E12</v>
      </c>
      <c r="F761" s="115" t="s">
        <v>181</v>
      </c>
      <c r="G761" s="115" t="s">
        <v>56</v>
      </c>
      <c r="H761" s="118">
        <v>18.0</v>
      </c>
      <c r="I761" s="118">
        <v>0.0</v>
      </c>
      <c r="J761" s="119">
        <f t="shared" si="4"/>
        <v>18</v>
      </c>
      <c r="K761" s="115" t="s">
        <v>5692</v>
      </c>
      <c r="L761" s="121" t="str">
        <f t="shared" si="5"/>
        <v>PT16032798936064240316</v>
      </c>
      <c r="M761" s="219" t="s">
        <v>5693</v>
      </c>
      <c r="N761" s="122"/>
      <c r="O761" s="122"/>
      <c r="P761" s="119">
        <f t="shared" si="6"/>
        <v>18</v>
      </c>
      <c r="Q761" s="124"/>
      <c r="R761" s="124"/>
      <c r="S761" s="124"/>
      <c r="T761" s="125"/>
      <c r="U761" s="126" t="s">
        <v>697</v>
      </c>
      <c r="V761" s="127" t="s">
        <v>1500</v>
      </c>
      <c r="W761" s="129" t="str">
        <f t="shared" si="7"/>
        <v/>
      </c>
      <c r="X761" s="129" t="str">
        <f t="shared" si="34"/>
        <v/>
      </c>
      <c r="Y761" s="130" t="str">
        <f>IF(N(P761)&lt;=0,"",IF(OR(T761="Hình KDB",T761="Hình tele",ISNUMBER(SEARCH("Hình KDB",T761)),ISNUMBER(SEARCH("Hình tele",T761)),ISNUMBER(SEARCH("sai code",T761)),ISNUMBER(SEARCH("Thiếu kiện",U761))),"Kho rau",IF(AND(T761&lt;&gt;"Hình KDB",T761&lt;&gt;"Hình tele"),"Chưa xác định",IF(N(O761)&gt;0,IF(OR(T761="Hình KDB",T761="Hình tele",ISNUMBER(SEARCH("Hình KDB",T761)),ISNUMBER(SEARCH("Hình tele",T761)),ISNUMBER(SEARCH("sai code",T761)),ISNUMBER(SEARCH("Thiếu kiện",U761))),"Kho rau","Chưa xác định"),IF(OR(T761="Hình KDB",T761="Hình tele",ISNUMBER(SEARCH("Hình KDB",T761)),ISNUMBER(SEARCH("Hình tele",T761)),ISNUMBER(SEARCH("sai code",T761)),ISNUMBER(SEARCH("Thiếu kiện",U761))),"Kho rau",IF(V761="Chưa xác định","Chưa xác định",IF(OR(V761="DC giao thiếu",V761="TX giao thiếu kiện",V761="Hàng không đạt CL"),"Kho rau","")))))))</f>
        <v>Chưa xác định</v>
      </c>
      <c r="Z761" s="131" t="s">
        <v>3828</v>
      </c>
      <c r="AA761" s="124"/>
      <c r="AB761" s="132"/>
      <c r="AC761" s="133"/>
      <c r="AD761" s="134"/>
      <c r="AE761" s="133"/>
      <c r="AF761" s="135" t="str">
        <f t="array" ref="AF761">xlookup($E:$E,'CLV2'!$A:$A,'CLV2'!E:E)</f>
        <v>2.EGGS</v>
      </c>
      <c r="AG761" s="135" t="str">
        <f t="shared" si="10"/>
        <v>Pack</v>
      </c>
      <c r="AH761" s="136">
        <f t="shared" si="11"/>
        <v>1</v>
      </c>
      <c r="AI761" s="137">
        <f t="array" ref="AI761">XLOOKUP(E761,'Đơn giá'!A:A,'Đơn giá'!D:D)</f>
        <v>18300</v>
      </c>
      <c r="AJ761" s="138">
        <f t="shared" si="12"/>
        <v>329400</v>
      </c>
      <c r="AK761" s="138">
        <f t="shared" si="13"/>
        <v>0</v>
      </c>
      <c r="AL761" s="138">
        <f t="shared" si="14"/>
        <v>0</v>
      </c>
      <c r="AM761" s="138">
        <f t="shared" si="15"/>
        <v>0</v>
      </c>
      <c r="AN761" s="138">
        <f t="shared" si="16"/>
        <v>329400</v>
      </c>
      <c r="AO761" s="139" t="str">
        <f t="array" ref="AO761">XLOOKUP($D:$D,'DS ST'!$J:$J,'DS ST'!K:K)</f>
        <v>SC013823 - Lê Văn Ninh</v>
      </c>
      <c r="AP761" s="139" t="str">
        <f t="array" ref="AP761">XLOOKUP($D:$D,'DS ST'!$J:$J,'DS ST'!L:L)</f>
        <v>Võ Thị Huệ</v>
      </c>
      <c r="AQ761" s="139" t="str">
        <f t="array" ref="AQ761">XLOOKUP($D:$D,'DS ST'!$J:$J,'DS ST'!M:M)</f>
        <v>HCM 012</v>
      </c>
      <c r="AR761" s="140"/>
      <c r="AS761" s="140"/>
      <c r="AT761" s="135" t="str">
        <f t="array" ref="AT761">xlookup($E:$E,'CLV2'!$A:$A,'CLV2'!$F:$F)</f>
        <v>3.FRESH EGGS</v>
      </c>
      <c r="AU761" s="135" t="str">
        <f t="array" ref="AU761">xlookup($E:$E,'CLV2'!$A:$A,'CLV2'!$G:$G)</f>
        <v>4.Trứng Gà Khác</v>
      </c>
      <c r="AV761" s="142"/>
      <c r="AW761" s="143"/>
      <c r="AX761" s="144"/>
    </row>
    <row r="762" ht="22.5" customHeight="1">
      <c r="A762" s="113"/>
      <c r="B762" s="114">
        <v>46236.0</v>
      </c>
      <c r="C762" s="115" t="s">
        <v>824</v>
      </c>
      <c r="D762" s="116" t="str">
        <f>VLOOKUP(C762,'DS ST'!A:B,2,0)</f>
        <v>BTH</v>
      </c>
      <c r="E762" s="117">
        <v>8.938513029442E12</v>
      </c>
      <c r="F762" s="115" t="s">
        <v>94</v>
      </c>
      <c r="G762" s="115" t="s">
        <v>95</v>
      </c>
      <c r="H762" s="118">
        <v>16.0</v>
      </c>
      <c r="I762" s="118">
        <v>0.0</v>
      </c>
      <c r="J762" s="119">
        <f t="shared" si="4"/>
        <v>16</v>
      </c>
      <c r="K762" s="115" t="s">
        <v>5692</v>
      </c>
      <c r="L762" s="121" t="str">
        <f t="shared" si="5"/>
        <v>PT16032798938513029442</v>
      </c>
      <c r="M762" s="219" t="s">
        <v>5693</v>
      </c>
      <c r="N762" s="122"/>
      <c r="O762" s="122"/>
      <c r="P762" s="119">
        <f t="shared" si="6"/>
        <v>16</v>
      </c>
      <c r="Q762" s="124"/>
      <c r="R762" s="124"/>
      <c r="S762" s="124"/>
      <c r="T762" s="125" t="s">
        <v>5694</v>
      </c>
      <c r="U762" s="126" t="s">
        <v>697</v>
      </c>
      <c r="V762" s="127" t="s">
        <v>5695</v>
      </c>
      <c r="W762" s="129" t="str">
        <f t="shared" si="7"/>
        <v/>
      </c>
      <c r="X762" s="129" t="str">
        <f t="shared" si="34"/>
        <v/>
      </c>
      <c r="Y762" s="154" t="s">
        <v>499</v>
      </c>
      <c r="Z762" s="131" t="s">
        <v>745</v>
      </c>
      <c r="AA762" s="124"/>
      <c r="AB762" s="132"/>
      <c r="AC762" s="133"/>
      <c r="AD762" s="134"/>
      <c r="AE762" s="133"/>
      <c r="AF762" s="135" t="str">
        <f t="array" ref="AF762">xlookup($E:$E,'CLV2'!$A:$A,'CLV2'!E:E)</f>
        <v>2.EGGS</v>
      </c>
      <c r="AG762" s="135" t="str">
        <f t="shared" si="10"/>
        <v>Pack</v>
      </c>
      <c r="AH762" s="136">
        <f t="shared" si="11"/>
        <v>1</v>
      </c>
      <c r="AI762" s="137">
        <f t="array" ref="AI762">XLOOKUP(E762,'Đơn giá'!A:A,'Đơn giá'!D:D)</f>
        <v>30600</v>
      </c>
      <c r="AJ762" s="138">
        <f t="shared" si="12"/>
        <v>489600</v>
      </c>
      <c r="AK762" s="138">
        <f t="shared" si="13"/>
        <v>0</v>
      </c>
      <c r="AL762" s="138">
        <f t="shared" si="14"/>
        <v>0</v>
      </c>
      <c r="AM762" s="138">
        <f t="shared" si="15"/>
        <v>489600</v>
      </c>
      <c r="AN762" s="138">
        <f t="shared" si="16"/>
        <v>0</v>
      </c>
      <c r="AO762" s="139" t="str">
        <f t="array" ref="AO762">XLOOKUP($D:$D,'DS ST'!$J:$J,'DS ST'!K:K)</f>
        <v>SC013823 - Lê Văn Ninh</v>
      </c>
      <c r="AP762" s="139" t="str">
        <f t="array" ref="AP762">XLOOKUP($D:$D,'DS ST'!$J:$J,'DS ST'!L:L)</f>
        <v>Võ Thị Huệ</v>
      </c>
      <c r="AQ762" s="139" t="str">
        <f t="array" ref="AQ762">XLOOKUP($D:$D,'DS ST'!$J:$J,'DS ST'!M:M)</f>
        <v>HCM 012</v>
      </c>
      <c r="AR762" s="140"/>
      <c r="AS762" s="140"/>
      <c r="AT762" s="135" t="str">
        <f t="array" ref="AT762">xlookup($E:$E,'CLV2'!$A:$A,'CLV2'!$F:$F)</f>
        <v>3.FRESH EGGS</v>
      </c>
      <c r="AU762" s="135" t="str">
        <f t="array" ref="AU762">xlookup($E:$E,'CLV2'!$A:$A,'CLV2'!$G:$G)</f>
        <v>4.Trứng Gà Công Nghiệp</v>
      </c>
      <c r="AV762" s="142"/>
      <c r="AW762" s="143"/>
      <c r="AX762" s="144"/>
    </row>
    <row r="763" ht="22.5" customHeight="1">
      <c r="A763" s="113"/>
      <c r="B763" s="114">
        <v>46236.0</v>
      </c>
      <c r="C763" s="115" t="s">
        <v>824</v>
      </c>
      <c r="D763" s="116" t="str">
        <f>VLOOKUP(C763,'DS ST'!A:B,2,0)</f>
        <v>BTH</v>
      </c>
      <c r="E763" s="117">
        <v>8.938525767042E12</v>
      </c>
      <c r="F763" s="115" t="s">
        <v>26</v>
      </c>
      <c r="G763" s="115" t="s">
        <v>29</v>
      </c>
      <c r="H763" s="118">
        <v>9.0</v>
      </c>
      <c r="I763" s="118">
        <v>0.0</v>
      </c>
      <c r="J763" s="119">
        <f t="shared" si="4"/>
        <v>9</v>
      </c>
      <c r="K763" s="115" t="s">
        <v>5692</v>
      </c>
      <c r="L763" s="121" t="str">
        <f t="shared" si="5"/>
        <v>PT16032798938525767042</v>
      </c>
      <c r="M763" s="219" t="s">
        <v>5693</v>
      </c>
      <c r="N763" s="122"/>
      <c r="O763" s="122"/>
      <c r="P763" s="119">
        <f t="shared" si="6"/>
        <v>9</v>
      </c>
      <c r="Q763" s="124"/>
      <c r="R763" s="124"/>
      <c r="S763" s="124"/>
      <c r="T763" s="125" t="s">
        <v>5694</v>
      </c>
      <c r="U763" s="126" t="s">
        <v>697</v>
      </c>
      <c r="V763" s="127" t="s">
        <v>5695</v>
      </c>
      <c r="W763" s="129" t="str">
        <f t="shared" si="7"/>
        <v/>
      </c>
      <c r="X763" s="129" t="str">
        <f t="shared" si="34"/>
        <v/>
      </c>
      <c r="Y763" s="154" t="s">
        <v>499</v>
      </c>
      <c r="Z763" s="131" t="s">
        <v>745</v>
      </c>
      <c r="AA763" s="124"/>
      <c r="AB763" s="132"/>
      <c r="AC763" s="133"/>
      <c r="AD763" s="134"/>
      <c r="AE763" s="133"/>
      <c r="AF763" s="135" t="str">
        <f t="array" ref="AF763">xlookup($E:$E,'CLV2'!$A:$A,'CLV2'!E:E)</f>
        <v>2.VEGETABLES</v>
      </c>
      <c r="AG763" s="135" t="str">
        <f t="shared" si="10"/>
        <v>Pack</v>
      </c>
      <c r="AH763" s="136">
        <f t="shared" si="11"/>
        <v>1</v>
      </c>
      <c r="AI763" s="137">
        <f t="array" ref="AI763">XLOOKUP(E763,'Đơn giá'!A:A,'Đơn giá'!D:D)</f>
        <v>17100</v>
      </c>
      <c r="AJ763" s="138">
        <f t="shared" si="12"/>
        <v>153900</v>
      </c>
      <c r="AK763" s="138">
        <f t="shared" si="13"/>
        <v>0</v>
      </c>
      <c r="AL763" s="138">
        <f t="shared" si="14"/>
        <v>0</v>
      </c>
      <c r="AM763" s="138">
        <f t="shared" si="15"/>
        <v>153900</v>
      </c>
      <c r="AN763" s="138">
        <f t="shared" si="16"/>
        <v>0</v>
      </c>
      <c r="AO763" s="139" t="str">
        <f t="array" ref="AO763">XLOOKUP($D:$D,'DS ST'!$J:$J,'DS ST'!K:K)</f>
        <v>SC013823 - Lê Văn Ninh</v>
      </c>
      <c r="AP763" s="139" t="str">
        <f t="array" ref="AP763">XLOOKUP($D:$D,'DS ST'!$J:$J,'DS ST'!L:L)</f>
        <v>Võ Thị Huệ</v>
      </c>
      <c r="AQ763" s="139" t="str">
        <f t="array" ref="AQ763">XLOOKUP($D:$D,'DS ST'!$J:$J,'DS ST'!M:M)</f>
        <v>HCM 012</v>
      </c>
      <c r="AR763" s="140"/>
      <c r="AS763" s="140"/>
      <c r="AT763" s="135" t="str">
        <f t="array" ref="AT763">xlookup($E:$E,'CLV2'!$A:$A,'CLV2'!$F:$F)</f>
        <v>3.LEAFY VEGGIES</v>
      </c>
      <c r="AU763" s="135" t="str">
        <f t="array" ref="AU763">xlookup($E:$E,'CLV2'!$A:$A,'CLV2'!$G:$G)</f>
        <v>4.Rau Ăn Lá Thông Dụng</v>
      </c>
      <c r="AV763" s="142"/>
      <c r="AW763" s="143"/>
      <c r="AX763" s="144"/>
    </row>
    <row r="764" ht="22.5" customHeight="1">
      <c r="A764" s="113"/>
      <c r="B764" s="114">
        <v>46236.0</v>
      </c>
      <c r="C764" s="115" t="s">
        <v>843</v>
      </c>
      <c r="D764" s="116" t="str">
        <f>VLOOKUP(C764,'DS ST'!A:B,2,0)</f>
        <v>CKO</v>
      </c>
      <c r="E764" s="117">
        <v>10901.0</v>
      </c>
      <c r="F764" s="115" t="s">
        <v>736</v>
      </c>
      <c r="G764" s="115" t="s">
        <v>29</v>
      </c>
      <c r="H764" s="118">
        <v>11.0</v>
      </c>
      <c r="I764" s="118">
        <v>10.0</v>
      </c>
      <c r="J764" s="119">
        <f t="shared" si="4"/>
        <v>1</v>
      </c>
      <c r="K764" s="115" t="s">
        <v>4950</v>
      </c>
      <c r="L764" s="121" t="str">
        <f t="shared" si="5"/>
        <v>PT160327710901</v>
      </c>
      <c r="M764" s="219" t="s">
        <v>5697</v>
      </c>
      <c r="N764" s="122"/>
      <c r="O764" s="122"/>
      <c r="P764" s="119">
        <f t="shared" si="6"/>
        <v>1</v>
      </c>
      <c r="Q764" s="124"/>
      <c r="R764" s="124"/>
      <c r="S764" s="124"/>
      <c r="T764" s="125"/>
      <c r="U764" s="126" t="s">
        <v>697</v>
      </c>
      <c r="V764" s="127" t="s">
        <v>1500</v>
      </c>
      <c r="W764" s="129" t="str">
        <f t="shared" si="7"/>
        <v/>
      </c>
      <c r="X764" s="129" t="str">
        <f t="shared" si="34"/>
        <v/>
      </c>
      <c r="Y764" s="130" t="str">
        <f t="shared" ref="Y764:Y767" si="38">IF(N(P764)&lt;=0,"",IF(OR(T764="Hình KDB",T764="Hình tele",ISNUMBER(SEARCH("Hình KDB",T764)),ISNUMBER(SEARCH("Hình tele",T764)),ISNUMBER(SEARCH("sai code",T764)),ISNUMBER(SEARCH("Thiếu kiện",U764))),"Kho rau",IF(AND(T764&lt;&gt;"Hình KDB",T764&lt;&gt;"Hình tele"),"Chưa xác định",IF(N(O764)&gt;0,IF(OR(T764="Hình KDB",T764="Hình tele",ISNUMBER(SEARCH("Hình KDB",T764)),ISNUMBER(SEARCH("Hình tele",T764)),ISNUMBER(SEARCH("sai code",T764)),ISNUMBER(SEARCH("Thiếu kiện",U764))),"Kho rau","Chưa xác định"),IF(OR(T764="Hình KDB",T764="Hình tele",ISNUMBER(SEARCH("Hình KDB",T764)),ISNUMBER(SEARCH("Hình tele",T764)),ISNUMBER(SEARCH("sai code",T764)),ISNUMBER(SEARCH("Thiếu kiện",U764))),"Kho rau",IF(V764="Chưa xác định","Chưa xác định",IF(OR(V764="DC giao thiếu",V764="TX giao thiếu kiện",V764="Hàng không đạt CL"),"Kho rau","")))))))</f>
        <v>Chưa xác định</v>
      </c>
      <c r="Z764" s="131" t="s">
        <v>3828</v>
      </c>
      <c r="AA764" s="124"/>
      <c r="AB764" s="132"/>
      <c r="AC764" s="133"/>
      <c r="AD764" s="134"/>
      <c r="AE764" s="133"/>
      <c r="AF764" s="135" t="str">
        <f t="array" ref="AF764">xlookup($E:$E,'CLV2'!$A:$A,'CLV2'!E:E)</f>
        <v>2.VEGETABLES</v>
      </c>
      <c r="AG764" s="135" t="str">
        <f t="shared" si="10"/>
        <v>Pack</v>
      </c>
      <c r="AH764" s="136">
        <f t="shared" si="11"/>
        <v>0.09090909091</v>
      </c>
      <c r="AI764" s="137">
        <f t="array" ref="AI764">XLOOKUP(E764,'Đơn giá'!A:A,'Đơn giá'!D:D)</f>
        <v>9000</v>
      </c>
      <c r="AJ764" s="138">
        <f t="shared" si="12"/>
        <v>9000</v>
      </c>
      <c r="AK764" s="138">
        <f t="shared" si="13"/>
        <v>0</v>
      </c>
      <c r="AL764" s="138">
        <f t="shared" si="14"/>
        <v>0</v>
      </c>
      <c r="AM764" s="138">
        <f t="shared" si="15"/>
        <v>0</v>
      </c>
      <c r="AN764" s="138">
        <f t="shared" si="16"/>
        <v>9000</v>
      </c>
      <c r="AO764" s="139" t="str">
        <f t="array" ref="AO764">XLOOKUP($D:$D,'DS ST'!$J:$J,'DS ST'!K:K)</f>
        <v>SC005375 - Trần Văn Hiếu</v>
      </c>
      <c r="AP764" s="139" t="str">
        <f t="array" ref="AP764">XLOOKUP($D:$D,'DS ST'!$J:$J,'DS ST'!L:L)</f>
        <v>Võ Thị Huệ</v>
      </c>
      <c r="AQ764" s="139" t="str">
        <f t="array" ref="AQ764">XLOOKUP($D:$D,'DS ST'!$J:$J,'DS ST'!M:M)</f>
        <v>HCM 014</v>
      </c>
      <c r="AR764" s="140"/>
      <c r="AS764" s="140"/>
      <c r="AT764" s="135" t="str">
        <f t="array" ref="AT764">xlookup($E:$E,'CLV2'!$A:$A,'CLV2'!$F:$F)</f>
        <v>3.LEAFY VEGGIES</v>
      </c>
      <c r="AU764" s="135" t="str">
        <f t="array" ref="AU764">xlookup($E:$E,'CLV2'!$A:$A,'CLV2'!$G:$G)</f>
        <v>4.Rau Cải</v>
      </c>
      <c r="AV764" s="142"/>
      <c r="AW764" s="143"/>
      <c r="AX764" s="144"/>
    </row>
    <row r="765" ht="22.5" customHeight="1">
      <c r="A765" s="113"/>
      <c r="B765" s="114">
        <v>46236.0</v>
      </c>
      <c r="C765" s="115" t="s">
        <v>843</v>
      </c>
      <c r="D765" s="116" t="str">
        <f>VLOOKUP(C765,'DS ST'!A:B,2,0)</f>
        <v>CKO</v>
      </c>
      <c r="E765" s="117">
        <v>10921.0</v>
      </c>
      <c r="F765" s="115" t="s">
        <v>5570</v>
      </c>
      <c r="G765" s="115" t="s">
        <v>836</v>
      </c>
      <c r="H765" s="118">
        <v>3.0</v>
      </c>
      <c r="I765" s="118">
        <v>2.0</v>
      </c>
      <c r="J765" s="119">
        <f t="shared" si="4"/>
        <v>1</v>
      </c>
      <c r="K765" s="115" t="s">
        <v>4950</v>
      </c>
      <c r="L765" s="121" t="str">
        <f t="shared" si="5"/>
        <v>PT160327710921</v>
      </c>
      <c r="M765" s="219" t="s">
        <v>5697</v>
      </c>
      <c r="N765" s="122"/>
      <c r="O765" s="122"/>
      <c r="P765" s="119">
        <f t="shared" si="6"/>
        <v>1</v>
      </c>
      <c r="Q765" s="124"/>
      <c r="R765" s="124"/>
      <c r="S765" s="124"/>
      <c r="T765" s="125"/>
      <c r="U765" s="126" t="s">
        <v>697</v>
      </c>
      <c r="V765" s="127" t="s">
        <v>1500</v>
      </c>
      <c r="W765" s="129" t="str">
        <f t="shared" si="7"/>
        <v/>
      </c>
      <c r="X765" s="129" t="str">
        <f t="shared" si="34"/>
        <v/>
      </c>
      <c r="Y765" s="130" t="str">
        <f t="shared" si="38"/>
        <v>Chưa xác định</v>
      </c>
      <c r="Z765" s="131" t="s">
        <v>3828</v>
      </c>
      <c r="AA765" s="124"/>
      <c r="AB765" s="132"/>
      <c r="AC765" s="133"/>
      <c r="AD765" s="134"/>
      <c r="AE765" s="133"/>
      <c r="AF765" s="135" t="str">
        <f t="array" ref="AF765">xlookup($E:$E,'CLV2'!$A:$A,'CLV2'!E:E)</f>
        <v>2.VEGETABLES</v>
      </c>
      <c r="AG765" s="135" t="str">
        <f t="shared" si="10"/>
        <v>Pack</v>
      </c>
      <c r="AH765" s="136">
        <f t="shared" si="11"/>
        <v>0.3333333333</v>
      </c>
      <c r="AI765" s="137">
        <f t="array" ref="AI765">XLOOKUP(E765,'Đơn giá'!A:A,'Đơn giá'!D:D)</f>
        <v>27000</v>
      </c>
      <c r="AJ765" s="138">
        <f t="shared" si="12"/>
        <v>27000</v>
      </c>
      <c r="AK765" s="138">
        <f t="shared" si="13"/>
        <v>0</v>
      </c>
      <c r="AL765" s="138">
        <f t="shared" si="14"/>
        <v>0</v>
      </c>
      <c r="AM765" s="138">
        <f t="shared" si="15"/>
        <v>0</v>
      </c>
      <c r="AN765" s="138">
        <f t="shared" si="16"/>
        <v>27000</v>
      </c>
      <c r="AO765" s="139" t="str">
        <f t="array" ref="AO765">XLOOKUP($D:$D,'DS ST'!$J:$J,'DS ST'!K:K)</f>
        <v>SC005375 - Trần Văn Hiếu</v>
      </c>
      <c r="AP765" s="139" t="str">
        <f t="array" ref="AP765">XLOOKUP($D:$D,'DS ST'!$J:$J,'DS ST'!L:L)</f>
        <v>Võ Thị Huệ</v>
      </c>
      <c r="AQ765" s="139" t="str">
        <f t="array" ref="AQ765">XLOOKUP($D:$D,'DS ST'!$J:$J,'DS ST'!M:M)</f>
        <v>HCM 014</v>
      </c>
      <c r="AR765" s="140"/>
      <c r="AS765" s="140"/>
      <c r="AT765" s="135" t="str">
        <f t="array" ref="AT765">xlookup($E:$E,'CLV2'!$A:$A,'CLV2'!$F:$F)</f>
        <v>3.FRUIT VEGGIES</v>
      </c>
      <c r="AU765" s="135" t="str">
        <f t="array" ref="AU765">xlookup($E:$E,'CLV2'!$A:$A,'CLV2'!$G:$G)</f>
        <v>4.Bắp, Đậu</v>
      </c>
      <c r="AV765" s="142"/>
      <c r="AW765" s="143"/>
      <c r="AX765" s="144"/>
    </row>
    <row r="766" ht="22.5" customHeight="1">
      <c r="A766" s="113"/>
      <c r="B766" s="114">
        <v>46236.0</v>
      </c>
      <c r="C766" s="115" t="s">
        <v>843</v>
      </c>
      <c r="D766" s="116" t="str">
        <f>VLOOKUP(C766,'DS ST'!A:B,2,0)</f>
        <v>CKO</v>
      </c>
      <c r="E766" s="117">
        <v>11111.0</v>
      </c>
      <c r="F766" s="115" t="s">
        <v>2514</v>
      </c>
      <c r="G766" s="115" t="s">
        <v>29</v>
      </c>
      <c r="H766" s="118">
        <v>2.0</v>
      </c>
      <c r="I766" s="118">
        <v>0.0</v>
      </c>
      <c r="J766" s="119">
        <f t="shared" si="4"/>
        <v>2</v>
      </c>
      <c r="K766" s="115" t="s">
        <v>4950</v>
      </c>
      <c r="L766" s="121" t="str">
        <f t="shared" si="5"/>
        <v>PT160327711111</v>
      </c>
      <c r="M766" s="219" t="s">
        <v>5697</v>
      </c>
      <c r="N766" s="122"/>
      <c r="O766" s="122"/>
      <c r="P766" s="119">
        <f t="shared" si="6"/>
        <v>2</v>
      </c>
      <c r="Q766" s="124"/>
      <c r="R766" s="124"/>
      <c r="S766" s="124"/>
      <c r="T766" s="125"/>
      <c r="U766" s="126" t="s">
        <v>697</v>
      </c>
      <c r="V766" s="127" t="s">
        <v>1500</v>
      </c>
      <c r="W766" s="129" t="str">
        <f t="shared" si="7"/>
        <v/>
      </c>
      <c r="X766" s="129" t="str">
        <f t="shared" si="34"/>
        <v/>
      </c>
      <c r="Y766" s="130" t="str">
        <f t="shared" si="38"/>
        <v>Chưa xác định</v>
      </c>
      <c r="Z766" s="131" t="s">
        <v>3828</v>
      </c>
      <c r="AA766" s="124"/>
      <c r="AB766" s="132"/>
      <c r="AC766" s="133"/>
      <c r="AD766" s="134"/>
      <c r="AE766" s="133"/>
      <c r="AF766" s="135" t="str">
        <f t="array" ref="AF766">xlookup($E:$E,'CLV2'!$A:$A,'CLV2'!E:E)</f>
        <v>2.VEGETABLES</v>
      </c>
      <c r="AG766" s="135" t="str">
        <f t="shared" si="10"/>
        <v>Pack</v>
      </c>
      <c r="AH766" s="136">
        <f t="shared" si="11"/>
        <v>1</v>
      </c>
      <c r="AI766" s="137">
        <f t="array" ref="AI766">XLOOKUP(E766,'Đơn giá'!A:A,'Đơn giá'!D:D)</f>
        <v>13000</v>
      </c>
      <c r="AJ766" s="138">
        <f t="shared" si="12"/>
        <v>26000</v>
      </c>
      <c r="AK766" s="138">
        <f t="shared" si="13"/>
        <v>0</v>
      </c>
      <c r="AL766" s="138">
        <f t="shared" si="14"/>
        <v>0</v>
      </c>
      <c r="AM766" s="138">
        <f t="shared" si="15"/>
        <v>0</v>
      </c>
      <c r="AN766" s="138">
        <f t="shared" si="16"/>
        <v>26000</v>
      </c>
      <c r="AO766" s="139" t="str">
        <f t="array" ref="AO766">XLOOKUP($D:$D,'DS ST'!$J:$J,'DS ST'!K:K)</f>
        <v>SC005375 - Trần Văn Hiếu</v>
      </c>
      <c r="AP766" s="139" t="str">
        <f t="array" ref="AP766">XLOOKUP($D:$D,'DS ST'!$J:$J,'DS ST'!L:L)</f>
        <v>Võ Thị Huệ</v>
      </c>
      <c r="AQ766" s="139" t="str">
        <f t="array" ref="AQ766">XLOOKUP($D:$D,'DS ST'!$J:$J,'DS ST'!M:M)</f>
        <v>HCM 014</v>
      </c>
      <c r="AR766" s="140"/>
      <c r="AS766" s="140"/>
      <c r="AT766" s="135" t="str">
        <f t="array" ref="AT766">xlookup($E:$E,'CLV2'!$A:$A,'CLV2'!$F:$F)</f>
        <v>3.LEAFY VEGGIES</v>
      </c>
      <c r="AU766" s="135" t="str">
        <f t="array" ref="AU766">xlookup($E:$E,'CLV2'!$A:$A,'CLV2'!$G:$G)</f>
        <v>4.Rau Cải</v>
      </c>
      <c r="AV766" s="142"/>
      <c r="AW766" s="143"/>
      <c r="AX766" s="144"/>
    </row>
    <row r="767" ht="22.5" customHeight="1">
      <c r="A767" s="113"/>
      <c r="B767" s="114">
        <v>46236.0</v>
      </c>
      <c r="C767" s="115" t="s">
        <v>843</v>
      </c>
      <c r="D767" s="116" t="str">
        <f>VLOOKUP(C767,'DS ST'!A:B,2,0)</f>
        <v>CKO</v>
      </c>
      <c r="E767" s="117">
        <v>11319.0</v>
      </c>
      <c r="F767" s="115" t="s">
        <v>1290</v>
      </c>
      <c r="G767" s="115" t="s">
        <v>29</v>
      </c>
      <c r="H767" s="118">
        <v>16.0</v>
      </c>
      <c r="I767" s="118">
        <v>14.0</v>
      </c>
      <c r="J767" s="119">
        <f t="shared" si="4"/>
        <v>2</v>
      </c>
      <c r="K767" s="115" t="s">
        <v>4950</v>
      </c>
      <c r="L767" s="121" t="str">
        <f t="shared" si="5"/>
        <v>PT160327711319</v>
      </c>
      <c r="M767" s="219" t="s">
        <v>5697</v>
      </c>
      <c r="N767" s="122"/>
      <c r="O767" s="122"/>
      <c r="P767" s="119">
        <f t="shared" si="6"/>
        <v>2</v>
      </c>
      <c r="Q767" s="124"/>
      <c r="R767" s="124"/>
      <c r="S767" s="124"/>
      <c r="T767" s="125"/>
      <c r="U767" s="126" t="s">
        <v>697</v>
      </c>
      <c r="V767" s="127" t="s">
        <v>1500</v>
      </c>
      <c r="W767" s="129" t="str">
        <f t="shared" si="7"/>
        <v/>
      </c>
      <c r="X767" s="129" t="str">
        <f t="shared" si="34"/>
        <v/>
      </c>
      <c r="Y767" s="130" t="str">
        <f t="shared" si="38"/>
        <v>Chưa xác định</v>
      </c>
      <c r="Z767" s="131" t="s">
        <v>3828</v>
      </c>
      <c r="AA767" s="124"/>
      <c r="AB767" s="132"/>
      <c r="AC767" s="133"/>
      <c r="AD767" s="134"/>
      <c r="AE767" s="133"/>
      <c r="AF767" s="135" t="str">
        <f t="array" ref="AF767">xlookup($E:$E,'CLV2'!$A:$A,'CLV2'!E:E)</f>
        <v>2.VEGETABLES</v>
      </c>
      <c r="AG767" s="135" t="str">
        <f t="shared" si="10"/>
        <v>Pack</v>
      </c>
      <c r="AH767" s="136">
        <f t="shared" si="11"/>
        <v>0.125</v>
      </c>
      <c r="AI767" s="137">
        <f t="array" ref="AI767">XLOOKUP(E767,'Đơn giá'!A:A,'Đơn giá'!D:D)</f>
        <v>10750</v>
      </c>
      <c r="AJ767" s="138">
        <f t="shared" si="12"/>
        <v>21500</v>
      </c>
      <c r="AK767" s="138">
        <f t="shared" si="13"/>
        <v>0</v>
      </c>
      <c r="AL767" s="138">
        <f t="shared" si="14"/>
        <v>0</v>
      </c>
      <c r="AM767" s="138">
        <f t="shared" si="15"/>
        <v>0</v>
      </c>
      <c r="AN767" s="138">
        <f t="shared" si="16"/>
        <v>21500</v>
      </c>
      <c r="AO767" s="139" t="str">
        <f t="array" ref="AO767">XLOOKUP($D:$D,'DS ST'!$J:$J,'DS ST'!K:K)</f>
        <v>SC005375 - Trần Văn Hiếu</v>
      </c>
      <c r="AP767" s="139" t="str">
        <f t="array" ref="AP767">XLOOKUP($D:$D,'DS ST'!$J:$J,'DS ST'!L:L)</f>
        <v>Võ Thị Huệ</v>
      </c>
      <c r="AQ767" s="139" t="str">
        <f t="array" ref="AQ767">XLOOKUP($D:$D,'DS ST'!$J:$J,'DS ST'!M:M)</f>
        <v>HCM 014</v>
      </c>
      <c r="AR767" s="140"/>
      <c r="AS767" s="140"/>
      <c r="AT767" s="135" t="str">
        <f t="array" ref="AT767">xlookup($E:$E,'CLV2'!$A:$A,'CLV2'!$F:$F)</f>
        <v>3.LEAFY VEGGIES</v>
      </c>
      <c r="AU767" s="135" t="str">
        <f t="array" ref="AU767">xlookup($E:$E,'CLV2'!$A:$A,'CLV2'!$G:$G)</f>
        <v>4.Rau Ăn Lá Thông Dụng</v>
      </c>
      <c r="AV767" s="142"/>
      <c r="AW767" s="143"/>
      <c r="AX767" s="144"/>
    </row>
    <row r="768" ht="22.5" customHeight="1">
      <c r="A768" s="113"/>
      <c r="B768" s="114">
        <v>46236.0</v>
      </c>
      <c r="C768" s="115" t="s">
        <v>843</v>
      </c>
      <c r="D768" s="116" t="str">
        <f>VLOOKUP(C768,'DS ST'!A:B,2,0)</f>
        <v>CKO</v>
      </c>
      <c r="E768" s="117">
        <v>1101003.0</v>
      </c>
      <c r="F768" s="115" t="s">
        <v>1984</v>
      </c>
      <c r="G768" s="115" t="s">
        <v>104</v>
      </c>
      <c r="H768" s="118">
        <v>13.3</v>
      </c>
      <c r="I768" s="118">
        <v>13.12</v>
      </c>
      <c r="J768" s="119">
        <f t="shared" si="4"/>
        <v>0.18</v>
      </c>
      <c r="K768" s="115" t="s">
        <v>4950</v>
      </c>
      <c r="L768" s="121" t="str">
        <f t="shared" si="5"/>
        <v>PT16032771101003</v>
      </c>
      <c r="M768" s="219" t="s">
        <v>5697</v>
      </c>
      <c r="N768" s="122">
        <v>0.1800000000000015</v>
      </c>
      <c r="O768" s="122"/>
      <c r="P768" s="119">
        <f t="shared" si="6"/>
        <v>0</v>
      </c>
      <c r="Q768" s="124"/>
      <c r="R768" s="124"/>
      <c r="S768" s="124"/>
      <c r="T768" s="125" t="s">
        <v>695</v>
      </c>
      <c r="U768" s="126" t="s">
        <v>697</v>
      </c>
      <c r="V768" s="127" t="s">
        <v>492</v>
      </c>
      <c r="W768" s="129" t="str">
        <f t="shared" si="7"/>
        <v>Hao hụt</v>
      </c>
      <c r="X768" s="129" t="str">
        <f t="shared" si="34"/>
        <v/>
      </c>
      <c r="Y768" s="154" t="s">
        <v>499</v>
      </c>
      <c r="Z768" s="131" t="s">
        <v>745</v>
      </c>
      <c r="AA768" s="124"/>
      <c r="AB768" s="132"/>
      <c r="AC768" s="133"/>
      <c r="AD768" s="134"/>
      <c r="AE768" s="133"/>
      <c r="AF768" s="135" t="str">
        <f t="array" ref="AF768">xlookup($E:$E,'CLV2'!$A:$A,'CLV2'!E:E)</f>
        <v>2.FRUITS</v>
      </c>
      <c r="AG768" s="135" t="str">
        <f t="shared" si="10"/>
        <v>KG</v>
      </c>
      <c r="AH768" s="136">
        <f t="shared" si="11"/>
        <v>0.01353383459</v>
      </c>
      <c r="AI768" s="137">
        <f t="array" ref="AI768">XLOOKUP(E768,'Đơn giá'!A:A,'Đơn giá'!D:D)</f>
        <v>24000</v>
      </c>
      <c r="AJ768" s="138">
        <f t="shared" si="12"/>
        <v>4320</v>
      </c>
      <c r="AK768" s="138">
        <f t="shared" si="13"/>
        <v>4320</v>
      </c>
      <c r="AL768" s="138">
        <f t="shared" si="14"/>
        <v>0</v>
      </c>
      <c r="AM768" s="138">
        <f t="shared" si="15"/>
        <v>0</v>
      </c>
      <c r="AN768" s="138">
        <f t="shared" si="16"/>
        <v>0</v>
      </c>
      <c r="AO768" s="139" t="str">
        <f t="array" ref="AO768">XLOOKUP($D:$D,'DS ST'!$J:$J,'DS ST'!K:K)</f>
        <v>SC005375 - Trần Văn Hiếu</v>
      </c>
      <c r="AP768" s="139" t="str">
        <f t="array" ref="AP768">XLOOKUP($D:$D,'DS ST'!$J:$J,'DS ST'!L:L)</f>
        <v>Võ Thị Huệ</v>
      </c>
      <c r="AQ768" s="139" t="str">
        <f t="array" ref="AQ768">XLOOKUP($D:$D,'DS ST'!$J:$J,'DS ST'!M:M)</f>
        <v>HCM 014</v>
      </c>
      <c r="AR768" s="140"/>
      <c r="AS768" s="140"/>
      <c r="AT768" s="135" t="str">
        <f t="array" ref="AT768">xlookup($E:$E,'CLV2'!$A:$A,'CLV2'!$F:$F)</f>
        <v>3.LOCAL FRUITS</v>
      </c>
      <c r="AU768" s="135" t="str">
        <f t="array" ref="AU768">xlookup($E:$E,'CLV2'!$A:$A,'CLV2'!$G:$G)</f>
        <v>4.Dưa Hấu</v>
      </c>
      <c r="AV768" s="142"/>
      <c r="AW768" s="143"/>
      <c r="AX768" s="144"/>
    </row>
    <row r="769" ht="22.5" customHeight="1">
      <c r="A769" s="113"/>
      <c r="B769" s="114">
        <v>46236.0</v>
      </c>
      <c r="C769" s="115" t="s">
        <v>843</v>
      </c>
      <c r="D769" s="116" t="str">
        <f>VLOOKUP(C769,'DS ST'!A:B,2,0)</f>
        <v>CKO</v>
      </c>
      <c r="E769" s="117">
        <v>1101062.0</v>
      </c>
      <c r="F769" s="115" t="s">
        <v>103</v>
      </c>
      <c r="G769" s="115" t="s">
        <v>104</v>
      </c>
      <c r="H769" s="118">
        <v>10.1</v>
      </c>
      <c r="I769" s="118">
        <v>9.86</v>
      </c>
      <c r="J769" s="119">
        <f t="shared" si="4"/>
        <v>0.24</v>
      </c>
      <c r="K769" s="115" t="s">
        <v>4950</v>
      </c>
      <c r="L769" s="121" t="str">
        <f t="shared" si="5"/>
        <v>PT16032771101062</v>
      </c>
      <c r="M769" s="219" t="s">
        <v>5697</v>
      </c>
      <c r="N769" s="122">
        <v>0.2400000000000002</v>
      </c>
      <c r="O769" s="122"/>
      <c r="P769" s="119">
        <f t="shared" si="6"/>
        <v>0</v>
      </c>
      <c r="Q769" s="124"/>
      <c r="R769" s="124"/>
      <c r="S769" s="124"/>
      <c r="T769" s="125" t="s">
        <v>695</v>
      </c>
      <c r="U769" s="126" t="s">
        <v>697</v>
      </c>
      <c r="V769" s="127" t="s">
        <v>492</v>
      </c>
      <c r="W769" s="129" t="str">
        <f t="shared" si="7"/>
        <v>Hao hụt</v>
      </c>
      <c r="X769" s="129" t="str">
        <f t="shared" si="34"/>
        <v/>
      </c>
      <c r="Y769" s="154" t="s">
        <v>499</v>
      </c>
      <c r="Z769" s="131" t="s">
        <v>745</v>
      </c>
      <c r="AA769" s="124"/>
      <c r="AB769" s="132"/>
      <c r="AC769" s="133"/>
      <c r="AD769" s="134"/>
      <c r="AE769" s="133"/>
      <c r="AF769" s="135" t="str">
        <f t="array" ref="AF769">xlookup($E:$E,'CLV2'!$A:$A,'CLV2'!E:E)</f>
        <v>2.FRUITS</v>
      </c>
      <c r="AG769" s="135" t="str">
        <f t="shared" si="10"/>
        <v>KG</v>
      </c>
      <c r="AH769" s="136">
        <f t="shared" si="11"/>
        <v>0.02376237624</v>
      </c>
      <c r="AI769" s="137">
        <f t="array" ref="AI769">XLOOKUP(E769,'Đơn giá'!A:A,'Đơn giá'!D:D)</f>
        <v>23000</v>
      </c>
      <c r="AJ769" s="138">
        <f t="shared" si="12"/>
        <v>5520</v>
      </c>
      <c r="AK769" s="138">
        <f t="shared" si="13"/>
        <v>5520</v>
      </c>
      <c r="AL769" s="138">
        <f t="shared" si="14"/>
        <v>0</v>
      </c>
      <c r="AM769" s="138">
        <f t="shared" si="15"/>
        <v>0</v>
      </c>
      <c r="AN769" s="138">
        <f t="shared" si="16"/>
        <v>0</v>
      </c>
      <c r="AO769" s="139" t="str">
        <f t="array" ref="AO769">XLOOKUP($D:$D,'DS ST'!$J:$J,'DS ST'!K:K)</f>
        <v>SC005375 - Trần Văn Hiếu</v>
      </c>
      <c r="AP769" s="139" t="str">
        <f t="array" ref="AP769">XLOOKUP($D:$D,'DS ST'!$J:$J,'DS ST'!L:L)</f>
        <v>Võ Thị Huệ</v>
      </c>
      <c r="AQ769" s="139" t="str">
        <f t="array" ref="AQ769">XLOOKUP($D:$D,'DS ST'!$J:$J,'DS ST'!M:M)</f>
        <v>HCM 014</v>
      </c>
      <c r="AR769" s="140"/>
      <c r="AS769" s="140"/>
      <c r="AT769" s="135" t="str">
        <f t="array" ref="AT769">xlookup($E:$E,'CLV2'!$A:$A,'CLV2'!$F:$F)</f>
        <v>3.LOCAL FRUITS</v>
      </c>
      <c r="AU769" s="135" t="str">
        <f t="array" ref="AU769">xlookup($E:$E,'CLV2'!$A:$A,'CLV2'!$G:$G)</f>
        <v>4.Chuối</v>
      </c>
      <c r="AV769" s="142"/>
      <c r="AW769" s="143"/>
      <c r="AX769" s="144"/>
    </row>
    <row r="770" ht="22.5" customHeight="1">
      <c r="A770" s="113"/>
      <c r="B770" s="114">
        <v>46236.0</v>
      </c>
      <c r="C770" s="115" t="s">
        <v>843</v>
      </c>
      <c r="D770" s="116" t="str">
        <f>VLOOKUP(C770,'DS ST'!A:B,2,0)</f>
        <v>CKO</v>
      </c>
      <c r="E770" s="117">
        <v>1101079.0</v>
      </c>
      <c r="F770" s="115" t="s">
        <v>2047</v>
      </c>
      <c r="G770" s="115" t="s">
        <v>104</v>
      </c>
      <c r="H770" s="118">
        <v>3.0</v>
      </c>
      <c r="I770" s="118">
        <v>2.98</v>
      </c>
      <c r="J770" s="119">
        <f t="shared" si="4"/>
        <v>0.02</v>
      </c>
      <c r="K770" s="115" t="s">
        <v>4950</v>
      </c>
      <c r="L770" s="121" t="str">
        <f t="shared" si="5"/>
        <v>PT16032771101079</v>
      </c>
      <c r="M770" s="219" t="s">
        <v>5697</v>
      </c>
      <c r="N770" s="122">
        <v>0.020000000000000018</v>
      </c>
      <c r="O770" s="122"/>
      <c r="P770" s="119">
        <f t="shared" si="6"/>
        <v>0</v>
      </c>
      <c r="Q770" s="124"/>
      <c r="R770" s="124"/>
      <c r="S770" s="124"/>
      <c r="T770" s="125" t="s">
        <v>695</v>
      </c>
      <c r="U770" s="126" t="s">
        <v>697</v>
      </c>
      <c r="V770" s="127" t="s">
        <v>492</v>
      </c>
      <c r="W770" s="129" t="str">
        <f t="shared" si="7"/>
        <v>Hao hụt</v>
      </c>
      <c r="X770" s="129" t="str">
        <f t="shared" si="34"/>
        <v/>
      </c>
      <c r="Y770" s="154" t="s">
        <v>499</v>
      </c>
      <c r="Z770" s="131" t="s">
        <v>745</v>
      </c>
      <c r="AA770" s="124"/>
      <c r="AB770" s="132"/>
      <c r="AC770" s="133"/>
      <c r="AD770" s="134"/>
      <c r="AE770" s="133"/>
      <c r="AF770" s="135" t="str">
        <f t="array" ref="AF770">xlookup($E:$E,'CLV2'!$A:$A,'CLV2'!E:E)</f>
        <v>2.FRUITS</v>
      </c>
      <c r="AG770" s="135" t="str">
        <f t="shared" si="10"/>
        <v>KG</v>
      </c>
      <c r="AH770" s="136">
        <f t="shared" si="11"/>
        <v>0.006666666667</v>
      </c>
      <c r="AI770" s="137">
        <f t="array" ref="AI770">XLOOKUP(E770,'Đơn giá'!A:A,'Đơn giá'!D:D)</f>
        <v>69416</v>
      </c>
      <c r="AJ770" s="138">
        <f t="shared" si="12"/>
        <v>1388.32</v>
      </c>
      <c r="AK770" s="138">
        <f t="shared" si="13"/>
        <v>1388.32</v>
      </c>
      <c r="AL770" s="138">
        <f t="shared" si="14"/>
        <v>0</v>
      </c>
      <c r="AM770" s="138">
        <f t="shared" si="15"/>
        <v>0</v>
      </c>
      <c r="AN770" s="138">
        <f t="shared" si="16"/>
        <v>0</v>
      </c>
      <c r="AO770" s="139" t="str">
        <f t="array" ref="AO770">XLOOKUP($D:$D,'DS ST'!$J:$J,'DS ST'!K:K)</f>
        <v>SC005375 - Trần Văn Hiếu</v>
      </c>
      <c r="AP770" s="139" t="str">
        <f t="array" ref="AP770">XLOOKUP($D:$D,'DS ST'!$J:$J,'DS ST'!L:L)</f>
        <v>Võ Thị Huệ</v>
      </c>
      <c r="AQ770" s="139" t="str">
        <f t="array" ref="AQ770">XLOOKUP($D:$D,'DS ST'!$J:$J,'DS ST'!M:M)</f>
        <v>HCM 014</v>
      </c>
      <c r="AR770" s="140"/>
      <c r="AS770" s="140"/>
      <c r="AT770" s="135" t="str">
        <f t="array" ref="AT770">xlookup($E:$E,'CLV2'!$A:$A,'CLV2'!$F:$F)</f>
        <v>3.LOCAL FRUITS</v>
      </c>
      <c r="AU770" s="135" t="str">
        <f t="array" ref="AU770">xlookup($E:$E,'CLV2'!$A:$A,'CLV2'!$G:$G)</f>
        <v>4.Bơ</v>
      </c>
      <c r="AV770" s="142"/>
      <c r="AW770" s="143"/>
      <c r="AX770" s="144"/>
    </row>
    <row r="771" ht="22.5" customHeight="1">
      <c r="A771" s="113"/>
      <c r="B771" s="114">
        <v>46236.0</v>
      </c>
      <c r="C771" s="115" t="s">
        <v>843</v>
      </c>
      <c r="D771" s="116" t="str">
        <f>VLOOKUP(C771,'DS ST'!A:B,2,0)</f>
        <v>CKO</v>
      </c>
      <c r="E771" s="117">
        <v>1101366.0</v>
      </c>
      <c r="F771" s="115" t="s">
        <v>1804</v>
      </c>
      <c r="G771" s="115" t="s">
        <v>104</v>
      </c>
      <c r="H771" s="118">
        <v>16.8</v>
      </c>
      <c r="I771" s="118">
        <v>16.2</v>
      </c>
      <c r="J771" s="119">
        <f t="shared" si="4"/>
        <v>0.6</v>
      </c>
      <c r="K771" s="115" t="s">
        <v>4950</v>
      </c>
      <c r="L771" s="121" t="str">
        <f t="shared" si="5"/>
        <v>PT16032771101366</v>
      </c>
      <c r="M771" s="219" t="s">
        <v>5697</v>
      </c>
      <c r="N771" s="122">
        <v>0.6000000000000014</v>
      </c>
      <c r="O771" s="122"/>
      <c r="P771" s="119">
        <f t="shared" si="6"/>
        <v>0</v>
      </c>
      <c r="Q771" s="124"/>
      <c r="R771" s="124"/>
      <c r="S771" s="124"/>
      <c r="T771" s="125" t="s">
        <v>695</v>
      </c>
      <c r="U771" s="126" t="s">
        <v>697</v>
      </c>
      <c r="V771" s="127" t="s">
        <v>492</v>
      </c>
      <c r="W771" s="129" t="str">
        <f t="shared" si="7"/>
        <v>Hao hụt</v>
      </c>
      <c r="X771" s="129" t="str">
        <f t="shared" si="34"/>
        <v/>
      </c>
      <c r="Y771" s="154" t="s">
        <v>499</v>
      </c>
      <c r="Z771" s="131" t="s">
        <v>745</v>
      </c>
      <c r="AA771" s="124"/>
      <c r="AB771" s="132"/>
      <c r="AC771" s="133"/>
      <c r="AD771" s="134"/>
      <c r="AE771" s="133"/>
      <c r="AF771" s="135" t="str">
        <f t="array" ref="AF771">xlookup($E:$E,'CLV2'!$A:$A,'CLV2'!E:E)</f>
        <v>2.VEGETABLES</v>
      </c>
      <c r="AG771" s="135" t="str">
        <f t="shared" si="10"/>
        <v>KG</v>
      </c>
      <c r="AH771" s="136">
        <f t="shared" si="11"/>
        <v>0.03571428571</v>
      </c>
      <c r="AI771" s="137">
        <f t="array" ref="AI771">XLOOKUP(E771,'Đơn giá'!A:A,'Đơn giá'!D:D)</f>
        <v>55000</v>
      </c>
      <c r="AJ771" s="138">
        <f t="shared" si="12"/>
        <v>33000</v>
      </c>
      <c r="AK771" s="138">
        <f t="shared" si="13"/>
        <v>33000</v>
      </c>
      <c r="AL771" s="138">
        <f t="shared" si="14"/>
        <v>0</v>
      </c>
      <c r="AM771" s="138">
        <f t="shared" si="15"/>
        <v>0</v>
      </c>
      <c r="AN771" s="138">
        <f t="shared" si="16"/>
        <v>0</v>
      </c>
      <c r="AO771" s="139" t="str">
        <f t="array" ref="AO771">XLOOKUP($D:$D,'DS ST'!$J:$J,'DS ST'!K:K)</f>
        <v>SC005375 - Trần Văn Hiếu</v>
      </c>
      <c r="AP771" s="139" t="str">
        <f t="array" ref="AP771">XLOOKUP($D:$D,'DS ST'!$J:$J,'DS ST'!L:L)</f>
        <v>Võ Thị Huệ</v>
      </c>
      <c r="AQ771" s="139" t="str">
        <f t="array" ref="AQ771">XLOOKUP($D:$D,'DS ST'!$J:$J,'DS ST'!M:M)</f>
        <v>HCM 014</v>
      </c>
      <c r="AR771" s="140"/>
      <c r="AS771" s="140"/>
      <c r="AT771" s="135" t="str">
        <f t="array" ref="AT771">xlookup($E:$E,'CLV2'!$A:$A,'CLV2'!$F:$F)</f>
        <v>3.LEAFY VEGGIES</v>
      </c>
      <c r="AU771" s="135" t="str">
        <f t="array" ref="AU771">xlookup($E:$E,'CLV2'!$A:$A,'CLV2'!$G:$G)</f>
        <v>4.Rau Ăn Bông</v>
      </c>
      <c r="AV771" s="142"/>
      <c r="AW771" s="143"/>
      <c r="AX771" s="144"/>
    </row>
    <row r="772" ht="22.5" customHeight="1">
      <c r="A772" s="113"/>
      <c r="B772" s="114">
        <v>46236.0</v>
      </c>
      <c r="C772" s="115" t="s">
        <v>843</v>
      </c>
      <c r="D772" s="116" t="str">
        <f>VLOOKUP(C772,'DS ST'!A:B,2,0)</f>
        <v>CKO</v>
      </c>
      <c r="E772" s="117">
        <v>1102981.0</v>
      </c>
      <c r="F772" s="115" t="s">
        <v>5260</v>
      </c>
      <c r="G772" s="115" t="s">
        <v>104</v>
      </c>
      <c r="H772" s="118">
        <v>6.2</v>
      </c>
      <c r="I772" s="118">
        <v>6.06</v>
      </c>
      <c r="J772" s="119">
        <f t="shared" si="4"/>
        <v>0.14</v>
      </c>
      <c r="K772" s="115" t="s">
        <v>4950</v>
      </c>
      <c r="L772" s="121" t="str">
        <f t="shared" si="5"/>
        <v>PT16032771102981</v>
      </c>
      <c r="M772" s="219" t="s">
        <v>5697</v>
      </c>
      <c r="N772" s="122">
        <v>0.14000000000000057</v>
      </c>
      <c r="O772" s="122"/>
      <c r="P772" s="119">
        <f t="shared" si="6"/>
        <v>0</v>
      </c>
      <c r="Q772" s="124"/>
      <c r="R772" s="124"/>
      <c r="S772" s="124"/>
      <c r="T772" s="125" t="s">
        <v>695</v>
      </c>
      <c r="U772" s="126" t="s">
        <v>697</v>
      </c>
      <c r="V772" s="127" t="s">
        <v>492</v>
      </c>
      <c r="W772" s="129" t="str">
        <f t="shared" si="7"/>
        <v>Hao hụt</v>
      </c>
      <c r="X772" s="129" t="str">
        <f t="shared" si="34"/>
        <v/>
      </c>
      <c r="Y772" s="154" t="s">
        <v>499</v>
      </c>
      <c r="Z772" s="131" t="s">
        <v>745</v>
      </c>
      <c r="AA772" s="124"/>
      <c r="AB772" s="132"/>
      <c r="AC772" s="133"/>
      <c r="AD772" s="134"/>
      <c r="AE772" s="133"/>
      <c r="AF772" s="135" t="str">
        <f t="array" ref="AF772">xlookup($E:$E,'CLV2'!$A:$A,'CLV2'!E:E)</f>
        <v>2.FRUITS</v>
      </c>
      <c r="AG772" s="135" t="str">
        <f t="shared" si="10"/>
        <v>KG</v>
      </c>
      <c r="AH772" s="136">
        <f t="shared" si="11"/>
        <v>0.02258064516</v>
      </c>
      <c r="AI772" s="137" t="str">
        <f t="array" ref="AI772">XLOOKUP(E772,'Đơn giá'!A:A,'Đơn giá'!D:D)</f>
        <v>#N/A</v>
      </c>
      <c r="AJ772" s="138" t="str">
        <f t="shared" si="12"/>
        <v>#N/A</v>
      </c>
      <c r="AK772" s="138" t="str">
        <f t="shared" si="13"/>
        <v>#N/A</v>
      </c>
      <c r="AL772" s="138">
        <f t="shared" si="14"/>
        <v>0</v>
      </c>
      <c r="AM772" s="138" t="str">
        <f t="shared" si="15"/>
        <v>#N/A</v>
      </c>
      <c r="AN772" s="138">
        <f t="shared" si="16"/>
        <v>0</v>
      </c>
      <c r="AO772" s="139" t="str">
        <f t="array" ref="AO772">XLOOKUP($D:$D,'DS ST'!$J:$J,'DS ST'!K:K)</f>
        <v>SC005375 - Trần Văn Hiếu</v>
      </c>
      <c r="AP772" s="139" t="str">
        <f t="array" ref="AP772">XLOOKUP($D:$D,'DS ST'!$J:$J,'DS ST'!L:L)</f>
        <v>Võ Thị Huệ</v>
      </c>
      <c r="AQ772" s="139" t="str">
        <f t="array" ref="AQ772">XLOOKUP($D:$D,'DS ST'!$J:$J,'DS ST'!M:M)</f>
        <v>HCM 014</v>
      </c>
      <c r="AR772" s="140"/>
      <c r="AS772" s="140"/>
      <c r="AT772" s="135" t="str">
        <f t="array" ref="AT772">xlookup($E:$E,'CLV2'!$A:$A,'CLV2'!$F:$F)</f>
        <v>3.LOCAL FRUITS</v>
      </c>
      <c r="AU772" s="135" t="str">
        <f t="array" ref="AU772">xlookup($E:$E,'CLV2'!$A:$A,'CLV2'!$G:$G)</f>
        <v>4.Bơ</v>
      </c>
      <c r="AV772" s="142"/>
      <c r="AW772" s="143"/>
      <c r="AX772" s="144"/>
    </row>
    <row r="773" ht="22.5" customHeight="1">
      <c r="A773" s="113"/>
      <c r="B773" s="114">
        <v>46236.0</v>
      </c>
      <c r="C773" s="115" t="s">
        <v>880</v>
      </c>
      <c r="D773" s="116" t="str">
        <f>VLOOKUP(C773,'DS ST'!A:B,2,0)</f>
        <v>D10</v>
      </c>
      <c r="E773" s="117">
        <v>1100816.0</v>
      </c>
      <c r="F773" s="115" t="s">
        <v>919</v>
      </c>
      <c r="G773" s="115" t="s">
        <v>104</v>
      </c>
      <c r="H773" s="118">
        <v>14.9</v>
      </c>
      <c r="I773" s="118">
        <v>14.8</v>
      </c>
      <c r="J773" s="119">
        <f t="shared" si="4"/>
        <v>0.1</v>
      </c>
      <c r="K773" s="115" t="s">
        <v>5698</v>
      </c>
      <c r="L773" s="121" t="str">
        <f t="shared" si="5"/>
        <v>PT16032751100816</v>
      </c>
      <c r="M773" s="219" t="s">
        <v>5699</v>
      </c>
      <c r="N773" s="122">
        <v>0.09999999999999964</v>
      </c>
      <c r="O773" s="122"/>
      <c r="P773" s="119">
        <f t="shared" si="6"/>
        <v>0</v>
      </c>
      <c r="Q773" s="124"/>
      <c r="R773" s="124"/>
      <c r="S773" s="124"/>
      <c r="T773" s="125" t="s">
        <v>3271</v>
      </c>
      <c r="U773" s="126" t="s">
        <v>697</v>
      </c>
      <c r="V773" s="127" t="s">
        <v>492</v>
      </c>
      <c r="W773" s="129" t="str">
        <f t="shared" si="7"/>
        <v>Hao hụt</v>
      </c>
      <c r="X773" s="129" t="str">
        <f t="shared" si="34"/>
        <v/>
      </c>
      <c r="Y773" s="154" t="s">
        <v>499</v>
      </c>
      <c r="Z773" s="131" t="s">
        <v>745</v>
      </c>
      <c r="AA773" s="124"/>
      <c r="AB773" s="132"/>
      <c r="AC773" s="133"/>
      <c r="AD773" s="134"/>
      <c r="AE773" s="133"/>
      <c r="AF773" s="135" t="str">
        <f t="array" ref="AF773">xlookup($E:$E,'CLV2'!$A:$A,'CLV2'!E:E)</f>
        <v>2.FRUITS</v>
      </c>
      <c r="AG773" s="135" t="str">
        <f t="shared" si="10"/>
        <v>KG</v>
      </c>
      <c r="AH773" s="136">
        <f t="shared" si="11"/>
        <v>0.006711409396</v>
      </c>
      <c r="AI773" s="137">
        <f t="array" ref="AI773">XLOOKUP(E773,'Đơn giá'!A:A,'Đơn giá'!D:D)</f>
        <v>19000</v>
      </c>
      <c r="AJ773" s="138">
        <f t="shared" si="12"/>
        <v>1900</v>
      </c>
      <c r="AK773" s="138">
        <f t="shared" si="13"/>
        <v>1900</v>
      </c>
      <c r="AL773" s="138">
        <f t="shared" si="14"/>
        <v>0</v>
      </c>
      <c r="AM773" s="138">
        <f t="shared" si="15"/>
        <v>0</v>
      </c>
      <c r="AN773" s="138">
        <f t="shared" si="16"/>
        <v>0</v>
      </c>
      <c r="AO773" s="139" t="str">
        <f t="array" ref="AO773">XLOOKUP($D:$D,'DS ST'!$J:$J,'DS ST'!K:K)</f>
        <v>SC002220 - Nguyễn Thuỷ Tiên</v>
      </c>
      <c r="AP773" s="139" t="str">
        <f t="array" ref="AP773">XLOOKUP($D:$D,'DS ST'!$J:$J,'DS ST'!L:L)</f>
        <v>Võ Thị Huệ</v>
      </c>
      <c r="AQ773" s="139" t="str">
        <f t="array" ref="AQ773">XLOOKUP($D:$D,'DS ST'!$J:$J,'DS ST'!M:M)</f>
        <v>HCM 003</v>
      </c>
      <c r="AR773" s="140"/>
      <c r="AS773" s="140"/>
      <c r="AT773" s="135" t="str">
        <f t="array" ref="AT773">xlookup($E:$E,'CLV2'!$A:$A,'CLV2'!$F:$F)</f>
        <v>3.LOCAL FRUITS</v>
      </c>
      <c r="AU773" s="135" t="str">
        <f t="array" ref="AU773">xlookup($E:$E,'CLV2'!$A:$A,'CLV2'!$G:$G)</f>
        <v>4.Dưa Hấu</v>
      </c>
      <c r="AV773" s="142"/>
      <c r="AW773" s="143"/>
      <c r="AX773" s="144"/>
    </row>
    <row r="774" ht="22.5" customHeight="1">
      <c r="A774" s="113"/>
      <c r="B774" s="114">
        <v>46236.0</v>
      </c>
      <c r="C774" s="115" t="s">
        <v>880</v>
      </c>
      <c r="D774" s="116" t="str">
        <f>VLOOKUP(C774,'DS ST'!A:B,2,0)</f>
        <v>D10</v>
      </c>
      <c r="E774" s="117">
        <v>1101062.0</v>
      </c>
      <c r="F774" s="115" t="s">
        <v>103</v>
      </c>
      <c r="G774" s="115" t="s">
        <v>104</v>
      </c>
      <c r="H774" s="118">
        <v>10.1</v>
      </c>
      <c r="I774" s="118">
        <v>10.04</v>
      </c>
      <c r="J774" s="119">
        <f t="shared" si="4"/>
        <v>0.06</v>
      </c>
      <c r="K774" s="115" t="s">
        <v>5698</v>
      </c>
      <c r="L774" s="121" t="str">
        <f t="shared" si="5"/>
        <v>PT16032751101062</v>
      </c>
      <c r="M774" s="219" t="s">
        <v>5699</v>
      </c>
      <c r="N774" s="122">
        <v>0.0600000000000005</v>
      </c>
      <c r="O774" s="122"/>
      <c r="P774" s="119">
        <f t="shared" si="6"/>
        <v>0</v>
      </c>
      <c r="Q774" s="124"/>
      <c r="R774" s="124"/>
      <c r="S774" s="124"/>
      <c r="T774" s="125" t="s">
        <v>3271</v>
      </c>
      <c r="U774" s="126" t="s">
        <v>697</v>
      </c>
      <c r="V774" s="127" t="s">
        <v>492</v>
      </c>
      <c r="W774" s="129" t="str">
        <f t="shared" si="7"/>
        <v>Hao hụt</v>
      </c>
      <c r="X774" s="129" t="str">
        <f t="shared" si="34"/>
        <v/>
      </c>
      <c r="Y774" s="154" t="s">
        <v>499</v>
      </c>
      <c r="Z774" s="131" t="s">
        <v>745</v>
      </c>
      <c r="AA774" s="124"/>
      <c r="AB774" s="132"/>
      <c r="AC774" s="133"/>
      <c r="AD774" s="134"/>
      <c r="AE774" s="133"/>
      <c r="AF774" s="135" t="str">
        <f t="array" ref="AF774">xlookup($E:$E,'CLV2'!$A:$A,'CLV2'!E:E)</f>
        <v>2.FRUITS</v>
      </c>
      <c r="AG774" s="135" t="str">
        <f t="shared" si="10"/>
        <v>KG</v>
      </c>
      <c r="AH774" s="136">
        <f t="shared" si="11"/>
        <v>0.005940594059</v>
      </c>
      <c r="AI774" s="137">
        <f t="array" ref="AI774">XLOOKUP(E774,'Đơn giá'!A:A,'Đơn giá'!D:D)</f>
        <v>23000</v>
      </c>
      <c r="AJ774" s="138">
        <f t="shared" si="12"/>
        <v>1380</v>
      </c>
      <c r="AK774" s="138">
        <f t="shared" si="13"/>
        <v>1380</v>
      </c>
      <c r="AL774" s="138">
        <f t="shared" si="14"/>
        <v>0</v>
      </c>
      <c r="AM774" s="138">
        <f t="shared" si="15"/>
        <v>0</v>
      </c>
      <c r="AN774" s="138">
        <f t="shared" si="16"/>
        <v>0</v>
      </c>
      <c r="AO774" s="139" t="str">
        <f t="array" ref="AO774">XLOOKUP($D:$D,'DS ST'!$J:$J,'DS ST'!K:K)</f>
        <v>SC002220 - Nguyễn Thuỷ Tiên</v>
      </c>
      <c r="AP774" s="139" t="str">
        <f t="array" ref="AP774">XLOOKUP($D:$D,'DS ST'!$J:$J,'DS ST'!L:L)</f>
        <v>Võ Thị Huệ</v>
      </c>
      <c r="AQ774" s="139" t="str">
        <f t="array" ref="AQ774">XLOOKUP($D:$D,'DS ST'!$J:$J,'DS ST'!M:M)</f>
        <v>HCM 003</v>
      </c>
      <c r="AR774" s="140"/>
      <c r="AS774" s="140"/>
      <c r="AT774" s="135" t="str">
        <f t="array" ref="AT774">xlookup($E:$E,'CLV2'!$A:$A,'CLV2'!$F:$F)</f>
        <v>3.LOCAL FRUITS</v>
      </c>
      <c r="AU774" s="135" t="str">
        <f t="array" ref="AU774">xlookup($E:$E,'CLV2'!$A:$A,'CLV2'!$G:$G)</f>
        <v>4.Chuối</v>
      </c>
      <c r="AV774" s="142"/>
      <c r="AW774" s="143"/>
      <c r="AX774" s="144"/>
    </row>
    <row r="775" ht="22.5" customHeight="1">
      <c r="A775" s="113"/>
      <c r="B775" s="114">
        <v>46236.0</v>
      </c>
      <c r="C775" s="115" t="s">
        <v>880</v>
      </c>
      <c r="D775" s="116" t="str">
        <f>VLOOKUP(C775,'DS ST'!A:B,2,0)</f>
        <v>D10</v>
      </c>
      <c r="E775" s="117">
        <v>1101302.0</v>
      </c>
      <c r="F775" s="115" t="s">
        <v>944</v>
      </c>
      <c r="G775" s="115" t="s">
        <v>104</v>
      </c>
      <c r="H775" s="118">
        <v>8.0</v>
      </c>
      <c r="I775" s="118">
        <v>7.9</v>
      </c>
      <c r="J775" s="119">
        <f t="shared" si="4"/>
        <v>0.1</v>
      </c>
      <c r="K775" s="115" t="s">
        <v>5698</v>
      </c>
      <c r="L775" s="121" t="str">
        <f t="shared" si="5"/>
        <v>PT16032751101302</v>
      </c>
      <c r="M775" s="219" t="s">
        <v>5699</v>
      </c>
      <c r="N775" s="122">
        <v>0.09999999999999964</v>
      </c>
      <c r="O775" s="122"/>
      <c r="P775" s="119">
        <f t="shared" si="6"/>
        <v>0</v>
      </c>
      <c r="Q775" s="124"/>
      <c r="R775" s="124"/>
      <c r="S775" s="124"/>
      <c r="T775" s="125" t="s">
        <v>3271</v>
      </c>
      <c r="U775" s="126" t="s">
        <v>697</v>
      </c>
      <c r="V775" s="127" t="s">
        <v>492</v>
      </c>
      <c r="W775" s="129" t="str">
        <f t="shared" si="7"/>
        <v>Hao hụt</v>
      </c>
      <c r="X775" s="129" t="str">
        <f t="shared" si="34"/>
        <v/>
      </c>
      <c r="Y775" s="154" t="s">
        <v>499</v>
      </c>
      <c r="Z775" s="131" t="s">
        <v>745</v>
      </c>
      <c r="AA775" s="124"/>
      <c r="AB775" s="132"/>
      <c r="AC775" s="133"/>
      <c r="AD775" s="134"/>
      <c r="AE775" s="133"/>
      <c r="AF775" s="135" t="str">
        <f t="array" ref="AF775">xlookup($E:$E,'CLV2'!$A:$A,'CLV2'!E:E)</f>
        <v>2.FRUITS</v>
      </c>
      <c r="AG775" s="135" t="str">
        <f t="shared" si="10"/>
        <v>KG</v>
      </c>
      <c r="AH775" s="136">
        <f t="shared" si="11"/>
        <v>0.0125</v>
      </c>
      <c r="AI775" s="137">
        <f t="array" ref="AI775">XLOOKUP(E775,'Đơn giá'!A:A,'Đơn giá'!D:D)</f>
        <v>17500</v>
      </c>
      <c r="AJ775" s="138">
        <f t="shared" si="12"/>
        <v>1750</v>
      </c>
      <c r="AK775" s="138">
        <f t="shared" si="13"/>
        <v>1750</v>
      </c>
      <c r="AL775" s="138">
        <f t="shared" si="14"/>
        <v>0</v>
      </c>
      <c r="AM775" s="138">
        <f t="shared" si="15"/>
        <v>0</v>
      </c>
      <c r="AN775" s="138">
        <f t="shared" si="16"/>
        <v>0</v>
      </c>
      <c r="AO775" s="139" t="str">
        <f t="array" ref="AO775">XLOOKUP($D:$D,'DS ST'!$J:$J,'DS ST'!K:K)</f>
        <v>SC002220 - Nguyễn Thuỷ Tiên</v>
      </c>
      <c r="AP775" s="139" t="str">
        <f t="array" ref="AP775">XLOOKUP($D:$D,'DS ST'!$J:$J,'DS ST'!L:L)</f>
        <v>Võ Thị Huệ</v>
      </c>
      <c r="AQ775" s="139" t="str">
        <f t="array" ref="AQ775">XLOOKUP($D:$D,'DS ST'!$J:$J,'DS ST'!M:M)</f>
        <v>HCM 003</v>
      </c>
      <c r="AR775" s="140"/>
      <c r="AS775" s="140"/>
      <c r="AT775" s="135" t="str">
        <f t="array" ref="AT775">xlookup($E:$E,'CLV2'!$A:$A,'CLV2'!$F:$F)</f>
        <v>3.LOCAL FRUITS</v>
      </c>
      <c r="AU775" s="135" t="str">
        <f t="array" ref="AU775">xlookup($E:$E,'CLV2'!$A:$A,'CLV2'!$G:$G)</f>
        <v>4.Chuối</v>
      </c>
      <c r="AV775" s="142"/>
      <c r="AW775" s="143"/>
      <c r="AX775" s="144"/>
    </row>
    <row r="776" ht="22.5" customHeight="1">
      <c r="A776" s="113"/>
      <c r="B776" s="114">
        <v>46236.0</v>
      </c>
      <c r="C776" s="115" t="s">
        <v>880</v>
      </c>
      <c r="D776" s="116" t="str">
        <f>VLOOKUP(C776,'DS ST'!A:B,2,0)</f>
        <v>D10</v>
      </c>
      <c r="E776" s="117">
        <v>1101366.0</v>
      </c>
      <c r="F776" s="115" t="s">
        <v>1804</v>
      </c>
      <c r="G776" s="115" t="s">
        <v>104</v>
      </c>
      <c r="H776" s="118">
        <v>4.3</v>
      </c>
      <c r="I776" s="118">
        <v>4.18</v>
      </c>
      <c r="J776" s="119">
        <f t="shared" si="4"/>
        <v>0.12</v>
      </c>
      <c r="K776" s="115" t="s">
        <v>5698</v>
      </c>
      <c r="L776" s="121" t="str">
        <f t="shared" si="5"/>
        <v>PT16032751101366</v>
      </c>
      <c r="M776" s="219" t="s">
        <v>5699</v>
      </c>
      <c r="N776" s="122">
        <v>0.1200000000000001</v>
      </c>
      <c r="O776" s="122"/>
      <c r="P776" s="119">
        <f t="shared" si="6"/>
        <v>0</v>
      </c>
      <c r="Q776" s="124"/>
      <c r="R776" s="124"/>
      <c r="S776" s="124"/>
      <c r="T776" s="125" t="s">
        <v>3271</v>
      </c>
      <c r="U776" s="126" t="s">
        <v>697</v>
      </c>
      <c r="V776" s="127" t="s">
        <v>492</v>
      </c>
      <c r="W776" s="129" t="str">
        <f t="shared" si="7"/>
        <v>Hao hụt</v>
      </c>
      <c r="X776" s="129" t="str">
        <f t="shared" si="34"/>
        <v/>
      </c>
      <c r="Y776" s="154" t="s">
        <v>499</v>
      </c>
      <c r="Z776" s="131" t="s">
        <v>745</v>
      </c>
      <c r="AA776" s="124"/>
      <c r="AB776" s="132"/>
      <c r="AC776" s="133"/>
      <c r="AD776" s="134"/>
      <c r="AE776" s="133"/>
      <c r="AF776" s="135" t="str">
        <f t="array" ref="AF776">xlookup($E:$E,'CLV2'!$A:$A,'CLV2'!E:E)</f>
        <v>2.VEGETABLES</v>
      </c>
      <c r="AG776" s="135" t="str">
        <f t="shared" si="10"/>
        <v>KG</v>
      </c>
      <c r="AH776" s="136">
        <f t="shared" si="11"/>
        <v>0.02790697674</v>
      </c>
      <c r="AI776" s="137">
        <f t="array" ref="AI776">XLOOKUP(E776,'Đơn giá'!A:A,'Đơn giá'!D:D)</f>
        <v>55000</v>
      </c>
      <c r="AJ776" s="138">
        <f t="shared" si="12"/>
        <v>6600</v>
      </c>
      <c r="AK776" s="138">
        <f t="shared" si="13"/>
        <v>6600</v>
      </c>
      <c r="AL776" s="138">
        <f t="shared" si="14"/>
        <v>0</v>
      </c>
      <c r="AM776" s="138">
        <f t="shared" si="15"/>
        <v>0</v>
      </c>
      <c r="AN776" s="138">
        <f t="shared" si="16"/>
        <v>0</v>
      </c>
      <c r="AO776" s="139" t="str">
        <f t="array" ref="AO776">XLOOKUP($D:$D,'DS ST'!$J:$J,'DS ST'!K:K)</f>
        <v>SC002220 - Nguyễn Thuỷ Tiên</v>
      </c>
      <c r="AP776" s="139" t="str">
        <f t="array" ref="AP776">XLOOKUP($D:$D,'DS ST'!$J:$J,'DS ST'!L:L)</f>
        <v>Võ Thị Huệ</v>
      </c>
      <c r="AQ776" s="139" t="str">
        <f t="array" ref="AQ776">XLOOKUP($D:$D,'DS ST'!$J:$J,'DS ST'!M:M)</f>
        <v>HCM 003</v>
      </c>
      <c r="AR776" s="140"/>
      <c r="AS776" s="140"/>
      <c r="AT776" s="135" t="str">
        <f t="array" ref="AT776">xlookup($E:$E,'CLV2'!$A:$A,'CLV2'!$F:$F)</f>
        <v>3.LEAFY VEGGIES</v>
      </c>
      <c r="AU776" s="135" t="str">
        <f t="array" ref="AU776">xlookup($E:$E,'CLV2'!$A:$A,'CLV2'!$G:$G)</f>
        <v>4.Rau Ăn Bông</v>
      </c>
      <c r="AV776" s="142"/>
      <c r="AW776" s="143"/>
      <c r="AX776" s="144"/>
    </row>
    <row r="777" ht="22.5" customHeight="1">
      <c r="A777" s="113"/>
      <c r="B777" s="114">
        <v>46236.0</v>
      </c>
      <c r="C777" s="115" t="s">
        <v>880</v>
      </c>
      <c r="D777" s="116" t="str">
        <f>VLOOKUP(C777,'DS ST'!A:B,2,0)</f>
        <v>D10</v>
      </c>
      <c r="E777" s="117">
        <v>1101812.0</v>
      </c>
      <c r="F777" s="115" t="s">
        <v>1177</v>
      </c>
      <c r="G777" s="115" t="s">
        <v>104</v>
      </c>
      <c r="H777" s="118">
        <v>14.9</v>
      </c>
      <c r="I777" s="118">
        <v>14.78</v>
      </c>
      <c r="J777" s="119">
        <f t="shared" si="4"/>
        <v>0.12</v>
      </c>
      <c r="K777" s="115" t="s">
        <v>5698</v>
      </c>
      <c r="L777" s="121" t="str">
        <f t="shared" si="5"/>
        <v>PT16032751101812</v>
      </c>
      <c r="M777" s="219" t="s">
        <v>5699</v>
      </c>
      <c r="N777" s="122">
        <v>0.120000000000001</v>
      </c>
      <c r="O777" s="122"/>
      <c r="P777" s="119">
        <f t="shared" si="6"/>
        <v>0</v>
      </c>
      <c r="Q777" s="124"/>
      <c r="R777" s="124"/>
      <c r="S777" s="124"/>
      <c r="T777" s="125" t="s">
        <v>3271</v>
      </c>
      <c r="U777" s="126" t="s">
        <v>697</v>
      </c>
      <c r="V777" s="127" t="s">
        <v>492</v>
      </c>
      <c r="W777" s="129" t="str">
        <f t="shared" si="7"/>
        <v>Hao hụt</v>
      </c>
      <c r="X777" s="129" t="str">
        <f t="shared" si="34"/>
        <v/>
      </c>
      <c r="Y777" s="154" t="s">
        <v>499</v>
      </c>
      <c r="Z777" s="131" t="s">
        <v>745</v>
      </c>
      <c r="AA777" s="124"/>
      <c r="AB777" s="132"/>
      <c r="AC777" s="133"/>
      <c r="AD777" s="134"/>
      <c r="AE777" s="133"/>
      <c r="AF777" s="135" t="str">
        <f t="array" ref="AF777">xlookup($E:$E,'CLV2'!$A:$A,'CLV2'!E:E)</f>
        <v>2.FRUITS</v>
      </c>
      <c r="AG777" s="135" t="str">
        <f t="shared" si="10"/>
        <v>KG</v>
      </c>
      <c r="AH777" s="136">
        <f t="shared" si="11"/>
        <v>0.008053691275</v>
      </c>
      <c r="AI777" s="137">
        <f t="array" ref="AI777">XLOOKUP(E777,'Đơn giá'!A:A,'Đơn giá'!D:D)</f>
        <v>23000</v>
      </c>
      <c r="AJ777" s="138">
        <f t="shared" si="12"/>
        <v>2760</v>
      </c>
      <c r="AK777" s="138">
        <f t="shared" si="13"/>
        <v>2760</v>
      </c>
      <c r="AL777" s="138">
        <f t="shared" si="14"/>
        <v>0</v>
      </c>
      <c r="AM777" s="138">
        <f t="shared" si="15"/>
        <v>0</v>
      </c>
      <c r="AN777" s="138">
        <f t="shared" si="16"/>
        <v>0</v>
      </c>
      <c r="AO777" s="139" t="str">
        <f t="array" ref="AO777">XLOOKUP($D:$D,'DS ST'!$J:$J,'DS ST'!K:K)</f>
        <v>SC002220 - Nguyễn Thuỷ Tiên</v>
      </c>
      <c r="AP777" s="139" t="str">
        <f t="array" ref="AP777">XLOOKUP($D:$D,'DS ST'!$J:$J,'DS ST'!L:L)</f>
        <v>Võ Thị Huệ</v>
      </c>
      <c r="AQ777" s="139" t="str">
        <f t="array" ref="AQ777">XLOOKUP($D:$D,'DS ST'!$J:$J,'DS ST'!M:M)</f>
        <v>HCM 003</v>
      </c>
      <c r="AR777" s="140"/>
      <c r="AS777" s="140"/>
      <c r="AT777" s="135" t="str">
        <f t="array" ref="AT777">xlookup($E:$E,'CLV2'!$A:$A,'CLV2'!$F:$F)</f>
        <v>3.LOCAL FRUITS</v>
      </c>
      <c r="AU777" s="135" t="str">
        <f t="array" ref="AU777">xlookup($E:$E,'CLV2'!$A:$A,'CLV2'!$G:$G)</f>
        <v>4.Dưa Hấu</v>
      </c>
      <c r="AV777" s="142"/>
      <c r="AW777" s="143"/>
      <c r="AX777" s="144"/>
    </row>
    <row r="778" ht="22.5" customHeight="1">
      <c r="A778" s="113"/>
      <c r="B778" s="114">
        <v>46236.0</v>
      </c>
      <c r="C778" s="115" t="s">
        <v>880</v>
      </c>
      <c r="D778" s="116" t="str">
        <f>VLOOKUP(C778,'DS ST'!A:B,2,0)</f>
        <v>D10</v>
      </c>
      <c r="E778" s="117">
        <v>1102981.0</v>
      </c>
      <c r="F778" s="115" t="s">
        <v>5260</v>
      </c>
      <c r="G778" s="115" t="s">
        <v>104</v>
      </c>
      <c r="H778" s="118">
        <v>3.2</v>
      </c>
      <c r="I778" s="118">
        <v>3.16</v>
      </c>
      <c r="J778" s="119">
        <f t="shared" si="4"/>
        <v>0.04</v>
      </c>
      <c r="K778" s="115" t="s">
        <v>5698</v>
      </c>
      <c r="L778" s="121" t="str">
        <f t="shared" si="5"/>
        <v>PT16032751102981</v>
      </c>
      <c r="M778" s="219" t="s">
        <v>5699</v>
      </c>
      <c r="N778" s="122">
        <v>0.040000000000000036</v>
      </c>
      <c r="O778" s="122"/>
      <c r="P778" s="119">
        <f t="shared" si="6"/>
        <v>0</v>
      </c>
      <c r="Q778" s="124"/>
      <c r="R778" s="124"/>
      <c r="S778" s="124"/>
      <c r="T778" s="125" t="s">
        <v>3271</v>
      </c>
      <c r="U778" s="126" t="s">
        <v>697</v>
      </c>
      <c r="V778" s="127" t="s">
        <v>492</v>
      </c>
      <c r="W778" s="129" t="str">
        <f t="shared" si="7"/>
        <v>Hao hụt</v>
      </c>
      <c r="X778" s="129" t="str">
        <f t="shared" si="34"/>
        <v/>
      </c>
      <c r="Y778" s="154" t="s">
        <v>499</v>
      </c>
      <c r="Z778" s="131" t="s">
        <v>745</v>
      </c>
      <c r="AA778" s="124"/>
      <c r="AB778" s="132"/>
      <c r="AC778" s="133"/>
      <c r="AD778" s="134"/>
      <c r="AE778" s="133"/>
      <c r="AF778" s="135" t="str">
        <f t="array" ref="AF778">xlookup($E:$E,'CLV2'!$A:$A,'CLV2'!E:E)</f>
        <v>2.FRUITS</v>
      </c>
      <c r="AG778" s="135" t="str">
        <f t="shared" si="10"/>
        <v>KG</v>
      </c>
      <c r="AH778" s="136">
        <f t="shared" si="11"/>
        <v>0.0125</v>
      </c>
      <c r="AI778" s="137" t="str">
        <f t="array" ref="AI778">XLOOKUP(E778,'Đơn giá'!A:A,'Đơn giá'!D:D)</f>
        <v>#N/A</v>
      </c>
      <c r="AJ778" s="138" t="str">
        <f t="shared" si="12"/>
        <v>#N/A</v>
      </c>
      <c r="AK778" s="138" t="str">
        <f t="shared" si="13"/>
        <v>#N/A</v>
      </c>
      <c r="AL778" s="138">
        <f t="shared" si="14"/>
        <v>0</v>
      </c>
      <c r="AM778" s="138" t="str">
        <f t="shared" si="15"/>
        <v>#N/A</v>
      </c>
      <c r="AN778" s="138">
        <f t="shared" si="16"/>
        <v>0</v>
      </c>
      <c r="AO778" s="139" t="str">
        <f t="array" ref="AO778">XLOOKUP($D:$D,'DS ST'!$J:$J,'DS ST'!K:K)</f>
        <v>SC002220 - Nguyễn Thuỷ Tiên</v>
      </c>
      <c r="AP778" s="139" t="str">
        <f t="array" ref="AP778">XLOOKUP($D:$D,'DS ST'!$J:$J,'DS ST'!L:L)</f>
        <v>Võ Thị Huệ</v>
      </c>
      <c r="AQ778" s="139" t="str">
        <f t="array" ref="AQ778">XLOOKUP($D:$D,'DS ST'!$J:$J,'DS ST'!M:M)</f>
        <v>HCM 003</v>
      </c>
      <c r="AR778" s="140"/>
      <c r="AS778" s="140"/>
      <c r="AT778" s="135" t="str">
        <f t="array" ref="AT778">xlookup($E:$E,'CLV2'!$A:$A,'CLV2'!$F:$F)</f>
        <v>3.LOCAL FRUITS</v>
      </c>
      <c r="AU778" s="135" t="str">
        <f t="array" ref="AU778">xlookup($E:$E,'CLV2'!$A:$A,'CLV2'!$G:$G)</f>
        <v>4.Bơ</v>
      </c>
      <c r="AV778" s="142"/>
      <c r="AW778" s="143"/>
      <c r="AX778" s="144"/>
    </row>
    <row r="779" ht="22.5" customHeight="1">
      <c r="A779" s="113"/>
      <c r="B779" s="114">
        <v>46236.0</v>
      </c>
      <c r="C779" s="115" t="s">
        <v>885</v>
      </c>
      <c r="D779" s="116" t="str">
        <f>VLOOKUP(C779,'DS ST'!A:B,2,0)</f>
        <v>DMR</v>
      </c>
      <c r="E779" s="117">
        <v>1100867.0</v>
      </c>
      <c r="F779" s="115" t="s">
        <v>924</v>
      </c>
      <c r="G779" s="115" t="s">
        <v>104</v>
      </c>
      <c r="H779" s="118">
        <v>6.0</v>
      </c>
      <c r="I779" s="118">
        <v>5.6</v>
      </c>
      <c r="J779" s="119">
        <f t="shared" si="4"/>
        <v>0.4</v>
      </c>
      <c r="K779" s="115" t="s">
        <v>5700</v>
      </c>
      <c r="L779" s="121" t="str">
        <f t="shared" si="5"/>
        <v>PT16032741100867</v>
      </c>
      <c r="M779" s="219" t="s">
        <v>5701</v>
      </c>
      <c r="N779" s="122"/>
      <c r="O779" s="122"/>
      <c r="P779" s="119">
        <f t="shared" si="6"/>
        <v>0.4</v>
      </c>
      <c r="Q779" s="124"/>
      <c r="R779" s="124"/>
      <c r="S779" s="124"/>
      <c r="T779" s="125" t="s">
        <v>695</v>
      </c>
      <c r="U779" s="126" t="s">
        <v>697</v>
      </c>
      <c r="V779" s="127" t="s">
        <v>1500</v>
      </c>
      <c r="W779" s="129" t="str">
        <f t="shared" si="7"/>
        <v/>
      </c>
      <c r="X779" s="129" t="str">
        <f t="shared" si="34"/>
        <v/>
      </c>
      <c r="Y779" s="154" t="s">
        <v>499</v>
      </c>
      <c r="Z779" s="131" t="s">
        <v>745</v>
      </c>
      <c r="AA779" s="124"/>
      <c r="AB779" s="132"/>
      <c r="AC779" s="133"/>
      <c r="AD779" s="134"/>
      <c r="AE779" s="133"/>
      <c r="AF779" s="135" t="str">
        <f t="array" ref="AF779">xlookup($E:$E,'CLV2'!$A:$A,'CLV2'!E:E)</f>
        <v>2.FRUITS</v>
      </c>
      <c r="AG779" s="135" t="str">
        <f t="shared" si="10"/>
        <v>KG</v>
      </c>
      <c r="AH779" s="136">
        <f t="shared" si="11"/>
        <v>0.06666666667</v>
      </c>
      <c r="AI779" s="137">
        <f t="array" ref="AI779">XLOOKUP(E779,'Đơn giá'!A:A,'Đơn giá'!D:D)</f>
        <v>33000</v>
      </c>
      <c r="AJ779" s="138">
        <f t="shared" si="12"/>
        <v>13200</v>
      </c>
      <c r="AK779" s="138">
        <f t="shared" si="13"/>
        <v>0</v>
      </c>
      <c r="AL779" s="138">
        <f t="shared" si="14"/>
        <v>0</v>
      </c>
      <c r="AM779" s="138">
        <f t="shared" si="15"/>
        <v>13200</v>
      </c>
      <c r="AN779" s="138">
        <f t="shared" si="16"/>
        <v>0</v>
      </c>
      <c r="AO779" s="139" t="str">
        <f t="array" ref="AO779">XLOOKUP($D:$D,'DS ST'!$J:$J,'DS ST'!K:K)</f>
        <v>SC003943 - Lâm Văn Tú</v>
      </c>
      <c r="AP779" s="139" t="str">
        <f t="array" ref="AP779">XLOOKUP($D:$D,'DS ST'!$J:$J,'DS ST'!L:L)</f>
        <v>Võ Thị Huệ</v>
      </c>
      <c r="AQ779" s="139" t="str">
        <f t="array" ref="AQ779">XLOOKUP($D:$D,'DS ST'!$J:$J,'DS ST'!M:M)</f>
        <v>HCM 011</v>
      </c>
      <c r="AR779" s="140"/>
      <c r="AS779" s="140"/>
      <c r="AT779" s="135" t="str">
        <f t="array" ref="AT779">xlookup($E:$E,'CLV2'!$A:$A,'CLV2'!$F:$F)</f>
        <v>3.LOCAL FRUITS</v>
      </c>
      <c r="AU779" s="135" t="str">
        <f t="array" ref="AU779">xlookup($E:$E,'CLV2'!$A:$A,'CLV2'!$G:$G)</f>
        <v>4.Bưởi</v>
      </c>
      <c r="AV779" s="142"/>
      <c r="AW779" s="143"/>
      <c r="AX779" s="144"/>
    </row>
    <row r="780" ht="22.5" customHeight="1">
      <c r="A780" s="113"/>
      <c r="B780" s="114">
        <v>46236.0</v>
      </c>
      <c r="C780" s="115" t="s">
        <v>885</v>
      </c>
      <c r="D780" s="116" t="str">
        <f>VLOOKUP(C780,'DS ST'!A:B,2,0)</f>
        <v>DMR</v>
      </c>
      <c r="E780" s="117">
        <v>1100917.0</v>
      </c>
      <c r="F780" s="115" t="s">
        <v>928</v>
      </c>
      <c r="G780" s="115" t="s">
        <v>104</v>
      </c>
      <c r="H780" s="118">
        <v>5.3</v>
      </c>
      <c r="I780" s="118">
        <v>5.24</v>
      </c>
      <c r="J780" s="119">
        <f t="shared" si="4"/>
        <v>0.06</v>
      </c>
      <c r="K780" s="115" t="s">
        <v>5700</v>
      </c>
      <c r="L780" s="121" t="str">
        <f t="shared" si="5"/>
        <v>PT16032741100917</v>
      </c>
      <c r="M780" s="219" t="s">
        <v>5701</v>
      </c>
      <c r="N780" s="122">
        <v>0.05999999999999961</v>
      </c>
      <c r="O780" s="122"/>
      <c r="P780" s="119">
        <f t="shared" si="6"/>
        <v>0</v>
      </c>
      <c r="Q780" s="124"/>
      <c r="R780" s="124"/>
      <c r="S780" s="124"/>
      <c r="T780" s="125" t="s">
        <v>695</v>
      </c>
      <c r="U780" s="126" t="s">
        <v>697</v>
      </c>
      <c r="V780" s="127" t="s">
        <v>492</v>
      </c>
      <c r="W780" s="129" t="str">
        <f t="shared" si="7"/>
        <v>Hao hụt</v>
      </c>
      <c r="X780" s="129" t="str">
        <f t="shared" si="34"/>
        <v/>
      </c>
      <c r="Y780" s="154" t="s">
        <v>499</v>
      </c>
      <c r="Z780" s="131" t="s">
        <v>745</v>
      </c>
      <c r="AA780" s="124"/>
      <c r="AB780" s="132"/>
      <c r="AC780" s="133"/>
      <c r="AD780" s="134"/>
      <c r="AE780" s="133"/>
      <c r="AF780" s="135" t="str">
        <f t="array" ref="AF780">xlookup($E:$E,'CLV2'!$A:$A,'CLV2'!E:E)</f>
        <v>2.VEGETABLES</v>
      </c>
      <c r="AG780" s="135" t="str">
        <f t="shared" si="10"/>
        <v>KG</v>
      </c>
      <c r="AH780" s="136">
        <f t="shared" si="11"/>
        <v>0.01132075472</v>
      </c>
      <c r="AI780" s="137">
        <f t="array" ref="AI780">XLOOKUP(E780,'Đơn giá'!A:A,'Đơn giá'!D:D)</f>
        <v>24500</v>
      </c>
      <c r="AJ780" s="138">
        <f t="shared" si="12"/>
        <v>1470</v>
      </c>
      <c r="AK780" s="138">
        <f t="shared" si="13"/>
        <v>1470</v>
      </c>
      <c r="AL780" s="138">
        <f t="shared" si="14"/>
        <v>0</v>
      </c>
      <c r="AM780" s="138">
        <f t="shared" si="15"/>
        <v>0</v>
      </c>
      <c r="AN780" s="138">
        <f t="shared" si="16"/>
        <v>0</v>
      </c>
      <c r="AO780" s="139" t="str">
        <f t="array" ref="AO780">XLOOKUP($D:$D,'DS ST'!$J:$J,'DS ST'!K:K)</f>
        <v>SC003943 - Lâm Văn Tú</v>
      </c>
      <c r="AP780" s="139" t="str">
        <f t="array" ref="AP780">XLOOKUP($D:$D,'DS ST'!$J:$J,'DS ST'!L:L)</f>
        <v>Võ Thị Huệ</v>
      </c>
      <c r="AQ780" s="139" t="str">
        <f t="array" ref="AQ780">XLOOKUP($D:$D,'DS ST'!$J:$J,'DS ST'!M:M)</f>
        <v>HCM 011</v>
      </c>
      <c r="AR780" s="140"/>
      <c r="AS780" s="140"/>
      <c r="AT780" s="135" t="str">
        <f t="array" ref="AT780">xlookup($E:$E,'CLV2'!$A:$A,'CLV2'!$F:$F)</f>
        <v>3.FRUIT VEGGIES</v>
      </c>
      <c r="AU780" s="135" t="str">
        <f t="array" ref="AU780">xlookup($E:$E,'CLV2'!$A:$A,'CLV2'!$G:$G)</f>
        <v>4.Bầu, Bí, Mướp</v>
      </c>
      <c r="AV780" s="142"/>
      <c r="AW780" s="143"/>
      <c r="AX780" s="144"/>
    </row>
    <row r="781" ht="22.5" customHeight="1">
      <c r="A781" s="113"/>
      <c r="B781" s="114">
        <v>46236.0</v>
      </c>
      <c r="C781" s="115" t="s">
        <v>885</v>
      </c>
      <c r="D781" s="116" t="str">
        <f>VLOOKUP(C781,'DS ST'!A:B,2,0)</f>
        <v>DMR</v>
      </c>
      <c r="E781" s="117">
        <v>1101079.0</v>
      </c>
      <c r="F781" s="115" t="s">
        <v>2047</v>
      </c>
      <c r="G781" s="115" t="s">
        <v>104</v>
      </c>
      <c r="H781" s="118">
        <v>3.1</v>
      </c>
      <c r="I781" s="118">
        <v>3.06</v>
      </c>
      <c r="J781" s="119">
        <f t="shared" si="4"/>
        <v>0.04</v>
      </c>
      <c r="K781" s="115" t="s">
        <v>5700</v>
      </c>
      <c r="L781" s="121" t="str">
        <f t="shared" si="5"/>
        <v>PT16032741101079</v>
      </c>
      <c r="M781" s="219" t="s">
        <v>5701</v>
      </c>
      <c r="N781" s="122">
        <v>0.040000000000000036</v>
      </c>
      <c r="O781" s="122"/>
      <c r="P781" s="119">
        <f t="shared" si="6"/>
        <v>0</v>
      </c>
      <c r="Q781" s="124"/>
      <c r="R781" s="124"/>
      <c r="S781" s="124"/>
      <c r="T781" s="125" t="s">
        <v>695</v>
      </c>
      <c r="U781" s="126" t="s">
        <v>697</v>
      </c>
      <c r="V781" s="127" t="s">
        <v>492</v>
      </c>
      <c r="W781" s="129" t="str">
        <f t="shared" si="7"/>
        <v>Hao hụt</v>
      </c>
      <c r="X781" s="129" t="str">
        <f t="shared" si="34"/>
        <v/>
      </c>
      <c r="Y781" s="154" t="s">
        <v>499</v>
      </c>
      <c r="Z781" s="131" t="s">
        <v>745</v>
      </c>
      <c r="AA781" s="124"/>
      <c r="AB781" s="132"/>
      <c r="AC781" s="133"/>
      <c r="AD781" s="134"/>
      <c r="AE781" s="133"/>
      <c r="AF781" s="135" t="str">
        <f t="array" ref="AF781">xlookup($E:$E,'CLV2'!$A:$A,'CLV2'!E:E)</f>
        <v>2.FRUITS</v>
      </c>
      <c r="AG781" s="135" t="str">
        <f t="shared" si="10"/>
        <v>KG</v>
      </c>
      <c r="AH781" s="136">
        <f t="shared" si="11"/>
        <v>0.01290322581</v>
      </c>
      <c r="AI781" s="137">
        <f t="array" ref="AI781">XLOOKUP(E781,'Đơn giá'!A:A,'Đơn giá'!D:D)</f>
        <v>69416</v>
      </c>
      <c r="AJ781" s="138">
        <f t="shared" si="12"/>
        <v>2776.64</v>
      </c>
      <c r="AK781" s="138">
        <f t="shared" si="13"/>
        <v>2776.64</v>
      </c>
      <c r="AL781" s="138">
        <f t="shared" si="14"/>
        <v>0</v>
      </c>
      <c r="AM781" s="138">
        <f t="shared" si="15"/>
        <v>0</v>
      </c>
      <c r="AN781" s="138">
        <f t="shared" si="16"/>
        <v>0</v>
      </c>
      <c r="AO781" s="139" t="str">
        <f t="array" ref="AO781">XLOOKUP($D:$D,'DS ST'!$J:$J,'DS ST'!K:K)</f>
        <v>SC003943 - Lâm Văn Tú</v>
      </c>
      <c r="AP781" s="139" t="str">
        <f t="array" ref="AP781">XLOOKUP($D:$D,'DS ST'!$J:$J,'DS ST'!L:L)</f>
        <v>Võ Thị Huệ</v>
      </c>
      <c r="AQ781" s="139" t="str">
        <f t="array" ref="AQ781">XLOOKUP($D:$D,'DS ST'!$J:$J,'DS ST'!M:M)</f>
        <v>HCM 011</v>
      </c>
      <c r="AR781" s="140"/>
      <c r="AS781" s="140"/>
      <c r="AT781" s="135" t="str">
        <f t="array" ref="AT781">xlookup($E:$E,'CLV2'!$A:$A,'CLV2'!$F:$F)</f>
        <v>3.LOCAL FRUITS</v>
      </c>
      <c r="AU781" s="135" t="str">
        <f t="array" ref="AU781">xlookup($E:$E,'CLV2'!$A:$A,'CLV2'!$G:$G)</f>
        <v>4.Bơ</v>
      </c>
      <c r="AV781" s="142"/>
      <c r="AW781" s="143"/>
      <c r="AX781" s="144"/>
    </row>
    <row r="782" ht="22.5" customHeight="1">
      <c r="A782" s="113"/>
      <c r="B782" s="114">
        <v>46236.0</v>
      </c>
      <c r="C782" s="115" t="s">
        <v>885</v>
      </c>
      <c r="D782" s="116" t="str">
        <f>VLOOKUP(C782,'DS ST'!A:B,2,0)</f>
        <v>DMR</v>
      </c>
      <c r="E782" s="117">
        <v>1101302.0</v>
      </c>
      <c r="F782" s="115" t="s">
        <v>944</v>
      </c>
      <c r="G782" s="115" t="s">
        <v>104</v>
      </c>
      <c r="H782" s="118">
        <v>8.0</v>
      </c>
      <c r="I782" s="118">
        <v>7.64</v>
      </c>
      <c r="J782" s="119">
        <f t="shared" si="4"/>
        <v>0.36</v>
      </c>
      <c r="K782" s="115" t="s">
        <v>5700</v>
      </c>
      <c r="L782" s="121" t="str">
        <f t="shared" si="5"/>
        <v>PT16032741101302</v>
      </c>
      <c r="M782" s="219" t="s">
        <v>5701</v>
      </c>
      <c r="N782" s="122">
        <v>0.3600000000000003</v>
      </c>
      <c r="O782" s="122"/>
      <c r="P782" s="119">
        <f t="shared" si="6"/>
        <v>0</v>
      </c>
      <c r="Q782" s="124"/>
      <c r="R782" s="124"/>
      <c r="S782" s="124"/>
      <c r="T782" s="125" t="s">
        <v>695</v>
      </c>
      <c r="U782" s="126" t="s">
        <v>697</v>
      </c>
      <c r="V782" s="127" t="s">
        <v>492</v>
      </c>
      <c r="W782" s="129" t="str">
        <f t="shared" si="7"/>
        <v>Hao hụt</v>
      </c>
      <c r="X782" s="129" t="str">
        <f t="shared" si="34"/>
        <v/>
      </c>
      <c r="Y782" s="154" t="s">
        <v>499</v>
      </c>
      <c r="Z782" s="131" t="s">
        <v>745</v>
      </c>
      <c r="AA782" s="124"/>
      <c r="AB782" s="132"/>
      <c r="AC782" s="133"/>
      <c r="AD782" s="134"/>
      <c r="AE782" s="133"/>
      <c r="AF782" s="135" t="str">
        <f t="array" ref="AF782">xlookup($E:$E,'CLV2'!$A:$A,'CLV2'!E:E)</f>
        <v>2.FRUITS</v>
      </c>
      <c r="AG782" s="135" t="str">
        <f t="shared" si="10"/>
        <v>KG</v>
      </c>
      <c r="AH782" s="136">
        <f t="shared" si="11"/>
        <v>0.045</v>
      </c>
      <c r="AI782" s="137">
        <f t="array" ref="AI782">XLOOKUP(E782,'Đơn giá'!A:A,'Đơn giá'!D:D)</f>
        <v>17500</v>
      </c>
      <c r="AJ782" s="138">
        <f t="shared" si="12"/>
        <v>6300</v>
      </c>
      <c r="AK782" s="138">
        <f t="shared" si="13"/>
        <v>6300</v>
      </c>
      <c r="AL782" s="138">
        <f t="shared" si="14"/>
        <v>0</v>
      </c>
      <c r="AM782" s="138">
        <f t="shared" si="15"/>
        <v>0</v>
      </c>
      <c r="AN782" s="138">
        <f t="shared" si="16"/>
        <v>0</v>
      </c>
      <c r="AO782" s="139" t="str">
        <f t="array" ref="AO782">XLOOKUP($D:$D,'DS ST'!$J:$J,'DS ST'!K:K)</f>
        <v>SC003943 - Lâm Văn Tú</v>
      </c>
      <c r="AP782" s="139" t="str">
        <f t="array" ref="AP782">XLOOKUP($D:$D,'DS ST'!$J:$J,'DS ST'!L:L)</f>
        <v>Võ Thị Huệ</v>
      </c>
      <c r="AQ782" s="139" t="str">
        <f t="array" ref="AQ782">XLOOKUP($D:$D,'DS ST'!$J:$J,'DS ST'!M:M)</f>
        <v>HCM 011</v>
      </c>
      <c r="AR782" s="140"/>
      <c r="AS782" s="140"/>
      <c r="AT782" s="135" t="str">
        <f t="array" ref="AT782">xlookup($E:$E,'CLV2'!$A:$A,'CLV2'!$F:$F)</f>
        <v>3.LOCAL FRUITS</v>
      </c>
      <c r="AU782" s="135" t="str">
        <f t="array" ref="AU782">xlookup($E:$E,'CLV2'!$A:$A,'CLV2'!$G:$G)</f>
        <v>4.Chuối</v>
      </c>
      <c r="AV782" s="142"/>
      <c r="AW782" s="143"/>
      <c r="AX782" s="144"/>
    </row>
    <row r="783" ht="22.5" customHeight="1">
      <c r="A783" s="113"/>
      <c r="B783" s="114">
        <v>46236.0</v>
      </c>
      <c r="C783" s="115" t="s">
        <v>885</v>
      </c>
      <c r="D783" s="116" t="str">
        <f>VLOOKUP(C783,'DS ST'!A:B,2,0)</f>
        <v>DMR</v>
      </c>
      <c r="E783" s="117">
        <v>1101366.0</v>
      </c>
      <c r="F783" s="115" t="s">
        <v>1804</v>
      </c>
      <c r="G783" s="115" t="s">
        <v>104</v>
      </c>
      <c r="H783" s="118">
        <v>4.2</v>
      </c>
      <c r="I783" s="118">
        <v>4.18</v>
      </c>
      <c r="J783" s="119">
        <f t="shared" si="4"/>
        <v>0.02</v>
      </c>
      <c r="K783" s="115" t="s">
        <v>5700</v>
      </c>
      <c r="L783" s="121" t="str">
        <f t="shared" si="5"/>
        <v>PT16032741101366</v>
      </c>
      <c r="M783" s="219" t="s">
        <v>5701</v>
      </c>
      <c r="N783" s="122">
        <v>0.020000000000000462</v>
      </c>
      <c r="O783" s="122"/>
      <c r="P783" s="119">
        <f t="shared" si="6"/>
        <v>0</v>
      </c>
      <c r="Q783" s="124"/>
      <c r="R783" s="124"/>
      <c r="S783" s="124"/>
      <c r="T783" s="125" t="s">
        <v>695</v>
      </c>
      <c r="U783" s="126" t="s">
        <v>697</v>
      </c>
      <c r="V783" s="127" t="s">
        <v>492</v>
      </c>
      <c r="W783" s="129" t="str">
        <f t="shared" si="7"/>
        <v>Hao hụt</v>
      </c>
      <c r="X783" s="129" t="str">
        <f t="shared" si="34"/>
        <v/>
      </c>
      <c r="Y783" s="154" t="s">
        <v>499</v>
      </c>
      <c r="Z783" s="131" t="s">
        <v>745</v>
      </c>
      <c r="AA783" s="124"/>
      <c r="AB783" s="132"/>
      <c r="AC783" s="133"/>
      <c r="AD783" s="134"/>
      <c r="AE783" s="133"/>
      <c r="AF783" s="135" t="str">
        <f t="array" ref="AF783">xlookup($E:$E,'CLV2'!$A:$A,'CLV2'!E:E)</f>
        <v>2.VEGETABLES</v>
      </c>
      <c r="AG783" s="135" t="str">
        <f t="shared" si="10"/>
        <v>KG</v>
      </c>
      <c r="AH783" s="136">
        <f t="shared" si="11"/>
        <v>0.004761904762</v>
      </c>
      <c r="AI783" s="137">
        <f t="array" ref="AI783">XLOOKUP(E783,'Đơn giá'!A:A,'Đơn giá'!D:D)</f>
        <v>55000</v>
      </c>
      <c r="AJ783" s="138">
        <f t="shared" si="12"/>
        <v>1100</v>
      </c>
      <c r="AK783" s="138">
        <f t="shared" si="13"/>
        <v>1100</v>
      </c>
      <c r="AL783" s="138">
        <f t="shared" si="14"/>
        <v>0</v>
      </c>
      <c r="AM783" s="138">
        <f t="shared" si="15"/>
        <v>0</v>
      </c>
      <c r="AN783" s="138">
        <f t="shared" si="16"/>
        <v>0</v>
      </c>
      <c r="AO783" s="139" t="str">
        <f t="array" ref="AO783">XLOOKUP($D:$D,'DS ST'!$J:$J,'DS ST'!K:K)</f>
        <v>SC003943 - Lâm Văn Tú</v>
      </c>
      <c r="AP783" s="139" t="str">
        <f t="array" ref="AP783">XLOOKUP($D:$D,'DS ST'!$J:$J,'DS ST'!L:L)</f>
        <v>Võ Thị Huệ</v>
      </c>
      <c r="AQ783" s="139" t="str">
        <f t="array" ref="AQ783">XLOOKUP($D:$D,'DS ST'!$J:$J,'DS ST'!M:M)</f>
        <v>HCM 011</v>
      </c>
      <c r="AR783" s="140"/>
      <c r="AS783" s="140"/>
      <c r="AT783" s="135" t="str">
        <f t="array" ref="AT783">xlookup($E:$E,'CLV2'!$A:$A,'CLV2'!$F:$F)</f>
        <v>3.LEAFY VEGGIES</v>
      </c>
      <c r="AU783" s="135" t="str">
        <f t="array" ref="AU783">xlookup($E:$E,'CLV2'!$A:$A,'CLV2'!$G:$G)</f>
        <v>4.Rau Ăn Bông</v>
      </c>
      <c r="AV783" s="142"/>
      <c r="AW783" s="143"/>
      <c r="AX783" s="144"/>
    </row>
    <row r="784" ht="22.5" customHeight="1">
      <c r="A784" s="113"/>
      <c r="B784" s="114">
        <v>46236.0</v>
      </c>
      <c r="C784" s="115" t="s">
        <v>885</v>
      </c>
      <c r="D784" s="116" t="str">
        <f>VLOOKUP(C784,'DS ST'!A:B,2,0)</f>
        <v>DMR</v>
      </c>
      <c r="E784" s="117">
        <v>1101592.0</v>
      </c>
      <c r="F784" s="115" t="s">
        <v>1161</v>
      </c>
      <c r="G784" s="115" t="s">
        <v>104</v>
      </c>
      <c r="H784" s="118">
        <v>9.9</v>
      </c>
      <c r="I784" s="118">
        <v>9.78</v>
      </c>
      <c r="J784" s="119">
        <f t="shared" si="4"/>
        <v>0.12</v>
      </c>
      <c r="K784" s="115" t="s">
        <v>5700</v>
      </c>
      <c r="L784" s="121" t="str">
        <f t="shared" si="5"/>
        <v>PT16032741101592</v>
      </c>
      <c r="M784" s="219" t="s">
        <v>5701</v>
      </c>
      <c r="N784" s="122">
        <v>0.120000000000001</v>
      </c>
      <c r="O784" s="122"/>
      <c r="P784" s="119">
        <f t="shared" si="6"/>
        <v>0</v>
      </c>
      <c r="Q784" s="124"/>
      <c r="R784" s="124"/>
      <c r="S784" s="124"/>
      <c r="T784" s="125" t="s">
        <v>695</v>
      </c>
      <c r="U784" s="126" t="s">
        <v>697</v>
      </c>
      <c r="V784" s="127" t="s">
        <v>492</v>
      </c>
      <c r="W784" s="129" t="str">
        <f t="shared" si="7"/>
        <v>Hao hụt</v>
      </c>
      <c r="X784" s="129" t="str">
        <f t="shared" si="34"/>
        <v/>
      </c>
      <c r="Y784" s="154" t="s">
        <v>499</v>
      </c>
      <c r="Z784" s="131" t="s">
        <v>745</v>
      </c>
      <c r="AA784" s="124"/>
      <c r="AB784" s="132"/>
      <c r="AC784" s="133"/>
      <c r="AD784" s="134"/>
      <c r="AE784" s="133"/>
      <c r="AF784" s="135" t="str">
        <f t="array" ref="AF784">xlookup($E:$E,'CLV2'!$A:$A,'CLV2'!E:E)</f>
        <v>2.FRUITS</v>
      </c>
      <c r="AG784" s="135" t="str">
        <f t="shared" si="10"/>
        <v>KG</v>
      </c>
      <c r="AH784" s="136">
        <f t="shared" si="11"/>
        <v>0.01212121212</v>
      </c>
      <c r="AI784" s="137">
        <f t="array" ref="AI784">XLOOKUP(E784,'Đơn giá'!A:A,'Đơn giá'!D:D)</f>
        <v>73000</v>
      </c>
      <c r="AJ784" s="138">
        <f t="shared" si="12"/>
        <v>8760</v>
      </c>
      <c r="AK784" s="138">
        <f t="shared" si="13"/>
        <v>8760</v>
      </c>
      <c r="AL784" s="138">
        <f t="shared" si="14"/>
        <v>0</v>
      </c>
      <c r="AM784" s="138">
        <f t="shared" si="15"/>
        <v>0</v>
      </c>
      <c r="AN784" s="138">
        <f t="shared" si="16"/>
        <v>0</v>
      </c>
      <c r="AO784" s="139" t="str">
        <f t="array" ref="AO784">XLOOKUP($D:$D,'DS ST'!$J:$J,'DS ST'!K:K)</f>
        <v>SC003943 - Lâm Văn Tú</v>
      </c>
      <c r="AP784" s="139" t="str">
        <f t="array" ref="AP784">XLOOKUP($D:$D,'DS ST'!$J:$J,'DS ST'!L:L)</f>
        <v>Võ Thị Huệ</v>
      </c>
      <c r="AQ784" s="139" t="str">
        <f t="array" ref="AQ784">XLOOKUP($D:$D,'DS ST'!$J:$J,'DS ST'!M:M)</f>
        <v>HCM 011</v>
      </c>
      <c r="AR784" s="140"/>
      <c r="AS784" s="140"/>
      <c r="AT784" s="135" t="str">
        <f t="array" ref="AT784">xlookup($E:$E,'CLV2'!$A:$A,'CLV2'!$F:$F)</f>
        <v>3.LOCAL FRUITS</v>
      </c>
      <c r="AU784" s="135" t="str">
        <f t="array" ref="AU784">xlookup($E:$E,'CLV2'!$A:$A,'CLV2'!$G:$G)</f>
        <v>4.Sầu Riêng</v>
      </c>
      <c r="AV784" s="142"/>
      <c r="AW784" s="143"/>
      <c r="AX784" s="144"/>
    </row>
    <row r="785" ht="22.5" customHeight="1">
      <c r="A785" s="159" t="s">
        <v>1505</v>
      </c>
      <c r="B785" s="114">
        <v>46236.0</v>
      </c>
      <c r="C785" s="115" t="s">
        <v>885</v>
      </c>
      <c r="D785" s="116" t="str">
        <f>VLOOKUP(C785,'DS ST'!A:B,2,0)</f>
        <v>DMR</v>
      </c>
      <c r="E785" s="117">
        <v>8.938513029442E12</v>
      </c>
      <c r="F785" s="115" t="s">
        <v>94</v>
      </c>
      <c r="G785" s="115" t="s">
        <v>95</v>
      </c>
      <c r="H785" s="118">
        <v>8.0</v>
      </c>
      <c r="I785" s="118">
        <v>7.0</v>
      </c>
      <c r="J785" s="119">
        <f t="shared" si="4"/>
        <v>1</v>
      </c>
      <c r="K785" s="115" t="s">
        <v>5700</v>
      </c>
      <c r="L785" s="121" t="str">
        <f t="shared" si="5"/>
        <v>PT16032748938513029442</v>
      </c>
      <c r="M785" s="219" t="s">
        <v>5701</v>
      </c>
      <c r="N785" s="122"/>
      <c r="O785" s="122"/>
      <c r="P785" s="119">
        <f t="shared" si="6"/>
        <v>1</v>
      </c>
      <c r="Q785" s="124"/>
      <c r="R785" s="124"/>
      <c r="S785" s="124"/>
      <c r="T785" s="125" t="s">
        <v>695</v>
      </c>
      <c r="U785" s="126" t="s">
        <v>697</v>
      </c>
      <c r="V785" s="127" t="s">
        <v>1500</v>
      </c>
      <c r="W785" s="129" t="str">
        <f t="shared" si="7"/>
        <v/>
      </c>
      <c r="X785" s="129" t="str">
        <f t="shared" si="34"/>
        <v/>
      </c>
      <c r="Y785" s="130" t="str">
        <f t="shared" ref="Y785:Y786" si="39">IF(N(P785)&lt;=0,"",IF(OR(T785="Hình KDB",T785="Hình tele",ISNUMBER(SEARCH("Hình KDB",T785)),ISNUMBER(SEARCH("Hình tele",T785)),ISNUMBER(SEARCH("sai code",T785)),ISNUMBER(SEARCH("Thiếu kiện",U785))),"Kho rau",IF(AND(T785&lt;&gt;"Hình KDB",T785&lt;&gt;"Hình tele"),"Chưa xác định",IF(N(O785)&gt;0,IF(OR(T785="Hình KDB",T785="Hình tele",ISNUMBER(SEARCH("Hình KDB",T785)),ISNUMBER(SEARCH("Hình tele",T785)),ISNUMBER(SEARCH("sai code",T785)),ISNUMBER(SEARCH("Thiếu kiện",U785))),"Kho rau","Chưa xác định"),IF(OR(T785="Hình KDB",T785="Hình tele",ISNUMBER(SEARCH("Hình KDB",T785)),ISNUMBER(SEARCH("Hình tele",T785)),ISNUMBER(SEARCH("sai code",T785)),ISNUMBER(SEARCH("Thiếu kiện",U785))),"Kho rau",IF(V785="Chưa xác định","Chưa xác định",IF(OR(V785="DC giao thiếu",V785="TX giao thiếu kiện",V785="Hàng không đạt CL"),"Kho rau","")))))))</f>
        <v>Kho rau</v>
      </c>
      <c r="Z785" s="131" t="s">
        <v>745</v>
      </c>
      <c r="AA785" s="124"/>
      <c r="AB785" s="161" t="s">
        <v>1573</v>
      </c>
      <c r="AC785" s="133"/>
      <c r="AD785" s="134"/>
      <c r="AE785" s="133"/>
      <c r="AF785" s="135" t="str">
        <f t="array" ref="AF785">xlookup($E:$E,'CLV2'!$A:$A,'CLV2'!E:E)</f>
        <v>2.EGGS</v>
      </c>
      <c r="AG785" s="135" t="str">
        <f t="shared" si="10"/>
        <v>Pack</v>
      </c>
      <c r="AH785" s="136">
        <f t="shared" si="11"/>
        <v>0.125</v>
      </c>
      <c r="AI785" s="137">
        <f t="array" ref="AI785">XLOOKUP(E785,'Đơn giá'!A:A,'Đơn giá'!D:D)</f>
        <v>30600</v>
      </c>
      <c r="AJ785" s="138">
        <f t="shared" si="12"/>
        <v>30600</v>
      </c>
      <c r="AK785" s="138">
        <f t="shared" si="13"/>
        <v>0</v>
      </c>
      <c r="AL785" s="138">
        <f t="shared" si="14"/>
        <v>0</v>
      </c>
      <c r="AM785" s="138">
        <f t="shared" si="15"/>
        <v>30600</v>
      </c>
      <c r="AN785" s="138">
        <f t="shared" si="16"/>
        <v>0</v>
      </c>
      <c r="AO785" s="139" t="str">
        <f t="array" ref="AO785">XLOOKUP($D:$D,'DS ST'!$J:$J,'DS ST'!K:K)</f>
        <v>SC003943 - Lâm Văn Tú</v>
      </c>
      <c r="AP785" s="139" t="str">
        <f t="array" ref="AP785">XLOOKUP($D:$D,'DS ST'!$J:$J,'DS ST'!L:L)</f>
        <v>Võ Thị Huệ</v>
      </c>
      <c r="AQ785" s="139" t="str">
        <f t="array" ref="AQ785">XLOOKUP($D:$D,'DS ST'!$J:$J,'DS ST'!M:M)</f>
        <v>HCM 011</v>
      </c>
      <c r="AR785" s="140"/>
      <c r="AS785" s="140"/>
      <c r="AT785" s="135" t="str">
        <f t="array" ref="AT785">xlookup($E:$E,'CLV2'!$A:$A,'CLV2'!$F:$F)</f>
        <v>3.FRESH EGGS</v>
      </c>
      <c r="AU785" s="135" t="str">
        <f t="array" ref="AU785">xlookup($E:$E,'CLV2'!$A:$A,'CLV2'!$G:$G)</f>
        <v>4.Trứng Gà Công Nghiệp</v>
      </c>
      <c r="AV785" s="142"/>
      <c r="AW785" s="143"/>
      <c r="AX785" s="144"/>
    </row>
    <row r="786" ht="22.5" customHeight="1">
      <c r="A786" s="113"/>
      <c r="B786" s="114">
        <v>46236.0</v>
      </c>
      <c r="C786" s="115" t="s">
        <v>920</v>
      </c>
      <c r="D786" s="116" t="str">
        <f>VLOOKUP(C786,'DS ST'!A:B,2,0)</f>
        <v>EHS</v>
      </c>
      <c r="E786" s="117">
        <v>1100271.0</v>
      </c>
      <c r="F786" s="115" t="s">
        <v>909</v>
      </c>
      <c r="G786" s="115" t="s">
        <v>104</v>
      </c>
      <c r="H786" s="118">
        <v>3.0</v>
      </c>
      <c r="I786" s="118">
        <v>0.0</v>
      </c>
      <c r="J786" s="119">
        <f t="shared" si="4"/>
        <v>3</v>
      </c>
      <c r="K786" s="115" t="s">
        <v>5002</v>
      </c>
      <c r="L786" s="121" t="str">
        <f t="shared" si="5"/>
        <v>PT16032731100271</v>
      </c>
      <c r="M786" s="219" t="s">
        <v>5702</v>
      </c>
      <c r="N786" s="122"/>
      <c r="O786" s="122"/>
      <c r="P786" s="119">
        <f t="shared" si="6"/>
        <v>3</v>
      </c>
      <c r="Q786" s="124"/>
      <c r="R786" s="124"/>
      <c r="S786" s="124"/>
      <c r="T786" s="125"/>
      <c r="U786" s="126" t="s">
        <v>697</v>
      </c>
      <c r="V786" s="127" t="s">
        <v>1500</v>
      </c>
      <c r="W786" s="129" t="str">
        <f t="shared" si="7"/>
        <v/>
      </c>
      <c r="X786" s="129" t="str">
        <f t="shared" si="34"/>
        <v/>
      </c>
      <c r="Y786" s="130" t="str">
        <f t="shared" si="39"/>
        <v>Chưa xác định</v>
      </c>
      <c r="Z786" s="131" t="s">
        <v>3828</v>
      </c>
      <c r="AA786" s="124"/>
      <c r="AB786" s="132"/>
      <c r="AC786" s="133"/>
      <c r="AD786" s="134"/>
      <c r="AE786" s="133"/>
      <c r="AF786" s="135" t="str">
        <f t="array" ref="AF786">xlookup($E:$E,'CLV2'!$A:$A,'CLV2'!E:E)</f>
        <v>2.FRUITS</v>
      </c>
      <c r="AG786" s="135" t="str">
        <f t="shared" si="10"/>
        <v>KG</v>
      </c>
      <c r="AH786" s="136">
        <f t="shared" si="11"/>
        <v>1</v>
      </c>
      <c r="AI786" s="137">
        <f t="array" ref="AI786">XLOOKUP(E786,'Đơn giá'!A:A,'Đơn giá'!D:D)</f>
        <v>42000</v>
      </c>
      <c r="AJ786" s="138">
        <f t="shared" si="12"/>
        <v>126000</v>
      </c>
      <c r="AK786" s="138">
        <f t="shared" si="13"/>
        <v>0</v>
      </c>
      <c r="AL786" s="138">
        <f t="shared" si="14"/>
        <v>0</v>
      </c>
      <c r="AM786" s="138">
        <f t="shared" si="15"/>
        <v>0</v>
      </c>
      <c r="AN786" s="138">
        <f t="shared" si="16"/>
        <v>126000</v>
      </c>
      <c r="AO786" s="139" t="str">
        <f t="array" ref="AO786">XLOOKUP($D:$D,'DS ST'!$J:$J,'DS ST'!K:K)</f>
        <v>SC002130 - Nguyễn Văn Lâm</v>
      </c>
      <c r="AP786" s="139" t="str">
        <f t="array" ref="AP786">XLOOKUP($D:$D,'DS ST'!$J:$J,'DS ST'!L:L)</f>
        <v>Nguyễn Thị Cà</v>
      </c>
      <c r="AQ786" s="139" t="str">
        <f t="array" ref="AQ786">XLOOKUP($D:$D,'DS ST'!$J:$J,'DS ST'!M:M)</f>
        <v>HCM 007</v>
      </c>
      <c r="AR786" s="140"/>
      <c r="AS786" s="140"/>
      <c r="AT786" s="135" t="str">
        <f t="array" ref="AT786">xlookup($E:$E,'CLV2'!$A:$A,'CLV2'!$F:$F)</f>
        <v>3.LOCAL FRUITS</v>
      </c>
      <c r="AU786" s="135" t="str">
        <f t="array" ref="AU786">xlookup($E:$E,'CLV2'!$A:$A,'CLV2'!$G:$G)</f>
        <v>4.Xoài</v>
      </c>
      <c r="AV786" s="142"/>
      <c r="AW786" s="143"/>
      <c r="AX786" s="144"/>
    </row>
    <row r="787" ht="22.5" customHeight="1">
      <c r="A787" s="113"/>
      <c r="B787" s="114">
        <v>46236.0</v>
      </c>
      <c r="C787" s="115" t="s">
        <v>920</v>
      </c>
      <c r="D787" s="116" t="str">
        <f>VLOOKUP(C787,'DS ST'!A:B,2,0)</f>
        <v>EHS</v>
      </c>
      <c r="E787" s="117">
        <v>1101818.0</v>
      </c>
      <c r="F787" s="115" t="s">
        <v>2303</v>
      </c>
      <c r="G787" s="115" t="s">
        <v>104</v>
      </c>
      <c r="H787" s="118">
        <v>3.0</v>
      </c>
      <c r="I787" s="118">
        <v>2.96</v>
      </c>
      <c r="J787" s="119">
        <f t="shared" si="4"/>
        <v>0.04</v>
      </c>
      <c r="K787" s="115" t="s">
        <v>5002</v>
      </c>
      <c r="L787" s="121" t="str">
        <f t="shared" si="5"/>
        <v>PT16032731101818</v>
      </c>
      <c r="M787" s="219" t="s">
        <v>5702</v>
      </c>
      <c r="N787" s="122">
        <v>0.040000000000000036</v>
      </c>
      <c r="O787" s="122"/>
      <c r="P787" s="119">
        <f t="shared" si="6"/>
        <v>0</v>
      </c>
      <c r="Q787" s="124"/>
      <c r="R787" s="124"/>
      <c r="S787" s="124"/>
      <c r="T787" s="125" t="s">
        <v>695</v>
      </c>
      <c r="U787" s="126" t="s">
        <v>697</v>
      </c>
      <c r="V787" s="127" t="s">
        <v>492</v>
      </c>
      <c r="W787" s="129" t="str">
        <f t="shared" si="7"/>
        <v>Hao hụt</v>
      </c>
      <c r="X787" s="129" t="str">
        <f t="shared" si="34"/>
        <v/>
      </c>
      <c r="Y787" s="154" t="s">
        <v>499</v>
      </c>
      <c r="Z787" s="131" t="s">
        <v>745</v>
      </c>
      <c r="AA787" s="124"/>
      <c r="AB787" s="132"/>
      <c r="AC787" s="133"/>
      <c r="AD787" s="134"/>
      <c r="AE787" s="133"/>
      <c r="AF787" s="135" t="str">
        <f t="array" ref="AF787">xlookup($E:$E,'CLV2'!$A:$A,'CLV2'!E:E)</f>
        <v>2.FRUITS</v>
      </c>
      <c r="AG787" s="135" t="str">
        <f t="shared" si="10"/>
        <v>KG</v>
      </c>
      <c r="AH787" s="136">
        <f t="shared" si="11"/>
        <v>0.01333333333</v>
      </c>
      <c r="AI787" s="137">
        <f t="array" ref="AI787">XLOOKUP(E787,'Đơn giá'!A:A,'Đơn giá'!D:D)</f>
        <v>31090</v>
      </c>
      <c r="AJ787" s="138">
        <f t="shared" si="12"/>
        <v>1243.6</v>
      </c>
      <c r="AK787" s="138">
        <f t="shared" si="13"/>
        <v>1243.6</v>
      </c>
      <c r="AL787" s="138">
        <f t="shared" si="14"/>
        <v>0</v>
      </c>
      <c r="AM787" s="138">
        <f t="shared" si="15"/>
        <v>0</v>
      </c>
      <c r="AN787" s="138">
        <f t="shared" si="16"/>
        <v>0</v>
      </c>
      <c r="AO787" s="139" t="str">
        <f t="array" ref="AO787">XLOOKUP($D:$D,'DS ST'!$J:$J,'DS ST'!K:K)</f>
        <v>SC002130 - Nguyễn Văn Lâm</v>
      </c>
      <c r="AP787" s="139" t="str">
        <f t="array" ref="AP787">XLOOKUP($D:$D,'DS ST'!$J:$J,'DS ST'!L:L)</f>
        <v>Nguyễn Thị Cà</v>
      </c>
      <c r="AQ787" s="139" t="str">
        <f t="array" ref="AQ787">XLOOKUP($D:$D,'DS ST'!$J:$J,'DS ST'!M:M)</f>
        <v>HCM 007</v>
      </c>
      <c r="AR787" s="140"/>
      <c r="AS787" s="140"/>
      <c r="AT787" s="135" t="str">
        <f t="array" ref="AT787">xlookup($E:$E,'CLV2'!$A:$A,'CLV2'!$F:$F)</f>
        <v>3.LOCAL FRUITS</v>
      </c>
      <c r="AU787" s="135" t="str">
        <f t="array" ref="AU787">xlookup($E:$E,'CLV2'!$A:$A,'CLV2'!$G:$G)</f>
        <v>4.Trái Cây Đa Dạng</v>
      </c>
      <c r="AV787" s="142"/>
      <c r="AW787" s="143"/>
      <c r="AX787" s="144"/>
    </row>
    <row r="788" ht="22.5" customHeight="1">
      <c r="A788" s="113"/>
      <c r="B788" s="114">
        <v>46236.0</v>
      </c>
      <c r="C788" s="115" t="s">
        <v>132</v>
      </c>
      <c r="D788" s="116" t="str">
        <f>VLOOKUP(C788,'DS ST'!A:B,2,0)</f>
        <v>A104</v>
      </c>
      <c r="E788" s="117">
        <v>1100992.0</v>
      </c>
      <c r="F788" s="115" t="s">
        <v>641</v>
      </c>
      <c r="G788" s="115" t="s">
        <v>104</v>
      </c>
      <c r="H788" s="118">
        <v>10.0</v>
      </c>
      <c r="I788" s="118">
        <v>9.9</v>
      </c>
      <c r="J788" s="119">
        <f t="shared" si="4"/>
        <v>0.1</v>
      </c>
      <c r="K788" s="115" t="s">
        <v>5703</v>
      </c>
      <c r="L788" s="121" t="str">
        <f t="shared" si="5"/>
        <v>PT16032721100992</v>
      </c>
      <c r="M788" s="219" t="s">
        <v>5704</v>
      </c>
      <c r="N788" s="122">
        <v>0.09999999999999964</v>
      </c>
      <c r="O788" s="122"/>
      <c r="P788" s="119">
        <f t="shared" si="6"/>
        <v>0</v>
      </c>
      <c r="Q788" s="124"/>
      <c r="R788" s="124"/>
      <c r="S788" s="124"/>
      <c r="T788" s="125" t="s">
        <v>695</v>
      </c>
      <c r="U788" s="126" t="s">
        <v>697</v>
      </c>
      <c r="V788" s="127" t="s">
        <v>492</v>
      </c>
      <c r="W788" s="129" t="str">
        <f t="shared" si="7"/>
        <v>Hao hụt</v>
      </c>
      <c r="X788" s="129" t="str">
        <f t="shared" si="34"/>
        <v/>
      </c>
      <c r="Y788" s="154" t="s">
        <v>499</v>
      </c>
      <c r="Z788" s="131" t="s">
        <v>745</v>
      </c>
      <c r="AA788" s="124"/>
      <c r="AB788" s="132"/>
      <c r="AC788" s="133"/>
      <c r="AD788" s="134"/>
      <c r="AE788" s="133"/>
      <c r="AF788" s="135" t="str">
        <f t="array" ref="AF788">xlookup($E:$E,'CLV2'!$A:$A,'CLV2'!E:E)</f>
        <v>2.FRUITS</v>
      </c>
      <c r="AG788" s="135" t="str">
        <f t="shared" si="10"/>
        <v>KG</v>
      </c>
      <c r="AH788" s="136">
        <f t="shared" si="11"/>
        <v>0.01</v>
      </c>
      <c r="AI788" s="137">
        <f t="array" ref="AI788">XLOOKUP(E788,'Đơn giá'!A:A,'Đơn giá'!D:D)</f>
        <v>37000</v>
      </c>
      <c r="AJ788" s="138">
        <f t="shared" si="12"/>
        <v>3700</v>
      </c>
      <c r="AK788" s="138">
        <f t="shared" si="13"/>
        <v>3700</v>
      </c>
      <c r="AL788" s="138">
        <f t="shared" si="14"/>
        <v>0</v>
      </c>
      <c r="AM788" s="138">
        <f t="shared" si="15"/>
        <v>0</v>
      </c>
      <c r="AN788" s="138">
        <f t="shared" si="16"/>
        <v>0</v>
      </c>
      <c r="AO788" s="139" t="str">
        <f t="array" ref="AO788">XLOOKUP($D:$D,'DS ST'!$J:$J,'DS ST'!K:K)</f>
        <v>SC002206 - Hứa Thái Hiển</v>
      </c>
      <c r="AP788" s="139" t="str">
        <f t="array" ref="AP788">XLOOKUP($D:$D,'DS ST'!$J:$J,'DS ST'!L:L)</f>
        <v>Võ Thị Huệ</v>
      </c>
      <c r="AQ788" s="139" t="str">
        <f t="array" ref="AQ788">XLOOKUP($D:$D,'DS ST'!$J:$J,'DS ST'!M:M)</f>
        <v>HCM 023</v>
      </c>
      <c r="AR788" s="140"/>
      <c r="AS788" s="140"/>
      <c r="AT788" s="135" t="str">
        <f t="array" ref="AT788">xlookup($E:$E,'CLV2'!$A:$A,'CLV2'!$F:$F)</f>
        <v>3.LOCAL FRUITS</v>
      </c>
      <c r="AU788" s="135" t="str">
        <f t="array" ref="AU788">xlookup($E:$E,'CLV2'!$A:$A,'CLV2'!$G:$G)</f>
        <v>4.Dưa Lưới</v>
      </c>
      <c r="AV788" s="142"/>
      <c r="AW788" s="143"/>
      <c r="AX788" s="144"/>
    </row>
    <row r="789" ht="22.5" customHeight="1">
      <c r="A789" s="113"/>
      <c r="B789" s="114">
        <v>46236.0</v>
      </c>
      <c r="C789" s="115" t="s">
        <v>132</v>
      </c>
      <c r="D789" s="116" t="str">
        <f>VLOOKUP(C789,'DS ST'!A:B,2,0)</f>
        <v>A104</v>
      </c>
      <c r="E789" s="117">
        <v>8.938509616274E12</v>
      </c>
      <c r="F789" s="115" t="s">
        <v>1448</v>
      </c>
      <c r="G789" s="115" t="s">
        <v>311</v>
      </c>
      <c r="H789" s="118">
        <v>5.0</v>
      </c>
      <c r="I789" s="118">
        <v>0.0</v>
      </c>
      <c r="J789" s="119">
        <f t="shared" si="4"/>
        <v>5</v>
      </c>
      <c r="K789" s="115" t="s">
        <v>5703</v>
      </c>
      <c r="L789" s="121" t="str">
        <f t="shared" si="5"/>
        <v>PT16032728938509616274</v>
      </c>
      <c r="M789" s="219" t="s">
        <v>5704</v>
      </c>
      <c r="N789" s="122"/>
      <c r="O789" s="122"/>
      <c r="P789" s="119">
        <f t="shared" si="6"/>
        <v>5</v>
      </c>
      <c r="Q789" s="124"/>
      <c r="R789" s="124"/>
      <c r="S789" s="124"/>
      <c r="T789" s="125"/>
      <c r="U789" s="126" t="s">
        <v>697</v>
      </c>
      <c r="V789" s="127" t="s">
        <v>1500</v>
      </c>
      <c r="W789" s="129" t="str">
        <f t="shared" si="7"/>
        <v/>
      </c>
      <c r="X789" s="129" t="str">
        <f t="shared" si="34"/>
        <v/>
      </c>
      <c r="Y789" s="154" t="s">
        <v>499</v>
      </c>
      <c r="Z789" s="131" t="s">
        <v>745</v>
      </c>
      <c r="AA789" s="124"/>
      <c r="AB789" s="132"/>
      <c r="AC789" s="133"/>
      <c r="AD789" s="134"/>
      <c r="AE789" s="133"/>
      <c r="AF789" s="135" t="str">
        <f t="array" ref="AF789">xlookup($E:$E,'CLV2'!$A:$A,'CLV2'!E:E)</f>
        <v>2.VEGETABLES</v>
      </c>
      <c r="AG789" s="135" t="str">
        <f t="shared" si="10"/>
        <v>Pack</v>
      </c>
      <c r="AH789" s="136">
        <f t="shared" si="11"/>
        <v>1</v>
      </c>
      <c r="AI789" s="137">
        <f t="array" ref="AI789">XLOOKUP(E789,'Đơn giá'!A:A,'Đơn giá'!D:D)</f>
        <v>30150</v>
      </c>
      <c r="AJ789" s="138">
        <f t="shared" si="12"/>
        <v>150750</v>
      </c>
      <c r="AK789" s="138">
        <f t="shared" si="13"/>
        <v>0</v>
      </c>
      <c r="AL789" s="138">
        <f t="shared" si="14"/>
        <v>0</v>
      </c>
      <c r="AM789" s="138">
        <f t="shared" si="15"/>
        <v>150750</v>
      </c>
      <c r="AN789" s="138">
        <f t="shared" si="16"/>
        <v>0</v>
      </c>
      <c r="AO789" s="139" t="str">
        <f t="array" ref="AO789">XLOOKUP($D:$D,'DS ST'!$J:$J,'DS ST'!K:K)</f>
        <v>SC002206 - Hứa Thái Hiển</v>
      </c>
      <c r="AP789" s="139" t="str">
        <f t="array" ref="AP789">XLOOKUP($D:$D,'DS ST'!$J:$J,'DS ST'!L:L)</f>
        <v>Võ Thị Huệ</v>
      </c>
      <c r="AQ789" s="139" t="str">
        <f t="array" ref="AQ789">XLOOKUP($D:$D,'DS ST'!$J:$J,'DS ST'!M:M)</f>
        <v>HCM 023</v>
      </c>
      <c r="AR789" s="140"/>
      <c r="AS789" s="140"/>
      <c r="AT789" s="135" t="str">
        <f t="array" ref="AT789">xlookup($E:$E,'CLV2'!$A:$A,'CLV2'!$F:$F)</f>
        <v>3.HERBS</v>
      </c>
      <c r="AU789" s="135" t="str">
        <f t="array" ref="AU789">xlookup($E:$E,'CLV2'!$A:$A,'CLV2'!$G:$G)</f>
        <v>4.Hành, Tỏi</v>
      </c>
      <c r="AV789" s="142"/>
      <c r="AW789" s="143"/>
      <c r="AX789" s="144"/>
    </row>
    <row r="790" ht="22.5" customHeight="1">
      <c r="A790" s="113"/>
      <c r="B790" s="114">
        <v>46236.0</v>
      </c>
      <c r="C790" s="115" t="s">
        <v>154</v>
      </c>
      <c r="D790" s="116" t="str">
        <f>VLOOKUP(C790,'DS ST'!A:B,2,0)</f>
        <v>A106</v>
      </c>
      <c r="E790" s="117">
        <v>1100816.0</v>
      </c>
      <c r="F790" s="115" t="s">
        <v>919</v>
      </c>
      <c r="G790" s="115" t="s">
        <v>104</v>
      </c>
      <c r="H790" s="118">
        <v>15.6</v>
      </c>
      <c r="I790" s="118">
        <v>15.4</v>
      </c>
      <c r="J790" s="119">
        <f t="shared" si="4"/>
        <v>0.2</v>
      </c>
      <c r="K790" s="115" t="s">
        <v>5705</v>
      </c>
      <c r="L790" s="121" t="str">
        <f t="shared" si="5"/>
        <v>PT16032711100816</v>
      </c>
      <c r="M790" s="219" t="s">
        <v>5706</v>
      </c>
      <c r="N790" s="122">
        <v>0.1999999999999993</v>
      </c>
      <c r="O790" s="122"/>
      <c r="P790" s="119">
        <f t="shared" si="6"/>
        <v>0</v>
      </c>
      <c r="Q790" s="124"/>
      <c r="R790" s="124"/>
      <c r="S790" s="124"/>
      <c r="T790" s="125" t="s">
        <v>695</v>
      </c>
      <c r="U790" s="126" t="s">
        <v>697</v>
      </c>
      <c r="V790" s="127" t="s">
        <v>492</v>
      </c>
      <c r="W790" s="129" t="str">
        <f t="shared" si="7"/>
        <v>Hao hụt</v>
      </c>
      <c r="X790" s="129" t="str">
        <f t="shared" si="34"/>
        <v/>
      </c>
      <c r="Y790" s="154" t="s">
        <v>499</v>
      </c>
      <c r="Z790" s="131" t="s">
        <v>745</v>
      </c>
      <c r="AA790" s="124"/>
      <c r="AB790" s="132"/>
      <c r="AC790" s="133"/>
      <c r="AD790" s="134"/>
      <c r="AE790" s="133"/>
      <c r="AF790" s="135" t="str">
        <f t="array" ref="AF790">xlookup($E:$E,'CLV2'!$A:$A,'CLV2'!E:E)</f>
        <v>2.FRUITS</v>
      </c>
      <c r="AG790" s="135" t="str">
        <f t="shared" si="10"/>
        <v>KG</v>
      </c>
      <c r="AH790" s="136">
        <f t="shared" si="11"/>
        <v>0.01282051282</v>
      </c>
      <c r="AI790" s="137">
        <f t="array" ref="AI790">XLOOKUP(E790,'Đơn giá'!A:A,'Đơn giá'!D:D)</f>
        <v>19000</v>
      </c>
      <c r="AJ790" s="138">
        <f t="shared" si="12"/>
        <v>3800</v>
      </c>
      <c r="AK790" s="138">
        <f t="shared" si="13"/>
        <v>3800</v>
      </c>
      <c r="AL790" s="138">
        <f t="shared" si="14"/>
        <v>0</v>
      </c>
      <c r="AM790" s="138">
        <f t="shared" si="15"/>
        <v>0</v>
      </c>
      <c r="AN790" s="138">
        <f t="shared" si="16"/>
        <v>0</v>
      </c>
      <c r="AO790" s="139" t="str">
        <f t="array" ref="AO790">XLOOKUP($D:$D,'DS ST'!$J:$J,'DS ST'!K:K)</f>
        <v>SC006189 - Huỳnh Ngọc Phương</v>
      </c>
      <c r="AP790" s="139" t="str">
        <f t="array" ref="AP790">XLOOKUP($D:$D,'DS ST'!$J:$J,'DS ST'!L:L)</f>
        <v>Nguyễn Thị Cà</v>
      </c>
      <c r="AQ790" s="139" t="str">
        <f t="array" ref="AQ790">XLOOKUP($D:$D,'DS ST'!$J:$J,'DS ST'!M:M)</f>
        <v>HCM 033</v>
      </c>
      <c r="AR790" s="140"/>
      <c r="AS790" s="140"/>
      <c r="AT790" s="135" t="str">
        <f t="array" ref="AT790">xlookup($E:$E,'CLV2'!$A:$A,'CLV2'!$F:$F)</f>
        <v>3.LOCAL FRUITS</v>
      </c>
      <c r="AU790" s="135" t="str">
        <f t="array" ref="AU790">xlookup($E:$E,'CLV2'!$A:$A,'CLV2'!$G:$G)</f>
        <v>4.Dưa Hấu</v>
      </c>
      <c r="AV790" s="142"/>
      <c r="AW790" s="143"/>
      <c r="AX790" s="144"/>
    </row>
    <row r="791" ht="22.5" customHeight="1">
      <c r="A791" s="113"/>
      <c r="B791" s="114">
        <v>46236.0</v>
      </c>
      <c r="C791" s="115" t="s">
        <v>154</v>
      </c>
      <c r="D791" s="116" t="str">
        <f>VLOOKUP(C791,'DS ST'!A:B,2,0)</f>
        <v>A106</v>
      </c>
      <c r="E791" s="117">
        <v>1100867.0</v>
      </c>
      <c r="F791" s="115" t="s">
        <v>924</v>
      </c>
      <c r="G791" s="115" t="s">
        <v>104</v>
      </c>
      <c r="H791" s="118">
        <v>6.0</v>
      </c>
      <c r="I791" s="118">
        <v>5.68</v>
      </c>
      <c r="J791" s="119">
        <f t="shared" si="4"/>
        <v>0.32</v>
      </c>
      <c r="K791" s="115" t="s">
        <v>5705</v>
      </c>
      <c r="L791" s="121" t="str">
        <f t="shared" si="5"/>
        <v>PT16032711100867</v>
      </c>
      <c r="M791" s="219" t="s">
        <v>5706</v>
      </c>
      <c r="N791" s="122"/>
      <c r="O791" s="122"/>
      <c r="P791" s="119">
        <f t="shared" si="6"/>
        <v>0.32</v>
      </c>
      <c r="Q791" s="124"/>
      <c r="R791" s="124"/>
      <c r="S791" s="124"/>
      <c r="T791" s="125" t="s">
        <v>695</v>
      </c>
      <c r="U791" s="126" t="s">
        <v>697</v>
      </c>
      <c r="V791" s="127" t="s">
        <v>1500</v>
      </c>
      <c r="W791" s="129" t="str">
        <f t="shared" si="7"/>
        <v/>
      </c>
      <c r="X791" s="129" t="str">
        <f t="shared" si="34"/>
        <v/>
      </c>
      <c r="Y791" s="154" t="s">
        <v>499</v>
      </c>
      <c r="Z791" s="131" t="s">
        <v>745</v>
      </c>
      <c r="AA791" s="124"/>
      <c r="AB791" s="132"/>
      <c r="AC791" s="133"/>
      <c r="AD791" s="134"/>
      <c r="AE791" s="133"/>
      <c r="AF791" s="135" t="str">
        <f t="array" ref="AF791">xlookup($E:$E,'CLV2'!$A:$A,'CLV2'!E:E)</f>
        <v>2.FRUITS</v>
      </c>
      <c r="AG791" s="135" t="str">
        <f t="shared" si="10"/>
        <v>KG</v>
      </c>
      <c r="AH791" s="136">
        <f t="shared" si="11"/>
        <v>0.05333333333</v>
      </c>
      <c r="AI791" s="137">
        <f t="array" ref="AI791">XLOOKUP(E791,'Đơn giá'!A:A,'Đơn giá'!D:D)</f>
        <v>33000</v>
      </c>
      <c r="AJ791" s="138">
        <f t="shared" si="12"/>
        <v>10560</v>
      </c>
      <c r="AK791" s="138">
        <f t="shared" si="13"/>
        <v>0</v>
      </c>
      <c r="AL791" s="138">
        <f t="shared" si="14"/>
        <v>0</v>
      </c>
      <c r="AM791" s="138">
        <f t="shared" si="15"/>
        <v>10560</v>
      </c>
      <c r="AN791" s="138">
        <f t="shared" si="16"/>
        <v>0</v>
      </c>
      <c r="AO791" s="139" t="str">
        <f t="array" ref="AO791">XLOOKUP($D:$D,'DS ST'!$J:$J,'DS ST'!K:K)</f>
        <v>SC006189 - Huỳnh Ngọc Phương</v>
      </c>
      <c r="AP791" s="139" t="str">
        <f t="array" ref="AP791">XLOOKUP($D:$D,'DS ST'!$J:$J,'DS ST'!L:L)</f>
        <v>Nguyễn Thị Cà</v>
      </c>
      <c r="AQ791" s="139" t="str">
        <f t="array" ref="AQ791">XLOOKUP($D:$D,'DS ST'!$J:$J,'DS ST'!M:M)</f>
        <v>HCM 033</v>
      </c>
      <c r="AR791" s="140"/>
      <c r="AS791" s="140"/>
      <c r="AT791" s="135" t="str">
        <f t="array" ref="AT791">xlookup($E:$E,'CLV2'!$A:$A,'CLV2'!$F:$F)</f>
        <v>3.LOCAL FRUITS</v>
      </c>
      <c r="AU791" s="135" t="str">
        <f t="array" ref="AU791">xlookup($E:$E,'CLV2'!$A:$A,'CLV2'!$G:$G)</f>
        <v>4.Bưởi</v>
      </c>
      <c r="AV791" s="142"/>
      <c r="AW791" s="143"/>
      <c r="AX791" s="144"/>
    </row>
    <row r="792" ht="22.5" customHeight="1">
      <c r="A792" s="113"/>
      <c r="B792" s="114">
        <v>46236.0</v>
      </c>
      <c r="C792" s="115" t="s">
        <v>154</v>
      </c>
      <c r="D792" s="116" t="str">
        <f>VLOOKUP(C792,'DS ST'!A:B,2,0)</f>
        <v>A106</v>
      </c>
      <c r="E792" s="117">
        <v>1101003.0</v>
      </c>
      <c r="F792" s="115" t="s">
        <v>1984</v>
      </c>
      <c r="G792" s="115" t="s">
        <v>104</v>
      </c>
      <c r="H792" s="118">
        <v>14.4</v>
      </c>
      <c r="I792" s="118">
        <v>14.38</v>
      </c>
      <c r="J792" s="119">
        <f t="shared" si="4"/>
        <v>0.02</v>
      </c>
      <c r="K792" s="115" t="s">
        <v>5705</v>
      </c>
      <c r="L792" s="121" t="str">
        <f t="shared" si="5"/>
        <v>PT16032711101003</v>
      </c>
      <c r="M792" s="219" t="s">
        <v>5706</v>
      </c>
      <c r="N792" s="122">
        <v>0.019999999999999574</v>
      </c>
      <c r="O792" s="122"/>
      <c r="P792" s="119">
        <f t="shared" si="6"/>
        <v>0</v>
      </c>
      <c r="Q792" s="124"/>
      <c r="R792" s="124"/>
      <c r="S792" s="124"/>
      <c r="T792" s="125" t="s">
        <v>695</v>
      </c>
      <c r="U792" s="126" t="s">
        <v>697</v>
      </c>
      <c r="V792" s="127" t="s">
        <v>492</v>
      </c>
      <c r="W792" s="129" t="str">
        <f t="shared" si="7"/>
        <v>Hao hụt</v>
      </c>
      <c r="X792" s="129" t="str">
        <f t="shared" si="34"/>
        <v/>
      </c>
      <c r="Y792" s="154" t="s">
        <v>499</v>
      </c>
      <c r="Z792" s="131" t="s">
        <v>745</v>
      </c>
      <c r="AA792" s="124"/>
      <c r="AB792" s="132"/>
      <c r="AC792" s="133"/>
      <c r="AD792" s="134"/>
      <c r="AE792" s="133"/>
      <c r="AF792" s="135" t="str">
        <f t="array" ref="AF792">xlookup($E:$E,'CLV2'!$A:$A,'CLV2'!E:E)</f>
        <v>2.FRUITS</v>
      </c>
      <c r="AG792" s="135" t="str">
        <f t="shared" si="10"/>
        <v>KG</v>
      </c>
      <c r="AH792" s="136">
        <f t="shared" si="11"/>
        <v>0.001388888889</v>
      </c>
      <c r="AI792" s="137">
        <f t="array" ref="AI792">XLOOKUP(E792,'Đơn giá'!A:A,'Đơn giá'!D:D)</f>
        <v>24000</v>
      </c>
      <c r="AJ792" s="138">
        <f t="shared" si="12"/>
        <v>480</v>
      </c>
      <c r="AK792" s="138">
        <f t="shared" si="13"/>
        <v>480</v>
      </c>
      <c r="AL792" s="138">
        <f t="shared" si="14"/>
        <v>0</v>
      </c>
      <c r="AM792" s="138">
        <f t="shared" si="15"/>
        <v>0</v>
      </c>
      <c r="AN792" s="138">
        <f t="shared" si="16"/>
        <v>0</v>
      </c>
      <c r="AO792" s="139" t="str">
        <f t="array" ref="AO792">XLOOKUP($D:$D,'DS ST'!$J:$J,'DS ST'!K:K)</f>
        <v>SC006189 - Huỳnh Ngọc Phương</v>
      </c>
      <c r="AP792" s="139" t="str">
        <f t="array" ref="AP792">XLOOKUP($D:$D,'DS ST'!$J:$J,'DS ST'!L:L)</f>
        <v>Nguyễn Thị Cà</v>
      </c>
      <c r="AQ792" s="139" t="str">
        <f t="array" ref="AQ792">XLOOKUP($D:$D,'DS ST'!$J:$J,'DS ST'!M:M)</f>
        <v>HCM 033</v>
      </c>
      <c r="AR792" s="140"/>
      <c r="AS792" s="140"/>
      <c r="AT792" s="135" t="str">
        <f t="array" ref="AT792">xlookup($E:$E,'CLV2'!$A:$A,'CLV2'!$F:$F)</f>
        <v>3.LOCAL FRUITS</v>
      </c>
      <c r="AU792" s="135" t="str">
        <f t="array" ref="AU792">xlookup($E:$E,'CLV2'!$A:$A,'CLV2'!$G:$G)</f>
        <v>4.Dưa Hấu</v>
      </c>
      <c r="AV792" s="142"/>
      <c r="AW792" s="143"/>
      <c r="AX792" s="144"/>
    </row>
    <row r="793" ht="22.5" customHeight="1">
      <c r="A793" s="113"/>
      <c r="B793" s="114">
        <v>46236.0</v>
      </c>
      <c r="C793" s="115" t="s">
        <v>154</v>
      </c>
      <c r="D793" s="116" t="str">
        <f>VLOOKUP(C793,'DS ST'!A:B,2,0)</f>
        <v>A106</v>
      </c>
      <c r="E793" s="117">
        <v>1101377.0</v>
      </c>
      <c r="F793" s="115" t="s">
        <v>1085</v>
      </c>
      <c r="G793" s="115" t="s">
        <v>104</v>
      </c>
      <c r="H793" s="118">
        <v>2.1</v>
      </c>
      <c r="I793" s="118">
        <v>2.08</v>
      </c>
      <c r="J793" s="119">
        <f t="shared" si="4"/>
        <v>0.02</v>
      </c>
      <c r="K793" s="115" t="s">
        <v>5705</v>
      </c>
      <c r="L793" s="121" t="str">
        <f t="shared" si="5"/>
        <v>PT16032711101377</v>
      </c>
      <c r="M793" s="219" t="s">
        <v>5706</v>
      </c>
      <c r="N793" s="122">
        <v>0.020000000000000018</v>
      </c>
      <c r="O793" s="122"/>
      <c r="P793" s="119">
        <f t="shared" si="6"/>
        <v>0</v>
      </c>
      <c r="Q793" s="124"/>
      <c r="R793" s="124"/>
      <c r="S793" s="124"/>
      <c r="T793" s="125" t="s">
        <v>695</v>
      </c>
      <c r="U793" s="126" t="s">
        <v>697</v>
      </c>
      <c r="V793" s="127" t="s">
        <v>492</v>
      </c>
      <c r="W793" s="129" t="str">
        <f t="shared" si="7"/>
        <v>Hao hụt</v>
      </c>
      <c r="X793" s="129" t="str">
        <f t="shared" si="34"/>
        <v/>
      </c>
      <c r="Y793" s="154" t="s">
        <v>499</v>
      </c>
      <c r="Z793" s="131" t="s">
        <v>745</v>
      </c>
      <c r="AA793" s="124"/>
      <c r="AB793" s="132"/>
      <c r="AC793" s="133"/>
      <c r="AD793" s="134"/>
      <c r="AE793" s="133"/>
      <c r="AF793" s="135" t="str">
        <f t="array" ref="AF793">xlookup($E:$E,'CLV2'!$A:$A,'CLV2'!E:E)</f>
        <v>2.VEGETABLES</v>
      </c>
      <c r="AG793" s="135" t="str">
        <f t="shared" si="10"/>
        <v>KG</v>
      </c>
      <c r="AH793" s="136">
        <f t="shared" si="11"/>
        <v>0.009523809524</v>
      </c>
      <c r="AI793" s="137">
        <f t="array" ref="AI793">XLOOKUP(E793,'Đơn giá'!A:A,'Đơn giá'!D:D)</f>
        <v>60000</v>
      </c>
      <c r="AJ793" s="138">
        <f t="shared" si="12"/>
        <v>1200</v>
      </c>
      <c r="AK793" s="138">
        <f t="shared" si="13"/>
        <v>1200</v>
      </c>
      <c r="AL793" s="138">
        <f t="shared" si="14"/>
        <v>0</v>
      </c>
      <c r="AM793" s="138">
        <f t="shared" si="15"/>
        <v>0</v>
      </c>
      <c r="AN793" s="138">
        <f t="shared" si="16"/>
        <v>0</v>
      </c>
      <c r="AO793" s="139" t="str">
        <f t="array" ref="AO793">XLOOKUP($D:$D,'DS ST'!$J:$J,'DS ST'!K:K)</f>
        <v>SC006189 - Huỳnh Ngọc Phương</v>
      </c>
      <c r="AP793" s="139" t="str">
        <f t="array" ref="AP793">XLOOKUP($D:$D,'DS ST'!$J:$J,'DS ST'!L:L)</f>
        <v>Nguyễn Thị Cà</v>
      </c>
      <c r="AQ793" s="139" t="str">
        <f t="array" ref="AQ793">XLOOKUP($D:$D,'DS ST'!$J:$J,'DS ST'!M:M)</f>
        <v>HCM 033</v>
      </c>
      <c r="AR793" s="140"/>
      <c r="AS793" s="140"/>
      <c r="AT793" s="135" t="str">
        <f t="array" ref="AT793">xlookup($E:$E,'CLV2'!$A:$A,'CLV2'!$F:$F)</f>
        <v>3.LEAFY VEGGIES</v>
      </c>
      <c r="AU793" s="135" t="str">
        <f t="array" ref="AU793">xlookup($E:$E,'CLV2'!$A:$A,'CLV2'!$G:$G)</f>
        <v>4.Rau Ăn Bông</v>
      </c>
      <c r="AV793" s="142"/>
      <c r="AW793" s="143"/>
      <c r="AX793" s="144"/>
    </row>
    <row r="794" ht="22.5" customHeight="1">
      <c r="A794" s="113"/>
      <c r="B794" s="114">
        <v>46236.0</v>
      </c>
      <c r="C794" s="115" t="s">
        <v>154</v>
      </c>
      <c r="D794" s="116" t="str">
        <f>VLOOKUP(C794,'DS ST'!A:B,2,0)</f>
        <v>A106</v>
      </c>
      <c r="E794" s="117">
        <v>1101992.0</v>
      </c>
      <c r="F794" s="115" t="s">
        <v>1193</v>
      </c>
      <c r="G794" s="115" t="s">
        <v>104</v>
      </c>
      <c r="H794" s="118">
        <v>6.0</v>
      </c>
      <c r="I794" s="118">
        <v>5.82</v>
      </c>
      <c r="J794" s="119">
        <f t="shared" si="4"/>
        <v>0.18</v>
      </c>
      <c r="K794" s="115" t="s">
        <v>5705</v>
      </c>
      <c r="L794" s="121" t="str">
        <f t="shared" si="5"/>
        <v>PT16032711101992</v>
      </c>
      <c r="M794" s="219" t="s">
        <v>5706</v>
      </c>
      <c r="N794" s="122">
        <v>0.17999999999999972</v>
      </c>
      <c r="O794" s="122"/>
      <c r="P794" s="119">
        <f t="shared" si="6"/>
        <v>0</v>
      </c>
      <c r="Q794" s="124"/>
      <c r="R794" s="124"/>
      <c r="S794" s="124"/>
      <c r="T794" s="125" t="s">
        <v>695</v>
      </c>
      <c r="U794" s="126" t="s">
        <v>697</v>
      </c>
      <c r="V794" s="127" t="s">
        <v>492</v>
      </c>
      <c r="W794" s="129" t="str">
        <f t="shared" si="7"/>
        <v>Hao hụt</v>
      </c>
      <c r="X794" s="129" t="str">
        <f t="shared" si="34"/>
        <v/>
      </c>
      <c r="Y794" s="154" t="s">
        <v>499</v>
      </c>
      <c r="Z794" s="131" t="s">
        <v>745</v>
      </c>
      <c r="AA794" s="124"/>
      <c r="AB794" s="132"/>
      <c r="AC794" s="133"/>
      <c r="AD794" s="134"/>
      <c r="AE794" s="133"/>
      <c r="AF794" s="135" t="str">
        <f t="array" ref="AF794">xlookup($E:$E,'CLV2'!$A:$A,'CLV2'!E:E)</f>
        <v>2.FRUITS</v>
      </c>
      <c r="AG794" s="135" t="str">
        <f t="shared" si="10"/>
        <v>KG</v>
      </c>
      <c r="AH794" s="136">
        <f t="shared" si="11"/>
        <v>0.03</v>
      </c>
      <c r="AI794" s="137">
        <f t="array" ref="AI794">XLOOKUP(E794,'Đơn giá'!A:A,'Đơn giá'!D:D)</f>
        <v>37000</v>
      </c>
      <c r="AJ794" s="138">
        <f t="shared" si="12"/>
        <v>6660</v>
      </c>
      <c r="AK794" s="138">
        <f t="shared" si="13"/>
        <v>6660</v>
      </c>
      <c r="AL794" s="138">
        <f t="shared" si="14"/>
        <v>0</v>
      </c>
      <c r="AM794" s="138">
        <f t="shared" si="15"/>
        <v>0</v>
      </c>
      <c r="AN794" s="138">
        <f t="shared" si="16"/>
        <v>0</v>
      </c>
      <c r="AO794" s="139" t="str">
        <f t="array" ref="AO794">XLOOKUP($D:$D,'DS ST'!$J:$J,'DS ST'!K:K)</f>
        <v>SC006189 - Huỳnh Ngọc Phương</v>
      </c>
      <c r="AP794" s="139" t="str">
        <f t="array" ref="AP794">XLOOKUP($D:$D,'DS ST'!$J:$J,'DS ST'!L:L)</f>
        <v>Nguyễn Thị Cà</v>
      </c>
      <c r="AQ794" s="139" t="str">
        <f t="array" ref="AQ794">XLOOKUP($D:$D,'DS ST'!$J:$J,'DS ST'!M:M)</f>
        <v>HCM 033</v>
      </c>
      <c r="AR794" s="140"/>
      <c r="AS794" s="140"/>
      <c r="AT794" s="135" t="str">
        <f t="array" ref="AT794">xlookup($E:$E,'CLV2'!$A:$A,'CLV2'!$F:$F)</f>
        <v>3.LOCAL FRUITS</v>
      </c>
      <c r="AU794" s="135" t="str">
        <f t="array" ref="AU794">xlookup($E:$E,'CLV2'!$A:$A,'CLV2'!$G:$G)</f>
        <v>4.Xoài</v>
      </c>
      <c r="AV794" s="142"/>
      <c r="AW794" s="143"/>
      <c r="AX794" s="144"/>
    </row>
    <row r="795" ht="22.5" customHeight="1">
      <c r="A795" s="113"/>
      <c r="B795" s="114">
        <v>46236.0</v>
      </c>
      <c r="C795" s="115" t="s">
        <v>173</v>
      </c>
      <c r="D795" s="116" t="str">
        <f>VLOOKUP(C795,'DS ST'!A:B,2,0)</f>
        <v>A108</v>
      </c>
      <c r="E795" s="117">
        <v>1101003.0</v>
      </c>
      <c r="F795" s="115" t="s">
        <v>1984</v>
      </c>
      <c r="G795" s="115" t="s">
        <v>104</v>
      </c>
      <c r="H795" s="118">
        <v>12.0</v>
      </c>
      <c r="I795" s="118">
        <v>11.84</v>
      </c>
      <c r="J795" s="119">
        <f t="shared" si="4"/>
        <v>0.16</v>
      </c>
      <c r="K795" s="115" t="s">
        <v>5707</v>
      </c>
      <c r="L795" s="121" t="str">
        <f t="shared" si="5"/>
        <v>PT16032701101003</v>
      </c>
      <c r="M795" s="219" t="s">
        <v>5708</v>
      </c>
      <c r="N795" s="122">
        <v>0.16000000000000014</v>
      </c>
      <c r="O795" s="122"/>
      <c r="P795" s="119">
        <f t="shared" si="6"/>
        <v>0</v>
      </c>
      <c r="Q795" s="124"/>
      <c r="R795" s="124"/>
      <c r="S795" s="124"/>
      <c r="T795" s="125" t="s">
        <v>695</v>
      </c>
      <c r="U795" s="126" t="s">
        <v>697</v>
      </c>
      <c r="V795" s="127" t="s">
        <v>492</v>
      </c>
      <c r="W795" s="129" t="str">
        <f t="shared" si="7"/>
        <v>Hao hụt</v>
      </c>
      <c r="X795" s="129" t="str">
        <f t="shared" si="34"/>
        <v/>
      </c>
      <c r="Y795" s="154" t="s">
        <v>499</v>
      </c>
      <c r="Z795" s="131" t="s">
        <v>745</v>
      </c>
      <c r="AA795" s="124"/>
      <c r="AB795" s="132"/>
      <c r="AC795" s="133"/>
      <c r="AD795" s="134"/>
      <c r="AE795" s="133"/>
      <c r="AF795" s="135" t="str">
        <f t="array" ref="AF795">xlookup($E:$E,'CLV2'!$A:$A,'CLV2'!E:E)</f>
        <v>2.FRUITS</v>
      </c>
      <c r="AG795" s="135" t="str">
        <f t="shared" si="10"/>
        <v>KG</v>
      </c>
      <c r="AH795" s="136">
        <f t="shared" si="11"/>
        <v>0.01333333333</v>
      </c>
      <c r="AI795" s="137">
        <f t="array" ref="AI795">XLOOKUP(E795,'Đơn giá'!A:A,'Đơn giá'!D:D)</f>
        <v>24000</v>
      </c>
      <c r="AJ795" s="138">
        <f t="shared" si="12"/>
        <v>3840</v>
      </c>
      <c r="AK795" s="138">
        <f t="shared" si="13"/>
        <v>3840</v>
      </c>
      <c r="AL795" s="138">
        <f t="shared" si="14"/>
        <v>0</v>
      </c>
      <c r="AM795" s="138">
        <f t="shared" si="15"/>
        <v>0</v>
      </c>
      <c r="AN795" s="138">
        <f t="shared" si="16"/>
        <v>0</v>
      </c>
      <c r="AO795" s="139" t="str">
        <f t="array" ref="AO795">XLOOKUP($D:$D,'DS ST'!$J:$J,'DS ST'!K:K)</f>
        <v>SC007524 - Trần Tiến Thạnh</v>
      </c>
      <c r="AP795" s="139" t="str">
        <f t="array" ref="AP795">XLOOKUP($D:$D,'DS ST'!$J:$J,'DS ST'!L:L)</f>
        <v>Nguyễn Thị Cà</v>
      </c>
      <c r="AQ795" s="139" t="str">
        <f t="array" ref="AQ795">XLOOKUP($D:$D,'DS ST'!$J:$J,'DS ST'!M:M)</f>
        <v>HCM 026</v>
      </c>
      <c r="AR795" s="140"/>
      <c r="AS795" s="140"/>
      <c r="AT795" s="135" t="str">
        <f t="array" ref="AT795">xlookup($E:$E,'CLV2'!$A:$A,'CLV2'!$F:$F)</f>
        <v>3.LOCAL FRUITS</v>
      </c>
      <c r="AU795" s="135" t="str">
        <f t="array" ref="AU795">xlookup($E:$E,'CLV2'!$A:$A,'CLV2'!$G:$G)</f>
        <v>4.Dưa Hấu</v>
      </c>
      <c r="AV795" s="142"/>
      <c r="AW795" s="143"/>
      <c r="AX795" s="144"/>
    </row>
    <row r="796" ht="22.5" customHeight="1">
      <c r="A796" s="113"/>
      <c r="B796" s="114">
        <v>46236.0</v>
      </c>
      <c r="C796" s="115" t="s">
        <v>173</v>
      </c>
      <c r="D796" s="116" t="str">
        <f>VLOOKUP(C796,'DS ST'!A:B,2,0)</f>
        <v>A108</v>
      </c>
      <c r="E796" s="117">
        <v>1101302.0</v>
      </c>
      <c r="F796" s="115" t="s">
        <v>944</v>
      </c>
      <c r="G796" s="115" t="s">
        <v>104</v>
      </c>
      <c r="H796" s="118">
        <v>16.0</v>
      </c>
      <c r="I796" s="118">
        <v>15.82</v>
      </c>
      <c r="J796" s="119">
        <f t="shared" si="4"/>
        <v>0.18</v>
      </c>
      <c r="K796" s="115" t="s">
        <v>5707</v>
      </c>
      <c r="L796" s="121" t="str">
        <f t="shared" si="5"/>
        <v>PT16032701101302</v>
      </c>
      <c r="M796" s="219" t="s">
        <v>5708</v>
      </c>
      <c r="N796" s="122">
        <v>0.17999999999999972</v>
      </c>
      <c r="O796" s="122"/>
      <c r="P796" s="119">
        <f t="shared" si="6"/>
        <v>0</v>
      </c>
      <c r="Q796" s="124"/>
      <c r="R796" s="124"/>
      <c r="S796" s="124"/>
      <c r="T796" s="125" t="s">
        <v>695</v>
      </c>
      <c r="U796" s="126" t="s">
        <v>697</v>
      </c>
      <c r="V796" s="127" t="s">
        <v>492</v>
      </c>
      <c r="W796" s="129" t="str">
        <f t="shared" si="7"/>
        <v>Hao hụt</v>
      </c>
      <c r="X796" s="129" t="str">
        <f t="shared" si="34"/>
        <v/>
      </c>
      <c r="Y796" s="154" t="s">
        <v>499</v>
      </c>
      <c r="Z796" s="131" t="s">
        <v>745</v>
      </c>
      <c r="AA796" s="124"/>
      <c r="AB796" s="132"/>
      <c r="AC796" s="133"/>
      <c r="AD796" s="134"/>
      <c r="AE796" s="133"/>
      <c r="AF796" s="135" t="str">
        <f t="array" ref="AF796">xlookup($E:$E,'CLV2'!$A:$A,'CLV2'!E:E)</f>
        <v>2.FRUITS</v>
      </c>
      <c r="AG796" s="135" t="str">
        <f t="shared" si="10"/>
        <v>KG</v>
      </c>
      <c r="AH796" s="136">
        <f t="shared" si="11"/>
        <v>0.01125</v>
      </c>
      <c r="AI796" s="137">
        <f t="array" ref="AI796">XLOOKUP(E796,'Đơn giá'!A:A,'Đơn giá'!D:D)</f>
        <v>17500</v>
      </c>
      <c r="AJ796" s="138">
        <f t="shared" si="12"/>
        <v>3150</v>
      </c>
      <c r="AK796" s="138">
        <f t="shared" si="13"/>
        <v>3150</v>
      </c>
      <c r="AL796" s="138">
        <f t="shared" si="14"/>
        <v>0</v>
      </c>
      <c r="AM796" s="138">
        <f t="shared" si="15"/>
        <v>0</v>
      </c>
      <c r="AN796" s="138">
        <f t="shared" si="16"/>
        <v>0</v>
      </c>
      <c r="AO796" s="139" t="str">
        <f t="array" ref="AO796">XLOOKUP($D:$D,'DS ST'!$J:$J,'DS ST'!K:K)</f>
        <v>SC007524 - Trần Tiến Thạnh</v>
      </c>
      <c r="AP796" s="139" t="str">
        <f t="array" ref="AP796">XLOOKUP($D:$D,'DS ST'!$J:$J,'DS ST'!L:L)</f>
        <v>Nguyễn Thị Cà</v>
      </c>
      <c r="AQ796" s="139" t="str">
        <f t="array" ref="AQ796">XLOOKUP($D:$D,'DS ST'!$J:$J,'DS ST'!M:M)</f>
        <v>HCM 026</v>
      </c>
      <c r="AR796" s="140"/>
      <c r="AS796" s="140"/>
      <c r="AT796" s="135" t="str">
        <f t="array" ref="AT796">xlookup($E:$E,'CLV2'!$A:$A,'CLV2'!$F:$F)</f>
        <v>3.LOCAL FRUITS</v>
      </c>
      <c r="AU796" s="135" t="str">
        <f t="array" ref="AU796">xlookup($E:$E,'CLV2'!$A:$A,'CLV2'!$G:$G)</f>
        <v>4.Chuối</v>
      </c>
      <c r="AV796" s="142"/>
      <c r="AW796" s="143"/>
      <c r="AX796" s="144"/>
    </row>
    <row r="797" ht="22.5" customHeight="1">
      <c r="A797" s="113"/>
      <c r="B797" s="114">
        <v>46236.0</v>
      </c>
      <c r="C797" s="115" t="s">
        <v>197</v>
      </c>
      <c r="D797" s="116" t="str">
        <f>VLOOKUP(C797,'DS ST'!A:B,2,0)</f>
        <v>A110</v>
      </c>
      <c r="E797" s="117">
        <v>11003.0</v>
      </c>
      <c r="F797" s="115" t="s">
        <v>1991</v>
      </c>
      <c r="G797" s="115" t="s">
        <v>29</v>
      </c>
      <c r="H797" s="118">
        <v>5.0</v>
      </c>
      <c r="I797" s="118">
        <v>4.0</v>
      </c>
      <c r="J797" s="119">
        <f t="shared" si="4"/>
        <v>1</v>
      </c>
      <c r="K797" s="115" t="s">
        <v>5709</v>
      </c>
      <c r="L797" s="121" t="str">
        <f t="shared" si="5"/>
        <v>PT160326911003</v>
      </c>
      <c r="M797" s="219" t="s">
        <v>5710</v>
      </c>
      <c r="N797" s="122"/>
      <c r="O797" s="122"/>
      <c r="P797" s="119">
        <f t="shared" si="6"/>
        <v>1</v>
      </c>
      <c r="Q797" s="124"/>
      <c r="R797" s="124"/>
      <c r="S797" s="124"/>
      <c r="T797" s="125" t="s">
        <v>695</v>
      </c>
      <c r="U797" s="126" t="s">
        <v>697</v>
      </c>
      <c r="V797" s="127" t="s">
        <v>1500</v>
      </c>
      <c r="W797" s="129" t="str">
        <f t="shared" si="7"/>
        <v/>
      </c>
      <c r="X797" s="129" t="str">
        <f t="shared" si="34"/>
        <v/>
      </c>
      <c r="Y797" s="130" t="str">
        <f>IF(N(P797)&lt;=0,"",IF(OR(T797="Hình KDB",T797="Hình tele",ISNUMBER(SEARCH("Hình KDB",T797)),ISNUMBER(SEARCH("Hình tele",T797)),ISNUMBER(SEARCH("sai code",T797)),ISNUMBER(SEARCH("Thiếu kiện",U797))),"Kho rau",IF(AND(T797&lt;&gt;"Hình KDB",T797&lt;&gt;"Hình tele"),"Chưa xác định",IF(N(O797)&gt;0,IF(OR(T797="Hình KDB",T797="Hình tele",ISNUMBER(SEARCH("Hình KDB",T797)),ISNUMBER(SEARCH("Hình tele",T797)),ISNUMBER(SEARCH("sai code",T797)),ISNUMBER(SEARCH("Thiếu kiện",U797))),"Kho rau","Chưa xác định"),IF(OR(T797="Hình KDB",T797="Hình tele",ISNUMBER(SEARCH("Hình KDB",T797)),ISNUMBER(SEARCH("Hình tele",T797)),ISNUMBER(SEARCH("sai code",T797)),ISNUMBER(SEARCH("Thiếu kiện",U797))),"Kho rau",IF(V797="Chưa xác định","Chưa xác định",IF(OR(V797="DC giao thiếu",V797="TX giao thiếu kiện",V797="Hàng không đạt CL"),"Kho rau","")))))))</f>
        <v>Kho rau</v>
      </c>
      <c r="Z797" s="131" t="s">
        <v>745</v>
      </c>
      <c r="AA797" s="124"/>
      <c r="AB797" s="132"/>
      <c r="AC797" s="133"/>
      <c r="AD797" s="134"/>
      <c r="AE797" s="133"/>
      <c r="AF797" s="135" t="str">
        <f t="array" ref="AF797">xlookup($E:$E,'CLV2'!$A:$A,'CLV2'!E:E)</f>
        <v>2.VEGETABLES</v>
      </c>
      <c r="AG797" s="135" t="str">
        <f t="shared" si="10"/>
        <v>Pack</v>
      </c>
      <c r="AH797" s="136">
        <f t="shared" si="11"/>
        <v>0.2</v>
      </c>
      <c r="AI797" s="137">
        <f t="array" ref="AI797">XLOOKUP(E797,'Đơn giá'!A:A,'Đơn giá'!D:D)</f>
        <v>9634</v>
      </c>
      <c r="AJ797" s="138">
        <f t="shared" si="12"/>
        <v>9634</v>
      </c>
      <c r="AK797" s="138">
        <f t="shared" si="13"/>
        <v>0</v>
      </c>
      <c r="AL797" s="138">
        <f t="shared" si="14"/>
        <v>0</v>
      </c>
      <c r="AM797" s="138">
        <f t="shared" si="15"/>
        <v>9634</v>
      </c>
      <c r="AN797" s="138">
        <f t="shared" si="16"/>
        <v>0</v>
      </c>
      <c r="AO797" s="139" t="str">
        <f t="array" ref="AO797">XLOOKUP($D:$D,'DS ST'!$J:$J,'DS ST'!K:K)</f>
        <v>SC002264 - Võ Thị Thùy Dương</v>
      </c>
      <c r="AP797" s="139" t="str">
        <f t="array" ref="AP797">XLOOKUP($D:$D,'DS ST'!$J:$J,'DS ST'!L:L)</f>
        <v>Võ Thị Huệ</v>
      </c>
      <c r="AQ797" s="139" t="str">
        <f t="array" ref="AQ797">XLOOKUP($D:$D,'DS ST'!$J:$J,'DS ST'!M:M)</f>
        <v>HCM 032</v>
      </c>
      <c r="AR797" s="140"/>
      <c r="AS797" s="140"/>
      <c r="AT797" s="135" t="str">
        <f t="array" ref="AT797">xlookup($E:$E,'CLV2'!$A:$A,'CLV2'!$F:$F)</f>
        <v>3.LETTUCE, SNACKABLES</v>
      </c>
      <c r="AU797" s="135" t="str">
        <f t="array" ref="AU797">xlookup($E:$E,'CLV2'!$A:$A,'CLV2'!$G:$G)</f>
        <v>4.Xà Lách Nguyên Cây</v>
      </c>
      <c r="AV797" s="142"/>
      <c r="AW797" s="143"/>
      <c r="AX797" s="144"/>
    </row>
    <row r="798" ht="22.5" customHeight="1">
      <c r="A798" s="113"/>
      <c r="B798" s="114">
        <v>46236.0</v>
      </c>
      <c r="C798" s="115" t="s">
        <v>197</v>
      </c>
      <c r="D798" s="116" t="str">
        <f>VLOOKUP(C798,'DS ST'!A:B,2,0)</f>
        <v>A110</v>
      </c>
      <c r="E798" s="117">
        <v>1100816.0</v>
      </c>
      <c r="F798" s="115" t="s">
        <v>919</v>
      </c>
      <c r="G798" s="115" t="s">
        <v>104</v>
      </c>
      <c r="H798" s="118">
        <v>15.5</v>
      </c>
      <c r="I798" s="118">
        <v>15.44</v>
      </c>
      <c r="J798" s="119">
        <f t="shared" si="4"/>
        <v>0.06</v>
      </c>
      <c r="K798" s="115" t="s">
        <v>5709</v>
      </c>
      <c r="L798" s="121" t="str">
        <f t="shared" si="5"/>
        <v>PT16032691100816</v>
      </c>
      <c r="M798" s="219" t="s">
        <v>5710</v>
      </c>
      <c r="N798" s="122">
        <v>0.0600000000000005</v>
      </c>
      <c r="O798" s="122"/>
      <c r="P798" s="119">
        <f t="shared" si="6"/>
        <v>0</v>
      </c>
      <c r="Q798" s="124"/>
      <c r="R798" s="124"/>
      <c r="S798" s="124"/>
      <c r="T798" s="125" t="s">
        <v>695</v>
      </c>
      <c r="U798" s="126" t="s">
        <v>697</v>
      </c>
      <c r="V798" s="127" t="s">
        <v>492</v>
      </c>
      <c r="W798" s="129" t="str">
        <f t="shared" si="7"/>
        <v>Hao hụt</v>
      </c>
      <c r="X798" s="129" t="str">
        <f t="shared" si="34"/>
        <v/>
      </c>
      <c r="Y798" s="154" t="s">
        <v>499</v>
      </c>
      <c r="Z798" s="131" t="s">
        <v>745</v>
      </c>
      <c r="AA798" s="124"/>
      <c r="AB798" s="132"/>
      <c r="AC798" s="133"/>
      <c r="AD798" s="134"/>
      <c r="AE798" s="133"/>
      <c r="AF798" s="135" t="str">
        <f t="array" ref="AF798">xlookup($E:$E,'CLV2'!$A:$A,'CLV2'!E:E)</f>
        <v>2.FRUITS</v>
      </c>
      <c r="AG798" s="135" t="str">
        <f t="shared" si="10"/>
        <v>KG</v>
      </c>
      <c r="AH798" s="136">
        <f t="shared" si="11"/>
        <v>0.003870967742</v>
      </c>
      <c r="AI798" s="137">
        <f t="array" ref="AI798">XLOOKUP(E798,'Đơn giá'!A:A,'Đơn giá'!D:D)</f>
        <v>19000</v>
      </c>
      <c r="AJ798" s="138">
        <f t="shared" si="12"/>
        <v>1140</v>
      </c>
      <c r="AK798" s="138">
        <f t="shared" si="13"/>
        <v>1140</v>
      </c>
      <c r="AL798" s="138">
        <f t="shared" si="14"/>
        <v>0</v>
      </c>
      <c r="AM798" s="138">
        <f t="shared" si="15"/>
        <v>0</v>
      </c>
      <c r="AN798" s="138">
        <f t="shared" si="16"/>
        <v>0</v>
      </c>
      <c r="AO798" s="139" t="str">
        <f t="array" ref="AO798">XLOOKUP($D:$D,'DS ST'!$J:$J,'DS ST'!K:K)</f>
        <v>SC002264 - Võ Thị Thùy Dương</v>
      </c>
      <c r="AP798" s="139" t="str">
        <f t="array" ref="AP798">XLOOKUP($D:$D,'DS ST'!$J:$J,'DS ST'!L:L)</f>
        <v>Võ Thị Huệ</v>
      </c>
      <c r="AQ798" s="139" t="str">
        <f t="array" ref="AQ798">XLOOKUP($D:$D,'DS ST'!$J:$J,'DS ST'!M:M)</f>
        <v>HCM 032</v>
      </c>
      <c r="AR798" s="140"/>
      <c r="AS798" s="140"/>
      <c r="AT798" s="135" t="str">
        <f t="array" ref="AT798">xlookup($E:$E,'CLV2'!$A:$A,'CLV2'!$F:$F)</f>
        <v>3.LOCAL FRUITS</v>
      </c>
      <c r="AU798" s="135" t="str">
        <f t="array" ref="AU798">xlookup($E:$E,'CLV2'!$A:$A,'CLV2'!$G:$G)</f>
        <v>4.Dưa Hấu</v>
      </c>
      <c r="AV798" s="142"/>
      <c r="AW798" s="143"/>
      <c r="AX798" s="144"/>
    </row>
    <row r="799" ht="22.5" customHeight="1">
      <c r="A799" s="113"/>
      <c r="B799" s="114">
        <v>46236.0</v>
      </c>
      <c r="C799" s="115" t="s">
        <v>197</v>
      </c>
      <c r="D799" s="116" t="str">
        <f>VLOOKUP(C799,'DS ST'!A:B,2,0)</f>
        <v>A110</v>
      </c>
      <c r="E799" s="117">
        <v>1101366.0</v>
      </c>
      <c r="F799" s="115" t="s">
        <v>1804</v>
      </c>
      <c r="G799" s="115" t="s">
        <v>104</v>
      </c>
      <c r="H799" s="118">
        <v>4.2</v>
      </c>
      <c r="I799" s="118">
        <v>4.12</v>
      </c>
      <c r="J799" s="119">
        <f t="shared" si="4"/>
        <v>0.08</v>
      </c>
      <c r="K799" s="115" t="s">
        <v>5709</v>
      </c>
      <c r="L799" s="121" t="str">
        <f t="shared" si="5"/>
        <v>PT16032691101366</v>
      </c>
      <c r="M799" s="219" t="s">
        <v>5710</v>
      </c>
      <c r="N799" s="122">
        <v>0.08000000000000007</v>
      </c>
      <c r="O799" s="122"/>
      <c r="P799" s="119">
        <f t="shared" si="6"/>
        <v>0</v>
      </c>
      <c r="Q799" s="124"/>
      <c r="R799" s="124"/>
      <c r="S799" s="124"/>
      <c r="T799" s="125" t="s">
        <v>695</v>
      </c>
      <c r="U799" s="126" t="s">
        <v>697</v>
      </c>
      <c r="V799" s="127" t="s">
        <v>492</v>
      </c>
      <c r="W799" s="129" t="str">
        <f t="shared" si="7"/>
        <v>Hao hụt</v>
      </c>
      <c r="X799" s="129" t="str">
        <f t="shared" si="34"/>
        <v/>
      </c>
      <c r="Y799" s="154" t="s">
        <v>499</v>
      </c>
      <c r="Z799" s="131" t="s">
        <v>745</v>
      </c>
      <c r="AA799" s="124"/>
      <c r="AB799" s="132"/>
      <c r="AC799" s="133"/>
      <c r="AD799" s="134"/>
      <c r="AE799" s="133"/>
      <c r="AF799" s="135" t="str">
        <f t="array" ref="AF799">xlookup($E:$E,'CLV2'!$A:$A,'CLV2'!E:E)</f>
        <v>2.VEGETABLES</v>
      </c>
      <c r="AG799" s="135" t="str">
        <f t="shared" si="10"/>
        <v>KG</v>
      </c>
      <c r="AH799" s="136">
        <f t="shared" si="11"/>
        <v>0.01904761905</v>
      </c>
      <c r="AI799" s="137">
        <f t="array" ref="AI799">XLOOKUP(E799,'Đơn giá'!A:A,'Đơn giá'!D:D)</f>
        <v>55000</v>
      </c>
      <c r="AJ799" s="138">
        <f t="shared" si="12"/>
        <v>4400</v>
      </c>
      <c r="AK799" s="138">
        <f t="shared" si="13"/>
        <v>4400</v>
      </c>
      <c r="AL799" s="138">
        <f t="shared" si="14"/>
        <v>0</v>
      </c>
      <c r="AM799" s="138">
        <f t="shared" si="15"/>
        <v>0</v>
      </c>
      <c r="AN799" s="138">
        <f t="shared" si="16"/>
        <v>0</v>
      </c>
      <c r="AO799" s="139" t="str">
        <f t="array" ref="AO799">XLOOKUP($D:$D,'DS ST'!$J:$J,'DS ST'!K:K)</f>
        <v>SC002264 - Võ Thị Thùy Dương</v>
      </c>
      <c r="AP799" s="139" t="str">
        <f t="array" ref="AP799">XLOOKUP($D:$D,'DS ST'!$J:$J,'DS ST'!L:L)</f>
        <v>Võ Thị Huệ</v>
      </c>
      <c r="AQ799" s="139" t="str">
        <f t="array" ref="AQ799">XLOOKUP($D:$D,'DS ST'!$J:$J,'DS ST'!M:M)</f>
        <v>HCM 032</v>
      </c>
      <c r="AR799" s="140"/>
      <c r="AS799" s="140"/>
      <c r="AT799" s="135" t="str">
        <f t="array" ref="AT799">xlookup($E:$E,'CLV2'!$A:$A,'CLV2'!$F:$F)</f>
        <v>3.LEAFY VEGGIES</v>
      </c>
      <c r="AU799" s="135" t="str">
        <f t="array" ref="AU799">xlookup($E:$E,'CLV2'!$A:$A,'CLV2'!$G:$G)</f>
        <v>4.Rau Ăn Bông</v>
      </c>
      <c r="AV799" s="142"/>
      <c r="AW799" s="143"/>
      <c r="AX799" s="144"/>
    </row>
    <row r="800" ht="22.5" customHeight="1">
      <c r="A800" s="113"/>
      <c r="B800" s="114">
        <v>46236.0</v>
      </c>
      <c r="C800" s="115" t="s">
        <v>197</v>
      </c>
      <c r="D800" s="116" t="str">
        <f>VLOOKUP(C800,'DS ST'!A:B,2,0)</f>
        <v>A110</v>
      </c>
      <c r="E800" s="117">
        <v>1101592.0</v>
      </c>
      <c r="F800" s="115" t="s">
        <v>1161</v>
      </c>
      <c r="G800" s="115" t="s">
        <v>104</v>
      </c>
      <c r="H800" s="118">
        <v>9.8</v>
      </c>
      <c r="I800" s="118">
        <v>9.62</v>
      </c>
      <c r="J800" s="119">
        <f t="shared" si="4"/>
        <v>0.18</v>
      </c>
      <c r="K800" s="115" t="s">
        <v>5709</v>
      </c>
      <c r="L800" s="121" t="str">
        <f t="shared" si="5"/>
        <v>PT16032691101592</v>
      </c>
      <c r="M800" s="219" t="s">
        <v>5710</v>
      </c>
      <c r="N800" s="122">
        <v>0.1800000000000015</v>
      </c>
      <c r="O800" s="122"/>
      <c r="P800" s="119">
        <f t="shared" si="6"/>
        <v>0</v>
      </c>
      <c r="Q800" s="124"/>
      <c r="R800" s="124"/>
      <c r="S800" s="124"/>
      <c r="T800" s="125" t="s">
        <v>695</v>
      </c>
      <c r="U800" s="126" t="s">
        <v>697</v>
      </c>
      <c r="V800" s="127" t="s">
        <v>492</v>
      </c>
      <c r="W800" s="129" t="str">
        <f t="shared" si="7"/>
        <v>Hao hụt</v>
      </c>
      <c r="X800" s="129" t="str">
        <f t="shared" si="34"/>
        <v/>
      </c>
      <c r="Y800" s="154" t="s">
        <v>499</v>
      </c>
      <c r="Z800" s="131" t="s">
        <v>745</v>
      </c>
      <c r="AA800" s="124"/>
      <c r="AB800" s="132"/>
      <c r="AC800" s="133"/>
      <c r="AD800" s="134"/>
      <c r="AE800" s="133"/>
      <c r="AF800" s="135" t="str">
        <f t="array" ref="AF800">xlookup($E:$E,'CLV2'!$A:$A,'CLV2'!E:E)</f>
        <v>2.FRUITS</v>
      </c>
      <c r="AG800" s="135" t="str">
        <f t="shared" si="10"/>
        <v>KG</v>
      </c>
      <c r="AH800" s="136">
        <f t="shared" si="11"/>
        <v>0.01836734694</v>
      </c>
      <c r="AI800" s="137">
        <f t="array" ref="AI800">XLOOKUP(E800,'Đơn giá'!A:A,'Đơn giá'!D:D)</f>
        <v>73000</v>
      </c>
      <c r="AJ800" s="138">
        <f t="shared" si="12"/>
        <v>13140</v>
      </c>
      <c r="AK800" s="138">
        <f t="shared" si="13"/>
        <v>13140</v>
      </c>
      <c r="AL800" s="138">
        <f t="shared" si="14"/>
        <v>0</v>
      </c>
      <c r="AM800" s="138">
        <f t="shared" si="15"/>
        <v>0</v>
      </c>
      <c r="AN800" s="138">
        <f t="shared" si="16"/>
        <v>0</v>
      </c>
      <c r="AO800" s="139" t="str">
        <f t="array" ref="AO800">XLOOKUP($D:$D,'DS ST'!$J:$J,'DS ST'!K:K)</f>
        <v>SC002264 - Võ Thị Thùy Dương</v>
      </c>
      <c r="AP800" s="139" t="str">
        <f t="array" ref="AP800">XLOOKUP($D:$D,'DS ST'!$J:$J,'DS ST'!L:L)</f>
        <v>Võ Thị Huệ</v>
      </c>
      <c r="AQ800" s="139" t="str">
        <f t="array" ref="AQ800">XLOOKUP($D:$D,'DS ST'!$J:$J,'DS ST'!M:M)</f>
        <v>HCM 032</v>
      </c>
      <c r="AR800" s="140"/>
      <c r="AS800" s="140"/>
      <c r="AT800" s="135" t="str">
        <f t="array" ref="AT800">xlookup($E:$E,'CLV2'!$A:$A,'CLV2'!$F:$F)</f>
        <v>3.LOCAL FRUITS</v>
      </c>
      <c r="AU800" s="135" t="str">
        <f t="array" ref="AU800">xlookup($E:$E,'CLV2'!$A:$A,'CLV2'!$G:$G)</f>
        <v>4.Sầu Riêng</v>
      </c>
      <c r="AV800" s="142"/>
      <c r="AW800" s="143"/>
      <c r="AX800" s="144"/>
    </row>
    <row r="801" ht="22.5" customHeight="1">
      <c r="A801" s="113"/>
      <c r="B801" s="114">
        <v>46236.0</v>
      </c>
      <c r="C801" s="115" t="s">
        <v>197</v>
      </c>
      <c r="D801" s="116" t="str">
        <f>VLOOKUP(C801,'DS ST'!A:B,2,0)</f>
        <v>A110</v>
      </c>
      <c r="E801" s="117">
        <v>1101812.0</v>
      </c>
      <c r="F801" s="115" t="s">
        <v>1177</v>
      </c>
      <c r="G801" s="115" t="s">
        <v>104</v>
      </c>
      <c r="H801" s="118">
        <v>13.6</v>
      </c>
      <c r="I801" s="118">
        <v>13.38</v>
      </c>
      <c r="J801" s="119">
        <f t="shared" si="4"/>
        <v>0.22</v>
      </c>
      <c r="K801" s="115" t="s">
        <v>5709</v>
      </c>
      <c r="L801" s="121" t="str">
        <f t="shared" si="5"/>
        <v>PT16032691101812</v>
      </c>
      <c r="M801" s="219" t="s">
        <v>5710</v>
      </c>
      <c r="N801" s="122">
        <v>0.21999999999999886</v>
      </c>
      <c r="O801" s="122"/>
      <c r="P801" s="119">
        <f t="shared" si="6"/>
        <v>0</v>
      </c>
      <c r="Q801" s="124"/>
      <c r="R801" s="124"/>
      <c r="S801" s="124"/>
      <c r="T801" s="125" t="s">
        <v>695</v>
      </c>
      <c r="U801" s="126" t="s">
        <v>697</v>
      </c>
      <c r="V801" s="127" t="s">
        <v>492</v>
      </c>
      <c r="W801" s="129" t="str">
        <f t="shared" si="7"/>
        <v>Hao hụt</v>
      </c>
      <c r="X801" s="129" t="str">
        <f t="shared" si="34"/>
        <v/>
      </c>
      <c r="Y801" s="154" t="s">
        <v>499</v>
      </c>
      <c r="Z801" s="131" t="s">
        <v>745</v>
      </c>
      <c r="AA801" s="124"/>
      <c r="AB801" s="132"/>
      <c r="AC801" s="133"/>
      <c r="AD801" s="134"/>
      <c r="AE801" s="133"/>
      <c r="AF801" s="135" t="str">
        <f t="array" ref="AF801">xlookup($E:$E,'CLV2'!$A:$A,'CLV2'!E:E)</f>
        <v>2.FRUITS</v>
      </c>
      <c r="AG801" s="135" t="str">
        <f t="shared" si="10"/>
        <v>KG</v>
      </c>
      <c r="AH801" s="136">
        <f t="shared" si="11"/>
        <v>0.01617647059</v>
      </c>
      <c r="AI801" s="137">
        <f t="array" ref="AI801">XLOOKUP(E801,'Đơn giá'!A:A,'Đơn giá'!D:D)</f>
        <v>23000</v>
      </c>
      <c r="AJ801" s="138">
        <f t="shared" si="12"/>
        <v>5060</v>
      </c>
      <c r="AK801" s="138">
        <f t="shared" si="13"/>
        <v>5060</v>
      </c>
      <c r="AL801" s="138">
        <f t="shared" si="14"/>
        <v>0</v>
      </c>
      <c r="AM801" s="138">
        <f t="shared" si="15"/>
        <v>0</v>
      </c>
      <c r="AN801" s="138">
        <f t="shared" si="16"/>
        <v>0</v>
      </c>
      <c r="AO801" s="139" t="str">
        <f t="array" ref="AO801">XLOOKUP($D:$D,'DS ST'!$J:$J,'DS ST'!K:K)</f>
        <v>SC002264 - Võ Thị Thùy Dương</v>
      </c>
      <c r="AP801" s="139" t="str">
        <f t="array" ref="AP801">XLOOKUP($D:$D,'DS ST'!$J:$J,'DS ST'!L:L)</f>
        <v>Võ Thị Huệ</v>
      </c>
      <c r="AQ801" s="139" t="str">
        <f t="array" ref="AQ801">XLOOKUP($D:$D,'DS ST'!$J:$J,'DS ST'!M:M)</f>
        <v>HCM 032</v>
      </c>
      <c r="AR801" s="140"/>
      <c r="AS801" s="140"/>
      <c r="AT801" s="135" t="str">
        <f t="array" ref="AT801">xlookup($E:$E,'CLV2'!$A:$A,'CLV2'!$F:$F)</f>
        <v>3.LOCAL FRUITS</v>
      </c>
      <c r="AU801" s="135" t="str">
        <f t="array" ref="AU801">xlookup($E:$E,'CLV2'!$A:$A,'CLV2'!$G:$G)</f>
        <v>4.Dưa Hấu</v>
      </c>
      <c r="AV801" s="142"/>
      <c r="AW801" s="143"/>
      <c r="AX801" s="144"/>
    </row>
    <row r="802" ht="22.5" customHeight="1">
      <c r="A802" s="113"/>
      <c r="B802" s="114">
        <v>46236.0</v>
      </c>
      <c r="C802" s="115" t="s">
        <v>222</v>
      </c>
      <c r="D802" s="116" t="str">
        <f>VLOOKUP(C802,'DS ST'!A:B,2,0)</f>
        <v>A112</v>
      </c>
      <c r="E802" s="117">
        <v>1100816.0</v>
      </c>
      <c r="F802" s="115" t="s">
        <v>919</v>
      </c>
      <c r="G802" s="115" t="s">
        <v>104</v>
      </c>
      <c r="H802" s="118">
        <v>14.5</v>
      </c>
      <c r="I802" s="118">
        <v>14.4</v>
      </c>
      <c r="J802" s="119">
        <f t="shared" si="4"/>
        <v>0.1</v>
      </c>
      <c r="K802" s="115" t="s">
        <v>5711</v>
      </c>
      <c r="L802" s="121" t="str">
        <f t="shared" si="5"/>
        <v>PT16032681100816</v>
      </c>
      <c r="M802" s="219" t="s">
        <v>5712</v>
      </c>
      <c r="N802" s="122">
        <v>0.09999999999999964</v>
      </c>
      <c r="O802" s="122"/>
      <c r="P802" s="119">
        <f t="shared" si="6"/>
        <v>0</v>
      </c>
      <c r="Q802" s="124"/>
      <c r="R802" s="124"/>
      <c r="S802" s="124"/>
      <c r="T802" s="125" t="s">
        <v>3271</v>
      </c>
      <c r="U802" s="126" t="s">
        <v>697</v>
      </c>
      <c r="V802" s="127" t="s">
        <v>492</v>
      </c>
      <c r="W802" s="129" t="str">
        <f t="shared" si="7"/>
        <v>Hao hụt</v>
      </c>
      <c r="X802" s="129" t="str">
        <f t="shared" si="34"/>
        <v/>
      </c>
      <c r="Y802" s="154" t="s">
        <v>499</v>
      </c>
      <c r="Z802" s="131" t="s">
        <v>745</v>
      </c>
      <c r="AA802" s="124"/>
      <c r="AB802" s="132"/>
      <c r="AC802" s="133"/>
      <c r="AD802" s="134"/>
      <c r="AE802" s="133"/>
      <c r="AF802" s="135" t="str">
        <f t="array" ref="AF802">xlookup($E:$E,'CLV2'!$A:$A,'CLV2'!E:E)</f>
        <v>2.FRUITS</v>
      </c>
      <c r="AG802" s="135" t="str">
        <f t="shared" si="10"/>
        <v>KG</v>
      </c>
      <c r="AH802" s="136">
        <f t="shared" si="11"/>
        <v>0.006896551724</v>
      </c>
      <c r="AI802" s="137">
        <f t="array" ref="AI802">XLOOKUP(E802,'Đơn giá'!A:A,'Đơn giá'!D:D)</f>
        <v>19000</v>
      </c>
      <c r="AJ802" s="138">
        <f t="shared" si="12"/>
        <v>1900</v>
      </c>
      <c r="AK802" s="138">
        <f t="shared" si="13"/>
        <v>1900</v>
      </c>
      <c r="AL802" s="138">
        <f t="shared" si="14"/>
        <v>0</v>
      </c>
      <c r="AM802" s="138">
        <f t="shared" si="15"/>
        <v>0</v>
      </c>
      <c r="AN802" s="138">
        <f t="shared" si="16"/>
        <v>0</v>
      </c>
      <c r="AO802" s="139" t="str">
        <f t="array" ref="AO802">XLOOKUP($D:$D,'DS ST'!$J:$J,'DS ST'!K:K)</f>
        <v>SC002210 - Trương Công Nhật Tùng</v>
      </c>
      <c r="AP802" s="139" t="str">
        <f t="array" ref="AP802">XLOOKUP($D:$D,'DS ST'!$J:$J,'DS ST'!L:L)</f>
        <v>Võ Thị Huệ</v>
      </c>
      <c r="AQ802" s="139" t="str">
        <f t="array" ref="AQ802">XLOOKUP($D:$D,'DS ST'!$J:$J,'DS ST'!M:M)</f>
        <v>HCM 030</v>
      </c>
      <c r="AR802" s="140"/>
      <c r="AS802" s="140"/>
      <c r="AT802" s="135" t="str">
        <f t="array" ref="AT802">xlookup($E:$E,'CLV2'!$A:$A,'CLV2'!$F:$F)</f>
        <v>3.LOCAL FRUITS</v>
      </c>
      <c r="AU802" s="135" t="str">
        <f t="array" ref="AU802">xlookup($E:$E,'CLV2'!$A:$A,'CLV2'!$G:$G)</f>
        <v>4.Dưa Hấu</v>
      </c>
      <c r="AV802" s="142"/>
      <c r="AW802" s="143"/>
      <c r="AX802" s="144"/>
    </row>
    <row r="803" ht="22.5" customHeight="1">
      <c r="A803" s="113"/>
      <c r="B803" s="114">
        <v>46236.0</v>
      </c>
      <c r="C803" s="115" t="s">
        <v>222</v>
      </c>
      <c r="D803" s="116" t="str">
        <f>VLOOKUP(C803,'DS ST'!A:B,2,0)</f>
        <v>A112</v>
      </c>
      <c r="E803" s="117">
        <v>1100917.0</v>
      </c>
      <c r="F803" s="115" t="s">
        <v>928</v>
      </c>
      <c r="G803" s="115" t="s">
        <v>104</v>
      </c>
      <c r="H803" s="118">
        <v>4.7</v>
      </c>
      <c r="I803" s="118">
        <v>4.68</v>
      </c>
      <c r="J803" s="119">
        <f t="shared" si="4"/>
        <v>0.02</v>
      </c>
      <c r="K803" s="115" t="s">
        <v>5711</v>
      </c>
      <c r="L803" s="121" t="str">
        <f t="shared" si="5"/>
        <v>PT16032681100917</v>
      </c>
      <c r="M803" s="219" t="s">
        <v>5712</v>
      </c>
      <c r="N803" s="122">
        <v>0.020000000000000462</v>
      </c>
      <c r="O803" s="122"/>
      <c r="P803" s="119">
        <f t="shared" si="6"/>
        <v>0</v>
      </c>
      <c r="Q803" s="124"/>
      <c r="R803" s="124"/>
      <c r="S803" s="124"/>
      <c r="T803" s="125" t="s">
        <v>3271</v>
      </c>
      <c r="U803" s="126" t="s">
        <v>697</v>
      </c>
      <c r="V803" s="127" t="s">
        <v>492</v>
      </c>
      <c r="W803" s="129" t="str">
        <f t="shared" si="7"/>
        <v>Hao hụt</v>
      </c>
      <c r="X803" s="129" t="str">
        <f t="shared" si="34"/>
        <v/>
      </c>
      <c r="Y803" s="154" t="s">
        <v>499</v>
      </c>
      <c r="Z803" s="131" t="s">
        <v>745</v>
      </c>
      <c r="AA803" s="124"/>
      <c r="AB803" s="132"/>
      <c r="AC803" s="133"/>
      <c r="AD803" s="134"/>
      <c r="AE803" s="133"/>
      <c r="AF803" s="135" t="str">
        <f t="array" ref="AF803">xlookup($E:$E,'CLV2'!$A:$A,'CLV2'!E:E)</f>
        <v>2.VEGETABLES</v>
      </c>
      <c r="AG803" s="135" t="str">
        <f t="shared" si="10"/>
        <v>KG</v>
      </c>
      <c r="AH803" s="136">
        <f t="shared" si="11"/>
        <v>0.004255319149</v>
      </c>
      <c r="AI803" s="137">
        <f t="array" ref="AI803">XLOOKUP(E803,'Đơn giá'!A:A,'Đơn giá'!D:D)</f>
        <v>24500</v>
      </c>
      <c r="AJ803" s="138">
        <f t="shared" si="12"/>
        <v>490</v>
      </c>
      <c r="AK803" s="138">
        <f t="shared" si="13"/>
        <v>490</v>
      </c>
      <c r="AL803" s="138">
        <f t="shared" si="14"/>
        <v>0</v>
      </c>
      <c r="AM803" s="138">
        <f t="shared" si="15"/>
        <v>0</v>
      </c>
      <c r="AN803" s="138">
        <f t="shared" si="16"/>
        <v>0</v>
      </c>
      <c r="AO803" s="139" t="str">
        <f t="array" ref="AO803">XLOOKUP($D:$D,'DS ST'!$J:$J,'DS ST'!K:K)</f>
        <v>SC002210 - Trương Công Nhật Tùng</v>
      </c>
      <c r="AP803" s="139" t="str">
        <f t="array" ref="AP803">XLOOKUP($D:$D,'DS ST'!$J:$J,'DS ST'!L:L)</f>
        <v>Võ Thị Huệ</v>
      </c>
      <c r="AQ803" s="139" t="str">
        <f t="array" ref="AQ803">XLOOKUP($D:$D,'DS ST'!$J:$J,'DS ST'!M:M)</f>
        <v>HCM 030</v>
      </c>
      <c r="AR803" s="140"/>
      <c r="AS803" s="140"/>
      <c r="AT803" s="135" t="str">
        <f t="array" ref="AT803">xlookup($E:$E,'CLV2'!$A:$A,'CLV2'!$F:$F)</f>
        <v>3.FRUIT VEGGIES</v>
      </c>
      <c r="AU803" s="135" t="str">
        <f t="array" ref="AU803">xlookup($E:$E,'CLV2'!$A:$A,'CLV2'!$G:$G)</f>
        <v>4.Bầu, Bí, Mướp</v>
      </c>
      <c r="AV803" s="142"/>
      <c r="AW803" s="143"/>
      <c r="AX803" s="144"/>
    </row>
    <row r="804" ht="22.5" customHeight="1">
      <c r="A804" s="113"/>
      <c r="B804" s="114">
        <v>46236.0</v>
      </c>
      <c r="C804" s="115" t="s">
        <v>222</v>
      </c>
      <c r="D804" s="116" t="str">
        <f>VLOOKUP(C804,'DS ST'!A:B,2,0)</f>
        <v>A112</v>
      </c>
      <c r="E804" s="117">
        <v>1101079.0</v>
      </c>
      <c r="F804" s="115" t="s">
        <v>2047</v>
      </c>
      <c r="G804" s="115" t="s">
        <v>104</v>
      </c>
      <c r="H804" s="118">
        <v>6.1</v>
      </c>
      <c r="I804" s="118">
        <v>6.085</v>
      </c>
      <c r="J804" s="119">
        <f t="shared" si="4"/>
        <v>0.015</v>
      </c>
      <c r="K804" s="115" t="s">
        <v>5711</v>
      </c>
      <c r="L804" s="121" t="str">
        <f t="shared" si="5"/>
        <v>PT16032681101079</v>
      </c>
      <c r="M804" s="219" t="s">
        <v>5712</v>
      </c>
      <c r="N804" s="122">
        <v>0.01499999999999968</v>
      </c>
      <c r="O804" s="122"/>
      <c r="P804" s="119">
        <f t="shared" si="6"/>
        <v>0</v>
      </c>
      <c r="Q804" s="124"/>
      <c r="R804" s="124"/>
      <c r="S804" s="124"/>
      <c r="T804" s="125" t="s">
        <v>3271</v>
      </c>
      <c r="U804" s="126" t="s">
        <v>697</v>
      </c>
      <c r="V804" s="127" t="s">
        <v>492</v>
      </c>
      <c r="W804" s="129" t="str">
        <f t="shared" si="7"/>
        <v>Hao hụt</v>
      </c>
      <c r="X804" s="129" t="str">
        <f t="shared" si="34"/>
        <v/>
      </c>
      <c r="Y804" s="154" t="s">
        <v>499</v>
      </c>
      <c r="Z804" s="131" t="s">
        <v>745</v>
      </c>
      <c r="AA804" s="124"/>
      <c r="AB804" s="132"/>
      <c r="AC804" s="133"/>
      <c r="AD804" s="134"/>
      <c r="AE804" s="133"/>
      <c r="AF804" s="135" t="str">
        <f t="array" ref="AF804">xlookup($E:$E,'CLV2'!$A:$A,'CLV2'!E:E)</f>
        <v>2.FRUITS</v>
      </c>
      <c r="AG804" s="135" t="str">
        <f t="shared" si="10"/>
        <v>KG</v>
      </c>
      <c r="AH804" s="136">
        <f t="shared" si="11"/>
        <v>0.002459016393</v>
      </c>
      <c r="AI804" s="137">
        <f t="array" ref="AI804">XLOOKUP(E804,'Đơn giá'!A:A,'Đơn giá'!D:D)</f>
        <v>69416</v>
      </c>
      <c r="AJ804" s="138">
        <f t="shared" si="12"/>
        <v>1041.24</v>
      </c>
      <c r="AK804" s="138">
        <f t="shared" si="13"/>
        <v>1041.24</v>
      </c>
      <c r="AL804" s="138">
        <f t="shared" si="14"/>
        <v>0</v>
      </c>
      <c r="AM804" s="138">
        <f t="shared" si="15"/>
        <v>0</v>
      </c>
      <c r="AN804" s="138">
        <f t="shared" si="16"/>
        <v>0</v>
      </c>
      <c r="AO804" s="139" t="str">
        <f t="array" ref="AO804">XLOOKUP($D:$D,'DS ST'!$J:$J,'DS ST'!K:K)</f>
        <v>SC002210 - Trương Công Nhật Tùng</v>
      </c>
      <c r="AP804" s="139" t="str">
        <f t="array" ref="AP804">XLOOKUP($D:$D,'DS ST'!$J:$J,'DS ST'!L:L)</f>
        <v>Võ Thị Huệ</v>
      </c>
      <c r="AQ804" s="139" t="str">
        <f t="array" ref="AQ804">XLOOKUP($D:$D,'DS ST'!$J:$J,'DS ST'!M:M)</f>
        <v>HCM 030</v>
      </c>
      <c r="AR804" s="140"/>
      <c r="AS804" s="140"/>
      <c r="AT804" s="135" t="str">
        <f t="array" ref="AT804">xlookup($E:$E,'CLV2'!$A:$A,'CLV2'!$F:$F)</f>
        <v>3.LOCAL FRUITS</v>
      </c>
      <c r="AU804" s="135" t="str">
        <f t="array" ref="AU804">xlookup($E:$E,'CLV2'!$A:$A,'CLV2'!$G:$G)</f>
        <v>4.Bơ</v>
      </c>
      <c r="AV804" s="142"/>
      <c r="AW804" s="143"/>
      <c r="AX804" s="144"/>
    </row>
    <row r="805" ht="22.5" customHeight="1">
      <c r="A805" s="113"/>
      <c r="B805" s="114">
        <v>46236.0</v>
      </c>
      <c r="C805" s="115" t="s">
        <v>222</v>
      </c>
      <c r="D805" s="116" t="str">
        <f>VLOOKUP(C805,'DS ST'!A:B,2,0)</f>
        <v>A112</v>
      </c>
      <c r="E805" s="117">
        <v>1101392.0</v>
      </c>
      <c r="F805" s="115" t="s">
        <v>1093</v>
      </c>
      <c r="G805" s="115" t="s">
        <v>104</v>
      </c>
      <c r="H805" s="118">
        <v>5.1</v>
      </c>
      <c r="I805" s="118">
        <v>5.085</v>
      </c>
      <c r="J805" s="119">
        <f t="shared" si="4"/>
        <v>0.015</v>
      </c>
      <c r="K805" s="115" t="s">
        <v>5711</v>
      </c>
      <c r="L805" s="121" t="str">
        <f t="shared" si="5"/>
        <v>PT16032681101392</v>
      </c>
      <c r="M805" s="219" t="s">
        <v>5712</v>
      </c>
      <c r="N805" s="122">
        <v>0.01499999999999968</v>
      </c>
      <c r="O805" s="122"/>
      <c r="P805" s="119">
        <f t="shared" si="6"/>
        <v>0</v>
      </c>
      <c r="Q805" s="124"/>
      <c r="R805" s="124"/>
      <c r="S805" s="124"/>
      <c r="T805" s="125" t="s">
        <v>3271</v>
      </c>
      <c r="U805" s="126" t="s">
        <v>697</v>
      </c>
      <c r="V805" s="127" t="s">
        <v>492</v>
      </c>
      <c r="W805" s="129" t="str">
        <f t="shared" si="7"/>
        <v>Hao hụt</v>
      </c>
      <c r="X805" s="129" t="str">
        <f t="shared" si="34"/>
        <v/>
      </c>
      <c r="Y805" s="154" t="s">
        <v>499</v>
      </c>
      <c r="Z805" s="131" t="s">
        <v>745</v>
      </c>
      <c r="AA805" s="124"/>
      <c r="AB805" s="132"/>
      <c r="AC805" s="133"/>
      <c r="AD805" s="134"/>
      <c r="AE805" s="133"/>
      <c r="AF805" s="135" t="str">
        <f t="array" ref="AF805">xlookup($E:$E,'CLV2'!$A:$A,'CLV2'!E:E)</f>
        <v>2.VEGETABLES</v>
      </c>
      <c r="AG805" s="135" t="str">
        <f t="shared" si="10"/>
        <v>KG</v>
      </c>
      <c r="AH805" s="136">
        <f t="shared" si="11"/>
        <v>0.002941176471</v>
      </c>
      <c r="AI805" s="137">
        <f t="array" ref="AI805">XLOOKUP(E805,'Đơn giá'!A:A,'Đơn giá'!D:D)</f>
        <v>48000</v>
      </c>
      <c r="AJ805" s="138">
        <f t="shared" si="12"/>
        <v>720</v>
      </c>
      <c r="AK805" s="138">
        <f t="shared" si="13"/>
        <v>720</v>
      </c>
      <c r="AL805" s="138">
        <f t="shared" si="14"/>
        <v>0</v>
      </c>
      <c r="AM805" s="138">
        <f t="shared" si="15"/>
        <v>0</v>
      </c>
      <c r="AN805" s="138">
        <f t="shared" si="16"/>
        <v>0</v>
      </c>
      <c r="AO805" s="139" t="str">
        <f t="array" ref="AO805">XLOOKUP($D:$D,'DS ST'!$J:$J,'DS ST'!K:K)</f>
        <v>SC002210 - Trương Công Nhật Tùng</v>
      </c>
      <c r="AP805" s="139" t="str">
        <f t="array" ref="AP805">XLOOKUP($D:$D,'DS ST'!$J:$J,'DS ST'!L:L)</f>
        <v>Võ Thị Huệ</v>
      </c>
      <c r="AQ805" s="139" t="str">
        <f t="array" ref="AQ805">XLOOKUP($D:$D,'DS ST'!$J:$J,'DS ST'!M:M)</f>
        <v>HCM 030</v>
      </c>
      <c r="AR805" s="140"/>
      <c r="AS805" s="140"/>
      <c r="AT805" s="135" t="str">
        <f t="array" ref="AT805">xlookup($E:$E,'CLV2'!$A:$A,'CLV2'!$F:$F)</f>
        <v>3.FRUIT VEGGIES</v>
      </c>
      <c r="AU805" s="135" t="str">
        <f t="array" ref="AU805">xlookup($E:$E,'CLV2'!$A:$A,'CLV2'!$G:$G)</f>
        <v>4.Cà Chua, Dưa Leo, Ớt Chuông</v>
      </c>
      <c r="AV805" s="142"/>
      <c r="AW805" s="143"/>
      <c r="AX805" s="144"/>
    </row>
    <row r="806" ht="22.5" customHeight="1">
      <c r="A806" s="113"/>
      <c r="B806" s="114">
        <v>46236.0</v>
      </c>
      <c r="C806" s="115" t="s">
        <v>222</v>
      </c>
      <c r="D806" s="116" t="str">
        <f>VLOOKUP(C806,'DS ST'!A:B,2,0)</f>
        <v>A112</v>
      </c>
      <c r="E806" s="117">
        <v>1102981.0</v>
      </c>
      <c r="F806" s="115" t="s">
        <v>5260</v>
      </c>
      <c r="G806" s="115" t="s">
        <v>104</v>
      </c>
      <c r="H806" s="118">
        <v>3.1</v>
      </c>
      <c r="I806" s="118">
        <v>3.045</v>
      </c>
      <c r="J806" s="119">
        <f t="shared" si="4"/>
        <v>0.055</v>
      </c>
      <c r="K806" s="115" t="s">
        <v>5711</v>
      </c>
      <c r="L806" s="121" t="str">
        <f t="shared" si="5"/>
        <v>PT16032681102981</v>
      </c>
      <c r="M806" s="219" t="s">
        <v>5712</v>
      </c>
      <c r="N806" s="122">
        <v>0.05500000000000016</v>
      </c>
      <c r="O806" s="122"/>
      <c r="P806" s="119">
        <f t="shared" si="6"/>
        <v>0</v>
      </c>
      <c r="Q806" s="124"/>
      <c r="R806" s="124"/>
      <c r="S806" s="124"/>
      <c r="T806" s="125" t="s">
        <v>3271</v>
      </c>
      <c r="U806" s="126" t="s">
        <v>697</v>
      </c>
      <c r="V806" s="127" t="s">
        <v>492</v>
      </c>
      <c r="W806" s="129" t="str">
        <f t="shared" si="7"/>
        <v>Hao hụt</v>
      </c>
      <c r="X806" s="129" t="str">
        <f t="shared" si="34"/>
        <v/>
      </c>
      <c r="Y806" s="154" t="s">
        <v>499</v>
      </c>
      <c r="Z806" s="131" t="s">
        <v>745</v>
      </c>
      <c r="AA806" s="124"/>
      <c r="AB806" s="132"/>
      <c r="AC806" s="133"/>
      <c r="AD806" s="134"/>
      <c r="AE806" s="133"/>
      <c r="AF806" s="135" t="str">
        <f t="array" ref="AF806">xlookup($E:$E,'CLV2'!$A:$A,'CLV2'!E:E)</f>
        <v>2.FRUITS</v>
      </c>
      <c r="AG806" s="135" t="str">
        <f t="shared" si="10"/>
        <v>KG</v>
      </c>
      <c r="AH806" s="136">
        <f t="shared" si="11"/>
        <v>0.01774193548</v>
      </c>
      <c r="AI806" s="137" t="str">
        <f t="array" ref="AI806">XLOOKUP(E806,'Đơn giá'!A:A,'Đơn giá'!D:D)</f>
        <v>#N/A</v>
      </c>
      <c r="AJ806" s="138" t="str">
        <f t="shared" si="12"/>
        <v>#N/A</v>
      </c>
      <c r="AK806" s="138" t="str">
        <f t="shared" si="13"/>
        <v>#N/A</v>
      </c>
      <c r="AL806" s="138">
        <f t="shared" si="14"/>
        <v>0</v>
      </c>
      <c r="AM806" s="138" t="str">
        <f t="shared" si="15"/>
        <v>#N/A</v>
      </c>
      <c r="AN806" s="138">
        <f t="shared" si="16"/>
        <v>0</v>
      </c>
      <c r="AO806" s="139" t="str">
        <f t="array" ref="AO806">XLOOKUP($D:$D,'DS ST'!$J:$J,'DS ST'!K:K)</f>
        <v>SC002210 - Trương Công Nhật Tùng</v>
      </c>
      <c r="AP806" s="139" t="str">
        <f t="array" ref="AP806">XLOOKUP($D:$D,'DS ST'!$J:$J,'DS ST'!L:L)</f>
        <v>Võ Thị Huệ</v>
      </c>
      <c r="AQ806" s="139" t="str">
        <f t="array" ref="AQ806">XLOOKUP($D:$D,'DS ST'!$J:$J,'DS ST'!M:M)</f>
        <v>HCM 030</v>
      </c>
      <c r="AR806" s="140"/>
      <c r="AS806" s="140"/>
      <c r="AT806" s="135" t="str">
        <f t="array" ref="AT806">xlookup($E:$E,'CLV2'!$A:$A,'CLV2'!$F:$F)</f>
        <v>3.LOCAL FRUITS</v>
      </c>
      <c r="AU806" s="135" t="str">
        <f t="array" ref="AU806">xlookup($E:$E,'CLV2'!$A:$A,'CLV2'!$G:$G)</f>
        <v>4.Bơ</v>
      </c>
      <c r="AV806" s="142"/>
      <c r="AW806" s="143"/>
      <c r="AX806" s="144"/>
    </row>
    <row r="807" ht="22.5" customHeight="1">
      <c r="A807" s="113"/>
      <c r="B807" s="114">
        <v>46236.0</v>
      </c>
      <c r="C807" s="115" t="s">
        <v>233</v>
      </c>
      <c r="D807" s="116" t="str">
        <f>VLOOKUP(C807,'DS ST'!A:B,2,0)</f>
        <v>A113</v>
      </c>
      <c r="E807" s="117">
        <v>11376.0</v>
      </c>
      <c r="F807" s="115" t="s">
        <v>1298</v>
      </c>
      <c r="G807" s="115" t="s">
        <v>29</v>
      </c>
      <c r="H807" s="118">
        <v>4.0</v>
      </c>
      <c r="I807" s="118">
        <v>0.0</v>
      </c>
      <c r="J807" s="119">
        <f t="shared" si="4"/>
        <v>4</v>
      </c>
      <c r="K807" s="115" t="s">
        <v>5713</v>
      </c>
      <c r="L807" s="121" t="str">
        <f t="shared" si="5"/>
        <v>PT160326711376</v>
      </c>
      <c r="M807" s="219" t="s">
        <v>5714</v>
      </c>
      <c r="N807" s="122"/>
      <c r="O807" s="122"/>
      <c r="P807" s="119">
        <f t="shared" si="6"/>
        <v>4</v>
      </c>
      <c r="Q807" s="124"/>
      <c r="R807" s="124"/>
      <c r="S807" s="124"/>
      <c r="T807" s="125"/>
      <c r="U807" s="126" t="s">
        <v>697</v>
      </c>
      <c r="V807" s="127" t="s">
        <v>1500</v>
      </c>
      <c r="W807" s="129" t="str">
        <f t="shared" si="7"/>
        <v/>
      </c>
      <c r="X807" s="129" t="str">
        <f t="shared" si="34"/>
        <v/>
      </c>
      <c r="Y807" s="130" t="str">
        <f t="shared" ref="Y807:Y808" si="40">IF(N(P807)&lt;=0,"",IF(OR(T807="Hình KDB",T807="Hình tele",ISNUMBER(SEARCH("Hình KDB",T807)),ISNUMBER(SEARCH("Hình tele",T807)),ISNUMBER(SEARCH("sai code",T807)),ISNUMBER(SEARCH("Thiếu kiện",U807))),"Kho rau",IF(AND(T807&lt;&gt;"Hình KDB",T807&lt;&gt;"Hình tele"),"Chưa xác định",IF(N(O807)&gt;0,IF(OR(T807="Hình KDB",T807="Hình tele",ISNUMBER(SEARCH("Hình KDB",T807)),ISNUMBER(SEARCH("Hình tele",T807)),ISNUMBER(SEARCH("sai code",T807)),ISNUMBER(SEARCH("Thiếu kiện",U807))),"Kho rau","Chưa xác định"),IF(OR(T807="Hình KDB",T807="Hình tele",ISNUMBER(SEARCH("Hình KDB",T807)),ISNUMBER(SEARCH("Hình tele",T807)),ISNUMBER(SEARCH("sai code",T807)),ISNUMBER(SEARCH("Thiếu kiện",U807))),"Kho rau",IF(V807="Chưa xác định","Chưa xác định",IF(OR(V807="DC giao thiếu",V807="TX giao thiếu kiện",V807="Hàng không đạt CL"),"Kho rau","")))))))</f>
        <v>Chưa xác định</v>
      </c>
      <c r="Z807" s="131" t="s">
        <v>3828</v>
      </c>
      <c r="AA807" s="124"/>
      <c r="AB807" s="132"/>
      <c r="AC807" s="133"/>
      <c r="AD807" s="134"/>
      <c r="AE807" s="133"/>
      <c r="AF807" s="135" t="str">
        <f t="array" ref="AF807">xlookup($E:$E,'CLV2'!$A:$A,'CLV2'!E:E)</f>
        <v>2.VEGETABLES</v>
      </c>
      <c r="AG807" s="135" t="str">
        <f t="shared" si="10"/>
        <v>Pack</v>
      </c>
      <c r="AH807" s="136">
        <f t="shared" si="11"/>
        <v>1</v>
      </c>
      <c r="AI807" s="137">
        <f t="array" ref="AI807">XLOOKUP(E807,'Đơn giá'!A:A,'Đơn giá'!D:D)</f>
        <v>10000</v>
      </c>
      <c r="AJ807" s="138">
        <f t="shared" si="12"/>
        <v>40000</v>
      </c>
      <c r="AK807" s="138">
        <f t="shared" si="13"/>
        <v>0</v>
      </c>
      <c r="AL807" s="138">
        <f t="shared" si="14"/>
        <v>0</v>
      </c>
      <c r="AM807" s="138">
        <f t="shared" si="15"/>
        <v>0</v>
      </c>
      <c r="AN807" s="138">
        <f t="shared" si="16"/>
        <v>40000</v>
      </c>
      <c r="AO807" s="139" t="str">
        <f t="array" ref="AO807">XLOOKUP($D:$D,'DS ST'!$J:$J,'DS ST'!K:K)</f>
        <v>SC008010 - Lê Nguyễn Ngọc Phượng</v>
      </c>
      <c r="AP807" s="139" t="str">
        <f t="array" ref="AP807">XLOOKUP($D:$D,'DS ST'!$J:$J,'DS ST'!L:L)</f>
        <v>Nguyễn Thị Cà</v>
      </c>
      <c r="AQ807" s="139" t="str">
        <f t="array" ref="AQ807">XLOOKUP($D:$D,'DS ST'!$J:$J,'DS ST'!M:M)</f>
        <v>HCM 016</v>
      </c>
      <c r="AR807" s="140"/>
      <c r="AS807" s="140"/>
      <c r="AT807" s="135" t="str">
        <f t="array" ref="AT807">xlookup($E:$E,'CLV2'!$A:$A,'CLV2'!$F:$F)</f>
        <v>3.LEAFY VEGGIES</v>
      </c>
      <c r="AU807" s="135" t="str">
        <f t="array" ref="AU807">xlookup($E:$E,'CLV2'!$A:$A,'CLV2'!$G:$G)</f>
        <v>4.Rau Ăn Lá Thông Dụng</v>
      </c>
      <c r="AV807" s="142"/>
      <c r="AW807" s="143"/>
      <c r="AX807" s="144"/>
    </row>
    <row r="808" ht="22.5" customHeight="1">
      <c r="A808" s="113"/>
      <c r="B808" s="114">
        <v>46236.0</v>
      </c>
      <c r="C808" s="115" t="s">
        <v>233</v>
      </c>
      <c r="D808" s="116" t="str">
        <f>VLOOKUP(C808,'DS ST'!A:B,2,0)</f>
        <v>A113</v>
      </c>
      <c r="E808" s="117">
        <v>11701.0</v>
      </c>
      <c r="F808" s="115" t="s">
        <v>2674</v>
      </c>
      <c r="G808" s="115" t="s">
        <v>311</v>
      </c>
      <c r="H808" s="118">
        <v>3.0</v>
      </c>
      <c r="I808" s="118">
        <v>0.0</v>
      </c>
      <c r="J808" s="119">
        <f t="shared" si="4"/>
        <v>3</v>
      </c>
      <c r="K808" s="115" t="s">
        <v>5713</v>
      </c>
      <c r="L808" s="121" t="str">
        <f t="shared" si="5"/>
        <v>PT160326711701</v>
      </c>
      <c r="M808" s="219" t="s">
        <v>5714</v>
      </c>
      <c r="N808" s="122"/>
      <c r="O808" s="122"/>
      <c r="P808" s="119">
        <f t="shared" si="6"/>
        <v>3</v>
      </c>
      <c r="Q808" s="124"/>
      <c r="R808" s="124"/>
      <c r="S808" s="124"/>
      <c r="T808" s="125"/>
      <c r="U808" s="126" t="s">
        <v>697</v>
      </c>
      <c r="V808" s="127" t="s">
        <v>1500</v>
      </c>
      <c r="W808" s="129" t="str">
        <f t="shared" si="7"/>
        <v/>
      </c>
      <c r="X808" s="129" t="str">
        <f t="shared" si="34"/>
        <v/>
      </c>
      <c r="Y808" s="130" t="str">
        <f t="shared" si="40"/>
        <v>Chưa xác định</v>
      </c>
      <c r="Z808" s="131" t="s">
        <v>3828</v>
      </c>
      <c r="AA808" s="124"/>
      <c r="AB808" s="132"/>
      <c r="AC808" s="133"/>
      <c r="AD808" s="134"/>
      <c r="AE808" s="133"/>
      <c r="AF808" s="135" t="str">
        <f t="array" ref="AF808">xlookup($E:$E,'CLV2'!$A:$A,'CLV2'!E:E)</f>
        <v>2.VEGETABLES</v>
      </c>
      <c r="AG808" s="135" t="str">
        <f t="shared" si="10"/>
        <v>Pack</v>
      </c>
      <c r="AH808" s="136">
        <f t="shared" si="11"/>
        <v>1</v>
      </c>
      <c r="AI808" s="137">
        <f t="array" ref="AI808">XLOOKUP(E808,'Đơn giá'!A:A,'Đơn giá'!D:D)</f>
        <v>25025</v>
      </c>
      <c r="AJ808" s="138">
        <f t="shared" si="12"/>
        <v>75075</v>
      </c>
      <c r="AK808" s="138">
        <f t="shared" si="13"/>
        <v>0</v>
      </c>
      <c r="AL808" s="138">
        <f t="shared" si="14"/>
        <v>0</v>
      </c>
      <c r="AM808" s="138">
        <f t="shared" si="15"/>
        <v>0</v>
      </c>
      <c r="AN808" s="138">
        <f t="shared" si="16"/>
        <v>75075</v>
      </c>
      <c r="AO808" s="139" t="str">
        <f t="array" ref="AO808">XLOOKUP($D:$D,'DS ST'!$J:$J,'DS ST'!K:K)</f>
        <v>SC008010 - Lê Nguyễn Ngọc Phượng</v>
      </c>
      <c r="AP808" s="139" t="str">
        <f t="array" ref="AP808">XLOOKUP($D:$D,'DS ST'!$J:$J,'DS ST'!L:L)</f>
        <v>Nguyễn Thị Cà</v>
      </c>
      <c r="AQ808" s="139" t="str">
        <f t="array" ref="AQ808">XLOOKUP($D:$D,'DS ST'!$J:$J,'DS ST'!M:M)</f>
        <v>HCM 016</v>
      </c>
      <c r="AR808" s="140"/>
      <c r="AS808" s="140"/>
      <c r="AT808" s="135" t="str">
        <f t="array" ref="AT808">xlookup($E:$E,'CLV2'!$A:$A,'CLV2'!$F:$F)</f>
        <v>3.ROOT VEGGIES</v>
      </c>
      <c r="AU808" s="135" t="str">
        <f t="array" ref="AU808">xlookup($E:$E,'CLV2'!$A:$A,'CLV2'!$G:$G)</f>
        <v>4.Khoai Lang</v>
      </c>
      <c r="AV808" s="142"/>
      <c r="AW808" s="143"/>
      <c r="AX808" s="144"/>
    </row>
    <row r="809" ht="22.5" customHeight="1">
      <c r="A809" s="113"/>
      <c r="B809" s="114">
        <v>46236.0</v>
      </c>
      <c r="C809" s="115" t="s">
        <v>233</v>
      </c>
      <c r="D809" s="116" t="str">
        <f>VLOOKUP(C809,'DS ST'!A:B,2,0)</f>
        <v>A113</v>
      </c>
      <c r="E809" s="117">
        <v>1101003.0</v>
      </c>
      <c r="F809" s="115" t="s">
        <v>1984</v>
      </c>
      <c r="G809" s="115" t="s">
        <v>104</v>
      </c>
      <c r="H809" s="118">
        <v>12.0</v>
      </c>
      <c r="I809" s="118">
        <v>11.84</v>
      </c>
      <c r="J809" s="119">
        <f t="shared" si="4"/>
        <v>0.16</v>
      </c>
      <c r="K809" s="115" t="s">
        <v>5713</v>
      </c>
      <c r="L809" s="121" t="str">
        <f t="shared" si="5"/>
        <v>PT16032671101003</v>
      </c>
      <c r="M809" s="219" t="s">
        <v>5714</v>
      </c>
      <c r="N809" s="122">
        <v>0.16000000000000014</v>
      </c>
      <c r="O809" s="122"/>
      <c r="P809" s="119">
        <f t="shared" si="6"/>
        <v>0</v>
      </c>
      <c r="Q809" s="124"/>
      <c r="R809" s="124"/>
      <c r="S809" s="124"/>
      <c r="T809" s="125" t="s">
        <v>695</v>
      </c>
      <c r="U809" s="126" t="s">
        <v>697</v>
      </c>
      <c r="V809" s="127" t="s">
        <v>492</v>
      </c>
      <c r="W809" s="129" t="str">
        <f t="shared" si="7"/>
        <v>Hao hụt</v>
      </c>
      <c r="X809" s="129" t="str">
        <f t="shared" si="34"/>
        <v/>
      </c>
      <c r="Y809" s="154" t="s">
        <v>499</v>
      </c>
      <c r="Z809" s="131" t="s">
        <v>745</v>
      </c>
      <c r="AA809" s="124"/>
      <c r="AB809" s="132"/>
      <c r="AC809" s="133"/>
      <c r="AD809" s="134"/>
      <c r="AE809" s="133"/>
      <c r="AF809" s="135" t="str">
        <f t="array" ref="AF809">xlookup($E:$E,'CLV2'!$A:$A,'CLV2'!E:E)</f>
        <v>2.FRUITS</v>
      </c>
      <c r="AG809" s="135" t="str">
        <f t="shared" si="10"/>
        <v>KG</v>
      </c>
      <c r="AH809" s="136">
        <f t="shared" si="11"/>
        <v>0.01333333333</v>
      </c>
      <c r="AI809" s="137">
        <f t="array" ref="AI809">XLOOKUP(E809,'Đơn giá'!A:A,'Đơn giá'!D:D)</f>
        <v>24000</v>
      </c>
      <c r="AJ809" s="138">
        <f t="shared" si="12"/>
        <v>3840</v>
      </c>
      <c r="AK809" s="138">
        <f t="shared" si="13"/>
        <v>3840</v>
      </c>
      <c r="AL809" s="138">
        <f t="shared" si="14"/>
        <v>0</v>
      </c>
      <c r="AM809" s="138">
        <f t="shared" si="15"/>
        <v>0</v>
      </c>
      <c r="AN809" s="138">
        <f t="shared" si="16"/>
        <v>0</v>
      </c>
      <c r="AO809" s="139" t="str">
        <f t="array" ref="AO809">XLOOKUP($D:$D,'DS ST'!$J:$J,'DS ST'!K:K)</f>
        <v>SC008010 - Lê Nguyễn Ngọc Phượng</v>
      </c>
      <c r="AP809" s="139" t="str">
        <f t="array" ref="AP809">XLOOKUP($D:$D,'DS ST'!$J:$J,'DS ST'!L:L)</f>
        <v>Nguyễn Thị Cà</v>
      </c>
      <c r="AQ809" s="139" t="str">
        <f t="array" ref="AQ809">XLOOKUP($D:$D,'DS ST'!$J:$J,'DS ST'!M:M)</f>
        <v>HCM 016</v>
      </c>
      <c r="AR809" s="140"/>
      <c r="AS809" s="140"/>
      <c r="AT809" s="135" t="str">
        <f t="array" ref="AT809">xlookup($E:$E,'CLV2'!$A:$A,'CLV2'!$F:$F)</f>
        <v>3.LOCAL FRUITS</v>
      </c>
      <c r="AU809" s="135" t="str">
        <f t="array" ref="AU809">xlookup($E:$E,'CLV2'!$A:$A,'CLV2'!$G:$G)</f>
        <v>4.Dưa Hấu</v>
      </c>
      <c r="AV809" s="142"/>
      <c r="AW809" s="143"/>
      <c r="AX809" s="144"/>
    </row>
    <row r="810" ht="22.5" customHeight="1">
      <c r="A810" s="113"/>
      <c r="B810" s="114">
        <v>46236.0</v>
      </c>
      <c r="C810" s="115" t="s">
        <v>233</v>
      </c>
      <c r="D810" s="116" t="str">
        <f>VLOOKUP(C810,'DS ST'!A:B,2,0)</f>
        <v>A113</v>
      </c>
      <c r="E810" s="117">
        <v>1101079.0</v>
      </c>
      <c r="F810" s="115" t="s">
        <v>2047</v>
      </c>
      <c r="G810" s="115" t="s">
        <v>104</v>
      </c>
      <c r="H810" s="118">
        <v>6.1</v>
      </c>
      <c r="I810" s="118">
        <v>6.04</v>
      </c>
      <c r="J810" s="119">
        <f t="shared" si="4"/>
        <v>0.06</v>
      </c>
      <c r="K810" s="115" t="s">
        <v>5713</v>
      </c>
      <c r="L810" s="121" t="str">
        <f t="shared" si="5"/>
        <v>PT16032671101079</v>
      </c>
      <c r="M810" s="219" t="s">
        <v>5714</v>
      </c>
      <c r="N810" s="122">
        <v>0.05999999999999961</v>
      </c>
      <c r="O810" s="122"/>
      <c r="P810" s="119">
        <f t="shared" si="6"/>
        <v>0</v>
      </c>
      <c r="Q810" s="124"/>
      <c r="R810" s="124"/>
      <c r="S810" s="124"/>
      <c r="T810" s="125" t="s">
        <v>695</v>
      </c>
      <c r="U810" s="126" t="s">
        <v>697</v>
      </c>
      <c r="V810" s="127" t="s">
        <v>492</v>
      </c>
      <c r="W810" s="129" t="str">
        <f t="shared" si="7"/>
        <v>Hao hụt</v>
      </c>
      <c r="X810" s="129" t="str">
        <f t="shared" si="34"/>
        <v/>
      </c>
      <c r="Y810" s="154" t="s">
        <v>499</v>
      </c>
      <c r="Z810" s="131" t="s">
        <v>745</v>
      </c>
      <c r="AA810" s="124"/>
      <c r="AB810" s="132"/>
      <c r="AC810" s="133"/>
      <c r="AD810" s="134"/>
      <c r="AE810" s="133"/>
      <c r="AF810" s="135" t="str">
        <f t="array" ref="AF810">xlookup($E:$E,'CLV2'!$A:$A,'CLV2'!E:E)</f>
        <v>2.FRUITS</v>
      </c>
      <c r="AG810" s="135" t="str">
        <f t="shared" si="10"/>
        <v>KG</v>
      </c>
      <c r="AH810" s="136">
        <f t="shared" si="11"/>
        <v>0.009836065574</v>
      </c>
      <c r="AI810" s="137">
        <f t="array" ref="AI810">XLOOKUP(E810,'Đơn giá'!A:A,'Đơn giá'!D:D)</f>
        <v>69416</v>
      </c>
      <c r="AJ810" s="138">
        <f t="shared" si="12"/>
        <v>4164.96</v>
      </c>
      <c r="AK810" s="138">
        <f t="shared" si="13"/>
        <v>4164.96</v>
      </c>
      <c r="AL810" s="138">
        <f t="shared" si="14"/>
        <v>0</v>
      </c>
      <c r="AM810" s="138">
        <f t="shared" si="15"/>
        <v>0</v>
      </c>
      <c r="AN810" s="138">
        <f t="shared" si="16"/>
        <v>0</v>
      </c>
      <c r="AO810" s="139" t="str">
        <f t="array" ref="AO810">XLOOKUP($D:$D,'DS ST'!$J:$J,'DS ST'!K:K)</f>
        <v>SC008010 - Lê Nguyễn Ngọc Phượng</v>
      </c>
      <c r="AP810" s="139" t="str">
        <f t="array" ref="AP810">XLOOKUP($D:$D,'DS ST'!$J:$J,'DS ST'!L:L)</f>
        <v>Nguyễn Thị Cà</v>
      </c>
      <c r="AQ810" s="139" t="str">
        <f t="array" ref="AQ810">XLOOKUP($D:$D,'DS ST'!$J:$J,'DS ST'!M:M)</f>
        <v>HCM 016</v>
      </c>
      <c r="AR810" s="140"/>
      <c r="AS810" s="140"/>
      <c r="AT810" s="135" t="str">
        <f t="array" ref="AT810">xlookup($E:$E,'CLV2'!$A:$A,'CLV2'!$F:$F)</f>
        <v>3.LOCAL FRUITS</v>
      </c>
      <c r="AU810" s="135" t="str">
        <f t="array" ref="AU810">xlookup($E:$E,'CLV2'!$A:$A,'CLV2'!$G:$G)</f>
        <v>4.Bơ</v>
      </c>
      <c r="AV810" s="142"/>
      <c r="AW810" s="143"/>
      <c r="AX810" s="144"/>
    </row>
    <row r="811" ht="22.5" customHeight="1">
      <c r="A811" s="113"/>
      <c r="B811" s="114">
        <v>46236.0</v>
      </c>
      <c r="C811" s="115" t="s">
        <v>233</v>
      </c>
      <c r="D811" s="116" t="str">
        <f>VLOOKUP(C811,'DS ST'!A:B,2,0)</f>
        <v>A113</v>
      </c>
      <c r="E811" s="117">
        <v>1101366.0</v>
      </c>
      <c r="F811" s="115" t="s">
        <v>1804</v>
      </c>
      <c r="G811" s="115" t="s">
        <v>104</v>
      </c>
      <c r="H811" s="118">
        <v>4.1</v>
      </c>
      <c r="I811" s="118">
        <v>4.08</v>
      </c>
      <c r="J811" s="119">
        <f t="shared" si="4"/>
        <v>0.02</v>
      </c>
      <c r="K811" s="115" t="s">
        <v>5713</v>
      </c>
      <c r="L811" s="121" t="str">
        <f t="shared" si="5"/>
        <v>PT16032671101366</v>
      </c>
      <c r="M811" s="219" t="s">
        <v>5714</v>
      </c>
      <c r="N811" s="122">
        <v>0.019999999999999574</v>
      </c>
      <c r="O811" s="122"/>
      <c r="P811" s="119">
        <f t="shared" si="6"/>
        <v>0</v>
      </c>
      <c r="Q811" s="124"/>
      <c r="R811" s="124"/>
      <c r="S811" s="124"/>
      <c r="T811" s="125" t="s">
        <v>695</v>
      </c>
      <c r="U811" s="126" t="s">
        <v>697</v>
      </c>
      <c r="V811" s="127" t="s">
        <v>492</v>
      </c>
      <c r="W811" s="129" t="str">
        <f t="shared" si="7"/>
        <v>Hao hụt</v>
      </c>
      <c r="X811" s="129" t="str">
        <f t="shared" si="34"/>
        <v/>
      </c>
      <c r="Y811" s="154" t="s">
        <v>499</v>
      </c>
      <c r="Z811" s="131" t="s">
        <v>745</v>
      </c>
      <c r="AA811" s="124"/>
      <c r="AB811" s="132"/>
      <c r="AC811" s="133"/>
      <c r="AD811" s="134"/>
      <c r="AE811" s="133"/>
      <c r="AF811" s="135" t="str">
        <f t="array" ref="AF811">xlookup($E:$E,'CLV2'!$A:$A,'CLV2'!E:E)</f>
        <v>2.VEGETABLES</v>
      </c>
      <c r="AG811" s="135" t="str">
        <f t="shared" si="10"/>
        <v>KG</v>
      </c>
      <c r="AH811" s="136">
        <f t="shared" si="11"/>
        <v>0.00487804878</v>
      </c>
      <c r="AI811" s="137">
        <f t="array" ref="AI811">XLOOKUP(E811,'Đơn giá'!A:A,'Đơn giá'!D:D)</f>
        <v>55000</v>
      </c>
      <c r="AJ811" s="138">
        <f t="shared" si="12"/>
        <v>1100</v>
      </c>
      <c r="AK811" s="138">
        <f t="shared" si="13"/>
        <v>1100</v>
      </c>
      <c r="AL811" s="138">
        <f t="shared" si="14"/>
        <v>0</v>
      </c>
      <c r="AM811" s="138">
        <f t="shared" si="15"/>
        <v>0</v>
      </c>
      <c r="AN811" s="138">
        <f t="shared" si="16"/>
        <v>0</v>
      </c>
      <c r="AO811" s="139" t="str">
        <f t="array" ref="AO811">XLOOKUP($D:$D,'DS ST'!$J:$J,'DS ST'!K:K)</f>
        <v>SC008010 - Lê Nguyễn Ngọc Phượng</v>
      </c>
      <c r="AP811" s="139" t="str">
        <f t="array" ref="AP811">XLOOKUP($D:$D,'DS ST'!$J:$J,'DS ST'!L:L)</f>
        <v>Nguyễn Thị Cà</v>
      </c>
      <c r="AQ811" s="139" t="str">
        <f t="array" ref="AQ811">XLOOKUP($D:$D,'DS ST'!$J:$J,'DS ST'!M:M)</f>
        <v>HCM 016</v>
      </c>
      <c r="AR811" s="140"/>
      <c r="AS811" s="140"/>
      <c r="AT811" s="135" t="str">
        <f t="array" ref="AT811">xlookup($E:$E,'CLV2'!$A:$A,'CLV2'!$F:$F)</f>
        <v>3.LEAFY VEGGIES</v>
      </c>
      <c r="AU811" s="135" t="str">
        <f t="array" ref="AU811">xlookup($E:$E,'CLV2'!$A:$A,'CLV2'!$G:$G)</f>
        <v>4.Rau Ăn Bông</v>
      </c>
      <c r="AV811" s="142"/>
      <c r="AW811" s="143"/>
      <c r="AX811" s="144"/>
    </row>
    <row r="812" ht="22.5" customHeight="1">
      <c r="A812" s="113"/>
      <c r="B812" s="114">
        <v>46236.0</v>
      </c>
      <c r="C812" s="115" t="s">
        <v>343</v>
      </c>
      <c r="D812" s="116" t="str">
        <f>VLOOKUP(C812,'DS ST'!A:B,2,0)</f>
        <v>A126</v>
      </c>
      <c r="E812" s="117">
        <v>11768.0</v>
      </c>
      <c r="F812" s="115" t="s">
        <v>1914</v>
      </c>
      <c r="G812" s="115" t="s">
        <v>29</v>
      </c>
      <c r="H812" s="118">
        <v>6.0</v>
      </c>
      <c r="I812" s="118">
        <v>5.0</v>
      </c>
      <c r="J812" s="119">
        <f t="shared" si="4"/>
        <v>1</v>
      </c>
      <c r="K812" s="115" t="s">
        <v>5715</v>
      </c>
      <c r="L812" s="121" t="str">
        <f t="shared" si="5"/>
        <v>PT160326611768</v>
      </c>
      <c r="M812" s="219" t="s">
        <v>5716</v>
      </c>
      <c r="N812" s="122"/>
      <c r="O812" s="122"/>
      <c r="P812" s="119">
        <f t="shared" si="6"/>
        <v>1</v>
      </c>
      <c r="Q812" s="124"/>
      <c r="R812" s="124"/>
      <c r="S812" s="124"/>
      <c r="T812" s="125" t="s">
        <v>695</v>
      </c>
      <c r="U812" s="126" t="s">
        <v>697</v>
      </c>
      <c r="V812" s="127" t="s">
        <v>1500</v>
      </c>
      <c r="W812" s="129" t="str">
        <f t="shared" si="7"/>
        <v/>
      </c>
      <c r="X812" s="129" t="str">
        <f t="shared" si="34"/>
        <v/>
      </c>
      <c r="Y812" s="130" t="str">
        <f>IF(N(P812)&lt;=0,"",IF(OR(T812="Hình KDB",T812="Hình tele",ISNUMBER(SEARCH("Hình KDB",T812)),ISNUMBER(SEARCH("Hình tele",T812)),ISNUMBER(SEARCH("sai code",T812)),ISNUMBER(SEARCH("Thiếu kiện",U812))),"Kho rau",IF(AND(T812&lt;&gt;"Hình KDB",T812&lt;&gt;"Hình tele"),"Chưa xác định",IF(N(O812)&gt;0,IF(OR(T812="Hình KDB",T812="Hình tele",ISNUMBER(SEARCH("Hình KDB",T812)),ISNUMBER(SEARCH("Hình tele",T812)),ISNUMBER(SEARCH("sai code",T812)),ISNUMBER(SEARCH("Thiếu kiện",U812))),"Kho rau","Chưa xác định"),IF(OR(T812="Hình KDB",T812="Hình tele",ISNUMBER(SEARCH("Hình KDB",T812)),ISNUMBER(SEARCH("Hình tele",T812)),ISNUMBER(SEARCH("sai code",T812)),ISNUMBER(SEARCH("Thiếu kiện",U812))),"Kho rau",IF(V812="Chưa xác định","Chưa xác định",IF(OR(V812="DC giao thiếu",V812="TX giao thiếu kiện",V812="Hàng không đạt CL"),"Kho rau","")))))))</f>
        <v>Kho rau</v>
      </c>
      <c r="Z812" s="131" t="s">
        <v>745</v>
      </c>
      <c r="AA812" s="124"/>
      <c r="AB812" s="132"/>
      <c r="AC812" s="133"/>
      <c r="AD812" s="134"/>
      <c r="AE812" s="133"/>
      <c r="AF812" s="135" t="str">
        <f t="array" ref="AF812">xlookup($E:$E,'CLV2'!$A:$A,'CLV2'!E:E)</f>
        <v>2.VEGETABLES</v>
      </c>
      <c r="AG812" s="135" t="str">
        <f t="shared" si="10"/>
        <v>Pack</v>
      </c>
      <c r="AH812" s="136">
        <f t="shared" si="11"/>
        <v>0.1666666667</v>
      </c>
      <c r="AI812" s="137" t="str">
        <f t="array" ref="AI812">XLOOKUP(E812,'Đơn giá'!A:A,'Đơn giá'!D:D)</f>
        <v>#N/A</v>
      </c>
      <c r="AJ812" s="138" t="str">
        <f t="shared" si="12"/>
        <v>#N/A</v>
      </c>
      <c r="AK812" s="138">
        <f t="shared" si="13"/>
        <v>0</v>
      </c>
      <c r="AL812" s="138">
        <f t="shared" si="14"/>
        <v>0</v>
      </c>
      <c r="AM812" s="138" t="str">
        <f t="shared" si="15"/>
        <v>#N/A</v>
      </c>
      <c r="AN812" s="138">
        <f t="shared" si="16"/>
        <v>0</v>
      </c>
      <c r="AO812" s="139" t="str">
        <f t="array" ref="AO812">XLOOKUP($D:$D,'DS ST'!$J:$J,'DS ST'!K:K)</f>
        <v>SC002264 - Võ Thị Thùy Dương</v>
      </c>
      <c r="AP812" s="139" t="str">
        <f t="array" ref="AP812">XLOOKUP($D:$D,'DS ST'!$J:$J,'DS ST'!L:L)</f>
        <v>Võ Thị Huệ</v>
      </c>
      <c r="AQ812" s="139" t="str">
        <f t="array" ref="AQ812">XLOOKUP($D:$D,'DS ST'!$J:$J,'DS ST'!M:M)</f>
        <v>HCM 032</v>
      </c>
      <c r="AR812" s="140"/>
      <c r="AS812" s="140"/>
      <c r="AT812" s="135" t="str">
        <f t="array" ref="AT812">xlookup($E:$E,'CLV2'!$A:$A,'CLV2'!$F:$F)</f>
        <v>3.LEAFY VEGGIES</v>
      </c>
      <c r="AU812" s="135" t="str">
        <f t="array" ref="AU812">xlookup($E:$E,'CLV2'!$A:$A,'CLV2'!$G:$G)</f>
        <v>4.Rau Ăn Lá Thông Dụng</v>
      </c>
      <c r="AV812" s="142"/>
      <c r="AW812" s="143"/>
      <c r="AX812" s="144"/>
    </row>
    <row r="813" ht="22.5" customHeight="1">
      <c r="A813" s="113"/>
      <c r="B813" s="114">
        <v>46236.0</v>
      </c>
      <c r="C813" s="115" t="s">
        <v>343</v>
      </c>
      <c r="D813" s="116" t="str">
        <f>VLOOKUP(C813,'DS ST'!A:B,2,0)</f>
        <v>A126</v>
      </c>
      <c r="E813" s="117">
        <v>1101079.0</v>
      </c>
      <c r="F813" s="115" t="s">
        <v>2047</v>
      </c>
      <c r="G813" s="115" t="s">
        <v>104</v>
      </c>
      <c r="H813" s="118">
        <v>3.0</v>
      </c>
      <c r="I813" s="118">
        <v>2.98</v>
      </c>
      <c r="J813" s="119">
        <f t="shared" si="4"/>
        <v>0.02</v>
      </c>
      <c r="K813" s="115" t="s">
        <v>5715</v>
      </c>
      <c r="L813" s="121" t="str">
        <f t="shared" si="5"/>
        <v>PT16032661101079</v>
      </c>
      <c r="M813" s="219" t="s">
        <v>5716</v>
      </c>
      <c r="N813" s="122">
        <v>0.020000000000000018</v>
      </c>
      <c r="O813" s="122"/>
      <c r="P813" s="119">
        <f t="shared" si="6"/>
        <v>0</v>
      </c>
      <c r="Q813" s="124"/>
      <c r="R813" s="124"/>
      <c r="S813" s="124"/>
      <c r="T813" s="125" t="s">
        <v>695</v>
      </c>
      <c r="U813" s="126" t="s">
        <v>697</v>
      </c>
      <c r="V813" s="127" t="s">
        <v>492</v>
      </c>
      <c r="W813" s="129" t="str">
        <f t="shared" si="7"/>
        <v>Hao hụt</v>
      </c>
      <c r="X813" s="129" t="str">
        <f t="shared" si="34"/>
        <v/>
      </c>
      <c r="Y813" s="154" t="s">
        <v>499</v>
      </c>
      <c r="Z813" s="131" t="s">
        <v>745</v>
      </c>
      <c r="AA813" s="124"/>
      <c r="AB813" s="132"/>
      <c r="AC813" s="133"/>
      <c r="AD813" s="134"/>
      <c r="AE813" s="133"/>
      <c r="AF813" s="135" t="str">
        <f t="array" ref="AF813">xlookup($E:$E,'CLV2'!$A:$A,'CLV2'!E:E)</f>
        <v>2.FRUITS</v>
      </c>
      <c r="AG813" s="135" t="str">
        <f t="shared" si="10"/>
        <v>KG</v>
      </c>
      <c r="AH813" s="136">
        <f t="shared" si="11"/>
        <v>0.006666666667</v>
      </c>
      <c r="AI813" s="137">
        <f t="array" ref="AI813">XLOOKUP(E813,'Đơn giá'!A:A,'Đơn giá'!D:D)</f>
        <v>69416</v>
      </c>
      <c r="AJ813" s="138">
        <f t="shared" si="12"/>
        <v>1388.32</v>
      </c>
      <c r="AK813" s="138">
        <f t="shared" si="13"/>
        <v>1388.32</v>
      </c>
      <c r="AL813" s="138">
        <f t="shared" si="14"/>
        <v>0</v>
      </c>
      <c r="AM813" s="138">
        <f t="shared" si="15"/>
        <v>0</v>
      </c>
      <c r="AN813" s="138">
        <f t="shared" si="16"/>
        <v>0</v>
      </c>
      <c r="AO813" s="139" t="str">
        <f t="array" ref="AO813">XLOOKUP($D:$D,'DS ST'!$J:$J,'DS ST'!K:K)</f>
        <v>SC002264 - Võ Thị Thùy Dương</v>
      </c>
      <c r="AP813" s="139" t="str">
        <f t="array" ref="AP813">XLOOKUP($D:$D,'DS ST'!$J:$J,'DS ST'!L:L)</f>
        <v>Võ Thị Huệ</v>
      </c>
      <c r="AQ813" s="139" t="str">
        <f t="array" ref="AQ813">XLOOKUP($D:$D,'DS ST'!$J:$J,'DS ST'!M:M)</f>
        <v>HCM 032</v>
      </c>
      <c r="AR813" s="140"/>
      <c r="AS813" s="140"/>
      <c r="AT813" s="135" t="str">
        <f t="array" ref="AT813">xlookup($E:$E,'CLV2'!$A:$A,'CLV2'!$F:$F)</f>
        <v>3.LOCAL FRUITS</v>
      </c>
      <c r="AU813" s="135" t="str">
        <f t="array" ref="AU813">xlookup($E:$E,'CLV2'!$A:$A,'CLV2'!$G:$G)</f>
        <v>4.Bơ</v>
      </c>
      <c r="AV813" s="142"/>
      <c r="AW813" s="143"/>
      <c r="AX813" s="144"/>
    </row>
    <row r="814" ht="22.5" customHeight="1">
      <c r="A814" s="113"/>
      <c r="B814" s="114">
        <v>46236.0</v>
      </c>
      <c r="C814" s="115" t="s">
        <v>343</v>
      </c>
      <c r="D814" s="116" t="str">
        <f>VLOOKUP(C814,'DS ST'!A:B,2,0)</f>
        <v>A126</v>
      </c>
      <c r="E814" s="117">
        <v>1101592.0</v>
      </c>
      <c r="F814" s="115" t="s">
        <v>1161</v>
      </c>
      <c r="G814" s="115" t="s">
        <v>104</v>
      </c>
      <c r="H814" s="118">
        <v>10.4</v>
      </c>
      <c r="I814" s="118">
        <v>10.2</v>
      </c>
      <c r="J814" s="119">
        <f t="shared" si="4"/>
        <v>0.2</v>
      </c>
      <c r="K814" s="115" t="s">
        <v>5715</v>
      </c>
      <c r="L814" s="121" t="str">
        <f t="shared" si="5"/>
        <v>PT16032661101592</v>
      </c>
      <c r="M814" s="219" t="s">
        <v>5716</v>
      </c>
      <c r="N814" s="122">
        <v>0.20000000000000107</v>
      </c>
      <c r="O814" s="122"/>
      <c r="P814" s="119">
        <f t="shared" si="6"/>
        <v>0</v>
      </c>
      <c r="Q814" s="124"/>
      <c r="R814" s="124"/>
      <c r="S814" s="124"/>
      <c r="T814" s="125" t="s">
        <v>695</v>
      </c>
      <c r="U814" s="126" t="s">
        <v>697</v>
      </c>
      <c r="V814" s="127" t="s">
        <v>492</v>
      </c>
      <c r="W814" s="129" t="str">
        <f t="shared" si="7"/>
        <v>Hao hụt</v>
      </c>
      <c r="X814" s="129" t="str">
        <f t="shared" si="34"/>
        <v/>
      </c>
      <c r="Y814" s="154" t="s">
        <v>499</v>
      </c>
      <c r="Z814" s="131" t="s">
        <v>745</v>
      </c>
      <c r="AA814" s="124"/>
      <c r="AB814" s="132"/>
      <c r="AC814" s="133"/>
      <c r="AD814" s="134"/>
      <c r="AE814" s="133"/>
      <c r="AF814" s="135" t="str">
        <f t="array" ref="AF814">xlookup($E:$E,'CLV2'!$A:$A,'CLV2'!E:E)</f>
        <v>2.FRUITS</v>
      </c>
      <c r="AG814" s="135" t="str">
        <f t="shared" si="10"/>
        <v>KG</v>
      </c>
      <c r="AH814" s="136">
        <f t="shared" si="11"/>
        <v>0.01923076923</v>
      </c>
      <c r="AI814" s="137">
        <f t="array" ref="AI814">XLOOKUP(E814,'Đơn giá'!A:A,'Đơn giá'!D:D)</f>
        <v>73000</v>
      </c>
      <c r="AJ814" s="138">
        <f t="shared" si="12"/>
        <v>14600</v>
      </c>
      <c r="AK814" s="138">
        <f t="shared" si="13"/>
        <v>14600</v>
      </c>
      <c r="AL814" s="138">
        <f t="shared" si="14"/>
        <v>0</v>
      </c>
      <c r="AM814" s="138">
        <f t="shared" si="15"/>
        <v>0</v>
      </c>
      <c r="AN814" s="138">
        <f t="shared" si="16"/>
        <v>0</v>
      </c>
      <c r="AO814" s="139" t="str">
        <f t="array" ref="AO814">XLOOKUP($D:$D,'DS ST'!$J:$J,'DS ST'!K:K)</f>
        <v>SC002264 - Võ Thị Thùy Dương</v>
      </c>
      <c r="AP814" s="139" t="str">
        <f t="array" ref="AP814">XLOOKUP($D:$D,'DS ST'!$J:$J,'DS ST'!L:L)</f>
        <v>Võ Thị Huệ</v>
      </c>
      <c r="AQ814" s="139" t="str">
        <f t="array" ref="AQ814">XLOOKUP($D:$D,'DS ST'!$J:$J,'DS ST'!M:M)</f>
        <v>HCM 032</v>
      </c>
      <c r="AR814" s="140"/>
      <c r="AS814" s="140"/>
      <c r="AT814" s="135" t="str">
        <f t="array" ref="AT814">xlookup($E:$E,'CLV2'!$A:$A,'CLV2'!$F:$F)</f>
        <v>3.LOCAL FRUITS</v>
      </c>
      <c r="AU814" s="135" t="str">
        <f t="array" ref="AU814">xlookup($E:$E,'CLV2'!$A:$A,'CLV2'!$G:$G)</f>
        <v>4.Sầu Riêng</v>
      </c>
      <c r="AV814" s="142"/>
      <c r="AW814" s="143"/>
      <c r="AX814" s="144"/>
    </row>
    <row r="815" ht="22.5" customHeight="1">
      <c r="A815" s="113"/>
      <c r="B815" s="114">
        <v>46236.0</v>
      </c>
      <c r="C815" s="115" t="s">
        <v>366</v>
      </c>
      <c r="D815" s="116" t="str">
        <f>VLOOKUP(C815,'DS ST'!A:B,2,0)</f>
        <v>A129</v>
      </c>
      <c r="E815" s="117">
        <v>1100816.0</v>
      </c>
      <c r="F815" s="115" t="s">
        <v>919</v>
      </c>
      <c r="G815" s="115" t="s">
        <v>104</v>
      </c>
      <c r="H815" s="118">
        <v>14.9</v>
      </c>
      <c r="I815" s="118">
        <v>14.86</v>
      </c>
      <c r="J815" s="119">
        <f t="shared" si="4"/>
        <v>0.04</v>
      </c>
      <c r="K815" s="115" t="s">
        <v>5717</v>
      </c>
      <c r="L815" s="121" t="str">
        <f t="shared" si="5"/>
        <v>PT16032651100816</v>
      </c>
      <c r="M815" s="219" t="s">
        <v>5718</v>
      </c>
      <c r="N815" s="122">
        <v>0.040000000000000924</v>
      </c>
      <c r="O815" s="122"/>
      <c r="P815" s="119">
        <f t="shared" si="6"/>
        <v>0</v>
      </c>
      <c r="Q815" s="124"/>
      <c r="R815" s="124"/>
      <c r="S815" s="124"/>
      <c r="T815" s="125" t="s">
        <v>3271</v>
      </c>
      <c r="U815" s="126" t="s">
        <v>697</v>
      </c>
      <c r="V815" s="127" t="s">
        <v>492</v>
      </c>
      <c r="W815" s="129" t="str">
        <f t="shared" si="7"/>
        <v>Hao hụt</v>
      </c>
      <c r="X815" s="129" t="str">
        <f t="shared" si="34"/>
        <v/>
      </c>
      <c r="Y815" s="154" t="s">
        <v>499</v>
      </c>
      <c r="Z815" s="131" t="s">
        <v>745</v>
      </c>
      <c r="AA815" s="124"/>
      <c r="AB815" s="132"/>
      <c r="AC815" s="133"/>
      <c r="AD815" s="134"/>
      <c r="AE815" s="133"/>
      <c r="AF815" s="135" t="str">
        <f t="array" ref="AF815">xlookup($E:$E,'CLV2'!$A:$A,'CLV2'!E:E)</f>
        <v>2.FRUITS</v>
      </c>
      <c r="AG815" s="135" t="str">
        <f t="shared" si="10"/>
        <v>KG</v>
      </c>
      <c r="AH815" s="136">
        <f t="shared" si="11"/>
        <v>0.002684563758</v>
      </c>
      <c r="AI815" s="137">
        <f t="array" ref="AI815">XLOOKUP(E815,'Đơn giá'!A:A,'Đơn giá'!D:D)</f>
        <v>19000</v>
      </c>
      <c r="AJ815" s="138">
        <f t="shared" si="12"/>
        <v>760</v>
      </c>
      <c r="AK815" s="138">
        <f t="shared" si="13"/>
        <v>760</v>
      </c>
      <c r="AL815" s="138">
        <f t="shared" si="14"/>
        <v>0</v>
      </c>
      <c r="AM815" s="138">
        <f t="shared" si="15"/>
        <v>0</v>
      </c>
      <c r="AN815" s="138">
        <f t="shared" si="16"/>
        <v>0</v>
      </c>
      <c r="AO815" s="139" t="str">
        <f t="array" ref="AO815">XLOOKUP($D:$D,'DS ST'!$J:$J,'DS ST'!K:K)</f>
        <v>SC005141 - Phạm Duy</v>
      </c>
      <c r="AP815" s="139" t="str">
        <f t="array" ref="AP815">XLOOKUP($D:$D,'DS ST'!$J:$J,'DS ST'!L:L)</f>
        <v>Võ Thị Huệ</v>
      </c>
      <c r="AQ815" s="139" t="str">
        <f t="array" ref="AQ815">XLOOKUP($D:$D,'DS ST'!$J:$J,'DS ST'!M:M)</f>
        <v>HCM 024</v>
      </c>
      <c r="AR815" s="140"/>
      <c r="AS815" s="140"/>
      <c r="AT815" s="135" t="str">
        <f t="array" ref="AT815">xlookup($E:$E,'CLV2'!$A:$A,'CLV2'!$F:$F)</f>
        <v>3.LOCAL FRUITS</v>
      </c>
      <c r="AU815" s="135" t="str">
        <f t="array" ref="AU815">xlookup($E:$E,'CLV2'!$A:$A,'CLV2'!$G:$G)</f>
        <v>4.Dưa Hấu</v>
      </c>
      <c r="AV815" s="142"/>
      <c r="AW815" s="143"/>
      <c r="AX815" s="144"/>
    </row>
    <row r="816" ht="22.5" customHeight="1">
      <c r="A816" s="113"/>
      <c r="B816" s="114">
        <v>46236.0</v>
      </c>
      <c r="C816" s="115" t="s">
        <v>366</v>
      </c>
      <c r="D816" s="116" t="str">
        <f>VLOOKUP(C816,'DS ST'!A:B,2,0)</f>
        <v>A129</v>
      </c>
      <c r="E816" s="117">
        <v>1100867.0</v>
      </c>
      <c r="F816" s="115" t="s">
        <v>924</v>
      </c>
      <c r="G816" s="115" t="s">
        <v>104</v>
      </c>
      <c r="H816" s="118">
        <v>6.0</v>
      </c>
      <c r="I816" s="118">
        <v>5.72</v>
      </c>
      <c r="J816" s="119">
        <f t="shared" si="4"/>
        <v>0.28</v>
      </c>
      <c r="K816" s="115" t="s">
        <v>5717</v>
      </c>
      <c r="L816" s="121" t="str">
        <f t="shared" si="5"/>
        <v>PT16032651100867</v>
      </c>
      <c r="M816" s="219" t="s">
        <v>5718</v>
      </c>
      <c r="N816" s="122">
        <v>0.28000000000000025</v>
      </c>
      <c r="O816" s="122"/>
      <c r="P816" s="119">
        <f t="shared" si="6"/>
        <v>0</v>
      </c>
      <c r="Q816" s="124"/>
      <c r="R816" s="124"/>
      <c r="S816" s="124"/>
      <c r="T816" s="125" t="s">
        <v>3271</v>
      </c>
      <c r="U816" s="126" t="s">
        <v>697</v>
      </c>
      <c r="V816" s="127" t="s">
        <v>492</v>
      </c>
      <c r="W816" s="129" t="str">
        <f t="shared" si="7"/>
        <v>Hao hụt</v>
      </c>
      <c r="X816" s="129" t="str">
        <f t="shared" si="34"/>
        <v/>
      </c>
      <c r="Y816" s="154" t="s">
        <v>499</v>
      </c>
      <c r="Z816" s="131" t="s">
        <v>745</v>
      </c>
      <c r="AA816" s="124"/>
      <c r="AB816" s="132"/>
      <c r="AC816" s="133"/>
      <c r="AD816" s="134"/>
      <c r="AE816" s="133"/>
      <c r="AF816" s="135" t="str">
        <f t="array" ref="AF816">xlookup($E:$E,'CLV2'!$A:$A,'CLV2'!E:E)</f>
        <v>2.FRUITS</v>
      </c>
      <c r="AG816" s="135" t="str">
        <f t="shared" si="10"/>
        <v>KG</v>
      </c>
      <c r="AH816" s="136">
        <f t="shared" si="11"/>
        <v>0.04666666667</v>
      </c>
      <c r="AI816" s="137">
        <f t="array" ref="AI816">XLOOKUP(E816,'Đơn giá'!A:A,'Đơn giá'!D:D)</f>
        <v>33000</v>
      </c>
      <c r="AJ816" s="138">
        <f t="shared" si="12"/>
        <v>9240</v>
      </c>
      <c r="AK816" s="138">
        <f t="shared" si="13"/>
        <v>9240</v>
      </c>
      <c r="AL816" s="138">
        <f t="shared" si="14"/>
        <v>0</v>
      </c>
      <c r="AM816" s="138">
        <f t="shared" si="15"/>
        <v>0</v>
      </c>
      <c r="AN816" s="138">
        <f t="shared" si="16"/>
        <v>0</v>
      </c>
      <c r="AO816" s="139" t="str">
        <f t="array" ref="AO816">XLOOKUP($D:$D,'DS ST'!$J:$J,'DS ST'!K:K)</f>
        <v>SC005141 - Phạm Duy</v>
      </c>
      <c r="AP816" s="139" t="str">
        <f t="array" ref="AP816">XLOOKUP($D:$D,'DS ST'!$J:$J,'DS ST'!L:L)</f>
        <v>Võ Thị Huệ</v>
      </c>
      <c r="AQ816" s="139" t="str">
        <f t="array" ref="AQ816">XLOOKUP($D:$D,'DS ST'!$J:$J,'DS ST'!M:M)</f>
        <v>HCM 024</v>
      </c>
      <c r="AR816" s="140"/>
      <c r="AS816" s="140"/>
      <c r="AT816" s="135" t="str">
        <f t="array" ref="AT816">xlookup($E:$E,'CLV2'!$A:$A,'CLV2'!$F:$F)</f>
        <v>3.LOCAL FRUITS</v>
      </c>
      <c r="AU816" s="135" t="str">
        <f t="array" ref="AU816">xlookup($E:$E,'CLV2'!$A:$A,'CLV2'!$G:$G)</f>
        <v>4.Bưởi</v>
      </c>
      <c r="AV816" s="142"/>
      <c r="AW816" s="143"/>
      <c r="AX816" s="144"/>
    </row>
    <row r="817" ht="22.5" customHeight="1">
      <c r="A817" s="113"/>
      <c r="B817" s="114">
        <v>46236.0</v>
      </c>
      <c r="C817" s="115" t="s">
        <v>366</v>
      </c>
      <c r="D817" s="116" t="str">
        <f>VLOOKUP(C817,'DS ST'!A:B,2,0)</f>
        <v>A129</v>
      </c>
      <c r="E817" s="117">
        <v>1100917.0</v>
      </c>
      <c r="F817" s="115" t="s">
        <v>928</v>
      </c>
      <c r="G817" s="115" t="s">
        <v>104</v>
      </c>
      <c r="H817" s="118">
        <v>14.1</v>
      </c>
      <c r="I817" s="118">
        <v>14.0</v>
      </c>
      <c r="J817" s="119">
        <f t="shared" si="4"/>
        <v>0.1</v>
      </c>
      <c r="K817" s="115" t="s">
        <v>5717</v>
      </c>
      <c r="L817" s="121" t="str">
        <f t="shared" si="5"/>
        <v>PT16032651100917</v>
      </c>
      <c r="M817" s="219" t="s">
        <v>5718</v>
      </c>
      <c r="N817" s="122">
        <v>0.09999999999999964</v>
      </c>
      <c r="O817" s="122"/>
      <c r="P817" s="119">
        <f t="shared" si="6"/>
        <v>0</v>
      </c>
      <c r="Q817" s="124"/>
      <c r="R817" s="124"/>
      <c r="S817" s="124"/>
      <c r="T817" s="125" t="s">
        <v>3271</v>
      </c>
      <c r="U817" s="126" t="s">
        <v>697</v>
      </c>
      <c r="V817" s="127" t="s">
        <v>492</v>
      </c>
      <c r="W817" s="129" t="str">
        <f t="shared" si="7"/>
        <v>Hao hụt</v>
      </c>
      <c r="X817" s="129" t="str">
        <f t="shared" si="34"/>
        <v/>
      </c>
      <c r="Y817" s="154" t="s">
        <v>499</v>
      </c>
      <c r="Z817" s="131" t="s">
        <v>745</v>
      </c>
      <c r="AA817" s="124"/>
      <c r="AB817" s="132"/>
      <c r="AC817" s="133"/>
      <c r="AD817" s="134"/>
      <c r="AE817" s="133"/>
      <c r="AF817" s="135" t="str">
        <f t="array" ref="AF817">xlookup($E:$E,'CLV2'!$A:$A,'CLV2'!E:E)</f>
        <v>2.VEGETABLES</v>
      </c>
      <c r="AG817" s="135" t="str">
        <f t="shared" si="10"/>
        <v>KG</v>
      </c>
      <c r="AH817" s="136">
        <f t="shared" si="11"/>
        <v>0.007092198582</v>
      </c>
      <c r="AI817" s="137">
        <f t="array" ref="AI817">XLOOKUP(E817,'Đơn giá'!A:A,'Đơn giá'!D:D)</f>
        <v>24500</v>
      </c>
      <c r="AJ817" s="138">
        <f t="shared" si="12"/>
        <v>2450</v>
      </c>
      <c r="AK817" s="138">
        <f t="shared" si="13"/>
        <v>2450</v>
      </c>
      <c r="AL817" s="138">
        <f t="shared" si="14"/>
        <v>0</v>
      </c>
      <c r="AM817" s="138">
        <f t="shared" si="15"/>
        <v>0</v>
      </c>
      <c r="AN817" s="138">
        <f t="shared" si="16"/>
        <v>0</v>
      </c>
      <c r="AO817" s="139" t="str">
        <f t="array" ref="AO817">XLOOKUP($D:$D,'DS ST'!$J:$J,'DS ST'!K:K)</f>
        <v>SC005141 - Phạm Duy</v>
      </c>
      <c r="AP817" s="139" t="str">
        <f t="array" ref="AP817">XLOOKUP($D:$D,'DS ST'!$J:$J,'DS ST'!L:L)</f>
        <v>Võ Thị Huệ</v>
      </c>
      <c r="AQ817" s="139" t="str">
        <f t="array" ref="AQ817">XLOOKUP($D:$D,'DS ST'!$J:$J,'DS ST'!M:M)</f>
        <v>HCM 024</v>
      </c>
      <c r="AR817" s="140"/>
      <c r="AS817" s="140"/>
      <c r="AT817" s="135" t="str">
        <f t="array" ref="AT817">xlookup($E:$E,'CLV2'!$A:$A,'CLV2'!$F:$F)</f>
        <v>3.FRUIT VEGGIES</v>
      </c>
      <c r="AU817" s="135" t="str">
        <f t="array" ref="AU817">xlookup($E:$E,'CLV2'!$A:$A,'CLV2'!$G:$G)</f>
        <v>4.Bầu, Bí, Mướp</v>
      </c>
      <c r="AV817" s="142"/>
      <c r="AW817" s="143"/>
      <c r="AX817" s="144"/>
    </row>
    <row r="818" ht="22.5" customHeight="1">
      <c r="A818" s="113"/>
      <c r="B818" s="114">
        <v>46236.0</v>
      </c>
      <c r="C818" s="115" t="s">
        <v>366</v>
      </c>
      <c r="D818" s="116" t="str">
        <f>VLOOKUP(C818,'DS ST'!A:B,2,0)</f>
        <v>A129</v>
      </c>
      <c r="E818" s="117">
        <v>1101003.0</v>
      </c>
      <c r="F818" s="115" t="s">
        <v>1984</v>
      </c>
      <c r="G818" s="115" t="s">
        <v>104</v>
      </c>
      <c r="H818" s="118">
        <v>12.2</v>
      </c>
      <c r="I818" s="118">
        <v>12.04</v>
      </c>
      <c r="J818" s="119">
        <f t="shared" si="4"/>
        <v>0.16</v>
      </c>
      <c r="K818" s="115" t="s">
        <v>5717</v>
      </c>
      <c r="L818" s="121" t="str">
        <f t="shared" si="5"/>
        <v>PT16032651101003</v>
      </c>
      <c r="M818" s="219" t="s">
        <v>5718</v>
      </c>
      <c r="N818" s="122">
        <v>0.16000000000000014</v>
      </c>
      <c r="O818" s="122"/>
      <c r="P818" s="119">
        <f t="shared" si="6"/>
        <v>0</v>
      </c>
      <c r="Q818" s="124"/>
      <c r="R818" s="124"/>
      <c r="S818" s="124"/>
      <c r="T818" s="125" t="s">
        <v>3271</v>
      </c>
      <c r="U818" s="126" t="s">
        <v>697</v>
      </c>
      <c r="V818" s="127" t="s">
        <v>492</v>
      </c>
      <c r="W818" s="129" t="str">
        <f t="shared" si="7"/>
        <v>Hao hụt</v>
      </c>
      <c r="X818" s="129" t="str">
        <f t="shared" si="34"/>
        <v/>
      </c>
      <c r="Y818" s="154" t="s">
        <v>499</v>
      </c>
      <c r="Z818" s="131" t="s">
        <v>745</v>
      </c>
      <c r="AA818" s="124"/>
      <c r="AB818" s="132"/>
      <c r="AC818" s="133"/>
      <c r="AD818" s="134"/>
      <c r="AE818" s="133"/>
      <c r="AF818" s="135" t="str">
        <f t="array" ref="AF818">xlookup($E:$E,'CLV2'!$A:$A,'CLV2'!E:E)</f>
        <v>2.FRUITS</v>
      </c>
      <c r="AG818" s="135" t="str">
        <f t="shared" si="10"/>
        <v>KG</v>
      </c>
      <c r="AH818" s="136">
        <f t="shared" si="11"/>
        <v>0.0131147541</v>
      </c>
      <c r="AI818" s="137">
        <f t="array" ref="AI818">XLOOKUP(E818,'Đơn giá'!A:A,'Đơn giá'!D:D)</f>
        <v>24000</v>
      </c>
      <c r="AJ818" s="138">
        <f t="shared" si="12"/>
        <v>3840</v>
      </c>
      <c r="AK818" s="138">
        <f t="shared" si="13"/>
        <v>3840</v>
      </c>
      <c r="AL818" s="138">
        <f t="shared" si="14"/>
        <v>0</v>
      </c>
      <c r="AM818" s="138">
        <f t="shared" si="15"/>
        <v>0</v>
      </c>
      <c r="AN818" s="138">
        <f t="shared" si="16"/>
        <v>0</v>
      </c>
      <c r="AO818" s="139" t="str">
        <f t="array" ref="AO818">XLOOKUP($D:$D,'DS ST'!$J:$J,'DS ST'!K:K)</f>
        <v>SC005141 - Phạm Duy</v>
      </c>
      <c r="AP818" s="139" t="str">
        <f t="array" ref="AP818">XLOOKUP($D:$D,'DS ST'!$J:$J,'DS ST'!L:L)</f>
        <v>Võ Thị Huệ</v>
      </c>
      <c r="AQ818" s="139" t="str">
        <f t="array" ref="AQ818">XLOOKUP($D:$D,'DS ST'!$J:$J,'DS ST'!M:M)</f>
        <v>HCM 024</v>
      </c>
      <c r="AR818" s="140"/>
      <c r="AS818" s="140"/>
      <c r="AT818" s="135" t="str">
        <f t="array" ref="AT818">xlookup($E:$E,'CLV2'!$A:$A,'CLV2'!$F:$F)</f>
        <v>3.LOCAL FRUITS</v>
      </c>
      <c r="AU818" s="135" t="str">
        <f t="array" ref="AU818">xlookup($E:$E,'CLV2'!$A:$A,'CLV2'!$G:$G)</f>
        <v>4.Dưa Hấu</v>
      </c>
      <c r="AV818" s="142"/>
      <c r="AW818" s="143"/>
      <c r="AX818" s="144"/>
    </row>
    <row r="819" ht="22.5" customHeight="1">
      <c r="A819" s="113"/>
      <c r="B819" s="114">
        <v>46236.0</v>
      </c>
      <c r="C819" s="115" t="s">
        <v>366</v>
      </c>
      <c r="D819" s="116" t="str">
        <f>VLOOKUP(C819,'DS ST'!A:B,2,0)</f>
        <v>A129</v>
      </c>
      <c r="E819" s="117">
        <v>1101366.0</v>
      </c>
      <c r="F819" s="115" t="s">
        <v>1804</v>
      </c>
      <c r="G819" s="115" t="s">
        <v>104</v>
      </c>
      <c r="H819" s="118">
        <v>4.1</v>
      </c>
      <c r="I819" s="118">
        <v>3.58</v>
      </c>
      <c r="J819" s="119">
        <f t="shared" si="4"/>
        <v>0.52</v>
      </c>
      <c r="K819" s="115" t="s">
        <v>5717</v>
      </c>
      <c r="L819" s="121" t="str">
        <f t="shared" si="5"/>
        <v>PT16032651101366</v>
      </c>
      <c r="M819" s="219" t="s">
        <v>5718</v>
      </c>
      <c r="N819" s="122"/>
      <c r="O819" s="122"/>
      <c r="P819" s="119">
        <f t="shared" si="6"/>
        <v>0.52</v>
      </c>
      <c r="Q819" s="124"/>
      <c r="R819" s="124"/>
      <c r="S819" s="124"/>
      <c r="T819" s="125" t="s">
        <v>3271</v>
      </c>
      <c r="U819" s="126" t="s">
        <v>697</v>
      </c>
      <c r="V819" s="127" t="s">
        <v>1500</v>
      </c>
      <c r="W819" s="129" t="str">
        <f t="shared" si="7"/>
        <v/>
      </c>
      <c r="X819" s="129" t="str">
        <f t="shared" si="34"/>
        <v/>
      </c>
      <c r="Y819" s="154" t="s">
        <v>499</v>
      </c>
      <c r="Z819" s="131" t="s">
        <v>745</v>
      </c>
      <c r="AA819" s="124"/>
      <c r="AB819" s="132"/>
      <c r="AC819" s="133"/>
      <c r="AD819" s="134"/>
      <c r="AE819" s="133"/>
      <c r="AF819" s="135" t="str">
        <f t="array" ref="AF819">xlookup($E:$E,'CLV2'!$A:$A,'CLV2'!E:E)</f>
        <v>2.VEGETABLES</v>
      </c>
      <c r="AG819" s="135" t="str">
        <f t="shared" si="10"/>
        <v>KG</v>
      </c>
      <c r="AH819" s="136">
        <f t="shared" si="11"/>
        <v>0.1268292683</v>
      </c>
      <c r="AI819" s="137">
        <f t="array" ref="AI819">XLOOKUP(E819,'Đơn giá'!A:A,'Đơn giá'!D:D)</f>
        <v>55000</v>
      </c>
      <c r="AJ819" s="138">
        <f t="shared" si="12"/>
        <v>28600</v>
      </c>
      <c r="AK819" s="138">
        <f t="shared" si="13"/>
        <v>0</v>
      </c>
      <c r="AL819" s="138">
        <f t="shared" si="14"/>
        <v>0</v>
      </c>
      <c r="AM819" s="138">
        <f t="shared" si="15"/>
        <v>28600</v>
      </c>
      <c r="AN819" s="138">
        <f t="shared" si="16"/>
        <v>0</v>
      </c>
      <c r="AO819" s="139" t="str">
        <f t="array" ref="AO819">XLOOKUP($D:$D,'DS ST'!$J:$J,'DS ST'!K:K)</f>
        <v>SC005141 - Phạm Duy</v>
      </c>
      <c r="AP819" s="139" t="str">
        <f t="array" ref="AP819">XLOOKUP($D:$D,'DS ST'!$J:$J,'DS ST'!L:L)</f>
        <v>Võ Thị Huệ</v>
      </c>
      <c r="AQ819" s="139" t="str">
        <f t="array" ref="AQ819">XLOOKUP($D:$D,'DS ST'!$J:$J,'DS ST'!M:M)</f>
        <v>HCM 024</v>
      </c>
      <c r="AR819" s="140"/>
      <c r="AS819" s="140"/>
      <c r="AT819" s="135" t="str">
        <f t="array" ref="AT819">xlookup($E:$E,'CLV2'!$A:$A,'CLV2'!$F:$F)</f>
        <v>3.LEAFY VEGGIES</v>
      </c>
      <c r="AU819" s="135" t="str">
        <f t="array" ref="AU819">xlookup($E:$E,'CLV2'!$A:$A,'CLV2'!$G:$G)</f>
        <v>4.Rau Ăn Bông</v>
      </c>
      <c r="AV819" s="142"/>
      <c r="AW819" s="143"/>
      <c r="AX819" s="144"/>
    </row>
    <row r="820" ht="22.5" customHeight="1">
      <c r="A820" s="113"/>
      <c r="B820" s="114">
        <v>46236.0</v>
      </c>
      <c r="C820" s="115" t="s">
        <v>366</v>
      </c>
      <c r="D820" s="116" t="str">
        <f>VLOOKUP(C820,'DS ST'!A:B,2,0)</f>
        <v>A129</v>
      </c>
      <c r="E820" s="117">
        <v>1101992.0</v>
      </c>
      <c r="F820" s="115" t="s">
        <v>1193</v>
      </c>
      <c r="G820" s="115" t="s">
        <v>104</v>
      </c>
      <c r="H820" s="118">
        <v>3.0</v>
      </c>
      <c r="I820" s="118">
        <v>2.975</v>
      </c>
      <c r="J820" s="119">
        <f t="shared" si="4"/>
        <v>0.025</v>
      </c>
      <c r="K820" s="115" t="s">
        <v>5717</v>
      </c>
      <c r="L820" s="121" t="str">
        <f t="shared" si="5"/>
        <v>PT16032651101992</v>
      </c>
      <c r="M820" s="219" t="s">
        <v>5718</v>
      </c>
      <c r="N820" s="122">
        <v>0.02499999999999991</v>
      </c>
      <c r="O820" s="122"/>
      <c r="P820" s="119">
        <f t="shared" si="6"/>
        <v>0</v>
      </c>
      <c r="Q820" s="124"/>
      <c r="R820" s="124"/>
      <c r="S820" s="124"/>
      <c r="T820" s="125" t="s">
        <v>3271</v>
      </c>
      <c r="U820" s="126" t="s">
        <v>697</v>
      </c>
      <c r="V820" s="127" t="s">
        <v>492</v>
      </c>
      <c r="W820" s="129" t="str">
        <f t="shared" si="7"/>
        <v>Hao hụt</v>
      </c>
      <c r="X820" s="129" t="str">
        <f t="shared" si="34"/>
        <v/>
      </c>
      <c r="Y820" s="154" t="s">
        <v>499</v>
      </c>
      <c r="Z820" s="131" t="s">
        <v>745</v>
      </c>
      <c r="AA820" s="124"/>
      <c r="AB820" s="132"/>
      <c r="AC820" s="133"/>
      <c r="AD820" s="134"/>
      <c r="AE820" s="133"/>
      <c r="AF820" s="135" t="str">
        <f t="array" ref="AF820">xlookup($E:$E,'CLV2'!$A:$A,'CLV2'!E:E)</f>
        <v>2.FRUITS</v>
      </c>
      <c r="AG820" s="135" t="str">
        <f t="shared" si="10"/>
        <v>KG</v>
      </c>
      <c r="AH820" s="136">
        <f t="shared" si="11"/>
        <v>0.008333333333</v>
      </c>
      <c r="AI820" s="137">
        <f t="array" ref="AI820">XLOOKUP(E820,'Đơn giá'!A:A,'Đơn giá'!D:D)</f>
        <v>37000</v>
      </c>
      <c r="AJ820" s="138">
        <f t="shared" si="12"/>
        <v>925</v>
      </c>
      <c r="AK820" s="138">
        <f t="shared" si="13"/>
        <v>925</v>
      </c>
      <c r="AL820" s="138">
        <f t="shared" si="14"/>
        <v>0</v>
      </c>
      <c r="AM820" s="138">
        <f t="shared" si="15"/>
        <v>0</v>
      </c>
      <c r="AN820" s="138">
        <f t="shared" si="16"/>
        <v>0</v>
      </c>
      <c r="AO820" s="139" t="str">
        <f t="array" ref="AO820">XLOOKUP($D:$D,'DS ST'!$J:$J,'DS ST'!K:K)</f>
        <v>SC005141 - Phạm Duy</v>
      </c>
      <c r="AP820" s="139" t="str">
        <f t="array" ref="AP820">XLOOKUP($D:$D,'DS ST'!$J:$J,'DS ST'!L:L)</f>
        <v>Võ Thị Huệ</v>
      </c>
      <c r="AQ820" s="139" t="str">
        <f t="array" ref="AQ820">XLOOKUP($D:$D,'DS ST'!$J:$J,'DS ST'!M:M)</f>
        <v>HCM 024</v>
      </c>
      <c r="AR820" s="140"/>
      <c r="AS820" s="140"/>
      <c r="AT820" s="135" t="str">
        <f t="array" ref="AT820">xlookup($E:$E,'CLV2'!$A:$A,'CLV2'!$F:$F)</f>
        <v>3.LOCAL FRUITS</v>
      </c>
      <c r="AU820" s="135" t="str">
        <f t="array" ref="AU820">xlookup($E:$E,'CLV2'!$A:$A,'CLV2'!$G:$G)</f>
        <v>4.Xoài</v>
      </c>
      <c r="AV820" s="142"/>
      <c r="AW820" s="143"/>
      <c r="AX820" s="144"/>
    </row>
    <row r="821" ht="22.5" customHeight="1">
      <c r="A821" s="113"/>
      <c r="B821" s="114">
        <v>46236.0</v>
      </c>
      <c r="C821" s="115" t="s">
        <v>366</v>
      </c>
      <c r="D821" s="116" t="str">
        <f>VLOOKUP(C821,'DS ST'!A:B,2,0)</f>
        <v>A129</v>
      </c>
      <c r="E821" s="117">
        <v>1102981.0</v>
      </c>
      <c r="F821" s="115" t="s">
        <v>5260</v>
      </c>
      <c r="G821" s="115" t="s">
        <v>104</v>
      </c>
      <c r="H821" s="118">
        <v>6.3</v>
      </c>
      <c r="I821" s="118">
        <v>6.235</v>
      </c>
      <c r="J821" s="119">
        <f t="shared" si="4"/>
        <v>0.065</v>
      </c>
      <c r="K821" s="115" t="s">
        <v>5717</v>
      </c>
      <c r="L821" s="121" t="str">
        <f t="shared" si="5"/>
        <v>PT16032651102981</v>
      </c>
      <c r="M821" s="219" t="s">
        <v>5718</v>
      </c>
      <c r="N821" s="122">
        <v>0.0649999999999995</v>
      </c>
      <c r="O821" s="122"/>
      <c r="P821" s="119">
        <f t="shared" si="6"/>
        <v>0</v>
      </c>
      <c r="Q821" s="124"/>
      <c r="R821" s="124"/>
      <c r="S821" s="124"/>
      <c r="T821" s="125" t="s">
        <v>3271</v>
      </c>
      <c r="U821" s="126" t="s">
        <v>697</v>
      </c>
      <c r="V821" s="127" t="s">
        <v>492</v>
      </c>
      <c r="W821" s="129" t="str">
        <f t="shared" si="7"/>
        <v>Hao hụt</v>
      </c>
      <c r="X821" s="129" t="str">
        <f t="shared" si="34"/>
        <v/>
      </c>
      <c r="Y821" s="154" t="s">
        <v>499</v>
      </c>
      <c r="Z821" s="131" t="s">
        <v>745</v>
      </c>
      <c r="AA821" s="124"/>
      <c r="AB821" s="132"/>
      <c r="AC821" s="133"/>
      <c r="AD821" s="134"/>
      <c r="AE821" s="133"/>
      <c r="AF821" s="135" t="str">
        <f t="array" ref="AF821">xlookup($E:$E,'CLV2'!$A:$A,'CLV2'!E:E)</f>
        <v>2.FRUITS</v>
      </c>
      <c r="AG821" s="135" t="str">
        <f t="shared" si="10"/>
        <v>KG</v>
      </c>
      <c r="AH821" s="136">
        <f t="shared" si="11"/>
        <v>0.01031746032</v>
      </c>
      <c r="AI821" s="137" t="str">
        <f t="array" ref="AI821">XLOOKUP(E821,'Đơn giá'!A:A,'Đơn giá'!D:D)</f>
        <v>#N/A</v>
      </c>
      <c r="AJ821" s="138" t="str">
        <f t="shared" si="12"/>
        <v>#N/A</v>
      </c>
      <c r="AK821" s="138" t="str">
        <f t="shared" si="13"/>
        <v>#N/A</v>
      </c>
      <c r="AL821" s="138">
        <f t="shared" si="14"/>
        <v>0</v>
      </c>
      <c r="AM821" s="138" t="str">
        <f t="shared" si="15"/>
        <v>#N/A</v>
      </c>
      <c r="AN821" s="138">
        <f t="shared" si="16"/>
        <v>0</v>
      </c>
      <c r="AO821" s="139" t="str">
        <f t="array" ref="AO821">XLOOKUP($D:$D,'DS ST'!$J:$J,'DS ST'!K:K)</f>
        <v>SC005141 - Phạm Duy</v>
      </c>
      <c r="AP821" s="139" t="str">
        <f t="array" ref="AP821">XLOOKUP($D:$D,'DS ST'!$J:$J,'DS ST'!L:L)</f>
        <v>Võ Thị Huệ</v>
      </c>
      <c r="AQ821" s="139" t="str">
        <f t="array" ref="AQ821">XLOOKUP($D:$D,'DS ST'!$J:$J,'DS ST'!M:M)</f>
        <v>HCM 024</v>
      </c>
      <c r="AR821" s="140"/>
      <c r="AS821" s="140"/>
      <c r="AT821" s="135" t="str">
        <f t="array" ref="AT821">xlookup($E:$E,'CLV2'!$A:$A,'CLV2'!$F:$F)</f>
        <v>3.LOCAL FRUITS</v>
      </c>
      <c r="AU821" s="135" t="str">
        <f t="array" ref="AU821">xlookup($E:$E,'CLV2'!$A:$A,'CLV2'!$G:$G)</f>
        <v>4.Bơ</v>
      </c>
      <c r="AV821" s="142"/>
      <c r="AW821" s="143"/>
      <c r="AX821" s="144"/>
    </row>
    <row r="822" ht="22.5" customHeight="1">
      <c r="A822" s="113"/>
      <c r="B822" s="114">
        <v>46236.0</v>
      </c>
      <c r="C822" s="115" t="s">
        <v>469</v>
      </c>
      <c r="D822" s="116" t="str">
        <f>VLOOKUP(C822,'DS ST'!A:B,2,0)</f>
        <v>A150</v>
      </c>
      <c r="E822" s="117">
        <v>1101079.0</v>
      </c>
      <c r="F822" s="115" t="s">
        <v>2047</v>
      </c>
      <c r="G822" s="115" t="s">
        <v>104</v>
      </c>
      <c r="H822" s="118">
        <v>6.1</v>
      </c>
      <c r="I822" s="118">
        <v>6.04</v>
      </c>
      <c r="J822" s="119">
        <f t="shared" si="4"/>
        <v>0.06</v>
      </c>
      <c r="K822" s="115" t="s">
        <v>5719</v>
      </c>
      <c r="L822" s="121" t="str">
        <f t="shared" si="5"/>
        <v>PT16032641101079</v>
      </c>
      <c r="M822" s="219" t="s">
        <v>5720</v>
      </c>
      <c r="N822" s="122">
        <v>0.05999999999999961</v>
      </c>
      <c r="O822" s="122"/>
      <c r="P822" s="119">
        <f t="shared" si="6"/>
        <v>0</v>
      </c>
      <c r="Q822" s="124"/>
      <c r="R822" s="124"/>
      <c r="S822" s="124"/>
      <c r="T822" s="125" t="s">
        <v>3271</v>
      </c>
      <c r="U822" s="126" t="s">
        <v>697</v>
      </c>
      <c r="V822" s="127" t="s">
        <v>492</v>
      </c>
      <c r="W822" s="129" t="str">
        <f t="shared" si="7"/>
        <v>Hao hụt</v>
      </c>
      <c r="X822" s="129" t="str">
        <f t="shared" si="34"/>
        <v/>
      </c>
      <c r="Y822" s="154" t="s">
        <v>499</v>
      </c>
      <c r="Z822" s="131" t="s">
        <v>745</v>
      </c>
      <c r="AA822" s="124"/>
      <c r="AB822" s="132"/>
      <c r="AC822" s="133"/>
      <c r="AD822" s="134"/>
      <c r="AE822" s="133"/>
      <c r="AF822" s="135" t="str">
        <f t="array" ref="AF822">xlookup($E:$E,'CLV2'!$A:$A,'CLV2'!E:E)</f>
        <v>2.FRUITS</v>
      </c>
      <c r="AG822" s="135" t="str">
        <f t="shared" si="10"/>
        <v>KG</v>
      </c>
      <c r="AH822" s="136">
        <f t="shared" si="11"/>
        <v>0.009836065574</v>
      </c>
      <c r="AI822" s="137">
        <f t="array" ref="AI822">XLOOKUP(E822,'Đơn giá'!A:A,'Đơn giá'!D:D)</f>
        <v>69416</v>
      </c>
      <c r="AJ822" s="138">
        <f t="shared" si="12"/>
        <v>4164.96</v>
      </c>
      <c r="AK822" s="138">
        <f t="shared" si="13"/>
        <v>4164.96</v>
      </c>
      <c r="AL822" s="138">
        <f t="shared" si="14"/>
        <v>0</v>
      </c>
      <c r="AM822" s="138">
        <f t="shared" si="15"/>
        <v>0</v>
      </c>
      <c r="AN822" s="138">
        <f t="shared" si="16"/>
        <v>0</v>
      </c>
      <c r="AO822" s="139" t="str">
        <f t="array" ref="AO822">XLOOKUP($D:$D,'DS ST'!$J:$J,'DS ST'!K:K)</f>
        <v>SC005141 - Phạm Duy</v>
      </c>
      <c r="AP822" s="139" t="str">
        <f t="array" ref="AP822">XLOOKUP($D:$D,'DS ST'!$J:$J,'DS ST'!L:L)</f>
        <v>Võ Thị Huệ</v>
      </c>
      <c r="AQ822" s="139" t="str">
        <f t="array" ref="AQ822">XLOOKUP($D:$D,'DS ST'!$J:$J,'DS ST'!M:M)</f>
        <v>HCM 024</v>
      </c>
      <c r="AR822" s="140"/>
      <c r="AS822" s="140"/>
      <c r="AT822" s="135" t="str">
        <f t="array" ref="AT822">xlookup($E:$E,'CLV2'!$A:$A,'CLV2'!$F:$F)</f>
        <v>3.LOCAL FRUITS</v>
      </c>
      <c r="AU822" s="135" t="str">
        <f t="array" ref="AU822">xlookup($E:$E,'CLV2'!$A:$A,'CLV2'!$G:$G)</f>
        <v>4.Bơ</v>
      </c>
      <c r="AV822" s="142"/>
      <c r="AW822" s="143"/>
      <c r="AX822" s="144"/>
    </row>
    <row r="823" ht="22.5" customHeight="1">
      <c r="A823" s="113"/>
      <c r="B823" s="114">
        <v>46236.0</v>
      </c>
      <c r="C823" s="115" t="s">
        <v>469</v>
      </c>
      <c r="D823" s="116" t="str">
        <f>VLOOKUP(C823,'DS ST'!A:B,2,0)</f>
        <v>A150</v>
      </c>
      <c r="E823" s="117">
        <v>1101302.0</v>
      </c>
      <c r="F823" s="115" t="s">
        <v>944</v>
      </c>
      <c r="G823" s="115" t="s">
        <v>104</v>
      </c>
      <c r="H823" s="118">
        <v>8.0</v>
      </c>
      <c r="I823" s="118">
        <v>7.88</v>
      </c>
      <c r="J823" s="119">
        <f t="shared" si="4"/>
        <v>0.12</v>
      </c>
      <c r="K823" s="115" t="s">
        <v>5719</v>
      </c>
      <c r="L823" s="121" t="str">
        <f t="shared" si="5"/>
        <v>PT16032641101302</v>
      </c>
      <c r="M823" s="219" t="s">
        <v>5720</v>
      </c>
      <c r="N823" s="122">
        <v>0.1200000000000001</v>
      </c>
      <c r="O823" s="122"/>
      <c r="P823" s="119">
        <f t="shared" si="6"/>
        <v>0</v>
      </c>
      <c r="Q823" s="124"/>
      <c r="R823" s="124"/>
      <c r="S823" s="124"/>
      <c r="T823" s="125" t="s">
        <v>3271</v>
      </c>
      <c r="U823" s="126" t="s">
        <v>697</v>
      </c>
      <c r="V823" s="127" t="s">
        <v>492</v>
      </c>
      <c r="W823" s="129" t="str">
        <f t="shared" si="7"/>
        <v>Hao hụt</v>
      </c>
      <c r="X823" s="129" t="str">
        <f t="shared" si="34"/>
        <v/>
      </c>
      <c r="Y823" s="154" t="s">
        <v>499</v>
      </c>
      <c r="Z823" s="131" t="s">
        <v>745</v>
      </c>
      <c r="AA823" s="124"/>
      <c r="AB823" s="132"/>
      <c r="AC823" s="133"/>
      <c r="AD823" s="134"/>
      <c r="AE823" s="133"/>
      <c r="AF823" s="135" t="str">
        <f t="array" ref="AF823">xlookup($E:$E,'CLV2'!$A:$A,'CLV2'!E:E)</f>
        <v>2.FRUITS</v>
      </c>
      <c r="AG823" s="135" t="str">
        <f t="shared" si="10"/>
        <v>KG</v>
      </c>
      <c r="AH823" s="136">
        <f t="shared" si="11"/>
        <v>0.015</v>
      </c>
      <c r="AI823" s="137">
        <f t="array" ref="AI823">XLOOKUP(E823,'Đơn giá'!A:A,'Đơn giá'!D:D)</f>
        <v>17500</v>
      </c>
      <c r="AJ823" s="138">
        <f t="shared" si="12"/>
        <v>2100</v>
      </c>
      <c r="AK823" s="138">
        <f t="shared" si="13"/>
        <v>2100</v>
      </c>
      <c r="AL823" s="138">
        <f t="shared" si="14"/>
        <v>0</v>
      </c>
      <c r="AM823" s="138">
        <f t="shared" si="15"/>
        <v>0</v>
      </c>
      <c r="AN823" s="138">
        <f t="shared" si="16"/>
        <v>0</v>
      </c>
      <c r="AO823" s="139" t="str">
        <f t="array" ref="AO823">XLOOKUP($D:$D,'DS ST'!$J:$J,'DS ST'!K:K)</f>
        <v>SC005141 - Phạm Duy</v>
      </c>
      <c r="AP823" s="139" t="str">
        <f t="array" ref="AP823">XLOOKUP($D:$D,'DS ST'!$J:$J,'DS ST'!L:L)</f>
        <v>Võ Thị Huệ</v>
      </c>
      <c r="AQ823" s="139" t="str">
        <f t="array" ref="AQ823">XLOOKUP($D:$D,'DS ST'!$J:$J,'DS ST'!M:M)</f>
        <v>HCM 024</v>
      </c>
      <c r="AR823" s="140"/>
      <c r="AS823" s="140"/>
      <c r="AT823" s="135" t="str">
        <f t="array" ref="AT823">xlookup($E:$E,'CLV2'!$A:$A,'CLV2'!$F:$F)</f>
        <v>3.LOCAL FRUITS</v>
      </c>
      <c r="AU823" s="135" t="str">
        <f t="array" ref="AU823">xlookup($E:$E,'CLV2'!$A:$A,'CLV2'!$G:$G)</f>
        <v>4.Chuối</v>
      </c>
      <c r="AV823" s="142"/>
      <c r="AW823" s="143"/>
      <c r="AX823" s="144"/>
    </row>
    <row r="824" ht="22.5" customHeight="1">
      <c r="A824" s="113"/>
      <c r="B824" s="114">
        <v>46236.0</v>
      </c>
      <c r="C824" s="115" t="s">
        <v>469</v>
      </c>
      <c r="D824" s="116" t="str">
        <f>VLOOKUP(C824,'DS ST'!A:B,2,0)</f>
        <v>A150</v>
      </c>
      <c r="E824" s="117">
        <v>1101592.0</v>
      </c>
      <c r="F824" s="115" t="s">
        <v>1161</v>
      </c>
      <c r="G824" s="115" t="s">
        <v>104</v>
      </c>
      <c r="H824" s="118">
        <v>10.5</v>
      </c>
      <c r="I824" s="118">
        <v>10.34</v>
      </c>
      <c r="J824" s="119">
        <f t="shared" si="4"/>
        <v>0.16</v>
      </c>
      <c r="K824" s="115" t="s">
        <v>5719</v>
      </c>
      <c r="L824" s="121" t="str">
        <f t="shared" si="5"/>
        <v>PT16032641101592</v>
      </c>
      <c r="M824" s="219" t="s">
        <v>5720</v>
      </c>
      <c r="N824" s="122">
        <v>0.16000000000000014</v>
      </c>
      <c r="O824" s="122"/>
      <c r="P824" s="119">
        <f t="shared" si="6"/>
        <v>0</v>
      </c>
      <c r="Q824" s="124"/>
      <c r="R824" s="124"/>
      <c r="S824" s="124"/>
      <c r="T824" s="125" t="s">
        <v>3271</v>
      </c>
      <c r="U824" s="126" t="s">
        <v>697</v>
      </c>
      <c r="V824" s="127" t="s">
        <v>492</v>
      </c>
      <c r="W824" s="129" t="str">
        <f t="shared" si="7"/>
        <v>Hao hụt</v>
      </c>
      <c r="X824" s="129" t="str">
        <f t="shared" si="34"/>
        <v/>
      </c>
      <c r="Y824" s="154" t="s">
        <v>499</v>
      </c>
      <c r="Z824" s="131" t="s">
        <v>745</v>
      </c>
      <c r="AA824" s="124"/>
      <c r="AB824" s="132"/>
      <c r="AC824" s="133"/>
      <c r="AD824" s="134"/>
      <c r="AE824" s="133"/>
      <c r="AF824" s="135" t="str">
        <f t="array" ref="AF824">xlookup($E:$E,'CLV2'!$A:$A,'CLV2'!E:E)</f>
        <v>2.FRUITS</v>
      </c>
      <c r="AG824" s="135" t="str">
        <f t="shared" si="10"/>
        <v>KG</v>
      </c>
      <c r="AH824" s="136">
        <f t="shared" si="11"/>
        <v>0.01523809524</v>
      </c>
      <c r="AI824" s="137">
        <f t="array" ref="AI824">XLOOKUP(E824,'Đơn giá'!A:A,'Đơn giá'!D:D)</f>
        <v>73000</v>
      </c>
      <c r="AJ824" s="138">
        <f t="shared" si="12"/>
        <v>11680</v>
      </c>
      <c r="AK824" s="138">
        <f t="shared" si="13"/>
        <v>11680</v>
      </c>
      <c r="AL824" s="138">
        <f t="shared" si="14"/>
        <v>0</v>
      </c>
      <c r="AM824" s="138">
        <f t="shared" si="15"/>
        <v>0</v>
      </c>
      <c r="AN824" s="138">
        <f t="shared" si="16"/>
        <v>0</v>
      </c>
      <c r="AO824" s="139" t="str">
        <f t="array" ref="AO824">XLOOKUP($D:$D,'DS ST'!$J:$J,'DS ST'!K:K)</f>
        <v>SC005141 - Phạm Duy</v>
      </c>
      <c r="AP824" s="139" t="str">
        <f t="array" ref="AP824">XLOOKUP($D:$D,'DS ST'!$J:$J,'DS ST'!L:L)</f>
        <v>Võ Thị Huệ</v>
      </c>
      <c r="AQ824" s="139" t="str">
        <f t="array" ref="AQ824">XLOOKUP($D:$D,'DS ST'!$J:$J,'DS ST'!M:M)</f>
        <v>HCM 024</v>
      </c>
      <c r="AR824" s="140"/>
      <c r="AS824" s="140"/>
      <c r="AT824" s="135" t="str">
        <f t="array" ref="AT824">xlookup($E:$E,'CLV2'!$A:$A,'CLV2'!$F:$F)</f>
        <v>3.LOCAL FRUITS</v>
      </c>
      <c r="AU824" s="135" t="str">
        <f t="array" ref="AU824">xlookup($E:$E,'CLV2'!$A:$A,'CLV2'!$G:$G)</f>
        <v>4.Sầu Riêng</v>
      </c>
      <c r="AV824" s="142"/>
      <c r="AW824" s="143"/>
      <c r="AX824" s="144"/>
    </row>
    <row r="825" ht="22.5" customHeight="1">
      <c r="A825" s="113"/>
      <c r="B825" s="114">
        <v>46236.0</v>
      </c>
      <c r="C825" s="115" t="s">
        <v>486</v>
      </c>
      <c r="D825" s="116" t="str">
        <f>VLOOKUP(C825,'DS ST'!A:B,2,0)</f>
        <v>A154</v>
      </c>
      <c r="E825" s="117">
        <v>1100867.0</v>
      </c>
      <c r="F825" s="115" t="s">
        <v>924</v>
      </c>
      <c r="G825" s="115" t="s">
        <v>104</v>
      </c>
      <c r="H825" s="118">
        <v>6.0</v>
      </c>
      <c r="I825" s="118">
        <v>5.74</v>
      </c>
      <c r="J825" s="119">
        <f t="shared" si="4"/>
        <v>0.26</v>
      </c>
      <c r="K825" s="115" t="s">
        <v>5721</v>
      </c>
      <c r="L825" s="121" t="str">
        <f t="shared" si="5"/>
        <v>PT16032631100867</v>
      </c>
      <c r="M825" s="219" t="s">
        <v>5722</v>
      </c>
      <c r="N825" s="122">
        <v>0.2599999999999998</v>
      </c>
      <c r="O825" s="122"/>
      <c r="P825" s="119">
        <f t="shared" si="6"/>
        <v>0</v>
      </c>
      <c r="Q825" s="124"/>
      <c r="R825" s="124"/>
      <c r="S825" s="124"/>
      <c r="T825" s="125" t="s">
        <v>695</v>
      </c>
      <c r="U825" s="126" t="s">
        <v>697</v>
      </c>
      <c r="V825" s="127" t="s">
        <v>492</v>
      </c>
      <c r="W825" s="129" t="str">
        <f t="shared" si="7"/>
        <v>Hao hụt</v>
      </c>
      <c r="X825" s="129" t="str">
        <f t="shared" si="34"/>
        <v/>
      </c>
      <c r="Y825" s="154" t="s">
        <v>499</v>
      </c>
      <c r="Z825" s="131" t="s">
        <v>745</v>
      </c>
      <c r="AA825" s="124"/>
      <c r="AB825" s="132"/>
      <c r="AC825" s="133"/>
      <c r="AD825" s="134"/>
      <c r="AE825" s="133"/>
      <c r="AF825" s="135" t="str">
        <f t="array" ref="AF825">xlookup($E:$E,'CLV2'!$A:$A,'CLV2'!E:E)</f>
        <v>2.FRUITS</v>
      </c>
      <c r="AG825" s="135" t="str">
        <f t="shared" si="10"/>
        <v>KG</v>
      </c>
      <c r="AH825" s="136">
        <f t="shared" si="11"/>
        <v>0.04333333333</v>
      </c>
      <c r="AI825" s="137">
        <f t="array" ref="AI825">XLOOKUP(E825,'Đơn giá'!A:A,'Đơn giá'!D:D)</f>
        <v>33000</v>
      </c>
      <c r="AJ825" s="138">
        <f t="shared" si="12"/>
        <v>8580</v>
      </c>
      <c r="AK825" s="138">
        <f t="shared" si="13"/>
        <v>8580</v>
      </c>
      <c r="AL825" s="138">
        <f t="shared" si="14"/>
        <v>0</v>
      </c>
      <c r="AM825" s="138">
        <f t="shared" si="15"/>
        <v>0</v>
      </c>
      <c r="AN825" s="138">
        <f t="shared" si="16"/>
        <v>0</v>
      </c>
      <c r="AO825" s="139" t="str">
        <f t="array" ref="AO825">XLOOKUP($D:$D,'DS ST'!$J:$J,'DS ST'!K:K)</f>
        <v>SC002130 - Nguyễn Văn Lâm</v>
      </c>
      <c r="AP825" s="139" t="str">
        <f t="array" ref="AP825">XLOOKUP($D:$D,'DS ST'!$J:$J,'DS ST'!L:L)</f>
        <v>Nguyễn Thị Cà</v>
      </c>
      <c r="AQ825" s="139" t="str">
        <f t="array" ref="AQ825">XLOOKUP($D:$D,'DS ST'!$J:$J,'DS ST'!M:M)</f>
        <v>HCM 007</v>
      </c>
      <c r="AR825" s="140"/>
      <c r="AS825" s="140"/>
      <c r="AT825" s="135" t="str">
        <f t="array" ref="AT825">xlookup($E:$E,'CLV2'!$A:$A,'CLV2'!$F:$F)</f>
        <v>3.LOCAL FRUITS</v>
      </c>
      <c r="AU825" s="135" t="str">
        <f t="array" ref="AU825">xlookup($E:$E,'CLV2'!$A:$A,'CLV2'!$G:$G)</f>
        <v>4.Bưởi</v>
      </c>
      <c r="AV825" s="142"/>
      <c r="AW825" s="143"/>
      <c r="AX825" s="144"/>
    </row>
    <row r="826" ht="22.5" customHeight="1">
      <c r="A826" s="113"/>
      <c r="B826" s="114">
        <v>46236.0</v>
      </c>
      <c r="C826" s="115" t="s">
        <v>486</v>
      </c>
      <c r="D826" s="116" t="str">
        <f>VLOOKUP(C826,'DS ST'!A:B,2,0)</f>
        <v>A154</v>
      </c>
      <c r="E826" s="117">
        <v>1101055.0</v>
      </c>
      <c r="F826" s="115" t="s">
        <v>996</v>
      </c>
      <c r="G826" s="115" t="s">
        <v>104</v>
      </c>
      <c r="H826" s="118">
        <v>3.0</v>
      </c>
      <c r="I826" s="118">
        <v>2.96</v>
      </c>
      <c r="J826" s="119">
        <f t="shared" si="4"/>
        <v>0.04</v>
      </c>
      <c r="K826" s="115" t="s">
        <v>5721</v>
      </c>
      <c r="L826" s="121" t="str">
        <f t="shared" si="5"/>
        <v>PT16032631101055</v>
      </c>
      <c r="M826" s="219" t="s">
        <v>5722</v>
      </c>
      <c r="N826" s="122">
        <v>0.040000000000000036</v>
      </c>
      <c r="O826" s="122"/>
      <c r="P826" s="119">
        <f t="shared" si="6"/>
        <v>0</v>
      </c>
      <c r="Q826" s="124"/>
      <c r="R826" s="124"/>
      <c r="S826" s="124"/>
      <c r="T826" s="125" t="s">
        <v>695</v>
      </c>
      <c r="U826" s="126" t="s">
        <v>697</v>
      </c>
      <c r="V826" s="127" t="s">
        <v>492</v>
      </c>
      <c r="W826" s="129" t="str">
        <f t="shared" si="7"/>
        <v>Hao hụt</v>
      </c>
      <c r="X826" s="129" t="str">
        <f t="shared" si="34"/>
        <v/>
      </c>
      <c r="Y826" s="154" t="s">
        <v>499</v>
      </c>
      <c r="Z826" s="131" t="s">
        <v>745</v>
      </c>
      <c r="AA826" s="124"/>
      <c r="AB826" s="132"/>
      <c r="AC826" s="133"/>
      <c r="AD826" s="134"/>
      <c r="AE826" s="133"/>
      <c r="AF826" s="135" t="str">
        <f t="array" ref="AF826">xlookup($E:$E,'CLV2'!$A:$A,'CLV2'!E:E)</f>
        <v>2.FRUITS</v>
      </c>
      <c r="AG826" s="135" t="str">
        <f t="shared" si="10"/>
        <v>KG</v>
      </c>
      <c r="AH826" s="136">
        <f t="shared" si="11"/>
        <v>0.01333333333</v>
      </c>
      <c r="AI826" s="137">
        <f t="array" ref="AI826">XLOOKUP(E826,'Đơn giá'!A:A,'Đơn giá'!D:D)</f>
        <v>30000</v>
      </c>
      <c r="AJ826" s="138">
        <f t="shared" si="12"/>
        <v>1200</v>
      </c>
      <c r="AK826" s="138">
        <f t="shared" si="13"/>
        <v>1200</v>
      </c>
      <c r="AL826" s="138">
        <f t="shared" si="14"/>
        <v>0</v>
      </c>
      <c r="AM826" s="138">
        <f t="shared" si="15"/>
        <v>0</v>
      </c>
      <c r="AN826" s="138">
        <f t="shared" si="16"/>
        <v>0</v>
      </c>
      <c r="AO826" s="139" t="str">
        <f t="array" ref="AO826">XLOOKUP($D:$D,'DS ST'!$J:$J,'DS ST'!K:K)</f>
        <v>SC002130 - Nguyễn Văn Lâm</v>
      </c>
      <c r="AP826" s="139" t="str">
        <f t="array" ref="AP826">XLOOKUP($D:$D,'DS ST'!$J:$J,'DS ST'!L:L)</f>
        <v>Nguyễn Thị Cà</v>
      </c>
      <c r="AQ826" s="139" t="str">
        <f t="array" ref="AQ826">XLOOKUP($D:$D,'DS ST'!$J:$J,'DS ST'!M:M)</f>
        <v>HCM 007</v>
      </c>
      <c r="AR826" s="140"/>
      <c r="AS826" s="140"/>
      <c r="AT826" s="135" t="str">
        <f t="array" ref="AT826">xlookup($E:$E,'CLV2'!$A:$A,'CLV2'!$F:$F)</f>
        <v>3.LOCAL FRUITS</v>
      </c>
      <c r="AU826" s="135" t="str">
        <f t="array" ref="AU826">xlookup($E:$E,'CLV2'!$A:$A,'CLV2'!$G:$G)</f>
        <v>4.Trái Cây Đa Dạng</v>
      </c>
      <c r="AV826" s="142"/>
      <c r="AW826" s="143"/>
      <c r="AX826" s="144"/>
    </row>
    <row r="827" ht="22.5" customHeight="1">
      <c r="A827" s="113"/>
      <c r="B827" s="114">
        <v>46236.0</v>
      </c>
      <c r="C827" s="115" t="s">
        <v>486</v>
      </c>
      <c r="D827" s="116" t="str">
        <f>VLOOKUP(C827,'DS ST'!A:B,2,0)</f>
        <v>A154</v>
      </c>
      <c r="E827" s="117">
        <v>1101094.0</v>
      </c>
      <c r="F827" s="115" t="s">
        <v>1011</v>
      </c>
      <c r="G827" s="115" t="s">
        <v>104</v>
      </c>
      <c r="H827" s="118">
        <v>3.0</v>
      </c>
      <c r="I827" s="118">
        <v>2.96</v>
      </c>
      <c r="J827" s="119">
        <f t="shared" si="4"/>
        <v>0.04</v>
      </c>
      <c r="K827" s="115" t="s">
        <v>5721</v>
      </c>
      <c r="L827" s="121" t="str">
        <f t="shared" si="5"/>
        <v>PT16032631101094</v>
      </c>
      <c r="M827" s="219" t="s">
        <v>5722</v>
      </c>
      <c r="N827" s="122">
        <v>0.040000000000000036</v>
      </c>
      <c r="O827" s="122"/>
      <c r="P827" s="119">
        <f t="shared" si="6"/>
        <v>0</v>
      </c>
      <c r="Q827" s="124"/>
      <c r="R827" s="124"/>
      <c r="S827" s="124"/>
      <c r="T827" s="125" t="s">
        <v>695</v>
      </c>
      <c r="U827" s="126" t="s">
        <v>697</v>
      </c>
      <c r="V827" s="127" t="s">
        <v>492</v>
      </c>
      <c r="W827" s="129" t="str">
        <f t="shared" si="7"/>
        <v>Hao hụt</v>
      </c>
      <c r="X827" s="129" t="str">
        <f t="shared" si="34"/>
        <v/>
      </c>
      <c r="Y827" s="154" t="s">
        <v>499</v>
      </c>
      <c r="Z827" s="131" t="s">
        <v>745</v>
      </c>
      <c r="AA827" s="124"/>
      <c r="AB827" s="132"/>
      <c r="AC827" s="133"/>
      <c r="AD827" s="134"/>
      <c r="AE827" s="133"/>
      <c r="AF827" s="135" t="str">
        <f t="array" ref="AF827">xlookup($E:$E,'CLV2'!$A:$A,'CLV2'!E:E)</f>
        <v>2.FRUITS</v>
      </c>
      <c r="AG827" s="135" t="str">
        <f t="shared" si="10"/>
        <v>KG</v>
      </c>
      <c r="AH827" s="136">
        <f t="shared" si="11"/>
        <v>0.01333333333</v>
      </c>
      <c r="AI827" s="137">
        <f t="array" ref="AI827">XLOOKUP(E827,'Đơn giá'!A:A,'Đơn giá'!D:D)</f>
        <v>37000</v>
      </c>
      <c r="AJ827" s="138">
        <f t="shared" si="12"/>
        <v>1480</v>
      </c>
      <c r="AK827" s="138">
        <f t="shared" si="13"/>
        <v>1480</v>
      </c>
      <c r="AL827" s="138">
        <f t="shared" si="14"/>
        <v>0</v>
      </c>
      <c r="AM827" s="138">
        <f t="shared" si="15"/>
        <v>0</v>
      </c>
      <c r="AN827" s="138">
        <f t="shared" si="16"/>
        <v>0</v>
      </c>
      <c r="AO827" s="139" t="str">
        <f t="array" ref="AO827">XLOOKUP($D:$D,'DS ST'!$J:$J,'DS ST'!K:K)</f>
        <v>SC002130 - Nguyễn Văn Lâm</v>
      </c>
      <c r="AP827" s="139" t="str">
        <f t="array" ref="AP827">XLOOKUP($D:$D,'DS ST'!$J:$J,'DS ST'!L:L)</f>
        <v>Nguyễn Thị Cà</v>
      </c>
      <c r="AQ827" s="139" t="str">
        <f t="array" ref="AQ827">XLOOKUP($D:$D,'DS ST'!$J:$J,'DS ST'!M:M)</f>
        <v>HCM 007</v>
      </c>
      <c r="AR827" s="140"/>
      <c r="AS827" s="140"/>
      <c r="AT827" s="135" t="str">
        <f t="array" ref="AT827">xlookup($E:$E,'CLV2'!$A:$A,'CLV2'!$F:$F)</f>
        <v>3.LOCAL FRUITS</v>
      </c>
      <c r="AU827" s="135" t="str">
        <f t="array" ref="AU827">xlookup($E:$E,'CLV2'!$A:$A,'CLV2'!$G:$G)</f>
        <v>4.Mít</v>
      </c>
      <c r="AV827" s="142"/>
      <c r="AW827" s="143"/>
      <c r="AX827" s="144"/>
    </row>
    <row r="828" ht="22.5" customHeight="1">
      <c r="A828" s="113"/>
      <c r="B828" s="114">
        <v>46236.0</v>
      </c>
      <c r="C828" s="115" t="s">
        <v>486</v>
      </c>
      <c r="D828" s="116" t="str">
        <f>VLOOKUP(C828,'DS ST'!A:B,2,0)</f>
        <v>A154</v>
      </c>
      <c r="E828" s="117">
        <v>1101812.0</v>
      </c>
      <c r="F828" s="115" t="s">
        <v>1177</v>
      </c>
      <c r="G828" s="115" t="s">
        <v>104</v>
      </c>
      <c r="H828" s="118">
        <v>15.0</v>
      </c>
      <c r="I828" s="118">
        <v>14.98</v>
      </c>
      <c r="J828" s="119">
        <f t="shared" si="4"/>
        <v>0.02</v>
      </c>
      <c r="K828" s="115" t="s">
        <v>5721</v>
      </c>
      <c r="L828" s="121" t="str">
        <f t="shared" si="5"/>
        <v>PT16032631101812</v>
      </c>
      <c r="M828" s="219" t="s">
        <v>5722</v>
      </c>
      <c r="N828" s="122">
        <v>0.019999999999999574</v>
      </c>
      <c r="O828" s="122"/>
      <c r="P828" s="119">
        <f t="shared" si="6"/>
        <v>0</v>
      </c>
      <c r="Q828" s="124"/>
      <c r="R828" s="124"/>
      <c r="S828" s="124"/>
      <c r="T828" s="125" t="s">
        <v>695</v>
      </c>
      <c r="U828" s="126" t="s">
        <v>697</v>
      </c>
      <c r="V828" s="127" t="s">
        <v>492</v>
      </c>
      <c r="W828" s="129" t="str">
        <f t="shared" si="7"/>
        <v>Hao hụt</v>
      </c>
      <c r="X828" s="129" t="str">
        <f t="shared" si="34"/>
        <v/>
      </c>
      <c r="Y828" s="154" t="s">
        <v>499</v>
      </c>
      <c r="Z828" s="131" t="s">
        <v>745</v>
      </c>
      <c r="AA828" s="124"/>
      <c r="AB828" s="132"/>
      <c r="AC828" s="133"/>
      <c r="AD828" s="134"/>
      <c r="AE828" s="133"/>
      <c r="AF828" s="135" t="str">
        <f t="array" ref="AF828">xlookup($E:$E,'CLV2'!$A:$A,'CLV2'!E:E)</f>
        <v>2.FRUITS</v>
      </c>
      <c r="AG828" s="135" t="str">
        <f t="shared" si="10"/>
        <v>KG</v>
      </c>
      <c r="AH828" s="136">
        <f t="shared" si="11"/>
        <v>0.001333333333</v>
      </c>
      <c r="AI828" s="137">
        <f t="array" ref="AI828">XLOOKUP(E828,'Đơn giá'!A:A,'Đơn giá'!D:D)</f>
        <v>23000</v>
      </c>
      <c r="AJ828" s="138">
        <f t="shared" si="12"/>
        <v>460</v>
      </c>
      <c r="AK828" s="138">
        <f t="shared" si="13"/>
        <v>460</v>
      </c>
      <c r="AL828" s="138">
        <f t="shared" si="14"/>
        <v>0</v>
      </c>
      <c r="AM828" s="138">
        <f t="shared" si="15"/>
        <v>0</v>
      </c>
      <c r="AN828" s="138">
        <f t="shared" si="16"/>
        <v>0</v>
      </c>
      <c r="AO828" s="139" t="str">
        <f t="array" ref="AO828">XLOOKUP($D:$D,'DS ST'!$J:$J,'DS ST'!K:K)</f>
        <v>SC002130 - Nguyễn Văn Lâm</v>
      </c>
      <c r="AP828" s="139" t="str">
        <f t="array" ref="AP828">XLOOKUP($D:$D,'DS ST'!$J:$J,'DS ST'!L:L)</f>
        <v>Nguyễn Thị Cà</v>
      </c>
      <c r="AQ828" s="139" t="str">
        <f t="array" ref="AQ828">XLOOKUP($D:$D,'DS ST'!$J:$J,'DS ST'!M:M)</f>
        <v>HCM 007</v>
      </c>
      <c r="AR828" s="140"/>
      <c r="AS828" s="140"/>
      <c r="AT828" s="135" t="str">
        <f t="array" ref="AT828">xlookup($E:$E,'CLV2'!$A:$A,'CLV2'!$F:$F)</f>
        <v>3.LOCAL FRUITS</v>
      </c>
      <c r="AU828" s="135" t="str">
        <f t="array" ref="AU828">xlookup($E:$E,'CLV2'!$A:$A,'CLV2'!$G:$G)</f>
        <v>4.Dưa Hấu</v>
      </c>
      <c r="AV828" s="142"/>
      <c r="AW828" s="143"/>
      <c r="AX828" s="144"/>
    </row>
    <row r="829" ht="22.5" customHeight="1">
      <c r="A829" s="113"/>
      <c r="B829" s="114">
        <v>46236.0</v>
      </c>
      <c r="C829" s="115" t="s">
        <v>536</v>
      </c>
      <c r="D829" s="116" t="str">
        <f>VLOOKUP(C829,'DS ST'!A:B,2,0)</f>
        <v>A161</v>
      </c>
      <c r="E829" s="117">
        <v>1100992.0</v>
      </c>
      <c r="F829" s="115" t="s">
        <v>641</v>
      </c>
      <c r="G829" s="115" t="s">
        <v>104</v>
      </c>
      <c r="H829" s="118">
        <v>10.0</v>
      </c>
      <c r="I829" s="118">
        <v>9.98</v>
      </c>
      <c r="J829" s="119">
        <f t="shared" si="4"/>
        <v>0.02</v>
      </c>
      <c r="K829" s="115" t="s">
        <v>5013</v>
      </c>
      <c r="L829" s="121" t="str">
        <f t="shared" si="5"/>
        <v>PT16032621100992</v>
      </c>
      <c r="M829" s="219" t="s">
        <v>5723</v>
      </c>
      <c r="N829" s="122">
        <v>0.019999999999999574</v>
      </c>
      <c r="O829" s="122"/>
      <c r="P829" s="119">
        <f t="shared" si="6"/>
        <v>0</v>
      </c>
      <c r="Q829" s="124"/>
      <c r="R829" s="124"/>
      <c r="S829" s="124"/>
      <c r="T829" s="125" t="s">
        <v>695</v>
      </c>
      <c r="U829" s="126" t="s">
        <v>697</v>
      </c>
      <c r="V829" s="127" t="s">
        <v>492</v>
      </c>
      <c r="W829" s="129" t="str">
        <f t="shared" si="7"/>
        <v>Hao hụt</v>
      </c>
      <c r="X829" s="129" t="str">
        <f t="shared" si="34"/>
        <v/>
      </c>
      <c r="Y829" s="154" t="s">
        <v>499</v>
      </c>
      <c r="Z829" s="131" t="s">
        <v>745</v>
      </c>
      <c r="AA829" s="124"/>
      <c r="AB829" s="132"/>
      <c r="AC829" s="133"/>
      <c r="AD829" s="134"/>
      <c r="AE829" s="133"/>
      <c r="AF829" s="135" t="str">
        <f t="array" ref="AF829">xlookup($E:$E,'CLV2'!$A:$A,'CLV2'!E:E)</f>
        <v>2.FRUITS</v>
      </c>
      <c r="AG829" s="135" t="str">
        <f t="shared" si="10"/>
        <v>KG</v>
      </c>
      <c r="AH829" s="136">
        <f t="shared" si="11"/>
        <v>0.002</v>
      </c>
      <c r="AI829" s="137">
        <f t="array" ref="AI829">XLOOKUP(E829,'Đơn giá'!A:A,'Đơn giá'!D:D)</f>
        <v>37000</v>
      </c>
      <c r="AJ829" s="138">
        <f t="shared" si="12"/>
        <v>740</v>
      </c>
      <c r="AK829" s="138">
        <f t="shared" si="13"/>
        <v>740</v>
      </c>
      <c r="AL829" s="138">
        <f t="shared" si="14"/>
        <v>0</v>
      </c>
      <c r="AM829" s="138">
        <f t="shared" si="15"/>
        <v>0</v>
      </c>
      <c r="AN829" s="138">
        <f t="shared" si="16"/>
        <v>0</v>
      </c>
      <c r="AO829" s="139" t="str">
        <f t="array" ref="AO829">XLOOKUP($D:$D,'DS ST'!$J:$J,'DS ST'!K:K)</f>
        <v>SC003831 - Trần Kim Phụng</v>
      </c>
      <c r="AP829" s="139" t="str">
        <f t="array" ref="AP829">XLOOKUP($D:$D,'DS ST'!$J:$J,'DS ST'!L:L)</f>
        <v>Võ Thị Huệ</v>
      </c>
      <c r="AQ829" s="139" t="str">
        <f t="array" ref="AQ829">XLOOKUP($D:$D,'DS ST'!$J:$J,'DS ST'!M:M)</f>
        <v>HCM 004</v>
      </c>
      <c r="AR829" s="140"/>
      <c r="AS829" s="140"/>
      <c r="AT829" s="135" t="str">
        <f t="array" ref="AT829">xlookup($E:$E,'CLV2'!$A:$A,'CLV2'!$F:$F)</f>
        <v>3.LOCAL FRUITS</v>
      </c>
      <c r="AU829" s="135" t="str">
        <f t="array" ref="AU829">xlookup($E:$E,'CLV2'!$A:$A,'CLV2'!$G:$G)</f>
        <v>4.Dưa Lưới</v>
      </c>
      <c r="AV829" s="142"/>
      <c r="AW829" s="143"/>
      <c r="AX829" s="144"/>
    </row>
    <row r="830" ht="22.5" customHeight="1">
      <c r="A830" s="113"/>
      <c r="B830" s="114">
        <v>46236.0</v>
      </c>
      <c r="C830" s="115" t="s">
        <v>536</v>
      </c>
      <c r="D830" s="116" t="str">
        <f>VLOOKUP(C830,'DS ST'!A:B,2,0)</f>
        <v>A161</v>
      </c>
      <c r="E830" s="117">
        <v>1101003.0</v>
      </c>
      <c r="F830" s="115" t="s">
        <v>1984</v>
      </c>
      <c r="G830" s="115" t="s">
        <v>104</v>
      </c>
      <c r="H830" s="118">
        <v>14.0</v>
      </c>
      <c r="I830" s="118">
        <v>13.98</v>
      </c>
      <c r="J830" s="119">
        <f t="shared" si="4"/>
        <v>0.02</v>
      </c>
      <c r="K830" s="115" t="s">
        <v>5013</v>
      </c>
      <c r="L830" s="121" t="str">
        <f t="shared" si="5"/>
        <v>PT16032621101003</v>
      </c>
      <c r="M830" s="219" t="s">
        <v>5723</v>
      </c>
      <c r="N830" s="122">
        <v>0.019999999999999574</v>
      </c>
      <c r="O830" s="122"/>
      <c r="P830" s="119">
        <f t="shared" si="6"/>
        <v>0</v>
      </c>
      <c r="Q830" s="124"/>
      <c r="R830" s="124"/>
      <c r="S830" s="124"/>
      <c r="T830" s="125" t="s">
        <v>695</v>
      </c>
      <c r="U830" s="126" t="s">
        <v>697</v>
      </c>
      <c r="V830" s="127" t="s">
        <v>492</v>
      </c>
      <c r="W830" s="129" t="str">
        <f t="shared" si="7"/>
        <v>Hao hụt</v>
      </c>
      <c r="X830" s="129" t="str">
        <f t="shared" si="34"/>
        <v/>
      </c>
      <c r="Y830" s="154" t="s">
        <v>499</v>
      </c>
      <c r="Z830" s="131" t="s">
        <v>745</v>
      </c>
      <c r="AA830" s="124"/>
      <c r="AB830" s="132"/>
      <c r="AC830" s="133"/>
      <c r="AD830" s="134"/>
      <c r="AE830" s="133"/>
      <c r="AF830" s="135" t="str">
        <f t="array" ref="AF830">xlookup($E:$E,'CLV2'!$A:$A,'CLV2'!E:E)</f>
        <v>2.FRUITS</v>
      </c>
      <c r="AG830" s="135" t="str">
        <f t="shared" si="10"/>
        <v>KG</v>
      </c>
      <c r="AH830" s="136">
        <f t="shared" si="11"/>
        <v>0.001428571429</v>
      </c>
      <c r="AI830" s="137">
        <f t="array" ref="AI830">XLOOKUP(E830,'Đơn giá'!A:A,'Đơn giá'!D:D)</f>
        <v>24000</v>
      </c>
      <c r="AJ830" s="138">
        <f t="shared" si="12"/>
        <v>480</v>
      </c>
      <c r="AK830" s="138">
        <f t="shared" si="13"/>
        <v>480</v>
      </c>
      <c r="AL830" s="138">
        <f t="shared" si="14"/>
        <v>0</v>
      </c>
      <c r="AM830" s="138">
        <f t="shared" si="15"/>
        <v>0</v>
      </c>
      <c r="AN830" s="138">
        <f t="shared" si="16"/>
        <v>0</v>
      </c>
      <c r="AO830" s="139" t="str">
        <f t="array" ref="AO830">XLOOKUP($D:$D,'DS ST'!$J:$J,'DS ST'!K:K)</f>
        <v>SC003831 - Trần Kim Phụng</v>
      </c>
      <c r="AP830" s="139" t="str">
        <f t="array" ref="AP830">XLOOKUP($D:$D,'DS ST'!$J:$J,'DS ST'!L:L)</f>
        <v>Võ Thị Huệ</v>
      </c>
      <c r="AQ830" s="139" t="str">
        <f t="array" ref="AQ830">XLOOKUP($D:$D,'DS ST'!$J:$J,'DS ST'!M:M)</f>
        <v>HCM 004</v>
      </c>
      <c r="AR830" s="140"/>
      <c r="AS830" s="140"/>
      <c r="AT830" s="135" t="str">
        <f t="array" ref="AT830">xlookup($E:$E,'CLV2'!$A:$A,'CLV2'!$F:$F)</f>
        <v>3.LOCAL FRUITS</v>
      </c>
      <c r="AU830" s="135" t="str">
        <f t="array" ref="AU830">xlookup($E:$E,'CLV2'!$A:$A,'CLV2'!$G:$G)</f>
        <v>4.Dưa Hấu</v>
      </c>
      <c r="AV830" s="142"/>
      <c r="AW830" s="143"/>
      <c r="AX830" s="144"/>
    </row>
    <row r="831" ht="22.5" customHeight="1">
      <c r="A831" s="113"/>
      <c r="B831" s="114">
        <v>46236.0</v>
      </c>
      <c r="C831" s="115" t="s">
        <v>536</v>
      </c>
      <c r="D831" s="116" t="str">
        <f>VLOOKUP(C831,'DS ST'!A:B,2,0)</f>
        <v>A161</v>
      </c>
      <c r="E831" s="117">
        <v>1101079.0</v>
      </c>
      <c r="F831" s="115" t="s">
        <v>2047</v>
      </c>
      <c r="G831" s="115" t="s">
        <v>104</v>
      </c>
      <c r="H831" s="118">
        <v>3.2</v>
      </c>
      <c r="I831" s="118">
        <v>3.13</v>
      </c>
      <c r="J831" s="119">
        <f t="shared" si="4"/>
        <v>0.07</v>
      </c>
      <c r="K831" s="115" t="s">
        <v>5013</v>
      </c>
      <c r="L831" s="121" t="str">
        <f t="shared" si="5"/>
        <v>PT16032621101079</v>
      </c>
      <c r="M831" s="219" t="s">
        <v>5723</v>
      </c>
      <c r="N831" s="122">
        <v>0.07000000000000028</v>
      </c>
      <c r="O831" s="122"/>
      <c r="P831" s="119">
        <f t="shared" si="6"/>
        <v>0</v>
      </c>
      <c r="Q831" s="124"/>
      <c r="R831" s="124"/>
      <c r="S831" s="124"/>
      <c r="T831" s="125" t="s">
        <v>695</v>
      </c>
      <c r="U831" s="126" t="s">
        <v>697</v>
      </c>
      <c r="V831" s="127" t="s">
        <v>492</v>
      </c>
      <c r="W831" s="129" t="str">
        <f t="shared" si="7"/>
        <v>Hao hụt</v>
      </c>
      <c r="X831" s="129" t="str">
        <f t="shared" si="34"/>
        <v/>
      </c>
      <c r="Y831" s="154" t="s">
        <v>499</v>
      </c>
      <c r="Z831" s="131" t="s">
        <v>745</v>
      </c>
      <c r="AA831" s="124"/>
      <c r="AB831" s="132"/>
      <c r="AC831" s="133"/>
      <c r="AD831" s="134"/>
      <c r="AE831" s="133"/>
      <c r="AF831" s="135" t="str">
        <f t="array" ref="AF831">xlookup($E:$E,'CLV2'!$A:$A,'CLV2'!E:E)</f>
        <v>2.FRUITS</v>
      </c>
      <c r="AG831" s="135" t="str">
        <f t="shared" si="10"/>
        <v>KG</v>
      </c>
      <c r="AH831" s="136">
        <f t="shared" si="11"/>
        <v>0.021875</v>
      </c>
      <c r="AI831" s="137">
        <f t="array" ref="AI831">XLOOKUP(E831,'Đơn giá'!A:A,'Đơn giá'!D:D)</f>
        <v>69416</v>
      </c>
      <c r="AJ831" s="138">
        <f t="shared" si="12"/>
        <v>4859.12</v>
      </c>
      <c r="AK831" s="138">
        <f t="shared" si="13"/>
        <v>4859.12</v>
      </c>
      <c r="AL831" s="138">
        <f t="shared" si="14"/>
        <v>0</v>
      </c>
      <c r="AM831" s="138">
        <f t="shared" si="15"/>
        <v>0</v>
      </c>
      <c r="AN831" s="138">
        <f t="shared" si="16"/>
        <v>0</v>
      </c>
      <c r="AO831" s="139" t="str">
        <f t="array" ref="AO831">XLOOKUP($D:$D,'DS ST'!$J:$J,'DS ST'!K:K)</f>
        <v>SC003831 - Trần Kim Phụng</v>
      </c>
      <c r="AP831" s="139" t="str">
        <f t="array" ref="AP831">XLOOKUP($D:$D,'DS ST'!$J:$J,'DS ST'!L:L)</f>
        <v>Võ Thị Huệ</v>
      </c>
      <c r="AQ831" s="139" t="str">
        <f t="array" ref="AQ831">XLOOKUP($D:$D,'DS ST'!$J:$J,'DS ST'!M:M)</f>
        <v>HCM 004</v>
      </c>
      <c r="AR831" s="140"/>
      <c r="AS831" s="140"/>
      <c r="AT831" s="135" t="str">
        <f t="array" ref="AT831">xlookup($E:$E,'CLV2'!$A:$A,'CLV2'!$F:$F)</f>
        <v>3.LOCAL FRUITS</v>
      </c>
      <c r="AU831" s="135" t="str">
        <f t="array" ref="AU831">xlookup($E:$E,'CLV2'!$A:$A,'CLV2'!$G:$G)</f>
        <v>4.Bơ</v>
      </c>
      <c r="AV831" s="142"/>
      <c r="AW831" s="143"/>
      <c r="AX831" s="144"/>
    </row>
    <row r="832" ht="22.5" customHeight="1">
      <c r="A832" s="113"/>
      <c r="B832" s="114">
        <v>46236.0</v>
      </c>
      <c r="C832" s="115" t="s">
        <v>536</v>
      </c>
      <c r="D832" s="116" t="str">
        <f>VLOOKUP(C832,'DS ST'!A:B,2,0)</f>
        <v>A161</v>
      </c>
      <c r="E832" s="117">
        <v>1101592.0</v>
      </c>
      <c r="F832" s="115" t="s">
        <v>1161</v>
      </c>
      <c r="G832" s="115" t="s">
        <v>104</v>
      </c>
      <c r="H832" s="118">
        <v>10.4</v>
      </c>
      <c r="I832" s="118">
        <v>10.26</v>
      </c>
      <c r="J832" s="119">
        <f t="shared" si="4"/>
        <v>0.14</v>
      </c>
      <c r="K832" s="115" t="s">
        <v>5013</v>
      </c>
      <c r="L832" s="121" t="str">
        <f t="shared" si="5"/>
        <v>PT16032621101592</v>
      </c>
      <c r="M832" s="219" t="s">
        <v>5723</v>
      </c>
      <c r="N832" s="122">
        <v>0.14000000000000057</v>
      </c>
      <c r="O832" s="122"/>
      <c r="P832" s="119">
        <f t="shared" si="6"/>
        <v>0</v>
      </c>
      <c r="Q832" s="124"/>
      <c r="R832" s="124"/>
      <c r="S832" s="124"/>
      <c r="T832" s="125" t="s">
        <v>695</v>
      </c>
      <c r="U832" s="126" t="s">
        <v>697</v>
      </c>
      <c r="V832" s="127" t="s">
        <v>492</v>
      </c>
      <c r="W832" s="129" t="str">
        <f t="shared" si="7"/>
        <v>Hao hụt</v>
      </c>
      <c r="X832" s="129" t="str">
        <f t="shared" si="34"/>
        <v/>
      </c>
      <c r="Y832" s="154" t="s">
        <v>499</v>
      </c>
      <c r="Z832" s="131" t="s">
        <v>745</v>
      </c>
      <c r="AA832" s="124"/>
      <c r="AB832" s="132"/>
      <c r="AC832" s="133"/>
      <c r="AD832" s="134"/>
      <c r="AE832" s="133"/>
      <c r="AF832" s="135" t="str">
        <f t="array" ref="AF832">xlookup($E:$E,'CLV2'!$A:$A,'CLV2'!E:E)</f>
        <v>2.FRUITS</v>
      </c>
      <c r="AG832" s="135" t="str">
        <f t="shared" si="10"/>
        <v>KG</v>
      </c>
      <c r="AH832" s="136">
        <f t="shared" si="11"/>
        <v>0.01346153846</v>
      </c>
      <c r="AI832" s="137">
        <f t="array" ref="AI832">XLOOKUP(E832,'Đơn giá'!A:A,'Đơn giá'!D:D)</f>
        <v>73000</v>
      </c>
      <c r="AJ832" s="138">
        <f t="shared" si="12"/>
        <v>10220</v>
      </c>
      <c r="AK832" s="138">
        <f t="shared" si="13"/>
        <v>10220</v>
      </c>
      <c r="AL832" s="138">
        <f t="shared" si="14"/>
        <v>0</v>
      </c>
      <c r="AM832" s="138">
        <f t="shared" si="15"/>
        <v>0</v>
      </c>
      <c r="AN832" s="138">
        <f t="shared" si="16"/>
        <v>0</v>
      </c>
      <c r="AO832" s="139" t="str">
        <f t="array" ref="AO832">XLOOKUP($D:$D,'DS ST'!$J:$J,'DS ST'!K:K)</f>
        <v>SC003831 - Trần Kim Phụng</v>
      </c>
      <c r="AP832" s="139" t="str">
        <f t="array" ref="AP832">XLOOKUP($D:$D,'DS ST'!$J:$J,'DS ST'!L:L)</f>
        <v>Võ Thị Huệ</v>
      </c>
      <c r="AQ832" s="139" t="str">
        <f t="array" ref="AQ832">XLOOKUP($D:$D,'DS ST'!$J:$J,'DS ST'!M:M)</f>
        <v>HCM 004</v>
      </c>
      <c r="AR832" s="140"/>
      <c r="AS832" s="140"/>
      <c r="AT832" s="135" t="str">
        <f t="array" ref="AT832">xlookup($E:$E,'CLV2'!$A:$A,'CLV2'!$F:$F)</f>
        <v>3.LOCAL FRUITS</v>
      </c>
      <c r="AU832" s="135" t="str">
        <f t="array" ref="AU832">xlookup($E:$E,'CLV2'!$A:$A,'CLV2'!$G:$G)</f>
        <v>4.Sầu Riêng</v>
      </c>
      <c r="AV832" s="142"/>
      <c r="AW832" s="143"/>
      <c r="AX832" s="144"/>
    </row>
    <row r="833" ht="22.5" customHeight="1">
      <c r="A833" s="113"/>
      <c r="B833" s="114">
        <v>46236.0</v>
      </c>
      <c r="C833" s="115" t="s">
        <v>536</v>
      </c>
      <c r="D833" s="116" t="str">
        <f>VLOOKUP(C833,'DS ST'!A:B,2,0)</f>
        <v>A161</v>
      </c>
      <c r="E833" s="117">
        <v>1101812.0</v>
      </c>
      <c r="F833" s="115" t="s">
        <v>1177</v>
      </c>
      <c r="G833" s="115" t="s">
        <v>104</v>
      </c>
      <c r="H833" s="118">
        <v>15.0</v>
      </c>
      <c r="I833" s="118">
        <v>14.76</v>
      </c>
      <c r="J833" s="119">
        <f t="shared" si="4"/>
        <v>0.24</v>
      </c>
      <c r="K833" s="115" t="s">
        <v>5013</v>
      </c>
      <c r="L833" s="121" t="str">
        <f t="shared" si="5"/>
        <v>PT16032621101812</v>
      </c>
      <c r="M833" s="219" t="s">
        <v>5723</v>
      </c>
      <c r="N833" s="122">
        <v>0.2400000000000002</v>
      </c>
      <c r="O833" s="122"/>
      <c r="P833" s="119">
        <f t="shared" si="6"/>
        <v>0</v>
      </c>
      <c r="Q833" s="124"/>
      <c r="R833" s="124"/>
      <c r="S833" s="124"/>
      <c r="T833" s="125" t="s">
        <v>695</v>
      </c>
      <c r="U833" s="126" t="s">
        <v>697</v>
      </c>
      <c r="V833" s="127" t="s">
        <v>492</v>
      </c>
      <c r="W833" s="129" t="str">
        <f t="shared" si="7"/>
        <v>Hao hụt</v>
      </c>
      <c r="X833" s="129" t="str">
        <f t="shared" si="34"/>
        <v/>
      </c>
      <c r="Y833" s="154" t="s">
        <v>499</v>
      </c>
      <c r="Z833" s="131" t="s">
        <v>745</v>
      </c>
      <c r="AA833" s="124"/>
      <c r="AB833" s="132"/>
      <c r="AC833" s="133"/>
      <c r="AD833" s="134"/>
      <c r="AE833" s="133"/>
      <c r="AF833" s="135" t="str">
        <f t="array" ref="AF833">xlookup($E:$E,'CLV2'!$A:$A,'CLV2'!E:E)</f>
        <v>2.FRUITS</v>
      </c>
      <c r="AG833" s="135" t="str">
        <f t="shared" si="10"/>
        <v>KG</v>
      </c>
      <c r="AH833" s="136">
        <f t="shared" si="11"/>
        <v>0.016</v>
      </c>
      <c r="AI833" s="137">
        <f t="array" ref="AI833">XLOOKUP(E833,'Đơn giá'!A:A,'Đơn giá'!D:D)</f>
        <v>23000</v>
      </c>
      <c r="AJ833" s="138">
        <f t="shared" si="12"/>
        <v>5520</v>
      </c>
      <c r="AK833" s="138">
        <f t="shared" si="13"/>
        <v>5520</v>
      </c>
      <c r="AL833" s="138">
        <f t="shared" si="14"/>
        <v>0</v>
      </c>
      <c r="AM833" s="138">
        <f t="shared" si="15"/>
        <v>0</v>
      </c>
      <c r="AN833" s="138">
        <f t="shared" si="16"/>
        <v>0</v>
      </c>
      <c r="AO833" s="139" t="str">
        <f t="array" ref="AO833">XLOOKUP($D:$D,'DS ST'!$J:$J,'DS ST'!K:K)</f>
        <v>SC003831 - Trần Kim Phụng</v>
      </c>
      <c r="AP833" s="139" t="str">
        <f t="array" ref="AP833">XLOOKUP($D:$D,'DS ST'!$J:$J,'DS ST'!L:L)</f>
        <v>Võ Thị Huệ</v>
      </c>
      <c r="AQ833" s="139" t="str">
        <f t="array" ref="AQ833">XLOOKUP($D:$D,'DS ST'!$J:$J,'DS ST'!M:M)</f>
        <v>HCM 004</v>
      </c>
      <c r="AR833" s="140"/>
      <c r="AS833" s="140"/>
      <c r="AT833" s="135" t="str">
        <f t="array" ref="AT833">xlookup($E:$E,'CLV2'!$A:$A,'CLV2'!$F:$F)</f>
        <v>3.LOCAL FRUITS</v>
      </c>
      <c r="AU833" s="135" t="str">
        <f t="array" ref="AU833">xlookup($E:$E,'CLV2'!$A:$A,'CLV2'!$G:$G)</f>
        <v>4.Dưa Hấu</v>
      </c>
      <c r="AV833" s="142"/>
      <c r="AW833" s="143"/>
      <c r="AX833" s="144"/>
    </row>
    <row r="834" ht="22.5" customHeight="1">
      <c r="A834" s="113"/>
      <c r="B834" s="114">
        <v>46236.0</v>
      </c>
      <c r="C834" s="115" t="s">
        <v>644</v>
      </c>
      <c r="D834" s="116" t="str">
        <f>VLOOKUP(C834,'DS ST'!A:B,2,0)</f>
        <v>A181</v>
      </c>
      <c r="E834" s="117">
        <v>10559.0</v>
      </c>
      <c r="F834" s="115" t="s">
        <v>474</v>
      </c>
      <c r="G834" s="115" t="s">
        <v>475</v>
      </c>
      <c r="H834" s="118">
        <v>15.0</v>
      </c>
      <c r="I834" s="118">
        <v>14.0</v>
      </c>
      <c r="J834" s="119">
        <f t="shared" si="4"/>
        <v>1</v>
      </c>
      <c r="K834" s="115" t="s">
        <v>5724</v>
      </c>
      <c r="L834" s="121" t="str">
        <f t="shared" si="5"/>
        <v>PT160326110559</v>
      </c>
      <c r="M834" s="219" t="s">
        <v>5725</v>
      </c>
      <c r="N834" s="122"/>
      <c r="O834" s="122"/>
      <c r="P834" s="119">
        <f t="shared" si="6"/>
        <v>1</v>
      </c>
      <c r="Q834" s="124"/>
      <c r="R834" s="124"/>
      <c r="S834" s="124"/>
      <c r="T834" s="125" t="s">
        <v>695</v>
      </c>
      <c r="U834" s="126" t="s">
        <v>697</v>
      </c>
      <c r="V834" s="127" t="s">
        <v>1500</v>
      </c>
      <c r="W834" s="129" t="str">
        <f t="shared" si="7"/>
        <v/>
      </c>
      <c r="X834" s="129" t="str">
        <f t="shared" si="34"/>
        <v/>
      </c>
      <c r="Y834" s="130" t="str">
        <f>IF(N(P834)&lt;=0,"",IF(OR(T834="Hình KDB",T834="Hình tele",ISNUMBER(SEARCH("Hình KDB",T834)),ISNUMBER(SEARCH("Hình tele",T834)),ISNUMBER(SEARCH("sai code",T834)),ISNUMBER(SEARCH("Thiếu kiện",U834))),"Kho rau",IF(AND(T834&lt;&gt;"Hình KDB",T834&lt;&gt;"Hình tele"),"Chưa xác định",IF(N(O834)&gt;0,IF(OR(T834="Hình KDB",T834="Hình tele",ISNUMBER(SEARCH("Hình KDB",T834)),ISNUMBER(SEARCH("Hình tele",T834)),ISNUMBER(SEARCH("sai code",T834)),ISNUMBER(SEARCH("Thiếu kiện",U834))),"Kho rau","Chưa xác định"),IF(OR(T834="Hình KDB",T834="Hình tele",ISNUMBER(SEARCH("Hình KDB",T834)),ISNUMBER(SEARCH("Hình tele",T834)),ISNUMBER(SEARCH("sai code",T834)),ISNUMBER(SEARCH("Thiếu kiện",U834))),"Kho rau",IF(V834="Chưa xác định","Chưa xác định",IF(OR(V834="DC giao thiếu",V834="TX giao thiếu kiện",V834="Hàng không đạt CL"),"Kho rau","")))))))</f>
        <v>Kho rau</v>
      </c>
      <c r="Z834" s="131" t="s">
        <v>745</v>
      </c>
      <c r="AA834" s="124"/>
      <c r="AB834" s="132"/>
      <c r="AC834" s="133"/>
      <c r="AD834" s="134"/>
      <c r="AE834" s="133"/>
      <c r="AF834" s="135" t="str">
        <f t="array" ref="AF834">xlookup($E:$E,'CLV2'!$A:$A,'CLV2'!E:E)</f>
        <v>2.FRUITS</v>
      </c>
      <c r="AG834" s="135" t="str">
        <f t="shared" si="10"/>
        <v>Pack</v>
      </c>
      <c r="AH834" s="136">
        <f t="shared" si="11"/>
        <v>0.06666666667</v>
      </c>
      <c r="AI834" s="137">
        <f t="array" ref="AI834">XLOOKUP(E834,'Đơn giá'!A:A,'Đơn giá'!D:D)</f>
        <v>39750</v>
      </c>
      <c r="AJ834" s="138">
        <f t="shared" si="12"/>
        <v>39750</v>
      </c>
      <c r="AK834" s="138">
        <f t="shared" si="13"/>
        <v>0</v>
      </c>
      <c r="AL834" s="138">
        <f t="shared" si="14"/>
        <v>0</v>
      </c>
      <c r="AM834" s="138">
        <f t="shared" si="15"/>
        <v>39750</v>
      </c>
      <c r="AN834" s="138">
        <f t="shared" si="16"/>
        <v>0</v>
      </c>
      <c r="AO834" s="139" t="str">
        <f t="array" ref="AO834">XLOOKUP($D:$D,'DS ST'!$J:$J,'DS ST'!K:K)</f>
        <v>SC008790 - Lê Thị Bích Liểu</v>
      </c>
      <c r="AP834" s="139" t="str">
        <f t="array" ref="AP834">XLOOKUP($D:$D,'DS ST'!$J:$J,'DS ST'!L:L)</f>
        <v>Nguyễn Thị Cà</v>
      </c>
      <c r="AQ834" s="139" t="str">
        <f t="array" ref="AQ834">XLOOKUP($D:$D,'DS ST'!$J:$J,'DS ST'!M:M)</f>
        <v>HCM 034</v>
      </c>
      <c r="AR834" s="140"/>
      <c r="AS834" s="140"/>
      <c r="AT834" s="135" t="str">
        <f t="array" ref="AT834">xlookup($E:$E,'CLV2'!$A:$A,'CLV2'!$F:$F)</f>
        <v>3.LOCAL FRUITS</v>
      </c>
      <c r="AU834" s="135" t="str">
        <f t="array" ref="AU834">xlookup($E:$E,'CLV2'!$A:$A,'CLV2'!$G:$G)</f>
        <v>4.Dừa Tươi</v>
      </c>
      <c r="AV834" s="142"/>
      <c r="AW834" s="143"/>
      <c r="AX834" s="144"/>
    </row>
    <row r="835" ht="22.5" customHeight="1">
      <c r="A835" s="113"/>
      <c r="B835" s="114">
        <v>46236.0</v>
      </c>
      <c r="C835" s="115" t="s">
        <v>644</v>
      </c>
      <c r="D835" s="116" t="str">
        <f>VLOOKUP(C835,'DS ST'!A:B,2,0)</f>
        <v>A181</v>
      </c>
      <c r="E835" s="117">
        <v>10962.0</v>
      </c>
      <c r="F835" s="115" t="s">
        <v>848</v>
      </c>
      <c r="G835" s="115" t="s">
        <v>29</v>
      </c>
      <c r="H835" s="118">
        <v>3.0</v>
      </c>
      <c r="I835" s="118">
        <v>0.0</v>
      </c>
      <c r="J835" s="119">
        <f t="shared" si="4"/>
        <v>3</v>
      </c>
      <c r="K835" s="115" t="s">
        <v>5724</v>
      </c>
      <c r="L835" s="121" t="str">
        <f t="shared" si="5"/>
        <v>PT160326110962</v>
      </c>
      <c r="M835" s="219" t="s">
        <v>5725</v>
      </c>
      <c r="N835" s="122"/>
      <c r="O835" s="122"/>
      <c r="P835" s="119">
        <f t="shared" si="6"/>
        <v>3</v>
      </c>
      <c r="Q835" s="124"/>
      <c r="R835" s="124"/>
      <c r="S835" s="124"/>
      <c r="T835" s="125"/>
      <c r="U835" s="126" t="s">
        <v>697</v>
      </c>
      <c r="V835" s="127" t="s">
        <v>1500</v>
      </c>
      <c r="W835" s="129" t="str">
        <f t="shared" si="7"/>
        <v/>
      </c>
      <c r="X835" s="129" t="str">
        <f t="shared" si="34"/>
        <v/>
      </c>
      <c r="Y835" s="154" t="s">
        <v>499</v>
      </c>
      <c r="Z835" s="131" t="s">
        <v>745</v>
      </c>
      <c r="AA835" s="124"/>
      <c r="AB835" s="132"/>
      <c r="AC835" s="133"/>
      <c r="AD835" s="134"/>
      <c r="AE835" s="133"/>
      <c r="AF835" s="135" t="str">
        <f t="array" ref="AF835">xlookup($E:$E,'CLV2'!$A:$A,'CLV2'!E:E)</f>
        <v>2.VEGETABLES</v>
      </c>
      <c r="AG835" s="135" t="str">
        <f t="shared" si="10"/>
        <v>Pack</v>
      </c>
      <c r="AH835" s="136">
        <f t="shared" si="11"/>
        <v>1</v>
      </c>
      <c r="AI835" s="137">
        <f t="array" ref="AI835">XLOOKUP(E835,'Đơn giá'!A:A,'Đơn giá'!D:D)</f>
        <v>6500</v>
      </c>
      <c r="AJ835" s="138">
        <f t="shared" si="12"/>
        <v>19500</v>
      </c>
      <c r="AK835" s="138">
        <f t="shared" si="13"/>
        <v>0</v>
      </c>
      <c r="AL835" s="138">
        <f t="shared" si="14"/>
        <v>0</v>
      </c>
      <c r="AM835" s="138">
        <f t="shared" si="15"/>
        <v>19500</v>
      </c>
      <c r="AN835" s="138">
        <f t="shared" si="16"/>
        <v>0</v>
      </c>
      <c r="AO835" s="139" t="str">
        <f t="array" ref="AO835">XLOOKUP($D:$D,'DS ST'!$J:$J,'DS ST'!K:K)</f>
        <v>SC008790 - Lê Thị Bích Liểu</v>
      </c>
      <c r="AP835" s="139" t="str">
        <f t="array" ref="AP835">XLOOKUP($D:$D,'DS ST'!$J:$J,'DS ST'!L:L)</f>
        <v>Nguyễn Thị Cà</v>
      </c>
      <c r="AQ835" s="139" t="str">
        <f t="array" ref="AQ835">XLOOKUP($D:$D,'DS ST'!$J:$J,'DS ST'!M:M)</f>
        <v>HCM 034</v>
      </c>
      <c r="AR835" s="140"/>
      <c r="AS835" s="140"/>
      <c r="AT835" s="135" t="str">
        <f t="array" ref="AT835">xlookup($E:$E,'CLV2'!$A:$A,'CLV2'!$F:$F)</f>
        <v>3.HERBS</v>
      </c>
      <c r="AU835" s="135" t="str">
        <f t="array" ref="AU835">xlookup($E:$E,'CLV2'!$A:$A,'CLV2'!$G:$G)</f>
        <v>4.Rau Thơm, Rau Nêm</v>
      </c>
      <c r="AV835" s="142"/>
      <c r="AW835" s="143"/>
      <c r="AX835" s="144"/>
    </row>
    <row r="836" ht="22.5" customHeight="1">
      <c r="A836" s="113"/>
      <c r="B836" s="114">
        <v>46236.0</v>
      </c>
      <c r="C836" s="115" t="s">
        <v>644</v>
      </c>
      <c r="D836" s="116" t="str">
        <f>VLOOKUP(C836,'DS ST'!A:B,2,0)</f>
        <v>A181</v>
      </c>
      <c r="E836" s="117">
        <v>11606.0</v>
      </c>
      <c r="F836" s="115" t="s">
        <v>1911</v>
      </c>
      <c r="G836" s="115" t="s">
        <v>29</v>
      </c>
      <c r="H836" s="118">
        <v>3.0</v>
      </c>
      <c r="I836" s="118">
        <v>2.0</v>
      </c>
      <c r="J836" s="119">
        <f t="shared" si="4"/>
        <v>1</v>
      </c>
      <c r="K836" s="115" t="s">
        <v>5724</v>
      </c>
      <c r="L836" s="121" t="str">
        <f t="shared" si="5"/>
        <v>PT160326111606</v>
      </c>
      <c r="M836" s="219" t="s">
        <v>5725</v>
      </c>
      <c r="N836" s="122"/>
      <c r="O836" s="122"/>
      <c r="P836" s="119">
        <f t="shared" si="6"/>
        <v>1</v>
      </c>
      <c r="Q836" s="124"/>
      <c r="R836" s="124"/>
      <c r="S836" s="124"/>
      <c r="T836" s="125" t="s">
        <v>695</v>
      </c>
      <c r="U836" s="126" t="s">
        <v>697</v>
      </c>
      <c r="V836" s="127" t="s">
        <v>1500</v>
      </c>
      <c r="W836" s="129" t="str">
        <f t="shared" si="7"/>
        <v/>
      </c>
      <c r="X836" s="129" t="str">
        <f t="shared" si="34"/>
        <v/>
      </c>
      <c r="Y836" s="130" t="str">
        <f>IF(N(P836)&lt;=0,"",IF(OR(T836="Hình KDB",T836="Hình tele",ISNUMBER(SEARCH("Hình KDB",T836)),ISNUMBER(SEARCH("Hình tele",T836)),ISNUMBER(SEARCH("sai code",T836)),ISNUMBER(SEARCH("Thiếu kiện",U836))),"Kho rau",IF(AND(T836&lt;&gt;"Hình KDB",T836&lt;&gt;"Hình tele"),"Chưa xác định",IF(N(O836)&gt;0,IF(OR(T836="Hình KDB",T836="Hình tele",ISNUMBER(SEARCH("Hình KDB",T836)),ISNUMBER(SEARCH("Hình tele",T836)),ISNUMBER(SEARCH("sai code",T836)),ISNUMBER(SEARCH("Thiếu kiện",U836))),"Kho rau","Chưa xác định"),IF(OR(T836="Hình KDB",T836="Hình tele",ISNUMBER(SEARCH("Hình KDB",T836)),ISNUMBER(SEARCH("Hình tele",T836)),ISNUMBER(SEARCH("sai code",T836)),ISNUMBER(SEARCH("Thiếu kiện",U836))),"Kho rau",IF(V836="Chưa xác định","Chưa xác định",IF(OR(V836="DC giao thiếu",V836="TX giao thiếu kiện",V836="Hàng không đạt CL"),"Kho rau","")))))))</f>
        <v>Kho rau</v>
      </c>
      <c r="Z836" s="131" t="s">
        <v>745</v>
      </c>
      <c r="AA836" s="124"/>
      <c r="AB836" s="132"/>
      <c r="AC836" s="133"/>
      <c r="AD836" s="134"/>
      <c r="AE836" s="133"/>
      <c r="AF836" s="135" t="str">
        <f t="array" ref="AF836">xlookup($E:$E,'CLV2'!$A:$A,'CLV2'!E:E)</f>
        <v>2.VEGETABLES</v>
      </c>
      <c r="AG836" s="135" t="str">
        <f t="shared" si="10"/>
        <v>Pack</v>
      </c>
      <c r="AH836" s="136">
        <f t="shared" si="11"/>
        <v>0.3333333333</v>
      </c>
      <c r="AI836" s="137">
        <f t="array" ref="AI836">XLOOKUP(E836,'Đơn giá'!A:A,'Đơn giá'!D:D)</f>
        <v>7000</v>
      </c>
      <c r="AJ836" s="138">
        <f t="shared" si="12"/>
        <v>7000</v>
      </c>
      <c r="AK836" s="138">
        <f t="shared" si="13"/>
        <v>0</v>
      </c>
      <c r="AL836" s="138">
        <f t="shared" si="14"/>
        <v>0</v>
      </c>
      <c r="AM836" s="138">
        <f t="shared" si="15"/>
        <v>7000</v>
      </c>
      <c r="AN836" s="138">
        <f t="shared" si="16"/>
        <v>0</v>
      </c>
      <c r="AO836" s="139" t="str">
        <f t="array" ref="AO836">XLOOKUP($D:$D,'DS ST'!$J:$J,'DS ST'!K:K)</f>
        <v>SC008790 - Lê Thị Bích Liểu</v>
      </c>
      <c r="AP836" s="139" t="str">
        <f t="array" ref="AP836">XLOOKUP($D:$D,'DS ST'!$J:$J,'DS ST'!L:L)</f>
        <v>Nguyễn Thị Cà</v>
      </c>
      <c r="AQ836" s="139" t="str">
        <f t="array" ref="AQ836">XLOOKUP($D:$D,'DS ST'!$J:$J,'DS ST'!M:M)</f>
        <v>HCM 034</v>
      </c>
      <c r="AR836" s="140"/>
      <c r="AS836" s="140"/>
      <c r="AT836" s="135" t="str">
        <f t="array" ref="AT836">xlookup($E:$E,'CLV2'!$A:$A,'CLV2'!$F:$F)</f>
        <v>3.LEAFY VEGGIES</v>
      </c>
      <c r="AU836" s="135" t="str">
        <f t="array" ref="AU836">xlookup($E:$E,'CLV2'!$A:$A,'CLV2'!$G:$G)</f>
        <v>4.Rau Ăn Lá Thông Dụng</v>
      </c>
      <c r="AV836" s="142"/>
      <c r="AW836" s="143"/>
      <c r="AX836" s="144"/>
    </row>
    <row r="837" ht="22.5" customHeight="1">
      <c r="A837" s="113"/>
      <c r="B837" s="114">
        <v>46236.0</v>
      </c>
      <c r="C837" s="115" t="s">
        <v>644</v>
      </c>
      <c r="D837" s="116" t="str">
        <f>VLOOKUP(C837,'DS ST'!A:B,2,0)</f>
        <v>A181</v>
      </c>
      <c r="E837" s="117">
        <v>1101003.0</v>
      </c>
      <c r="F837" s="115" t="s">
        <v>1984</v>
      </c>
      <c r="G837" s="115" t="s">
        <v>104</v>
      </c>
      <c r="H837" s="118">
        <v>14.4</v>
      </c>
      <c r="I837" s="118">
        <v>14.28</v>
      </c>
      <c r="J837" s="119">
        <f t="shared" si="4"/>
        <v>0.12</v>
      </c>
      <c r="K837" s="115" t="s">
        <v>5724</v>
      </c>
      <c r="L837" s="121" t="str">
        <f t="shared" si="5"/>
        <v>PT16032611101003</v>
      </c>
      <c r="M837" s="219" t="s">
        <v>5725</v>
      </c>
      <c r="N837" s="122">
        <v>0.120000000000001</v>
      </c>
      <c r="O837" s="122"/>
      <c r="P837" s="119">
        <f t="shared" si="6"/>
        <v>0</v>
      </c>
      <c r="Q837" s="124"/>
      <c r="R837" s="124"/>
      <c r="S837" s="124"/>
      <c r="T837" s="125" t="s">
        <v>695</v>
      </c>
      <c r="U837" s="126" t="s">
        <v>697</v>
      </c>
      <c r="V837" s="127" t="s">
        <v>492</v>
      </c>
      <c r="W837" s="129" t="str">
        <f t="shared" si="7"/>
        <v>Hao hụt</v>
      </c>
      <c r="X837" s="129" t="str">
        <f t="shared" si="34"/>
        <v/>
      </c>
      <c r="Y837" s="154" t="s">
        <v>499</v>
      </c>
      <c r="Z837" s="131" t="s">
        <v>745</v>
      </c>
      <c r="AA837" s="124"/>
      <c r="AB837" s="132"/>
      <c r="AC837" s="133"/>
      <c r="AD837" s="134"/>
      <c r="AE837" s="133"/>
      <c r="AF837" s="135" t="str">
        <f t="array" ref="AF837">xlookup($E:$E,'CLV2'!$A:$A,'CLV2'!E:E)</f>
        <v>2.FRUITS</v>
      </c>
      <c r="AG837" s="135" t="str">
        <f t="shared" si="10"/>
        <v>KG</v>
      </c>
      <c r="AH837" s="136">
        <f t="shared" si="11"/>
        <v>0.008333333333</v>
      </c>
      <c r="AI837" s="137">
        <f t="array" ref="AI837">XLOOKUP(E837,'Đơn giá'!A:A,'Đơn giá'!D:D)</f>
        <v>24000</v>
      </c>
      <c r="AJ837" s="138">
        <f t="shared" si="12"/>
        <v>2880</v>
      </c>
      <c r="AK837" s="138">
        <f t="shared" si="13"/>
        <v>2880</v>
      </c>
      <c r="AL837" s="138">
        <f t="shared" si="14"/>
        <v>0</v>
      </c>
      <c r="AM837" s="138">
        <f t="shared" si="15"/>
        <v>0</v>
      </c>
      <c r="AN837" s="138">
        <f t="shared" si="16"/>
        <v>0</v>
      </c>
      <c r="AO837" s="139" t="str">
        <f t="array" ref="AO837">XLOOKUP($D:$D,'DS ST'!$J:$J,'DS ST'!K:K)</f>
        <v>SC008790 - Lê Thị Bích Liểu</v>
      </c>
      <c r="AP837" s="139" t="str">
        <f t="array" ref="AP837">XLOOKUP($D:$D,'DS ST'!$J:$J,'DS ST'!L:L)</f>
        <v>Nguyễn Thị Cà</v>
      </c>
      <c r="AQ837" s="139" t="str">
        <f t="array" ref="AQ837">XLOOKUP($D:$D,'DS ST'!$J:$J,'DS ST'!M:M)</f>
        <v>HCM 034</v>
      </c>
      <c r="AR837" s="140"/>
      <c r="AS837" s="140"/>
      <c r="AT837" s="135" t="str">
        <f t="array" ref="AT837">xlookup($E:$E,'CLV2'!$A:$A,'CLV2'!$F:$F)</f>
        <v>3.LOCAL FRUITS</v>
      </c>
      <c r="AU837" s="135" t="str">
        <f t="array" ref="AU837">xlookup($E:$E,'CLV2'!$A:$A,'CLV2'!$G:$G)</f>
        <v>4.Dưa Hấu</v>
      </c>
      <c r="AV837" s="142"/>
      <c r="AW837" s="143"/>
      <c r="AX837" s="144"/>
    </row>
    <row r="838" ht="22.5" customHeight="1">
      <c r="A838" s="113"/>
      <c r="B838" s="114">
        <v>46236.0</v>
      </c>
      <c r="C838" s="115" t="s">
        <v>644</v>
      </c>
      <c r="D838" s="116" t="str">
        <f>VLOOKUP(C838,'DS ST'!A:B,2,0)</f>
        <v>A181</v>
      </c>
      <c r="E838" s="117">
        <v>1101302.0</v>
      </c>
      <c r="F838" s="115" t="s">
        <v>944</v>
      </c>
      <c r="G838" s="115" t="s">
        <v>104</v>
      </c>
      <c r="H838" s="118">
        <v>16.0</v>
      </c>
      <c r="I838" s="118">
        <v>15.76</v>
      </c>
      <c r="J838" s="119">
        <f t="shared" si="4"/>
        <v>0.24</v>
      </c>
      <c r="K838" s="115" t="s">
        <v>5724</v>
      </c>
      <c r="L838" s="121" t="str">
        <f t="shared" si="5"/>
        <v>PT16032611101302</v>
      </c>
      <c r="M838" s="219" t="s">
        <v>5725</v>
      </c>
      <c r="N838" s="122">
        <v>0.2400000000000002</v>
      </c>
      <c r="O838" s="122"/>
      <c r="P838" s="119">
        <f t="shared" si="6"/>
        <v>0</v>
      </c>
      <c r="Q838" s="124"/>
      <c r="R838" s="124"/>
      <c r="S838" s="124"/>
      <c r="T838" s="125" t="s">
        <v>695</v>
      </c>
      <c r="U838" s="126" t="s">
        <v>697</v>
      </c>
      <c r="V838" s="127" t="s">
        <v>492</v>
      </c>
      <c r="W838" s="129" t="str">
        <f t="shared" si="7"/>
        <v>Hao hụt</v>
      </c>
      <c r="X838" s="129" t="str">
        <f t="shared" si="34"/>
        <v/>
      </c>
      <c r="Y838" s="154" t="s">
        <v>499</v>
      </c>
      <c r="Z838" s="131" t="s">
        <v>745</v>
      </c>
      <c r="AA838" s="124"/>
      <c r="AB838" s="132"/>
      <c r="AC838" s="133"/>
      <c r="AD838" s="134"/>
      <c r="AE838" s="133"/>
      <c r="AF838" s="135" t="str">
        <f t="array" ref="AF838">xlookup($E:$E,'CLV2'!$A:$A,'CLV2'!E:E)</f>
        <v>2.FRUITS</v>
      </c>
      <c r="AG838" s="135" t="str">
        <f t="shared" si="10"/>
        <v>KG</v>
      </c>
      <c r="AH838" s="136">
        <f t="shared" si="11"/>
        <v>0.015</v>
      </c>
      <c r="AI838" s="137">
        <f t="array" ref="AI838">XLOOKUP(E838,'Đơn giá'!A:A,'Đơn giá'!D:D)</f>
        <v>17500</v>
      </c>
      <c r="AJ838" s="138">
        <f t="shared" si="12"/>
        <v>4200</v>
      </c>
      <c r="AK838" s="138">
        <f t="shared" si="13"/>
        <v>4200</v>
      </c>
      <c r="AL838" s="138">
        <f t="shared" si="14"/>
        <v>0</v>
      </c>
      <c r="AM838" s="138">
        <f t="shared" si="15"/>
        <v>0</v>
      </c>
      <c r="AN838" s="138">
        <f t="shared" si="16"/>
        <v>0</v>
      </c>
      <c r="AO838" s="139" t="str">
        <f t="array" ref="AO838">XLOOKUP($D:$D,'DS ST'!$J:$J,'DS ST'!K:K)</f>
        <v>SC008790 - Lê Thị Bích Liểu</v>
      </c>
      <c r="AP838" s="139" t="str">
        <f t="array" ref="AP838">XLOOKUP($D:$D,'DS ST'!$J:$J,'DS ST'!L:L)</f>
        <v>Nguyễn Thị Cà</v>
      </c>
      <c r="AQ838" s="139" t="str">
        <f t="array" ref="AQ838">XLOOKUP($D:$D,'DS ST'!$J:$J,'DS ST'!M:M)</f>
        <v>HCM 034</v>
      </c>
      <c r="AR838" s="140"/>
      <c r="AS838" s="140"/>
      <c r="AT838" s="135" t="str">
        <f t="array" ref="AT838">xlookup($E:$E,'CLV2'!$A:$A,'CLV2'!$F:$F)</f>
        <v>3.LOCAL FRUITS</v>
      </c>
      <c r="AU838" s="135" t="str">
        <f t="array" ref="AU838">xlookup($E:$E,'CLV2'!$A:$A,'CLV2'!$G:$G)</f>
        <v>4.Chuối</v>
      </c>
      <c r="AV838" s="142"/>
      <c r="AW838" s="143"/>
      <c r="AX838" s="144"/>
    </row>
    <row r="839" ht="22.5" customHeight="1">
      <c r="A839" s="113"/>
      <c r="B839" s="114">
        <v>46236.0</v>
      </c>
      <c r="C839" s="115" t="s">
        <v>644</v>
      </c>
      <c r="D839" s="116" t="str">
        <f>VLOOKUP(C839,'DS ST'!A:B,2,0)</f>
        <v>A181</v>
      </c>
      <c r="E839" s="117">
        <v>1101366.0</v>
      </c>
      <c r="F839" s="115" t="s">
        <v>1804</v>
      </c>
      <c r="G839" s="115" t="s">
        <v>104</v>
      </c>
      <c r="H839" s="118">
        <v>4.4</v>
      </c>
      <c r="I839" s="118">
        <v>4.3</v>
      </c>
      <c r="J839" s="119">
        <f t="shared" si="4"/>
        <v>0.1</v>
      </c>
      <c r="K839" s="115" t="s">
        <v>5724</v>
      </c>
      <c r="L839" s="121" t="str">
        <f t="shared" si="5"/>
        <v>PT16032611101366</v>
      </c>
      <c r="M839" s="219" t="s">
        <v>5725</v>
      </c>
      <c r="N839" s="122">
        <v>0.10000000000000053</v>
      </c>
      <c r="O839" s="122"/>
      <c r="P839" s="119">
        <f t="shared" si="6"/>
        <v>0</v>
      </c>
      <c r="Q839" s="124"/>
      <c r="R839" s="124"/>
      <c r="S839" s="124"/>
      <c r="T839" s="125" t="s">
        <v>695</v>
      </c>
      <c r="U839" s="126" t="s">
        <v>697</v>
      </c>
      <c r="V839" s="127" t="s">
        <v>492</v>
      </c>
      <c r="W839" s="129" t="str">
        <f t="shared" si="7"/>
        <v>Hao hụt</v>
      </c>
      <c r="X839" s="129" t="str">
        <f t="shared" si="34"/>
        <v/>
      </c>
      <c r="Y839" s="154" t="s">
        <v>499</v>
      </c>
      <c r="Z839" s="131" t="s">
        <v>745</v>
      </c>
      <c r="AA839" s="124"/>
      <c r="AB839" s="132"/>
      <c r="AC839" s="133"/>
      <c r="AD839" s="134"/>
      <c r="AE839" s="133"/>
      <c r="AF839" s="135" t="str">
        <f t="array" ref="AF839">xlookup($E:$E,'CLV2'!$A:$A,'CLV2'!E:E)</f>
        <v>2.VEGETABLES</v>
      </c>
      <c r="AG839" s="135" t="str">
        <f t="shared" si="10"/>
        <v>KG</v>
      </c>
      <c r="AH839" s="136">
        <f t="shared" si="11"/>
        <v>0.02272727273</v>
      </c>
      <c r="AI839" s="137">
        <f t="array" ref="AI839">XLOOKUP(E839,'Đơn giá'!A:A,'Đơn giá'!D:D)</f>
        <v>55000</v>
      </c>
      <c r="AJ839" s="138">
        <f t="shared" si="12"/>
        <v>5500</v>
      </c>
      <c r="AK839" s="138">
        <f t="shared" si="13"/>
        <v>5500</v>
      </c>
      <c r="AL839" s="138">
        <f t="shared" si="14"/>
        <v>0</v>
      </c>
      <c r="AM839" s="138">
        <f t="shared" si="15"/>
        <v>0</v>
      </c>
      <c r="AN839" s="138">
        <f t="shared" si="16"/>
        <v>0</v>
      </c>
      <c r="AO839" s="139" t="str">
        <f t="array" ref="AO839">XLOOKUP($D:$D,'DS ST'!$J:$J,'DS ST'!K:K)</f>
        <v>SC008790 - Lê Thị Bích Liểu</v>
      </c>
      <c r="AP839" s="139" t="str">
        <f t="array" ref="AP839">XLOOKUP($D:$D,'DS ST'!$J:$J,'DS ST'!L:L)</f>
        <v>Nguyễn Thị Cà</v>
      </c>
      <c r="AQ839" s="139" t="str">
        <f t="array" ref="AQ839">XLOOKUP($D:$D,'DS ST'!$J:$J,'DS ST'!M:M)</f>
        <v>HCM 034</v>
      </c>
      <c r="AR839" s="140"/>
      <c r="AS839" s="140"/>
      <c r="AT839" s="135" t="str">
        <f t="array" ref="AT839">xlookup($E:$E,'CLV2'!$A:$A,'CLV2'!$F:$F)</f>
        <v>3.LEAFY VEGGIES</v>
      </c>
      <c r="AU839" s="135" t="str">
        <f t="array" ref="AU839">xlookup($E:$E,'CLV2'!$A:$A,'CLV2'!$G:$G)</f>
        <v>4.Rau Ăn Bông</v>
      </c>
      <c r="AV839" s="142"/>
      <c r="AW839" s="143"/>
      <c r="AX839" s="144"/>
    </row>
    <row r="840" ht="22.5" customHeight="1">
      <c r="A840" s="113"/>
      <c r="B840" s="114">
        <v>46236.0</v>
      </c>
      <c r="C840" s="115" t="s">
        <v>805</v>
      </c>
      <c r="D840" s="116" t="str">
        <f>VLOOKUP(C840,'DS ST'!A:B,2,0)</f>
        <v>AKR</v>
      </c>
      <c r="E840" s="117">
        <v>10511.0</v>
      </c>
      <c r="F840" s="115" t="s">
        <v>427</v>
      </c>
      <c r="G840" s="115" t="s">
        <v>428</v>
      </c>
      <c r="H840" s="118">
        <v>18.0</v>
      </c>
      <c r="I840" s="118">
        <v>16.0</v>
      </c>
      <c r="J840" s="119">
        <f t="shared" si="4"/>
        <v>2</v>
      </c>
      <c r="K840" s="115" t="s">
        <v>5726</v>
      </c>
      <c r="L840" s="121" t="str">
        <f t="shared" si="5"/>
        <v>PT160326010511</v>
      </c>
      <c r="M840" s="219" t="s">
        <v>5727</v>
      </c>
      <c r="N840" s="122"/>
      <c r="O840" s="122"/>
      <c r="P840" s="119">
        <f t="shared" si="6"/>
        <v>2</v>
      </c>
      <c r="Q840" s="124"/>
      <c r="R840" s="124"/>
      <c r="S840" s="124"/>
      <c r="T840" s="125" t="s">
        <v>695</v>
      </c>
      <c r="U840" s="126" t="s">
        <v>697</v>
      </c>
      <c r="V840" s="127" t="s">
        <v>1500</v>
      </c>
      <c r="W840" s="129" t="str">
        <f t="shared" si="7"/>
        <v/>
      </c>
      <c r="X840" s="129" t="str">
        <f t="shared" si="34"/>
        <v/>
      </c>
      <c r="Y840" s="130" t="str">
        <f>IF(N(P840)&lt;=0,"",IF(OR(T840="Hình KDB",T840="Hình tele",ISNUMBER(SEARCH("Hình KDB",T840)),ISNUMBER(SEARCH("Hình tele",T840)),ISNUMBER(SEARCH("sai code",T840)),ISNUMBER(SEARCH("Thiếu kiện",U840))),"Kho rau",IF(AND(T840&lt;&gt;"Hình KDB",T840&lt;&gt;"Hình tele"),"Chưa xác định",IF(N(O840)&gt;0,IF(OR(T840="Hình KDB",T840="Hình tele",ISNUMBER(SEARCH("Hình KDB",T840)),ISNUMBER(SEARCH("Hình tele",T840)),ISNUMBER(SEARCH("sai code",T840)),ISNUMBER(SEARCH("Thiếu kiện",U840))),"Kho rau","Chưa xác định"),IF(OR(T840="Hình KDB",T840="Hình tele",ISNUMBER(SEARCH("Hình KDB",T840)),ISNUMBER(SEARCH("Hình tele",T840)),ISNUMBER(SEARCH("sai code",T840)),ISNUMBER(SEARCH("Thiếu kiện",U840))),"Kho rau",IF(V840="Chưa xác định","Chưa xác định",IF(OR(V840="DC giao thiếu",V840="TX giao thiếu kiện",V840="Hàng không đạt CL"),"Kho rau","")))))))</f>
        <v>Kho rau</v>
      </c>
      <c r="Z840" s="131" t="s">
        <v>745</v>
      </c>
      <c r="AA840" s="124"/>
      <c r="AB840" s="132"/>
      <c r="AC840" s="133"/>
      <c r="AD840" s="134"/>
      <c r="AE840" s="133"/>
      <c r="AF840" s="135" t="str">
        <f t="array" ref="AF840">xlookup($E:$E,'CLV2'!$A:$A,'CLV2'!E:E)</f>
        <v>2.VEGETABLES</v>
      </c>
      <c r="AG840" s="135" t="str">
        <f t="shared" si="10"/>
        <v>Pack</v>
      </c>
      <c r="AH840" s="136">
        <f t="shared" si="11"/>
        <v>0.1111111111</v>
      </c>
      <c r="AI840" s="137">
        <f t="array" ref="AI840">XLOOKUP(E840,'Đơn giá'!A:A,'Đơn giá'!D:D)</f>
        <v>16000</v>
      </c>
      <c r="AJ840" s="138">
        <f t="shared" si="12"/>
        <v>32000</v>
      </c>
      <c r="AK840" s="138">
        <f t="shared" si="13"/>
        <v>0</v>
      </c>
      <c r="AL840" s="138">
        <f t="shared" si="14"/>
        <v>0</v>
      </c>
      <c r="AM840" s="138">
        <f t="shared" si="15"/>
        <v>32000</v>
      </c>
      <c r="AN840" s="138">
        <f t="shared" si="16"/>
        <v>0</v>
      </c>
      <c r="AO840" s="139" t="str">
        <f t="array" ref="AO840">XLOOKUP($D:$D,'DS ST'!$J:$J,'DS ST'!K:K)</f>
        <v>SC003943 - Lâm Văn Tú</v>
      </c>
      <c r="AP840" s="139" t="str">
        <f t="array" ref="AP840">XLOOKUP($D:$D,'DS ST'!$J:$J,'DS ST'!L:L)</f>
        <v>Võ Thị Huệ</v>
      </c>
      <c r="AQ840" s="139" t="str">
        <f t="array" ref="AQ840">XLOOKUP($D:$D,'DS ST'!$J:$J,'DS ST'!M:M)</f>
        <v>HCM 011</v>
      </c>
      <c r="AR840" s="140"/>
      <c r="AS840" s="140"/>
      <c r="AT840" s="135" t="str">
        <f t="array" ref="AT840">xlookup($E:$E,'CLV2'!$A:$A,'CLV2'!$F:$F)</f>
        <v>3.FRUIT VEGGIES</v>
      </c>
      <c r="AU840" s="135" t="str">
        <f t="array" ref="AU840">xlookup($E:$E,'CLV2'!$A:$A,'CLV2'!$G:$G)</f>
        <v>4.Bắp, Đậu</v>
      </c>
      <c r="AV840" s="142"/>
      <c r="AW840" s="143"/>
      <c r="AX840" s="144"/>
    </row>
    <row r="841" ht="22.5" customHeight="1">
      <c r="A841" s="113"/>
      <c r="B841" s="114">
        <v>46236.0</v>
      </c>
      <c r="C841" s="115" t="s">
        <v>805</v>
      </c>
      <c r="D841" s="116" t="str">
        <f>VLOOKUP(C841,'DS ST'!A:B,2,0)</f>
        <v>AKR</v>
      </c>
      <c r="E841" s="117">
        <v>1100917.0</v>
      </c>
      <c r="F841" s="115" t="s">
        <v>928</v>
      </c>
      <c r="G841" s="115" t="s">
        <v>104</v>
      </c>
      <c r="H841" s="118">
        <v>11.0</v>
      </c>
      <c r="I841" s="118">
        <v>10.94</v>
      </c>
      <c r="J841" s="119">
        <f t="shared" si="4"/>
        <v>0.06</v>
      </c>
      <c r="K841" s="115" t="s">
        <v>5726</v>
      </c>
      <c r="L841" s="121" t="str">
        <f t="shared" si="5"/>
        <v>PT16032601100917</v>
      </c>
      <c r="M841" s="219" t="s">
        <v>5727</v>
      </c>
      <c r="N841" s="122">
        <v>0.0600000000000005</v>
      </c>
      <c r="O841" s="122"/>
      <c r="P841" s="119">
        <f t="shared" si="6"/>
        <v>0</v>
      </c>
      <c r="Q841" s="124"/>
      <c r="R841" s="124"/>
      <c r="S841" s="124"/>
      <c r="T841" s="125" t="s">
        <v>695</v>
      </c>
      <c r="U841" s="126" t="s">
        <v>697</v>
      </c>
      <c r="V841" s="127" t="s">
        <v>492</v>
      </c>
      <c r="W841" s="129" t="str">
        <f t="shared" si="7"/>
        <v>Hao hụt</v>
      </c>
      <c r="X841" s="129" t="str">
        <f t="shared" si="34"/>
        <v/>
      </c>
      <c r="Y841" s="154" t="s">
        <v>499</v>
      </c>
      <c r="Z841" s="131" t="s">
        <v>745</v>
      </c>
      <c r="AA841" s="124"/>
      <c r="AB841" s="132"/>
      <c r="AC841" s="133"/>
      <c r="AD841" s="134"/>
      <c r="AE841" s="133"/>
      <c r="AF841" s="135" t="str">
        <f t="array" ref="AF841">xlookup($E:$E,'CLV2'!$A:$A,'CLV2'!E:E)</f>
        <v>2.VEGETABLES</v>
      </c>
      <c r="AG841" s="135" t="str">
        <f t="shared" si="10"/>
        <v>KG</v>
      </c>
      <c r="AH841" s="136">
        <f t="shared" si="11"/>
        <v>0.005454545455</v>
      </c>
      <c r="AI841" s="137">
        <f t="array" ref="AI841">XLOOKUP(E841,'Đơn giá'!A:A,'Đơn giá'!D:D)</f>
        <v>24500</v>
      </c>
      <c r="AJ841" s="138">
        <f t="shared" si="12"/>
        <v>1470</v>
      </c>
      <c r="AK841" s="138">
        <f t="shared" si="13"/>
        <v>1470</v>
      </c>
      <c r="AL841" s="138">
        <f t="shared" si="14"/>
        <v>0</v>
      </c>
      <c r="AM841" s="138">
        <f t="shared" si="15"/>
        <v>0</v>
      </c>
      <c r="AN841" s="138">
        <f t="shared" si="16"/>
        <v>0</v>
      </c>
      <c r="AO841" s="139" t="str">
        <f t="array" ref="AO841">XLOOKUP($D:$D,'DS ST'!$J:$J,'DS ST'!K:K)</f>
        <v>SC003943 - Lâm Văn Tú</v>
      </c>
      <c r="AP841" s="139" t="str">
        <f t="array" ref="AP841">XLOOKUP($D:$D,'DS ST'!$J:$J,'DS ST'!L:L)</f>
        <v>Võ Thị Huệ</v>
      </c>
      <c r="AQ841" s="139" t="str">
        <f t="array" ref="AQ841">XLOOKUP($D:$D,'DS ST'!$J:$J,'DS ST'!M:M)</f>
        <v>HCM 011</v>
      </c>
      <c r="AR841" s="140"/>
      <c r="AS841" s="140"/>
      <c r="AT841" s="135" t="str">
        <f t="array" ref="AT841">xlookup($E:$E,'CLV2'!$A:$A,'CLV2'!$F:$F)</f>
        <v>3.FRUIT VEGGIES</v>
      </c>
      <c r="AU841" s="135" t="str">
        <f t="array" ref="AU841">xlookup($E:$E,'CLV2'!$A:$A,'CLV2'!$G:$G)</f>
        <v>4.Bầu, Bí, Mướp</v>
      </c>
      <c r="AV841" s="142"/>
      <c r="AW841" s="143"/>
      <c r="AX841" s="144"/>
    </row>
    <row r="842" ht="22.5" customHeight="1">
      <c r="A842" s="113"/>
      <c r="B842" s="114">
        <v>46236.0</v>
      </c>
      <c r="C842" s="115" t="s">
        <v>805</v>
      </c>
      <c r="D842" s="116" t="str">
        <f>VLOOKUP(C842,'DS ST'!A:B,2,0)</f>
        <v>AKR</v>
      </c>
      <c r="E842" s="117">
        <v>1101818.0</v>
      </c>
      <c r="F842" s="115" t="s">
        <v>2303</v>
      </c>
      <c r="G842" s="115" t="s">
        <v>104</v>
      </c>
      <c r="H842" s="118">
        <v>3.0</v>
      </c>
      <c r="I842" s="118">
        <v>2.96</v>
      </c>
      <c r="J842" s="119">
        <f t="shared" si="4"/>
        <v>0.04</v>
      </c>
      <c r="K842" s="115" t="s">
        <v>5726</v>
      </c>
      <c r="L842" s="121" t="str">
        <f t="shared" si="5"/>
        <v>PT16032601101818</v>
      </c>
      <c r="M842" s="219" t="s">
        <v>5727</v>
      </c>
      <c r="N842" s="122">
        <v>0.040000000000000036</v>
      </c>
      <c r="O842" s="122"/>
      <c r="P842" s="119">
        <f t="shared" si="6"/>
        <v>0</v>
      </c>
      <c r="Q842" s="124"/>
      <c r="R842" s="124"/>
      <c r="S842" s="124"/>
      <c r="T842" s="125" t="s">
        <v>695</v>
      </c>
      <c r="U842" s="126" t="s">
        <v>697</v>
      </c>
      <c r="V842" s="127" t="s">
        <v>492</v>
      </c>
      <c r="W842" s="129" t="str">
        <f t="shared" si="7"/>
        <v>Hao hụt</v>
      </c>
      <c r="X842" s="129" t="str">
        <f t="shared" si="34"/>
        <v/>
      </c>
      <c r="Y842" s="154" t="s">
        <v>499</v>
      </c>
      <c r="Z842" s="131" t="s">
        <v>745</v>
      </c>
      <c r="AA842" s="124"/>
      <c r="AB842" s="132"/>
      <c r="AC842" s="133"/>
      <c r="AD842" s="134"/>
      <c r="AE842" s="133"/>
      <c r="AF842" s="135" t="str">
        <f t="array" ref="AF842">xlookup($E:$E,'CLV2'!$A:$A,'CLV2'!E:E)</f>
        <v>2.FRUITS</v>
      </c>
      <c r="AG842" s="135" t="str">
        <f t="shared" si="10"/>
        <v>KG</v>
      </c>
      <c r="AH842" s="136">
        <f t="shared" si="11"/>
        <v>0.01333333333</v>
      </c>
      <c r="AI842" s="137">
        <f t="array" ref="AI842">XLOOKUP(E842,'Đơn giá'!A:A,'Đơn giá'!D:D)</f>
        <v>31090</v>
      </c>
      <c r="AJ842" s="138">
        <f t="shared" si="12"/>
        <v>1243.6</v>
      </c>
      <c r="AK842" s="138">
        <f t="shared" si="13"/>
        <v>1243.6</v>
      </c>
      <c r="AL842" s="138">
        <f t="shared" si="14"/>
        <v>0</v>
      </c>
      <c r="AM842" s="138">
        <f t="shared" si="15"/>
        <v>0</v>
      </c>
      <c r="AN842" s="138">
        <f t="shared" si="16"/>
        <v>0</v>
      </c>
      <c r="AO842" s="139" t="str">
        <f t="array" ref="AO842">XLOOKUP($D:$D,'DS ST'!$J:$J,'DS ST'!K:K)</f>
        <v>SC003943 - Lâm Văn Tú</v>
      </c>
      <c r="AP842" s="139" t="str">
        <f t="array" ref="AP842">XLOOKUP($D:$D,'DS ST'!$J:$J,'DS ST'!L:L)</f>
        <v>Võ Thị Huệ</v>
      </c>
      <c r="AQ842" s="139" t="str">
        <f t="array" ref="AQ842">XLOOKUP($D:$D,'DS ST'!$J:$J,'DS ST'!M:M)</f>
        <v>HCM 011</v>
      </c>
      <c r="AR842" s="140"/>
      <c r="AS842" s="140"/>
      <c r="AT842" s="135" t="str">
        <f t="array" ref="AT842">xlookup($E:$E,'CLV2'!$A:$A,'CLV2'!$F:$F)</f>
        <v>3.LOCAL FRUITS</v>
      </c>
      <c r="AU842" s="135" t="str">
        <f t="array" ref="AU842">xlookup($E:$E,'CLV2'!$A:$A,'CLV2'!$G:$G)</f>
        <v>4.Trái Cây Đa Dạng</v>
      </c>
      <c r="AV842" s="142"/>
      <c r="AW842" s="143"/>
      <c r="AX842" s="144"/>
    </row>
    <row r="843" ht="22.5" customHeight="1">
      <c r="A843" s="113"/>
      <c r="B843" s="114">
        <v>46236.0</v>
      </c>
      <c r="C843" s="115" t="s">
        <v>805</v>
      </c>
      <c r="D843" s="116" t="str">
        <f>VLOOKUP(C843,'DS ST'!A:B,2,0)</f>
        <v>AKR</v>
      </c>
      <c r="E843" s="117">
        <v>1102981.0</v>
      </c>
      <c r="F843" s="115" t="s">
        <v>5260</v>
      </c>
      <c r="G843" s="115" t="s">
        <v>104</v>
      </c>
      <c r="H843" s="118">
        <v>6.2</v>
      </c>
      <c r="I843" s="118">
        <v>6.16</v>
      </c>
      <c r="J843" s="119">
        <f t="shared" si="4"/>
        <v>0.04</v>
      </c>
      <c r="K843" s="115" t="s">
        <v>5726</v>
      </c>
      <c r="L843" s="121" t="str">
        <f t="shared" si="5"/>
        <v>PT16032601102981</v>
      </c>
      <c r="M843" s="219" t="s">
        <v>5727</v>
      </c>
      <c r="N843" s="122">
        <v>0.040000000000000036</v>
      </c>
      <c r="O843" s="122"/>
      <c r="P843" s="119">
        <f t="shared" si="6"/>
        <v>0</v>
      </c>
      <c r="Q843" s="124"/>
      <c r="R843" s="124"/>
      <c r="S843" s="124"/>
      <c r="T843" s="125" t="s">
        <v>695</v>
      </c>
      <c r="U843" s="126" t="s">
        <v>697</v>
      </c>
      <c r="V843" s="127" t="s">
        <v>492</v>
      </c>
      <c r="W843" s="129" t="str">
        <f t="shared" si="7"/>
        <v>Hao hụt</v>
      </c>
      <c r="X843" s="129" t="str">
        <f t="shared" si="34"/>
        <v/>
      </c>
      <c r="Y843" s="154" t="s">
        <v>499</v>
      </c>
      <c r="Z843" s="131" t="s">
        <v>745</v>
      </c>
      <c r="AA843" s="124"/>
      <c r="AB843" s="132"/>
      <c r="AC843" s="133"/>
      <c r="AD843" s="134"/>
      <c r="AE843" s="133"/>
      <c r="AF843" s="135" t="str">
        <f t="array" ref="AF843">xlookup($E:$E,'CLV2'!$A:$A,'CLV2'!E:E)</f>
        <v>2.FRUITS</v>
      </c>
      <c r="AG843" s="135" t="str">
        <f t="shared" si="10"/>
        <v>KG</v>
      </c>
      <c r="AH843" s="136">
        <f t="shared" si="11"/>
        <v>0.006451612903</v>
      </c>
      <c r="AI843" s="137" t="str">
        <f t="array" ref="AI843">XLOOKUP(E843,'Đơn giá'!A:A,'Đơn giá'!D:D)</f>
        <v>#N/A</v>
      </c>
      <c r="AJ843" s="138" t="str">
        <f t="shared" si="12"/>
        <v>#N/A</v>
      </c>
      <c r="AK843" s="138" t="str">
        <f t="shared" si="13"/>
        <v>#N/A</v>
      </c>
      <c r="AL843" s="138">
        <f t="shared" si="14"/>
        <v>0</v>
      </c>
      <c r="AM843" s="138" t="str">
        <f t="shared" si="15"/>
        <v>#N/A</v>
      </c>
      <c r="AN843" s="138">
        <f t="shared" si="16"/>
        <v>0</v>
      </c>
      <c r="AO843" s="139" t="str">
        <f t="array" ref="AO843">XLOOKUP($D:$D,'DS ST'!$J:$J,'DS ST'!K:K)</f>
        <v>SC003943 - Lâm Văn Tú</v>
      </c>
      <c r="AP843" s="139" t="str">
        <f t="array" ref="AP843">XLOOKUP($D:$D,'DS ST'!$J:$J,'DS ST'!L:L)</f>
        <v>Võ Thị Huệ</v>
      </c>
      <c r="AQ843" s="139" t="str">
        <f t="array" ref="AQ843">XLOOKUP($D:$D,'DS ST'!$J:$J,'DS ST'!M:M)</f>
        <v>HCM 011</v>
      </c>
      <c r="AR843" s="140"/>
      <c r="AS843" s="140"/>
      <c r="AT843" s="135" t="str">
        <f t="array" ref="AT843">xlookup($E:$E,'CLV2'!$A:$A,'CLV2'!$F:$F)</f>
        <v>3.LOCAL FRUITS</v>
      </c>
      <c r="AU843" s="135" t="str">
        <f t="array" ref="AU843">xlookup($E:$E,'CLV2'!$A:$A,'CLV2'!$G:$G)</f>
        <v>4.Bơ</v>
      </c>
      <c r="AV843" s="142"/>
      <c r="AW843" s="143"/>
      <c r="AX843" s="144"/>
    </row>
    <row r="844" ht="22.5" customHeight="1">
      <c r="A844" s="113"/>
      <c r="B844" s="114">
        <v>46236.0</v>
      </c>
      <c r="C844" s="115" t="s">
        <v>805</v>
      </c>
      <c r="D844" s="116" t="str">
        <f>VLOOKUP(C844,'DS ST'!A:B,2,0)</f>
        <v>AKR</v>
      </c>
      <c r="E844" s="117">
        <v>8.938506507032E12</v>
      </c>
      <c r="F844" s="115" t="s">
        <v>1441</v>
      </c>
      <c r="G844" s="115" t="s">
        <v>29</v>
      </c>
      <c r="H844" s="118">
        <v>4.0</v>
      </c>
      <c r="I844" s="118">
        <v>3.0</v>
      </c>
      <c r="J844" s="119">
        <f t="shared" si="4"/>
        <v>1</v>
      </c>
      <c r="K844" s="115" t="s">
        <v>5726</v>
      </c>
      <c r="L844" s="121" t="str">
        <f t="shared" si="5"/>
        <v>PT16032608938506507032</v>
      </c>
      <c r="M844" s="219" t="s">
        <v>5727</v>
      </c>
      <c r="N844" s="122"/>
      <c r="O844" s="122"/>
      <c r="P844" s="119">
        <f t="shared" si="6"/>
        <v>1</v>
      </c>
      <c r="Q844" s="124"/>
      <c r="R844" s="124"/>
      <c r="S844" s="124"/>
      <c r="T844" s="125" t="s">
        <v>695</v>
      </c>
      <c r="U844" s="126" t="s">
        <v>697</v>
      </c>
      <c r="V844" s="127" t="s">
        <v>1500</v>
      </c>
      <c r="W844" s="129" t="str">
        <f t="shared" si="7"/>
        <v/>
      </c>
      <c r="X844" s="129" t="str">
        <f t="shared" si="34"/>
        <v/>
      </c>
      <c r="Y844" s="130" t="str">
        <f>IF(N(P844)&lt;=0,"",IF(OR(T844="Hình KDB",T844="Hình tele",ISNUMBER(SEARCH("Hình KDB",T844)),ISNUMBER(SEARCH("Hình tele",T844)),ISNUMBER(SEARCH("sai code",T844)),ISNUMBER(SEARCH("Thiếu kiện",U844))),"Kho rau",IF(AND(T844&lt;&gt;"Hình KDB",T844&lt;&gt;"Hình tele"),"Chưa xác định",IF(N(O844)&gt;0,IF(OR(T844="Hình KDB",T844="Hình tele",ISNUMBER(SEARCH("Hình KDB",T844)),ISNUMBER(SEARCH("Hình tele",T844)),ISNUMBER(SEARCH("sai code",T844)),ISNUMBER(SEARCH("Thiếu kiện",U844))),"Kho rau","Chưa xác định"),IF(OR(T844="Hình KDB",T844="Hình tele",ISNUMBER(SEARCH("Hình KDB",T844)),ISNUMBER(SEARCH("Hình tele",T844)),ISNUMBER(SEARCH("sai code",T844)),ISNUMBER(SEARCH("Thiếu kiện",U844))),"Kho rau",IF(V844="Chưa xác định","Chưa xác định",IF(OR(V844="DC giao thiếu",V844="TX giao thiếu kiện",V844="Hàng không đạt CL"),"Kho rau","")))))))</f>
        <v>Kho rau</v>
      </c>
      <c r="Z844" s="131" t="s">
        <v>745</v>
      </c>
      <c r="AA844" s="124"/>
      <c r="AB844" s="132"/>
      <c r="AC844" s="133"/>
      <c r="AD844" s="134"/>
      <c r="AE844" s="133"/>
      <c r="AF844" s="135" t="str">
        <f t="array" ref="AF844">xlookup($E:$E,'CLV2'!$A:$A,'CLV2'!E:E)</f>
        <v>2.VEGETABLES</v>
      </c>
      <c r="AG844" s="135" t="str">
        <f t="shared" si="10"/>
        <v>Pack</v>
      </c>
      <c r="AH844" s="136">
        <f t="shared" si="11"/>
        <v>0.25</v>
      </c>
      <c r="AI844" s="137">
        <f t="array" ref="AI844">XLOOKUP(E844,'Đơn giá'!A:A,'Đơn giá'!D:D)</f>
        <v>19000</v>
      </c>
      <c r="AJ844" s="138">
        <f t="shared" si="12"/>
        <v>19000</v>
      </c>
      <c r="AK844" s="138">
        <f t="shared" si="13"/>
        <v>0</v>
      </c>
      <c r="AL844" s="138">
        <f t="shared" si="14"/>
        <v>0</v>
      </c>
      <c r="AM844" s="138">
        <f t="shared" si="15"/>
        <v>19000</v>
      </c>
      <c r="AN844" s="138">
        <f t="shared" si="16"/>
        <v>0</v>
      </c>
      <c r="AO844" s="139" t="str">
        <f t="array" ref="AO844">XLOOKUP($D:$D,'DS ST'!$J:$J,'DS ST'!K:K)</f>
        <v>SC003943 - Lâm Văn Tú</v>
      </c>
      <c r="AP844" s="139" t="str">
        <f t="array" ref="AP844">XLOOKUP($D:$D,'DS ST'!$J:$J,'DS ST'!L:L)</f>
        <v>Võ Thị Huệ</v>
      </c>
      <c r="AQ844" s="139" t="str">
        <f t="array" ref="AQ844">XLOOKUP($D:$D,'DS ST'!$J:$J,'DS ST'!M:M)</f>
        <v>HCM 011</v>
      </c>
      <c r="AR844" s="140"/>
      <c r="AS844" s="140"/>
      <c r="AT844" s="135" t="str">
        <f t="array" ref="AT844">xlookup($E:$E,'CLV2'!$A:$A,'CLV2'!$F:$F)</f>
        <v>3.PROCESSED VEGGIES</v>
      </c>
      <c r="AU844" s="135" t="str">
        <f t="array" ref="AU844">xlookup($E:$E,'CLV2'!$A:$A,'CLV2'!$G:$G)</f>
        <v>4.Măng Sơ Chế</v>
      </c>
      <c r="AV844" s="142"/>
      <c r="AW844" s="143"/>
      <c r="AX844" s="144"/>
    </row>
    <row r="845" ht="22.5" customHeight="1">
      <c r="A845" s="113"/>
      <c r="B845" s="114">
        <v>46236.0</v>
      </c>
      <c r="C845" s="115" t="s">
        <v>811</v>
      </c>
      <c r="D845" s="116" t="str">
        <f>VLOOKUP(C845,'DS ST'!A:B,2,0)</f>
        <v>AV4</v>
      </c>
      <c r="E845" s="117">
        <v>1100816.0</v>
      </c>
      <c r="F845" s="115" t="s">
        <v>919</v>
      </c>
      <c r="G845" s="115" t="s">
        <v>104</v>
      </c>
      <c r="H845" s="118">
        <v>15.4</v>
      </c>
      <c r="I845" s="118">
        <v>15.3</v>
      </c>
      <c r="J845" s="119">
        <f t="shared" si="4"/>
        <v>0.1</v>
      </c>
      <c r="K845" s="115" t="s">
        <v>5728</v>
      </c>
      <c r="L845" s="121" t="str">
        <f t="shared" si="5"/>
        <v>PT16032591100816</v>
      </c>
      <c r="M845" s="219" t="s">
        <v>5729</v>
      </c>
      <c r="N845" s="122">
        <v>0.09999999999999964</v>
      </c>
      <c r="O845" s="122"/>
      <c r="P845" s="119">
        <f t="shared" si="6"/>
        <v>0</v>
      </c>
      <c r="Q845" s="124"/>
      <c r="R845" s="124"/>
      <c r="S845" s="124"/>
      <c r="T845" s="125" t="s">
        <v>695</v>
      </c>
      <c r="U845" s="126" t="s">
        <v>697</v>
      </c>
      <c r="V845" s="127" t="s">
        <v>492</v>
      </c>
      <c r="W845" s="129" t="str">
        <f t="shared" si="7"/>
        <v>Hao hụt</v>
      </c>
      <c r="X845" s="129" t="str">
        <f t="shared" si="34"/>
        <v/>
      </c>
      <c r="Y845" s="154" t="s">
        <v>499</v>
      </c>
      <c r="Z845" s="131" t="s">
        <v>745</v>
      </c>
      <c r="AA845" s="124"/>
      <c r="AB845" s="132"/>
      <c r="AC845" s="133"/>
      <c r="AD845" s="134"/>
      <c r="AE845" s="133"/>
      <c r="AF845" s="135" t="str">
        <f t="array" ref="AF845">xlookup($E:$E,'CLV2'!$A:$A,'CLV2'!E:E)</f>
        <v>2.FRUITS</v>
      </c>
      <c r="AG845" s="135" t="str">
        <f t="shared" si="10"/>
        <v>KG</v>
      </c>
      <c r="AH845" s="136">
        <f t="shared" si="11"/>
        <v>0.006493506494</v>
      </c>
      <c r="AI845" s="137">
        <f t="array" ref="AI845">XLOOKUP(E845,'Đơn giá'!A:A,'Đơn giá'!D:D)</f>
        <v>19000</v>
      </c>
      <c r="AJ845" s="138">
        <f t="shared" si="12"/>
        <v>1900</v>
      </c>
      <c r="AK845" s="138">
        <f t="shared" si="13"/>
        <v>1900</v>
      </c>
      <c r="AL845" s="138">
        <f t="shared" si="14"/>
        <v>0</v>
      </c>
      <c r="AM845" s="138">
        <f t="shared" si="15"/>
        <v>0</v>
      </c>
      <c r="AN845" s="138">
        <f t="shared" si="16"/>
        <v>0</v>
      </c>
      <c r="AO845" s="139" t="str">
        <f t="array" ref="AO845">XLOOKUP($D:$D,'DS ST'!$J:$J,'DS ST'!K:K)</f>
        <v>SC002196 - Phạm Hữu Chương</v>
      </c>
      <c r="AP845" s="139" t="str">
        <f t="array" ref="AP845">XLOOKUP($D:$D,'DS ST'!$J:$J,'DS ST'!L:L)</f>
        <v>Nguyễn Thị Cà</v>
      </c>
      <c r="AQ845" s="139" t="str">
        <f t="array" ref="AQ845">XLOOKUP($D:$D,'DS ST'!$J:$J,'DS ST'!M:M)</f>
        <v>HCM 020</v>
      </c>
      <c r="AR845" s="140"/>
      <c r="AS845" s="140"/>
      <c r="AT845" s="135" t="str">
        <f t="array" ref="AT845">xlookup($E:$E,'CLV2'!$A:$A,'CLV2'!$F:$F)</f>
        <v>3.LOCAL FRUITS</v>
      </c>
      <c r="AU845" s="135" t="str">
        <f t="array" ref="AU845">xlookup($E:$E,'CLV2'!$A:$A,'CLV2'!$G:$G)</f>
        <v>4.Dưa Hấu</v>
      </c>
      <c r="AV845" s="142"/>
      <c r="AW845" s="143"/>
      <c r="AX845" s="144"/>
    </row>
    <row r="846" ht="22.5" customHeight="1">
      <c r="A846" s="113"/>
      <c r="B846" s="114">
        <v>46236.0</v>
      </c>
      <c r="C846" s="115" t="s">
        <v>811</v>
      </c>
      <c r="D846" s="116" t="str">
        <f>VLOOKUP(C846,'DS ST'!A:B,2,0)</f>
        <v>AV4</v>
      </c>
      <c r="E846" s="117">
        <v>1101062.0</v>
      </c>
      <c r="F846" s="115" t="s">
        <v>103</v>
      </c>
      <c r="G846" s="115" t="s">
        <v>104</v>
      </c>
      <c r="H846" s="118">
        <v>10.1</v>
      </c>
      <c r="I846" s="118">
        <v>10.02</v>
      </c>
      <c r="J846" s="119">
        <f t="shared" si="4"/>
        <v>0.08</v>
      </c>
      <c r="K846" s="115" t="s">
        <v>5728</v>
      </c>
      <c r="L846" s="121" t="str">
        <f t="shared" si="5"/>
        <v>PT16032591101062</v>
      </c>
      <c r="M846" s="219" t="s">
        <v>5729</v>
      </c>
      <c r="N846" s="122">
        <v>0.08000000000000007</v>
      </c>
      <c r="O846" s="122"/>
      <c r="P846" s="119">
        <f t="shared" si="6"/>
        <v>0</v>
      </c>
      <c r="Q846" s="124"/>
      <c r="R846" s="124"/>
      <c r="S846" s="124"/>
      <c r="T846" s="125" t="s">
        <v>695</v>
      </c>
      <c r="U846" s="126" t="s">
        <v>697</v>
      </c>
      <c r="V846" s="127" t="s">
        <v>492</v>
      </c>
      <c r="W846" s="129" t="str">
        <f t="shared" si="7"/>
        <v>Hao hụt</v>
      </c>
      <c r="X846" s="129" t="str">
        <f t="shared" si="34"/>
        <v/>
      </c>
      <c r="Y846" s="154" t="s">
        <v>499</v>
      </c>
      <c r="Z846" s="131" t="s">
        <v>745</v>
      </c>
      <c r="AA846" s="124"/>
      <c r="AB846" s="132"/>
      <c r="AC846" s="133"/>
      <c r="AD846" s="134"/>
      <c r="AE846" s="133"/>
      <c r="AF846" s="135" t="str">
        <f t="array" ref="AF846">xlookup($E:$E,'CLV2'!$A:$A,'CLV2'!E:E)</f>
        <v>2.FRUITS</v>
      </c>
      <c r="AG846" s="135" t="str">
        <f t="shared" si="10"/>
        <v>KG</v>
      </c>
      <c r="AH846" s="136">
        <f t="shared" si="11"/>
        <v>0.007920792079</v>
      </c>
      <c r="AI846" s="137">
        <f t="array" ref="AI846">XLOOKUP(E846,'Đơn giá'!A:A,'Đơn giá'!D:D)</f>
        <v>23000</v>
      </c>
      <c r="AJ846" s="138">
        <f t="shared" si="12"/>
        <v>1840</v>
      </c>
      <c r="AK846" s="138">
        <f t="shared" si="13"/>
        <v>1840</v>
      </c>
      <c r="AL846" s="138">
        <f t="shared" si="14"/>
        <v>0</v>
      </c>
      <c r="AM846" s="138">
        <f t="shared" si="15"/>
        <v>0</v>
      </c>
      <c r="AN846" s="138">
        <f t="shared" si="16"/>
        <v>0</v>
      </c>
      <c r="AO846" s="139" t="str">
        <f t="array" ref="AO846">XLOOKUP($D:$D,'DS ST'!$J:$J,'DS ST'!K:K)</f>
        <v>SC002196 - Phạm Hữu Chương</v>
      </c>
      <c r="AP846" s="139" t="str">
        <f t="array" ref="AP846">XLOOKUP($D:$D,'DS ST'!$J:$J,'DS ST'!L:L)</f>
        <v>Nguyễn Thị Cà</v>
      </c>
      <c r="AQ846" s="139" t="str">
        <f t="array" ref="AQ846">XLOOKUP($D:$D,'DS ST'!$J:$J,'DS ST'!M:M)</f>
        <v>HCM 020</v>
      </c>
      <c r="AR846" s="140"/>
      <c r="AS846" s="140"/>
      <c r="AT846" s="135" t="str">
        <f t="array" ref="AT846">xlookup($E:$E,'CLV2'!$A:$A,'CLV2'!$F:$F)</f>
        <v>3.LOCAL FRUITS</v>
      </c>
      <c r="AU846" s="135" t="str">
        <f t="array" ref="AU846">xlookup($E:$E,'CLV2'!$A:$A,'CLV2'!$G:$G)</f>
        <v>4.Chuối</v>
      </c>
      <c r="AV846" s="142"/>
      <c r="AW846" s="143"/>
      <c r="AX846" s="144"/>
    </row>
    <row r="847" ht="22.5" customHeight="1">
      <c r="A847" s="113"/>
      <c r="B847" s="114">
        <v>46236.0</v>
      </c>
      <c r="C847" s="115" t="s">
        <v>811</v>
      </c>
      <c r="D847" s="116" t="str">
        <f>VLOOKUP(C847,'DS ST'!A:B,2,0)</f>
        <v>AV4</v>
      </c>
      <c r="E847" s="117">
        <v>1101077.0</v>
      </c>
      <c r="F847" s="115" t="s">
        <v>1002</v>
      </c>
      <c r="G847" s="115" t="s">
        <v>104</v>
      </c>
      <c r="H847" s="118">
        <v>3.0</v>
      </c>
      <c r="I847" s="118">
        <v>2.76</v>
      </c>
      <c r="J847" s="119">
        <f t="shared" si="4"/>
        <v>0.24</v>
      </c>
      <c r="K847" s="115" t="s">
        <v>5728</v>
      </c>
      <c r="L847" s="121" t="str">
        <f t="shared" si="5"/>
        <v>PT16032591101077</v>
      </c>
      <c r="M847" s="219" t="s">
        <v>5729</v>
      </c>
      <c r="N847" s="122"/>
      <c r="O847" s="122"/>
      <c r="P847" s="119">
        <f t="shared" si="6"/>
        <v>0.24</v>
      </c>
      <c r="Q847" s="124"/>
      <c r="R847" s="124"/>
      <c r="S847" s="124"/>
      <c r="T847" s="125" t="s">
        <v>695</v>
      </c>
      <c r="U847" s="126" t="s">
        <v>697</v>
      </c>
      <c r="V847" s="127" t="s">
        <v>1500</v>
      </c>
      <c r="W847" s="129" t="str">
        <f t="shared" si="7"/>
        <v/>
      </c>
      <c r="X847" s="129" t="str">
        <f t="shared" si="34"/>
        <v/>
      </c>
      <c r="Y847" s="154" t="s">
        <v>499</v>
      </c>
      <c r="Z847" s="131" t="s">
        <v>745</v>
      </c>
      <c r="AA847" s="124"/>
      <c r="AB847" s="132"/>
      <c r="AC847" s="133"/>
      <c r="AD847" s="134"/>
      <c r="AE847" s="133"/>
      <c r="AF847" s="135" t="str">
        <f t="array" ref="AF847">xlookup($E:$E,'CLV2'!$A:$A,'CLV2'!E:E)</f>
        <v>2.FRUITS</v>
      </c>
      <c r="AG847" s="135" t="str">
        <f t="shared" si="10"/>
        <v>KG</v>
      </c>
      <c r="AH847" s="136">
        <f t="shared" si="11"/>
        <v>0.08</v>
      </c>
      <c r="AI847" s="137">
        <f t="array" ref="AI847">XLOOKUP(E847,'Đơn giá'!A:A,'Đơn giá'!D:D)</f>
        <v>45000</v>
      </c>
      <c r="AJ847" s="138">
        <f t="shared" si="12"/>
        <v>10800</v>
      </c>
      <c r="AK847" s="138">
        <f t="shared" si="13"/>
        <v>0</v>
      </c>
      <c r="AL847" s="138">
        <f t="shared" si="14"/>
        <v>0</v>
      </c>
      <c r="AM847" s="138">
        <f t="shared" si="15"/>
        <v>10800</v>
      </c>
      <c r="AN847" s="138">
        <f t="shared" si="16"/>
        <v>0</v>
      </c>
      <c r="AO847" s="139" t="str">
        <f t="array" ref="AO847">XLOOKUP($D:$D,'DS ST'!$J:$J,'DS ST'!K:K)</f>
        <v>SC002196 - Phạm Hữu Chương</v>
      </c>
      <c r="AP847" s="139" t="str">
        <f t="array" ref="AP847">XLOOKUP($D:$D,'DS ST'!$J:$J,'DS ST'!L:L)</f>
        <v>Nguyễn Thị Cà</v>
      </c>
      <c r="AQ847" s="139" t="str">
        <f t="array" ref="AQ847">XLOOKUP($D:$D,'DS ST'!$J:$J,'DS ST'!M:M)</f>
        <v>HCM 020</v>
      </c>
      <c r="AR847" s="140"/>
      <c r="AS847" s="140"/>
      <c r="AT847" s="135" t="str">
        <f t="array" ref="AT847">xlookup($E:$E,'CLV2'!$A:$A,'CLV2'!$F:$F)</f>
        <v>3.LOCAL FRUITS</v>
      </c>
      <c r="AU847" s="135" t="str">
        <f t="array" ref="AU847">xlookup($E:$E,'CLV2'!$A:$A,'CLV2'!$G:$G)</f>
        <v>4.Trái Cây Đa Dạng</v>
      </c>
      <c r="AV847" s="142"/>
      <c r="AW847" s="143"/>
      <c r="AX847" s="144"/>
    </row>
    <row r="848" ht="22.5" customHeight="1">
      <c r="A848" s="113"/>
      <c r="B848" s="114">
        <v>46236.0</v>
      </c>
      <c r="C848" s="115" t="s">
        <v>811</v>
      </c>
      <c r="D848" s="116" t="str">
        <f>VLOOKUP(C848,'DS ST'!A:B,2,0)</f>
        <v>AV4</v>
      </c>
      <c r="E848" s="117">
        <v>1101079.0</v>
      </c>
      <c r="F848" s="115" t="s">
        <v>2047</v>
      </c>
      <c r="G848" s="115" t="s">
        <v>104</v>
      </c>
      <c r="H848" s="118">
        <v>5.9</v>
      </c>
      <c r="I848" s="118">
        <v>5.82</v>
      </c>
      <c r="J848" s="119">
        <f t="shared" si="4"/>
        <v>0.08</v>
      </c>
      <c r="K848" s="115" t="s">
        <v>5728</v>
      </c>
      <c r="L848" s="121" t="str">
        <f t="shared" si="5"/>
        <v>PT16032591101079</v>
      </c>
      <c r="M848" s="219" t="s">
        <v>5729</v>
      </c>
      <c r="N848" s="122">
        <v>0.08000000000000007</v>
      </c>
      <c r="O848" s="122"/>
      <c r="P848" s="119">
        <f t="shared" si="6"/>
        <v>0</v>
      </c>
      <c r="Q848" s="124"/>
      <c r="R848" s="124"/>
      <c r="S848" s="124"/>
      <c r="T848" s="125" t="s">
        <v>695</v>
      </c>
      <c r="U848" s="126" t="s">
        <v>697</v>
      </c>
      <c r="V848" s="127" t="s">
        <v>492</v>
      </c>
      <c r="W848" s="129" t="str">
        <f t="shared" si="7"/>
        <v>Hao hụt</v>
      </c>
      <c r="X848" s="129" t="str">
        <f t="shared" si="34"/>
        <v/>
      </c>
      <c r="Y848" s="154" t="s">
        <v>499</v>
      </c>
      <c r="Z848" s="131" t="s">
        <v>745</v>
      </c>
      <c r="AA848" s="124"/>
      <c r="AB848" s="132"/>
      <c r="AC848" s="133"/>
      <c r="AD848" s="134"/>
      <c r="AE848" s="133"/>
      <c r="AF848" s="135" t="str">
        <f t="array" ref="AF848">xlookup($E:$E,'CLV2'!$A:$A,'CLV2'!E:E)</f>
        <v>2.FRUITS</v>
      </c>
      <c r="AG848" s="135" t="str">
        <f t="shared" si="10"/>
        <v>KG</v>
      </c>
      <c r="AH848" s="136">
        <f t="shared" si="11"/>
        <v>0.01355932203</v>
      </c>
      <c r="AI848" s="137">
        <f t="array" ref="AI848">XLOOKUP(E848,'Đơn giá'!A:A,'Đơn giá'!D:D)</f>
        <v>69416</v>
      </c>
      <c r="AJ848" s="138">
        <f t="shared" si="12"/>
        <v>5553.28</v>
      </c>
      <c r="AK848" s="138">
        <f t="shared" si="13"/>
        <v>5553.28</v>
      </c>
      <c r="AL848" s="138">
        <f t="shared" si="14"/>
        <v>0</v>
      </c>
      <c r="AM848" s="138">
        <f t="shared" si="15"/>
        <v>0</v>
      </c>
      <c r="AN848" s="138">
        <f t="shared" si="16"/>
        <v>0</v>
      </c>
      <c r="AO848" s="139" t="str">
        <f t="array" ref="AO848">XLOOKUP($D:$D,'DS ST'!$J:$J,'DS ST'!K:K)</f>
        <v>SC002196 - Phạm Hữu Chương</v>
      </c>
      <c r="AP848" s="139" t="str">
        <f t="array" ref="AP848">XLOOKUP($D:$D,'DS ST'!$J:$J,'DS ST'!L:L)</f>
        <v>Nguyễn Thị Cà</v>
      </c>
      <c r="AQ848" s="139" t="str">
        <f t="array" ref="AQ848">XLOOKUP($D:$D,'DS ST'!$J:$J,'DS ST'!M:M)</f>
        <v>HCM 020</v>
      </c>
      <c r="AR848" s="140"/>
      <c r="AS848" s="140"/>
      <c r="AT848" s="135" t="str">
        <f t="array" ref="AT848">xlookup($E:$E,'CLV2'!$A:$A,'CLV2'!$F:$F)</f>
        <v>3.LOCAL FRUITS</v>
      </c>
      <c r="AU848" s="135" t="str">
        <f t="array" ref="AU848">xlookup($E:$E,'CLV2'!$A:$A,'CLV2'!$G:$G)</f>
        <v>4.Bơ</v>
      </c>
      <c r="AV848" s="142"/>
      <c r="AW848" s="143"/>
      <c r="AX848" s="144"/>
    </row>
    <row r="849" ht="22.5" customHeight="1">
      <c r="A849" s="113"/>
      <c r="B849" s="114">
        <v>46236.0</v>
      </c>
      <c r="C849" s="115" t="s">
        <v>811</v>
      </c>
      <c r="D849" s="116" t="str">
        <f>VLOOKUP(C849,'DS ST'!A:B,2,0)</f>
        <v>AV4</v>
      </c>
      <c r="E849" s="117">
        <v>1101592.0</v>
      </c>
      <c r="F849" s="115" t="s">
        <v>1161</v>
      </c>
      <c r="G849" s="115" t="s">
        <v>104</v>
      </c>
      <c r="H849" s="118">
        <v>10.4</v>
      </c>
      <c r="I849" s="118">
        <v>10.24</v>
      </c>
      <c r="J849" s="119">
        <f t="shared" si="4"/>
        <v>0.16</v>
      </c>
      <c r="K849" s="115" t="s">
        <v>5728</v>
      </c>
      <c r="L849" s="121" t="str">
        <f t="shared" si="5"/>
        <v>PT16032591101592</v>
      </c>
      <c r="M849" s="219" t="s">
        <v>5729</v>
      </c>
      <c r="N849" s="122">
        <v>0.16000000000000014</v>
      </c>
      <c r="O849" s="122"/>
      <c r="P849" s="119">
        <f t="shared" si="6"/>
        <v>0</v>
      </c>
      <c r="Q849" s="124"/>
      <c r="R849" s="124"/>
      <c r="S849" s="124"/>
      <c r="T849" s="125" t="s">
        <v>695</v>
      </c>
      <c r="U849" s="126" t="s">
        <v>697</v>
      </c>
      <c r="V849" s="127" t="s">
        <v>492</v>
      </c>
      <c r="W849" s="129" t="str">
        <f t="shared" si="7"/>
        <v>Hao hụt</v>
      </c>
      <c r="X849" s="129" t="str">
        <f t="shared" si="34"/>
        <v/>
      </c>
      <c r="Y849" s="154" t="s">
        <v>499</v>
      </c>
      <c r="Z849" s="131" t="s">
        <v>745</v>
      </c>
      <c r="AA849" s="124"/>
      <c r="AB849" s="132"/>
      <c r="AC849" s="133"/>
      <c r="AD849" s="134"/>
      <c r="AE849" s="133"/>
      <c r="AF849" s="135" t="str">
        <f t="array" ref="AF849">xlookup($E:$E,'CLV2'!$A:$A,'CLV2'!E:E)</f>
        <v>2.FRUITS</v>
      </c>
      <c r="AG849" s="135" t="str">
        <f t="shared" si="10"/>
        <v>KG</v>
      </c>
      <c r="AH849" s="136">
        <f t="shared" si="11"/>
        <v>0.01538461538</v>
      </c>
      <c r="AI849" s="137">
        <f t="array" ref="AI849">XLOOKUP(E849,'Đơn giá'!A:A,'Đơn giá'!D:D)</f>
        <v>73000</v>
      </c>
      <c r="AJ849" s="138">
        <f t="shared" si="12"/>
        <v>11680</v>
      </c>
      <c r="AK849" s="138">
        <f t="shared" si="13"/>
        <v>11680</v>
      </c>
      <c r="AL849" s="138">
        <f t="shared" si="14"/>
        <v>0</v>
      </c>
      <c r="AM849" s="138">
        <f t="shared" si="15"/>
        <v>0</v>
      </c>
      <c r="AN849" s="138">
        <f t="shared" si="16"/>
        <v>0</v>
      </c>
      <c r="AO849" s="139" t="str">
        <f t="array" ref="AO849">XLOOKUP($D:$D,'DS ST'!$J:$J,'DS ST'!K:K)</f>
        <v>SC002196 - Phạm Hữu Chương</v>
      </c>
      <c r="AP849" s="139" t="str">
        <f t="array" ref="AP849">XLOOKUP($D:$D,'DS ST'!$J:$J,'DS ST'!L:L)</f>
        <v>Nguyễn Thị Cà</v>
      </c>
      <c r="AQ849" s="139" t="str">
        <f t="array" ref="AQ849">XLOOKUP($D:$D,'DS ST'!$J:$J,'DS ST'!M:M)</f>
        <v>HCM 020</v>
      </c>
      <c r="AR849" s="140"/>
      <c r="AS849" s="140"/>
      <c r="AT849" s="135" t="str">
        <f t="array" ref="AT849">xlookup($E:$E,'CLV2'!$A:$A,'CLV2'!$F:$F)</f>
        <v>3.LOCAL FRUITS</v>
      </c>
      <c r="AU849" s="135" t="str">
        <f t="array" ref="AU849">xlookup($E:$E,'CLV2'!$A:$A,'CLV2'!$G:$G)</f>
        <v>4.Sầu Riêng</v>
      </c>
      <c r="AV849" s="142"/>
      <c r="AW849" s="143"/>
      <c r="AX849" s="144"/>
    </row>
    <row r="850" ht="22.5" customHeight="1">
      <c r="A850" s="113"/>
      <c r="B850" s="114">
        <v>46236.0</v>
      </c>
      <c r="C850" s="115" t="s">
        <v>811</v>
      </c>
      <c r="D850" s="116" t="str">
        <f>VLOOKUP(C850,'DS ST'!A:B,2,0)</f>
        <v>AV4</v>
      </c>
      <c r="E850" s="117">
        <v>1101818.0</v>
      </c>
      <c r="F850" s="115" t="s">
        <v>2303</v>
      </c>
      <c r="G850" s="115" t="s">
        <v>104</v>
      </c>
      <c r="H850" s="118">
        <v>3.0</v>
      </c>
      <c r="I850" s="118">
        <v>2.94</v>
      </c>
      <c r="J850" s="119">
        <f t="shared" si="4"/>
        <v>0.06</v>
      </c>
      <c r="K850" s="115" t="s">
        <v>5728</v>
      </c>
      <c r="L850" s="121" t="str">
        <f t="shared" si="5"/>
        <v>PT16032591101818</v>
      </c>
      <c r="M850" s="219" t="s">
        <v>5729</v>
      </c>
      <c r="N850" s="122">
        <v>0.06000000000000005</v>
      </c>
      <c r="O850" s="122"/>
      <c r="P850" s="119">
        <f t="shared" si="6"/>
        <v>0</v>
      </c>
      <c r="Q850" s="124"/>
      <c r="R850" s="124"/>
      <c r="S850" s="124"/>
      <c r="T850" s="125" t="s">
        <v>695</v>
      </c>
      <c r="U850" s="126" t="s">
        <v>697</v>
      </c>
      <c r="V850" s="127" t="s">
        <v>492</v>
      </c>
      <c r="W850" s="129" t="str">
        <f t="shared" si="7"/>
        <v>Hao hụt</v>
      </c>
      <c r="X850" s="129" t="str">
        <f t="shared" si="34"/>
        <v/>
      </c>
      <c r="Y850" s="154" t="s">
        <v>499</v>
      </c>
      <c r="Z850" s="131" t="s">
        <v>745</v>
      </c>
      <c r="AA850" s="124"/>
      <c r="AB850" s="132"/>
      <c r="AC850" s="133"/>
      <c r="AD850" s="134"/>
      <c r="AE850" s="133"/>
      <c r="AF850" s="135" t="str">
        <f t="array" ref="AF850">xlookup($E:$E,'CLV2'!$A:$A,'CLV2'!E:E)</f>
        <v>2.FRUITS</v>
      </c>
      <c r="AG850" s="135" t="str">
        <f t="shared" si="10"/>
        <v>KG</v>
      </c>
      <c r="AH850" s="136">
        <f t="shared" si="11"/>
        <v>0.02</v>
      </c>
      <c r="AI850" s="137">
        <f t="array" ref="AI850">XLOOKUP(E850,'Đơn giá'!A:A,'Đơn giá'!D:D)</f>
        <v>31090</v>
      </c>
      <c r="AJ850" s="138">
        <f t="shared" si="12"/>
        <v>1865.4</v>
      </c>
      <c r="AK850" s="138">
        <f t="shared" si="13"/>
        <v>1865.4</v>
      </c>
      <c r="AL850" s="138">
        <f t="shared" si="14"/>
        <v>0</v>
      </c>
      <c r="AM850" s="138">
        <f t="shared" si="15"/>
        <v>0</v>
      </c>
      <c r="AN850" s="138">
        <f t="shared" si="16"/>
        <v>0</v>
      </c>
      <c r="AO850" s="139" t="str">
        <f t="array" ref="AO850">XLOOKUP($D:$D,'DS ST'!$J:$J,'DS ST'!K:K)</f>
        <v>SC002196 - Phạm Hữu Chương</v>
      </c>
      <c r="AP850" s="139" t="str">
        <f t="array" ref="AP850">XLOOKUP($D:$D,'DS ST'!$J:$J,'DS ST'!L:L)</f>
        <v>Nguyễn Thị Cà</v>
      </c>
      <c r="AQ850" s="139" t="str">
        <f t="array" ref="AQ850">XLOOKUP($D:$D,'DS ST'!$J:$J,'DS ST'!M:M)</f>
        <v>HCM 020</v>
      </c>
      <c r="AR850" s="140"/>
      <c r="AS850" s="140"/>
      <c r="AT850" s="135" t="str">
        <f t="array" ref="AT850">xlookup($E:$E,'CLV2'!$A:$A,'CLV2'!$F:$F)</f>
        <v>3.LOCAL FRUITS</v>
      </c>
      <c r="AU850" s="135" t="str">
        <f t="array" ref="AU850">xlookup($E:$E,'CLV2'!$A:$A,'CLV2'!$G:$G)</f>
        <v>4.Trái Cây Đa Dạng</v>
      </c>
      <c r="AV850" s="142"/>
      <c r="AW850" s="143"/>
      <c r="AX850" s="144"/>
    </row>
    <row r="851" ht="22.5" customHeight="1">
      <c r="A851" s="113"/>
      <c r="B851" s="114">
        <v>46236.0</v>
      </c>
      <c r="C851" s="115" t="s">
        <v>811</v>
      </c>
      <c r="D851" s="116" t="str">
        <f>VLOOKUP(C851,'DS ST'!A:B,2,0)</f>
        <v>AV4</v>
      </c>
      <c r="E851" s="117">
        <v>1101992.0</v>
      </c>
      <c r="F851" s="115" t="s">
        <v>1193</v>
      </c>
      <c r="G851" s="115" t="s">
        <v>104</v>
      </c>
      <c r="H851" s="118">
        <v>3.0</v>
      </c>
      <c r="I851" s="118">
        <v>2.98</v>
      </c>
      <c r="J851" s="119">
        <f t="shared" si="4"/>
        <v>0.02</v>
      </c>
      <c r="K851" s="115" t="s">
        <v>5728</v>
      </c>
      <c r="L851" s="121" t="str">
        <f t="shared" si="5"/>
        <v>PT16032591101992</v>
      </c>
      <c r="M851" s="219" t="s">
        <v>5729</v>
      </c>
      <c r="N851" s="122">
        <v>0.020000000000000018</v>
      </c>
      <c r="O851" s="122"/>
      <c r="P851" s="119">
        <f t="shared" si="6"/>
        <v>0</v>
      </c>
      <c r="Q851" s="124"/>
      <c r="R851" s="124"/>
      <c r="S851" s="124"/>
      <c r="T851" s="125" t="s">
        <v>695</v>
      </c>
      <c r="U851" s="126" t="s">
        <v>697</v>
      </c>
      <c r="V851" s="127" t="s">
        <v>492</v>
      </c>
      <c r="W851" s="129" t="str">
        <f t="shared" si="7"/>
        <v>Hao hụt</v>
      </c>
      <c r="X851" s="129" t="str">
        <f t="shared" si="34"/>
        <v/>
      </c>
      <c r="Y851" s="154" t="s">
        <v>499</v>
      </c>
      <c r="Z851" s="131" t="s">
        <v>745</v>
      </c>
      <c r="AA851" s="124"/>
      <c r="AB851" s="132"/>
      <c r="AC851" s="133"/>
      <c r="AD851" s="134"/>
      <c r="AE851" s="133"/>
      <c r="AF851" s="135" t="str">
        <f t="array" ref="AF851">xlookup($E:$E,'CLV2'!$A:$A,'CLV2'!E:E)</f>
        <v>2.FRUITS</v>
      </c>
      <c r="AG851" s="135" t="str">
        <f t="shared" si="10"/>
        <v>KG</v>
      </c>
      <c r="AH851" s="136">
        <f t="shared" si="11"/>
        <v>0.006666666667</v>
      </c>
      <c r="AI851" s="137">
        <f t="array" ref="AI851">XLOOKUP(E851,'Đơn giá'!A:A,'Đơn giá'!D:D)</f>
        <v>37000</v>
      </c>
      <c r="AJ851" s="138">
        <f t="shared" si="12"/>
        <v>740</v>
      </c>
      <c r="AK851" s="138">
        <f t="shared" si="13"/>
        <v>740</v>
      </c>
      <c r="AL851" s="138">
        <f t="shared" si="14"/>
        <v>0</v>
      </c>
      <c r="AM851" s="138">
        <f t="shared" si="15"/>
        <v>0</v>
      </c>
      <c r="AN851" s="138">
        <f t="shared" si="16"/>
        <v>0</v>
      </c>
      <c r="AO851" s="139" t="str">
        <f t="array" ref="AO851">XLOOKUP($D:$D,'DS ST'!$J:$J,'DS ST'!K:K)</f>
        <v>SC002196 - Phạm Hữu Chương</v>
      </c>
      <c r="AP851" s="139" t="str">
        <f t="array" ref="AP851">XLOOKUP($D:$D,'DS ST'!$J:$J,'DS ST'!L:L)</f>
        <v>Nguyễn Thị Cà</v>
      </c>
      <c r="AQ851" s="139" t="str">
        <f t="array" ref="AQ851">XLOOKUP($D:$D,'DS ST'!$J:$J,'DS ST'!M:M)</f>
        <v>HCM 020</v>
      </c>
      <c r="AR851" s="140"/>
      <c r="AS851" s="140"/>
      <c r="AT851" s="135" t="str">
        <f t="array" ref="AT851">xlookup($E:$E,'CLV2'!$A:$A,'CLV2'!$F:$F)</f>
        <v>3.LOCAL FRUITS</v>
      </c>
      <c r="AU851" s="135" t="str">
        <f t="array" ref="AU851">xlookup($E:$E,'CLV2'!$A:$A,'CLV2'!$G:$G)</f>
        <v>4.Xoài</v>
      </c>
      <c r="AV851" s="142"/>
      <c r="AW851" s="143"/>
      <c r="AX851" s="144"/>
    </row>
    <row r="852" ht="22.5" customHeight="1">
      <c r="A852" s="113"/>
      <c r="B852" s="114">
        <v>46236.0</v>
      </c>
      <c r="C852" s="115" t="s">
        <v>811</v>
      </c>
      <c r="D852" s="116" t="str">
        <f>VLOOKUP(C852,'DS ST'!A:B,2,0)</f>
        <v>AV4</v>
      </c>
      <c r="E852" s="117">
        <v>1102981.0</v>
      </c>
      <c r="F852" s="115" t="s">
        <v>5260</v>
      </c>
      <c r="G852" s="115" t="s">
        <v>104</v>
      </c>
      <c r="H852" s="118">
        <v>6.2</v>
      </c>
      <c r="I852" s="118">
        <v>5.38</v>
      </c>
      <c r="J852" s="119">
        <f t="shared" si="4"/>
        <v>0.82</v>
      </c>
      <c r="K852" s="115" t="s">
        <v>5728</v>
      </c>
      <c r="L852" s="121" t="str">
        <f t="shared" si="5"/>
        <v>PT16032591102981</v>
      </c>
      <c r="M852" s="219" t="s">
        <v>5729</v>
      </c>
      <c r="N852" s="122"/>
      <c r="O852" s="122"/>
      <c r="P852" s="119">
        <f t="shared" si="6"/>
        <v>0.82</v>
      </c>
      <c r="Q852" s="124"/>
      <c r="R852" s="124"/>
      <c r="S852" s="124"/>
      <c r="T852" s="125" t="s">
        <v>695</v>
      </c>
      <c r="U852" s="126" t="s">
        <v>697</v>
      </c>
      <c r="V852" s="127" t="s">
        <v>1500</v>
      </c>
      <c r="W852" s="129" t="str">
        <f t="shared" si="7"/>
        <v/>
      </c>
      <c r="X852" s="129" t="str">
        <f t="shared" si="34"/>
        <v/>
      </c>
      <c r="Y852" s="154" t="s">
        <v>499</v>
      </c>
      <c r="Z852" s="131" t="s">
        <v>745</v>
      </c>
      <c r="AA852" s="124"/>
      <c r="AB852" s="132"/>
      <c r="AC852" s="133"/>
      <c r="AD852" s="134"/>
      <c r="AE852" s="133"/>
      <c r="AF852" s="135" t="str">
        <f t="array" ref="AF852">xlookup($E:$E,'CLV2'!$A:$A,'CLV2'!E:E)</f>
        <v>2.FRUITS</v>
      </c>
      <c r="AG852" s="135" t="str">
        <f t="shared" si="10"/>
        <v>KG</v>
      </c>
      <c r="AH852" s="136">
        <f t="shared" si="11"/>
        <v>0.1322580645</v>
      </c>
      <c r="AI852" s="137" t="str">
        <f t="array" ref="AI852">XLOOKUP(E852,'Đơn giá'!A:A,'Đơn giá'!D:D)</f>
        <v>#N/A</v>
      </c>
      <c r="AJ852" s="138" t="str">
        <f t="shared" si="12"/>
        <v>#N/A</v>
      </c>
      <c r="AK852" s="138">
        <f t="shared" si="13"/>
        <v>0</v>
      </c>
      <c r="AL852" s="138">
        <f t="shared" si="14"/>
        <v>0</v>
      </c>
      <c r="AM852" s="138" t="str">
        <f t="shared" si="15"/>
        <v>#N/A</v>
      </c>
      <c r="AN852" s="138">
        <f t="shared" si="16"/>
        <v>0</v>
      </c>
      <c r="AO852" s="139" t="str">
        <f t="array" ref="AO852">XLOOKUP($D:$D,'DS ST'!$J:$J,'DS ST'!K:K)</f>
        <v>SC002196 - Phạm Hữu Chương</v>
      </c>
      <c r="AP852" s="139" t="str">
        <f t="array" ref="AP852">XLOOKUP($D:$D,'DS ST'!$J:$J,'DS ST'!L:L)</f>
        <v>Nguyễn Thị Cà</v>
      </c>
      <c r="AQ852" s="139" t="str">
        <f t="array" ref="AQ852">XLOOKUP($D:$D,'DS ST'!$J:$J,'DS ST'!M:M)</f>
        <v>HCM 020</v>
      </c>
      <c r="AR852" s="140"/>
      <c r="AS852" s="140"/>
      <c r="AT852" s="135" t="str">
        <f t="array" ref="AT852">xlookup($E:$E,'CLV2'!$A:$A,'CLV2'!$F:$F)</f>
        <v>3.LOCAL FRUITS</v>
      </c>
      <c r="AU852" s="135" t="str">
        <f t="array" ref="AU852">xlookup($E:$E,'CLV2'!$A:$A,'CLV2'!$G:$G)</f>
        <v>4.Bơ</v>
      </c>
      <c r="AV852" s="142"/>
      <c r="AW852" s="143"/>
      <c r="AX852" s="144"/>
    </row>
    <row r="853" ht="22.5" customHeight="1">
      <c r="A853" s="113"/>
      <c r="B853" s="114">
        <v>46236.0</v>
      </c>
      <c r="C853" s="115" t="s">
        <v>829</v>
      </c>
      <c r="D853" s="116" t="str">
        <f>VLOOKUP(C853,'DS ST'!A:B,2,0)</f>
        <v>BVB</v>
      </c>
      <c r="E853" s="117">
        <v>10792.0</v>
      </c>
      <c r="F853" s="115" t="s">
        <v>629</v>
      </c>
      <c r="G853" s="115" t="s">
        <v>29</v>
      </c>
      <c r="H853" s="118">
        <v>20.0</v>
      </c>
      <c r="I853" s="118">
        <v>0.0</v>
      </c>
      <c r="J853" s="119">
        <f t="shared" si="4"/>
        <v>20</v>
      </c>
      <c r="K853" s="115" t="s">
        <v>5730</v>
      </c>
      <c r="L853" s="121" t="str">
        <f t="shared" si="5"/>
        <v>PT160325810792</v>
      </c>
      <c r="M853" s="219" t="s">
        <v>5731</v>
      </c>
      <c r="N853" s="122"/>
      <c r="O853" s="122"/>
      <c r="P853" s="119">
        <f t="shared" si="6"/>
        <v>20</v>
      </c>
      <c r="Q853" s="124"/>
      <c r="R853" s="124"/>
      <c r="S853" s="124"/>
      <c r="T853" s="125"/>
      <c r="U853" s="126" t="s">
        <v>697</v>
      </c>
      <c r="V853" s="127" t="s">
        <v>1500</v>
      </c>
      <c r="W853" s="129" t="str">
        <f t="shared" si="7"/>
        <v/>
      </c>
      <c r="X853" s="129" t="str">
        <f t="shared" si="34"/>
        <v/>
      </c>
      <c r="Y853" s="130" t="str">
        <f>IF(N(P853)&lt;=0,"",IF(OR(T853="Hình KDB",T853="Hình tele",ISNUMBER(SEARCH("Hình KDB",T853)),ISNUMBER(SEARCH("Hình tele",T853)),ISNUMBER(SEARCH("sai code",T853)),ISNUMBER(SEARCH("Thiếu kiện",U853))),"Kho rau",IF(AND(T853&lt;&gt;"Hình KDB",T853&lt;&gt;"Hình tele"),"Chưa xác định",IF(N(O853)&gt;0,IF(OR(T853="Hình KDB",T853="Hình tele",ISNUMBER(SEARCH("Hình KDB",T853)),ISNUMBER(SEARCH("Hình tele",T853)),ISNUMBER(SEARCH("sai code",T853)),ISNUMBER(SEARCH("Thiếu kiện",U853))),"Kho rau","Chưa xác định"),IF(OR(T853="Hình KDB",T853="Hình tele",ISNUMBER(SEARCH("Hình KDB",T853)),ISNUMBER(SEARCH("Hình tele",T853)),ISNUMBER(SEARCH("sai code",T853)),ISNUMBER(SEARCH("Thiếu kiện",U853))),"Kho rau",IF(V853="Chưa xác định","Chưa xác định",IF(OR(V853="DC giao thiếu",V853="TX giao thiếu kiện",V853="Hàng không đạt CL"),"Kho rau","")))))))</f>
        <v>Chưa xác định</v>
      </c>
      <c r="Z853" s="131" t="s">
        <v>3828</v>
      </c>
      <c r="AA853" s="124"/>
      <c r="AB853" s="132"/>
      <c r="AC853" s="133"/>
      <c r="AD853" s="134"/>
      <c r="AE853" s="133"/>
      <c r="AF853" s="135" t="str">
        <f t="array" ref="AF853">xlookup($E:$E,'CLV2'!$A:$A,'CLV2'!E:E)</f>
        <v>2.VEGETABLES</v>
      </c>
      <c r="AG853" s="135" t="str">
        <f t="shared" si="10"/>
        <v>Pack</v>
      </c>
      <c r="AH853" s="136">
        <f t="shared" si="11"/>
        <v>1</v>
      </c>
      <c r="AI853" s="137">
        <f t="array" ref="AI853">XLOOKUP(E853,'Đơn giá'!A:A,'Đơn giá'!D:D)</f>
        <v>7500</v>
      </c>
      <c r="AJ853" s="138">
        <f t="shared" si="12"/>
        <v>150000</v>
      </c>
      <c r="AK853" s="138">
        <f t="shared" si="13"/>
        <v>0</v>
      </c>
      <c r="AL853" s="138">
        <f t="shared" si="14"/>
        <v>0</v>
      </c>
      <c r="AM853" s="138">
        <f t="shared" si="15"/>
        <v>0</v>
      </c>
      <c r="AN853" s="138">
        <f t="shared" si="16"/>
        <v>150000</v>
      </c>
      <c r="AO853" s="139" t="str">
        <f t="array" ref="AO853">XLOOKUP($D:$D,'DS ST'!$J:$J,'DS ST'!K:K)</f>
        <v>SC002260 - Huỳnh Thị Tuyết Nhi</v>
      </c>
      <c r="AP853" s="139" t="str">
        <f t="array" ref="AP853">XLOOKUP($D:$D,'DS ST'!$J:$J,'DS ST'!L:L)</f>
        <v>Võ Thị Huệ</v>
      </c>
      <c r="AQ853" s="139" t="str">
        <f t="array" ref="AQ853">XLOOKUP($D:$D,'DS ST'!$J:$J,'DS ST'!M:M)</f>
        <v>HCM 002</v>
      </c>
      <c r="AR853" s="140"/>
      <c r="AS853" s="140"/>
      <c r="AT853" s="135" t="str">
        <f t="array" ref="AT853">xlookup($E:$E,'CLV2'!$A:$A,'CLV2'!$F:$F)</f>
        <v>3.HERBS</v>
      </c>
      <c r="AU853" s="135" t="str">
        <f t="array" ref="AU853">xlookup($E:$E,'CLV2'!$A:$A,'CLV2'!$G:$G)</f>
        <v>4.Rau Thơm, Rau Nêm</v>
      </c>
      <c r="AV853" s="142"/>
      <c r="AW853" s="143"/>
      <c r="AX853" s="144"/>
    </row>
    <row r="854" ht="22.5" customHeight="1">
      <c r="A854" s="113"/>
      <c r="B854" s="114">
        <v>46236.0</v>
      </c>
      <c r="C854" s="115" t="s">
        <v>829</v>
      </c>
      <c r="D854" s="116" t="str">
        <f>VLOOKUP(C854,'DS ST'!A:B,2,0)</f>
        <v>BVB</v>
      </c>
      <c r="E854" s="117">
        <v>1100816.0</v>
      </c>
      <c r="F854" s="115" t="s">
        <v>919</v>
      </c>
      <c r="G854" s="115" t="s">
        <v>104</v>
      </c>
      <c r="H854" s="118">
        <v>14.9</v>
      </c>
      <c r="I854" s="118">
        <v>14.8</v>
      </c>
      <c r="J854" s="119">
        <f t="shared" si="4"/>
        <v>0.1</v>
      </c>
      <c r="K854" s="115" t="s">
        <v>5730</v>
      </c>
      <c r="L854" s="121" t="str">
        <f t="shared" si="5"/>
        <v>PT16032581100816</v>
      </c>
      <c r="M854" s="219" t="s">
        <v>5731</v>
      </c>
      <c r="N854" s="122">
        <v>0.09999999999999964</v>
      </c>
      <c r="O854" s="122"/>
      <c r="P854" s="119">
        <f t="shared" si="6"/>
        <v>0</v>
      </c>
      <c r="Q854" s="124"/>
      <c r="R854" s="124"/>
      <c r="S854" s="124"/>
      <c r="T854" s="125" t="s">
        <v>695</v>
      </c>
      <c r="U854" s="126" t="s">
        <v>697</v>
      </c>
      <c r="V854" s="127" t="s">
        <v>492</v>
      </c>
      <c r="W854" s="129" t="str">
        <f t="shared" si="7"/>
        <v>Hao hụt</v>
      </c>
      <c r="X854" s="129" t="str">
        <f t="shared" si="34"/>
        <v/>
      </c>
      <c r="Y854" s="154" t="s">
        <v>499</v>
      </c>
      <c r="Z854" s="131" t="s">
        <v>745</v>
      </c>
      <c r="AA854" s="124"/>
      <c r="AB854" s="132"/>
      <c r="AC854" s="133"/>
      <c r="AD854" s="134"/>
      <c r="AE854" s="133"/>
      <c r="AF854" s="135" t="str">
        <f t="array" ref="AF854">xlookup($E:$E,'CLV2'!$A:$A,'CLV2'!E:E)</f>
        <v>2.FRUITS</v>
      </c>
      <c r="AG854" s="135" t="str">
        <f t="shared" si="10"/>
        <v>KG</v>
      </c>
      <c r="AH854" s="136">
        <f t="shared" si="11"/>
        <v>0.006711409396</v>
      </c>
      <c r="AI854" s="137">
        <f t="array" ref="AI854">XLOOKUP(E854,'Đơn giá'!A:A,'Đơn giá'!D:D)</f>
        <v>19000</v>
      </c>
      <c r="AJ854" s="138">
        <f t="shared" si="12"/>
        <v>1900</v>
      </c>
      <c r="AK854" s="138">
        <f t="shared" si="13"/>
        <v>1900</v>
      </c>
      <c r="AL854" s="138">
        <f t="shared" si="14"/>
        <v>0</v>
      </c>
      <c r="AM854" s="138">
        <f t="shared" si="15"/>
        <v>0</v>
      </c>
      <c r="AN854" s="138">
        <f t="shared" si="16"/>
        <v>0</v>
      </c>
      <c r="AO854" s="139" t="str">
        <f t="array" ref="AO854">XLOOKUP($D:$D,'DS ST'!$J:$J,'DS ST'!K:K)</f>
        <v>SC002260 - Huỳnh Thị Tuyết Nhi</v>
      </c>
      <c r="AP854" s="139" t="str">
        <f t="array" ref="AP854">XLOOKUP($D:$D,'DS ST'!$J:$J,'DS ST'!L:L)</f>
        <v>Võ Thị Huệ</v>
      </c>
      <c r="AQ854" s="139" t="str">
        <f t="array" ref="AQ854">XLOOKUP($D:$D,'DS ST'!$J:$J,'DS ST'!M:M)</f>
        <v>HCM 002</v>
      </c>
      <c r="AR854" s="140"/>
      <c r="AS854" s="140"/>
      <c r="AT854" s="135" t="str">
        <f t="array" ref="AT854">xlookup($E:$E,'CLV2'!$A:$A,'CLV2'!$F:$F)</f>
        <v>3.LOCAL FRUITS</v>
      </c>
      <c r="AU854" s="135" t="str">
        <f t="array" ref="AU854">xlookup($E:$E,'CLV2'!$A:$A,'CLV2'!$G:$G)</f>
        <v>4.Dưa Hấu</v>
      </c>
      <c r="AV854" s="142"/>
      <c r="AW854" s="143"/>
      <c r="AX854" s="144"/>
    </row>
    <row r="855" ht="22.5" customHeight="1">
      <c r="A855" s="113"/>
      <c r="B855" s="114">
        <v>46236.0</v>
      </c>
      <c r="C855" s="115" t="s">
        <v>829</v>
      </c>
      <c r="D855" s="116" t="str">
        <f>VLOOKUP(C855,'DS ST'!A:B,2,0)</f>
        <v>BVB</v>
      </c>
      <c r="E855" s="117">
        <v>1100867.0</v>
      </c>
      <c r="F855" s="115" t="s">
        <v>924</v>
      </c>
      <c r="G855" s="115" t="s">
        <v>104</v>
      </c>
      <c r="H855" s="118">
        <v>6.0</v>
      </c>
      <c r="I855" s="118">
        <v>5.88</v>
      </c>
      <c r="J855" s="119">
        <f t="shared" si="4"/>
        <v>0.12</v>
      </c>
      <c r="K855" s="115" t="s">
        <v>5730</v>
      </c>
      <c r="L855" s="121" t="str">
        <f t="shared" si="5"/>
        <v>PT16032581100867</v>
      </c>
      <c r="M855" s="219" t="s">
        <v>5731</v>
      </c>
      <c r="N855" s="122">
        <v>0.1200000000000001</v>
      </c>
      <c r="O855" s="122"/>
      <c r="P855" s="119">
        <f t="shared" si="6"/>
        <v>0</v>
      </c>
      <c r="Q855" s="124"/>
      <c r="R855" s="124"/>
      <c r="S855" s="124"/>
      <c r="T855" s="125" t="s">
        <v>695</v>
      </c>
      <c r="U855" s="126" t="s">
        <v>697</v>
      </c>
      <c r="V855" s="127" t="s">
        <v>492</v>
      </c>
      <c r="W855" s="129" t="str">
        <f t="shared" si="7"/>
        <v>Hao hụt</v>
      </c>
      <c r="X855" s="129" t="str">
        <f t="shared" si="34"/>
        <v/>
      </c>
      <c r="Y855" s="154" t="s">
        <v>499</v>
      </c>
      <c r="Z855" s="131" t="s">
        <v>745</v>
      </c>
      <c r="AA855" s="124"/>
      <c r="AB855" s="132"/>
      <c r="AC855" s="133"/>
      <c r="AD855" s="134"/>
      <c r="AE855" s="133"/>
      <c r="AF855" s="135" t="str">
        <f t="array" ref="AF855">xlookup($E:$E,'CLV2'!$A:$A,'CLV2'!E:E)</f>
        <v>2.FRUITS</v>
      </c>
      <c r="AG855" s="135" t="str">
        <f t="shared" si="10"/>
        <v>KG</v>
      </c>
      <c r="AH855" s="136">
        <f t="shared" si="11"/>
        <v>0.02</v>
      </c>
      <c r="AI855" s="137">
        <f t="array" ref="AI855">XLOOKUP(E855,'Đơn giá'!A:A,'Đơn giá'!D:D)</f>
        <v>33000</v>
      </c>
      <c r="AJ855" s="138">
        <f t="shared" si="12"/>
        <v>3960</v>
      </c>
      <c r="AK855" s="138">
        <f t="shared" si="13"/>
        <v>3960</v>
      </c>
      <c r="AL855" s="138">
        <f t="shared" si="14"/>
        <v>0</v>
      </c>
      <c r="AM855" s="138">
        <f t="shared" si="15"/>
        <v>0</v>
      </c>
      <c r="AN855" s="138">
        <f t="shared" si="16"/>
        <v>0</v>
      </c>
      <c r="AO855" s="139" t="str">
        <f t="array" ref="AO855">XLOOKUP($D:$D,'DS ST'!$J:$J,'DS ST'!K:K)</f>
        <v>SC002260 - Huỳnh Thị Tuyết Nhi</v>
      </c>
      <c r="AP855" s="139" t="str">
        <f t="array" ref="AP855">XLOOKUP($D:$D,'DS ST'!$J:$J,'DS ST'!L:L)</f>
        <v>Võ Thị Huệ</v>
      </c>
      <c r="AQ855" s="139" t="str">
        <f t="array" ref="AQ855">XLOOKUP($D:$D,'DS ST'!$J:$J,'DS ST'!M:M)</f>
        <v>HCM 002</v>
      </c>
      <c r="AR855" s="140"/>
      <c r="AS855" s="140"/>
      <c r="AT855" s="135" t="str">
        <f t="array" ref="AT855">xlookup($E:$E,'CLV2'!$A:$A,'CLV2'!$F:$F)</f>
        <v>3.LOCAL FRUITS</v>
      </c>
      <c r="AU855" s="135" t="str">
        <f t="array" ref="AU855">xlookup($E:$E,'CLV2'!$A:$A,'CLV2'!$G:$G)</f>
        <v>4.Bưởi</v>
      </c>
      <c r="AV855" s="142"/>
      <c r="AW855" s="143"/>
      <c r="AX855" s="144"/>
    </row>
    <row r="856" ht="22.5" customHeight="1">
      <c r="A856" s="113"/>
      <c r="B856" s="114">
        <v>46236.0</v>
      </c>
      <c r="C856" s="115" t="s">
        <v>829</v>
      </c>
      <c r="D856" s="116" t="str">
        <f>VLOOKUP(C856,'DS ST'!A:B,2,0)</f>
        <v>BVB</v>
      </c>
      <c r="E856" s="117">
        <v>1101003.0</v>
      </c>
      <c r="F856" s="115" t="s">
        <v>1984</v>
      </c>
      <c r="G856" s="115" t="s">
        <v>104</v>
      </c>
      <c r="H856" s="118">
        <v>13.6</v>
      </c>
      <c r="I856" s="118">
        <v>13.32</v>
      </c>
      <c r="J856" s="119">
        <f t="shared" si="4"/>
        <v>0.28</v>
      </c>
      <c r="K856" s="115" t="s">
        <v>5730</v>
      </c>
      <c r="L856" s="121" t="str">
        <f t="shared" si="5"/>
        <v>PT16032581101003</v>
      </c>
      <c r="M856" s="219" t="s">
        <v>5731</v>
      </c>
      <c r="N856" s="122">
        <v>0.27999999999999936</v>
      </c>
      <c r="O856" s="122"/>
      <c r="P856" s="119">
        <f t="shared" si="6"/>
        <v>0</v>
      </c>
      <c r="Q856" s="124"/>
      <c r="R856" s="124"/>
      <c r="S856" s="124"/>
      <c r="T856" s="125" t="s">
        <v>695</v>
      </c>
      <c r="U856" s="126" t="s">
        <v>697</v>
      </c>
      <c r="V856" s="127" t="s">
        <v>492</v>
      </c>
      <c r="W856" s="129" t="str">
        <f t="shared" si="7"/>
        <v>Hao hụt</v>
      </c>
      <c r="X856" s="129" t="str">
        <f t="shared" si="34"/>
        <v/>
      </c>
      <c r="Y856" s="154" t="s">
        <v>499</v>
      </c>
      <c r="Z856" s="131" t="s">
        <v>745</v>
      </c>
      <c r="AA856" s="124"/>
      <c r="AB856" s="132"/>
      <c r="AC856" s="133"/>
      <c r="AD856" s="134"/>
      <c r="AE856" s="133"/>
      <c r="AF856" s="135" t="str">
        <f t="array" ref="AF856">xlookup($E:$E,'CLV2'!$A:$A,'CLV2'!E:E)</f>
        <v>2.FRUITS</v>
      </c>
      <c r="AG856" s="135" t="str">
        <f t="shared" si="10"/>
        <v>KG</v>
      </c>
      <c r="AH856" s="136">
        <f t="shared" si="11"/>
        <v>0.02058823529</v>
      </c>
      <c r="AI856" s="137">
        <f t="array" ref="AI856">XLOOKUP(E856,'Đơn giá'!A:A,'Đơn giá'!D:D)</f>
        <v>24000</v>
      </c>
      <c r="AJ856" s="138">
        <f t="shared" si="12"/>
        <v>6720</v>
      </c>
      <c r="AK856" s="138">
        <f t="shared" si="13"/>
        <v>6720</v>
      </c>
      <c r="AL856" s="138">
        <f t="shared" si="14"/>
        <v>0</v>
      </c>
      <c r="AM856" s="138">
        <f t="shared" si="15"/>
        <v>0</v>
      </c>
      <c r="AN856" s="138">
        <f t="shared" si="16"/>
        <v>0</v>
      </c>
      <c r="AO856" s="139" t="str">
        <f t="array" ref="AO856">XLOOKUP($D:$D,'DS ST'!$J:$J,'DS ST'!K:K)</f>
        <v>SC002260 - Huỳnh Thị Tuyết Nhi</v>
      </c>
      <c r="AP856" s="139" t="str">
        <f t="array" ref="AP856">XLOOKUP($D:$D,'DS ST'!$J:$J,'DS ST'!L:L)</f>
        <v>Võ Thị Huệ</v>
      </c>
      <c r="AQ856" s="139" t="str">
        <f t="array" ref="AQ856">XLOOKUP($D:$D,'DS ST'!$J:$J,'DS ST'!M:M)</f>
        <v>HCM 002</v>
      </c>
      <c r="AR856" s="140"/>
      <c r="AS856" s="140"/>
      <c r="AT856" s="135" t="str">
        <f t="array" ref="AT856">xlookup($E:$E,'CLV2'!$A:$A,'CLV2'!$F:$F)</f>
        <v>3.LOCAL FRUITS</v>
      </c>
      <c r="AU856" s="135" t="str">
        <f t="array" ref="AU856">xlookup($E:$E,'CLV2'!$A:$A,'CLV2'!$G:$G)</f>
        <v>4.Dưa Hấu</v>
      </c>
      <c r="AV856" s="142"/>
      <c r="AW856" s="143"/>
      <c r="AX856" s="144"/>
    </row>
    <row r="857" ht="22.5" customHeight="1">
      <c r="A857" s="113"/>
      <c r="B857" s="114">
        <v>46236.0</v>
      </c>
      <c r="C857" s="115" t="s">
        <v>850</v>
      </c>
      <c r="D857" s="116" t="str">
        <f>VLOOKUP(C857,'DS ST'!A:B,2,0)</f>
        <v>CLD</v>
      </c>
      <c r="E857" s="117">
        <v>10790.0</v>
      </c>
      <c r="F857" s="115" t="s">
        <v>598</v>
      </c>
      <c r="G857" s="115" t="s">
        <v>29</v>
      </c>
      <c r="H857" s="118">
        <v>30.0</v>
      </c>
      <c r="I857" s="118">
        <v>29.0</v>
      </c>
      <c r="J857" s="119">
        <f t="shared" si="4"/>
        <v>1</v>
      </c>
      <c r="K857" s="115" t="s">
        <v>5732</v>
      </c>
      <c r="L857" s="121" t="str">
        <f t="shared" si="5"/>
        <v>PT160325710790</v>
      </c>
      <c r="M857" s="219" t="s">
        <v>5733</v>
      </c>
      <c r="N857" s="122"/>
      <c r="O857" s="122"/>
      <c r="P857" s="119">
        <f t="shared" si="6"/>
        <v>1</v>
      </c>
      <c r="Q857" s="124"/>
      <c r="R857" s="124"/>
      <c r="S857" s="124"/>
      <c r="T857" s="125"/>
      <c r="U857" s="126" t="s">
        <v>697</v>
      </c>
      <c r="V857" s="127" t="s">
        <v>1500</v>
      </c>
      <c r="W857" s="129" t="str">
        <f t="shared" si="7"/>
        <v/>
      </c>
      <c r="X857" s="129" t="str">
        <f t="shared" si="34"/>
        <v/>
      </c>
      <c r="Y857" s="130" t="str">
        <f t="shared" ref="Y857:Y860" si="41">IF(N(P857)&lt;=0,"",IF(OR(T857="Hình KDB",T857="Hình tele",ISNUMBER(SEARCH("Hình KDB",T857)),ISNUMBER(SEARCH("Hình tele",T857)),ISNUMBER(SEARCH("sai code",T857)),ISNUMBER(SEARCH("Thiếu kiện",U857))),"Kho rau",IF(AND(T857&lt;&gt;"Hình KDB",T857&lt;&gt;"Hình tele"),"Chưa xác định",IF(N(O857)&gt;0,IF(OR(T857="Hình KDB",T857="Hình tele",ISNUMBER(SEARCH("Hình KDB",T857)),ISNUMBER(SEARCH("Hình tele",T857)),ISNUMBER(SEARCH("sai code",T857)),ISNUMBER(SEARCH("Thiếu kiện",U857))),"Kho rau","Chưa xác định"),IF(OR(T857="Hình KDB",T857="Hình tele",ISNUMBER(SEARCH("Hình KDB",T857)),ISNUMBER(SEARCH("Hình tele",T857)),ISNUMBER(SEARCH("sai code",T857)),ISNUMBER(SEARCH("Thiếu kiện",U857))),"Kho rau",IF(V857="Chưa xác định","Chưa xác định",IF(OR(V857="DC giao thiếu",V857="TX giao thiếu kiện",V857="Hàng không đạt CL"),"Kho rau","")))))))</f>
        <v>Chưa xác định</v>
      </c>
      <c r="Z857" s="131" t="s">
        <v>3828</v>
      </c>
      <c r="AA857" s="124"/>
      <c r="AB857" s="132"/>
      <c r="AC857" s="133"/>
      <c r="AD857" s="134"/>
      <c r="AE857" s="133"/>
      <c r="AF857" s="135" t="str">
        <f t="array" ref="AF857">xlookup($E:$E,'CLV2'!$A:$A,'CLV2'!E:E)</f>
        <v>2.VEGETABLES</v>
      </c>
      <c r="AG857" s="135" t="str">
        <f t="shared" si="10"/>
        <v>Pack</v>
      </c>
      <c r="AH857" s="136">
        <f t="shared" si="11"/>
        <v>0.03333333333</v>
      </c>
      <c r="AI857" s="137">
        <f t="array" ref="AI857">XLOOKUP(E857,'Đơn giá'!A:A,'Đơn giá'!D:D)</f>
        <v>5000</v>
      </c>
      <c r="AJ857" s="138">
        <f t="shared" si="12"/>
        <v>5000</v>
      </c>
      <c r="AK857" s="138">
        <f t="shared" si="13"/>
        <v>0</v>
      </c>
      <c r="AL857" s="138">
        <f t="shared" si="14"/>
        <v>0</v>
      </c>
      <c r="AM857" s="138">
        <f t="shared" si="15"/>
        <v>0</v>
      </c>
      <c r="AN857" s="138">
        <f t="shared" si="16"/>
        <v>5000</v>
      </c>
      <c r="AO857" s="139" t="str">
        <f t="array" ref="AO857">XLOOKUP($D:$D,'DS ST'!$J:$J,'DS ST'!K:K)</f>
        <v>SC013823 - Lê Văn Ninh</v>
      </c>
      <c r="AP857" s="139" t="str">
        <f t="array" ref="AP857">XLOOKUP($D:$D,'DS ST'!$J:$J,'DS ST'!L:L)</f>
        <v>Võ Thị Huệ</v>
      </c>
      <c r="AQ857" s="139" t="str">
        <f t="array" ref="AQ857">XLOOKUP($D:$D,'DS ST'!$J:$J,'DS ST'!M:M)</f>
        <v>HCM 012</v>
      </c>
      <c r="AR857" s="140"/>
      <c r="AS857" s="140"/>
      <c r="AT857" s="135" t="str">
        <f t="array" ref="AT857">xlookup($E:$E,'CLV2'!$A:$A,'CLV2'!$F:$F)</f>
        <v>3.HERBS</v>
      </c>
      <c r="AU857" s="135" t="str">
        <f t="array" ref="AU857">xlookup($E:$E,'CLV2'!$A:$A,'CLV2'!$G:$G)</f>
        <v>4.Rau Thơm, Rau Nêm</v>
      </c>
      <c r="AV857" s="142"/>
      <c r="AW857" s="143"/>
      <c r="AX857" s="144"/>
    </row>
    <row r="858" ht="22.5" customHeight="1">
      <c r="A858" s="113"/>
      <c r="B858" s="114">
        <v>46236.0</v>
      </c>
      <c r="C858" s="115" t="s">
        <v>850</v>
      </c>
      <c r="D858" s="116" t="str">
        <f>VLOOKUP(C858,'DS ST'!A:B,2,0)</f>
        <v>CLD</v>
      </c>
      <c r="E858" s="117">
        <v>11316.0</v>
      </c>
      <c r="F858" s="115" t="s">
        <v>2429</v>
      </c>
      <c r="G858" s="115" t="s">
        <v>29</v>
      </c>
      <c r="H858" s="118">
        <v>2.0</v>
      </c>
      <c r="I858" s="118">
        <v>1.0</v>
      </c>
      <c r="J858" s="119">
        <f t="shared" si="4"/>
        <v>1</v>
      </c>
      <c r="K858" s="115" t="s">
        <v>5732</v>
      </c>
      <c r="L858" s="121" t="str">
        <f t="shared" si="5"/>
        <v>PT160325711316</v>
      </c>
      <c r="M858" s="219" t="s">
        <v>5733</v>
      </c>
      <c r="N858" s="122"/>
      <c r="O858" s="122"/>
      <c r="P858" s="119">
        <f t="shared" si="6"/>
        <v>1</v>
      </c>
      <c r="Q858" s="124"/>
      <c r="R858" s="124"/>
      <c r="S858" s="124"/>
      <c r="T858" s="125"/>
      <c r="U858" s="126" t="s">
        <v>697</v>
      </c>
      <c r="V858" s="127" t="s">
        <v>1500</v>
      </c>
      <c r="W858" s="129" t="str">
        <f t="shared" si="7"/>
        <v/>
      </c>
      <c r="X858" s="129" t="str">
        <f t="shared" si="34"/>
        <v/>
      </c>
      <c r="Y858" s="130" t="str">
        <f t="shared" si="41"/>
        <v>Chưa xác định</v>
      </c>
      <c r="Z858" s="131" t="s">
        <v>3828</v>
      </c>
      <c r="AA858" s="124"/>
      <c r="AB858" s="132"/>
      <c r="AC858" s="133"/>
      <c r="AD858" s="134"/>
      <c r="AE858" s="133"/>
      <c r="AF858" s="135" t="str">
        <f t="array" ref="AF858">xlookup($E:$E,'CLV2'!$A:$A,'CLV2'!E:E)</f>
        <v>2.VEGETABLES</v>
      </c>
      <c r="AG858" s="135" t="str">
        <f t="shared" si="10"/>
        <v>Pack</v>
      </c>
      <c r="AH858" s="136">
        <f t="shared" si="11"/>
        <v>0.5</v>
      </c>
      <c r="AI858" s="137">
        <f t="array" ref="AI858">XLOOKUP(E858,'Đơn giá'!A:A,'Đơn giá'!D:D)</f>
        <v>12155</v>
      </c>
      <c r="AJ858" s="138">
        <f t="shared" si="12"/>
        <v>12155</v>
      </c>
      <c r="AK858" s="138">
        <f t="shared" si="13"/>
        <v>0</v>
      </c>
      <c r="AL858" s="138">
        <f t="shared" si="14"/>
        <v>0</v>
      </c>
      <c r="AM858" s="138">
        <f t="shared" si="15"/>
        <v>0</v>
      </c>
      <c r="AN858" s="138">
        <f t="shared" si="16"/>
        <v>12155</v>
      </c>
      <c r="AO858" s="139" t="str">
        <f t="array" ref="AO858">XLOOKUP($D:$D,'DS ST'!$J:$J,'DS ST'!K:K)</f>
        <v>SC013823 - Lê Văn Ninh</v>
      </c>
      <c r="AP858" s="139" t="str">
        <f t="array" ref="AP858">XLOOKUP($D:$D,'DS ST'!$J:$J,'DS ST'!L:L)</f>
        <v>Võ Thị Huệ</v>
      </c>
      <c r="AQ858" s="139" t="str">
        <f t="array" ref="AQ858">XLOOKUP($D:$D,'DS ST'!$J:$J,'DS ST'!M:M)</f>
        <v>HCM 012</v>
      </c>
      <c r="AR858" s="140"/>
      <c r="AS858" s="140"/>
      <c r="AT858" s="135" t="str">
        <f t="array" ref="AT858">xlookup($E:$E,'CLV2'!$A:$A,'CLV2'!$F:$F)</f>
        <v>3.LEAFY VEGGIES</v>
      </c>
      <c r="AU858" s="135" t="str">
        <f t="array" ref="AU858">xlookup($E:$E,'CLV2'!$A:$A,'CLV2'!$G:$G)</f>
        <v>4.Rau Cải</v>
      </c>
      <c r="AV858" s="142"/>
      <c r="AW858" s="143"/>
      <c r="AX858" s="144"/>
    </row>
    <row r="859" ht="22.5" customHeight="1">
      <c r="A859" s="113"/>
      <c r="B859" s="114">
        <v>46236.0</v>
      </c>
      <c r="C859" s="115" t="s">
        <v>850</v>
      </c>
      <c r="D859" s="116" t="str">
        <f>VLOOKUP(C859,'DS ST'!A:B,2,0)</f>
        <v>CLD</v>
      </c>
      <c r="E859" s="117">
        <v>11606.0</v>
      </c>
      <c r="F859" s="115" t="s">
        <v>1911</v>
      </c>
      <c r="G859" s="115" t="s">
        <v>29</v>
      </c>
      <c r="H859" s="118">
        <v>10.0</v>
      </c>
      <c r="I859" s="118">
        <v>8.0</v>
      </c>
      <c r="J859" s="119">
        <f t="shared" si="4"/>
        <v>2</v>
      </c>
      <c r="K859" s="115" t="s">
        <v>5732</v>
      </c>
      <c r="L859" s="121" t="str">
        <f t="shared" si="5"/>
        <v>PT160325711606</v>
      </c>
      <c r="M859" s="219" t="s">
        <v>5733</v>
      </c>
      <c r="N859" s="122"/>
      <c r="O859" s="122"/>
      <c r="P859" s="119">
        <f t="shared" si="6"/>
        <v>2</v>
      </c>
      <c r="Q859" s="124"/>
      <c r="R859" s="124"/>
      <c r="S859" s="124"/>
      <c r="T859" s="125"/>
      <c r="U859" s="126" t="s">
        <v>697</v>
      </c>
      <c r="V859" s="127" t="s">
        <v>1500</v>
      </c>
      <c r="W859" s="129" t="str">
        <f t="shared" si="7"/>
        <v/>
      </c>
      <c r="X859" s="129" t="str">
        <f t="shared" si="34"/>
        <v/>
      </c>
      <c r="Y859" s="130" t="str">
        <f t="shared" si="41"/>
        <v>Chưa xác định</v>
      </c>
      <c r="Z859" s="131" t="s">
        <v>3828</v>
      </c>
      <c r="AA859" s="124"/>
      <c r="AB859" s="132"/>
      <c r="AC859" s="133"/>
      <c r="AD859" s="134"/>
      <c r="AE859" s="133"/>
      <c r="AF859" s="135" t="str">
        <f t="array" ref="AF859">xlookup($E:$E,'CLV2'!$A:$A,'CLV2'!E:E)</f>
        <v>2.VEGETABLES</v>
      </c>
      <c r="AG859" s="135" t="str">
        <f t="shared" si="10"/>
        <v>Pack</v>
      </c>
      <c r="AH859" s="136">
        <f t="shared" si="11"/>
        <v>0.2</v>
      </c>
      <c r="AI859" s="137">
        <f t="array" ref="AI859">XLOOKUP(E859,'Đơn giá'!A:A,'Đơn giá'!D:D)</f>
        <v>7000</v>
      </c>
      <c r="AJ859" s="138">
        <f t="shared" si="12"/>
        <v>14000</v>
      </c>
      <c r="AK859" s="138">
        <f t="shared" si="13"/>
        <v>0</v>
      </c>
      <c r="AL859" s="138">
        <f t="shared" si="14"/>
        <v>0</v>
      </c>
      <c r="AM859" s="138">
        <f t="shared" si="15"/>
        <v>0</v>
      </c>
      <c r="AN859" s="138">
        <f t="shared" si="16"/>
        <v>14000</v>
      </c>
      <c r="AO859" s="139" t="str">
        <f t="array" ref="AO859">XLOOKUP($D:$D,'DS ST'!$J:$J,'DS ST'!K:K)</f>
        <v>SC013823 - Lê Văn Ninh</v>
      </c>
      <c r="AP859" s="139" t="str">
        <f t="array" ref="AP859">XLOOKUP($D:$D,'DS ST'!$J:$J,'DS ST'!L:L)</f>
        <v>Võ Thị Huệ</v>
      </c>
      <c r="AQ859" s="139" t="str">
        <f t="array" ref="AQ859">XLOOKUP($D:$D,'DS ST'!$J:$J,'DS ST'!M:M)</f>
        <v>HCM 012</v>
      </c>
      <c r="AR859" s="140"/>
      <c r="AS859" s="140"/>
      <c r="AT859" s="135" t="str">
        <f t="array" ref="AT859">xlookup($E:$E,'CLV2'!$A:$A,'CLV2'!$F:$F)</f>
        <v>3.LEAFY VEGGIES</v>
      </c>
      <c r="AU859" s="135" t="str">
        <f t="array" ref="AU859">xlookup($E:$E,'CLV2'!$A:$A,'CLV2'!$G:$G)</f>
        <v>4.Rau Ăn Lá Thông Dụng</v>
      </c>
      <c r="AV859" s="142"/>
      <c r="AW859" s="143"/>
      <c r="AX859" s="144"/>
    </row>
    <row r="860" ht="22.5" customHeight="1">
      <c r="A860" s="113"/>
      <c r="B860" s="114">
        <v>46236.0</v>
      </c>
      <c r="C860" s="115" t="s">
        <v>850</v>
      </c>
      <c r="D860" s="116" t="str">
        <f>VLOOKUP(C860,'DS ST'!A:B,2,0)</f>
        <v>CLD</v>
      </c>
      <c r="E860" s="117">
        <v>11664.0</v>
      </c>
      <c r="F860" s="115" t="s">
        <v>2660</v>
      </c>
      <c r="G860" s="115" t="s">
        <v>29</v>
      </c>
      <c r="H860" s="118">
        <v>5.0</v>
      </c>
      <c r="I860" s="118">
        <v>4.0</v>
      </c>
      <c r="J860" s="119">
        <f t="shared" si="4"/>
        <v>1</v>
      </c>
      <c r="K860" s="115" t="s">
        <v>5732</v>
      </c>
      <c r="L860" s="121" t="str">
        <f t="shared" si="5"/>
        <v>PT160325711664</v>
      </c>
      <c r="M860" s="219" t="s">
        <v>5733</v>
      </c>
      <c r="N860" s="122"/>
      <c r="O860" s="122"/>
      <c r="P860" s="119">
        <f t="shared" si="6"/>
        <v>1</v>
      </c>
      <c r="Q860" s="124"/>
      <c r="R860" s="124"/>
      <c r="S860" s="124"/>
      <c r="T860" s="125"/>
      <c r="U860" s="126" t="s">
        <v>697</v>
      </c>
      <c r="V860" s="127" t="s">
        <v>1500</v>
      </c>
      <c r="W860" s="129" t="str">
        <f t="shared" si="7"/>
        <v/>
      </c>
      <c r="X860" s="129" t="str">
        <f t="shared" si="34"/>
        <v/>
      </c>
      <c r="Y860" s="130" t="str">
        <f t="shared" si="41"/>
        <v>Chưa xác định</v>
      </c>
      <c r="Z860" s="131" t="s">
        <v>3828</v>
      </c>
      <c r="AA860" s="124"/>
      <c r="AB860" s="132"/>
      <c r="AC860" s="133"/>
      <c r="AD860" s="134"/>
      <c r="AE860" s="133"/>
      <c r="AF860" s="135" t="str">
        <f t="array" ref="AF860">xlookup($E:$E,'CLV2'!$A:$A,'CLV2'!E:E)</f>
        <v>2.VEGETABLES</v>
      </c>
      <c r="AG860" s="135" t="str">
        <f t="shared" si="10"/>
        <v>Pack</v>
      </c>
      <c r="AH860" s="136">
        <f t="shared" si="11"/>
        <v>0.2</v>
      </c>
      <c r="AI860" s="137">
        <f t="array" ref="AI860">XLOOKUP(E860,'Đơn giá'!A:A,'Đơn giá'!D:D)</f>
        <v>8500</v>
      </c>
      <c r="AJ860" s="138">
        <f t="shared" si="12"/>
        <v>8500</v>
      </c>
      <c r="AK860" s="138">
        <f t="shared" si="13"/>
        <v>0</v>
      </c>
      <c r="AL860" s="138">
        <f t="shared" si="14"/>
        <v>0</v>
      </c>
      <c r="AM860" s="138">
        <f t="shared" si="15"/>
        <v>0</v>
      </c>
      <c r="AN860" s="138">
        <f t="shared" si="16"/>
        <v>8500</v>
      </c>
      <c r="AO860" s="139" t="str">
        <f t="array" ref="AO860">XLOOKUP($D:$D,'DS ST'!$J:$J,'DS ST'!K:K)</f>
        <v>SC013823 - Lê Văn Ninh</v>
      </c>
      <c r="AP860" s="139" t="str">
        <f t="array" ref="AP860">XLOOKUP($D:$D,'DS ST'!$J:$J,'DS ST'!L:L)</f>
        <v>Võ Thị Huệ</v>
      </c>
      <c r="AQ860" s="139" t="str">
        <f t="array" ref="AQ860">XLOOKUP($D:$D,'DS ST'!$J:$J,'DS ST'!M:M)</f>
        <v>HCM 012</v>
      </c>
      <c r="AR860" s="140"/>
      <c r="AS860" s="140"/>
      <c r="AT860" s="135" t="str">
        <f t="array" ref="AT860">xlookup($E:$E,'CLV2'!$A:$A,'CLV2'!$F:$F)</f>
        <v>3.HERBS</v>
      </c>
      <c r="AU860" s="135" t="str">
        <f t="array" ref="AU860">xlookup($E:$E,'CLV2'!$A:$A,'CLV2'!$G:$G)</f>
        <v>4.Rau Thơm, Rau Nêm</v>
      </c>
      <c r="AV860" s="142"/>
      <c r="AW860" s="143"/>
      <c r="AX860" s="144"/>
    </row>
    <row r="861" ht="22.5" customHeight="1">
      <c r="A861" s="113"/>
      <c r="B861" s="114">
        <v>46236.0</v>
      </c>
      <c r="C861" s="115" t="s">
        <v>850</v>
      </c>
      <c r="D861" s="116" t="str">
        <f>VLOOKUP(C861,'DS ST'!A:B,2,0)</f>
        <v>CLD</v>
      </c>
      <c r="E861" s="117">
        <v>1100867.0</v>
      </c>
      <c r="F861" s="115" t="s">
        <v>924</v>
      </c>
      <c r="G861" s="115" t="s">
        <v>104</v>
      </c>
      <c r="H861" s="118">
        <v>12.0</v>
      </c>
      <c r="I861" s="118">
        <v>11.3</v>
      </c>
      <c r="J861" s="119">
        <f t="shared" si="4"/>
        <v>0.7</v>
      </c>
      <c r="K861" s="115" t="s">
        <v>5732</v>
      </c>
      <c r="L861" s="121" t="str">
        <f t="shared" si="5"/>
        <v>PT16032571100867</v>
      </c>
      <c r="M861" s="219" t="s">
        <v>5733</v>
      </c>
      <c r="N861" s="122"/>
      <c r="O861" s="122"/>
      <c r="P861" s="119">
        <f t="shared" si="6"/>
        <v>0.7</v>
      </c>
      <c r="Q861" s="124"/>
      <c r="R861" s="124"/>
      <c r="S861" s="124"/>
      <c r="T861" s="125" t="s">
        <v>3271</v>
      </c>
      <c r="U861" s="126" t="s">
        <v>697</v>
      </c>
      <c r="V861" s="127" t="s">
        <v>1500</v>
      </c>
      <c r="W861" s="129" t="str">
        <f t="shared" si="7"/>
        <v/>
      </c>
      <c r="X861" s="129" t="str">
        <f t="shared" si="34"/>
        <v/>
      </c>
      <c r="Y861" s="154" t="s">
        <v>499</v>
      </c>
      <c r="Z861" s="131" t="s">
        <v>745</v>
      </c>
      <c r="AA861" s="124"/>
      <c r="AB861" s="132"/>
      <c r="AC861" s="133"/>
      <c r="AD861" s="134"/>
      <c r="AE861" s="133"/>
      <c r="AF861" s="135" t="str">
        <f t="array" ref="AF861">xlookup($E:$E,'CLV2'!$A:$A,'CLV2'!E:E)</f>
        <v>2.FRUITS</v>
      </c>
      <c r="AG861" s="135" t="str">
        <f t="shared" si="10"/>
        <v>KG</v>
      </c>
      <c r="AH861" s="136">
        <f t="shared" si="11"/>
        <v>0.05833333333</v>
      </c>
      <c r="AI861" s="137">
        <f t="array" ref="AI861">XLOOKUP(E861,'Đơn giá'!A:A,'Đơn giá'!D:D)</f>
        <v>33000</v>
      </c>
      <c r="AJ861" s="138">
        <f t="shared" si="12"/>
        <v>23100</v>
      </c>
      <c r="AK861" s="138">
        <f t="shared" si="13"/>
        <v>0</v>
      </c>
      <c r="AL861" s="138">
        <f t="shared" si="14"/>
        <v>0</v>
      </c>
      <c r="AM861" s="138">
        <f t="shared" si="15"/>
        <v>23100</v>
      </c>
      <c r="AN861" s="138">
        <f t="shared" si="16"/>
        <v>0</v>
      </c>
      <c r="AO861" s="139" t="str">
        <f t="array" ref="AO861">XLOOKUP($D:$D,'DS ST'!$J:$J,'DS ST'!K:K)</f>
        <v>SC013823 - Lê Văn Ninh</v>
      </c>
      <c r="AP861" s="139" t="str">
        <f t="array" ref="AP861">XLOOKUP($D:$D,'DS ST'!$J:$J,'DS ST'!L:L)</f>
        <v>Võ Thị Huệ</v>
      </c>
      <c r="AQ861" s="139" t="str">
        <f t="array" ref="AQ861">XLOOKUP($D:$D,'DS ST'!$J:$J,'DS ST'!M:M)</f>
        <v>HCM 012</v>
      </c>
      <c r="AR861" s="140"/>
      <c r="AS861" s="140"/>
      <c r="AT861" s="135" t="str">
        <f t="array" ref="AT861">xlookup($E:$E,'CLV2'!$A:$A,'CLV2'!$F:$F)</f>
        <v>3.LOCAL FRUITS</v>
      </c>
      <c r="AU861" s="135" t="str">
        <f t="array" ref="AU861">xlookup($E:$E,'CLV2'!$A:$A,'CLV2'!$G:$G)</f>
        <v>4.Bưởi</v>
      </c>
      <c r="AV861" s="142"/>
      <c r="AW861" s="143"/>
      <c r="AX861" s="144"/>
    </row>
    <row r="862" ht="22.5" customHeight="1">
      <c r="A862" s="113"/>
      <c r="B862" s="114">
        <v>46236.0</v>
      </c>
      <c r="C862" s="115" t="s">
        <v>850</v>
      </c>
      <c r="D862" s="116" t="str">
        <f>VLOOKUP(C862,'DS ST'!A:B,2,0)</f>
        <v>CLD</v>
      </c>
      <c r="E862" s="117">
        <v>1101003.0</v>
      </c>
      <c r="F862" s="115" t="s">
        <v>1984</v>
      </c>
      <c r="G862" s="115" t="s">
        <v>104</v>
      </c>
      <c r="H862" s="118">
        <v>15.4</v>
      </c>
      <c r="I862" s="118">
        <v>15.32</v>
      </c>
      <c r="J862" s="119">
        <f t="shared" si="4"/>
        <v>0.08</v>
      </c>
      <c r="K862" s="115" t="s">
        <v>5732</v>
      </c>
      <c r="L862" s="121" t="str">
        <f t="shared" si="5"/>
        <v>PT16032571101003</v>
      </c>
      <c r="M862" s="219" t="s">
        <v>5733</v>
      </c>
      <c r="N862" s="122">
        <v>0.08000000000000007</v>
      </c>
      <c r="O862" s="122"/>
      <c r="P862" s="119">
        <f t="shared" si="6"/>
        <v>0</v>
      </c>
      <c r="Q862" s="124"/>
      <c r="R862" s="124"/>
      <c r="S862" s="124"/>
      <c r="T862" s="125" t="s">
        <v>3271</v>
      </c>
      <c r="U862" s="126" t="s">
        <v>697</v>
      </c>
      <c r="V862" s="127" t="s">
        <v>492</v>
      </c>
      <c r="W862" s="129" t="str">
        <f t="shared" si="7"/>
        <v>Hao hụt</v>
      </c>
      <c r="X862" s="129" t="str">
        <f t="shared" si="34"/>
        <v/>
      </c>
      <c r="Y862" s="154" t="s">
        <v>499</v>
      </c>
      <c r="Z862" s="131" t="s">
        <v>745</v>
      </c>
      <c r="AA862" s="124"/>
      <c r="AB862" s="132"/>
      <c r="AC862" s="133"/>
      <c r="AD862" s="134"/>
      <c r="AE862" s="133"/>
      <c r="AF862" s="135" t="str">
        <f t="array" ref="AF862">xlookup($E:$E,'CLV2'!$A:$A,'CLV2'!E:E)</f>
        <v>2.FRUITS</v>
      </c>
      <c r="AG862" s="135" t="str">
        <f t="shared" si="10"/>
        <v>KG</v>
      </c>
      <c r="AH862" s="136">
        <f t="shared" si="11"/>
        <v>0.005194805195</v>
      </c>
      <c r="AI862" s="137">
        <f t="array" ref="AI862">XLOOKUP(E862,'Đơn giá'!A:A,'Đơn giá'!D:D)</f>
        <v>24000</v>
      </c>
      <c r="AJ862" s="138">
        <f t="shared" si="12"/>
        <v>1920</v>
      </c>
      <c r="AK862" s="138">
        <f t="shared" si="13"/>
        <v>1920</v>
      </c>
      <c r="AL862" s="138">
        <f t="shared" si="14"/>
        <v>0</v>
      </c>
      <c r="AM862" s="138">
        <f t="shared" si="15"/>
        <v>0</v>
      </c>
      <c r="AN862" s="138">
        <f t="shared" si="16"/>
        <v>0</v>
      </c>
      <c r="AO862" s="139" t="str">
        <f t="array" ref="AO862">XLOOKUP($D:$D,'DS ST'!$J:$J,'DS ST'!K:K)</f>
        <v>SC013823 - Lê Văn Ninh</v>
      </c>
      <c r="AP862" s="139" t="str">
        <f t="array" ref="AP862">XLOOKUP($D:$D,'DS ST'!$J:$J,'DS ST'!L:L)</f>
        <v>Võ Thị Huệ</v>
      </c>
      <c r="AQ862" s="139" t="str">
        <f t="array" ref="AQ862">XLOOKUP($D:$D,'DS ST'!$J:$J,'DS ST'!M:M)</f>
        <v>HCM 012</v>
      </c>
      <c r="AR862" s="140"/>
      <c r="AS862" s="140"/>
      <c r="AT862" s="135" t="str">
        <f t="array" ref="AT862">xlookup($E:$E,'CLV2'!$A:$A,'CLV2'!$F:$F)</f>
        <v>3.LOCAL FRUITS</v>
      </c>
      <c r="AU862" s="135" t="str">
        <f t="array" ref="AU862">xlookup($E:$E,'CLV2'!$A:$A,'CLV2'!$G:$G)</f>
        <v>4.Dưa Hấu</v>
      </c>
      <c r="AV862" s="142"/>
      <c r="AW862" s="143"/>
      <c r="AX862" s="144"/>
    </row>
    <row r="863" ht="22.5" customHeight="1">
      <c r="A863" s="113"/>
      <c r="B863" s="114">
        <v>46236.0</v>
      </c>
      <c r="C863" s="115" t="s">
        <v>850</v>
      </c>
      <c r="D863" s="116" t="str">
        <f>VLOOKUP(C863,'DS ST'!A:B,2,0)</f>
        <v>CLD</v>
      </c>
      <c r="E863" s="117">
        <v>1101094.0</v>
      </c>
      <c r="F863" s="115" t="s">
        <v>1011</v>
      </c>
      <c r="G863" s="115" t="s">
        <v>104</v>
      </c>
      <c r="H863" s="118">
        <v>3.0</v>
      </c>
      <c r="I863" s="118">
        <v>2.41</v>
      </c>
      <c r="J863" s="119">
        <f t="shared" si="4"/>
        <v>0.59</v>
      </c>
      <c r="K863" s="115" t="s">
        <v>5732</v>
      </c>
      <c r="L863" s="121" t="str">
        <f t="shared" si="5"/>
        <v>PT16032571101094</v>
      </c>
      <c r="M863" s="219" t="s">
        <v>5733</v>
      </c>
      <c r="N863" s="122"/>
      <c r="O863" s="122"/>
      <c r="P863" s="119">
        <f t="shared" si="6"/>
        <v>0.59</v>
      </c>
      <c r="Q863" s="124"/>
      <c r="R863" s="124"/>
      <c r="S863" s="124"/>
      <c r="T863" s="125" t="s">
        <v>3271</v>
      </c>
      <c r="U863" s="126" t="s">
        <v>697</v>
      </c>
      <c r="V863" s="127" t="s">
        <v>1500</v>
      </c>
      <c r="W863" s="129" t="str">
        <f t="shared" si="7"/>
        <v/>
      </c>
      <c r="X863" s="129" t="str">
        <f t="shared" si="34"/>
        <v/>
      </c>
      <c r="Y863" s="154" t="s">
        <v>499</v>
      </c>
      <c r="Z863" s="131" t="s">
        <v>745</v>
      </c>
      <c r="AA863" s="124"/>
      <c r="AB863" s="132"/>
      <c r="AC863" s="133"/>
      <c r="AD863" s="134"/>
      <c r="AE863" s="133"/>
      <c r="AF863" s="135" t="str">
        <f t="array" ref="AF863">xlookup($E:$E,'CLV2'!$A:$A,'CLV2'!E:E)</f>
        <v>2.FRUITS</v>
      </c>
      <c r="AG863" s="135" t="str">
        <f t="shared" si="10"/>
        <v>KG</v>
      </c>
      <c r="AH863" s="136">
        <f t="shared" si="11"/>
        <v>0.1966666667</v>
      </c>
      <c r="AI863" s="137">
        <f t="array" ref="AI863">XLOOKUP(E863,'Đơn giá'!A:A,'Đơn giá'!D:D)</f>
        <v>37000</v>
      </c>
      <c r="AJ863" s="138">
        <f t="shared" si="12"/>
        <v>21830</v>
      </c>
      <c r="AK863" s="138">
        <f t="shared" si="13"/>
        <v>0</v>
      </c>
      <c r="AL863" s="138">
        <f t="shared" si="14"/>
        <v>0</v>
      </c>
      <c r="AM863" s="138">
        <f t="shared" si="15"/>
        <v>21830</v>
      </c>
      <c r="AN863" s="138">
        <f t="shared" si="16"/>
        <v>0</v>
      </c>
      <c r="AO863" s="139" t="str">
        <f t="array" ref="AO863">XLOOKUP($D:$D,'DS ST'!$J:$J,'DS ST'!K:K)</f>
        <v>SC013823 - Lê Văn Ninh</v>
      </c>
      <c r="AP863" s="139" t="str">
        <f t="array" ref="AP863">XLOOKUP($D:$D,'DS ST'!$J:$J,'DS ST'!L:L)</f>
        <v>Võ Thị Huệ</v>
      </c>
      <c r="AQ863" s="139" t="str">
        <f t="array" ref="AQ863">XLOOKUP($D:$D,'DS ST'!$J:$J,'DS ST'!M:M)</f>
        <v>HCM 012</v>
      </c>
      <c r="AR863" s="140"/>
      <c r="AS863" s="140"/>
      <c r="AT863" s="135" t="str">
        <f t="array" ref="AT863">xlookup($E:$E,'CLV2'!$A:$A,'CLV2'!$F:$F)</f>
        <v>3.LOCAL FRUITS</v>
      </c>
      <c r="AU863" s="135" t="str">
        <f t="array" ref="AU863">xlookup($E:$E,'CLV2'!$A:$A,'CLV2'!$G:$G)</f>
        <v>4.Mít</v>
      </c>
      <c r="AV863" s="142"/>
      <c r="AW863" s="143"/>
      <c r="AX863" s="144"/>
    </row>
    <row r="864" ht="22.5" customHeight="1">
      <c r="A864" s="113"/>
      <c r="B864" s="114">
        <v>46236.0</v>
      </c>
      <c r="C864" s="115" t="s">
        <v>850</v>
      </c>
      <c r="D864" s="116" t="str">
        <f>VLOOKUP(C864,'DS ST'!A:B,2,0)</f>
        <v>CLD</v>
      </c>
      <c r="E864" s="117">
        <v>1101366.0</v>
      </c>
      <c r="F864" s="115" t="s">
        <v>1804</v>
      </c>
      <c r="G864" s="115" t="s">
        <v>104</v>
      </c>
      <c r="H864" s="118">
        <v>4.0</v>
      </c>
      <c r="I864" s="118">
        <v>3.9</v>
      </c>
      <c r="J864" s="119">
        <f t="shared" si="4"/>
        <v>0.1</v>
      </c>
      <c r="K864" s="115" t="s">
        <v>5732</v>
      </c>
      <c r="L864" s="121" t="str">
        <f t="shared" si="5"/>
        <v>PT16032571101366</v>
      </c>
      <c r="M864" s="219" t="s">
        <v>5733</v>
      </c>
      <c r="N864" s="122">
        <v>0.10000000000000009</v>
      </c>
      <c r="O864" s="122"/>
      <c r="P864" s="119">
        <f t="shared" si="6"/>
        <v>0</v>
      </c>
      <c r="Q864" s="124"/>
      <c r="R864" s="124"/>
      <c r="S864" s="124"/>
      <c r="T864" s="125" t="s">
        <v>3271</v>
      </c>
      <c r="U864" s="126" t="s">
        <v>697</v>
      </c>
      <c r="V864" s="127" t="s">
        <v>492</v>
      </c>
      <c r="W864" s="129" t="str">
        <f t="shared" si="7"/>
        <v>Hao hụt</v>
      </c>
      <c r="X864" s="129" t="str">
        <f t="shared" si="34"/>
        <v/>
      </c>
      <c r="Y864" s="154" t="s">
        <v>499</v>
      </c>
      <c r="Z864" s="131" t="s">
        <v>745</v>
      </c>
      <c r="AA864" s="124"/>
      <c r="AB864" s="132"/>
      <c r="AC864" s="133"/>
      <c r="AD864" s="134"/>
      <c r="AE864" s="133"/>
      <c r="AF864" s="135" t="str">
        <f t="array" ref="AF864">xlookup($E:$E,'CLV2'!$A:$A,'CLV2'!E:E)</f>
        <v>2.VEGETABLES</v>
      </c>
      <c r="AG864" s="135" t="str">
        <f t="shared" si="10"/>
        <v>KG</v>
      </c>
      <c r="AH864" s="136">
        <f t="shared" si="11"/>
        <v>0.025</v>
      </c>
      <c r="AI864" s="137">
        <f t="array" ref="AI864">XLOOKUP(E864,'Đơn giá'!A:A,'Đơn giá'!D:D)</f>
        <v>55000</v>
      </c>
      <c r="AJ864" s="138">
        <f t="shared" si="12"/>
        <v>5500</v>
      </c>
      <c r="AK864" s="138">
        <f t="shared" si="13"/>
        <v>5500</v>
      </c>
      <c r="AL864" s="138">
        <f t="shared" si="14"/>
        <v>0</v>
      </c>
      <c r="AM864" s="138">
        <f t="shared" si="15"/>
        <v>0</v>
      </c>
      <c r="AN864" s="138">
        <f t="shared" si="16"/>
        <v>0</v>
      </c>
      <c r="AO864" s="139" t="str">
        <f t="array" ref="AO864">XLOOKUP($D:$D,'DS ST'!$J:$J,'DS ST'!K:K)</f>
        <v>SC013823 - Lê Văn Ninh</v>
      </c>
      <c r="AP864" s="139" t="str">
        <f t="array" ref="AP864">XLOOKUP($D:$D,'DS ST'!$J:$J,'DS ST'!L:L)</f>
        <v>Võ Thị Huệ</v>
      </c>
      <c r="AQ864" s="139" t="str">
        <f t="array" ref="AQ864">XLOOKUP($D:$D,'DS ST'!$J:$J,'DS ST'!M:M)</f>
        <v>HCM 012</v>
      </c>
      <c r="AR864" s="140"/>
      <c r="AS864" s="140"/>
      <c r="AT864" s="135" t="str">
        <f t="array" ref="AT864">xlookup($E:$E,'CLV2'!$A:$A,'CLV2'!$F:$F)</f>
        <v>3.LEAFY VEGGIES</v>
      </c>
      <c r="AU864" s="135" t="str">
        <f t="array" ref="AU864">xlookup($E:$E,'CLV2'!$A:$A,'CLV2'!$G:$G)</f>
        <v>4.Rau Ăn Bông</v>
      </c>
      <c r="AV864" s="142"/>
      <c r="AW864" s="143"/>
      <c r="AX864" s="144"/>
    </row>
    <row r="865" ht="22.5" customHeight="1">
      <c r="A865" s="113"/>
      <c r="B865" s="114">
        <v>46236.0</v>
      </c>
      <c r="C865" s="115" t="s">
        <v>850</v>
      </c>
      <c r="D865" s="116" t="str">
        <f>VLOOKUP(C865,'DS ST'!A:B,2,0)</f>
        <v>CLD</v>
      </c>
      <c r="E865" s="117">
        <v>1101377.0</v>
      </c>
      <c r="F865" s="115" t="s">
        <v>1085</v>
      </c>
      <c r="G865" s="115" t="s">
        <v>104</v>
      </c>
      <c r="H865" s="118">
        <v>2.0</v>
      </c>
      <c r="I865" s="118">
        <v>1.97</v>
      </c>
      <c r="J865" s="119">
        <f t="shared" si="4"/>
        <v>0.03</v>
      </c>
      <c r="K865" s="115" t="s">
        <v>5732</v>
      </c>
      <c r="L865" s="121" t="str">
        <f t="shared" si="5"/>
        <v>PT16032571101377</v>
      </c>
      <c r="M865" s="219" t="s">
        <v>5733</v>
      </c>
      <c r="N865" s="122">
        <v>0.030000000000000027</v>
      </c>
      <c r="O865" s="122"/>
      <c r="P865" s="119">
        <f t="shared" si="6"/>
        <v>0</v>
      </c>
      <c r="Q865" s="124"/>
      <c r="R865" s="124"/>
      <c r="S865" s="124"/>
      <c r="T865" s="125" t="s">
        <v>3271</v>
      </c>
      <c r="U865" s="126" t="s">
        <v>697</v>
      </c>
      <c r="V865" s="127" t="s">
        <v>492</v>
      </c>
      <c r="W865" s="129" t="str">
        <f t="shared" si="7"/>
        <v>Hao hụt</v>
      </c>
      <c r="X865" s="129" t="str">
        <f t="shared" si="34"/>
        <v/>
      </c>
      <c r="Y865" s="154" t="s">
        <v>499</v>
      </c>
      <c r="Z865" s="131" t="s">
        <v>745</v>
      </c>
      <c r="AA865" s="124"/>
      <c r="AB865" s="132"/>
      <c r="AC865" s="133"/>
      <c r="AD865" s="134"/>
      <c r="AE865" s="133"/>
      <c r="AF865" s="135" t="str">
        <f t="array" ref="AF865">xlookup($E:$E,'CLV2'!$A:$A,'CLV2'!E:E)</f>
        <v>2.VEGETABLES</v>
      </c>
      <c r="AG865" s="135" t="str">
        <f t="shared" si="10"/>
        <v>KG</v>
      </c>
      <c r="AH865" s="136">
        <f t="shared" si="11"/>
        <v>0.015</v>
      </c>
      <c r="AI865" s="137">
        <f t="array" ref="AI865">XLOOKUP(E865,'Đơn giá'!A:A,'Đơn giá'!D:D)</f>
        <v>60000</v>
      </c>
      <c r="AJ865" s="138">
        <f t="shared" si="12"/>
        <v>1800</v>
      </c>
      <c r="AK865" s="138">
        <f t="shared" si="13"/>
        <v>1800</v>
      </c>
      <c r="AL865" s="138">
        <f t="shared" si="14"/>
        <v>0</v>
      </c>
      <c r="AM865" s="138">
        <f t="shared" si="15"/>
        <v>0</v>
      </c>
      <c r="AN865" s="138">
        <f t="shared" si="16"/>
        <v>0</v>
      </c>
      <c r="AO865" s="139" t="str">
        <f t="array" ref="AO865">XLOOKUP($D:$D,'DS ST'!$J:$J,'DS ST'!K:K)</f>
        <v>SC013823 - Lê Văn Ninh</v>
      </c>
      <c r="AP865" s="139" t="str">
        <f t="array" ref="AP865">XLOOKUP($D:$D,'DS ST'!$J:$J,'DS ST'!L:L)</f>
        <v>Võ Thị Huệ</v>
      </c>
      <c r="AQ865" s="139" t="str">
        <f t="array" ref="AQ865">XLOOKUP($D:$D,'DS ST'!$J:$J,'DS ST'!M:M)</f>
        <v>HCM 012</v>
      </c>
      <c r="AR865" s="140"/>
      <c r="AS865" s="140"/>
      <c r="AT865" s="135" t="str">
        <f t="array" ref="AT865">xlookup($E:$E,'CLV2'!$A:$A,'CLV2'!$F:$F)</f>
        <v>3.LEAFY VEGGIES</v>
      </c>
      <c r="AU865" s="135" t="str">
        <f t="array" ref="AU865">xlookup($E:$E,'CLV2'!$A:$A,'CLV2'!$G:$G)</f>
        <v>4.Rau Ăn Bông</v>
      </c>
      <c r="AV865" s="142"/>
      <c r="AW865" s="143"/>
      <c r="AX865" s="144"/>
    </row>
    <row r="866" ht="22.5" customHeight="1">
      <c r="A866" s="113"/>
      <c r="B866" s="114">
        <v>46236.0</v>
      </c>
      <c r="C866" s="115" t="s">
        <v>850</v>
      </c>
      <c r="D866" s="116" t="str">
        <f>VLOOKUP(C866,'DS ST'!A:B,2,0)</f>
        <v>CLD</v>
      </c>
      <c r="E866" s="117">
        <v>1101592.0</v>
      </c>
      <c r="F866" s="115" t="s">
        <v>1161</v>
      </c>
      <c r="G866" s="115" t="s">
        <v>104</v>
      </c>
      <c r="H866" s="118">
        <v>9.9</v>
      </c>
      <c r="I866" s="118">
        <v>9.74</v>
      </c>
      <c r="J866" s="119">
        <f t="shared" si="4"/>
        <v>0.16</v>
      </c>
      <c r="K866" s="115" t="s">
        <v>5732</v>
      </c>
      <c r="L866" s="121" t="str">
        <f t="shared" si="5"/>
        <v>PT16032571101592</v>
      </c>
      <c r="M866" s="219" t="s">
        <v>5733</v>
      </c>
      <c r="N866" s="122">
        <v>0.16000000000000014</v>
      </c>
      <c r="O866" s="122"/>
      <c r="P866" s="119">
        <f t="shared" si="6"/>
        <v>0</v>
      </c>
      <c r="Q866" s="124"/>
      <c r="R866" s="124"/>
      <c r="S866" s="124"/>
      <c r="T866" s="125" t="s">
        <v>3271</v>
      </c>
      <c r="U866" s="126" t="s">
        <v>697</v>
      </c>
      <c r="V866" s="127" t="s">
        <v>492</v>
      </c>
      <c r="W866" s="129" t="str">
        <f t="shared" si="7"/>
        <v>Hao hụt</v>
      </c>
      <c r="X866" s="129" t="str">
        <f t="shared" si="34"/>
        <v/>
      </c>
      <c r="Y866" s="154" t="s">
        <v>499</v>
      </c>
      <c r="Z866" s="131" t="s">
        <v>745</v>
      </c>
      <c r="AA866" s="124"/>
      <c r="AB866" s="132"/>
      <c r="AC866" s="133"/>
      <c r="AD866" s="134"/>
      <c r="AE866" s="133"/>
      <c r="AF866" s="135" t="str">
        <f t="array" ref="AF866">xlookup($E:$E,'CLV2'!$A:$A,'CLV2'!E:E)</f>
        <v>2.FRUITS</v>
      </c>
      <c r="AG866" s="135" t="str">
        <f t="shared" si="10"/>
        <v>KG</v>
      </c>
      <c r="AH866" s="136">
        <f t="shared" si="11"/>
        <v>0.01616161616</v>
      </c>
      <c r="AI866" s="137">
        <f t="array" ref="AI866">XLOOKUP(E866,'Đơn giá'!A:A,'Đơn giá'!D:D)</f>
        <v>73000</v>
      </c>
      <c r="AJ866" s="138">
        <f t="shared" si="12"/>
        <v>11680</v>
      </c>
      <c r="AK866" s="138">
        <f t="shared" si="13"/>
        <v>11680</v>
      </c>
      <c r="AL866" s="138">
        <f t="shared" si="14"/>
        <v>0</v>
      </c>
      <c r="AM866" s="138">
        <f t="shared" si="15"/>
        <v>0</v>
      </c>
      <c r="AN866" s="138">
        <f t="shared" si="16"/>
        <v>0</v>
      </c>
      <c r="AO866" s="139" t="str">
        <f t="array" ref="AO866">XLOOKUP($D:$D,'DS ST'!$J:$J,'DS ST'!K:K)</f>
        <v>SC013823 - Lê Văn Ninh</v>
      </c>
      <c r="AP866" s="139" t="str">
        <f t="array" ref="AP866">XLOOKUP($D:$D,'DS ST'!$J:$J,'DS ST'!L:L)</f>
        <v>Võ Thị Huệ</v>
      </c>
      <c r="AQ866" s="139" t="str">
        <f t="array" ref="AQ866">XLOOKUP($D:$D,'DS ST'!$J:$J,'DS ST'!M:M)</f>
        <v>HCM 012</v>
      </c>
      <c r="AR866" s="140"/>
      <c r="AS866" s="140"/>
      <c r="AT866" s="135" t="str">
        <f t="array" ref="AT866">xlookup($E:$E,'CLV2'!$A:$A,'CLV2'!$F:$F)</f>
        <v>3.LOCAL FRUITS</v>
      </c>
      <c r="AU866" s="135" t="str">
        <f t="array" ref="AU866">xlookup($E:$E,'CLV2'!$A:$A,'CLV2'!$G:$G)</f>
        <v>4.Sầu Riêng</v>
      </c>
      <c r="AV866" s="142"/>
      <c r="AW866" s="143"/>
      <c r="AX866" s="144"/>
    </row>
    <row r="867" ht="22.5" customHeight="1">
      <c r="A867" s="113"/>
      <c r="B867" s="114">
        <v>46236.0</v>
      </c>
      <c r="C867" s="115" t="s">
        <v>850</v>
      </c>
      <c r="D867" s="116" t="str">
        <f>VLOOKUP(C867,'DS ST'!A:B,2,0)</f>
        <v>CLD</v>
      </c>
      <c r="E867" s="117">
        <v>1102981.0</v>
      </c>
      <c r="F867" s="115" t="s">
        <v>5260</v>
      </c>
      <c r="G867" s="115" t="s">
        <v>104</v>
      </c>
      <c r="H867" s="118">
        <v>6.2</v>
      </c>
      <c r="I867" s="118">
        <v>6.12</v>
      </c>
      <c r="J867" s="119">
        <f t="shared" si="4"/>
        <v>0.08</v>
      </c>
      <c r="K867" s="115" t="s">
        <v>5732</v>
      </c>
      <c r="L867" s="121" t="str">
        <f t="shared" si="5"/>
        <v>PT16032571102981</v>
      </c>
      <c r="M867" s="219" t="s">
        <v>5733</v>
      </c>
      <c r="N867" s="122">
        <v>0.08000000000000007</v>
      </c>
      <c r="O867" s="122"/>
      <c r="P867" s="119">
        <f t="shared" si="6"/>
        <v>0</v>
      </c>
      <c r="Q867" s="124"/>
      <c r="R867" s="124"/>
      <c r="S867" s="124"/>
      <c r="T867" s="125" t="s">
        <v>3271</v>
      </c>
      <c r="U867" s="126" t="s">
        <v>697</v>
      </c>
      <c r="V867" s="127" t="s">
        <v>492</v>
      </c>
      <c r="W867" s="129" t="str">
        <f t="shared" si="7"/>
        <v>Hao hụt</v>
      </c>
      <c r="X867" s="129" t="str">
        <f t="shared" si="34"/>
        <v/>
      </c>
      <c r="Y867" s="154" t="s">
        <v>499</v>
      </c>
      <c r="Z867" s="131" t="s">
        <v>745</v>
      </c>
      <c r="AA867" s="124"/>
      <c r="AB867" s="132"/>
      <c r="AC867" s="133"/>
      <c r="AD867" s="134"/>
      <c r="AE867" s="133"/>
      <c r="AF867" s="135" t="str">
        <f t="array" ref="AF867">xlookup($E:$E,'CLV2'!$A:$A,'CLV2'!E:E)</f>
        <v>2.FRUITS</v>
      </c>
      <c r="AG867" s="135" t="str">
        <f t="shared" si="10"/>
        <v>KG</v>
      </c>
      <c r="AH867" s="136">
        <f t="shared" si="11"/>
        <v>0.01290322581</v>
      </c>
      <c r="AI867" s="137" t="str">
        <f t="array" ref="AI867">XLOOKUP(E867,'Đơn giá'!A:A,'Đơn giá'!D:D)</f>
        <v>#N/A</v>
      </c>
      <c r="AJ867" s="138" t="str">
        <f t="shared" si="12"/>
        <v>#N/A</v>
      </c>
      <c r="AK867" s="138" t="str">
        <f t="shared" si="13"/>
        <v>#N/A</v>
      </c>
      <c r="AL867" s="138">
        <f t="shared" si="14"/>
        <v>0</v>
      </c>
      <c r="AM867" s="138" t="str">
        <f t="shared" si="15"/>
        <v>#N/A</v>
      </c>
      <c r="AN867" s="138">
        <f t="shared" si="16"/>
        <v>0</v>
      </c>
      <c r="AO867" s="139" t="str">
        <f t="array" ref="AO867">XLOOKUP($D:$D,'DS ST'!$J:$J,'DS ST'!K:K)</f>
        <v>SC013823 - Lê Văn Ninh</v>
      </c>
      <c r="AP867" s="139" t="str">
        <f t="array" ref="AP867">XLOOKUP($D:$D,'DS ST'!$J:$J,'DS ST'!L:L)</f>
        <v>Võ Thị Huệ</v>
      </c>
      <c r="AQ867" s="139" t="str">
        <f t="array" ref="AQ867">XLOOKUP($D:$D,'DS ST'!$J:$J,'DS ST'!M:M)</f>
        <v>HCM 012</v>
      </c>
      <c r="AR867" s="140"/>
      <c r="AS867" s="140"/>
      <c r="AT867" s="135" t="str">
        <f t="array" ref="AT867">xlookup($E:$E,'CLV2'!$A:$A,'CLV2'!$F:$F)</f>
        <v>3.LOCAL FRUITS</v>
      </c>
      <c r="AU867" s="135" t="str">
        <f t="array" ref="AU867">xlookup($E:$E,'CLV2'!$A:$A,'CLV2'!$G:$G)</f>
        <v>4.Bơ</v>
      </c>
      <c r="AV867" s="142"/>
      <c r="AW867" s="143"/>
      <c r="AX867" s="144"/>
    </row>
    <row r="868" ht="22.5" customHeight="1">
      <c r="A868" s="113"/>
      <c r="B868" s="114">
        <v>46236.0</v>
      </c>
      <c r="C868" s="115" t="s">
        <v>850</v>
      </c>
      <c r="D868" s="116" t="str">
        <f>VLOOKUP(C868,'DS ST'!A:B,2,0)</f>
        <v>CLD</v>
      </c>
      <c r="E868" s="117">
        <v>8.938525767103E12</v>
      </c>
      <c r="F868" s="115" t="s">
        <v>47</v>
      </c>
      <c r="G868" s="115" t="s">
        <v>29</v>
      </c>
      <c r="H868" s="118">
        <v>23.0</v>
      </c>
      <c r="I868" s="118">
        <v>22.0</v>
      </c>
      <c r="J868" s="119">
        <f t="shared" si="4"/>
        <v>1</v>
      </c>
      <c r="K868" s="115" t="s">
        <v>5732</v>
      </c>
      <c r="L868" s="121" t="str">
        <f t="shared" si="5"/>
        <v>PT16032578938525767103</v>
      </c>
      <c r="M868" s="219" t="s">
        <v>5733</v>
      </c>
      <c r="N868" s="122"/>
      <c r="O868" s="122"/>
      <c r="P868" s="119">
        <f t="shared" si="6"/>
        <v>1</v>
      </c>
      <c r="Q868" s="124"/>
      <c r="R868" s="124"/>
      <c r="S868" s="124"/>
      <c r="T868" s="125"/>
      <c r="U868" s="126" t="s">
        <v>697</v>
      </c>
      <c r="V868" s="127" t="s">
        <v>1500</v>
      </c>
      <c r="W868" s="129" t="str">
        <f t="shared" si="7"/>
        <v/>
      </c>
      <c r="X868" s="129" t="str">
        <f t="shared" si="34"/>
        <v/>
      </c>
      <c r="Y868" s="130" t="str">
        <f t="shared" ref="Y868:Y869" si="42">IF(N(P868)&lt;=0,"",IF(OR(T868="Hình KDB",T868="Hình tele",ISNUMBER(SEARCH("Hình KDB",T868)),ISNUMBER(SEARCH("Hình tele",T868)),ISNUMBER(SEARCH("sai code",T868)),ISNUMBER(SEARCH("Thiếu kiện",U868))),"Kho rau",IF(AND(T868&lt;&gt;"Hình KDB",T868&lt;&gt;"Hình tele"),"Chưa xác định",IF(N(O868)&gt;0,IF(OR(T868="Hình KDB",T868="Hình tele",ISNUMBER(SEARCH("Hình KDB",T868)),ISNUMBER(SEARCH("Hình tele",T868)),ISNUMBER(SEARCH("sai code",T868)),ISNUMBER(SEARCH("Thiếu kiện",U868))),"Kho rau","Chưa xác định"),IF(OR(T868="Hình KDB",T868="Hình tele",ISNUMBER(SEARCH("Hình KDB",T868)),ISNUMBER(SEARCH("Hình tele",T868)),ISNUMBER(SEARCH("sai code",T868)),ISNUMBER(SEARCH("Thiếu kiện",U868))),"Kho rau",IF(V868="Chưa xác định","Chưa xác định",IF(OR(V868="DC giao thiếu",V868="TX giao thiếu kiện",V868="Hàng không đạt CL"),"Kho rau","")))))))</f>
        <v>Chưa xác định</v>
      </c>
      <c r="Z868" s="131" t="s">
        <v>3828</v>
      </c>
      <c r="AA868" s="124"/>
      <c r="AB868" s="132"/>
      <c r="AC868" s="133"/>
      <c r="AD868" s="134"/>
      <c r="AE868" s="133"/>
      <c r="AF868" s="135" t="str">
        <f t="array" ref="AF868">xlookup($E:$E,'CLV2'!$A:$A,'CLV2'!E:E)</f>
        <v>2.VEGETABLES</v>
      </c>
      <c r="AG868" s="135" t="str">
        <f t="shared" si="10"/>
        <v>Pack</v>
      </c>
      <c r="AH868" s="136">
        <f t="shared" si="11"/>
        <v>0.04347826087</v>
      </c>
      <c r="AI868" s="137">
        <f t="array" ref="AI868">XLOOKUP(E868,'Đơn giá'!A:A,'Đơn giá'!D:D)</f>
        <v>6650</v>
      </c>
      <c r="AJ868" s="138">
        <f t="shared" si="12"/>
        <v>6650</v>
      </c>
      <c r="AK868" s="138">
        <f t="shared" si="13"/>
        <v>0</v>
      </c>
      <c r="AL868" s="138">
        <f t="shared" si="14"/>
        <v>0</v>
      </c>
      <c r="AM868" s="138">
        <f t="shared" si="15"/>
        <v>0</v>
      </c>
      <c r="AN868" s="138">
        <f t="shared" si="16"/>
        <v>6650</v>
      </c>
      <c r="AO868" s="139" t="str">
        <f t="array" ref="AO868">XLOOKUP($D:$D,'DS ST'!$J:$J,'DS ST'!K:K)</f>
        <v>SC013823 - Lê Văn Ninh</v>
      </c>
      <c r="AP868" s="139" t="str">
        <f t="array" ref="AP868">XLOOKUP($D:$D,'DS ST'!$J:$J,'DS ST'!L:L)</f>
        <v>Võ Thị Huệ</v>
      </c>
      <c r="AQ868" s="139" t="str">
        <f t="array" ref="AQ868">XLOOKUP($D:$D,'DS ST'!$J:$J,'DS ST'!M:M)</f>
        <v>HCM 012</v>
      </c>
      <c r="AR868" s="140"/>
      <c r="AS868" s="140"/>
      <c r="AT868" s="135" t="str">
        <f t="array" ref="AT868">xlookup($E:$E,'CLV2'!$A:$A,'CLV2'!$F:$F)</f>
        <v>3.HERBS</v>
      </c>
      <c r="AU868" s="135" t="str">
        <f t="array" ref="AU868">xlookup($E:$E,'CLV2'!$A:$A,'CLV2'!$G:$G)</f>
        <v>4.Rau Thơm, Rau Nêm</v>
      </c>
      <c r="AV868" s="142"/>
      <c r="AW868" s="143"/>
      <c r="AX868" s="144"/>
    </row>
    <row r="869" ht="22.5" customHeight="1">
      <c r="A869" s="113"/>
      <c r="B869" s="114">
        <v>46236.0</v>
      </c>
      <c r="C869" s="115" t="s">
        <v>850</v>
      </c>
      <c r="D869" s="116" t="str">
        <f>VLOOKUP(C869,'DS ST'!A:B,2,0)</f>
        <v>CLD</v>
      </c>
      <c r="E869" s="117">
        <v>8.938525767042E12</v>
      </c>
      <c r="F869" s="115" t="s">
        <v>26</v>
      </c>
      <c r="G869" s="115" t="s">
        <v>29</v>
      </c>
      <c r="H869" s="118">
        <v>11.0</v>
      </c>
      <c r="I869" s="118">
        <v>10.0</v>
      </c>
      <c r="J869" s="119">
        <f t="shared" si="4"/>
        <v>1</v>
      </c>
      <c r="K869" s="115" t="s">
        <v>5732</v>
      </c>
      <c r="L869" s="121" t="str">
        <f t="shared" si="5"/>
        <v>PT16032578938525767042</v>
      </c>
      <c r="M869" s="219" t="s">
        <v>5733</v>
      </c>
      <c r="N869" s="122"/>
      <c r="O869" s="122"/>
      <c r="P869" s="119">
        <f t="shared" si="6"/>
        <v>1</v>
      </c>
      <c r="Q869" s="124"/>
      <c r="R869" s="124"/>
      <c r="S869" s="124"/>
      <c r="T869" s="125"/>
      <c r="U869" s="126" t="s">
        <v>697</v>
      </c>
      <c r="V869" s="127" t="s">
        <v>1500</v>
      </c>
      <c r="W869" s="129" t="str">
        <f t="shared" si="7"/>
        <v/>
      </c>
      <c r="X869" s="129" t="str">
        <f t="shared" si="34"/>
        <v/>
      </c>
      <c r="Y869" s="130" t="str">
        <f t="shared" si="42"/>
        <v>Chưa xác định</v>
      </c>
      <c r="Z869" s="131" t="s">
        <v>3828</v>
      </c>
      <c r="AA869" s="124"/>
      <c r="AB869" s="132"/>
      <c r="AC869" s="133"/>
      <c r="AD869" s="134"/>
      <c r="AE869" s="133"/>
      <c r="AF869" s="135" t="str">
        <f t="array" ref="AF869">xlookup($E:$E,'CLV2'!$A:$A,'CLV2'!E:E)</f>
        <v>2.VEGETABLES</v>
      </c>
      <c r="AG869" s="135" t="str">
        <f t="shared" si="10"/>
        <v>Pack</v>
      </c>
      <c r="AH869" s="136">
        <f t="shared" si="11"/>
        <v>0.09090909091</v>
      </c>
      <c r="AI869" s="137">
        <f t="array" ref="AI869">XLOOKUP(E869,'Đơn giá'!A:A,'Đơn giá'!D:D)</f>
        <v>17100</v>
      </c>
      <c r="AJ869" s="138">
        <f t="shared" si="12"/>
        <v>17100</v>
      </c>
      <c r="AK869" s="138">
        <f t="shared" si="13"/>
        <v>0</v>
      </c>
      <c r="AL869" s="138">
        <f t="shared" si="14"/>
        <v>0</v>
      </c>
      <c r="AM869" s="138">
        <f t="shared" si="15"/>
        <v>0</v>
      </c>
      <c r="AN869" s="138">
        <f t="shared" si="16"/>
        <v>17100</v>
      </c>
      <c r="AO869" s="139" t="str">
        <f t="array" ref="AO869">XLOOKUP($D:$D,'DS ST'!$J:$J,'DS ST'!K:K)</f>
        <v>SC013823 - Lê Văn Ninh</v>
      </c>
      <c r="AP869" s="139" t="str">
        <f t="array" ref="AP869">XLOOKUP($D:$D,'DS ST'!$J:$J,'DS ST'!L:L)</f>
        <v>Võ Thị Huệ</v>
      </c>
      <c r="AQ869" s="139" t="str">
        <f t="array" ref="AQ869">XLOOKUP($D:$D,'DS ST'!$J:$J,'DS ST'!M:M)</f>
        <v>HCM 012</v>
      </c>
      <c r="AR869" s="140"/>
      <c r="AS869" s="140"/>
      <c r="AT869" s="135" t="str">
        <f t="array" ref="AT869">xlookup($E:$E,'CLV2'!$A:$A,'CLV2'!$F:$F)</f>
        <v>3.LEAFY VEGGIES</v>
      </c>
      <c r="AU869" s="135" t="str">
        <f t="array" ref="AU869">xlookup($E:$E,'CLV2'!$A:$A,'CLV2'!$G:$G)</f>
        <v>4.Rau Ăn Lá Thông Dụng</v>
      </c>
      <c r="AV869" s="142"/>
      <c r="AW869" s="143"/>
      <c r="AX869" s="144"/>
    </row>
    <row r="870" ht="22.5" customHeight="1">
      <c r="A870" s="113"/>
      <c r="B870" s="114">
        <v>46236.0</v>
      </c>
      <c r="C870" s="115" t="s">
        <v>864</v>
      </c>
      <c r="D870" s="116" t="str">
        <f>VLOOKUP(C870,'DS ST'!A:B,2,0)</f>
        <v>CLN</v>
      </c>
      <c r="E870" s="117">
        <v>11047.0</v>
      </c>
      <c r="F870" s="115" t="s">
        <v>100</v>
      </c>
      <c r="G870" s="115" t="s">
        <v>29</v>
      </c>
      <c r="H870" s="118">
        <v>1.0</v>
      </c>
      <c r="I870" s="118">
        <v>0.0</v>
      </c>
      <c r="J870" s="119">
        <f t="shared" si="4"/>
        <v>1</v>
      </c>
      <c r="K870" s="115" t="s">
        <v>5734</v>
      </c>
      <c r="L870" s="121" t="str">
        <f t="shared" si="5"/>
        <v>PT160325611047</v>
      </c>
      <c r="M870" s="219" t="s">
        <v>5735</v>
      </c>
      <c r="N870" s="122"/>
      <c r="O870" s="122"/>
      <c r="P870" s="119">
        <f t="shared" si="6"/>
        <v>1</v>
      </c>
      <c r="Q870" s="124"/>
      <c r="R870" s="124"/>
      <c r="S870" s="124"/>
      <c r="T870" s="125"/>
      <c r="U870" s="126" t="s">
        <v>697</v>
      </c>
      <c r="V870" s="127" t="s">
        <v>1500</v>
      </c>
      <c r="W870" s="129" t="str">
        <f t="shared" si="7"/>
        <v/>
      </c>
      <c r="X870" s="129" t="str">
        <f t="shared" si="34"/>
        <v/>
      </c>
      <c r="Y870" s="154" t="s">
        <v>499</v>
      </c>
      <c r="Z870" s="131" t="s">
        <v>745</v>
      </c>
      <c r="AA870" s="124"/>
      <c r="AB870" s="132"/>
      <c r="AC870" s="133"/>
      <c r="AD870" s="134"/>
      <c r="AE870" s="133"/>
      <c r="AF870" s="135" t="str">
        <f t="array" ref="AF870">xlookup($E:$E,'CLV2'!$A:$A,'CLV2'!E:E)</f>
        <v>2.VEGETABLES</v>
      </c>
      <c r="AG870" s="135" t="str">
        <f t="shared" si="10"/>
        <v>Pack</v>
      </c>
      <c r="AH870" s="136">
        <f t="shared" si="11"/>
        <v>1</v>
      </c>
      <c r="AI870" s="137">
        <f t="array" ref="AI870">XLOOKUP(E870,'Đơn giá'!A:A,'Đơn giá'!D:D)</f>
        <v>4675</v>
      </c>
      <c r="AJ870" s="138">
        <f t="shared" si="12"/>
        <v>4675</v>
      </c>
      <c r="AK870" s="138">
        <f t="shared" si="13"/>
        <v>0</v>
      </c>
      <c r="AL870" s="138">
        <f t="shared" si="14"/>
        <v>0</v>
      </c>
      <c r="AM870" s="138">
        <f t="shared" si="15"/>
        <v>4675</v>
      </c>
      <c r="AN870" s="138">
        <f t="shared" si="16"/>
        <v>0</v>
      </c>
      <c r="AO870" s="139" t="str">
        <f t="array" ref="AO870">XLOOKUP($D:$D,'DS ST'!$J:$J,'DS ST'!K:K)</f>
        <v>SC003242 - Võ Văn Phi Hùng</v>
      </c>
      <c r="AP870" s="139" t="str">
        <f t="array" ref="AP870">XLOOKUP($D:$D,'DS ST'!$J:$J,'DS ST'!L:L)</f>
        <v>Võ Thị Huệ</v>
      </c>
      <c r="AQ870" s="139" t="str">
        <f t="array" ref="AQ870">XLOOKUP($D:$D,'DS ST'!$J:$J,'DS ST'!M:M)</f>
        <v>HCM 029</v>
      </c>
      <c r="AR870" s="140"/>
      <c r="AS870" s="140"/>
      <c r="AT870" s="135" t="str">
        <f t="array" ref="AT870">xlookup($E:$E,'CLV2'!$A:$A,'CLV2'!$F:$F)</f>
        <v>3.HERBS</v>
      </c>
      <c r="AU870" s="135" t="str">
        <f t="array" ref="AU870">xlookup($E:$E,'CLV2'!$A:$A,'CLV2'!$G:$G)</f>
        <v>4.Rau Thơm, Rau Nêm</v>
      </c>
      <c r="AV870" s="142"/>
      <c r="AW870" s="143"/>
      <c r="AX870" s="144"/>
    </row>
    <row r="871" ht="22.5" customHeight="1">
      <c r="A871" s="113"/>
      <c r="B871" s="114">
        <v>46236.0</v>
      </c>
      <c r="C871" s="115" t="s">
        <v>864</v>
      </c>
      <c r="D871" s="116" t="str">
        <f>VLOOKUP(C871,'DS ST'!A:B,2,0)</f>
        <v>CLN</v>
      </c>
      <c r="E871" s="117">
        <v>11097.0</v>
      </c>
      <c r="F871" s="115" t="s">
        <v>1244</v>
      </c>
      <c r="G871" s="115" t="s">
        <v>311</v>
      </c>
      <c r="H871" s="118">
        <v>5.0</v>
      </c>
      <c r="I871" s="118">
        <v>0.0</v>
      </c>
      <c r="J871" s="119">
        <f t="shared" si="4"/>
        <v>5</v>
      </c>
      <c r="K871" s="115" t="s">
        <v>5734</v>
      </c>
      <c r="L871" s="121" t="str">
        <f t="shared" si="5"/>
        <v>PT160325611097</v>
      </c>
      <c r="M871" s="219" t="s">
        <v>5735</v>
      </c>
      <c r="N871" s="122"/>
      <c r="O871" s="122"/>
      <c r="P871" s="119">
        <f t="shared" si="6"/>
        <v>5</v>
      </c>
      <c r="Q871" s="124"/>
      <c r="R871" s="124"/>
      <c r="S871" s="124"/>
      <c r="T871" s="125"/>
      <c r="U871" s="126" t="s">
        <v>697</v>
      </c>
      <c r="V871" s="127" t="s">
        <v>1500</v>
      </c>
      <c r="W871" s="129" t="str">
        <f t="shared" si="7"/>
        <v/>
      </c>
      <c r="X871" s="129" t="str">
        <f t="shared" si="34"/>
        <v/>
      </c>
      <c r="Y871" s="154" t="s">
        <v>499</v>
      </c>
      <c r="Z871" s="131" t="s">
        <v>745</v>
      </c>
      <c r="AA871" s="124"/>
      <c r="AB871" s="132"/>
      <c r="AC871" s="133"/>
      <c r="AD871" s="134"/>
      <c r="AE871" s="133"/>
      <c r="AF871" s="135" t="str">
        <f t="array" ref="AF871">xlookup($E:$E,'CLV2'!$A:$A,'CLV2'!E:E)</f>
        <v>2.VEGETABLES</v>
      </c>
      <c r="AG871" s="135" t="str">
        <f t="shared" si="10"/>
        <v>Pack</v>
      </c>
      <c r="AH871" s="136">
        <f t="shared" si="11"/>
        <v>1</v>
      </c>
      <c r="AI871" s="137">
        <f t="array" ref="AI871">XLOOKUP(E871,'Đơn giá'!A:A,'Đơn giá'!D:D)</f>
        <v>21965</v>
      </c>
      <c r="AJ871" s="138">
        <f t="shared" si="12"/>
        <v>109825</v>
      </c>
      <c r="AK871" s="138">
        <f t="shared" si="13"/>
        <v>0</v>
      </c>
      <c r="AL871" s="138">
        <f t="shared" si="14"/>
        <v>0</v>
      </c>
      <c r="AM871" s="138">
        <f t="shared" si="15"/>
        <v>109825</v>
      </c>
      <c r="AN871" s="138">
        <f t="shared" si="16"/>
        <v>0</v>
      </c>
      <c r="AO871" s="139" t="str">
        <f t="array" ref="AO871">XLOOKUP($D:$D,'DS ST'!$J:$J,'DS ST'!K:K)</f>
        <v>SC003242 - Võ Văn Phi Hùng</v>
      </c>
      <c r="AP871" s="139" t="str">
        <f t="array" ref="AP871">XLOOKUP($D:$D,'DS ST'!$J:$J,'DS ST'!L:L)</f>
        <v>Võ Thị Huệ</v>
      </c>
      <c r="AQ871" s="139" t="str">
        <f t="array" ref="AQ871">XLOOKUP($D:$D,'DS ST'!$J:$J,'DS ST'!M:M)</f>
        <v>HCM 029</v>
      </c>
      <c r="AR871" s="140"/>
      <c r="AS871" s="140"/>
      <c r="AT871" s="135" t="str">
        <f t="array" ref="AT871">xlookup($E:$E,'CLV2'!$A:$A,'CLV2'!$F:$F)</f>
        <v>3.ROOT VEGGIES</v>
      </c>
      <c r="AU871" s="135" t="str">
        <f t="array" ref="AU871">xlookup($E:$E,'CLV2'!$A:$A,'CLV2'!$G:$G)</f>
        <v>4.Khoai Lang</v>
      </c>
      <c r="AV871" s="142"/>
      <c r="AW871" s="143"/>
      <c r="AX871" s="144"/>
    </row>
    <row r="872" ht="22.5" customHeight="1">
      <c r="A872" s="113"/>
      <c r="B872" s="114">
        <v>46236.0</v>
      </c>
      <c r="C872" s="115" t="s">
        <v>864</v>
      </c>
      <c r="D872" s="116" t="str">
        <f>VLOOKUP(C872,'DS ST'!A:B,2,0)</f>
        <v>CLN</v>
      </c>
      <c r="E872" s="117">
        <v>11663.0</v>
      </c>
      <c r="F872" s="115" t="s">
        <v>2658</v>
      </c>
      <c r="G872" s="115" t="s">
        <v>29</v>
      </c>
      <c r="H872" s="118">
        <v>3.0</v>
      </c>
      <c r="I872" s="118">
        <v>0.0</v>
      </c>
      <c r="J872" s="119">
        <f t="shared" si="4"/>
        <v>3</v>
      </c>
      <c r="K872" s="115" t="s">
        <v>5734</v>
      </c>
      <c r="L872" s="121" t="str">
        <f t="shared" si="5"/>
        <v>PT160325611663</v>
      </c>
      <c r="M872" s="219" t="s">
        <v>5735</v>
      </c>
      <c r="N872" s="122"/>
      <c r="O872" s="122"/>
      <c r="P872" s="119">
        <f t="shared" si="6"/>
        <v>3</v>
      </c>
      <c r="Q872" s="124"/>
      <c r="R872" s="124"/>
      <c r="S872" s="124"/>
      <c r="T872" s="125"/>
      <c r="U872" s="126" t="s">
        <v>697</v>
      </c>
      <c r="V872" s="127" t="s">
        <v>1500</v>
      </c>
      <c r="W872" s="129" t="str">
        <f t="shared" si="7"/>
        <v/>
      </c>
      <c r="X872" s="129" t="str">
        <f t="shared" si="34"/>
        <v/>
      </c>
      <c r="Y872" s="154" t="s">
        <v>499</v>
      </c>
      <c r="Z872" s="131" t="s">
        <v>745</v>
      </c>
      <c r="AA872" s="124"/>
      <c r="AB872" s="132"/>
      <c r="AC872" s="133"/>
      <c r="AD872" s="134"/>
      <c r="AE872" s="133"/>
      <c r="AF872" s="135" t="str">
        <f t="array" ref="AF872">xlookup($E:$E,'CLV2'!$A:$A,'CLV2'!E:E)</f>
        <v>2.VEGETABLES</v>
      </c>
      <c r="AG872" s="135" t="str">
        <f t="shared" si="10"/>
        <v>Pack</v>
      </c>
      <c r="AH872" s="136">
        <f t="shared" si="11"/>
        <v>1</v>
      </c>
      <c r="AI872" s="137">
        <f t="array" ref="AI872">XLOOKUP(E872,'Đơn giá'!A:A,'Đơn giá'!D:D)</f>
        <v>4000</v>
      </c>
      <c r="AJ872" s="138">
        <f t="shared" si="12"/>
        <v>12000</v>
      </c>
      <c r="AK872" s="138">
        <f t="shared" si="13"/>
        <v>0</v>
      </c>
      <c r="AL872" s="138">
        <f t="shared" si="14"/>
        <v>0</v>
      </c>
      <c r="AM872" s="138">
        <f t="shared" si="15"/>
        <v>12000</v>
      </c>
      <c r="AN872" s="138">
        <f t="shared" si="16"/>
        <v>0</v>
      </c>
      <c r="AO872" s="139" t="str">
        <f t="array" ref="AO872">XLOOKUP($D:$D,'DS ST'!$J:$J,'DS ST'!K:K)</f>
        <v>SC003242 - Võ Văn Phi Hùng</v>
      </c>
      <c r="AP872" s="139" t="str">
        <f t="array" ref="AP872">XLOOKUP($D:$D,'DS ST'!$J:$J,'DS ST'!L:L)</f>
        <v>Võ Thị Huệ</v>
      </c>
      <c r="AQ872" s="139" t="str">
        <f t="array" ref="AQ872">XLOOKUP($D:$D,'DS ST'!$J:$J,'DS ST'!M:M)</f>
        <v>HCM 029</v>
      </c>
      <c r="AR872" s="140"/>
      <c r="AS872" s="140"/>
      <c r="AT872" s="135" t="str">
        <f t="array" ref="AT872">xlookup($E:$E,'CLV2'!$A:$A,'CLV2'!$F:$F)</f>
        <v>3.HERBS</v>
      </c>
      <c r="AU872" s="135" t="str">
        <f t="array" ref="AU872">xlookup($E:$E,'CLV2'!$A:$A,'CLV2'!$G:$G)</f>
        <v>4.Rau Thơm, Rau Nêm</v>
      </c>
      <c r="AV872" s="142"/>
      <c r="AW872" s="143"/>
      <c r="AX872" s="144"/>
    </row>
    <row r="873" ht="22.5" customHeight="1">
      <c r="A873" s="113"/>
      <c r="B873" s="114">
        <v>46236.0</v>
      </c>
      <c r="C873" s="115" t="s">
        <v>864</v>
      </c>
      <c r="D873" s="116" t="str">
        <f>VLOOKUP(C873,'DS ST'!A:B,2,0)</f>
        <v>CLN</v>
      </c>
      <c r="E873" s="117">
        <v>8.938525767127E12</v>
      </c>
      <c r="F873" s="115" t="s">
        <v>1470</v>
      </c>
      <c r="G873" s="115" t="s">
        <v>29</v>
      </c>
      <c r="H873" s="118">
        <v>2.0</v>
      </c>
      <c r="I873" s="118">
        <v>1.0</v>
      </c>
      <c r="J873" s="119">
        <f t="shared" si="4"/>
        <v>1</v>
      </c>
      <c r="K873" s="115" t="s">
        <v>5734</v>
      </c>
      <c r="L873" s="121" t="str">
        <f t="shared" si="5"/>
        <v>PT16032568938525767127</v>
      </c>
      <c r="M873" s="219" t="s">
        <v>5735</v>
      </c>
      <c r="N873" s="122"/>
      <c r="O873" s="122"/>
      <c r="P873" s="119">
        <f t="shared" si="6"/>
        <v>1</v>
      </c>
      <c r="Q873" s="124"/>
      <c r="R873" s="124"/>
      <c r="S873" s="124"/>
      <c r="T873" s="125" t="s">
        <v>695</v>
      </c>
      <c r="U873" s="126" t="s">
        <v>697</v>
      </c>
      <c r="V873" s="127" t="s">
        <v>1500</v>
      </c>
      <c r="W873" s="129" t="str">
        <f t="shared" si="7"/>
        <v/>
      </c>
      <c r="X873" s="129" t="str">
        <f t="shared" si="34"/>
        <v/>
      </c>
      <c r="Y873" s="130" t="str">
        <f>IF(N(P873)&lt;=0,"",IF(OR(T873="Hình KDB",T873="Hình tele",ISNUMBER(SEARCH("Hình KDB",T873)),ISNUMBER(SEARCH("Hình tele",T873)),ISNUMBER(SEARCH("sai code",T873)),ISNUMBER(SEARCH("Thiếu kiện",U873))),"Kho rau",IF(AND(T873&lt;&gt;"Hình KDB",T873&lt;&gt;"Hình tele"),"Chưa xác định",IF(N(O873)&gt;0,IF(OR(T873="Hình KDB",T873="Hình tele",ISNUMBER(SEARCH("Hình KDB",T873)),ISNUMBER(SEARCH("Hình tele",T873)),ISNUMBER(SEARCH("sai code",T873)),ISNUMBER(SEARCH("Thiếu kiện",U873))),"Kho rau","Chưa xác định"),IF(OR(T873="Hình KDB",T873="Hình tele",ISNUMBER(SEARCH("Hình KDB",T873)),ISNUMBER(SEARCH("Hình tele",T873)),ISNUMBER(SEARCH("sai code",T873)),ISNUMBER(SEARCH("Thiếu kiện",U873))),"Kho rau",IF(V873="Chưa xác định","Chưa xác định",IF(OR(V873="DC giao thiếu",V873="TX giao thiếu kiện",V873="Hàng không đạt CL"),"Kho rau","")))))))</f>
        <v>Kho rau</v>
      </c>
      <c r="Z873" s="131" t="s">
        <v>745</v>
      </c>
      <c r="AA873" s="124"/>
      <c r="AB873" s="132"/>
      <c r="AC873" s="133"/>
      <c r="AD873" s="134"/>
      <c r="AE873" s="133"/>
      <c r="AF873" s="135" t="str">
        <f t="array" ref="AF873">xlookup($E:$E,'CLV2'!$A:$A,'CLV2'!E:E)</f>
        <v>2.VEGETABLES</v>
      </c>
      <c r="AG873" s="135" t="str">
        <f t="shared" si="10"/>
        <v>Pack</v>
      </c>
      <c r="AH873" s="136">
        <f t="shared" si="11"/>
        <v>0.5</v>
      </c>
      <c r="AI873" s="137">
        <f t="array" ref="AI873">XLOOKUP(E873,'Đơn giá'!A:A,'Đơn giá'!D:D)</f>
        <v>4275</v>
      </c>
      <c r="AJ873" s="138">
        <f t="shared" si="12"/>
        <v>4275</v>
      </c>
      <c r="AK873" s="138">
        <f t="shared" si="13"/>
        <v>0</v>
      </c>
      <c r="AL873" s="138">
        <f t="shared" si="14"/>
        <v>0</v>
      </c>
      <c r="AM873" s="138">
        <f t="shared" si="15"/>
        <v>4275</v>
      </c>
      <c r="AN873" s="138">
        <f t="shared" si="16"/>
        <v>0</v>
      </c>
      <c r="AO873" s="139" t="str">
        <f t="array" ref="AO873">XLOOKUP($D:$D,'DS ST'!$J:$J,'DS ST'!K:K)</f>
        <v>SC003242 - Võ Văn Phi Hùng</v>
      </c>
      <c r="AP873" s="139" t="str">
        <f t="array" ref="AP873">XLOOKUP($D:$D,'DS ST'!$J:$J,'DS ST'!L:L)</f>
        <v>Võ Thị Huệ</v>
      </c>
      <c r="AQ873" s="139" t="str">
        <f t="array" ref="AQ873">XLOOKUP($D:$D,'DS ST'!$J:$J,'DS ST'!M:M)</f>
        <v>HCM 029</v>
      </c>
      <c r="AR873" s="140"/>
      <c r="AS873" s="140"/>
      <c r="AT873" s="135" t="str">
        <f t="array" ref="AT873">xlookup($E:$E,'CLV2'!$A:$A,'CLV2'!$F:$F)</f>
        <v>3.HERBS</v>
      </c>
      <c r="AU873" s="135" t="str">
        <f t="array" ref="AU873">xlookup($E:$E,'CLV2'!$A:$A,'CLV2'!$G:$G)</f>
        <v>4.Rau Thơm, Rau Nêm</v>
      </c>
      <c r="AV873" s="142"/>
      <c r="AW873" s="143"/>
      <c r="AX873" s="144"/>
    </row>
    <row r="874" ht="22.5" customHeight="1">
      <c r="A874" s="113"/>
      <c r="B874" s="114">
        <v>46236.0</v>
      </c>
      <c r="C874" s="115" t="s">
        <v>894</v>
      </c>
      <c r="D874" s="116" t="str">
        <f>VLOOKUP(C874,'DS ST'!A:B,2,0)</f>
        <v>DS3</v>
      </c>
      <c r="E874" s="117">
        <v>1100867.0</v>
      </c>
      <c r="F874" s="115" t="s">
        <v>924</v>
      </c>
      <c r="G874" s="115" t="s">
        <v>104</v>
      </c>
      <c r="H874" s="118">
        <v>6.0</v>
      </c>
      <c r="I874" s="118">
        <v>5.6</v>
      </c>
      <c r="J874" s="119">
        <f t="shared" si="4"/>
        <v>0.4</v>
      </c>
      <c r="K874" s="115" t="s">
        <v>5736</v>
      </c>
      <c r="L874" s="121" t="str">
        <f t="shared" si="5"/>
        <v>PT16032551100867</v>
      </c>
      <c r="M874" s="219" t="s">
        <v>5737</v>
      </c>
      <c r="N874" s="122"/>
      <c r="O874" s="122"/>
      <c r="P874" s="119">
        <f t="shared" si="6"/>
        <v>0.4</v>
      </c>
      <c r="Q874" s="124"/>
      <c r="R874" s="124"/>
      <c r="S874" s="124"/>
      <c r="T874" s="125" t="s">
        <v>3271</v>
      </c>
      <c r="U874" s="126" t="s">
        <v>697</v>
      </c>
      <c r="V874" s="127" t="s">
        <v>1500</v>
      </c>
      <c r="W874" s="129" t="str">
        <f t="shared" si="7"/>
        <v/>
      </c>
      <c r="X874" s="129" t="str">
        <f t="shared" si="34"/>
        <v/>
      </c>
      <c r="Y874" s="154" t="s">
        <v>499</v>
      </c>
      <c r="Z874" s="131" t="s">
        <v>745</v>
      </c>
      <c r="AA874" s="124"/>
      <c r="AB874" s="132"/>
      <c r="AC874" s="133"/>
      <c r="AD874" s="134"/>
      <c r="AE874" s="133"/>
      <c r="AF874" s="135" t="str">
        <f t="array" ref="AF874">xlookup($E:$E,'CLV2'!$A:$A,'CLV2'!E:E)</f>
        <v>2.FRUITS</v>
      </c>
      <c r="AG874" s="135" t="str">
        <f t="shared" si="10"/>
        <v>KG</v>
      </c>
      <c r="AH874" s="136">
        <f t="shared" si="11"/>
        <v>0.06666666667</v>
      </c>
      <c r="AI874" s="137">
        <f t="array" ref="AI874">XLOOKUP(E874,'Đơn giá'!A:A,'Đơn giá'!D:D)</f>
        <v>33000</v>
      </c>
      <c r="AJ874" s="138">
        <f t="shared" si="12"/>
        <v>13200</v>
      </c>
      <c r="AK874" s="138">
        <f t="shared" si="13"/>
        <v>0</v>
      </c>
      <c r="AL874" s="138">
        <f t="shared" si="14"/>
        <v>0</v>
      </c>
      <c r="AM874" s="138">
        <f t="shared" si="15"/>
        <v>13200</v>
      </c>
      <c r="AN874" s="138">
        <f t="shared" si="16"/>
        <v>0</v>
      </c>
      <c r="AO874" s="139" t="str">
        <f t="array" ref="AO874">XLOOKUP($D:$D,'DS ST'!$J:$J,'DS ST'!K:K)</f>
        <v>SC006139 - Võ Minh Đạt</v>
      </c>
      <c r="AP874" s="139" t="str">
        <f t="array" ref="AP874">XLOOKUP($D:$D,'DS ST'!$J:$J,'DS ST'!L:L)</f>
        <v>Nguyễn Thị Cà</v>
      </c>
      <c r="AQ874" s="139" t="str">
        <f t="array" ref="AQ874">XLOOKUP($D:$D,'DS ST'!$J:$J,'DS ST'!M:M)</f>
        <v>HCM 018</v>
      </c>
      <c r="AR874" s="140"/>
      <c r="AS874" s="140"/>
      <c r="AT874" s="135" t="str">
        <f t="array" ref="AT874">xlookup($E:$E,'CLV2'!$A:$A,'CLV2'!$F:$F)</f>
        <v>3.LOCAL FRUITS</v>
      </c>
      <c r="AU874" s="135" t="str">
        <f t="array" ref="AU874">xlookup($E:$E,'CLV2'!$A:$A,'CLV2'!$G:$G)</f>
        <v>4.Bưởi</v>
      </c>
      <c r="AV874" s="142"/>
      <c r="AW874" s="143"/>
      <c r="AX874" s="144"/>
    </row>
    <row r="875" ht="22.5" customHeight="1">
      <c r="A875" s="113"/>
      <c r="B875" s="114">
        <v>46236.0</v>
      </c>
      <c r="C875" s="115" t="s">
        <v>894</v>
      </c>
      <c r="D875" s="116" t="str">
        <f>VLOOKUP(C875,'DS ST'!A:B,2,0)</f>
        <v>DS3</v>
      </c>
      <c r="E875" s="117">
        <v>1101062.0</v>
      </c>
      <c r="F875" s="115" t="s">
        <v>103</v>
      </c>
      <c r="G875" s="115" t="s">
        <v>104</v>
      </c>
      <c r="H875" s="118">
        <v>10.0</v>
      </c>
      <c r="I875" s="118">
        <v>9.98</v>
      </c>
      <c r="J875" s="119">
        <f t="shared" si="4"/>
        <v>0.02</v>
      </c>
      <c r="K875" s="115" t="s">
        <v>5736</v>
      </c>
      <c r="L875" s="121" t="str">
        <f t="shared" si="5"/>
        <v>PT16032551101062</v>
      </c>
      <c r="M875" s="219" t="s">
        <v>5737</v>
      </c>
      <c r="N875" s="122">
        <v>0.019999999999999574</v>
      </c>
      <c r="O875" s="122"/>
      <c r="P875" s="119">
        <f t="shared" si="6"/>
        <v>0</v>
      </c>
      <c r="Q875" s="124"/>
      <c r="R875" s="124"/>
      <c r="S875" s="124"/>
      <c r="T875" s="125" t="s">
        <v>3271</v>
      </c>
      <c r="U875" s="126" t="s">
        <v>697</v>
      </c>
      <c r="V875" s="127" t="s">
        <v>492</v>
      </c>
      <c r="W875" s="129" t="str">
        <f t="shared" si="7"/>
        <v>Hao hụt</v>
      </c>
      <c r="X875" s="129" t="str">
        <f t="shared" si="34"/>
        <v/>
      </c>
      <c r="Y875" s="154" t="s">
        <v>499</v>
      </c>
      <c r="Z875" s="131" t="s">
        <v>745</v>
      </c>
      <c r="AA875" s="124"/>
      <c r="AB875" s="132"/>
      <c r="AC875" s="133"/>
      <c r="AD875" s="134"/>
      <c r="AE875" s="133"/>
      <c r="AF875" s="135" t="str">
        <f t="array" ref="AF875">xlookup($E:$E,'CLV2'!$A:$A,'CLV2'!E:E)</f>
        <v>2.FRUITS</v>
      </c>
      <c r="AG875" s="135" t="str">
        <f t="shared" si="10"/>
        <v>KG</v>
      </c>
      <c r="AH875" s="136">
        <f t="shared" si="11"/>
        <v>0.002</v>
      </c>
      <c r="AI875" s="137">
        <f t="array" ref="AI875">XLOOKUP(E875,'Đơn giá'!A:A,'Đơn giá'!D:D)</f>
        <v>23000</v>
      </c>
      <c r="AJ875" s="138">
        <f t="shared" si="12"/>
        <v>460</v>
      </c>
      <c r="AK875" s="138">
        <f t="shared" si="13"/>
        <v>460</v>
      </c>
      <c r="AL875" s="138">
        <f t="shared" si="14"/>
        <v>0</v>
      </c>
      <c r="AM875" s="138">
        <f t="shared" si="15"/>
        <v>0</v>
      </c>
      <c r="AN875" s="138">
        <f t="shared" si="16"/>
        <v>0</v>
      </c>
      <c r="AO875" s="139" t="str">
        <f t="array" ref="AO875">XLOOKUP($D:$D,'DS ST'!$J:$J,'DS ST'!K:K)</f>
        <v>SC006139 - Võ Minh Đạt</v>
      </c>
      <c r="AP875" s="139" t="str">
        <f t="array" ref="AP875">XLOOKUP($D:$D,'DS ST'!$J:$J,'DS ST'!L:L)</f>
        <v>Nguyễn Thị Cà</v>
      </c>
      <c r="AQ875" s="139" t="str">
        <f t="array" ref="AQ875">XLOOKUP($D:$D,'DS ST'!$J:$J,'DS ST'!M:M)</f>
        <v>HCM 018</v>
      </c>
      <c r="AR875" s="140"/>
      <c r="AS875" s="140"/>
      <c r="AT875" s="135" t="str">
        <f t="array" ref="AT875">xlookup($E:$E,'CLV2'!$A:$A,'CLV2'!$F:$F)</f>
        <v>3.LOCAL FRUITS</v>
      </c>
      <c r="AU875" s="135" t="str">
        <f t="array" ref="AU875">xlookup($E:$E,'CLV2'!$A:$A,'CLV2'!$G:$G)</f>
        <v>4.Chuối</v>
      </c>
      <c r="AV875" s="142"/>
      <c r="AW875" s="143"/>
      <c r="AX875" s="144"/>
    </row>
    <row r="876" ht="22.5" customHeight="1">
      <c r="A876" s="113"/>
      <c r="B876" s="114">
        <v>46236.0</v>
      </c>
      <c r="C876" s="115" t="s">
        <v>894</v>
      </c>
      <c r="D876" s="116" t="str">
        <f>VLOOKUP(C876,'DS ST'!A:B,2,0)</f>
        <v>DS3</v>
      </c>
      <c r="E876" s="117">
        <v>1101366.0</v>
      </c>
      <c r="F876" s="115" t="s">
        <v>1804</v>
      </c>
      <c r="G876" s="115" t="s">
        <v>104</v>
      </c>
      <c r="H876" s="118">
        <v>8.3</v>
      </c>
      <c r="I876" s="118">
        <v>8.18</v>
      </c>
      <c r="J876" s="119">
        <f t="shared" si="4"/>
        <v>0.12</v>
      </c>
      <c r="K876" s="115" t="s">
        <v>5736</v>
      </c>
      <c r="L876" s="121" t="str">
        <f t="shared" si="5"/>
        <v>PT16032551101366</v>
      </c>
      <c r="M876" s="219" t="s">
        <v>5737</v>
      </c>
      <c r="N876" s="122">
        <v>0.120000000000001</v>
      </c>
      <c r="O876" s="122"/>
      <c r="P876" s="119">
        <f t="shared" si="6"/>
        <v>0</v>
      </c>
      <c r="Q876" s="124"/>
      <c r="R876" s="124"/>
      <c r="S876" s="124"/>
      <c r="T876" s="125" t="s">
        <v>3271</v>
      </c>
      <c r="U876" s="126" t="s">
        <v>697</v>
      </c>
      <c r="V876" s="127" t="s">
        <v>492</v>
      </c>
      <c r="W876" s="129" t="str">
        <f t="shared" si="7"/>
        <v>Hao hụt</v>
      </c>
      <c r="X876" s="129" t="str">
        <f t="shared" si="34"/>
        <v/>
      </c>
      <c r="Y876" s="154" t="s">
        <v>499</v>
      </c>
      <c r="Z876" s="131" t="s">
        <v>745</v>
      </c>
      <c r="AA876" s="124"/>
      <c r="AB876" s="132"/>
      <c r="AC876" s="133"/>
      <c r="AD876" s="134"/>
      <c r="AE876" s="133"/>
      <c r="AF876" s="135" t="str">
        <f t="array" ref="AF876">xlookup($E:$E,'CLV2'!$A:$A,'CLV2'!E:E)</f>
        <v>2.VEGETABLES</v>
      </c>
      <c r="AG876" s="135" t="str">
        <f t="shared" si="10"/>
        <v>KG</v>
      </c>
      <c r="AH876" s="136">
        <f t="shared" si="11"/>
        <v>0.01445783133</v>
      </c>
      <c r="AI876" s="137">
        <f t="array" ref="AI876">XLOOKUP(E876,'Đơn giá'!A:A,'Đơn giá'!D:D)</f>
        <v>55000</v>
      </c>
      <c r="AJ876" s="138">
        <f t="shared" si="12"/>
        <v>6600</v>
      </c>
      <c r="AK876" s="138">
        <f t="shared" si="13"/>
        <v>6600</v>
      </c>
      <c r="AL876" s="138">
        <f t="shared" si="14"/>
        <v>0</v>
      </c>
      <c r="AM876" s="138">
        <f t="shared" si="15"/>
        <v>0</v>
      </c>
      <c r="AN876" s="138">
        <f t="shared" si="16"/>
        <v>0</v>
      </c>
      <c r="AO876" s="139" t="str">
        <f t="array" ref="AO876">XLOOKUP($D:$D,'DS ST'!$J:$J,'DS ST'!K:K)</f>
        <v>SC006139 - Võ Minh Đạt</v>
      </c>
      <c r="AP876" s="139" t="str">
        <f t="array" ref="AP876">XLOOKUP($D:$D,'DS ST'!$J:$J,'DS ST'!L:L)</f>
        <v>Nguyễn Thị Cà</v>
      </c>
      <c r="AQ876" s="139" t="str">
        <f t="array" ref="AQ876">XLOOKUP($D:$D,'DS ST'!$J:$J,'DS ST'!M:M)</f>
        <v>HCM 018</v>
      </c>
      <c r="AR876" s="140"/>
      <c r="AS876" s="140"/>
      <c r="AT876" s="135" t="str">
        <f t="array" ref="AT876">xlookup($E:$E,'CLV2'!$A:$A,'CLV2'!$F:$F)</f>
        <v>3.LEAFY VEGGIES</v>
      </c>
      <c r="AU876" s="135" t="str">
        <f t="array" ref="AU876">xlookup($E:$E,'CLV2'!$A:$A,'CLV2'!$G:$G)</f>
        <v>4.Rau Ăn Bông</v>
      </c>
      <c r="AV876" s="142"/>
      <c r="AW876" s="143"/>
      <c r="AX876" s="144"/>
    </row>
    <row r="877" ht="22.5" customHeight="1">
      <c r="A877" s="113"/>
      <c r="B877" s="114">
        <v>46236.0</v>
      </c>
      <c r="C877" s="115" t="s">
        <v>894</v>
      </c>
      <c r="D877" s="116" t="str">
        <f>VLOOKUP(C877,'DS ST'!A:B,2,0)</f>
        <v>DS3</v>
      </c>
      <c r="E877" s="117">
        <v>1101377.0</v>
      </c>
      <c r="F877" s="115" t="s">
        <v>1085</v>
      </c>
      <c r="G877" s="115" t="s">
        <v>104</v>
      </c>
      <c r="H877" s="118">
        <v>2.1</v>
      </c>
      <c r="I877" s="118">
        <v>2.06</v>
      </c>
      <c r="J877" s="119">
        <f t="shared" si="4"/>
        <v>0.04</v>
      </c>
      <c r="K877" s="115" t="s">
        <v>5736</v>
      </c>
      <c r="L877" s="121" t="str">
        <f t="shared" si="5"/>
        <v>PT16032551101377</v>
      </c>
      <c r="M877" s="219" t="s">
        <v>5737</v>
      </c>
      <c r="N877" s="122">
        <v>0.040000000000000036</v>
      </c>
      <c r="O877" s="122"/>
      <c r="P877" s="119">
        <f t="shared" si="6"/>
        <v>0</v>
      </c>
      <c r="Q877" s="124"/>
      <c r="R877" s="124"/>
      <c r="S877" s="124"/>
      <c r="T877" s="125" t="s">
        <v>3271</v>
      </c>
      <c r="U877" s="126" t="s">
        <v>697</v>
      </c>
      <c r="V877" s="127" t="s">
        <v>492</v>
      </c>
      <c r="W877" s="129" t="str">
        <f t="shared" si="7"/>
        <v>Hao hụt</v>
      </c>
      <c r="X877" s="129" t="str">
        <f t="shared" si="34"/>
        <v/>
      </c>
      <c r="Y877" s="154" t="s">
        <v>499</v>
      </c>
      <c r="Z877" s="131" t="s">
        <v>745</v>
      </c>
      <c r="AA877" s="124"/>
      <c r="AB877" s="132"/>
      <c r="AC877" s="133"/>
      <c r="AD877" s="134"/>
      <c r="AE877" s="133"/>
      <c r="AF877" s="135" t="str">
        <f t="array" ref="AF877">xlookup($E:$E,'CLV2'!$A:$A,'CLV2'!E:E)</f>
        <v>2.VEGETABLES</v>
      </c>
      <c r="AG877" s="135" t="str">
        <f t="shared" si="10"/>
        <v>KG</v>
      </c>
      <c r="AH877" s="136">
        <f t="shared" si="11"/>
        <v>0.01904761905</v>
      </c>
      <c r="AI877" s="137">
        <f t="array" ref="AI877">XLOOKUP(E877,'Đơn giá'!A:A,'Đơn giá'!D:D)</f>
        <v>60000</v>
      </c>
      <c r="AJ877" s="138">
        <f t="shared" si="12"/>
        <v>2400</v>
      </c>
      <c r="AK877" s="138">
        <f t="shared" si="13"/>
        <v>2400</v>
      </c>
      <c r="AL877" s="138">
        <f t="shared" si="14"/>
        <v>0</v>
      </c>
      <c r="AM877" s="138">
        <f t="shared" si="15"/>
        <v>0</v>
      </c>
      <c r="AN877" s="138">
        <f t="shared" si="16"/>
        <v>0</v>
      </c>
      <c r="AO877" s="139" t="str">
        <f t="array" ref="AO877">XLOOKUP($D:$D,'DS ST'!$J:$J,'DS ST'!K:K)</f>
        <v>SC006139 - Võ Minh Đạt</v>
      </c>
      <c r="AP877" s="139" t="str">
        <f t="array" ref="AP877">XLOOKUP($D:$D,'DS ST'!$J:$J,'DS ST'!L:L)</f>
        <v>Nguyễn Thị Cà</v>
      </c>
      <c r="AQ877" s="139" t="str">
        <f t="array" ref="AQ877">XLOOKUP($D:$D,'DS ST'!$J:$J,'DS ST'!M:M)</f>
        <v>HCM 018</v>
      </c>
      <c r="AR877" s="140"/>
      <c r="AS877" s="140"/>
      <c r="AT877" s="135" t="str">
        <f t="array" ref="AT877">xlookup($E:$E,'CLV2'!$A:$A,'CLV2'!$F:$F)</f>
        <v>3.LEAFY VEGGIES</v>
      </c>
      <c r="AU877" s="135" t="str">
        <f t="array" ref="AU877">xlookup($E:$E,'CLV2'!$A:$A,'CLV2'!$G:$G)</f>
        <v>4.Rau Ăn Bông</v>
      </c>
      <c r="AV877" s="142"/>
      <c r="AW877" s="143"/>
      <c r="AX877" s="144"/>
    </row>
    <row r="878" ht="22.5" customHeight="1">
      <c r="A878" s="113"/>
      <c r="B878" s="114">
        <v>46236.0</v>
      </c>
      <c r="C878" s="115" t="s">
        <v>894</v>
      </c>
      <c r="D878" s="116" t="str">
        <f>VLOOKUP(C878,'DS ST'!A:B,2,0)</f>
        <v>DS3</v>
      </c>
      <c r="E878" s="117">
        <v>1101592.0</v>
      </c>
      <c r="F878" s="115" t="s">
        <v>1161</v>
      </c>
      <c r="G878" s="115" t="s">
        <v>104</v>
      </c>
      <c r="H878" s="118">
        <v>10.2</v>
      </c>
      <c r="I878" s="118">
        <v>10.08</v>
      </c>
      <c r="J878" s="119">
        <f t="shared" si="4"/>
        <v>0.12</v>
      </c>
      <c r="K878" s="115" t="s">
        <v>5736</v>
      </c>
      <c r="L878" s="121" t="str">
        <f t="shared" si="5"/>
        <v>PT16032551101592</v>
      </c>
      <c r="M878" s="219" t="s">
        <v>5737</v>
      </c>
      <c r="N878" s="122">
        <v>0.11999999999999922</v>
      </c>
      <c r="O878" s="122"/>
      <c r="P878" s="119">
        <f t="shared" si="6"/>
        <v>0</v>
      </c>
      <c r="Q878" s="124"/>
      <c r="R878" s="124"/>
      <c r="S878" s="124"/>
      <c r="T878" s="125" t="s">
        <v>3271</v>
      </c>
      <c r="U878" s="126" t="s">
        <v>697</v>
      </c>
      <c r="V878" s="127" t="s">
        <v>492</v>
      </c>
      <c r="W878" s="129" t="str">
        <f t="shared" si="7"/>
        <v>Hao hụt</v>
      </c>
      <c r="X878" s="129" t="str">
        <f t="shared" si="34"/>
        <v/>
      </c>
      <c r="Y878" s="154" t="s">
        <v>499</v>
      </c>
      <c r="Z878" s="131" t="s">
        <v>745</v>
      </c>
      <c r="AA878" s="124"/>
      <c r="AB878" s="132"/>
      <c r="AC878" s="133"/>
      <c r="AD878" s="134"/>
      <c r="AE878" s="133"/>
      <c r="AF878" s="135" t="str">
        <f t="array" ref="AF878">xlookup($E:$E,'CLV2'!$A:$A,'CLV2'!E:E)</f>
        <v>2.FRUITS</v>
      </c>
      <c r="AG878" s="135" t="str">
        <f t="shared" si="10"/>
        <v>KG</v>
      </c>
      <c r="AH878" s="136">
        <f t="shared" si="11"/>
        <v>0.01176470588</v>
      </c>
      <c r="AI878" s="137">
        <f t="array" ref="AI878">XLOOKUP(E878,'Đơn giá'!A:A,'Đơn giá'!D:D)</f>
        <v>73000</v>
      </c>
      <c r="AJ878" s="138">
        <f t="shared" si="12"/>
        <v>8760</v>
      </c>
      <c r="AK878" s="138">
        <f t="shared" si="13"/>
        <v>8760</v>
      </c>
      <c r="AL878" s="138">
        <f t="shared" si="14"/>
        <v>0</v>
      </c>
      <c r="AM878" s="138">
        <f t="shared" si="15"/>
        <v>0</v>
      </c>
      <c r="AN878" s="138">
        <f t="shared" si="16"/>
        <v>0</v>
      </c>
      <c r="AO878" s="139" t="str">
        <f t="array" ref="AO878">XLOOKUP($D:$D,'DS ST'!$J:$J,'DS ST'!K:K)</f>
        <v>SC006139 - Võ Minh Đạt</v>
      </c>
      <c r="AP878" s="139" t="str">
        <f t="array" ref="AP878">XLOOKUP($D:$D,'DS ST'!$J:$J,'DS ST'!L:L)</f>
        <v>Nguyễn Thị Cà</v>
      </c>
      <c r="AQ878" s="139" t="str">
        <f t="array" ref="AQ878">XLOOKUP($D:$D,'DS ST'!$J:$J,'DS ST'!M:M)</f>
        <v>HCM 018</v>
      </c>
      <c r="AR878" s="140"/>
      <c r="AS878" s="140"/>
      <c r="AT878" s="135" t="str">
        <f t="array" ref="AT878">xlookup($E:$E,'CLV2'!$A:$A,'CLV2'!$F:$F)</f>
        <v>3.LOCAL FRUITS</v>
      </c>
      <c r="AU878" s="135" t="str">
        <f t="array" ref="AU878">xlookup($E:$E,'CLV2'!$A:$A,'CLV2'!$G:$G)</f>
        <v>4.Sầu Riêng</v>
      </c>
      <c r="AV878" s="142"/>
      <c r="AW878" s="143"/>
      <c r="AX878" s="144"/>
    </row>
    <row r="879" ht="22.5" customHeight="1">
      <c r="A879" s="113"/>
      <c r="B879" s="114">
        <v>46236.0</v>
      </c>
      <c r="C879" s="115" t="s">
        <v>894</v>
      </c>
      <c r="D879" s="116" t="str">
        <f>VLOOKUP(C879,'DS ST'!A:B,2,0)</f>
        <v>DS3</v>
      </c>
      <c r="E879" s="117">
        <v>8.938506507056E12</v>
      </c>
      <c r="F879" s="115" t="s">
        <v>1445</v>
      </c>
      <c r="G879" s="115" t="s">
        <v>29</v>
      </c>
      <c r="H879" s="118">
        <v>10.0</v>
      </c>
      <c r="I879" s="118">
        <v>0.0</v>
      </c>
      <c r="J879" s="119">
        <f t="shared" si="4"/>
        <v>10</v>
      </c>
      <c r="K879" s="115" t="s">
        <v>5736</v>
      </c>
      <c r="L879" s="121" t="str">
        <f t="shared" si="5"/>
        <v>PT16032558938506507056</v>
      </c>
      <c r="M879" s="219" t="s">
        <v>5737</v>
      </c>
      <c r="N879" s="122"/>
      <c r="O879" s="122"/>
      <c r="P879" s="119">
        <f t="shared" si="6"/>
        <v>10</v>
      </c>
      <c r="Q879" s="124"/>
      <c r="R879" s="124"/>
      <c r="S879" s="124"/>
      <c r="T879" s="125"/>
      <c r="U879" s="126" t="s">
        <v>697</v>
      </c>
      <c r="V879" s="127" t="s">
        <v>1500</v>
      </c>
      <c r="W879" s="129" t="str">
        <f t="shared" si="7"/>
        <v/>
      </c>
      <c r="X879" s="129" t="str">
        <f t="shared" si="34"/>
        <v/>
      </c>
      <c r="Y879" s="154" t="s">
        <v>499</v>
      </c>
      <c r="Z879" s="131" t="s">
        <v>745</v>
      </c>
      <c r="AA879" s="124"/>
      <c r="AB879" s="132"/>
      <c r="AC879" s="133"/>
      <c r="AD879" s="134"/>
      <c r="AE879" s="133"/>
      <c r="AF879" s="135" t="str">
        <f t="array" ref="AF879">xlookup($E:$E,'CLV2'!$A:$A,'CLV2'!E:E)</f>
        <v>2.VEGETABLES</v>
      </c>
      <c r="AG879" s="135" t="str">
        <f t="shared" si="10"/>
        <v>Pack</v>
      </c>
      <c r="AH879" s="136">
        <f t="shared" si="11"/>
        <v>1</v>
      </c>
      <c r="AI879" s="137">
        <f t="array" ref="AI879">XLOOKUP(E879,'Đơn giá'!A:A,'Đơn giá'!D:D)</f>
        <v>32000</v>
      </c>
      <c r="AJ879" s="138">
        <f t="shared" si="12"/>
        <v>320000</v>
      </c>
      <c r="AK879" s="138">
        <f t="shared" si="13"/>
        <v>0</v>
      </c>
      <c r="AL879" s="138">
        <f t="shared" si="14"/>
        <v>0</v>
      </c>
      <c r="AM879" s="138">
        <f t="shared" si="15"/>
        <v>320000</v>
      </c>
      <c r="AN879" s="138">
        <f t="shared" si="16"/>
        <v>0</v>
      </c>
      <c r="AO879" s="139" t="str">
        <f t="array" ref="AO879">XLOOKUP($D:$D,'DS ST'!$J:$J,'DS ST'!K:K)</f>
        <v>SC006139 - Võ Minh Đạt</v>
      </c>
      <c r="AP879" s="139" t="str">
        <f t="array" ref="AP879">XLOOKUP($D:$D,'DS ST'!$J:$J,'DS ST'!L:L)</f>
        <v>Nguyễn Thị Cà</v>
      </c>
      <c r="AQ879" s="139" t="str">
        <f t="array" ref="AQ879">XLOOKUP($D:$D,'DS ST'!$J:$J,'DS ST'!M:M)</f>
        <v>HCM 018</v>
      </c>
      <c r="AR879" s="140"/>
      <c r="AS879" s="140"/>
      <c r="AT879" s="135" t="str">
        <f t="array" ref="AT879">xlookup($E:$E,'CLV2'!$A:$A,'CLV2'!$F:$F)</f>
        <v>3.PROCESSED VEGGIES</v>
      </c>
      <c r="AU879" s="135" t="str">
        <f t="array" ref="AU879">xlookup($E:$E,'CLV2'!$A:$A,'CLV2'!$G:$G)</f>
        <v>4.Măng Sơ Chế</v>
      </c>
      <c r="AV879" s="142"/>
      <c r="AW879" s="143"/>
      <c r="AX879" s="144"/>
    </row>
    <row r="880" ht="22.5" customHeight="1">
      <c r="A880" s="113"/>
      <c r="B880" s="114">
        <v>46236.0</v>
      </c>
      <c r="C880" s="115" t="s">
        <v>899</v>
      </c>
      <c r="D880" s="116" t="str">
        <f>VLOOKUP(C880,'DS ST'!A:B,2,0)</f>
        <v>DS7</v>
      </c>
      <c r="E880" s="117">
        <v>11270.0</v>
      </c>
      <c r="F880" s="115" t="s">
        <v>1268</v>
      </c>
      <c r="G880" s="115" t="s">
        <v>275</v>
      </c>
      <c r="H880" s="118">
        <v>5.0</v>
      </c>
      <c r="I880" s="118">
        <v>0.0</v>
      </c>
      <c r="J880" s="119">
        <f t="shared" si="4"/>
        <v>5</v>
      </c>
      <c r="K880" s="115" t="s">
        <v>5738</v>
      </c>
      <c r="L880" s="121" t="str">
        <f t="shared" si="5"/>
        <v>PT160325411270</v>
      </c>
      <c r="M880" s="219" t="s">
        <v>5739</v>
      </c>
      <c r="N880" s="122"/>
      <c r="O880" s="122"/>
      <c r="P880" s="119">
        <f t="shared" si="6"/>
        <v>5</v>
      </c>
      <c r="Q880" s="124"/>
      <c r="R880" s="124"/>
      <c r="S880" s="124"/>
      <c r="T880" s="125"/>
      <c r="U880" s="126" t="s">
        <v>697</v>
      </c>
      <c r="V880" s="127" t="s">
        <v>1500</v>
      </c>
      <c r="W880" s="129" t="str">
        <f t="shared" si="7"/>
        <v/>
      </c>
      <c r="X880" s="129" t="str">
        <f t="shared" si="34"/>
        <v/>
      </c>
      <c r="Y880" s="154" t="s">
        <v>499</v>
      </c>
      <c r="Z880" s="131" t="s">
        <v>745</v>
      </c>
      <c r="AA880" s="124"/>
      <c r="AB880" s="132"/>
      <c r="AC880" s="133"/>
      <c r="AD880" s="134"/>
      <c r="AE880" s="133"/>
      <c r="AF880" s="135" t="str">
        <f t="array" ref="AF880">xlookup($E:$E,'CLV2'!$A:$A,'CLV2'!E:E)</f>
        <v>2.VEGETABLES</v>
      </c>
      <c r="AG880" s="135" t="str">
        <f t="shared" si="10"/>
        <v>Pack</v>
      </c>
      <c r="AH880" s="136">
        <f t="shared" si="11"/>
        <v>1</v>
      </c>
      <c r="AI880" s="137">
        <f t="array" ref="AI880">XLOOKUP(E880,'Đơn giá'!A:A,'Đơn giá'!D:D)</f>
        <v>20500</v>
      </c>
      <c r="AJ880" s="138">
        <f t="shared" si="12"/>
        <v>102500</v>
      </c>
      <c r="AK880" s="138">
        <f t="shared" si="13"/>
        <v>0</v>
      </c>
      <c r="AL880" s="138">
        <f t="shared" si="14"/>
        <v>0</v>
      </c>
      <c r="AM880" s="138">
        <f t="shared" si="15"/>
        <v>102500</v>
      </c>
      <c r="AN880" s="138">
        <f t="shared" si="16"/>
        <v>0</v>
      </c>
      <c r="AO880" s="139" t="str">
        <f t="array" ref="AO880">XLOOKUP($D:$D,'DS ST'!$J:$J,'DS ST'!K:K)</f>
        <v>SC008805 - Nguyễn Thị Ngọc Giàu</v>
      </c>
      <c r="AP880" s="139" t="str">
        <f t="array" ref="AP880">XLOOKUP($D:$D,'DS ST'!$J:$J,'DS ST'!L:L)</f>
        <v>Võ Thị Huệ</v>
      </c>
      <c r="AQ880" s="139" t="str">
        <f t="array" ref="AQ880">XLOOKUP($D:$D,'DS ST'!$J:$J,'DS ST'!M:M)</f>
        <v>HCM 031</v>
      </c>
      <c r="AR880" s="140"/>
      <c r="AS880" s="140"/>
      <c r="AT880" s="135" t="str">
        <f t="array" ref="AT880">xlookup($E:$E,'CLV2'!$A:$A,'CLV2'!$F:$F)</f>
        <v>3.LETTUCE, SNACKABLES</v>
      </c>
      <c r="AU880" s="135" t="str">
        <f t="array" ref="AU880">xlookup($E:$E,'CLV2'!$A:$A,'CLV2'!$G:$G)</f>
        <v>4.Cà Chua, Dưa Leo, Ớt Ngọt</v>
      </c>
      <c r="AV880" s="142"/>
      <c r="AW880" s="143"/>
      <c r="AX880" s="144"/>
    </row>
    <row r="881" ht="22.5" customHeight="1">
      <c r="A881" s="113"/>
      <c r="B881" s="114">
        <v>46236.0</v>
      </c>
      <c r="C881" s="115" t="s">
        <v>899</v>
      </c>
      <c r="D881" s="116" t="str">
        <f>VLOOKUP(C881,'DS ST'!A:B,2,0)</f>
        <v>DS7</v>
      </c>
      <c r="E881" s="117">
        <v>1100867.0</v>
      </c>
      <c r="F881" s="115" t="s">
        <v>924</v>
      </c>
      <c r="G881" s="115" t="s">
        <v>104</v>
      </c>
      <c r="H881" s="118">
        <v>6.0</v>
      </c>
      <c r="I881" s="118">
        <v>5.74</v>
      </c>
      <c r="J881" s="119">
        <f t="shared" si="4"/>
        <v>0.26</v>
      </c>
      <c r="K881" s="115" t="s">
        <v>5738</v>
      </c>
      <c r="L881" s="121" t="str">
        <f t="shared" si="5"/>
        <v>PT16032541100867</v>
      </c>
      <c r="M881" s="219" t="s">
        <v>5739</v>
      </c>
      <c r="N881" s="122">
        <v>0.2599999999999998</v>
      </c>
      <c r="O881" s="122"/>
      <c r="P881" s="119">
        <f t="shared" si="6"/>
        <v>0</v>
      </c>
      <c r="Q881" s="124"/>
      <c r="R881" s="124"/>
      <c r="S881" s="124"/>
      <c r="T881" s="125" t="s">
        <v>3271</v>
      </c>
      <c r="U881" s="126" t="s">
        <v>697</v>
      </c>
      <c r="V881" s="127" t="s">
        <v>492</v>
      </c>
      <c r="W881" s="129" t="str">
        <f t="shared" si="7"/>
        <v>Hao hụt</v>
      </c>
      <c r="X881" s="129" t="str">
        <f t="shared" si="34"/>
        <v/>
      </c>
      <c r="Y881" s="154" t="s">
        <v>499</v>
      </c>
      <c r="Z881" s="131" t="s">
        <v>745</v>
      </c>
      <c r="AA881" s="124"/>
      <c r="AB881" s="132"/>
      <c r="AC881" s="133"/>
      <c r="AD881" s="134"/>
      <c r="AE881" s="133"/>
      <c r="AF881" s="135" t="str">
        <f t="array" ref="AF881">xlookup($E:$E,'CLV2'!$A:$A,'CLV2'!E:E)</f>
        <v>2.FRUITS</v>
      </c>
      <c r="AG881" s="135" t="str">
        <f t="shared" si="10"/>
        <v>KG</v>
      </c>
      <c r="AH881" s="136">
        <f t="shared" si="11"/>
        <v>0.04333333333</v>
      </c>
      <c r="AI881" s="137">
        <f t="array" ref="AI881">XLOOKUP(E881,'Đơn giá'!A:A,'Đơn giá'!D:D)</f>
        <v>33000</v>
      </c>
      <c r="AJ881" s="138">
        <f t="shared" si="12"/>
        <v>8580</v>
      </c>
      <c r="AK881" s="138">
        <f t="shared" si="13"/>
        <v>8580</v>
      </c>
      <c r="AL881" s="138">
        <f t="shared" si="14"/>
        <v>0</v>
      </c>
      <c r="AM881" s="138">
        <f t="shared" si="15"/>
        <v>0</v>
      </c>
      <c r="AN881" s="138">
        <f t="shared" si="16"/>
        <v>0</v>
      </c>
      <c r="AO881" s="139" t="str">
        <f t="array" ref="AO881">XLOOKUP($D:$D,'DS ST'!$J:$J,'DS ST'!K:K)</f>
        <v>SC008805 - Nguyễn Thị Ngọc Giàu</v>
      </c>
      <c r="AP881" s="139" t="str">
        <f t="array" ref="AP881">XLOOKUP($D:$D,'DS ST'!$J:$J,'DS ST'!L:L)</f>
        <v>Võ Thị Huệ</v>
      </c>
      <c r="AQ881" s="139" t="str">
        <f t="array" ref="AQ881">XLOOKUP($D:$D,'DS ST'!$J:$J,'DS ST'!M:M)</f>
        <v>HCM 031</v>
      </c>
      <c r="AR881" s="140"/>
      <c r="AS881" s="140"/>
      <c r="AT881" s="135" t="str">
        <f t="array" ref="AT881">xlookup($E:$E,'CLV2'!$A:$A,'CLV2'!$F:$F)</f>
        <v>3.LOCAL FRUITS</v>
      </c>
      <c r="AU881" s="135" t="str">
        <f t="array" ref="AU881">xlookup($E:$E,'CLV2'!$A:$A,'CLV2'!$G:$G)</f>
        <v>4.Bưởi</v>
      </c>
      <c r="AV881" s="142"/>
      <c r="AW881" s="143"/>
      <c r="AX881" s="144"/>
    </row>
    <row r="882" ht="22.5" customHeight="1">
      <c r="A882" s="113"/>
      <c r="B882" s="114">
        <v>46236.0</v>
      </c>
      <c r="C882" s="115" t="s">
        <v>899</v>
      </c>
      <c r="D882" s="116" t="str">
        <f>VLOOKUP(C882,'DS ST'!A:B,2,0)</f>
        <v>DS7</v>
      </c>
      <c r="E882" s="117">
        <v>1100992.0</v>
      </c>
      <c r="F882" s="115" t="s">
        <v>641</v>
      </c>
      <c r="G882" s="115" t="s">
        <v>104</v>
      </c>
      <c r="H882" s="118">
        <v>9.9</v>
      </c>
      <c r="I882" s="118">
        <v>9.88</v>
      </c>
      <c r="J882" s="119">
        <f t="shared" si="4"/>
        <v>0.02</v>
      </c>
      <c r="K882" s="115" t="s">
        <v>5738</v>
      </c>
      <c r="L882" s="121" t="str">
        <f t="shared" si="5"/>
        <v>PT16032541100992</v>
      </c>
      <c r="M882" s="219" t="s">
        <v>5739</v>
      </c>
      <c r="N882" s="122"/>
      <c r="O882" s="122">
        <v>0.019999999999999574</v>
      </c>
      <c r="P882" s="119">
        <f t="shared" si="6"/>
        <v>0</v>
      </c>
      <c r="Q882" s="153" t="s">
        <v>5740</v>
      </c>
      <c r="R882" s="124"/>
      <c r="S882" s="124"/>
      <c r="T882" s="125"/>
      <c r="U882" s="126" t="s">
        <v>697</v>
      </c>
      <c r="V882" s="127" t="s">
        <v>3037</v>
      </c>
      <c r="W882" s="129" t="str">
        <f t="shared" si="7"/>
        <v/>
      </c>
      <c r="X882" s="129" t="str">
        <f t="shared" si="34"/>
        <v>Siêu thị</v>
      </c>
      <c r="Y882" s="154"/>
      <c r="Z882" s="131" t="s">
        <v>745</v>
      </c>
      <c r="AA882" s="124"/>
      <c r="AB882" s="132"/>
      <c r="AC882" s="133"/>
      <c r="AD882" s="134"/>
      <c r="AE882" s="133"/>
      <c r="AF882" s="135" t="str">
        <f t="array" ref="AF882">xlookup($E:$E,'CLV2'!$A:$A,'CLV2'!E:E)</f>
        <v>2.FRUITS</v>
      </c>
      <c r="AG882" s="135" t="str">
        <f t="shared" si="10"/>
        <v>KG</v>
      </c>
      <c r="AH882" s="136">
        <f t="shared" si="11"/>
        <v>0.00202020202</v>
      </c>
      <c r="AI882" s="137">
        <f t="array" ref="AI882">XLOOKUP(E882,'Đơn giá'!A:A,'Đơn giá'!D:D)</f>
        <v>37000</v>
      </c>
      <c r="AJ882" s="138">
        <f t="shared" si="12"/>
        <v>740</v>
      </c>
      <c r="AK882" s="138">
        <f t="shared" si="13"/>
        <v>0</v>
      </c>
      <c r="AL882" s="138">
        <f t="shared" si="14"/>
        <v>740</v>
      </c>
      <c r="AM882" s="138">
        <f t="shared" si="15"/>
        <v>0</v>
      </c>
      <c r="AN882" s="138">
        <f t="shared" si="16"/>
        <v>0</v>
      </c>
      <c r="AO882" s="139" t="str">
        <f t="array" ref="AO882">XLOOKUP($D:$D,'DS ST'!$J:$J,'DS ST'!K:K)</f>
        <v>SC008805 - Nguyễn Thị Ngọc Giàu</v>
      </c>
      <c r="AP882" s="139" t="str">
        <f t="array" ref="AP882">XLOOKUP($D:$D,'DS ST'!$J:$J,'DS ST'!L:L)</f>
        <v>Võ Thị Huệ</v>
      </c>
      <c r="AQ882" s="139" t="str">
        <f t="array" ref="AQ882">XLOOKUP($D:$D,'DS ST'!$J:$J,'DS ST'!M:M)</f>
        <v>HCM 031</v>
      </c>
      <c r="AR882" s="140"/>
      <c r="AS882" s="140"/>
      <c r="AT882" s="135" t="str">
        <f t="array" ref="AT882">xlookup($E:$E,'CLV2'!$A:$A,'CLV2'!$F:$F)</f>
        <v>3.LOCAL FRUITS</v>
      </c>
      <c r="AU882" s="135" t="str">
        <f t="array" ref="AU882">xlookup($E:$E,'CLV2'!$A:$A,'CLV2'!$G:$G)</f>
        <v>4.Dưa Lưới</v>
      </c>
      <c r="AV882" s="142"/>
      <c r="AW882" s="143"/>
      <c r="AX882" s="144"/>
    </row>
    <row r="883" ht="22.5" customHeight="1">
      <c r="A883" s="113"/>
      <c r="B883" s="114">
        <v>46236.0</v>
      </c>
      <c r="C883" s="115" t="s">
        <v>899</v>
      </c>
      <c r="D883" s="116" t="str">
        <f>VLOOKUP(C883,'DS ST'!A:B,2,0)</f>
        <v>DS7</v>
      </c>
      <c r="E883" s="117">
        <v>1101079.0</v>
      </c>
      <c r="F883" s="115" t="s">
        <v>2047</v>
      </c>
      <c r="G883" s="115" t="s">
        <v>104</v>
      </c>
      <c r="H883" s="118">
        <v>3.0</v>
      </c>
      <c r="I883" s="118">
        <v>2.96</v>
      </c>
      <c r="J883" s="119">
        <f t="shared" si="4"/>
        <v>0.04</v>
      </c>
      <c r="K883" s="115" t="s">
        <v>5738</v>
      </c>
      <c r="L883" s="121" t="str">
        <f t="shared" si="5"/>
        <v>PT16032541101079</v>
      </c>
      <c r="M883" s="219" t="s">
        <v>5739</v>
      </c>
      <c r="N883" s="122"/>
      <c r="O883" s="122">
        <v>0.040000000000000036</v>
      </c>
      <c r="P883" s="119">
        <f t="shared" si="6"/>
        <v>0</v>
      </c>
      <c r="Q883" s="153" t="s">
        <v>5740</v>
      </c>
      <c r="R883" s="124"/>
      <c r="S883" s="124"/>
      <c r="T883" s="125"/>
      <c r="U883" s="126" t="s">
        <v>697</v>
      </c>
      <c r="V883" s="127" t="s">
        <v>3037</v>
      </c>
      <c r="W883" s="129" t="str">
        <f t="shared" si="7"/>
        <v/>
      </c>
      <c r="X883" s="129" t="str">
        <f t="shared" si="34"/>
        <v>Siêu thị</v>
      </c>
      <c r="Y883" s="154"/>
      <c r="Z883" s="131" t="s">
        <v>745</v>
      </c>
      <c r="AA883" s="124"/>
      <c r="AB883" s="132"/>
      <c r="AC883" s="133"/>
      <c r="AD883" s="134"/>
      <c r="AE883" s="133"/>
      <c r="AF883" s="135" t="str">
        <f t="array" ref="AF883">xlookup($E:$E,'CLV2'!$A:$A,'CLV2'!E:E)</f>
        <v>2.FRUITS</v>
      </c>
      <c r="AG883" s="135" t="str">
        <f t="shared" si="10"/>
        <v>KG</v>
      </c>
      <c r="AH883" s="136">
        <f t="shared" si="11"/>
        <v>0.01333333333</v>
      </c>
      <c r="AI883" s="137">
        <f t="array" ref="AI883">XLOOKUP(E883,'Đơn giá'!A:A,'Đơn giá'!D:D)</f>
        <v>69416</v>
      </c>
      <c r="AJ883" s="138">
        <f t="shared" si="12"/>
        <v>2776.64</v>
      </c>
      <c r="AK883" s="138">
        <f t="shared" si="13"/>
        <v>0</v>
      </c>
      <c r="AL883" s="138">
        <f t="shared" si="14"/>
        <v>2776.64</v>
      </c>
      <c r="AM883" s="138">
        <f t="shared" si="15"/>
        <v>0</v>
      </c>
      <c r="AN883" s="138">
        <f t="shared" si="16"/>
        <v>0</v>
      </c>
      <c r="AO883" s="139" t="str">
        <f t="array" ref="AO883">XLOOKUP($D:$D,'DS ST'!$J:$J,'DS ST'!K:K)</f>
        <v>SC008805 - Nguyễn Thị Ngọc Giàu</v>
      </c>
      <c r="AP883" s="139" t="str">
        <f t="array" ref="AP883">XLOOKUP($D:$D,'DS ST'!$J:$J,'DS ST'!L:L)</f>
        <v>Võ Thị Huệ</v>
      </c>
      <c r="AQ883" s="139" t="str">
        <f t="array" ref="AQ883">XLOOKUP($D:$D,'DS ST'!$J:$J,'DS ST'!M:M)</f>
        <v>HCM 031</v>
      </c>
      <c r="AR883" s="140"/>
      <c r="AS883" s="140"/>
      <c r="AT883" s="135" t="str">
        <f t="array" ref="AT883">xlookup($E:$E,'CLV2'!$A:$A,'CLV2'!$F:$F)</f>
        <v>3.LOCAL FRUITS</v>
      </c>
      <c r="AU883" s="135" t="str">
        <f t="array" ref="AU883">xlookup($E:$E,'CLV2'!$A:$A,'CLV2'!$G:$G)</f>
        <v>4.Bơ</v>
      </c>
      <c r="AV883" s="142"/>
      <c r="AW883" s="143"/>
      <c r="AX883" s="144"/>
    </row>
    <row r="884" ht="22.5" customHeight="1">
      <c r="A884" s="113"/>
      <c r="B884" s="114">
        <v>46236.0</v>
      </c>
      <c r="C884" s="115" t="s">
        <v>899</v>
      </c>
      <c r="D884" s="116" t="str">
        <f>VLOOKUP(C884,'DS ST'!A:B,2,0)</f>
        <v>DS7</v>
      </c>
      <c r="E884" s="117">
        <v>1101366.0</v>
      </c>
      <c r="F884" s="115" t="s">
        <v>1804</v>
      </c>
      <c r="G884" s="115" t="s">
        <v>104</v>
      </c>
      <c r="H884" s="118">
        <v>4.1</v>
      </c>
      <c r="I884" s="118">
        <v>4.0</v>
      </c>
      <c r="J884" s="119">
        <f t="shared" si="4"/>
        <v>0.1</v>
      </c>
      <c r="K884" s="115" t="s">
        <v>5738</v>
      </c>
      <c r="L884" s="121" t="str">
        <f t="shared" si="5"/>
        <v>PT16032541101366</v>
      </c>
      <c r="M884" s="219" t="s">
        <v>5739</v>
      </c>
      <c r="N884" s="122"/>
      <c r="O884" s="122">
        <v>0.09999999999999964</v>
      </c>
      <c r="P884" s="119">
        <f t="shared" si="6"/>
        <v>0</v>
      </c>
      <c r="Q884" s="153" t="s">
        <v>5740</v>
      </c>
      <c r="R884" s="124"/>
      <c r="S884" s="124"/>
      <c r="T884" s="125"/>
      <c r="U884" s="126" t="s">
        <v>697</v>
      </c>
      <c r="V884" s="127" t="s">
        <v>3037</v>
      </c>
      <c r="W884" s="129" t="str">
        <f t="shared" si="7"/>
        <v/>
      </c>
      <c r="X884" s="129" t="str">
        <f t="shared" si="34"/>
        <v>Siêu thị</v>
      </c>
      <c r="Y884" s="154"/>
      <c r="Z884" s="131" t="s">
        <v>745</v>
      </c>
      <c r="AA884" s="124"/>
      <c r="AB884" s="132"/>
      <c r="AC884" s="133"/>
      <c r="AD884" s="134"/>
      <c r="AE884" s="133"/>
      <c r="AF884" s="135" t="str">
        <f t="array" ref="AF884">xlookup($E:$E,'CLV2'!$A:$A,'CLV2'!E:E)</f>
        <v>2.VEGETABLES</v>
      </c>
      <c r="AG884" s="135" t="str">
        <f t="shared" si="10"/>
        <v>KG</v>
      </c>
      <c r="AH884" s="136">
        <f t="shared" si="11"/>
        <v>0.0243902439</v>
      </c>
      <c r="AI884" s="137">
        <f t="array" ref="AI884">XLOOKUP(E884,'Đơn giá'!A:A,'Đơn giá'!D:D)</f>
        <v>55000</v>
      </c>
      <c r="AJ884" s="138">
        <f t="shared" si="12"/>
        <v>5500</v>
      </c>
      <c r="AK884" s="138">
        <f t="shared" si="13"/>
        <v>0</v>
      </c>
      <c r="AL884" s="138">
        <f t="shared" si="14"/>
        <v>5500</v>
      </c>
      <c r="AM884" s="138">
        <f t="shared" si="15"/>
        <v>0</v>
      </c>
      <c r="AN884" s="138">
        <f t="shared" si="16"/>
        <v>0</v>
      </c>
      <c r="AO884" s="139" t="str">
        <f t="array" ref="AO884">XLOOKUP($D:$D,'DS ST'!$J:$J,'DS ST'!K:K)</f>
        <v>SC008805 - Nguyễn Thị Ngọc Giàu</v>
      </c>
      <c r="AP884" s="139" t="str">
        <f t="array" ref="AP884">XLOOKUP($D:$D,'DS ST'!$J:$J,'DS ST'!L:L)</f>
        <v>Võ Thị Huệ</v>
      </c>
      <c r="AQ884" s="139" t="str">
        <f t="array" ref="AQ884">XLOOKUP($D:$D,'DS ST'!$J:$J,'DS ST'!M:M)</f>
        <v>HCM 031</v>
      </c>
      <c r="AR884" s="140"/>
      <c r="AS884" s="140"/>
      <c r="AT884" s="135" t="str">
        <f t="array" ref="AT884">xlookup($E:$E,'CLV2'!$A:$A,'CLV2'!$F:$F)</f>
        <v>3.LEAFY VEGGIES</v>
      </c>
      <c r="AU884" s="135" t="str">
        <f t="array" ref="AU884">xlookup($E:$E,'CLV2'!$A:$A,'CLV2'!$G:$G)</f>
        <v>4.Rau Ăn Bông</v>
      </c>
      <c r="AV884" s="142"/>
      <c r="AW884" s="143"/>
      <c r="AX884" s="144"/>
    </row>
    <row r="885" ht="22.5" customHeight="1">
      <c r="A885" s="113"/>
      <c r="B885" s="114">
        <v>46236.0</v>
      </c>
      <c r="C885" s="115" t="s">
        <v>899</v>
      </c>
      <c r="D885" s="116" t="str">
        <f>VLOOKUP(C885,'DS ST'!A:B,2,0)</f>
        <v>DS7</v>
      </c>
      <c r="E885" s="117">
        <v>1102981.0</v>
      </c>
      <c r="F885" s="115" t="s">
        <v>5260</v>
      </c>
      <c r="G885" s="115" t="s">
        <v>104</v>
      </c>
      <c r="H885" s="118">
        <v>3.2</v>
      </c>
      <c r="I885" s="118">
        <v>3.08</v>
      </c>
      <c r="J885" s="119">
        <f t="shared" si="4"/>
        <v>0.12</v>
      </c>
      <c r="K885" s="115" t="s">
        <v>5738</v>
      </c>
      <c r="L885" s="121" t="str">
        <f t="shared" si="5"/>
        <v>PT16032541102981</v>
      </c>
      <c r="M885" s="219" t="s">
        <v>5739</v>
      </c>
      <c r="N885" s="122"/>
      <c r="O885" s="122">
        <v>0.1200000000000001</v>
      </c>
      <c r="P885" s="119">
        <f t="shared" si="6"/>
        <v>0</v>
      </c>
      <c r="Q885" s="153" t="s">
        <v>5740</v>
      </c>
      <c r="R885" s="124"/>
      <c r="S885" s="124"/>
      <c r="T885" s="125"/>
      <c r="U885" s="126" t="s">
        <v>697</v>
      </c>
      <c r="V885" s="127" t="s">
        <v>3037</v>
      </c>
      <c r="W885" s="129" t="str">
        <f t="shared" si="7"/>
        <v/>
      </c>
      <c r="X885" s="129" t="str">
        <f t="shared" si="34"/>
        <v>Siêu thị</v>
      </c>
      <c r="Y885" s="154"/>
      <c r="Z885" s="131" t="s">
        <v>745</v>
      </c>
      <c r="AA885" s="124"/>
      <c r="AB885" s="132"/>
      <c r="AC885" s="133"/>
      <c r="AD885" s="134"/>
      <c r="AE885" s="133"/>
      <c r="AF885" s="135" t="str">
        <f t="array" ref="AF885">xlookup($E:$E,'CLV2'!$A:$A,'CLV2'!E:E)</f>
        <v>2.FRUITS</v>
      </c>
      <c r="AG885" s="135" t="str">
        <f t="shared" si="10"/>
        <v>KG</v>
      </c>
      <c r="AH885" s="136">
        <f t="shared" si="11"/>
        <v>0.0375</v>
      </c>
      <c r="AI885" s="137" t="str">
        <f t="array" ref="AI885">XLOOKUP(E885,'Đơn giá'!A:A,'Đơn giá'!D:D)</f>
        <v>#N/A</v>
      </c>
      <c r="AJ885" s="138" t="str">
        <f t="shared" si="12"/>
        <v>#N/A</v>
      </c>
      <c r="AK885" s="138">
        <f t="shared" si="13"/>
        <v>0</v>
      </c>
      <c r="AL885" s="138" t="str">
        <f t="shared" si="14"/>
        <v>#N/A</v>
      </c>
      <c r="AM885" s="138">
        <f t="shared" si="15"/>
        <v>0</v>
      </c>
      <c r="AN885" s="138">
        <f t="shared" si="16"/>
        <v>0</v>
      </c>
      <c r="AO885" s="139" t="str">
        <f t="array" ref="AO885">XLOOKUP($D:$D,'DS ST'!$J:$J,'DS ST'!K:K)</f>
        <v>SC008805 - Nguyễn Thị Ngọc Giàu</v>
      </c>
      <c r="AP885" s="139" t="str">
        <f t="array" ref="AP885">XLOOKUP($D:$D,'DS ST'!$J:$J,'DS ST'!L:L)</f>
        <v>Võ Thị Huệ</v>
      </c>
      <c r="AQ885" s="139" t="str">
        <f t="array" ref="AQ885">XLOOKUP($D:$D,'DS ST'!$J:$J,'DS ST'!M:M)</f>
        <v>HCM 031</v>
      </c>
      <c r="AR885" s="140"/>
      <c r="AS885" s="140"/>
      <c r="AT885" s="135" t="str">
        <f t="array" ref="AT885">xlookup($E:$E,'CLV2'!$A:$A,'CLV2'!$F:$F)</f>
        <v>3.LOCAL FRUITS</v>
      </c>
      <c r="AU885" s="135" t="str">
        <f t="array" ref="AU885">xlookup($E:$E,'CLV2'!$A:$A,'CLV2'!$G:$G)</f>
        <v>4.Bơ</v>
      </c>
      <c r="AV885" s="142"/>
      <c r="AW885" s="143"/>
      <c r="AX885" s="144"/>
    </row>
    <row r="886" ht="22.5" customHeight="1">
      <c r="A886" s="113"/>
      <c r="B886" s="114">
        <v>46236.0</v>
      </c>
      <c r="C886" s="115" t="s">
        <v>910</v>
      </c>
      <c r="D886" s="116" t="str">
        <f>VLOOKUP(C886,'DS ST'!A:B,2,0)</f>
        <v>ECG</v>
      </c>
      <c r="E886" s="117">
        <v>11319.0</v>
      </c>
      <c r="F886" s="115" t="s">
        <v>1290</v>
      </c>
      <c r="G886" s="115" t="s">
        <v>29</v>
      </c>
      <c r="H886" s="118">
        <v>7.0</v>
      </c>
      <c r="I886" s="118">
        <v>6.0</v>
      </c>
      <c r="J886" s="119">
        <f t="shared" si="4"/>
        <v>1</v>
      </c>
      <c r="K886" s="115" t="s">
        <v>5741</v>
      </c>
      <c r="L886" s="121" t="str">
        <f t="shared" si="5"/>
        <v>PT160325311319</v>
      </c>
      <c r="M886" s="219" t="s">
        <v>5742</v>
      </c>
      <c r="N886" s="122"/>
      <c r="O886" s="122"/>
      <c r="P886" s="119">
        <f t="shared" si="6"/>
        <v>1</v>
      </c>
      <c r="Q886" s="124"/>
      <c r="R886" s="124"/>
      <c r="S886" s="124"/>
      <c r="T886" s="125"/>
      <c r="U886" s="126" t="s">
        <v>697</v>
      </c>
      <c r="V886" s="127" t="s">
        <v>1500</v>
      </c>
      <c r="W886" s="129" t="str">
        <f t="shared" si="7"/>
        <v/>
      </c>
      <c r="X886" s="129" t="str">
        <f t="shared" si="34"/>
        <v/>
      </c>
      <c r="Y886" s="130" t="str">
        <f>IF(N(P886)&lt;=0,"",IF(OR(T886="Hình KDB",T886="Hình tele",ISNUMBER(SEARCH("Hình KDB",T886)),ISNUMBER(SEARCH("Hình tele",T886)),ISNUMBER(SEARCH("sai code",T886)),ISNUMBER(SEARCH("Thiếu kiện",U886))),"Kho rau",IF(AND(T886&lt;&gt;"Hình KDB",T886&lt;&gt;"Hình tele"),"Chưa xác định",IF(N(O886)&gt;0,IF(OR(T886="Hình KDB",T886="Hình tele",ISNUMBER(SEARCH("Hình KDB",T886)),ISNUMBER(SEARCH("Hình tele",T886)),ISNUMBER(SEARCH("sai code",T886)),ISNUMBER(SEARCH("Thiếu kiện",U886))),"Kho rau","Chưa xác định"),IF(OR(T886="Hình KDB",T886="Hình tele",ISNUMBER(SEARCH("Hình KDB",T886)),ISNUMBER(SEARCH("Hình tele",T886)),ISNUMBER(SEARCH("sai code",T886)),ISNUMBER(SEARCH("Thiếu kiện",U886))),"Kho rau",IF(V886="Chưa xác định","Chưa xác định",IF(OR(V886="DC giao thiếu",V886="TX giao thiếu kiện",V886="Hàng không đạt CL"),"Kho rau","")))))))</f>
        <v>Chưa xác định</v>
      </c>
      <c r="Z886" s="131" t="s">
        <v>3828</v>
      </c>
      <c r="AA886" s="124"/>
      <c r="AB886" s="132"/>
      <c r="AC886" s="133"/>
      <c r="AD886" s="134"/>
      <c r="AE886" s="133"/>
      <c r="AF886" s="135" t="str">
        <f t="array" ref="AF886">xlookup($E:$E,'CLV2'!$A:$A,'CLV2'!E:E)</f>
        <v>2.VEGETABLES</v>
      </c>
      <c r="AG886" s="135" t="str">
        <f t="shared" si="10"/>
        <v>Pack</v>
      </c>
      <c r="AH886" s="136">
        <f t="shared" si="11"/>
        <v>0.1428571429</v>
      </c>
      <c r="AI886" s="137">
        <f t="array" ref="AI886">XLOOKUP(E886,'Đơn giá'!A:A,'Đơn giá'!D:D)</f>
        <v>10750</v>
      </c>
      <c r="AJ886" s="138">
        <f t="shared" si="12"/>
        <v>10750</v>
      </c>
      <c r="AK886" s="138">
        <f t="shared" si="13"/>
        <v>0</v>
      </c>
      <c r="AL886" s="138">
        <f t="shared" si="14"/>
        <v>0</v>
      </c>
      <c r="AM886" s="138">
        <f t="shared" si="15"/>
        <v>0</v>
      </c>
      <c r="AN886" s="138">
        <f t="shared" si="16"/>
        <v>10750</v>
      </c>
      <c r="AO886" s="139" t="str">
        <f t="array" ref="AO886">XLOOKUP($D:$D,'DS ST'!$J:$J,'DS ST'!K:K)</f>
        <v>SC002260 - Huỳnh Thị Tuyết Nhi</v>
      </c>
      <c r="AP886" s="139" t="str">
        <f t="array" ref="AP886">XLOOKUP($D:$D,'DS ST'!$J:$J,'DS ST'!L:L)</f>
        <v>Võ Thị Huệ</v>
      </c>
      <c r="AQ886" s="139" t="str">
        <f t="array" ref="AQ886">XLOOKUP($D:$D,'DS ST'!$J:$J,'DS ST'!M:M)</f>
        <v>HCM 002</v>
      </c>
      <c r="AR886" s="140"/>
      <c r="AS886" s="140"/>
      <c r="AT886" s="135" t="str">
        <f t="array" ref="AT886">xlookup($E:$E,'CLV2'!$A:$A,'CLV2'!$F:$F)</f>
        <v>3.LEAFY VEGGIES</v>
      </c>
      <c r="AU886" s="135" t="str">
        <f t="array" ref="AU886">xlookup($E:$E,'CLV2'!$A:$A,'CLV2'!$G:$G)</f>
        <v>4.Rau Ăn Lá Thông Dụng</v>
      </c>
      <c r="AV886" s="142"/>
      <c r="AW886" s="143"/>
      <c r="AX886" s="144"/>
    </row>
    <row r="887" ht="22.5" customHeight="1">
      <c r="A887" s="113"/>
      <c r="B887" s="114">
        <v>46236.0</v>
      </c>
      <c r="C887" s="115" t="s">
        <v>910</v>
      </c>
      <c r="D887" s="116" t="str">
        <f>VLOOKUP(C887,'DS ST'!A:B,2,0)</f>
        <v>ECG</v>
      </c>
      <c r="E887" s="117">
        <v>1100867.0</v>
      </c>
      <c r="F887" s="115" t="s">
        <v>924</v>
      </c>
      <c r="G887" s="115" t="s">
        <v>104</v>
      </c>
      <c r="H887" s="118">
        <v>12.0</v>
      </c>
      <c r="I887" s="118">
        <v>11.7</v>
      </c>
      <c r="J887" s="119">
        <f t="shared" si="4"/>
        <v>0.3</v>
      </c>
      <c r="K887" s="115" t="s">
        <v>5741</v>
      </c>
      <c r="L887" s="121" t="str">
        <f t="shared" si="5"/>
        <v>PT16032531100867</v>
      </c>
      <c r="M887" s="219" t="s">
        <v>5742</v>
      </c>
      <c r="N887" s="122">
        <v>0.3000000000000007</v>
      </c>
      <c r="O887" s="122"/>
      <c r="P887" s="119">
        <f t="shared" si="6"/>
        <v>0</v>
      </c>
      <c r="Q887" s="124"/>
      <c r="R887" s="124"/>
      <c r="S887" s="124"/>
      <c r="T887" s="125"/>
      <c r="U887" s="126" t="s">
        <v>697</v>
      </c>
      <c r="V887" s="127" t="s">
        <v>492</v>
      </c>
      <c r="W887" s="129" t="str">
        <f t="shared" si="7"/>
        <v>Hao hụt</v>
      </c>
      <c r="X887" s="129" t="str">
        <f t="shared" si="34"/>
        <v/>
      </c>
      <c r="Y887" s="154" t="s">
        <v>499</v>
      </c>
      <c r="Z887" s="131" t="s">
        <v>745</v>
      </c>
      <c r="AA887" s="124"/>
      <c r="AB887" s="132"/>
      <c r="AC887" s="133"/>
      <c r="AD887" s="134"/>
      <c r="AE887" s="133"/>
      <c r="AF887" s="135" t="str">
        <f t="array" ref="AF887">xlookup($E:$E,'CLV2'!$A:$A,'CLV2'!E:E)</f>
        <v>2.FRUITS</v>
      </c>
      <c r="AG887" s="135" t="str">
        <f t="shared" si="10"/>
        <v>KG</v>
      </c>
      <c r="AH887" s="136">
        <f t="shared" si="11"/>
        <v>0.025</v>
      </c>
      <c r="AI887" s="137">
        <f t="array" ref="AI887">XLOOKUP(E887,'Đơn giá'!A:A,'Đơn giá'!D:D)</f>
        <v>33000</v>
      </c>
      <c r="AJ887" s="138">
        <f t="shared" si="12"/>
        <v>9900</v>
      </c>
      <c r="AK887" s="138">
        <f t="shared" si="13"/>
        <v>9900</v>
      </c>
      <c r="AL887" s="138">
        <f t="shared" si="14"/>
        <v>0</v>
      </c>
      <c r="AM887" s="138">
        <f t="shared" si="15"/>
        <v>0</v>
      </c>
      <c r="AN887" s="138">
        <f t="shared" si="16"/>
        <v>0</v>
      </c>
      <c r="AO887" s="139" t="str">
        <f t="array" ref="AO887">XLOOKUP($D:$D,'DS ST'!$J:$J,'DS ST'!K:K)</f>
        <v>SC002260 - Huỳnh Thị Tuyết Nhi</v>
      </c>
      <c r="AP887" s="139" t="str">
        <f t="array" ref="AP887">XLOOKUP($D:$D,'DS ST'!$J:$J,'DS ST'!L:L)</f>
        <v>Võ Thị Huệ</v>
      </c>
      <c r="AQ887" s="139" t="str">
        <f t="array" ref="AQ887">XLOOKUP($D:$D,'DS ST'!$J:$J,'DS ST'!M:M)</f>
        <v>HCM 002</v>
      </c>
      <c r="AR887" s="140"/>
      <c r="AS887" s="140"/>
      <c r="AT887" s="135" t="str">
        <f t="array" ref="AT887">xlookup($E:$E,'CLV2'!$A:$A,'CLV2'!$F:$F)</f>
        <v>3.LOCAL FRUITS</v>
      </c>
      <c r="AU887" s="135" t="str">
        <f t="array" ref="AU887">xlookup($E:$E,'CLV2'!$A:$A,'CLV2'!$G:$G)</f>
        <v>4.Bưởi</v>
      </c>
      <c r="AV887" s="142"/>
      <c r="AW887" s="143"/>
      <c r="AX887" s="144"/>
    </row>
    <row r="888" ht="22.5" customHeight="1">
      <c r="A888" s="113"/>
      <c r="B888" s="114">
        <v>46236.0</v>
      </c>
      <c r="C888" s="115" t="s">
        <v>1026</v>
      </c>
      <c r="D888" s="116" t="str">
        <f>VLOOKUP(C888,'DS ST'!A:B,2,0)</f>
        <v>LVN</v>
      </c>
      <c r="E888" s="117">
        <v>10488.0</v>
      </c>
      <c r="F888" s="115" t="s">
        <v>1731</v>
      </c>
      <c r="G888" s="115" t="s">
        <v>275</v>
      </c>
      <c r="H888" s="118">
        <v>10.0</v>
      </c>
      <c r="I888" s="118">
        <v>0.0</v>
      </c>
      <c r="J888" s="119">
        <f t="shared" si="4"/>
        <v>10</v>
      </c>
      <c r="K888" s="115" t="s">
        <v>5743</v>
      </c>
      <c r="L888" s="121" t="str">
        <f t="shared" si="5"/>
        <v>PT160325110488</v>
      </c>
      <c r="M888" s="219" t="s">
        <v>5744</v>
      </c>
      <c r="N888" s="122"/>
      <c r="O888" s="122"/>
      <c r="P888" s="119">
        <f t="shared" si="6"/>
        <v>10</v>
      </c>
      <c r="Q888" s="124"/>
      <c r="R888" s="124"/>
      <c r="S888" s="124"/>
      <c r="T888" s="125"/>
      <c r="U888" s="126" t="s">
        <v>697</v>
      </c>
      <c r="V888" s="127" t="s">
        <v>1500</v>
      </c>
      <c r="W888" s="129" t="str">
        <f t="shared" si="7"/>
        <v/>
      </c>
      <c r="X888" s="129" t="str">
        <f t="shared" si="34"/>
        <v/>
      </c>
      <c r="Y888" s="130" t="str">
        <f t="shared" ref="Y888:Y890" si="43">IF(N(P888)&lt;=0,"",IF(OR(T888="Hình KDB",T888="Hình tele",ISNUMBER(SEARCH("Hình KDB",T888)),ISNUMBER(SEARCH("Hình tele",T888)),ISNUMBER(SEARCH("sai code",T888)),ISNUMBER(SEARCH("Thiếu kiện",U888))),"Kho rau",IF(AND(T888&lt;&gt;"Hình KDB",T888&lt;&gt;"Hình tele"),"Chưa xác định",IF(N(O888)&gt;0,IF(OR(T888="Hình KDB",T888="Hình tele",ISNUMBER(SEARCH("Hình KDB",T888)),ISNUMBER(SEARCH("Hình tele",T888)),ISNUMBER(SEARCH("sai code",T888)),ISNUMBER(SEARCH("Thiếu kiện",U888))),"Kho rau","Chưa xác định"),IF(OR(T888="Hình KDB",T888="Hình tele",ISNUMBER(SEARCH("Hình KDB",T888)),ISNUMBER(SEARCH("Hình tele",T888)),ISNUMBER(SEARCH("sai code",T888)),ISNUMBER(SEARCH("Thiếu kiện",U888))),"Kho rau",IF(V888="Chưa xác định","Chưa xác định",IF(OR(V888="DC giao thiếu",V888="TX giao thiếu kiện",V888="Hàng không đạt CL"),"Kho rau","")))))))</f>
        <v>Chưa xác định</v>
      </c>
      <c r="Z888" s="131" t="s">
        <v>3828</v>
      </c>
      <c r="AA888" s="124"/>
      <c r="AB888" s="132"/>
      <c r="AC888" s="133"/>
      <c r="AD888" s="134"/>
      <c r="AE888" s="133"/>
      <c r="AF888" s="135" t="str">
        <f t="array" ref="AF888">xlookup($E:$E,'CLV2'!$A:$A,'CLV2'!E:E)</f>
        <v>2.VEGETABLES</v>
      </c>
      <c r="AG888" s="135" t="str">
        <f t="shared" si="10"/>
        <v>Pack</v>
      </c>
      <c r="AH888" s="136">
        <f t="shared" si="11"/>
        <v>1</v>
      </c>
      <c r="AI888" s="137">
        <f t="array" ref="AI888">XLOOKUP(E888,'Đơn giá'!A:A,'Đơn giá'!D:D)</f>
        <v>6500</v>
      </c>
      <c r="AJ888" s="138">
        <f t="shared" si="12"/>
        <v>65000</v>
      </c>
      <c r="AK888" s="138">
        <f t="shared" si="13"/>
        <v>0</v>
      </c>
      <c r="AL888" s="138">
        <f t="shared" si="14"/>
        <v>0</v>
      </c>
      <c r="AM888" s="138">
        <f t="shared" si="15"/>
        <v>0</v>
      </c>
      <c r="AN888" s="138">
        <f t="shared" si="16"/>
        <v>65000</v>
      </c>
      <c r="AO888" s="139" t="str">
        <f t="array" ref="AO888">XLOOKUP($D:$D,'DS ST'!$J:$J,'DS ST'!K:K)</f>
        <v>SC002220 - Nguyễn Thuỷ Tiên</v>
      </c>
      <c r="AP888" s="139" t="str">
        <f t="array" ref="AP888">XLOOKUP($D:$D,'DS ST'!$J:$J,'DS ST'!L:L)</f>
        <v>Võ Thị Huệ</v>
      </c>
      <c r="AQ888" s="139" t="str">
        <f t="array" ref="AQ888">XLOOKUP($D:$D,'DS ST'!$J:$J,'DS ST'!M:M)</f>
        <v>HCM 003</v>
      </c>
      <c r="AR888" s="140"/>
      <c r="AS888" s="140"/>
      <c r="AT888" s="135" t="str">
        <f t="array" ref="AT888">xlookup($E:$E,'CLV2'!$A:$A,'CLV2'!$F:$F)</f>
        <v>3.HERBS</v>
      </c>
      <c r="AU888" s="135" t="str">
        <f t="array" ref="AU888">xlookup($E:$E,'CLV2'!$A:$A,'CLV2'!$G:$G)</f>
        <v>4.Rau Thơm, Rau Nêm</v>
      </c>
      <c r="AV888" s="142"/>
      <c r="AW888" s="143"/>
      <c r="AX888" s="144"/>
    </row>
    <row r="889" ht="22.5" customHeight="1">
      <c r="A889" s="113"/>
      <c r="B889" s="114">
        <v>46236.0</v>
      </c>
      <c r="C889" s="115" t="s">
        <v>1026</v>
      </c>
      <c r="D889" s="116" t="str">
        <f>VLOOKUP(C889,'DS ST'!A:B,2,0)</f>
        <v>LVN</v>
      </c>
      <c r="E889" s="117">
        <v>10962.0</v>
      </c>
      <c r="F889" s="115" t="s">
        <v>848</v>
      </c>
      <c r="G889" s="115" t="s">
        <v>29</v>
      </c>
      <c r="H889" s="118">
        <v>3.0</v>
      </c>
      <c r="I889" s="118">
        <v>0.0</v>
      </c>
      <c r="J889" s="119">
        <f t="shared" si="4"/>
        <v>3</v>
      </c>
      <c r="K889" s="115" t="s">
        <v>5743</v>
      </c>
      <c r="L889" s="121" t="str">
        <f t="shared" si="5"/>
        <v>PT160325110962</v>
      </c>
      <c r="M889" s="219" t="s">
        <v>5744</v>
      </c>
      <c r="N889" s="122"/>
      <c r="O889" s="122"/>
      <c r="P889" s="119">
        <f t="shared" si="6"/>
        <v>3</v>
      </c>
      <c r="Q889" s="124"/>
      <c r="R889" s="124"/>
      <c r="S889" s="124"/>
      <c r="T889" s="125"/>
      <c r="U889" s="126" t="s">
        <v>697</v>
      </c>
      <c r="V889" s="127" t="s">
        <v>1500</v>
      </c>
      <c r="W889" s="129" t="str">
        <f t="shared" si="7"/>
        <v/>
      </c>
      <c r="X889" s="129" t="str">
        <f t="shared" si="34"/>
        <v/>
      </c>
      <c r="Y889" s="130" t="str">
        <f t="shared" si="43"/>
        <v>Chưa xác định</v>
      </c>
      <c r="Z889" s="131" t="s">
        <v>3828</v>
      </c>
      <c r="AA889" s="124"/>
      <c r="AB889" s="132"/>
      <c r="AC889" s="133"/>
      <c r="AD889" s="134"/>
      <c r="AE889" s="133"/>
      <c r="AF889" s="135" t="str">
        <f t="array" ref="AF889">xlookup($E:$E,'CLV2'!$A:$A,'CLV2'!E:E)</f>
        <v>2.VEGETABLES</v>
      </c>
      <c r="AG889" s="135" t="str">
        <f t="shared" si="10"/>
        <v>Pack</v>
      </c>
      <c r="AH889" s="136">
        <f t="shared" si="11"/>
        <v>1</v>
      </c>
      <c r="AI889" s="137">
        <f t="array" ref="AI889">XLOOKUP(E889,'Đơn giá'!A:A,'Đơn giá'!D:D)</f>
        <v>6500</v>
      </c>
      <c r="AJ889" s="138">
        <f t="shared" si="12"/>
        <v>19500</v>
      </c>
      <c r="AK889" s="138">
        <f t="shared" si="13"/>
        <v>0</v>
      </c>
      <c r="AL889" s="138">
        <f t="shared" si="14"/>
        <v>0</v>
      </c>
      <c r="AM889" s="138">
        <f t="shared" si="15"/>
        <v>0</v>
      </c>
      <c r="AN889" s="138">
        <f t="shared" si="16"/>
        <v>19500</v>
      </c>
      <c r="AO889" s="139" t="str">
        <f t="array" ref="AO889">XLOOKUP($D:$D,'DS ST'!$J:$J,'DS ST'!K:K)</f>
        <v>SC002220 - Nguyễn Thuỷ Tiên</v>
      </c>
      <c r="AP889" s="139" t="str">
        <f t="array" ref="AP889">XLOOKUP($D:$D,'DS ST'!$J:$J,'DS ST'!L:L)</f>
        <v>Võ Thị Huệ</v>
      </c>
      <c r="AQ889" s="139" t="str">
        <f t="array" ref="AQ889">XLOOKUP($D:$D,'DS ST'!$J:$J,'DS ST'!M:M)</f>
        <v>HCM 003</v>
      </c>
      <c r="AR889" s="140"/>
      <c r="AS889" s="140"/>
      <c r="AT889" s="135" t="str">
        <f t="array" ref="AT889">xlookup($E:$E,'CLV2'!$A:$A,'CLV2'!$F:$F)</f>
        <v>3.HERBS</v>
      </c>
      <c r="AU889" s="135" t="str">
        <f t="array" ref="AU889">xlookup($E:$E,'CLV2'!$A:$A,'CLV2'!$G:$G)</f>
        <v>4.Rau Thơm, Rau Nêm</v>
      </c>
      <c r="AV889" s="142"/>
      <c r="AW889" s="143"/>
      <c r="AX889" s="144"/>
    </row>
    <row r="890" ht="22.5" customHeight="1">
      <c r="A890" s="113"/>
      <c r="B890" s="114">
        <v>46236.0</v>
      </c>
      <c r="C890" s="115" t="s">
        <v>1026</v>
      </c>
      <c r="D890" s="116" t="str">
        <f>VLOOKUP(C890,'DS ST'!A:B,2,0)</f>
        <v>LVN</v>
      </c>
      <c r="E890" s="117">
        <v>11489.0</v>
      </c>
      <c r="F890" s="115" t="s">
        <v>1311</v>
      </c>
      <c r="G890" s="115" t="s">
        <v>29</v>
      </c>
      <c r="H890" s="118">
        <v>10.0</v>
      </c>
      <c r="I890" s="118">
        <v>9.0</v>
      </c>
      <c r="J890" s="119">
        <f t="shared" si="4"/>
        <v>1</v>
      </c>
      <c r="K890" s="115" t="s">
        <v>5743</v>
      </c>
      <c r="L890" s="121" t="str">
        <f t="shared" si="5"/>
        <v>PT160325111489</v>
      </c>
      <c r="M890" s="219" t="s">
        <v>5744</v>
      </c>
      <c r="N890" s="122"/>
      <c r="O890" s="122"/>
      <c r="P890" s="119">
        <f t="shared" si="6"/>
        <v>1</v>
      </c>
      <c r="Q890" s="124"/>
      <c r="R890" s="124"/>
      <c r="S890" s="124"/>
      <c r="T890" s="125"/>
      <c r="U890" s="126" t="s">
        <v>697</v>
      </c>
      <c r="V890" s="127" t="s">
        <v>1500</v>
      </c>
      <c r="W890" s="129" t="str">
        <f t="shared" si="7"/>
        <v/>
      </c>
      <c r="X890" s="129" t="str">
        <f t="shared" si="34"/>
        <v/>
      </c>
      <c r="Y890" s="130" t="str">
        <f t="shared" si="43"/>
        <v>Chưa xác định</v>
      </c>
      <c r="Z890" s="131" t="s">
        <v>3828</v>
      </c>
      <c r="AA890" s="124"/>
      <c r="AB890" s="132"/>
      <c r="AC890" s="133"/>
      <c r="AD890" s="134"/>
      <c r="AE890" s="133"/>
      <c r="AF890" s="135" t="str">
        <f t="array" ref="AF890">xlookup($E:$E,'CLV2'!$A:$A,'CLV2'!E:E)</f>
        <v>2.VEGETABLES</v>
      </c>
      <c r="AG890" s="135" t="str">
        <f t="shared" si="10"/>
        <v>Pack</v>
      </c>
      <c r="AH890" s="136">
        <f t="shared" si="11"/>
        <v>0.1</v>
      </c>
      <c r="AI890" s="137">
        <f t="array" ref="AI890">XLOOKUP(E890,'Đơn giá'!A:A,'Đơn giá'!D:D)</f>
        <v>15000</v>
      </c>
      <c r="AJ890" s="138">
        <f t="shared" si="12"/>
        <v>15000</v>
      </c>
      <c r="AK890" s="138">
        <f t="shared" si="13"/>
        <v>0</v>
      </c>
      <c r="AL890" s="138">
        <f t="shared" si="14"/>
        <v>0</v>
      </c>
      <c r="AM890" s="138">
        <f t="shared" si="15"/>
        <v>0</v>
      </c>
      <c r="AN890" s="138">
        <f t="shared" si="16"/>
        <v>15000</v>
      </c>
      <c r="AO890" s="139" t="str">
        <f t="array" ref="AO890">XLOOKUP($D:$D,'DS ST'!$J:$J,'DS ST'!K:K)</f>
        <v>SC002220 - Nguyễn Thuỷ Tiên</v>
      </c>
      <c r="AP890" s="139" t="str">
        <f t="array" ref="AP890">XLOOKUP($D:$D,'DS ST'!$J:$J,'DS ST'!L:L)</f>
        <v>Võ Thị Huệ</v>
      </c>
      <c r="AQ890" s="139" t="str">
        <f t="array" ref="AQ890">XLOOKUP($D:$D,'DS ST'!$J:$J,'DS ST'!M:M)</f>
        <v>HCM 003</v>
      </c>
      <c r="AR890" s="140"/>
      <c r="AS890" s="140"/>
      <c r="AT890" s="135" t="str">
        <f t="array" ref="AT890">xlookup($E:$E,'CLV2'!$A:$A,'CLV2'!$F:$F)</f>
        <v>3.MUSHROOM</v>
      </c>
      <c r="AU890" s="135" t="str">
        <f t="array" ref="AU890">xlookup($E:$E,'CLV2'!$A:$A,'CLV2'!$G:$G)</f>
        <v>4.Nấm Cục</v>
      </c>
      <c r="AV890" s="142"/>
      <c r="AW890" s="143"/>
      <c r="AX890" s="144"/>
    </row>
    <row r="891" ht="22.5" customHeight="1">
      <c r="A891" s="113"/>
      <c r="B891" s="114">
        <v>46236.0</v>
      </c>
      <c r="C891" s="115" t="s">
        <v>1026</v>
      </c>
      <c r="D891" s="116" t="str">
        <f>VLOOKUP(C891,'DS ST'!A:B,2,0)</f>
        <v>LVN</v>
      </c>
      <c r="E891" s="117">
        <v>1101079.0</v>
      </c>
      <c r="F891" s="115" t="s">
        <v>2047</v>
      </c>
      <c r="G891" s="115" t="s">
        <v>104</v>
      </c>
      <c r="H891" s="118">
        <v>9.2</v>
      </c>
      <c r="I891" s="118">
        <v>9.17</v>
      </c>
      <c r="J891" s="119">
        <f t="shared" si="4"/>
        <v>0.03</v>
      </c>
      <c r="K891" s="115" t="s">
        <v>5743</v>
      </c>
      <c r="L891" s="121" t="str">
        <f t="shared" si="5"/>
        <v>PT16032511101079</v>
      </c>
      <c r="M891" s="219" t="s">
        <v>5744</v>
      </c>
      <c r="N891" s="122"/>
      <c r="O891" s="122">
        <v>0.02999999999999936</v>
      </c>
      <c r="P891" s="119">
        <f t="shared" si="6"/>
        <v>0</v>
      </c>
      <c r="Q891" s="153" t="s">
        <v>5745</v>
      </c>
      <c r="R891" s="124"/>
      <c r="S891" s="124"/>
      <c r="T891" s="125"/>
      <c r="U891" s="126" t="s">
        <v>697</v>
      </c>
      <c r="V891" s="127" t="s">
        <v>3037</v>
      </c>
      <c r="W891" s="129" t="str">
        <f t="shared" si="7"/>
        <v/>
      </c>
      <c r="X891" s="129" t="str">
        <f t="shared" si="34"/>
        <v>Siêu thị</v>
      </c>
      <c r="Y891" s="154"/>
      <c r="Z891" s="131" t="s">
        <v>745</v>
      </c>
      <c r="AA891" s="124"/>
      <c r="AB891" s="132"/>
      <c r="AC891" s="133"/>
      <c r="AD891" s="134"/>
      <c r="AE891" s="133"/>
      <c r="AF891" s="135" t="str">
        <f t="array" ref="AF891">xlookup($E:$E,'CLV2'!$A:$A,'CLV2'!E:E)</f>
        <v>2.FRUITS</v>
      </c>
      <c r="AG891" s="135" t="str">
        <f t="shared" si="10"/>
        <v>KG</v>
      </c>
      <c r="AH891" s="136">
        <f t="shared" si="11"/>
        <v>0.003260869565</v>
      </c>
      <c r="AI891" s="137">
        <f t="array" ref="AI891">XLOOKUP(E891,'Đơn giá'!A:A,'Đơn giá'!D:D)</f>
        <v>69416</v>
      </c>
      <c r="AJ891" s="138">
        <f t="shared" si="12"/>
        <v>2082.48</v>
      </c>
      <c r="AK891" s="138">
        <f t="shared" si="13"/>
        <v>0</v>
      </c>
      <c r="AL891" s="138">
        <f t="shared" si="14"/>
        <v>2082.48</v>
      </c>
      <c r="AM891" s="138">
        <f t="shared" si="15"/>
        <v>0</v>
      </c>
      <c r="AN891" s="138">
        <f t="shared" si="16"/>
        <v>0</v>
      </c>
      <c r="AO891" s="139" t="str">
        <f t="array" ref="AO891">XLOOKUP($D:$D,'DS ST'!$J:$J,'DS ST'!K:K)</f>
        <v>SC002220 - Nguyễn Thuỷ Tiên</v>
      </c>
      <c r="AP891" s="139" t="str">
        <f t="array" ref="AP891">XLOOKUP($D:$D,'DS ST'!$J:$J,'DS ST'!L:L)</f>
        <v>Võ Thị Huệ</v>
      </c>
      <c r="AQ891" s="139" t="str">
        <f t="array" ref="AQ891">XLOOKUP($D:$D,'DS ST'!$J:$J,'DS ST'!M:M)</f>
        <v>HCM 003</v>
      </c>
      <c r="AR891" s="140"/>
      <c r="AS891" s="140"/>
      <c r="AT891" s="135" t="str">
        <f t="array" ref="AT891">xlookup($E:$E,'CLV2'!$A:$A,'CLV2'!$F:$F)</f>
        <v>3.LOCAL FRUITS</v>
      </c>
      <c r="AU891" s="135" t="str">
        <f t="array" ref="AU891">xlookup($E:$E,'CLV2'!$A:$A,'CLV2'!$G:$G)</f>
        <v>4.Bơ</v>
      </c>
      <c r="AV891" s="142"/>
      <c r="AW891" s="143"/>
      <c r="AX891" s="144"/>
    </row>
    <row r="892" ht="22.5" customHeight="1">
      <c r="A892" s="113"/>
      <c r="B892" s="114">
        <v>46236.0</v>
      </c>
      <c r="C892" s="115" t="s">
        <v>1026</v>
      </c>
      <c r="D892" s="116" t="str">
        <f>VLOOKUP(C892,'DS ST'!A:B,2,0)</f>
        <v>LVN</v>
      </c>
      <c r="E892" s="117">
        <v>1101366.0</v>
      </c>
      <c r="F892" s="115" t="s">
        <v>1804</v>
      </c>
      <c r="G892" s="115" t="s">
        <v>104</v>
      </c>
      <c r="H892" s="118">
        <v>4.0</v>
      </c>
      <c r="I892" s="118">
        <v>3.95</v>
      </c>
      <c r="J892" s="119">
        <f t="shared" si="4"/>
        <v>0.05</v>
      </c>
      <c r="K892" s="115" t="s">
        <v>5743</v>
      </c>
      <c r="L892" s="121" t="str">
        <f t="shared" si="5"/>
        <v>PT16032511101366</v>
      </c>
      <c r="M892" s="219" t="s">
        <v>5744</v>
      </c>
      <c r="N892" s="122"/>
      <c r="O892" s="122">
        <v>0.04999999999999982</v>
      </c>
      <c r="P892" s="119">
        <f t="shared" si="6"/>
        <v>0</v>
      </c>
      <c r="Q892" s="153" t="s">
        <v>5745</v>
      </c>
      <c r="R892" s="124"/>
      <c r="S892" s="124"/>
      <c r="T892" s="125"/>
      <c r="U892" s="126" t="s">
        <v>697</v>
      </c>
      <c r="V892" s="127" t="s">
        <v>3037</v>
      </c>
      <c r="W892" s="129" t="str">
        <f t="shared" si="7"/>
        <v/>
      </c>
      <c r="X892" s="129" t="str">
        <f t="shared" si="34"/>
        <v>Siêu thị</v>
      </c>
      <c r="Y892" s="154"/>
      <c r="Z892" s="131" t="s">
        <v>745</v>
      </c>
      <c r="AA892" s="124"/>
      <c r="AB892" s="132"/>
      <c r="AC892" s="133"/>
      <c r="AD892" s="134"/>
      <c r="AE892" s="133"/>
      <c r="AF892" s="135" t="str">
        <f t="array" ref="AF892">xlookup($E:$E,'CLV2'!$A:$A,'CLV2'!E:E)</f>
        <v>2.VEGETABLES</v>
      </c>
      <c r="AG892" s="135" t="str">
        <f t="shared" si="10"/>
        <v>KG</v>
      </c>
      <c r="AH892" s="136">
        <f t="shared" si="11"/>
        <v>0.0125</v>
      </c>
      <c r="AI892" s="137">
        <f t="array" ref="AI892">XLOOKUP(E892,'Đơn giá'!A:A,'Đơn giá'!D:D)</f>
        <v>55000</v>
      </c>
      <c r="AJ892" s="138">
        <f t="shared" si="12"/>
        <v>2750</v>
      </c>
      <c r="AK892" s="138">
        <f t="shared" si="13"/>
        <v>0</v>
      </c>
      <c r="AL892" s="138">
        <f t="shared" si="14"/>
        <v>2750</v>
      </c>
      <c r="AM892" s="138">
        <f t="shared" si="15"/>
        <v>0</v>
      </c>
      <c r="AN892" s="138">
        <f t="shared" si="16"/>
        <v>0</v>
      </c>
      <c r="AO892" s="139" t="str">
        <f t="array" ref="AO892">XLOOKUP($D:$D,'DS ST'!$J:$J,'DS ST'!K:K)</f>
        <v>SC002220 - Nguyễn Thuỷ Tiên</v>
      </c>
      <c r="AP892" s="139" t="str">
        <f t="array" ref="AP892">XLOOKUP($D:$D,'DS ST'!$J:$J,'DS ST'!L:L)</f>
        <v>Võ Thị Huệ</v>
      </c>
      <c r="AQ892" s="139" t="str">
        <f t="array" ref="AQ892">XLOOKUP($D:$D,'DS ST'!$J:$J,'DS ST'!M:M)</f>
        <v>HCM 003</v>
      </c>
      <c r="AR892" s="140"/>
      <c r="AS892" s="140"/>
      <c r="AT892" s="135" t="str">
        <f t="array" ref="AT892">xlookup($E:$E,'CLV2'!$A:$A,'CLV2'!$F:$F)</f>
        <v>3.LEAFY VEGGIES</v>
      </c>
      <c r="AU892" s="135" t="str">
        <f t="array" ref="AU892">xlookup($E:$E,'CLV2'!$A:$A,'CLV2'!$G:$G)</f>
        <v>4.Rau Ăn Bông</v>
      </c>
      <c r="AV892" s="142"/>
      <c r="AW892" s="143"/>
      <c r="AX892" s="144"/>
    </row>
    <row r="893" ht="22.5" customHeight="1">
      <c r="A893" s="113"/>
      <c r="B893" s="114">
        <v>46236.0</v>
      </c>
      <c r="C893" s="115" t="s">
        <v>1026</v>
      </c>
      <c r="D893" s="116" t="str">
        <f>VLOOKUP(C893,'DS ST'!A:B,2,0)</f>
        <v>LVN</v>
      </c>
      <c r="E893" s="117">
        <v>1102981.0</v>
      </c>
      <c r="F893" s="115" t="s">
        <v>5260</v>
      </c>
      <c r="G893" s="115" t="s">
        <v>104</v>
      </c>
      <c r="H893" s="118">
        <v>6.2</v>
      </c>
      <c r="I893" s="118">
        <v>6.1</v>
      </c>
      <c r="J893" s="119">
        <f t="shared" si="4"/>
        <v>0.1</v>
      </c>
      <c r="K893" s="115" t="s">
        <v>5743</v>
      </c>
      <c r="L893" s="121" t="str">
        <f t="shared" si="5"/>
        <v>PT16032511102981</v>
      </c>
      <c r="M893" s="219" t="s">
        <v>5744</v>
      </c>
      <c r="N893" s="122">
        <v>0.10000000000000053</v>
      </c>
      <c r="O893" s="122"/>
      <c r="P893" s="119">
        <f t="shared" si="6"/>
        <v>0</v>
      </c>
      <c r="Q893" s="124"/>
      <c r="R893" s="124"/>
      <c r="S893" s="124"/>
      <c r="T893" s="125" t="s">
        <v>695</v>
      </c>
      <c r="U893" s="126" t="s">
        <v>697</v>
      </c>
      <c r="V893" s="127" t="s">
        <v>492</v>
      </c>
      <c r="W893" s="129" t="str">
        <f t="shared" si="7"/>
        <v>Hao hụt</v>
      </c>
      <c r="X893" s="129" t="str">
        <f t="shared" si="34"/>
        <v/>
      </c>
      <c r="Y893" s="154" t="s">
        <v>499</v>
      </c>
      <c r="Z893" s="131" t="s">
        <v>745</v>
      </c>
      <c r="AA893" s="124"/>
      <c r="AB893" s="132"/>
      <c r="AC893" s="133"/>
      <c r="AD893" s="134"/>
      <c r="AE893" s="133"/>
      <c r="AF893" s="135" t="str">
        <f t="array" ref="AF893">xlookup($E:$E,'CLV2'!$A:$A,'CLV2'!E:E)</f>
        <v>2.FRUITS</v>
      </c>
      <c r="AG893" s="135" t="str">
        <f t="shared" si="10"/>
        <v>KG</v>
      </c>
      <c r="AH893" s="136">
        <f t="shared" si="11"/>
        <v>0.01612903226</v>
      </c>
      <c r="AI893" s="137" t="str">
        <f t="array" ref="AI893">XLOOKUP(E893,'Đơn giá'!A:A,'Đơn giá'!D:D)</f>
        <v>#N/A</v>
      </c>
      <c r="AJ893" s="138" t="str">
        <f t="shared" si="12"/>
        <v>#N/A</v>
      </c>
      <c r="AK893" s="138" t="str">
        <f t="shared" si="13"/>
        <v>#N/A</v>
      </c>
      <c r="AL893" s="138">
        <f t="shared" si="14"/>
        <v>0</v>
      </c>
      <c r="AM893" s="138" t="str">
        <f t="shared" si="15"/>
        <v>#N/A</v>
      </c>
      <c r="AN893" s="138">
        <f t="shared" si="16"/>
        <v>0</v>
      </c>
      <c r="AO893" s="139" t="str">
        <f t="array" ref="AO893">XLOOKUP($D:$D,'DS ST'!$J:$J,'DS ST'!K:K)</f>
        <v>SC002220 - Nguyễn Thuỷ Tiên</v>
      </c>
      <c r="AP893" s="139" t="str">
        <f t="array" ref="AP893">XLOOKUP($D:$D,'DS ST'!$J:$J,'DS ST'!L:L)</f>
        <v>Võ Thị Huệ</v>
      </c>
      <c r="AQ893" s="139" t="str">
        <f t="array" ref="AQ893">XLOOKUP($D:$D,'DS ST'!$J:$J,'DS ST'!M:M)</f>
        <v>HCM 003</v>
      </c>
      <c r="AR893" s="140"/>
      <c r="AS893" s="140"/>
      <c r="AT893" s="135" t="str">
        <f t="array" ref="AT893">xlookup($E:$E,'CLV2'!$A:$A,'CLV2'!$F:$F)</f>
        <v>3.LOCAL FRUITS</v>
      </c>
      <c r="AU893" s="135" t="str">
        <f t="array" ref="AU893">xlookup($E:$E,'CLV2'!$A:$A,'CLV2'!$G:$G)</f>
        <v>4.Bơ</v>
      </c>
      <c r="AV893" s="142"/>
      <c r="AW893" s="143"/>
      <c r="AX893" s="144"/>
    </row>
    <row r="894" ht="22.5" customHeight="1">
      <c r="A894" s="113"/>
      <c r="B894" s="114">
        <v>46236.0</v>
      </c>
      <c r="C894" s="115" t="s">
        <v>933</v>
      </c>
      <c r="D894" s="116" t="str">
        <f>VLOOKUP(C894,'DS ST'!A:B,2,0)</f>
        <v>ERT</v>
      </c>
      <c r="E894" s="117">
        <v>1101992.0</v>
      </c>
      <c r="F894" s="115" t="s">
        <v>1193</v>
      </c>
      <c r="G894" s="115" t="s">
        <v>104</v>
      </c>
      <c r="H894" s="118">
        <v>6.0</v>
      </c>
      <c r="I894" s="118">
        <v>5.505</v>
      </c>
      <c r="J894" s="119">
        <f t="shared" si="4"/>
        <v>0.495</v>
      </c>
      <c r="K894" s="115" t="s">
        <v>5746</v>
      </c>
      <c r="L894" s="121" t="str">
        <f t="shared" si="5"/>
        <v>PT16032501101992</v>
      </c>
      <c r="M894" s="219" t="s">
        <v>5747</v>
      </c>
      <c r="N894" s="122"/>
      <c r="O894" s="122"/>
      <c r="P894" s="119">
        <f t="shared" si="6"/>
        <v>0.495</v>
      </c>
      <c r="Q894" s="124"/>
      <c r="R894" s="124"/>
      <c r="S894" s="124"/>
      <c r="T894" s="125" t="s">
        <v>695</v>
      </c>
      <c r="U894" s="126" t="s">
        <v>697</v>
      </c>
      <c r="V894" s="127" t="s">
        <v>1500</v>
      </c>
      <c r="W894" s="129" t="str">
        <f t="shared" si="7"/>
        <v/>
      </c>
      <c r="X894" s="129" t="str">
        <f t="shared" si="34"/>
        <v/>
      </c>
      <c r="Y894" s="154" t="s">
        <v>499</v>
      </c>
      <c r="Z894" s="131" t="s">
        <v>745</v>
      </c>
      <c r="AA894" s="124"/>
      <c r="AB894" s="132"/>
      <c r="AC894" s="133"/>
      <c r="AD894" s="134"/>
      <c r="AE894" s="133"/>
      <c r="AF894" s="135" t="str">
        <f t="array" ref="AF894">xlookup($E:$E,'CLV2'!$A:$A,'CLV2'!E:E)</f>
        <v>2.FRUITS</v>
      </c>
      <c r="AG894" s="135" t="str">
        <f t="shared" si="10"/>
        <v>KG</v>
      </c>
      <c r="AH894" s="136">
        <f t="shared" si="11"/>
        <v>0.0825</v>
      </c>
      <c r="AI894" s="137">
        <f t="array" ref="AI894">XLOOKUP(E894,'Đơn giá'!A:A,'Đơn giá'!D:D)</f>
        <v>37000</v>
      </c>
      <c r="AJ894" s="138">
        <f t="shared" si="12"/>
        <v>18315</v>
      </c>
      <c r="AK894" s="138">
        <f t="shared" si="13"/>
        <v>0</v>
      </c>
      <c r="AL894" s="138">
        <f t="shared" si="14"/>
        <v>0</v>
      </c>
      <c r="AM894" s="138">
        <f t="shared" si="15"/>
        <v>18315</v>
      </c>
      <c r="AN894" s="138">
        <f t="shared" si="16"/>
        <v>0</v>
      </c>
      <c r="AO894" s="139" t="str">
        <f t="array" ref="AO894">XLOOKUP($D:$D,'DS ST'!$J:$J,'DS ST'!K:K)</f>
        <v>SC002206 - Hứa Thái Hiển</v>
      </c>
      <c r="AP894" s="139" t="str">
        <f t="array" ref="AP894">XLOOKUP($D:$D,'DS ST'!$J:$J,'DS ST'!L:L)</f>
        <v>Võ Thị Huệ</v>
      </c>
      <c r="AQ894" s="139" t="str">
        <f t="array" ref="AQ894">XLOOKUP($D:$D,'DS ST'!$J:$J,'DS ST'!M:M)</f>
        <v>HCM 023</v>
      </c>
      <c r="AR894" s="140"/>
      <c r="AS894" s="140"/>
      <c r="AT894" s="135" t="str">
        <f t="array" ref="AT894">xlookup($E:$E,'CLV2'!$A:$A,'CLV2'!$F:$F)</f>
        <v>3.LOCAL FRUITS</v>
      </c>
      <c r="AU894" s="135" t="str">
        <f t="array" ref="AU894">xlookup($E:$E,'CLV2'!$A:$A,'CLV2'!$G:$G)</f>
        <v>4.Xoài</v>
      </c>
      <c r="AV894" s="142"/>
      <c r="AW894" s="143"/>
      <c r="AX894" s="144"/>
    </row>
    <row r="895" ht="22.5" customHeight="1">
      <c r="A895" s="113"/>
      <c r="B895" s="114">
        <v>46236.0</v>
      </c>
      <c r="C895" s="115" t="s">
        <v>933</v>
      </c>
      <c r="D895" s="116" t="str">
        <f>VLOOKUP(C895,'DS ST'!A:B,2,0)</f>
        <v>ERT</v>
      </c>
      <c r="E895" s="117">
        <v>8.936088900036E12</v>
      </c>
      <c r="F895" s="115" t="s">
        <v>1358</v>
      </c>
      <c r="G895" s="115" t="s">
        <v>29</v>
      </c>
      <c r="H895" s="118">
        <v>48.0</v>
      </c>
      <c r="I895" s="118">
        <v>46.0</v>
      </c>
      <c r="J895" s="119">
        <f t="shared" si="4"/>
        <v>2</v>
      </c>
      <c r="K895" s="115" t="s">
        <v>5746</v>
      </c>
      <c r="L895" s="121" t="str">
        <f t="shared" si="5"/>
        <v>PT16032508936088900036</v>
      </c>
      <c r="M895" s="219" t="s">
        <v>5747</v>
      </c>
      <c r="N895" s="122"/>
      <c r="O895" s="122"/>
      <c r="P895" s="119">
        <f t="shared" si="6"/>
        <v>2</v>
      </c>
      <c r="Q895" s="124"/>
      <c r="R895" s="124"/>
      <c r="S895" s="124"/>
      <c r="T895" s="125"/>
      <c r="U895" s="126" t="s">
        <v>697</v>
      </c>
      <c r="V895" s="127" t="s">
        <v>1500</v>
      </c>
      <c r="W895" s="129" t="str">
        <f t="shared" si="7"/>
        <v/>
      </c>
      <c r="X895" s="129" t="str">
        <f t="shared" si="34"/>
        <v/>
      </c>
      <c r="Y895" s="130" t="str">
        <f t="shared" ref="Y895:Y897" si="44">IF(N(P895)&lt;=0,"",IF(OR(T895="Hình KDB",T895="Hình tele",ISNUMBER(SEARCH("Hình KDB",T895)),ISNUMBER(SEARCH("Hình tele",T895)),ISNUMBER(SEARCH("sai code",T895)),ISNUMBER(SEARCH("Thiếu kiện",U895))),"Kho rau",IF(AND(T895&lt;&gt;"Hình KDB",T895&lt;&gt;"Hình tele"),"Chưa xác định",IF(N(O895)&gt;0,IF(OR(T895="Hình KDB",T895="Hình tele",ISNUMBER(SEARCH("Hình KDB",T895)),ISNUMBER(SEARCH("Hình tele",T895)),ISNUMBER(SEARCH("sai code",T895)),ISNUMBER(SEARCH("Thiếu kiện",U895))),"Kho rau","Chưa xác định"),IF(OR(T895="Hình KDB",T895="Hình tele",ISNUMBER(SEARCH("Hình KDB",T895)),ISNUMBER(SEARCH("Hình tele",T895)),ISNUMBER(SEARCH("sai code",T895)),ISNUMBER(SEARCH("Thiếu kiện",U895))),"Kho rau",IF(V895="Chưa xác định","Chưa xác định",IF(OR(V895="DC giao thiếu",V895="TX giao thiếu kiện",V895="Hàng không đạt CL"),"Kho rau","")))))))</f>
        <v>Chưa xác định</v>
      </c>
      <c r="Z895" s="131" t="s">
        <v>3828</v>
      </c>
      <c r="AA895" s="124"/>
      <c r="AB895" s="132"/>
      <c r="AC895" s="133"/>
      <c r="AD895" s="134"/>
      <c r="AE895" s="133"/>
      <c r="AF895" s="135" t="str">
        <f t="array" ref="AF895">xlookup($E:$E,'CLV2'!$A:$A,'CLV2'!E:E)</f>
        <v>2.DELICA</v>
      </c>
      <c r="AG895" s="135" t="str">
        <f t="shared" si="10"/>
        <v>Pack</v>
      </c>
      <c r="AH895" s="136">
        <f t="shared" si="11"/>
        <v>0.04166666667</v>
      </c>
      <c r="AI895" s="137">
        <f t="array" ref="AI895">XLOOKUP(E895,'Đơn giá'!A:A,'Đơn giá'!D:D)</f>
        <v>6300</v>
      </c>
      <c r="AJ895" s="138">
        <f t="shared" si="12"/>
        <v>12600</v>
      </c>
      <c r="AK895" s="138">
        <f t="shared" si="13"/>
        <v>0</v>
      </c>
      <c r="AL895" s="138">
        <f t="shared" si="14"/>
        <v>0</v>
      </c>
      <c r="AM895" s="138">
        <f t="shared" si="15"/>
        <v>0</v>
      </c>
      <c r="AN895" s="138">
        <f t="shared" si="16"/>
        <v>12600</v>
      </c>
      <c r="AO895" s="139" t="str">
        <f t="array" ref="AO895">XLOOKUP($D:$D,'DS ST'!$J:$J,'DS ST'!K:K)</f>
        <v>SC002206 - Hứa Thái Hiển</v>
      </c>
      <c r="AP895" s="139" t="str">
        <f t="array" ref="AP895">XLOOKUP($D:$D,'DS ST'!$J:$J,'DS ST'!L:L)</f>
        <v>Võ Thị Huệ</v>
      </c>
      <c r="AQ895" s="139" t="str">
        <f t="array" ref="AQ895">XLOOKUP($D:$D,'DS ST'!$J:$J,'DS ST'!M:M)</f>
        <v>HCM 023</v>
      </c>
      <c r="AR895" s="140"/>
      <c r="AS895" s="140"/>
      <c r="AT895" s="135" t="str">
        <f t="array" ref="AT895">xlookup($E:$E,'CLV2'!$A:$A,'CLV2'!$F:$F)</f>
        <v>3.MATERIAL DELICA</v>
      </c>
      <c r="AU895" s="135" t="str">
        <f t="array" ref="AU895">xlookup($E:$E,'CLV2'!$A:$A,'CLV2'!$G:$G)</f>
        <v>4.BÚN TƯƠI CÁC LOẠI</v>
      </c>
      <c r="AV895" s="142"/>
      <c r="AW895" s="143"/>
      <c r="AX895" s="144"/>
    </row>
    <row r="896" ht="22.5" customHeight="1">
      <c r="A896" s="113"/>
      <c r="B896" s="114">
        <v>46236.0</v>
      </c>
      <c r="C896" s="115" t="s">
        <v>940</v>
      </c>
      <c r="D896" s="116" t="str">
        <f>VLOOKUP(C896,'DS ST'!A:B,2,0)</f>
        <v>GHA</v>
      </c>
      <c r="E896" s="117">
        <v>10790.0</v>
      </c>
      <c r="F896" s="115" t="s">
        <v>598</v>
      </c>
      <c r="G896" s="115" t="s">
        <v>29</v>
      </c>
      <c r="H896" s="118">
        <v>20.0</v>
      </c>
      <c r="I896" s="118">
        <v>18.0</v>
      </c>
      <c r="J896" s="119">
        <f t="shared" si="4"/>
        <v>2</v>
      </c>
      <c r="K896" s="115" t="s">
        <v>5748</v>
      </c>
      <c r="L896" s="121" t="str">
        <f t="shared" si="5"/>
        <v>PT160324810790</v>
      </c>
      <c r="M896" s="219" t="s">
        <v>5749</v>
      </c>
      <c r="N896" s="122"/>
      <c r="O896" s="122"/>
      <c r="P896" s="119">
        <f t="shared" si="6"/>
        <v>2</v>
      </c>
      <c r="Q896" s="124"/>
      <c r="R896" s="124"/>
      <c r="S896" s="124"/>
      <c r="T896" s="125"/>
      <c r="U896" s="126" t="s">
        <v>697</v>
      </c>
      <c r="V896" s="127" t="s">
        <v>1500</v>
      </c>
      <c r="W896" s="129" t="str">
        <f t="shared" si="7"/>
        <v/>
      </c>
      <c r="X896" s="129" t="str">
        <f t="shared" si="34"/>
        <v/>
      </c>
      <c r="Y896" s="130" t="str">
        <f t="shared" si="44"/>
        <v>Chưa xác định</v>
      </c>
      <c r="Z896" s="131" t="s">
        <v>3828</v>
      </c>
      <c r="AA896" s="124"/>
      <c r="AB896" s="132"/>
      <c r="AC896" s="133"/>
      <c r="AD896" s="134"/>
      <c r="AE896" s="133"/>
      <c r="AF896" s="135" t="str">
        <f t="array" ref="AF896">xlookup($E:$E,'CLV2'!$A:$A,'CLV2'!E:E)</f>
        <v>2.VEGETABLES</v>
      </c>
      <c r="AG896" s="135" t="str">
        <f t="shared" si="10"/>
        <v>Pack</v>
      </c>
      <c r="AH896" s="136">
        <f t="shared" si="11"/>
        <v>0.1</v>
      </c>
      <c r="AI896" s="137">
        <f t="array" ref="AI896">XLOOKUP(E896,'Đơn giá'!A:A,'Đơn giá'!D:D)</f>
        <v>5000</v>
      </c>
      <c r="AJ896" s="138">
        <f t="shared" si="12"/>
        <v>10000</v>
      </c>
      <c r="AK896" s="138">
        <f t="shared" si="13"/>
        <v>0</v>
      </c>
      <c r="AL896" s="138">
        <f t="shared" si="14"/>
        <v>0</v>
      </c>
      <c r="AM896" s="138">
        <f t="shared" si="15"/>
        <v>0</v>
      </c>
      <c r="AN896" s="138">
        <f t="shared" si="16"/>
        <v>10000</v>
      </c>
      <c r="AO896" s="139" t="str">
        <f t="array" ref="AO896">XLOOKUP($D:$D,'DS ST'!$J:$J,'DS ST'!K:K)</f>
        <v>SC006728 - Nguyễn Đình Vũ</v>
      </c>
      <c r="AP896" s="139" t="str">
        <f t="array" ref="AP896">XLOOKUP($D:$D,'DS ST'!$J:$J,'DS ST'!L:L)</f>
        <v>Nguyễn Thị Cà</v>
      </c>
      <c r="AQ896" s="139" t="str">
        <f t="array" ref="AQ896">XLOOKUP($D:$D,'DS ST'!$J:$J,'DS ST'!M:M)</f>
        <v>HCM 006</v>
      </c>
      <c r="AR896" s="140"/>
      <c r="AS896" s="140"/>
      <c r="AT896" s="135" t="str">
        <f t="array" ref="AT896">xlookup($E:$E,'CLV2'!$A:$A,'CLV2'!$F:$F)</f>
        <v>3.HERBS</v>
      </c>
      <c r="AU896" s="135" t="str">
        <f t="array" ref="AU896">xlookup($E:$E,'CLV2'!$A:$A,'CLV2'!$G:$G)</f>
        <v>4.Rau Thơm, Rau Nêm</v>
      </c>
      <c r="AV896" s="142"/>
      <c r="AW896" s="143"/>
      <c r="AX896" s="144"/>
    </row>
    <row r="897" ht="22.5" customHeight="1">
      <c r="A897" s="113"/>
      <c r="B897" s="114">
        <v>46236.0</v>
      </c>
      <c r="C897" s="115" t="s">
        <v>940</v>
      </c>
      <c r="D897" s="116" t="str">
        <f>VLOOKUP(C897,'DS ST'!A:B,2,0)</f>
        <v>GHA</v>
      </c>
      <c r="E897" s="117">
        <v>11664.0</v>
      </c>
      <c r="F897" s="115" t="s">
        <v>2660</v>
      </c>
      <c r="G897" s="115" t="s">
        <v>29</v>
      </c>
      <c r="H897" s="118">
        <v>5.0</v>
      </c>
      <c r="I897" s="118">
        <v>4.0</v>
      </c>
      <c r="J897" s="119">
        <f t="shared" si="4"/>
        <v>1</v>
      </c>
      <c r="K897" s="115" t="s">
        <v>5748</v>
      </c>
      <c r="L897" s="121" t="str">
        <f t="shared" si="5"/>
        <v>PT160324811664</v>
      </c>
      <c r="M897" s="219" t="s">
        <v>5749</v>
      </c>
      <c r="N897" s="122"/>
      <c r="O897" s="122"/>
      <c r="P897" s="119">
        <f t="shared" si="6"/>
        <v>1</v>
      </c>
      <c r="Q897" s="124"/>
      <c r="R897" s="124"/>
      <c r="S897" s="124"/>
      <c r="T897" s="125"/>
      <c r="U897" s="126" t="s">
        <v>697</v>
      </c>
      <c r="V897" s="127" t="s">
        <v>1500</v>
      </c>
      <c r="W897" s="129" t="str">
        <f t="shared" si="7"/>
        <v/>
      </c>
      <c r="X897" s="129" t="str">
        <f t="shared" si="34"/>
        <v/>
      </c>
      <c r="Y897" s="130" t="str">
        <f t="shared" si="44"/>
        <v>Chưa xác định</v>
      </c>
      <c r="Z897" s="131" t="s">
        <v>3828</v>
      </c>
      <c r="AA897" s="124"/>
      <c r="AB897" s="132"/>
      <c r="AC897" s="133"/>
      <c r="AD897" s="134"/>
      <c r="AE897" s="133"/>
      <c r="AF897" s="135" t="str">
        <f t="array" ref="AF897">xlookup($E:$E,'CLV2'!$A:$A,'CLV2'!E:E)</f>
        <v>2.VEGETABLES</v>
      </c>
      <c r="AG897" s="135" t="str">
        <f t="shared" si="10"/>
        <v>Pack</v>
      </c>
      <c r="AH897" s="136">
        <f t="shared" si="11"/>
        <v>0.2</v>
      </c>
      <c r="AI897" s="137">
        <f t="array" ref="AI897">XLOOKUP(E897,'Đơn giá'!A:A,'Đơn giá'!D:D)</f>
        <v>8500</v>
      </c>
      <c r="AJ897" s="138">
        <f t="shared" si="12"/>
        <v>8500</v>
      </c>
      <c r="AK897" s="138">
        <f t="shared" si="13"/>
        <v>0</v>
      </c>
      <c r="AL897" s="138">
        <f t="shared" si="14"/>
        <v>0</v>
      </c>
      <c r="AM897" s="138">
        <f t="shared" si="15"/>
        <v>0</v>
      </c>
      <c r="AN897" s="138">
        <f t="shared" si="16"/>
        <v>8500</v>
      </c>
      <c r="AO897" s="139" t="str">
        <f t="array" ref="AO897">XLOOKUP($D:$D,'DS ST'!$J:$J,'DS ST'!K:K)</f>
        <v>SC006728 - Nguyễn Đình Vũ</v>
      </c>
      <c r="AP897" s="139" t="str">
        <f t="array" ref="AP897">XLOOKUP($D:$D,'DS ST'!$J:$J,'DS ST'!L:L)</f>
        <v>Nguyễn Thị Cà</v>
      </c>
      <c r="AQ897" s="139" t="str">
        <f t="array" ref="AQ897">XLOOKUP($D:$D,'DS ST'!$J:$J,'DS ST'!M:M)</f>
        <v>HCM 006</v>
      </c>
      <c r="AR897" s="140"/>
      <c r="AS897" s="140"/>
      <c r="AT897" s="135" t="str">
        <f t="array" ref="AT897">xlookup($E:$E,'CLV2'!$A:$A,'CLV2'!$F:$F)</f>
        <v>3.HERBS</v>
      </c>
      <c r="AU897" s="135" t="str">
        <f t="array" ref="AU897">xlookup($E:$E,'CLV2'!$A:$A,'CLV2'!$G:$G)</f>
        <v>4.Rau Thơm, Rau Nêm</v>
      </c>
      <c r="AV897" s="142"/>
      <c r="AW897" s="143"/>
      <c r="AX897" s="144"/>
    </row>
    <row r="898" ht="22.5" customHeight="1">
      <c r="A898" s="113"/>
      <c r="B898" s="114">
        <v>46236.0</v>
      </c>
      <c r="C898" s="115" t="s">
        <v>940</v>
      </c>
      <c r="D898" s="116" t="str">
        <f>VLOOKUP(C898,'DS ST'!A:B,2,0)</f>
        <v>GHA</v>
      </c>
      <c r="E898" s="117">
        <v>1100271.0</v>
      </c>
      <c r="F898" s="115" t="s">
        <v>909</v>
      </c>
      <c r="G898" s="115" t="s">
        <v>104</v>
      </c>
      <c r="H898" s="118">
        <v>6.0</v>
      </c>
      <c r="I898" s="118">
        <v>5.86</v>
      </c>
      <c r="J898" s="119">
        <f t="shared" si="4"/>
        <v>0.14</v>
      </c>
      <c r="K898" s="115" t="s">
        <v>5748</v>
      </c>
      <c r="L898" s="121" t="str">
        <f t="shared" si="5"/>
        <v>PT16032481100271</v>
      </c>
      <c r="M898" s="219" t="s">
        <v>5749</v>
      </c>
      <c r="N898" s="122">
        <v>0.13999999999999968</v>
      </c>
      <c r="O898" s="122"/>
      <c r="P898" s="119">
        <f t="shared" si="6"/>
        <v>0</v>
      </c>
      <c r="Q898" s="124"/>
      <c r="R898" s="124"/>
      <c r="S898" s="124"/>
      <c r="T898" s="125" t="s">
        <v>695</v>
      </c>
      <c r="U898" s="126" t="s">
        <v>697</v>
      </c>
      <c r="V898" s="127" t="s">
        <v>492</v>
      </c>
      <c r="W898" s="129" t="str">
        <f t="shared" si="7"/>
        <v>Hao hụt</v>
      </c>
      <c r="X898" s="129" t="str">
        <f t="shared" si="34"/>
        <v/>
      </c>
      <c r="Y898" s="154" t="s">
        <v>499</v>
      </c>
      <c r="Z898" s="131" t="s">
        <v>745</v>
      </c>
      <c r="AA898" s="124"/>
      <c r="AB898" s="132"/>
      <c r="AC898" s="133"/>
      <c r="AD898" s="134"/>
      <c r="AE898" s="133"/>
      <c r="AF898" s="135" t="str">
        <f t="array" ref="AF898">xlookup($E:$E,'CLV2'!$A:$A,'CLV2'!E:E)</f>
        <v>2.FRUITS</v>
      </c>
      <c r="AG898" s="135" t="str">
        <f t="shared" si="10"/>
        <v>KG</v>
      </c>
      <c r="AH898" s="136">
        <f t="shared" si="11"/>
        <v>0.02333333333</v>
      </c>
      <c r="AI898" s="137">
        <f t="array" ref="AI898">XLOOKUP(E898,'Đơn giá'!A:A,'Đơn giá'!D:D)</f>
        <v>42000</v>
      </c>
      <c r="AJ898" s="138">
        <f t="shared" si="12"/>
        <v>5880</v>
      </c>
      <c r="AK898" s="138">
        <f t="shared" si="13"/>
        <v>5880</v>
      </c>
      <c r="AL898" s="138">
        <f t="shared" si="14"/>
        <v>0</v>
      </c>
      <c r="AM898" s="138">
        <f t="shared" si="15"/>
        <v>0</v>
      </c>
      <c r="AN898" s="138">
        <f t="shared" si="16"/>
        <v>0</v>
      </c>
      <c r="AO898" s="139" t="str">
        <f t="array" ref="AO898">XLOOKUP($D:$D,'DS ST'!$J:$J,'DS ST'!K:K)</f>
        <v>SC006728 - Nguyễn Đình Vũ</v>
      </c>
      <c r="AP898" s="139" t="str">
        <f t="array" ref="AP898">XLOOKUP($D:$D,'DS ST'!$J:$J,'DS ST'!L:L)</f>
        <v>Nguyễn Thị Cà</v>
      </c>
      <c r="AQ898" s="139" t="str">
        <f t="array" ref="AQ898">XLOOKUP($D:$D,'DS ST'!$J:$J,'DS ST'!M:M)</f>
        <v>HCM 006</v>
      </c>
      <c r="AR898" s="140"/>
      <c r="AS898" s="140"/>
      <c r="AT898" s="135" t="str">
        <f t="array" ref="AT898">xlookup($E:$E,'CLV2'!$A:$A,'CLV2'!$F:$F)</f>
        <v>3.LOCAL FRUITS</v>
      </c>
      <c r="AU898" s="135" t="str">
        <f t="array" ref="AU898">xlookup($E:$E,'CLV2'!$A:$A,'CLV2'!$G:$G)</f>
        <v>4.Xoài</v>
      </c>
      <c r="AV898" s="142"/>
      <c r="AW898" s="143"/>
      <c r="AX898" s="144"/>
    </row>
    <row r="899" ht="22.5" customHeight="1">
      <c r="A899" s="113"/>
      <c r="B899" s="114">
        <v>46236.0</v>
      </c>
      <c r="C899" s="115" t="s">
        <v>940</v>
      </c>
      <c r="D899" s="116" t="str">
        <f>VLOOKUP(C899,'DS ST'!A:B,2,0)</f>
        <v>GHA</v>
      </c>
      <c r="E899" s="117">
        <v>1101062.0</v>
      </c>
      <c r="F899" s="115" t="s">
        <v>103</v>
      </c>
      <c r="G899" s="115" t="s">
        <v>104</v>
      </c>
      <c r="H899" s="118">
        <v>10.0</v>
      </c>
      <c r="I899" s="118">
        <v>9.8</v>
      </c>
      <c r="J899" s="119">
        <f t="shared" si="4"/>
        <v>0.2</v>
      </c>
      <c r="K899" s="115" t="s">
        <v>5748</v>
      </c>
      <c r="L899" s="121" t="str">
        <f t="shared" si="5"/>
        <v>PT16032481101062</v>
      </c>
      <c r="M899" s="219" t="s">
        <v>5749</v>
      </c>
      <c r="N899" s="122">
        <v>0.1999999999999993</v>
      </c>
      <c r="O899" s="122"/>
      <c r="P899" s="119">
        <f t="shared" si="6"/>
        <v>0</v>
      </c>
      <c r="Q899" s="124"/>
      <c r="R899" s="124"/>
      <c r="S899" s="124"/>
      <c r="T899" s="125" t="s">
        <v>695</v>
      </c>
      <c r="U899" s="126" t="s">
        <v>697</v>
      </c>
      <c r="V899" s="127" t="s">
        <v>492</v>
      </c>
      <c r="W899" s="129" t="str">
        <f t="shared" si="7"/>
        <v>Hao hụt</v>
      </c>
      <c r="X899" s="129" t="str">
        <f t="shared" si="34"/>
        <v/>
      </c>
      <c r="Y899" s="154" t="s">
        <v>499</v>
      </c>
      <c r="Z899" s="131" t="s">
        <v>745</v>
      </c>
      <c r="AA899" s="124"/>
      <c r="AB899" s="132"/>
      <c r="AC899" s="133"/>
      <c r="AD899" s="134"/>
      <c r="AE899" s="133"/>
      <c r="AF899" s="135" t="str">
        <f t="array" ref="AF899">xlookup($E:$E,'CLV2'!$A:$A,'CLV2'!E:E)</f>
        <v>2.FRUITS</v>
      </c>
      <c r="AG899" s="135" t="str">
        <f t="shared" si="10"/>
        <v>KG</v>
      </c>
      <c r="AH899" s="136">
        <f t="shared" si="11"/>
        <v>0.02</v>
      </c>
      <c r="AI899" s="137">
        <f t="array" ref="AI899">XLOOKUP(E899,'Đơn giá'!A:A,'Đơn giá'!D:D)</f>
        <v>23000</v>
      </c>
      <c r="AJ899" s="138">
        <f t="shared" si="12"/>
        <v>4600</v>
      </c>
      <c r="AK899" s="138">
        <f t="shared" si="13"/>
        <v>4600</v>
      </c>
      <c r="AL899" s="138">
        <f t="shared" si="14"/>
        <v>0</v>
      </c>
      <c r="AM899" s="138">
        <f t="shared" si="15"/>
        <v>0</v>
      </c>
      <c r="AN899" s="138">
        <f t="shared" si="16"/>
        <v>0</v>
      </c>
      <c r="AO899" s="139" t="str">
        <f t="array" ref="AO899">XLOOKUP($D:$D,'DS ST'!$J:$J,'DS ST'!K:K)</f>
        <v>SC006728 - Nguyễn Đình Vũ</v>
      </c>
      <c r="AP899" s="139" t="str">
        <f t="array" ref="AP899">XLOOKUP($D:$D,'DS ST'!$J:$J,'DS ST'!L:L)</f>
        <v>Nguyễn Thị Cà</v>
      </c>
      <c r="AQ899" s="139" t="str">
        <f t="array" ref="AQ899">XLOOKUP($D:$D,'DS ST'!$J:$J,'DS ST'!M:M)</f>
        <v>HCM 006</v>
      </c>
      <c r="AR899" s="140"/>
      <c r="AS899" s="140"/>
      <c r="AT899" s="135" t="str">
        <f t="array" ref="AT899">xlookup($E:$E,'CLV2'!$A:$A,'CLV2'!$F:$F)</f>
        <v>3.LOCAL FRUITS</v>
      </c>
      <c r="AU899" s="135" t="str">
        <f t="array" ref="AU899">xlookup($E:$E,'CLV2'!$A:$A,'CLV2'!$G:$G)</f>
        <v>4.Chuối</v>
      </c>
      <c r="AV899" s="142"/>
      <c r="AW899" s="143"/>
      <c r="AX899" s="144"/>
    </row>
    <row r="900" ht="22.5" customHeight="1">
      <c r="A900" s="113"/>
      <c r="B900" s="114">
        <v>46236.0</v>
      </c>
      <c r="C900" s="115" t="s">
        <v>940</v>
      </c>
      <c r="D900" s="116" t="str">
        <f>VLOOKUP(C900,'DS ST'!A:B,2,0)</f>
        <v>GHA</v>
      </c>
      <c r="E900" s="117">
        <v>1101302.0</v>
      </c>
      <c r="F900" s="115" t="s">
        <v>944</v>
      </c>
      <c r="G900" s="115" t="s">
        <v>104</v>
      </c>
      <c r="H900" s="118">
        <v>24.0</v>
      </c>
      <c r="I900" s="118">
        <v>23.14</v>
      </c>
      <c r="J900" s="119">
        <f t="shared" si="4"/>
        <v>0.86</v>
      </c>
      <c r="K900" s="115" t="s">
        <v>5748</v>
      </c>
      <c r="L900" s="121" t="str">
        <f t="shared" si="5"/>
        <v>PT16032481101302</v>
      </c>
      <c r="M900" s="219" t="s">
        <v>5749</v>
      </c>
      <c r="N900" s="122">
        <v>0.8599999999999994</v>
      </c>
      <c r="O900" s="122"/>
      <c r="P900" s="119">
        <f t="shared" si="6"/>
        <v>0</v>
      </c>
      <c r="Q900" s="124"/>
      <c r="R900" s="124"/>
      <c r="S900" s="124"/>
      <c r="T900" s="125" t="s">
        <v>3271</v>
      </c>
      <c r="U900" s="126" t="s">
        <v>697</v>
      </c>
      <c r="V900" s="127" t="s">
        <v>492</v>
      </c>
      <c r="W900" s="129" t="str">
        <f t="shared" si="7"/>
        <v>Hao hụt</v>
      </c>
      <c r="X900" s="129" t="str">
        <f t="shared" si="34"/>
        <v/>
      </c>
      <c r="Y900" s="154" t="s">
        <v>499</v>
      </c>
      <c r="Z900" s="131" t="s">
        <v>745</v>
      </c>
      <c r="AA900" s="124"/>
      <c r="AB900" s="132"/>
      <c r="AC900" s="133"/>
      <c r="AD900" s="134"/>
      <c r="AE900" s="133"/>
      <c r="AF900" s="135" t="str">
        <f t="array" ref="AF900">xlookup($E:$E,'CLV2'!$A:$A,'CLV2'!E:E)</f>
        <v>2.FRUITS</v>
      </c>
      <c r="AG900" s="135" t="str">
        <f t="shared" si="10"/>
        <v>KG</v>
      </c>
      <c r="AH900" s="136">
        <f t="shared" si="11"/>
        <v>0.03583333333</v>
      </c>
      <c r="AI900" s="137">
        <f t="array" ref="AI900">XLOOKUP(E900,'Đơn giá'!A:A,'Đơn giá'!D:D)</f>
        <v>17500</v>
      </c>
      <c r="AJ900" s="138">
        <f t="shared" si="12"/>
        <v>15050</v>
      </c>
      <c r="AK900" s="138">
        <f t="shared" si="13"/>
        <v>15050</v>
      </c>
      <c r="AL900" s="138">
        <f t="shared" si="14"/>
        <v>0</v>
      </c>
      <c r="AM900" s="138">
        <f t="shared" si="15"/>
        <v>0</v>
      </c>
      <c r="AN900" s="138">
        <f t="shared" si="16"/>
        <v>0</v>
      </c>
      <c r="AO900" s="139" t="str">
        <f t="array" ref="AO900">XLOOKUP($D:$D,'DS ST'!$J:$J,'DS ST'!K:K)</f>
        <v>SC006728 - Nguyễn Đình Vũ</v>
      </c>
      <c r="AP900" s="139" t="str">
        <f t="array" ref="AP900">XLOOKUP($D:$D,'DS ST'!$J:$J,'DS ST'!L:L)</f>
        <v>Nguyễn Thị Cà</v>
      </c>
      <c r="AQ900" s="139" t="str">
        <f t="array" ref="AQ900">XLOOKUP($D:$D,'DS ST'!$J:$J,'DS ST'!M:M)</f>
        <v>HCM 006</v>
      </c>
      <c r="AR900" s="140"/>
      <c r="AS900" s="140"/>
      <c r="AT900" s="135" t="str">
        <f t="array" ref="AT900">xlookup($E:$E,'CLV2'!$A:$A,'CLV2'!$F:$F)</f>
        <v>3.LOCAL FRUITS</v>
      </c>
      <c r="AU900" s="135" t="str">
        <f t="array" ref="AU900">xlookup($E:$E,'CLV2'!$A:$A,'CLV2'!$G:$G)</f>
        <v>4.Chuối</v>
      </c>
      <c r="AV900" s="142"/>
      <c r="AW900" s="143"/>
      <c r="AX900" s="144"/>
    </row>
    <row r="901" ht="22.5" customHeight="1">
      <c r="A901" s="113"/>
      <c r="B901" s="114">
        <v>46236.0</v>
      </c>
      <c r="C901" s="115" t="s">
        <v>940</v>
      </c>
      <c r="D901" s="116" t="str">
        <f>VLOOKUP(C901,'DS ST'!A:B,2,0)</f>
        <v>GHA</v>
      </c>
      <c r="E901" s="117">
        <v>1101366.0</v>
      </c>
      <c r="F901" s="115" t="s">
        <v>1804</v>
      </c>
      <c r="G901" s="115" t="s">
        <v>104</v>
      </c>
      <c r="H901" s="118">
        <v>16.8</v>
      </c>
      <c r="I901" s="118">
        <v>16.14</v>
      </c>
      <c r="J901" s="119">
        <f t="shared" si="4"/>
        <v>0.66</v>
      </c>
      <c r="K901" s="115" t="s">
        <v>5748</v>
      </c>
      <c r="L901" s="121" t="str">
        <f t="shared" si="5"/>
        <v>PT16032481101366</v>
      </c>
      <c r="M901" s="219" t="s">
        <v>5749</v>
      </c>
      <c r="N901" s="122">
        <v>0.6600000000000001</v>
      </c>
      <c r="O901" s="122"/>
      <c r="P901" s="119">
        <f t="shared" si="6"/>
        <v>0</v>
      </c>
      <c r="Q901" s="124"/>
      <c r="R901" s="124"/>
      <c r="S901" s="124"/>
      <c r="T901" s="125" t="s">
        <v>3271</v>
      </c>
      <c r="U901" s="126" t="s">
        <v>697</v>
      </c>
      <c r="V901" s="127" t="s">
        <v>492</v>
      </c>
      <c r="W901" s="129" t="str">
        <f t="shared" si="7"/>
        <v>Hao hụt</v>
      </c>
      <c r="X901" s="129" t="str">
        <f t="shared" si="34"/>
        <v/>
      </c>
      <c r="Y901" s="154" t="s">
        <v>499</v>
      </c>
      <c r="Z901" s="131" t="s">
        <v>745</v>
      </c>
      <c r="AA901" s="124"/>
      <c r="AB901" s="132"/>
      <c r="AC901" s="133"/>
      <c r="AD901" s="134"/>
      <c r="AE901" s="133"/>
      <c r="AF901" s="135" t="str">
        <f t="array" ref="AF901">xlookup($E:$E,'CLV2'!$A:$A,'CLV2'!E:E)</f>
        <v>2.VEGETABLES</v>
      </c>
      <c r="AG901" s="135" t="str">
        <f t="shared" si="10"/>
        <v>KG</v>
      </c>
      <c r="AH901" s="136">
        <f t="shared" si="11"/>
        <v>0.03928571429</v>
      </c>
      <c r="AI901" s="137">
        <f t="array" ref="AI901">XLOOKUP(E901,'Đơn giá'!A:A,'Đơn giá'!D:D)</f>
        <v>55000</v>
      </c>
      <c r="AJ901" s="138">
        <f t="shared" si="12"/>
        <v>36300</v>
      </c>
      <c r="AK901" s="138">
        <f t="shared" si="13"/>
        <v>36300</v>
      </c>
      <c r="AL901" s="138">
        <f t="shared" si="14"/>
        <v>0</v>
      </c>
      <c r="AM901" s="138">
        <f t="shared" si="15"/>
        <v>0</v>
      </c>
      <c r="AN901" s="138">
        <f t="shared" si="16"/>
        <v>0</v>
      </c>
      <c r="AO901" s="139" t="str">
        <f t="array" ref="AO901">XLOOKUP($D:$D,'DS ST'!$J:$J,'DS ST'!K:K)</f>
        <v>SC006728 - Nguyễn Đình Vũ</v>
      </c>
      <c r="AP901" s="139" t="str">
        <f t="array" ref="AP901">XLOOKUP($D:$D,'DS ST'!$J:$J,'DS ST'!L:L)</f>
        <v>Nguyễn Thị Cà</v>
      </c>
      <c r="AQ901" s="139" t="str">
        <f t="array" ref="AQ901">XLOOKUP($D:$D,'DS ST'!$J:$J,'DS ST'!M:M)</f>
        <v>HCM 006</v>
      </c>
      <c r="AR901" s="140"/>
      <c r="AS901" s="140"/>
      <c r="AT901" s="135" t="str">
        <f t="array" ref="AT901">xlookup($E:$E,'CLV2'!$A:$A,'CLV2'!$F:$F)</f>
        <v>3.LEAFY VEGGIES</v>
      </c>
      <c r="AU901" s="135" t="str">
        <f t="array" ref="AU901">xlookup($E:$E,'CLV2'!$A:$A,'CLV2'!$G:$G)</f>
        <v>4.Rau Ăn Bông</v>
      </c>
      <c r="AV901" s="142"/>
      <c r="AW901" s="143"/>
      <c r="AX901" s="144"/>
    </row>
    <row r="902" ht="22.5" customHeight="1">
      <c r="A902" s="113"/>
      <c r="B902" s="114">
        <v>46236.0</v>
      </c>
      <c r="C902" s="115" t="s">
        <v>940</v>
      </c>
      <c r="D902" s="116" t="str">
        <f>VLOOKUP(C902,'DS ST'!A:B,2,0)</f>
        <v>GHA</v>
      </c>
      <c r="E902" s="117">
        <v>1101592.0</v>
      </c>
      <c r="F902" s="115" t="s">
        <v>1161</v>
      </c>
      <c r="G902" s="115" t="s">
        <v>104</v>
      </c>
      <c r="H902" s="118">
        <v>10.2</v>
      </c>
      <c r="I902" s="118">
        <v>9.86</v>
      </c>
      <c r="J902" s="119">
        <f t="shared" si="4"/>
        <v>0.34</v>
      </c>
      <c r="K902" s="115" t="s">
        <v>5748</v>
      </c>
      <c r="L902" s="121" t="str">
        <f t="shared" si="5"/>
        <v>PT16032481101592</v>
      </c>
      <c r="M902" s="219" t="s">
        <v>5749</v>
      </c>
      <c r="N902" s="122">
        <v>0.33999999999999986</v>
      </c>
      <c r="O902" s="122"/>
      <c r="P902" s="119">
        <f t="shared" si="6"/>
        <v>0</v>
      </c>
      <c r="Q902" s="124"/>
      <c r="R902" s="124"/>
      <c r="S902" s="124"/>
      <c r="T902" s="125" t="s">
        <v>695</v>
      </c>
      <c r="U902" s="126" t="s">
        <v>697</v>
      </c>
      <c r="V902" s="127" t="s">
        <v>492</v>
      </c>
      <c r="W902" s="129" t="str">
        <f t="shared" si="7"/>
        <v>Hao hụt</v>
      </c>
      <c r="X902" s="129" t="str">
        <f t="shared" si="34"/>
        <v/>
      </c>
      <c r="Y902" s="154" t="s">
        <v>499</v>
      </c>
      <c r="Z902" s="131" t="s">
        <v>745</v>
      </c>
      <c r="AA902" s="124"/>
      <c r="AB902" s="132"/>
      <c r="AC902" s="133"/>
      <c r="AD902" s="134"/>
      <c r="AE902" s="133"/>
      <c r="AF902" s="135" t="str">
        <f t="array" ref="AF902">xlookup($E:$E,'CLV2'!$A:$A,'CLV2'!E:E)</f>
        <v>2.FRUITS</v>
      </c>
      <c r="AG902" s="135" t="str">
        <f t="shared" si="10"/>
        <v>KG</v>
      </c>
      <c r="AH902" s="136">
        <f t="shared" si="11"/>
        <v>0.03333333333</v>
      </c>
      <c r="AI902" s="137">
        <f t="array" ref="AI902">XLOOKUP(E902,'Đơn giá'!A:A,'Đơn giá'!D:D)</f>
        <v>73000</v>
      </c>
      <c r="AJ902" s="138">
        <f t="shared" si="12"/>
        <v>24820</v>
      </c>
      <c r="AK902" s="138">
        <f t="shared" si="13"/>
        <v>24820</v>
      </c>
      <c r="AL902" s="138">
        <f t="shared" si="14"/>
        <v>0</v>
      </c>
      <c r="AM902" s="138">
        <f t="shared" si="15"/>
        <v>0</v>
      </c>
      <c r="AN902" s="138">
        <f t="shared" si="16"/>
        <v>0</v>
      </c>
      <c r="AO902" s="139" t="str">
        <f t="array" ref="AO902">XLOOKUP($D:$D,'DS ST'!$J:$J,'DS ST'!K:K)</f>
        <v>SC006728 - Nguyễn Đình Vũ</v>
      </c>
      <c r="AP902" s="139" t="str">
        <f t="array" ref="AP902">XLOOKUP($D:$D,'DS ST'!$J:$J,'DS ST'!L:L)</f>
        <v>Nguyễn Thị Cà</v>
      </c>
      <c r="AQ902" s="139" t="str">
        <f t="array" ref="AQ902">XLOOKUP($D:$D,'DS ST'!$J:$J,'DS ST'!M:M)</f>
        <v>HCM 006</v>
      </c>
      <c r="AR902" s="140"/>
      <c r="AS902" s="140"/>
      <c r="AT902" s="135" t="str">
        <f t="array" ref="AT902">xlookup($E:$E,'CLV2'!$A:$A,'CLV2'!$F:$F)</f>
        <v>3.LOCAL FRUITS</v>
      </c>
      <c r="AU902" s="135" t="str">
        <f t="array" ref="AU902">xlookup($E:$E,'CLV2'!$A:$A,'CLV2'!$G:$G)</f>
        <v>4.Sầu Riêng</v>
      </c>
      <c r="AV902" s="142"/>
      <c r="AW902" s="143"/>
      <c r="AX902" s="144"/>
    </row>
    <row r="903" ht="22.5" customHeight="1">
      <c r="A903" s="113"/>
      <c r="B903" s="114">
        <v>46236.0</v>
      </c>
      <c r="C903" s="115" t="s">
        <v>940</v>
      </c>
      <c r="D903" s="116" t="str">
        <f>VLOOKUP(C903,'DS ST'!A:B,2,0)</f>
        <v>GHA</v>
      </c>
      <c r="E903" s="117">
        <v>1101812.0</v>
      </c>
      <c r="F903" s="115" t="s">
        <v>1177</v>
      </c>
      <c r="G903" s="115" t="s">
        <v>104</v>
      </c>
      <c r="H903" s="118">
        <v>14.8</v>
      </c>
      <c r="I903" s="118">
        <v>14.6</v>
      </c>
      <c r="J903" s="119">
        <f t="shared" si="4"/>
        <v>0.2</v>
      </c>
      <c r="K903" s="115" t="s">
        <v>5748</v>
      </c>
      <c r="L903" s="121" t="str">
        <f t="shared" si="5"/>
        <v>PT16032481101812</v>
      </c>
      <c r="M903" s="219" t="s">
        <v>5749</v>
      </c>
      <c r="N903" s="122">
        <v>0.20000000000000107</v>
      </c>
      <c r="O903" s="122"/>
      <c r="P903" s="119">
        <f t="shared" si="6"/>
        <v>0</v>
      </c>
      <c r="Q903" s="124"/>
      <c r="R903" s="124"/>
      <c r="S903" s="124"/>
      <c r="T903" s="125" t="s">
        <v>695</v>
      </c>
      <c r="U903" s="126" t="s">
        <v>697</v>
      </c>
      <c r="V903" s="127" t="s">
        <v>492</v>
      </c>
      <c r="W903" s="129" t="str">
        <f t="shared" si="7"/>
        <v>Hao hụt</v>
      </c>
      <c r="X903" s="129" t="str">
        <f t="shared" si="34"/>
        <v/>
      </c>
      <c r="Y903" s="154" t="s">
        <v>499</v>
      </c>
      <c r="Z903" s="131" t="s">
        <v>745</v>
      </c>
      <c r="AA903" s="124"/>
      <c r="AB903" s="132"/>
      <c r="AC903" s="133"/>
      <c r="AD903" s="134"/>
      <c r="AE903" s="133"/>
      <c r="AF903" s="135" t="str">
        <f t="array" ref="AF903">xlookup($E:$E,'CLV2'!$A:$A,'CLV2'!E:E)</f>
        <v>2.FRUITS</v>
      </c>
      <c r="AG903" s="135" t="str">
        <f t="shared" si="10"/>
        <v>KG</v>
      </c>
      <c r="AH903" s="136">
        <f t="shared" si="11"/>
        <v>0.01351351351</v>
      </c>
      <c r="AI903" s="137">
        <f t="array" ref="AI903">XLOOKUP(E903,'Đơn giá'!A:A,'Đơn giá'!D:D)</f>
        <v>23000</v>
      </c>
      <c r="AJ903" s="138">
        <f t="shared" si="12"/>
        <v>4600</v>
      </c>
      <c r="AK903" s="138">
        <f t="shared" si="13"/>
        <v>4600</v>
      </c>
      <c r="AL903" s="138">
        <f t="shared" si="14"/>
        <v>0</v>
      </c>
      <c r="AM903" s="138">
        <f t="shared" si="15"/>
        <v>0</v>
      </c>
      <c r="AN903" s="138">
        <f t="shared" si="16"/>
        <v>0</v>
      </c>
      <c r="AO903" s="139" t="str">
        <f t="array" ref="AO903">XLOOKUP($D:$D,'DS ST'!$J:$J,'DS ST'!K:K)</f>
        <v>SC006728 - Nguyễn Đình Vũ</v>
      </c>
      <c r="AP903" s="139" t="str">
        <f t="array" ref="AP903">XLOOKUP($D:$D,'DS ST'!$J:$J,'DS ST'!L:L)</f>
        <v>Nguyễn Thị Cà</v>
      </c>
      <c r="AQ903" s="139" t="str">
        <f t="array" ref="AQ903">XLOOKUP($D:$D,'DS ST'!$J:$J,'DS ST'!M:M)</f>
        <v>HCM 006</v>
      </c>
      <c r="AR903" s="140"/>
      <c r="AS903" s="140"/>
      <c r="AT903" s="135" t="str">
        <f t="array" ref="AT903">xlookup($E:$E,'CLV2'!$A:$A,'CLV2'!$F:$F)</f>
        <v>3.LOCAL FRUITS</v>
      </c>
      <c r="AU903" s="135" t="str">
        <f t="array" ref="AU903">xlookup($E:$E,'CLV2'!$A:$A,'CLV2'!$G:$G)</f>
        <v>4.Dưa Hấu</v>
      </c>
      <c r="AV903" s="142"/>
      <c r="AW903" s="143"/>
      <c r="AX903" s="144"/>
    </row>
    <row r="904" ht="22.5" customHeight="1">
      <c r="A904" s="113"/>
      <c r="B904" s="114">
        <v>46236.0</v>
      </c>
      <c r="C904" s="115" t="s">
        <v>940</v>
      </c>
      <c r="D904" s="116" t="str">
        <f>VLOOKUP(C904,'DS ST'!A:B,2,0)</f>
        <v>GHA</v>
      </c>
      <c r="E904" s="117">
        <v>1102981.0</v>
      </c>
      <c r="F904" s="115" t="s">
        <v>5260</v>
      </c>
      <c r="G904" s="115" t="s">
        <v>104</v>
      </c>
      <c r="H904" s="118">
        <v>6.3</v>
      </c>
      <c r="I904" s="118">
        <v>6.195</v>
      </c>
      <c r="J904" s="119">
        <f t="shared" si="4"/>
        <v>0.105</v>
      </c>
      <c r="K904" s="115" t="s">
        <v>5748</v>
      </c>
      <c r="L904" s="121" t="str">
        <f t="shared" si="5"/>
        <v>PT16032481102981</v>
      </c>
      <c r="M904" s="219" t="s">
        <v>5749</v>
      </c>
      <c r="N904" s="122">
        <v>0.10499999999999954</v>
      </c>
      <c r="O904" s="122"/>
      <c r="P904" s="119">
        <f t="shared" si="6"/>
        <v>0</v>
      </c>
      <c r="Q904" s="124"/>
      <c r="R904" s="124"/>
      <c r="S904" s="124"/>
      <c r="T904" s="125" t="s">
        <v>3271</v>
      </c>
      <c r="U904" s="126" t="s">
        <v>697</v>
      </c>
      <c r="V904" s="127" t="s">
        <v>492</v>
      </c>
      <c r="W904" s="129" t="str">
        <f t="shared" si="7"/>
        <v>Hao hụt</v>
      </c>
      <c r="X904" s="129" t="str">
        <f t="shared" si="34"/>
        <v/>
      </c>
      <c r="Y904" s="154" t="s">
        <v>499</v>
      </c>
      <c r="Z904" s="131" t="s">
        <v>745</v>
      </c>
      <c r="AA904" s="124"/>
      <c r="AB904" s="132"/>
      <c r="AC904" s="133"/>
      <c r="AD904" s="134"/>
      <c r="AE904" s="133"/>
      <c r="AF904" s="135" t="str">
        <f t="array" ref="AF904">xlookup($E:$E,'CLV2'!$A:$A,'CLV2'!E:E)</f>
        <v>2.FRUITS</v>
      </c>
      <c r="AG904" s="135" t="str">
        <f t="shared" si="10"/>
        <v>KG</v>
      </c>
      <c r="AH904" s="136">
        <f t="shared" si="11"/>
        <v>0.01666666667</v>
      </c>
      <c r="AI904" s="137" t="str">
        <f t="array" ref="AI904">XLOOKUP(E904,'Đơn giá'!A:A,'Đơn giá'!D:D)</f>
        <v>#N/A</v>
      </c>
      <c r="AJ904" s="138" t="str">
        <f t="shared" si="12"/>
        <v>#N/A</v>
      </c>
      <c r="AK904" s="138" t="str">
        <f t="shared" si="13"/>
        <v>#N/A</v>
      </c>
      <c r="AL904" s="138">
        <f t="shared" si="14"/>
        <v>0</v>
      </c>
      <c r="AM904" s="138" t="str">
        <f t="shared" si="15"/>
        <v>#N/A</v>
      </c>
      <c r="AN904" s="138">
        <f t="shared" si="16"/>
        <v>0</v>
      </c>
      <c r="AO904" s="139" t="str">
        <f t="array" ref="AO904">XLOOKUP($D:$D,'DS ST'!$J:$J,'DS ST'!K:K)</f>
        <v>SC006728 - Nguyễn Đình Vũ</v>
      </c>
      <c r="AP904" s="139" t="str">
        <f t="array" ref="AP904">XLOOKUP($D:$D,'DS ST'!$J:$J,'DS ST'!L:L)</f>
        <v>Nguyễn Thị Cà</v>
      </c>
      <c r="AQ904" s="139" t="str">
        <f t="array" ref="AQ904">XLOOKUP($D:$D,'DS ST'!$J:$J,'DS ST'!M:M)</f>
        <v>HCM 006</v>
      </c>
      <c r="AR904" s="140"/>
      <c r="AS904" s="140"/>
      <c r="AT904" s="135" t="str">
        <f t="array" ref="AT904">xlookup($E:$E,'CLV2'!$A:$A,'CLV2'!$F:$F)</f>
        <v>3.LOCAL FRUITS</v>
      </c>
      <c r="AU904" s="135" t="str">
        <f t="array" ref="AU904">xlookup($E:$E,'CLV2'!$A:$A,'CLV2'!$G:$G)</f>
        <v>4.Bơ</v>
      </c>
      <c r="AV904" s="142"/>
      <c r="AW904" s="143"/>
      <c r="AX904" s="144"/>
    </row>
    <row r="905" ht="22.5" customHeight="1">
      <c r="A905" s="113"/>
      <c r="B905" s="114">
        <v>46236.0</v>
      </c>
      <c r="C905" s="115" t="s">
        <v>940</v>
      </c>
      <c r="D905" s="116" t="str">
        <f>VLOOKUP(C905,'DS ST'!A:B,2,0)</f>
        <v>GHA</v>
      </c>
      <c r="E905" s="117">
        <v>8.938525767042E12</v>
      </c>
      <c r="F905" s="115" t="s">
        <v>26</v>
      </c>
      <c r="G905" s="115" t="s">
        <v>29</v>
      </c>
      <c r="H905" s="118">
        <v>9.0</v>
      </c>
      <c r="I905" s="118">
        <v>7.0</v>
      </c>
      <c r="J905" s="119">
        <f t="shared" si="4"/>
        <v>2</v>
      </c>
      <c r="K905" s="115" t="s">
        <v>5748</v>
      </c>
      <c r="L905" s="121" t="str">
        <f t="shared" si="5"/>
        <v>PT16032488938525767042</v>
      </c>
      <c r="M905" s="219" t="s">
        <v>5749</v>
      </c>
      <c r="N905" s="122"/>
      <c r="O905" s="122"/>
      <c r="P905" s="119">
        <f t="shared" si="6"/>
        <v>2</v>
      </c>
      <c r="Q905" s="124"/>
      <c r="R905" s="124"/>
      <c r="S905" s="124"/>
      <c r="T905" s="125"/>
      <c r="U905" s="126" t="s">
        <v>697</v>
      </c>
      <c r="V905" s="127" t="s">
        <v>1500</v>
      </c>
      <c r="W905" s="129" t="str">
        <f t="shared" si="7"/>
        <v/>
      </c>
      <c r="X905" s="129" t="str">
        <f t="shared" si="34"/>
        <v/>
      </c>
      <c r="Y905" s="130" t="str">
        <f t="shared" ref="Y905:Y907" si="45">IF(N(P905)&lt;=0,"",IF(OR(T905="Hình KDB",T905="Hình tele",ISNUMBER(SEARCH("Hình KDB",T905)),ISNUMBER(SEARCH("Hình tele",T905)),ISNUMBER(SEARCH("sai code",T905)),ISNUMBER(SEARCH("Thiếu kiện",U905))),"Kho rau",IF(AND(T905&lt;&gt;"Hình KDB",T905&lt;&gt;"Hình tele"),"Chưa xác định",IF(N(O905)&gt;0,IF(OR(T905="Hình KDB",T905="Hình tele",ISNUMBER(SEARCH("Hình KDB",T905)),ISNUMBER(SEARCH("Hình tele",T905)),ISNUMBER(SEARCH("sai code",T905)),ISNUMBER(SEARCH("Thiếu kiện",U905))),"Kho rau","Chưa xác định"),IF(OR(T905="Hình KDB",T905="Hình tele",ISNUMBER(SEARCH("Hình KDB",T905)),ISNUMBER(SEARCH("Hình tele",T905)),ISNUMBER(SEARCH("sai code",T905)),ISNUMBER(SEARCH("Thiếu kiện",U905))),"Kho rau",IF(V905="Chưa xác định","Chưa xác định",IF(OR(V905="DC giao thiếu",V905="TX giao thiếu kiện",V905="Hàng không đạt CL"),"Kho rau","")))))))</f>
        <v>Chưa xác định</v>
      </c>
      <c r="Z905" s="131" t="s">
        <v>3828</v>
      </c>
      <c r="AA905" s="124"/>
      <c r="AB905" s="132"/>
      <c r="AC905" s="133"/>
      <c r="AD905" s="134"/>
      <c r="AE905" s="133"/>
      <c r="AF905" s="135" t="str">
        <f t="array" ref="AF905">xlookup($E:$E,'CLV2'!$A:$A,'CLV2'!E:E)</f>
        <v>2.VEGETABLES</v>
      </c>
      <c r="AG905" s="135" t="str">
        <f t="shared" si="10"/>
        <v>Pack</v>
      </c>
      <c r="AH905" s="136">
        <f t="shared" si="11"/>
        <v>0.2222222222</v>
      </c>
      <c r="AI905" s="137">
        <f t="array" ref="AI905">XLOOKUP(E905,'Đơn giá'!A:A,'Đơn giá'!D:D)</f>
        <v>17100</v>
      </c>
      <c r="AJ905" s="138">
        <f t="shared" si="12"/>
        <v>34200</v>
      </c>
      <c r="AK905" s="138">
        <f t="shared" si="13"/>
        <v>0</v>
      </c>
      <c r="AL905" s="138">
        <f t="shared" si="14"/>
        <v>0</v>
      </c>
      <c r="AM905" s="138">
        <f t="shared" si="15"/>
        <v>0</v>
      </c>
      <c r="AN905" s="138">
        <f t="shared" si="16"/>
        <v>34200</v>
      </c>
      <c r="AO905" s="139" t="str">
        <f t="array" ref="AO905">XLOOKUP($D:$D,'DS ST'!$J:$J,'DS ST'!K:K)</f>
        <v>SC006728 - Nguyễn Đình Vũ</v>
      </c>
      <c r="AP905" s="139" t="str">
        <f t="array" ref="AP905">XLOOKUP($D:$D,'DS ST'!$J:$J,'DS ST'!L:L)</f>
        <v>Nguyễn Thị Cà</v>
      </c>
      <c r="AQ905" s="139" t="str">
        <f t="array" ref="AQ905">XLOOKUP($D:$D,'DS ST'!$J:$J,'DS ST'!M:M)</f>
        <v>HCM 006</v>
      </c>
      <c r="AR905" s="140"/>
      <c r="AS905" s="140"/>
      <c r="AT905" s="135" t="str">
        <f t="array" ref="AT905">xlookup($E:$E,'CLV2'!$A:$A,'CLV2'!$F:$F)</f>
        <v>3.LEAFY VEGGIES</v>
      </c>
      <c r="AU905" s="135" t="str">
        <f t="array" ref="AU905">xlookup($E:$E,'CLV2'!$A:$A,'CLV2'!$G:$G)</f>
        <v>4.Rau Ăn Lá Thông Dụng</v>
      </c>
      <c r="AV905" s="142"/>
      <c r="AW905" s="143"/>
      <c r="AX905" s="144"/>
    </row>
    <row r="906" ht="22.5" customHeight="1">
      <c r="A906" s="113"/>
      <c r="B906" s="114">
        <v>46236.0</v>
      </c>
      <c r="C906" s="115" t="s">
        <v>942</v>
      </c>
      <c r="D906" s="116" t="str">
        <f>VLOOKUP(C906,'DS ST'!A:B,2,0)</f>
        <v>HHG</v>
      </c>
      <c r="E906" s="117">
        <v>11074.0</v>
      </c>
      <c r="F906" s="115" t="s">
        <v>5318</v>
      </c>
      <c r="G906" s="115" t="s">
        <v>428</v>
      </c>
      <c r="H906" s="118">
        <v>5.0</v>
      </c>
      <c r="I906" s="118">
        <v>0.0</v>
      </c>
      <c r="J906" s="119">
        <f t="shared" si="4"/>
        <v>5</v>
      </c>
      <c r="K906" s="115" t="s">
        <v>5750</v>
      </c>
      <c r="L906" s="121" t="str">
        <f t="shared" si="5"/>
        <v>PT160324711074</v>
      </c>
      <c r="M906" s="219" t="s">
        <v>5751</v>
      </c>
      <c r="N906" s="122"/>
      <c r="O906" s="122"/>
      <c r="P906" s="119">
        <f t="shared" si="6"/>
        <v>5</v>
      </c>
      <c r="Q906" s="124"/>
      <c r="R906" s="124"/>
      <c r="S906" s="124"/>
      <c r="T906" s="125"/>
      <c r="U906" s="126" t="s">
        <v>697</v>
      </c>
      <c r="V906" s="127" t="s">
        <v>1500</v>
      </c>
      <c r="W906" s="129" t="str">
        <f t="shared" si="7"/>
        <v/>
      </c>
      <c r="X906" s="129" t="str">
        <f t="shared" si="34"/>
        <v/>
      </c>
      <c r="Y906" s="130" t="str">
        <f t="shared" si="45"/>
        <v>Chưa xác định</v>
      </c>
      <c r="Z906" s="131" t="s">
        <v>3828</v>
      </c>
      <c r="AA906" s="124"/>
      <c r="AB906" s="132"/>
      <c r="AC906" s="133"/>
      <c r="AD906" s="134"/>
      <c r="AE906" s="133"/>
      <c r="AF906" s="135" t="str">
        <f t="array" ref="AF906">xlookup($E:$E,'CLV2'!$A:$A,'CLV2'!E:E)</f>
        <v>2.VEGETABLES</v>
      </c>
      <c r="AG906" s="135" t="str">
        <f t="shared" si="10"/>
        <v>Pack</v>
      </c>
      <c r="AH906" s="136">
        <f t="shared" si="11"/>
        <v>1</v>
      </c>
      <c r="AI906" s="137">
        <f t="array" ref="AI906">XLOOKUP(E906,'Đơn giá'!A:A,'Đơn giá'!D:D)</f>
        <v>14000</v>
      </c>
      <c r="AJ906" s="138">
        <f t="shared" si="12"/>
        <v>70000</v>
      </c>
      <c r="AK906" s="138">
        <f t="shared" si="13"/>
        <v>0</v>
      </c>
      <c r="AL906" s="138">
        <f t="shared" si="14"/>
        <v>0</v>
      </c>
      <c r="AM906" s="138">
        <f t="shared" si="15"/>
        <v>0</v>
      </c>
      <c r="AN906" s="138">
        <f t="shared" si="16"/>
        <v>70000</v>
      </c>
      <c r="AO906" s="139" t="str">
        <f t="array" ref="AO906">XLOOKUP($D:$D,'DS ST'!$J:$J,'DS ST'!K:K)</f>
        <v>SC002264 - Võ Thị Thùy Dương</v>
      </c>
      <c r="AP906" s="139" t="str">
        <f t="array" ref="AP906">XLOOKUP($D:$D,'DS ST'!$J:$J,'DS ST'!L:L)</f>
        <v>Võ Thị Huệ</v>
      </c>
      <c r="AQ906" s="139" t="str">
        <f t="array" ref="AQ906">XLOOKUP($D:$D,'DS ST'!$J:$J,'DS ST'!M:M)</f>
        <v>HCM 032</v>
      </c>
      <c r="AR906" s="140"/>
      <c r="AS906" s="140"/>
      <c r="AT906" s="135" t="str">
        <f t="array" ref="AT906">xlookup($E:$E,'CLV2'!$A:$A,'CLV2'!$F:$F)</f>
        <v>3.FRUIT VEGGIES</v>
      </c>
      <c r="AU906" s="135" t="str">
        <f t="array" ref="AU906">xlookup($E:$E,'CLV2'!$A:$A,'CLV2'!$G:$G)</f>
        <v>4.Bầu, Bí, Mướp</v>
      </c>
      <c r="AV906" s="142"/>
      <c r="AW906" s="143"/>
      <c r="AX906" s="144"/>
    </row>
    <row r="907" ht="22.5" customHeight="1">
      <c r="A907" s="113"/>
      <c r="B907" s="114">
        <v>46236.0</v>
      </c>
      <c r="C907" s="115" t="s">
        <v>942</v>
      </c>
      <c r="D907" s="116" t="str">
        <f>VLOOKUP(C907,'DS ST'!A:B,2,0)</f>
        <v>HHG</v>
      </c>
      <c r="E907" s="117">
        <v>11419.0</v>
      </c>
      <c r="F907" s="115" t="s">
        <v>1306</v>
      </c>
      <c r="G907" s="115" t="s">
        <v>311</v>
      </c>
      <c r="H907" s="118">
        <v>2.0</v>
      </c>
      <c r="I907" s="118">
        <v>1.0</v>
      </c>
      <c r="J907" s="119">
        <f t="shared" si="4"/>
        <v>1</v>
      </c>
      <c r="K907" s="115" t="s">
        <v>5750</v>
      </c>
      <c r="L907" s="121" t="str">
        <f t="shared" si="5"/>
        <v>PT160324711419</v>
      </c>
      <c r="M907" s="219" t="s">
        <v>5751</v>
      </c>
      <c r="N907" s="122"/>
      <c r="O907" s="122"/>
      <c r="P907" s="119">
        <f t="shared" si="6"/>
        <v>1</v>
      </c>
      <c r="Q907" s="124"/>
      <c r="R907" s="124"/>
      <c r="S907" s="124"/>
      <c r="T907" s="125"/>
      <c r="U907" s="126" t="s">
        <v>697</v>
      </c>
      <c r="V907" s="127" t="s">
        <v>1500</v>
      </c>
      <c r="W907" s="129" t="str">
        <f t="shared" si="7"/>
        <v/>
      </c>
      <c r="X907" s="129" t="str">
        <f t="shared" si="34"/>
        <v/>
      </c>
      <c r="Y907" s="130" t="str">
        <f t="shared" si="45"/>
        <v>Chưa xác định</v>
      </c>
      <c r="Z907" s="131" t="s">
        <v>3828</v>
      </c>
      <c r="AA907" s="124"/>
      <c r="AB907" s="132"/>
      <c r="AC907" s="133"/>
      <c r="AD907" s="134"/>
      <c r="AE907" s="133"/>
      <c r="AF907" s="135" t="str">
        <f t="array" ref="AF907">xlookup($E:$E,'CLV2'!$A:$A,'CLV2'!E:E)</f>
        <v>2.VEGETABLES</v>
      </c>
      <c r="AG907" s="135" t="str">
        <f t="shared" si="10"/>
        <v>Pack</v>
      </c>
      <c r="AH907" s="136">
        <f t="shared" si="11"/>
        <v>0.5</v>
      </c>
      <c r="AI907" s="137">
        <f t="array" ref="AI907">XLOOKUP(E907,'Đơn giá'!A:A,'Đơn giá'!D:D)</f>
        <v>21965</v>
      </c>
      <c r="AJ907" s="138">
        <f t="shared" si="12"/>
        <v>21965</v>
      </c>
      <c r="AK907" s="138">
        <f t="shared" si="13"/>
        <v>0</v>
      </c>
      <c r="AL907" s="138">
        <f t="shared" si="14"/>
        <v>0</v>
      </c>
      <c r="AM907" s="138">
        <f t="shared" si="15"/>
        <v>0</v>
      </c>
      <c r="AN907" s="138">
        <f t="shared" si="16"/>
        <v>21965</v>
      </c>
      <c r="AO907" s="139" t="str">
        <f t="array" ref="AO907">XLOOKUP($D:$D,'DS ST'!$J:$J,'DS ST'!K:K)</f>
        <v>SC002264 - Võ Thị Thùy Dương</v>
      </c>
      <c r="AP907" s="139" t="str">
        <f t="array" ref="AP907">XLOOKUP($D:$D,'DS ST'!$J:$J,'DS ST'!L:L)</f>
        <v>Võ Thị Huệ</v>
      </c>
      <c r="AQ907" s="139" t="str">
        <f t="array" ref="AQ907">XLOOKUP($D:$D,'DS ST'!$J:$J,'DS ST'!M:M)</f>
        <v>HCM 032</v>
      </c>
      <c r="AR907" s="140"/>
      <c r="AS907" s="140"/>
      <c r="AT907" s="135" t="str">
        <f t="array" ref="AT907">xlookup($E:$E,'CLV2'!$A:$A,'CLV2'!$F:$F)</f>
        <v>3.ROOT VEGGIES</v>
      </c>
      <c r="AU907" s="135" t="str">
        <f t="array" ref="AU907">xlookup($E:$E,'CLV2'!$A:$A,'CLV2'!$G:$G)</f>
        <v>4.Khoai Lang</v>
      </c>
      <c r="AV907" s="142"/>
      <c r="AW907" s="143"/>
      <c r="AX907" s="144"/>
    </row>
    <row r="908" ht="22.5" customHeight="1">
      <c r="A908" s="113"/>
      <c r="B908" s="114">
        <v>46236.0</v>
      </c>
      <c r="C908" s="115" t="s">
        <v>942</v>
      </c>
      <c r="D908" s="116" t="str">
        <f>VLOOKUP(C908,'DS ST'!A:B,2,0)</f>
        <v>HHG</v>
      </c>
      <c r="E908" s="117">
        <v>1100816.0</v>
      </c>
      <c r="F908" s="115" t="s">
        <v>919</v>
      </c>
      <c r="G908" s="115" t="s">
        <v>104</v>
      </c>
      <c r="H908" s="118">
        <v>14.8</v>
      </c>
      <c r="I908" s="118">
        <v>14.65</v>
      </c>
      <c r="J908" s="119">
        <f t="shared" si="4"/>
        <v>0.15</v>
      </c>
      <c r="K908" s="115" t="s">
        <v>5750</v>
      </c>
      <c r="L908" s="121" t="str">
        <f t="shared" si="5"/>
        <v>PT16032471100816</v>
      </c>
      <c r="M908" s="219" t="s">
        <v>5751</v>
      </c>
      <c r="N908" s="122">
        <v>0.15000000000000036</v>
      </c>
      <c r="O908" s="122"/>
      <c r="P908" s="119">
        <f t="shared" si="6"/>
        <v>0</v>
      </c>
      <c r="Q908" s="124"/>
      <c r="R908" s="124"/>
      <c r="S908" s="124"/>
      <c r="T908" s="125" t="s">
        <v>695</v>
      </c>
      <c r="U908" s="126" t="s">
        <v>697</v>
      </c>
      <c r="V908" s="127" t="s">
        <v>492</v>
      </c>
      <c r="W908" s="129" t="str">
        <f t="shared" si="7"/>
        <v>Hao hụt</v>
      </c>
      <c r="X908" s="129" t="str">
        <f t="shared" si="34"/>
        <v/>
      </c>
      <c r="Y908" s="154" t="s">
        <v>499</v>
      </c>
      <c r="Z908" s="131" t="s">
        <v>745</v>
      </c>
      <c r="AA908" s="124"/>
      <c r="AB908" s="132"/>
      <c r="AC908" s="133"/>
      <c r="AD908" s="134"/>
      <c r="AE908" s="133"/>
      <c r="AF908" s="135" t="str">
        <f t="array" ref="AF908">xlookup($E:$E,'CLV2'!$A:$A,'CLV2'!E:E)</f>
        <v>2.FRUITS</v>
      </c>
      <c r="AG908" s="135" t="str">
        <f t="shared" si="10"/>
        <v>KG</v>
      </c>
      <c r="AH908" s="136">
        <f t="shared" si="11"/>
        <v>0.01013513514</v>
      </c>
      <c r="AI908" s="137">
        <f t="array" ref="AI908">XLOOKUP(E908,'Đơn giá'!A:A,'Đơn giá'!D:D)</f>
        <v>19000</v>
      </c>
      <c r="AJ908" s="138">
        <f t="shared" si="12"/>
        <v>2850</v>
      </c>
      <c r="AK908" s="138">
        <f t="shared" si="13"/>
        <v>2850</v>
      </c>
      <c r="AL908" s="138">
        <f t="shared" si="14"/>
        <v>0</v>
      </c>
      <c r="AM908" s="138">
        <f t="shared" si="15"/>
        <v>0</v>
      </c>
      <c r="AN908" s="138">
        <f t="shared" si="16"/>
        <v>0</v>
      </c>
      <c r="AO908" s="139" t="str">
        <f t="array" ref="AO908">XLOOKUP($D:$D,'DS ST'!$J:$J,'DS ST'!K:K)</f>
        <v>SC002264 - Võ Thị Thùy Dương</v>
      </c>
      <c r="AP908" s="139" t="str">
        <f t="array" ref="AP908">XLOOKUP($D:$D,'DS ST'!$J:$J,'DS ST'!L:L)</f>
        <v>Võ Thị Huệ</v>
      </c>
      <c r="AQ908" s="139" t="str">
        <f t="array" ref="AQ908">XLOOKUP($D:$D,'DS ST'!$J:$J,'DS ST'!M:M)</f>
        <v>HCM 032</v>
      </c>
      <c r="AR908" s="140"/>
      <c r="AS908" s="140"/>
      <c r="AT908" s="135" t="str">
        <f t="array" ref="AT908">xlookup($E:$E,'CLV2'!$A:$A,'CLV2'!$F:$F)</f>
        <v>3.LOCAL FRUITS</v>
      </c>
      <c r="AU908" s="135" t="str">
        <f t="array" ref="AU908">xlookup($E:$E,'CLV2'!$A:$A,'CLV2'!$G:$G)</f>
        <v>4.Dưa Hấu</v>
      </c>
      <c r="AV908" s="142"/>
      <c r="AW908" s="143"/>
      <c r="AX908" s="144"/>
    </row>
    <row r="909" ht="22.5" customHeight="1">
      <c r="A909" s="113"/>
      <c r="B909" s="114">
        <v>46236.0</v>
      </c>
      <c r="C909" s="115" t="s">
        <v>942</v>
      </c>
      <c r="D909" s="116" t="str">
        <f>VLOOKUP(C909,'DS ST'!A:B,2,0)</f>
        <v>HHG</v>
      </c>
      <c r="E909" s="117">
        <v>1100992.0</v>
      </c>
      <c r="F909" s="115" t="s">
        <v>641</v>
      </c>
      <c r="G909" s="115" t="s">
        <v>104</v>
      </c>
      <c r="H909" s="118">
        <v>10.0</v>
      </c>
      <c r="I909" s="118">
        <v>9.845</v>
      </c>
      <c r="J909" s="119">
        <f t="shared" si="4"/>
        <v>0.155</v>
      </c>
      <c r="K909" s="115" t="s">
        <v>5750</v>
      </c>
      <c r="L909" s="121" t="str">
        <f t="shared" si="5"/>
        <v>PT16032471100992</v>
      </c>
      <c r="M909" s="219" t="s">
        <v>5751</v>
      </c>
      <c r="N909" s="122">
        <v>0.15499999999999936</v>
      </c>
      <c r="O909" s="122"/>
      <c r="P909" s="119">
        <f t="shared" si="6"/>
        <v>0</v>
      </c>
      <c r="Q909" s="124"/>
      <c r="R909" s="124"/>
      <c r="S909" s="124"/>
      <c r="T909" s="125" t="s">
        <v>695</v>
      </c>
      <c r="U909" s="126" t="s">
        <v>697</v>
      </c>
      <c r="V909" s="127" t="s">
        <v>492</v>
      </c>
      <c r="W909" s="129" t="str">
        <f t="shared" si="7"/>
        <v>Hao hụt</v>
      </c>
      <c r="X909" s="129" t="str">
        <f t="shared" si="34"/>
        <v/>
      </c>
      <c r="Y909" s="154" t="s">
        <v>499</v>
      </c>
      <c r="Z909" s="131" t="s">
        <v>745</v>
      </c>
      <c r="AA909" s="124"/>
      <c r="AB909" s="132"/>
      <c r="AC909" s="133"/>
      <c r="AD909" s="134"/>
      <c r="AE909" s="133"/>
      <c r="AF909" s="135" t="str">
        <f t="array" ref="AF909">xlookup($E:$E,'CLV2'!$A:$A,'CLV2'!E:E)</f>
        <v>2.FRUITS</v>
      </c>
      <c r="AG909" s="135" t="str">
        <f t="shared" si="10"/>
        <v>KG</v>
      </c>
      <c r="AH909" s="136">
        <f t="shared" si="11"/>
        <v>0.0155</v>
      </c>
      <c r="AI909" s="137">
        <f t="array" ref="AI909">XLOOKUP(E909,'Đơn giá'!A:A,'Đơn giá'!D:D)</f>
        <v>37000</v>
      </c>
      <c r="AJ909" s="138">
        <f t="shared" si="12"/>
        <v>5735</v>
      </c>
      <c r="AK909" s="138">
        <f t="shared" si="13"/>
        <v>5735</v>
      </c>
      <c r="AL909" s="138">
        <f t="shared" si="14"/>
        <v>0</v>
      </c>
      <c r="AM909" s="138">
        <f t="shared" si="15"/>
        <v>0</v>
      </c>
      <c r="AN909" s="138">
        <f t="shared" si="16"/>
        <v>0</v>
      </c>
      <c r="AO909" s="139" t="str">
        <f t="array" ref="AO909">XLOOKUP($D:$D,'DS ST'!$J:$J,'DS ST'!K:K)</f>
        <v>SC002264 - Võ Thị Thùy Dương</v>
      </c>
      <c r="AP909" s="139" t="str">
        <f t="array" ref="AP909">XLOOKUP($D:$D,'DS ST'!$J:$J,'DS ST'!L:L)</f>
        <v>Võ Thị Huệ</v>
      </c>
      <c r="AQ909" s="139" t="str">
        <f t="array" ref="AQ909">XLOOKUP($D:$D,'DS ST'!$J:$J,'DS ST'!M:M)</f>
        <v>HCM 032</v>
      </c>
      <c r="AR909" s="140"/>
      <c r="AS909" s="140"/>
      <c r="AT909" s="135" t="str">
        <f t="array" ref="AT909">xlookup($E:$E,'CLV2'!$A:$A,'CLV2'!$F:$F)</f>
        <v>3.LOCAL FRUITS</v>
      </c>
      <c r="AU909" s="135" t="str">
        <f t="array" ref="AU909">xlookup($E:$E,'CLV2'!$A:$A,'CLV2'!$G:$G)</f>
        <v>4.Dưa Lưới</v>
      </c>
      <c r="AV909" s="142"/>
      <c r="AW909" s="143"/>
      <c r="AX909" s="144"/>
    </row>
    <row r="910" ht="22.5" customHeight="1">
      <c r="A910" s="113"/>
      <c r="B910" s="114">
        <v>46236.0</v>
      </c>
      <c r="C910" s="115" t="s">
        <v>942</v>
      </c>
      <c r="D910" s="116" t="str">
        <f>VLOOKUP(C910,'DS ST'!A:B,2,0)</f>
        <v>HHG</v>
      </c>
      <c r="E910" s="117">
        <v>1101366.0</v>
      </c>
      <c r="F910" s="115" t="s">
        <v>1804</v>
      </c>
      <c r="G910" s="115" t="s">
        <v>104</v>
      </c>
      <c r="H910" s="118">
        <v>4.0</v>
      </c>
      <c r="I910" s="118">
        <v>3.9</v>
      </c>
      <c r="J910" s="119">
        <f t="shared" si="4"/>
        <v>0.1</v>
      </c>
      <c r="K910" s="115" t="s">
        <v>5750</v>
      </c>
      <c r="L910" s="121" t="str">
        <f t="shared" si="5"/>
        <v>PT16032471101366</v>
      </c>
      <c r="M910" s="219" t="s">
        <v>5751</v>
      </c>
      <c r="N910" s="122">
        <v>0.10000000000000009</v>
      </c>
      <c r="O910" s="122"/>
      <c r="P910" s="119">
        <f t="shared" si="6"/>
        <v>0</v>
      </c>
      <c r="Q910" s="124"/>
      <c r="R910" s="124"/>
      <c r="S910" s="124"/>
      <c r="T910" s="125" t="s">
        <v>695</v>
      </c>
      <c r="U910" s="126" t="s">
        <v>697</v>
      </c>
      <c r="V910" s="127" t="s">
        <v>492</v>
      </c>
      <c r="W910" s="129" t="str">
        <f t="shared" si="7"/>
        <v>Hao hụt</v>
      </c>
      <c r="X910" s="129" t="str">
        <f t="shared" si="34"/>
        <v/>
      </c>
      <c r="Y910" s="154" t="s">
        <v>499</v>
      </c>
      <c r="Z910" s="131" t="s">
        <v>745</v>
      </c>
      <c r="AA910" s="124"/>
      <c r="AB910" s="132"/>
      <c r="AC910" s="133"/>
      <c r="AD910" s="134"/>
      <c r="AE910" s="133"/>
      <c r="AF910" s="135" t="str">
        <f t="array" ref="AF910">xlookup($E:$E,'CLV2'!$A:$A,'CLV2'!E:E)</f>
        <v>2.VEGETABLES</v>
      </c>
      <c r="AG910" s="135" t="str">
        <f t="shared" si="10"/>
        <v>KG</v>
      </c>
      <c r="AH910" s="136">
        <f t="shared" si="11"/>
        <v>0.025</v>
      </c>
      <c r="AI910" s="137">
        <f t="array" ref="AI910">XLOOKUP(E910,'Đơn giá'!A:A,'Đơn giá'!D:D)</f>
        <v>55000</v>
      </c>
      <c r="AJ910" s="138">
        <f t="shared" si="12"/>
        <v>5500</v>
      </c>
      <c r="AK910" s="138">
        <f t="shared" si="13"/>
        <v>5500</v>
      </c>
      <c r="AL910" s="138">
        <f t="shared" si="14"/>
        <v>0</v>
      </c>
      <c r="AM910" s="138">
        <f t="shared" si="15"/>
        <v>0</v>
      </c>
      <c r="AN910" s="138">
        <f t="shared" si="16"/>
        <v>0</v>
      </c>
      <c r="AO910" s="139" t="str">
        <f t="array" ref="AO910">XLOOKUP($D:$D,'DS ST'!$J:$J,'DS ST'!K:K)</f>
        <v>SC002264 - Võ Thị Thùy Dương</v>
      </c>
      <c r="AP910" s="139" t="str">
        <f t="array" ref="AP910">XLOOKUP($D:$D,'DS ST'!$J:$J,'DS ST'!L:L)</f>
        <v>Võ Thị Huệ</v>
      </c>
      <c r="AQ910" s="139" t="str">
        <f t="array" ref="AQ910">XLOOKUP($D:$D,'DS ST'!$J:$J,'DS ST'!M:M)</f>
        <v>HCM 032</v>
      </c>
      <c r="AR910" s="140"/>
      <c r="AS910" s="140"/>
      <c r="AT910" s="135" t="str">
        <f t="array" ref="AT910">xlookup($E:$E,'CLV2'!$A:$A,'CLV2'!$F:$F)</f>
        <v>3.LEAFY VEGGIES</v>
      </c>
      <c r="AU910" s="135" t="str">
        <f t="array" ref="AU910">xlookup($E:$E,'CLV2'!$A:$A,'CLV2'!$G:$G)</f>
        <v>4.Rau Ăn Bông</v>
      </c>
      <c r="AV910" s="142"/>
      <c r="AW910" s="143"/>
      <c r="AX910" s="144"/>
    </row>
    <row r="911" ht="22.5" customHeight="1">
      <c r="A911" s="113"/>
      <c r="B911" s="114">
        <v>46236.0</v>
      </c>
      <c r="C911" s="115" t="s">
        <v>942</v>
      </c>
      <c r="D911" s="116" t="str">
        <f>VLOOKUP(C911,'DS ST'!A:B,2,0)</f>
        <v>HHG</v>
      </c>
      <c r="E911" s="117">
        <v>1102981.0</v>
      </c>
      <c r="F911" s="115" t="s">
        <v>5260</v>
      </c>
      <c r="G911" s="115" t="s">
        <v>104</v>
      </c>
      <c r="H911" s="118">
        <v>3.1</v>
      </c>
      <c r="I911" s="118">
        <v>3.095</v>
      </c>
      <c r="J911" s="119">
        <f t="shared" si="4"/>
        <v>0.005</v>
      </c>
      <c r="K911" s="115" t="s">
        <v>5750</v>
      </c>
      <c r="L911" s="121" t="str">
        <f t="shared" si="5"/>
        <v>PT16032471102981</v>
      </c>
      <c r="M911" s="219" t="s">
        <v>5751</v>
      </c>
      <c r="N911" s="122">
        <v>0.004999999999999893</v>
      </c>
      <c r="O911" s="122"/>
      <c r="P911" s="119">
        <f t="shared" si="6"/>
        <v>0</v>
      </c>
      <c r="Q911" s="124"/>
      <c r="R911" s="124"/>
      <c r="S911" s="124"/>
      <c r="T911" s="125" t="s">
        <v>695</v>
      </c>
      <c r="U911" s="126" t="s">
        <v>697</v>
      </c>
      <c r="V911" s="127" t="s">
        <v>492</v>
      </c>
      <c r="W911" s="129" t="str">
        <f t="shared" si="7"/>
        <v>Hao hụt</v>
      </c>
      <c r="X911" s="129" t="str">
        <f t="shared" si="34"/>
        <v/>
      </c>
      <c r="Y911" s="154" t="s">
        <v>499</v>
      </c>
      <c r="Z911" s="131" t="s">
        <v>745</v>
      </c>
      <c r="AA911" s="124"/>
      <c r="AB911" s="132"/>
      <c r="AC911" s="133"/>
      <c r="AD911" s="134"/>
      <c r="AE911" s="133"/>
      <c r="AF911" s="135" t="str">
        <f t="array" ref="AF911">xlookup($E:$E,'CLV2'!$A:$A,'CLV2'!E:E)</f>
        <v>2.FRUITS</v>
      </c>
      <c r="AG911" s="135" t="str">
        <f t="shared" si="10"/>
        <v>KG</v>
      </c>
      <c r="AH911" s="136">
        <f t="shared" si="11"/>
        <v>0.001612903226</v>
      </c>
      <c r="AI911" s="137" t="str">
        <f t="array" ref="AI911">XLOOKUP(E911,'Đơn giá'!A:A,'Đơn giá'!D:D)</f>
        <v>#N/A</v>
      </c>
      <c r="AJ911" s="138" t="str">
        <f t="shared" si="12"/>
        <v>#N/A</v>
      </c>
      <c r="AK911" s="138" t="str">
        <f t="shared" si="13"/>
        <v>#N/A</v>
      </c>
      <c r="AL911" s="138">
        <f t="shared" si="14"/>
        <v>0</v>
      </c>
      <c r="AM911" s="138" t="str">
        <f t="shared" si="15"/>
        <v>#N/A</v>
      </c>
      <c r="AN911" s="138">
        <f t="shared" si="16"/>
        <v>0</v>
      </c>
      <c r="AO911" s="139" t="str">
        <f t="array" ref="AO911">XLOOKUP($D:$D,'DS ST'!$J:$J,'DS ST'!K:K)</f>
        <v>SC002264 - Võ Thị Thùy Dương</v>
      </c>
      <c r="AP911" s="139" t="str">
        <f t="array" ref="AP911">XLOOKUP($D:$D,'DS ST'!$J:$J,'DS ST'!L:L)</f>
        <v>Võ Thị Huệ</v>
      </c>
      <c r="AQ911" s="139" t="str">
        <f t="array" ref="AQ911">XLOOKUP($D:$D,'DS ST'!$J:$J,'DS ST'!M:M)</f>
        <v>HCM 032</v>
      </c>
      <c r="AR911" s="140"/>
      <c r="AS911" s="140"/>
      <c r="AT911" s="135" t="str">
        <f t="array" ref="AT911">xlookup($E:$E,'CLV2'!$A:$A,'CLV2'!$F:$F)</f>
        <v>3.LOCAL FRUITS</v>
      </c>
      <c r="AU911" s="135" t="str">
        <f t="array" ref="AU911">xlookup($E:$E,'CLV2'!$A:$A,'CLV2'!$G:$G)</f>
        <v>4.Bơ</v>
      </c>
      <c r="AV911" s="142"/>
      <c r="AW911" s="143"/>
      <c r="AX911" s="144"/>
    </row>
    <row r="912" ht="22.5" customHeight="1">
      <c r="A912" s="113"/>
      <c r="B912" s="114">
        <v>46236.0</v>
      </c>
      <c r="C912" s="115" t="s">
        <v>947</v>
      </c>
      <c r="D912" s="116" t="str">
        <f>VLOOKUP(C912,'DS ST'!A:B,2,0)</f>
        <v>HLR</v>
      </c>
      <c r="E912" s="117">
        <v>1100992.0</v>
      </c>
      <c r="F912" s="115" t="s">
        <v>641</v>
      </c>
      <c r="G912" s="115" t="s">
        <v>104</v>
      </c>
      <c r="H912" s="118">
        <v>10.1</v>
      </c>
      <c r="I912" s="118">
        <v>10.02</v>
      </c>
      <c r="J912" s="119">
        <f t="shared" si="4"/>
        <v>0.08</v>
      </c>
      <c r="K912" s="115" t="s">
        <v>5752</v>
      </c>
      <c r="L912" s="121" t="str">
        <f t="shared" si="5"/>
        <v>PT16032461100992</v>
      </c>
      <c r="M912" s="219" t="s">
        <v>5753</v>
      </c>
      <c r="N912" s="122">
        <v>0.08000000000000007</v>
      </c>
      <c r="O912" s="122"/>
      <c r="P912" s="119">
        <f t="shared" si="6"/>
        <v>0</v>
      </c>
      <c r="Q912" s="124"/>
      <c r="R912" s="124"/>
      <c r="S912" s="124"/>
      <c r="T912" s="125" t="s">
        <v>3271</v>
      </c>
      <c r="U912" s="126" t="s">
        <v>697</v>
      </c>
      <c r="V912" s="127" t="s">
        <v>492</v>
      </c>
      <c r="W912" s="129" t="str">
        <f t="shared" si="7"/>
        <v>Hao hụt</v>
      </c>
      <c r="X912" s="129" t="str">
        <f t="shared" si="34"/>
        <v/>
      </c>
      <c r="Y912" s="154" t="s">
        <v>499</v>
      </c>
      <c r="Z912" s="131" t="s">
        <v>745</v>
      </c>
      <c r="AA912" s="124"/>
      <c r="AB912" s="132"/>
      <c r="AC912" s="133"/>
      <c r="AD912" s="134"/>
      <c r="AE912" s="133"/>
      <c r="AF912" s="135" t="str">
        <f t="array" ref="AF912">xlookup($E:$E,'CLV2'!$A:$A,'CLV2'!E:E)</f>
        <v>2.FRUITS</v>
      </c>
      <c r="AG912" s="135" t="str">
        <f t="shared" si="10"/>
        <v>KG</v>
      </c>
      <c r="AH912" s="136">
        <f t="shared" si="11"/>
        <v>0.007920792079</v>
      </c>
      <c r="AI912" s="137">
        <f t="array" ref="AI912">XLOOKUP(E912,'Đơn giá'!A:A,'Đơn giá'!D:D)</f>
        <v>37000</v>
      </c>
      <c r="AJ912" s="138">
        <f t="shared" si="12"/>
        <v>2960</v>
      </c>
      <c r="AK912" s="138">
        <f t="shared" si="13"/>
        <v>2960</v>
      </c>
      <c r="AL912" s="138">
        <f t="shared" si="14"/>
        <v>0</v>
      </c>
      <c r="AM912" s="138">
        <f t="shared" si="15"/>
        <v>0</v>
      </c>
      <c r="AN912" s="138">
        <f t="shared" si="16"/>
        <v>0</v>
      </c>
      <c r="AO912" s="139" t="str">
        <f t="array" ref="AO912">XLOOKUP($D:$D,'DS ST'!$J:$J,'DS ST'!K:K)</f>
        <v>SC002210 - Trương Công Nhật Tùng</v>
      </c>
      <c r="AP912" s="139" t="str">
        <f t="array" ref="AP912">XLOOKUP($D:$D,'DS ST'!$J:$J,'DS ST'!L:L)</f>
        <v>Võ Thị Huệ</v>
      </c>
      <c r="AQ912" s="139" t="str">
        <f t="array" ref="AQ912">XLOOKUP($D:$D,'DS ST'!$J:$J,'DS ST'!M:M)</f>
        <v>HCM 030</v>
      </c>
      <c r="AR912" s="140"/>
      <c r="AS912" s="140"/>
      <c r="AT912" s="135" t="str">
        <f t="array" ref="AT912">xlookup($E:$E,'CLV2'!$A:$A,'CLV2'!$F:$F)</f>
        <v>3.LOCAL FRUITS</v>
      </c>
      <c r="AU912" s="135" t="str">
        <f t="array" ref="AU912">xlookup($E:$E,'CLV2'!$A:$A,'CLV2'!$G:$G)</f>
        <v>4.Dưa Lưới</v>
      </c>
      <c r="AV912" s="142"/>
      <c r="AW912" s="143"/>
      <c r="AX912" s="144"/>
    </row>
    <row r="913" ht="22.5" customHeight="1">
      <c r="A913" s="113"/>
      <c r="B913" s="114">
        <v>46236.0</v>
      </c>
      <c r="C913" s="115" t="s">
        <v>947</v>
      </c>
      <c r="D913" s="116" t="str">
        <f>VLOOKUP(C913,'DS ST'!A:B,2,0)</f>
        <v>HLR</v>
      </c>
      <c r="E913" s="117">
        <v>1101003.0</v>
      </c>
      <c r="F913" s="115" t="s">
        <v>1984</v>
      </c>
      <c r="G913" s="115" t="s">
        <v>104</v>
      </c>
      <c r="H913" s="118">
        <v>13.3</v>
      </c>
      <c r="I913" s="118">
        <v>13.22</v>
      </c>
      <c r="J913" s="119">
        <f t="shared" si="4"/>
        <v>0.08</v>
      </c>
      <c r="K913" s="115" t="s">
        <v>5752</v>
      </c>
      <c r="L913" s="121" t="str">
        <f t="shared" si="5"/>
        <v>PT16032461101003</v>
      </c>
      <c r="M913" s="219" t="s">
        <v>5753</v>
      </c>
      <c r="N913" s="122">
        <v>0.08000000000000007</v>
      </c>
      <c r="O913" s="122"/>
      <c r="P913" s="119">
        <f t="shared" si="6"/>
        <v>0</v>
      </c>
      <c r="Q913" s="124"/>
      <c r="R913" s="124"/>
      <c r="S913" s="124"/>
      <c r="T913" s="125" t="s">
        <v>3271</v>
      </c>
      <c r="U913" s="126" t="s">
        <v>697</v>
      </c>
      <c r="V913" s="127" t="s">
        <v>492</v>
      </c>
      <c r="W913" s="129" t="str">
        <f t="shared" si="7"/>
        <v>Hao hụt</v>
      </c>
      <c r="X913" s="129" t="str">
        <f t="shared" si="34"/>
        <v/>
      </c>
      <c r="Y913" s="154" t="s">
        <v>499</v>
      </c>
      <c r="Z913" s="131" t="s">
        <v>745</v>
      </c>
      <c r="AA913" s="124"/>
      <c r="AB913" s="132"/>
      <c r="AC913" s="133"/>
      <c r="AD913" s="134"/>
      <c r="AE913" s="133"/>
      <c r="AF913" s="135" t="str">
        <f t="array" ref="AF913">xlookup($E:$E,'CLV2'!$A:$A,'CLV2'!E:E)</f>
        <v>2.FRUITS</v>
      </c>
      <c r="AG913" s="135" t="str">
        <f t="shared" si="10"/>
        <v>KG</v>
      </c>
      <c r="AH913" s="136">
        <f t="shared" si="11"/>
        <v>0.006015037594</v>
      </c>
      <c r="AI913" s="137">
        <f t="array" ref="AI913">XLOOKUP(E913,'Đơn giá'!A:A,'Đơn giá'!D:D)</f>
        <v>24000</v>
      </c>
      <c r="AJ913" s="138">
        <f t="shared" si="12"/>
        <v>1920</v>
      </c>
      <c r="AK913" s="138">
        <f t="shared" si="13"/>
        <v>1920</v>
      </c>
      <c r="AL913" s="138">
        <f t="shared" si="14"/>
        <v>0</v>
      </c>
      <c r="AM913" s="138">
        <f t="shared" si="15"/>
        <v>0</v>
      </c>
      <c r="AN913" s="138">
        <f t="shared" si="16"/>
        <v>0</v>
      </c>
      <c r="AO913" s="139" t="str">
        <f t="array" ref="AO913">XLOOKUP($D:$D,'DS ST'!$J:$J,'DS ST'!K:K)</f>
        <v>SC002210 - Trương Công Nhật Tùng</v>
      </c>
      <c r="AP913" s="139" t="str">
        <f t="array" ref="AP913">XLOOKUP($D:$D,'DS ST'!$J:$J,'DS ST'!L:L)</f>
        <v>Võ Thị Huệ</v>
      </c>
      <c r="AQ913" s="139" t="str">
        <f t="array" ref="AQ913">XLOOKUP($D:$D,'DS ST'!$J:$J,'DS ST'!M:M)</f>
        <v>HCM 030</v>
      </c>
      <c r="AR913" s="140"/>
      <c r="AS913" s="140"/>
      <c r="AT913" s="135" t="str">
        <f t="array" ref="AT913">xlookup($E:$E,'CLV2'!$A:$A,'CLV2'!$F:$F)</f>
        <v>3.LOCAL FRUITS</v>
      </c>
      <c r="AU913" s="135" t="str">
        <f t="array" ref="AU913">xlookup($E:$E,'CLV2'!$A:$A,'CLV2'!$G:$G)</f>
        <v>4.Dưa Hấu</v>
      </c>
      <c r="AV913" s="142"/>
      <c r="AW913" s="143"/>
      <c r="AX913" s="144"/>
    </row>
    <row r="914" ht="22.5" customHeight="1">
      <c r="A914" s="113"/>
      <c r="B914" s="114">
        <v>46236.0</v>
      </c>
      <c r="C914" s="115" t="s">
        <v>947</v>
      </c>
      <c r="D914" s="116" t="str">
        <f>VLOOKUP(C914,'DS ST'!A:B,2,0)</f>
        <v>HLR</v>
      </c>
      <c r="E914" s="117">
        <v>1101079.0</v>
      </c>
      <c r="F914" s="115" t="s">
        <v>2047</v>
      </c>
      <c r="G914" s="115" t="s">
        <v>104</v>
      </c>
      <c r="H914" s="118">
        <v>6.1</v>
      </c>
      <c r="I914" s="118">
        <v>6.08</v>
      </c>
      <c r="J914" s="119">
        <f t="shared" si="4"/>
        <v>0.02</v>
      </c>
      <c r="K914" s="115" t="s">
        <v>5752</v>
      </c>
      <c r="L914" s="121" t="str">
        <f t="shared" si="5"/>
        <v>PT16032461101079</v>
      </c>
      <c r="M914" s="219" t="s">
        <v>5753</v>
      </c>
      <c r="N914" s="122">
        <v>0.019999999999999574</v>
      </c>
      <c r="O914" s="122"/>
      <c r="P914" s="119">
        <f t="shared" si="6"/>
        <v>0</v>
      </c>
      <c r="Q914" s="124"/>
      <c r="R914" s="124"/>
      <c r="S914" s="124"/>
      <c r="T914" s="125" t="s">
        <v>3271</v>
      </c>
      <c r="U914" s="126" t="s">
        <v>697</v>
      </c>
      <c r="V914" s="127" t="s">
        <v>492</v>
      </c>
      <c r="W914" s="129" t="str">
        <f t="shared" si="7"/>
        <v>Hao hụt</v>
      </c>
      <c r="X914" s="129" t="str">
        <f t="shared" si="34"/>
        <v/>
      </c>
      <c r="Y914" s="154" t="s">
        <v>499</v>
      </c>
      <c r="Z914" s="131" t="s">
        <v>745</v>
      </c>
      <c r="AA914" s="124"/>
      <c r="AB914" s="132"/>
      <c r="AC914" s="133"/>
      <c r="AD914" s="134"/>
      <c r="AE914" s="133"/>
      <c r="AF914" s="135" t="str">
        <f t="array" ref="AF914">xlookup($E:$E,'CLV2'!$A:$A,'CLV2'!E:E)</f>
        <v>2.FRUITS</v>
      </c>
      <c r="AG914" s="135" t="str">
        <f t="shared" si="10"/>
        <v>KG</v>
      </c>
      <c r="AH914" s="136">
        <f t="shared" si="11"/>
        <v>0.003278688525</v>
      </c>
      <c r="AI914" s="137">
        <f t="array" ref="AI914">XLOOKUP(E914,'Đơn giá'!A:A,'Đơn giá'!D:D)</f>
        <v>69416</v>
      </c>
      <c r="AJ914" s="138">
        <f t="shared" si="12"/>
        <v>1388.32</v>
      </c>
      <c r="AK914" s="138">
        <f t="shared" si="13"/>
        <v>1388.32</v>
      </c>
      <c r="AL914" s="138">
        <f t="shared" si="14"/>
        <v>0</v>
      </c>
      <c r="AM914" s="138">
        <f t="shared" si="15"/>
        <v>0</v>
      </c>
      <c r="AN914" s="138">
        <f t="shared" si="16"/>
        <v>0</v>
      </c>
      <c r="AO914" s="139" t="str">
        <f t="array" ref="AO914">XLOOKUP($D:$D,'DS ST'!$J:$J,'DS ST'!K:K)</f>
        <v>SC002210 - Trương Công Nhật Tùng</v>
      </c>
      <c r="AP914" s="139" t="str">
        <f t="array" ref="AP914">XLOOKUP($D:$D,'DS ST'!$J:$J,'DS ST'!L:L)</f>
        <v>Võ Thị Huệ</v>
      </c>
      <c r="AQ914" s="139" t="str">
        <f t="array" ref="AQ914">XLOOKUP($D:$D,'DS ST'!$J:$J,'DS ST'!M:M)</f>
        <v>HCM 030</v>
      </c>
      <c r="AR914" s="140"/>
      <c r="AS914" s="140"/>
      <c r="AT914" s="135" t="str">
        <f t="array" ref="AT914">xlookup($E:$E,'CLV2'!$A:$A,'CLV2'!$F:$F)</f>
        <v>3.LOCAL FRUITS</v>
      </c>
      <c r="AU914" s="135" t="str">
        <f t="array" ref="AU914">xlookup($E:$E,'CLV2'!$A:$A,'CLV2'!$G:$G)</f>
        <v>4.Bơ</v>
      </c>
      <c r="AV914" s="142"/>
      <c r="AW914" s="143"/>
      <c r="AX914" s="144"/>
    </row>
    <row r="915" ht="22.5" customHeight="1">
      <c r="A915" s="113"/>
      <c r="B915" s="114">
        <v>46236.0</v>
      </c>
      <c r="C915" s="115" t="s">
        <v>947</v>
      </c>
      <c r="D915" s="116" t="str">
        <f>VLOOKUP(C915,'DS ST'!A:B,2,0)</f>
        <v>HLR</v>
      </c>
      <c r="E915" s="117">
        <v>1101302.0</v>
      </c>
      <c r="F915" s="115" t="s">
        <v>944</v>
      </c>
      <c r="G915" s="115" t="s">
        <v>104</v>
      </c>
      <c r="H915" s="118">
        <v>16.0</v>
      </c>
      <c r="I915" s="118">
        <v>15.36</v>
      </c>
      <c r="J915" s="119">
        <f t="shared" si="4"/>
        <v>0.64</v>
      </c>
      <c r="K915" s="115" t="s">
        <v>5752</v>
      </c>
      <c r="L915" s="121" t="str">
        <f t="shared" si="5"/>
        <v>PT16032461101302</v>
      </c>
      <c r="M915" s="219" t="s">
        <v>5753</v>
      </c>
      <c r="N915" s="122">
        <v>0.6400000000000006</v>
      </c>
      <c r="O915" s="122"/>
      <c r="P915" s="119">
        <f t="shared" si="6"/>
        <v>0</v>
      </c>
      <c r="Q915" s="124"/>
      <c r="R915" s="124"/>
      <c r="S915" s="124"/>
      <c r="T915" s="125" t="s">
        <v>3271</v>
      </c>
      <c r="U915" s="126" t="s">
        <v>697</v>
      </c>
      <c r="V915" s="127" t="s">
        <v>492</v>
      </c>
      <c r="W915" s="129" t="str">
        <f t="shared" si="7"/>
        <v>Hao hụt</v>
      </c>
      <c r="X915" s="129" t="str">
        <f t="shared" si="34"/>
        <v/>
      </c>
      <c r="Y915" s="154" t="s">
        <v>499</v>
      </c>
      <c r="Z915" s="131" t="s">
        <v>745</v>
      </c>
      <c r="AA915" s="124"/>
      <c r="AB915" s="132"/>
      <c r="AC915" s="133"/>
      <c r="AD915" s="134"/>
      <c r="AE915" s="133"/>
      <c r="AF915" s="135" t="str">
        <f t="array" ref="AF915">xlookup($E:$E,'CLV2'!$A:$A,'CLV2'!E:E)</f>
        <v>2.FRUITS</v>
      </c>
      <c r="AG915" s="135" t="str">
        <f t="shared" si="10"/>
        <v>KG</v>
      </c>
      <c r="AH915" s="136">
        <f t="shared" si="11"/>
        <v>0.04</v>
      </c>
      <c r="AI915" s="137">
        <f t="array" ref="AI915">XLOOKUP(E915,'Đơn giá'!A:A,'Đơn giá'!D:D)</f>
        <v>17500</v>
      </c>
      <c r="AJ915" s="138">
        <f t="shared" si="12"/>
        <v>11200</v>
      </c>
      <c r="AK915" s="138">
        <f t="shared" si="13"/>
        <v>11200</v>
      </c>
      <c r="AL915" s="138">
        <f t="shared" si="14"/>
        <v>0</v>
      </c>
      <c r="AM915" s="138">
        <f t="shared" si="15"/>
        <v>0</v>
      </c>
      <c r="AN915" s="138">
        <f t="shared" si="16"/>
        <v>0</v>
      </c>
      <c r="AO915" s="139" t="str">
        <f t="array" ref="AO915">XLOOKUP($D:$D,'DS ST'!$J:$J,'DS ST'!K:K)</f>
        <v>SC002210 - Trương Công Nhật Tùng</v>
      </c>
      <c r="AP915" s="139" t="str">
        <f t="array" ref="AP915">XLOOKUP($D:$D,'DS ST'!$J:$J,'DS ST'!L:L)</f>
        <v>Võ Thị Huệ</v>
      </c>
      <c r="AQ915" s="139" t="str">
        <f t="array" ref="AQ915">XLOOKUP($D:$D,'DS ST'!$J:$J,'DS ST'!M:M)</f>
        <v>HCM 030</v>
      </c>
      <c r="AR915" s="140"/>
      <c r="AS915" s="140"/>
      <c r="AT915" s="135" t="str">
        <f t="array" ref="AT915">xlookup($E:$E,'CLV2'!$A:$A,'CLV2'!$F:$F)</f>
        <v>3.LOCAL FRUITS</v>
      </c>
      <c r="AU915" s="135" t="str">
        <f t="array" ref="AU915">xlookup($E:$E,'CLV2'!$A:$A,'CLV2'!$G:$G)</f>
        <v>4.Chuối</v>
      </c>
      <c r="AV915" s="142"/>
      <c r="AW915" s="143"/>
      <c r="AX915" s="144"/>
    </row>
    <row r="916" ht="22.5" customHeight="1">
      <c r="A916" s="113"/>
      <c r="B916" s="114">
        <v>46236.0</v>
      </c>
      <c r="C916" s="115" t="s">
        <v>947</v>
      </c>
      <c r="D916" s="116" t="str">
        <f>VLOOKUP(C916,'DS ST'!A:B,2,0)</f>
        <v>HLR</v>
      </c>
      <c r="E916" s="117">
        <v>1101366.0</v>
      </c>
      <c r="F916" s="115" t="s">
        <v>1804</v>
      </c>
      <c r="G916" s="115" t="s">
        <v>104</v>
      </c>
      <c r="H916" s="118">
        <v>4.2</v>
      </c>
      <c r="I916" s="118">
        <v>4.16</v>
      </c>
      <c r="J916" s="119">
        <f t="shared" si="4"/>
        <v>0.04</v>
      </c>
      <c r="K916" s="115" t="s">
        <v>5752</v>
      </c>
      <c r="L916" s="121" t="str">
        <f t="shared" si="5"/>
        <v>PT16032461101366</v>
      </c>
      <c r="M916" s="219" t="s">
        <v>5753</v>
      </c>
      <c r="N916" s="122">
        <v>0.040000000000000036</v>
      </c>
      <c r="O916" s="122"/>
      <c r="P916" s="119">
        <f t="shared" si="6"/>
        <v>0</v>
      </c>
      <c r="Q916" s="124"/>
      <c r="R916" s="124"/>
      <c r="S916" s="124"/>
      <c r="T916" s="125" t="s">
        <v>3271</v>
      </c>
      <c r="U916" s="126" t="s">
        <v>697</v>
      </c>
      <c r="V916" s="127" t="s">
        <v>492</v>
      </c>
      <c r="W916" s="129" t="str">
        <f t="shared" si="7"/>
        <v>Hao hụt</v>
      </c>
      <c r="X916" s="129" t="str">
        <f t="shared" si="34"/>
        <v/>
      </c>
      <c r="Y916" s="154" t="s">
        <v>499</v>
      </c>
      <c r="Z916" s="131" t="s">
        <v>745</v>
      </c>
      <c r="AA916" s="124"/>
      <c r="AB916" s="132"/>
      <c r="AC916" s="133"/>
      <c r="AD916" s="134"/>
      <c r="AE916" s="133"/>
      <c r="AF916" s="135" t="str">
        <f t="array" ref="AF916">xlookup($E:$E,'CLV2'!$A:$A,'CLV2'!E:E)</f>
        <v>2.VEGETABLES</v>
      </c>
      <c r="AG916" s="135" t="str">
        <f t="shared" si="10"/>
        <v>KG</v>
      </c>
      <c r="AH916" s="136">
        <f t="shared" si="11"/>
        <v>0.009523809524</v>
      </c>
      <c r="AI916" s="137">
        <f t="array" ref="AI916">XLOOKUP(E916,'Đơn giá'!A:A,'Đơn giá'!D:D)</f>
        <v>55000</v>
      </c>
      <c r="AJ916" s="138">
        <f t="shared" si="12"/>
        <v>2200</v>
      </c>
      <c r="AK916" s="138">
        <f t="shared" si="13"/>
        <v>2200</v>
      </c>
      <c r="AL916" s="138">
        <f t="shared" si="14"/>
        <v>0</v>
      </c>
      <c r="AM916" s="138">
        <f t="shared" si="15"/>
        <v>0</v>
      </c>
      <c r="AN916" s="138">
        <f t="shared" si="16"/>
        <v>0</v>
      </c>
      <c r="AO916" s="139" t="str">
        <f t="array" ref="AO916">XLOOKUP($D:$D,'DS ST'!$J:$J,'DS ST'!K:K)</f>
        <v>SC002210 - Trương Công Nhật Tùng</v>
      </c>
      <c r="AP916" s="139" t="str">
        <f t="array" ref="AP916">XLOOKUP($D:$D,'DS ST'!$J:$J,'DS ST'!L:L)</f>
        <v>Võ Thị Huệ</v>
      </c>
      <c r="AQ916" s="139" t="str">
        <f t="array" ref="AQ916">XLOOKUP($D:$D,'DS ST'!$J:$J,'DS ST'!M:M)</f>
        <v>HCM 030</v>
      </c>
      <c r="AR916" s="140"/>
      <c r="AS916" s="140"/>
      <c r="AT916" s="135" t="str">
        <f t="array" ref="AT916">xlookup($E:$E,'CLV2'!$A:$A,'CLV2'!$F:$F)</f>
        <v>3.LEAFY VEGGIES</v>
      </c>
      <c r="AU916" s="135" t="str">
        <f t="array" ref="AU916">xlookup($E:$E,'CLV2'!$A:$A,'CLV2'!$G:$G)</f>
        <v>4.Rau Ăn Bông</v>
      </c>
      <c r="AV916" s="142"/>
      <c r="AW916" s="143"/>
      <c r="AX916" s="144"/>
    </row>
    <row r="917" ht="22.5" customHeight="1">
      <c r="A917" s="113"/>
      <c r="B917" s="114">
        <v>46236.0</v>
      </c>
      <c r="C917" s="115" t="s">
        <v>947</v>
      </c>
      <c r="D917" s="116" t="str">
        <f>VLOOKUP(C917,'DS ST'!A:B,2,0)</f>
        <v>HLR</v>
      </c>
      <c r="E917" s="117">
        <v>1101592.0</v>
      </c>
      <c r="F917" s="115" t="s">
        <v>1161</v>
      </c>
      <c r="G917" s="115" t="s">
        <v>104</v>
      </c>
      <c r="H917" s="118">
        <v>10.4</v>
      </c>
      <c r="I917" s="118">
        <v>10.24</v>
      </c>
      <c r="J917" s="119">
        <f t="shared" si="4"/>
        <v>0.16</v>
      </c>
      <c r="K917" s="115" t="s">
        <v>5752</v>
      </c>
      <c r="L917" s="121" t="str">
        <f t="shared" si="5"/>
        <v>PT16032461101592</v>
      </c>
      <c r="M917" s="219" t="s">
        <v>5753</v>
      </c>
      <c r="N917" s="122">
        <v>0.16000000000000014</v>
      </c>
      <c r="O917" s="122"/>
      <c r="P917" s="119">
        <f t="shared" si="6"/>
        <v>0</v>
      </c>
      <c r="Q917" s="124"/>
      <c r="R917" s="124"/>
      <c r="S917" s="124"/>
      <c r="T917" s="125" t="s">
        <v>3271</v>
      </c>
      <c r="U917" s="126" t="s">
        <v>697</v>
      </c>
      <c r="V917" s="127" t="s">
        <v>492</v>
      </c>
      <c r="W917" s="129" t="str">
        <f t="shared" si="7"/>
        <v>Hao hụt</v>
      </c>
      <c r="X917" s="129" t="str">
        <f t="shared" si="34"/>
        <v/>
      </c>
      <c r="Y917" s="154" t="s">
        <v>499</v>
      </c>
      <c r="Z917" s="131" t="s">
        <v>745</v>
      </c>
      <c r="AA917" s="124"/>
      <c r="AB917" s="132"/>
      <c r="AC917" s="133"/>
      <c r="AD917" s="134"/>
      <c r="AE917" s="133"/>
      <c r="AF917" s="135" t="str">
        <f t="array" ref="AF917">xlookup($E:$E,'CLV2'!$A:$A,'CLV2'!E:E)</f>
        <v>2.FRUITS</v>
      </c>
      <c r="AG917" s="135" t="str">
        <f t="shared" si="10"/>
        <v>KG</v>
      </c>
      <c r="AH917" s="136">
        <f t="shared" si="11"/>
        <v>0.01538461538</v>
      </c>
      <c r="AI917" s="137">
        <f t="array" ref="AI917">XLOOKUP(E917,'Đơn giá'!A:A,'Đơn giá'!D:D)</f>
        <v>73000</v>
      </c>
      <c r="AJ917" s="138">
        <f t="shared" si="12"/>
        <v>11680</v>
      </c>
      <c r="AK917" s="138">
        <f t="shared" si="13"/>
        <v>11680</v>
      </c>
      <c r="AL917" s="138">
        <f t="shared" si="14"/>
        <v>0</v>
      </c>
      <c r="AM917" s="138">
        <f t="shared" si="15"/>
        <v>0</v>
      </c>
      <c r="AN917" s="138">
        <f t="shared" si="16"/>
        <v>0</v>
      </c>
      <c r="AO917" s="139" t="str">
        <f t="array" ref="AO917">XLOOKUP($D:$D,'DS ST'!$J:$J,'DS ST'!K:K)</f>
        <v>SC002210 - Trương Công Nhật Tùng</v>
      </c>
      <c r="AP917" s="139" t="str">
        <f t="array" ref="AP917">XLOOKUP($D:$D,'DS ST'!$J:$J,'DS ST'!L:L)</f>
        <v>Võ Thị Huệ</v>
      </c>
      <c r="AQ917" s="139" t="str">
        <f t="array" ref="AQ917">XLOOKUP($D:$D,'DS ST'!$J:$J,'DS ST'!M:M)</f>
        <v>HCM 030</v>
      </c>
      <c r="AR917" s="140"/>
      <c r="AS917" s="140"/>
      <c r="AT917" s="135" t="str">
        <f t="array" ref="AT917">xlookup($E:$E,'CLV2'!$A:$A,'CLV2'!$F:$F)</f>
        <v>3.LOCAL FRUITS</v>
      </c>
      <c r="AU917" s="135" t="str">
        <f t="array" ref="AU917">xlookup($E:$E,'CLV2'!$A:$A,'CLV2'!$G:$G)</f>
        <v>4.Sầu Riêng</v>
      </c>
      <c r="AV917" s="142"/>
      <c r="AW917" s="143"/>
      <c r="AX917" s="144"/>
    </row>
    <row r="918" ht="22.5" customHeight="1">
      <c r="A918" s="113"/>
      <c r="B918" s="114">
        <v>46236.0</v>
      </c>
      <c r="C918" s="115" t="s">
        <v>947</v>
      </c>
      <c r="D918" s="116" t="str">
        <f>VLOOKUP(C918,'DS ST'!A:B,2,0)</f>
        <v>HLR</v>
      </c>
      <c r="E918" s="117">
        <v>1102981.0</v>
      </c>
      <c r="F918" s="115" t="s">
        <v>5260</v>
      </c>
      <c r="G918" s="115" t="s">
        <v>104</v>
      </c>
      <c r="H918" s="118">
        <v>3.1</v>
      </c>
      <c r="I918" s="118">
        <v>3.06</v>
      </c>
      <c r="J918" s="119">
        <f t="shared" si="4"/>
        <v>0.04</v>
      </c>
      <c r="K918" s="115" t="s">
        <v>5752</v>
      </c>
      <c r="L918" s="121" t="str">
        <f t="shared" si="5"/>
        <v>PT16032461102981</v>
      </c>
      <c r="M918" s="219" t="s">
        <v>5753</v>
      </c>
      <c r="N918" s="122">
        <v>0.040000000000000036</v>
      </c>
      <c r="O918" s="122"/>
      <c r="P918" s="119">
        <f t="shared" si="6"/>
        <v>0</v>
      </c>
      <c r="Q918" s="124"/>
      <c r="R918" s="124"/>
      <c r="S918" s="124"/>
      <c r="T918" s="125" t="s">
        <v>3271</v>
      </c>
      <c r="U918" s="126" t="s">
        <v>697</v>
      </c>
      <c r="V918" s="127" t="s">
        <v>492</v>
      </c>
      <c r="W918" s="129" t="str">
        <f t="shared" si="7"/>
        <v>Hao hụt</v>
      </c>
      <c r="X918" s="129" t="str">
        <f t="shared" si="34"/>
        <v/>
      </c>
      <c r="Y918" s="154" t="s">
        <v>499</v>
      </c>
      <c r="Z918" s="131" t="s">
        <v>745</v>
      </c>
      <c r="AA918" s="124"/>
      <c r="AB918" s="132"/>
      <c r="AC918" s="133"/>
      <c r="AD918" s="134"/>
      <c r="AE918" s="133"/>
      <c r="AF918" s="135" t="str">
        <f t="array" ref="AF918">xlookup($E:$E,'CLV2'!$A:$A,'CLV2'!E:E)</f>
        <v>2.FRUITS</v>
      </c>
      <c r="AG918" s="135" t="str">
        <f t="shared" si="10"/>
        <v>KG</v>
      </c>
      <c r="AH918" s="136">
        <f t="shared" si="11"/>
        <v>0.01290322581</v>
      </c>
      <c r="AI918" s="137" t="str">
        <f t="array" ref="AI918">XLOOKUP(E918,'Đơn giá'!A:A,'Đơn giá'!D:D)</f>
        <v>#N/A</v>
      </c>
      <c r="AJ918" s="138" t="str">
        <f t="shared" si="12"/>
        <v>#N/A</v>
      </c>
      <c r="AK918" s="138" t="str">
        <f t="shared" si="13"/>
        <v>#N/A</v>
      </c>
      <c r="AL918" s="138">
        <f t="shared" si="14"/>
        <v>0</v>
      </c>
      <c r="AM918" s="138" t="str">
        <f t="shared" si="15"/>
        <v>#N/A</v>
      </c>
      <c r="AN918" s="138">
        <f t="shared" si="16"/>
        <v>0</v>
      </c>
      <c r="AO918" s="139" t="str">
        <f t="array" ref="AO918">XLOOKUP($D:$D,'DS ST'!$J:$J,'DS ST'!K:K)</f>
        <v>SC002210 - Trương Công Nhật Tùng</v>
      </c>
      <c r="AP918" s="139" t="str">
        <f t="array" ref="AP918">XLOOKUP($D:$D,'DS ST'!$J:$J,'DS ST'!L:L)</f>
        <v>Võ Thị Huệ</v>
      </c>
      <c r="AQ918" s="139" t="str">
        <f t="array" ref="AQ918">XLOOKUP($D:$D,'DS ST'!$J:$J,'DS ST'!M:M)</f>
        <v>HCM 030</v>
      </c>
      <c r="AR918" s="140"/>
      <c r="AS918" s="140"/>
      <c r="AT918" s="135" t="str">
        <f t="array" ref="AT918">xlookup($E:$E,'CLV2'!$A:$A,'CLV2'!$F:$F)</f>
        <v>3.LOCAL FRUITS</v>
      </c>
      <c r="AU918" s="135" t="str">
        <f t="array" ref="AU918">xlookup($E:$E,'CLV2'!$A:$A,'CLV2'!$G:$G)</f>
        <v>4.Bơ</v>
      </c>
      <c r="AV918" s="142"/>
      <c r="AW918" s="143"/>
      <c r="AX918" s="144"/>
    </row>
    <row r="919" ht="22.5" customHeight="1">
      <c r="A919" s="159" t="s">
        <v>1505</v>
      </c>
      <c r="B919" s="114">
        <v>46236.0</v>
      </c>
      <c r="C919" s="115" t="s">
        <v>947</v>
      </c>
      <c r="D919" s="116" t="str">
        <f>VLOOKUP(C919,'DS ST'!A:B,2,0)</f>
        <v>HLR</v>
      </c>
      <c r="E919" s="117">
        <v>8.938568878033E12</v>
      </c>
      <c r="F919" s="115" t="s">
        <v>1487</v>
      </c>
      <c r="G919" s="115" t="s">
        <v>56</v>
      </c>
      <c r="H919" s="118">
        <v>20.0</v>
      </c>
      <c r="I919" s="118">
        <v>15.0</v>
      </c>
      <c r="J919" s="119">
        <f t="shared" si="4"/>
        <v>5</v>
      </c>
      <c r="K919" s="115" t="s">
        <v>5752</v>
      </c>
      <c r="L919" s="121" t="str">
        <f t="shared" si="5"/>
        <v>PT16032468938568878033</v>
      </c>
      <c r="M919" s="219" t="s">
        <v>5753</v>
      </c>
      <c r="N919" s="122"/>
      <c r="O919" s="122"/>
      <c r="P919" s="119">
        <f t="shared" si="6"/>
        <v>5</v>
      </c>
      <c r="Q919" s="124"/>
      <c r="R919" s="124"/>
      <c r="S919" s="124"/>
      <c r="T919" s="125" t="s">
        <v>3271</v>
      </c>
      <c r="U919" s="126" t="s">
        <v>697</v>
      </c>
      <c r="V919" s="127" t="s">
        <v>1500</v>
      </c>
      <c r="W919" s="129" t="str">
        <f t="shared" si="7"/>
        <v/>
      </c>
      <c r="X919" s="129" t="str">
        <f t="shared" si="34"/>
        <v/>
      </c>
      <c r="Y919" s="130" t="str">
        <f t="shared" ref="Y919:Y920" si="46">IF(N(P919)&lt;=0,"",IF(OR(T919="Hình KDB",T919="Hình tele",ISNUMBER(SEARCH("Hình KDB",T919)),ISNUMBER(SEARCH("Hình tele",T919)),ISNUMBER(SEARCH("sai code",T919)),ISNUMBER(SEARCH("Thiếu kiện",U919))),"Kho rau",IF(AND(T919&lt;&gt;"Hình KDB",T919&lt;&gt;"Hình tele"),"Chưa xác định",IF(N(O919)&gt;0,IF(OR(T919="Hình KDB",T919="Hình tele",ISNUMBER(SEARCH("Hình KDB",T919)),ISNUMBER(SEARCH("Hình tele",T919)),ISNUMBER(SEARCH("sai code",T919)),ISNUMBER(SEARCH("Thiếu kiện",U919))),"Kho rau","Chưa xác định"),IF(OR(T919="Hình KDB",T919="Hình tele",ISNUMBER(SEARCH("Hình KDB",T919)),ISNUMBER(SEARCH("Hình tele",T919)),ISNUMBER(SEARCH("sai code",T919)),ISNUMBER(SEARCH("Thiếu kiện",U919))),"Kho rau",IF(V919="Chưa xác định","Chưa xác định",IF(OR(V919="DC giao thiếu",V919="TX giao thiếu kiện",V919="Hàng không đạt CL"),"Kho rau","")))))))</f>
        <v>Kho rau</v>
      </c>
      <c r="Z919" s="131" t="s">
        <v>745</v>
      </c>
      <c r="AA919" s="124"/>
      <c r="AB919" s="161" t="s">
        <v>1573</v>
      </c>
      <c r="AC919" s="133"/>
      <c r="AD919" s="134"/>
      <c r="AE919" s="133"/>
      <c r="AF919" s="135" t="str">
        <f t="array" ref="AF919">xlookup($E:$E,'CLV2'!$A:$A,'CLV2'!E:E)</f>
        <v>2.EGGS</v>
      </c>
      <c r="AG919" s="135" t="str">
        <f t="shared" si="10"/>
        <v>Pack</v>
      </c>
      <c r="AH919" s="136">
        <f t="shared" si="11"/>
        <v>0.25</v>
      </c>
      <c r="AI919" s="137" t="str">
        <f t="array" ref="AI919">XLOOKUP(E919,'Đơn giá'!A:A,'Đơn giá'!D:D)</f>
        <v>#N/A</v>
      </c>
      <c r="AJ919" s="138" t="str">
        <f t="shared" si="12"/>
        <v>#N/A</v>
      </c>
      <c r="AK919" s="138">
        <f t="shared" si="13"/>
        <v>0</v>
      </c>
      <c r="AL919" s="138">
        <f t="shared" si="14"/>
        <v>0</v>
      </c>
      <c r="AM919" s="138" t="str">
        <f t="shared" si="15"/>
        <v>#N/A</v>
      </c>
      <c r="AN919" s="138">
        <f t="shared" si="16"/>
        <v>0</v>
      </c>
      <c r="AO919" s="139" t="str">
        <f t="array" ref="AO919">XLOOKUP($D:$D,'DS ST'!$J:$J,'DS ST'!K:K)</f>
        <v>SC002210 - Trương Công Nhật Tùng</v>
      </c>
      <c r="AP919" s="139" t="str">
        <f t="array" ref="AP919">XLOOKUP($D:$D,'DS ST'!$J:$J,'DS ST'!L:L)</f>
        <v>Võ Thị Huệ</v>
      </c>
      <c r="AQ919" s="139" t="str">
        <f t="array" ref="AQ919">XLOOKUP($D:$D,'DS ST'!$J:$J,'DS ST'!M:M)</f>
        <v>HCM 030</v>
      </c>
      <c r="AR919" s="140"/>
      <c r="AS919" s="140"/>
      <c r="AT919" s="135" t="str">
        <f t="array" ref="AT919">xlookup($E:$E,'CLV2'!$A:$A,'CLV2'!$F:$F)</f>
        <v>3.FRESH EGGS</v>
      </c>
      <c r="AU919" s="135" t="str">
        <f t="array" ref="AU919">xlookup($E:$E,'CLV2'!$A:$A,'CLV2'!$G:$G)</f>
        <v>4.Trứng Gà Khác</v>
      </c>
      <c r="AV919" s="142"/>
      <c r="AW919" s="143"/>
      <c r="AX919" s="144"/>
    </row>
    <row r="920" ht="22.5" customHeight="1">
      <c r="A920" s="113"/>
      <c r="B920" s="114">
        <v>46236.0</v>
      </c>
      <c r="C920" s="115" t="s">
        <v>1144</v>
      </c>
      <c r="D920" s="116" t="str">
        <f>VLOOKUP(C920,'DS ST'!A:B,2,0)</f>
        <v>PHI</v>
      </c>
      <c r="E920" s="117">
        <v>1100867.0</v>
      </c>
      <c r="F920" s="115" t="s">
        <v>924</v>
      </c>
      <c r="G920" s="115" t="s">
        <v>104</v>
      </c>
      <c r="H920" s="118">
        <v>6.0</v>
      </c>
      <c r="I920" s="118">
        <v>3.0</v>
      </c>
      <c r="J920" s="119">
        <f t="shared" si="4"/>
        <v>3</v>
      </c>
      <c r="K920" s="115" t="s">
        <v>5754</v>
      </c>
      <c r="L920" s="121" t="str">
        <f t="shared" si="5"/>
        <v>PT16032451100867</v>
      </c>
      <c r="M920" s="219" t="s">
        <v>5755</v>
      </c>
      <c r="N920" s="122"/>
      <c r="O920" s="122">
        <v>3.0</v>
      </c>
      <c r="P920" s="119">
        <f t="shared" si="6"/>
        <v>0</v>
      </c>
      <c r="Q920" s="153" t="s">
        <v>5756</v>
      </c>
      <c r="R920" s="124"/>
      <c r="S920" s="124"/>
      <c r="T920" s="125"/>
      <c r="U920" s="126" t="s">
        <v>697</v>
      </c>
      <c r="V920" s="127" t="s">
        <v>3037</v>
      </c>
      <c r="W920" s="129" t="str">
        <f t="shared" si="7"/>
        <v/>
      </c>
      <c r="X920" s="129" t="str">
        <f t="shared" si="34"/>
        <v>Siêu thị</v>
      </c>
      <c r="Y920" s="130" t="str">
        <f t="shared" si="46"/>
        <v/>
      </c>
      <c r="Z920" s="131" t="s">
        <v>745</v>
      </c>
      <c r="AA920" s="124"/>
      <c r="AB920" s="132"/>
      <c r="AC920" s="133"/>
      <c r="AD920" s="134"/>
      <c r="AE920" s="133"/>
      <c r="AF920" s="135" t="str">
        <f t="array" ref="AF920">xlookup($E:$E,'CLV2'!$A:$A,'CLV2'!E:E)</f>
        <v>2.FRUITS</v>
      </c>
      <c r="AG920" s="135" t="str">
        <f t="shared" si="10"/>
        <v>KG</v>
      </c>
      <c r="AH920" s="136">
        <f t="shared" si="11"/>
        <v>0.5</v>
      </c>
      <c r="AI920" s="137">
        <f t="array" ref="AI920">XLOOKUP(E920,'Đơn giá'!A:A,'Đơn giá'!D:D)</f>
        <v>33000</v>
      </c>
      <c r="AJ920" s="138">
        <f t="shared" si="12"/>
        <v>99000</v>
      </c>
      <c r="AK920" s="138">
        <f t="shared" si="13"/>
        <v>0</v>
      </c>
      <c r="AL920" s="138">
        <f t="shared" si="14"/>
        <v>99000</v>
      </c>
      <c r="AM920" s="138">
        <f t="shared" si="15"/>
        <v>0</v>
      </c>
      <c r="AN920" s="138">
        <f t="shared" si="16"/>
        <v>0</v>
      </c>
      <c r="AO920" s="139" t="str">
        <f t="array" ref="AO920">XLOOKUP($D:$D,'DS ST'!$J:$J,'DS ST'!K:K)</f>
        <v>SC008789 - Lê Huỳnh Thiện</v>
      </c>
      <c r="AP920" s="139" t="str">
        <f t="array" ref="AP920">XLOOKUP($D:$D,'DS ST'!$J:$J,'DS ST'!L:L)</f>
        <v>Nguyễn Thị Cà</v>
      </c>
      <c r="AQ920" s="139" t="str">
        <f t="array" ref="AQ920">XLOOKUP($D:$D,'DS ST'!$J:$J,'DS ST'!M:M)</f>
        <v>HCM 009</v>
      </c>
      <c r="AR920" s="140"/>
      <c r="AS920" s="140"/>
      <c r="AT920" s="135" t="str">
        <f t="array" ref="AT920">xlookup($E:$E,'CLV2'!$A:$A,'CLV2'!$F:$F)</f>
        <v>3.LOCAL FRUITS</v>
      </c>
      <c r="AU920" s="135" t="str">
        <f t="array" ref="AU920">xlookup($E:$E,'CLV2'!$A:$A,'CLV2'!$G:$G)</f>
        <v>4.Bưởi</v>
      </c>
      <c r="AV920" s="142"/>
      <c r="AW920" s="143"/>
      <c r="AX920" s="144"/>
    </row>
    <row r="921" ht="22.5" customHeight="1">
      <c r="A921" s="113"/>
      <c r="B921" s="114">
        <v>46236.0</v>
      </c>
      <c r="C921" s="115" t="s">
        <v>1144</v>
      </c>
      <c r="D921" s="116" t="str">
        <f>VLOOKUP(C921,'DS ST'!A:B,2,0)</f>
        <v>PHI</v>
      </c>
      <c r="E921" s="117">
        <v>1100992.0</v>
      </c>
      <c r="F921" s="115" t="s">
        <v>641</v>
      </c>
      <c r="G921" s="115" t="s">
        <v>104</v>
      </c>
      <c r="H921" s="118">
        <v>10.0</v>
      </c>
      <c r="I921" s="118">
        <v>9.96</v>
      </c>
      <c r="J921" s="119">
        <f t="shared" si="4"/>
        <v>0.04</v>
      </c>
      <c r="K921" s="115" t="s">
        <v>5754</v>
      </c>
      <c r="L921" s="121" t="str">
        <f t="shared" si="5"/>
        <v>PT16032451100992</v>
      </c>
      <c r="M921" s="219" t="s">
        <v>5755</v>
      </c>
      <c r="N921" s="122">
        <v>0.03999999999999915</v>
      </c>
      <c r="O921" s="122"/>
      <c r="P921" s="119">
        <f t="shared" si="6"/>
        <v>0</v>
      </c>
      <c r="Q921" s="124"/>
      <c r="R921" s="124"/>
      <c r="S921" s="124"/>
      <c r="T921" s="125" t="s">
        <v>3271</v>
      </c>
      <c r="U921" s="126" t="s">
        <v>697</v>
      </c>
      <c r="V921" s="127" t="s">
        <v>492</v>
      </c>
      <c r="W921" s="129" t="str">
        <f t="shared" si="7"/>
        <v>Hao hụt</v>
      </c>
      <c r="X921" s="129" t="str">
        <f t="shared" si="34"/>
        <v/>
      </c>
      <c r="Y921" s="154" t="s">
        <v>499</v>
      </c>
      <c r="Z921" s="131" t="s">
        <v>745</v>
      </c>
      <c r="AA921" s="124"/>
      <c r="AB921" s="132"/>
      <c r="AC921" s="133"/>
      <c r="AD921" s="134"/>
      <c r="AE921" s="133"/>
      <c r="AF921" s="135" t="str">
        <f t="array" ref="AF921">xlookup($E:$E,'CLV2'!$A:$A,'CLV2'!E:E)</f>
        <v>2.FRUITS</v>
      </c>
      <c r="AG921" s="135" t="str">
        <f t="shared" si="10"/>
        <v>KG</v>
      </c>
      <c r="AH921" s="136">
        <f t="shared" si="11"/>
        <v>0.004</v>
      </c>
      <c r="AI921" s="137">
        <f t="array" ref="AI921">XLOOKUP(E921,'Đơn giá'!A:A,'Đơn giá'!D:D)</f>
        <v>37000</v>
      </c>
      <c r="AJ921" s="138">
        <f t="shared" si="12"/>
        <v>1480</v>
      </c>
      <c r="AK921" s="138">
        <f t="shared" si="13"/>
        <v>1480</v>
      </c>
      <c r="AL921" s="138">
        <f t="shared" si="14"/>
        <v>0</v>
      </c>
      <c r="AM921" s="138">
        <f t="shared" si="15"/>
        <v>0</v>
      </c>
      <c r="AN921" s="138">
        <f t="shared" si="16"/>
        <v>0</v>
      </c>
      <c r="AO921" s="139" t="str">
        <f t="array" ref="AO921">XLOOKUP($D:$D,'DS ST'!$J:$J,'DS ST'!K:K)</f>
        <v>SC008789 - Lê Huỳnh Thiện</v>
      </c>
      <c r="AP921" s="139" t="str">
        <f t="array" ref="AP921">XLOOKUP($D:$D,'DS ST'!$J:$J,'DS ST'!L:L)</f>
        <v>Nguyễn Thị Cà</v>
      </c>
      <c r="AQ921" s="139" t="str">
        <f t="array" ref="AQ921">XLOOKUP($D:$D,'DS ST'!$J:$J,'DS ST'!M:M)</f>
        <v>HCM 009</v>
      </c>
      <c r="AR921" s="140"/>
      <c r="AS921" s="140"/>
      <c r="AT921" s="135" t="str">
        <f t="array" ref="AT921">xlookup($E:$E,'CLV2'!$A:$A,'CLV2'!$F:$F)</f>
        <v>3.LOCAL FRUITS</v>
      </c>
      <c r="AU921" s="135" t="str">
        <f t="array" ref="AU921">xlookup($E:$E,'CLV2'!$A:$A,'CLV2'!$G:$G)</f>
        <v>4.Dưa Lưới</v>
      </c>
      <c r="AV921" s="142"/>
      <c r="AW921" s="143"/>
      <c r="AX921" s="144"/>
    </row>
    <row r="922" ht="22.5" customHeight="1">
      <c r="A922" s="113"/>
      <c r="B922" s="114">
        <v>46236.0</v>
      </c>
      <c r="C922" s="115" t="s">
        <v>1144</v>
      </c>
      <c r="D922" s="116" t="str">
        <f>VLOOKUP(C922,'DS ST'!A:B,2,0)</f>
        <v>PHI</v>
      </c>
      <c r="E922" s="117">
        <v>1101077.0</v>
      </c>
      <c r="F922" s="115" t="s">
        <v>1002</v>
      </c>
      <c r="G922" s="115" t="s">
        <v>104</v>
      </c>
      <c r="H922" s="118">
        <v>3.0</v>
      </c>
      <c r="I922" s="118">
        <v>2.9</v>
      </c>
      <c r="J922" s="119">
        <f t="shared" si="4"/>
        <v>0.1</v>
      </c>
      <c r="K922" s="115" t="s">
        <v>5754</v>
      </c>
      <c r="L922" s="121" t="str">
        <f t="shared" si="5"/>
        <v>PT16032451101077</v>
      </c>
      <c r="M922" s="219" t="s">
        <v>5755</v>
      </c>
      <c r="N922" s="122">
        <v>0.10000000000000009</v>
      </c>
      <c r="O922" s="122"/>
      <c r="P922" s="119">
        <f t="shared" si="6"/>
        <v>0</v>
      </c>
      <c r="Q922" s="124"/>
      <c r="R922" s="124"/>
      <c r="S922" s="124"/>
      <c r="T922" s="125" t="s">
        <v>3271</v>
      </c>
      <c r="U922" s="126" t="s">
        <v>697</v>
      </c>
      <c r="V922" s="127" t="s">
        <v>492</v>
      </c>
      <c r="W922" s="129" t="str">
        <f t="shared" si="7"/>
        <v>Hao hụt</v>
      </c>
      <c r="X922" s="129" t="str">
        <f t="shared" si="34"/>
        <v/>
      </c>
      <c r="Y922" s="154" t="s">
        <v>499</v>
      </c>
      <c r="Z922" s="131" t="s">
        <v>745</v>
      </c>
      <c r="AA922" s="124"/>
      <c r="AB922" s="132"/>
      <c r="AC922" s="133"/>
      <c r="AD922" s="134"/>
      <c r="AE922" s="133"/>
      <c r="AF922" s="135" t="str">
        <f t="array" ref="AF922">xlookup($E:$E,'CLV2'!$A:$A,'CLV2'!E:E)</f>
        <v>2.FRUITS</v>
      </c>
      <c r="AG922" s="135" t="str">
        <f t="shared" si="10"/>
        <v>KG</v>
      </c>
      <c r="AH922" s="136">
        <f t="shared" si="11"/>
        <v>0.03333333333</v>
      </c>
      <c r="AI922" s="137">
        <f t="array" ref="AI922">XLOOKUP(E922,'Đơn giá'!A:A,'Đơn giá'!D:D)</f>
        <v>45000</v>
      </c>
      <c r="AJ922" s="138">
        <f t="shared" si="12"/>
        <v>4500</v>
      </c>
      <c r="AK922" s="138">
        <f t="shared" si="13"/>
        <v>4500</v>
      </c>
      <c r="AL922" s="138">
        <f t="shared" si="14"/>
        <v>0</v>
      </c>
      <c r="AM922" s="138">
        <f t="shared" si="15"/>
        <v>0</v>
      </c>
      <c r="AN922" s="138">
        <f t="shared" si="16"/>
        <v>0</v>
      </c>
      <c r="AO922" s="139" t="str">
        <f t="array" ref="AO922">XLOOKUP($D:$D,'DS ST'!$J:$J,'DS ST'!K:K)</f>
        <v>SC008789 - Lê Huỳnh Thiện</v>
      </c>
      <c r="AP922" s="139" t="str">
        <f t="array" ref="AP922">XLOOKUP($D:$D,'DS ST'!$J:$J,'DS ST'!L:L)</f>
        <v>Nguyễn Thị Cà</v>
      </c>
      <c r="AQ922" s="139" t="str">
        <f t="array" ref="AQ922">XLOOKUP($D:$D,'DS ST'!$J:$J,'DS ST'!M:M)</f>
        <v>HCM 009</v>
      </c>
      <c r="AR922" s="140"/>
      <c r="AS922" s="140"/>
      <c r="AT922" s="135" t="str">
        <f t="array" ref="AT922">xlookup($E:$E,'CLV2'!$A:$A,'CLV2'!$F:$F)</f>
        <v>3.LOCAL FRUITS</v>
      </c>
      <c r="AU922" s="135" t="str">
        <f t="array" ref="AU922">xlookup($E:$E,'CLV2'!$A:$A,'CLV2'!$G:$G)</f>
        <v>4.Trái Cây Đa Dạng</v>
      </c>
      <c r="AV922" s="142"/>
      <c r="AW922" s="143"/>
      <c r="AX922" s="144"/>
    </row>
    <row r="923" ht="22.5" customHeight="1">
      <c r="A923" s="113"/>
      <c r="B923" s="114">
        <v>46236.0</v>
      </c>
      <c r="C923" s="115" t="s">
        <v>1144</v>
      </c>
      <c r="D923" s="116" t="str">
        <f>VLOOKUP(C923,'DS ST'!A:B,2,0)</f>
        <v>PHI</v>
      </c>
      <c r="E923" s="117">
        <v>1101079.0</v>
      </c>
      <c r="F923" s="115" t="s">
        <v>2047</v>
      </c>
      <c r="G923" s="115" t="s">
        <v>104</v>
      </c>
      <c r="H923" s="118">
        <v>3.0</v>
      </c>
      <c r="I923" s="118">
        <v>2.96</v>
      </c>
      <c r="J923" s="119">
        <f t="shared" si="4"/>
        <v>0.04</v>
      </c>
      <c r="K923" s="115" t="s">
        <v>5754</v>
      </c>
      <c r="L923" s="121" t="str">
        <f t="shared" si="5"/>
        <v>PT16032451101079</v>
      </c>
      <c r="M923" s="219" t="s">
        <v>5755</v>
      </c>
      <c r="N923" s="122">
        <v>0.040000000000000036</v>
      </c>
      <c r="O923" s="122"/>
      <c r="P923" s="119">
        <f t="shared" si="6"/>
        <v>0</v>
      </c>
      <c r="Q923" s="124"/>
      <c r="R923" s="124"/>
      <c r="S923" s="124"/>
      <c r="T923" s="125" t="s">
        <v>3271</v>
      </c>
      <c r="U923" s="126" t="s">
        <v>697</v>
      </c>
      <c r="V923" s="127" t="s">
        <v>492</v>
      </c>
      <c r="W923" s="129" t="str">
        <f t="shared" si="7"/>
        <v>Hao hụt</v>
      </c>
      <c r="X923" s="129" t="str">
        <f t="shared" si="34"/>
        <v/>
      </c>
      <c r="Y923" s="154" t="s">
        <v>499</v>
      </c>
      <c r="Z923" s="131" t="s">
        <v>745</v>
      </c>
      <c r="AA923" s="124"/>
      <c r="AB923" s="132"/>
      <c r="AC923" s="133"/>
      <c r="AD923" s="134"/>
      <c r="AE923" s="133"/>
      <c r="AF923" s="135" t="str">
        <f t="array" ref="AF923">xlookup($E:$E,'CLV2'!$A:$A,'CLV2'!E:E)</f>
        <v>2.FRUITS</v>
      </c>
      <c r="AG923" s="135" t="str">
        <f t="shared" si="10"/>
        <v>KG</v>
      </c>
      <c r="AH923" s="136">
        <f t="shared" si="11"/>
        <v>0.01333333333</v>
      </c>
      <c r="AI923" s="137">
        <f t="array" ref="AI923">XLOOKUP(E923,'Đơn giá'!A:A,'Đơn giá'!D:D)</f>
        <v>69416</v>
      </c>
      <c r="AJ923" s="138">
        <f t="shared" si="12"/>
        <v>2776.64</v>
      </c>
      <c r="AK923" s="138">
        <f t="shared" si="13"/>
        <v>2776.64</v>
      </c>
      <c r="AL923" s="138">
        <f t="shared" si="14"/>
        <v>0</v>
      </c>
      <c r="AM923" s="138">
        <f t="shared" si="15"/>
        <v>0</v>
      </c>
      <c r="AN923" s="138">
        <f t="shared" si="16"/>
        <v>0</v>
      </c>
      <c r="AO923" s="139" t="str">
        <f t="array" ref="AO923">XLOOKUP($D:$D,'DS ST'!$J:$J,'DS ST'!K:K)</f>
        <v>SC008789 - Lê Huỳnh Thiện</v>
      </c>
      <c r="AP923" s="139" t="str">
        <f t="array" ref="AP923">XLOOKUP($D:$D,'DS ST'!$J:$J,'DS ST'!L:L)</f>
        <v>Nguyễn Thị Cà</v>
      </c>
      <c r="AQ923" s="139" t="str">
        <f t="array" ref="AQ923">XLOOKUP($D:$D,'DS ST'!$J:$J,'DS ST'!M:M)</f>
        <v>HCM 009</v>
      </c>
      <c r="AR923" s="140"/>
      <c r="AS923" s="140"/>
      <c r="AT923" s="135" t="str">
        <f t="array" ref="AT923">xlookup($E:$E,'CLV2'!$A:$A,'CLV2'!$F:$F)</f>
        <v>3.LOCAL FRUITS</v>
      </c>
      <c r="AU923" s="135" t="str">
        <f t="array" ref="AU923">xlookup($E:$E,'CLV2'!$A:$A,'CLV2'!$G:$G)</f>
        <v>4.Bơ</v>
      </c>
      <c r="AV923" s="142"/>
      <c r="AW923" s="143"/>
      <c r="AX923" s="144"/>
    </row>
    <row r="924" ht="22.5" customHeight="1">
      <c r="A924" s="113"/>
      <c r="B924" s="114">
        <v>46236.0</v>
      </c>
      <c r="C924" s="115" t="s">
        <v>1147</v>
      </c>
      <c r="D924" s="116" t="str">
        <f>VLOOKUP(C924,'DS ST'!A:B,2,0)</f>
        <v>PHL</v>
      </c>
      <c r="E924" s="117">
        <v>11365.0</v>
      </c>
      <c r="F924" s="115" t="s">
        <v>1294</v>
      </c>
      <c r="G924" s="115" t="s">
        <v>116</v>
      </c>
      <c r="H924" s="118">
        <v>2.0</v>
      </c>
      <c r="I924" s="118">
        <v>1.0</v>
      </c>
      <c r="J924" s="119">
        <f t="shared" si="4"/>
        <v>1</v>
      </c>
      <c r="K924" s="115" t="s">
        <v>5757</v>
      </c>
      <c r="L924" s="121" t="str">
        <f t="shared" si="5"/>
        <v>PT160324411365</v>
      </c>
      <c r="M924" s="219" t="s">
        <v>5758</v>
      </c>
      <c r="N924" s="122"/>
      <c r="O924" s="122"/>
      <c r="P924" s="119">
        <f t="shared" si="6"/>
        <v>1</v>
      </c>
      <c r="Q924" s="124"/>
      <c r="R924" s="124"/>
      <c r="S924" s="124"/>
      <c r="T924" s="125"/>
      <c r="U924" s="126" t="s">
        <v>697</v>
      </c>
      <c r="V924" s="127" t="s">
        <v>1500</v>
      </c>
      <c r="W924" s="129" t="str">
        <f t="shared" si="7"/>
        <v/>
      </c>
      <c r="X924" s="129" t="str">
        <f t="shared" si="34"/>
        <v/>
      </c>
      <c r="Y924" s="130" t="str">
        <f>IF(N(P924)&lt;=0,"",IF(OR(T924="Hình KDB",T924="Hình tele",ISNUMBER(SEARCH("Hình KDB",T924)),ISNUMBER(SEARCH("Hình tele",T924)),ISNUMBER(SEARCH("sai code",T924)),ISNUMBER(SEARCH("Thiếu kiện",U924))),"Kho rau",IF(AND(T924&lt;&gt;"Hình KDB",T924&lt;&gt;"Hình tele"),"Chưa xác định",IF(N(O924)&gt;0,IF(OR(T924="Hình KDB",T924="Hình tele",ISNUMBER(SEARCH("Hình KDB",T924)),ISNUMBER(SEARCH("Hình tele",T924)),ISNUMBER(SEARCH("sai code",T924)),ISNUMBER(SEARCH("Thiếu kiện",U924))),"Kho rau","Chưa xác định"),IF(OR(T924="Hình KDB",T924="Hình tele",ISNUMBER(SEARCH("Hình KDB",T924)),ISNUMBER(SEARCH("Hình tele",T924)),ISNUMBER(SEARCH("sai code",T924)),ISNUMBER(SEARCH("Thiếu kiện",U924))),"Kho rau",IF(V924="Chưa xác định","Chưa xác định",IF(OR(V924="DC giao thiếu",V924="TX giao thiếu kiện",V924="Hàng không đạt CL"),"Kho rau","")))))))</f>
        <v>Chưa xác định</v>
      </c>
      <c r="Z924" s="131" t="s">
        <v>3828</v>
      </c>
      <c r="AA924" s="124"/>
      <c r="AB924" s="132"/>
      <c r="AC924" s="133"/>
      <c r="AD924" s="134"/>
      <c r="AE924" s="133"/>
      <c r="AF924" s="135" t="str">
        <f t="array" ref="AF924">xlookup($E:$E,'CLV2'!$A:$A,'CLV2'!E:E)</f>
        <v>2.VEGETABLES</v>
      </c>
      <c r="AG924" s="135" t="str">
        <f t="shared" si="10"/>
        <v>Pack</v>
      </c>
      <c r="AH924" s="136">
        <f t="shared" si="11"/>
        <v>0.5</v>
      </c>
      <c r="AI924" s="137">
        <f t="array" ref="AI924">XLOOKUP(E924,'Đơn giá'!A:A,'Đơn giá'!D:D)</f>
        <v>11000</v>
      </c>
      <c r="AJ924" s="138">
        <f t="shared" si="12"/>
        <v>11000</v>
      </c>
      <c r="AK924" s="138">
        <f t="shared" si="13"/>
        <v>0</v>
      </c>
      <c r="AL924" s="138">
        <f t="shared" si="14"/>
        <v>0</v>
      </c>
      <c r="AM924" s="138">
        <f t="shared" si="15"/>
        <v>0</v>
      </c>
      <c r="AN924" s="138">
        <f t="shared" si="16"/>
        <v>11000</v>
      </c>
      <c r="AO924" s="139" t="str">
        <f t="array" ref="AO924">XLOOKUP($D:$D,'DS ST'!$J:$J,'DS ST'!K:K)</f>
        <v>SC002206 - Hứa Thái Hiển</v>
      </c>
      <c r="AP924" s="139" t="str">
        <f t="array" ref="AP924">XLOOKUP($D:$D,'DS ST'!$J:$J,'DS ST'!L:L)</f>
        <v>Võ Thị Huệ</v>
      </c>
      <c r="AQ924" s="139" t="str">
        <f t="array" ref="AQ924">XLOOKUP($D:$D,'DS ST'!$J:$J,'DS ST'!M:M)</f>
        <v>HCM 023</v>
      </c>
      <c r="AR924" s="140"/>
      <c r="AS924" s="140"/>
      <c r="AT924" s="135" t="str">
        <f t="array" ref="AT924">xlookup($E:$E,'CLV2'!$A:$A,'CLV2'!$F:$F)</f>
        <v>3.FRUIT VEGGIES</v>
      </c>
      <c r="AU924" s="135" t="str">
        <f t="array" ref="AU924">xlookup($E:$E,'CLV2'!$A:$A,'CLV2'!$G:$G)</f>
        <v>4.Bắp, Đậu</v>
      </c>
      <c r="AV924" s="142"/>
      <c r="AW924" s="143"/>
      <c r="AX924" s="144"/>
    </row>
    <row r="925" ht="22.5" customHeight="1">
      <c r="A925" s="113"/>
      <c r="B925" s="114">
        <v>46236.0</v>
      </c>
      <c r="C925" s="115" t="s">
        <v>1147</v>
      </c>
      <c r="D925" s="116" t="str">
        <f>VLOOKUP(C925,'DS ST'!A:B,2,0)</f>
        <v>PHL</v>
      </c>
      <c r="E925" s="117">
        <v>1100992.0</v>
      </c>
      <c r="F925" s="115" t="s">
        <v>641</v>
      </c>
      <c r="G925" s="115" t="s">
        <v>104</v>
      </c>
      <c r="H925" s="118">
        <v>10.0</v>
      </c>
      <c r="I925" s="118">
        <v>9.895</v>
      </c>
      <c r="J925" s="119">
        <f t="shared" si="4"/>
        <v>0.105</v>
      </c>
      <c r="K925" s="115" t="s">
        <v>5757</v>
      </c>
      <c r="L925" s="121" t="str">
        <f t="shared" si="5"/>
        <v>PT16032441100992</v>
      </c>
      <c r="M925" s="219" t="s">
        <v>5758</v>
      </c>
      <c r="N925" s="122">
        <v>0.10500000000000043</v>
      </c>
      <c r="O925" s="122"/>
      <c r="P925" s="119">
        <f t="shared" si="6"/>
        <v>0</v>
      </c>
      <c r="Q925" s="124"/>
      <c r="R925" s="124"/>
      <c r="S925" s="124"/>
      <c r="T925" s="125" t="s">
        <v>3271</v>
      </c>
      <c r="U925" s="126" t="s">
        <v>697</v>
      </c>
      <c r="V925" s="127" t="s">
        <v>492</v>
      </c>
      <c r="W925" s="129" t="str">
        <f t="shared" si="7"/>
        <v>Hao hụt</v>
      </c>
      <c r="X925" s="129" t="str">
        <f t="shared" si="34"/>
        <v/>
      </c>
      <c r="Y925" s="154" t="s">
        <v>499</v>
      </c>
      <c r="Z925" s="131" t="s">
        <v>745</v>
      </c>
      <c r="AA925" s="124"/>
      <c r="AB925" s="132"/>
      <c r="AC925" s="133"/>
      <c r="AD925" s="134"/>
      <c r="AE925" s="133"/>
      <c r="AF925" s="135" t="str">
        <f t="array" ref="AF925">xlookup($E:$E,'CLV2'!$A:$A,'CLV2'!E:E)</f>
        <v>2.FRUITS</v>
      </c>
      <c r="AG925" s="135" t="str">
        <f t="shared" si="10"/>
        <v>KG</v>
      </c>
      <c r="AH925" s="136">
        <f t="shared" si="11"/>
        <v>0.0105</v>
      </c>
      <c r="AI925" s="137">
        <f t="array" ref="AI925">XLOOKUP(E925,'Đơn giá'!A:A,'Đơn giá'!D:D)</f>
        <v>37000</v>
      </c>
      <c r="AJ925" s="138">
        <f t="shared" si="12"/>
        <v>3885</v>
      </c>
      <c r="AK925" s="138">
        <f t="shared" si="13"/>
        <v>3885</v>
      </c>
      <c r="AL925" s="138">
        <f t="shared" si="14"/>
        <v>0</v>
      </c>
      <c r="AM925" s="138">
        <f t="shared" si="15"/>
        <v>0</v>
      </c>
      <c r="AN925" s="138">
        <f t="shared" si="16"/>
        <v>0</v>
      </c>
      <c r="AO925" s="139" t="str">
        <f t="array" ref="AO925">XLOOKUP($D:$D,'DS ST'!$J:$J,'DS ST'!K:K)</f>
        <v>SC002206 - Hứa Thái Hiển</v>
      </c>
      <c r="AP925" s="139" t="str">
        <f t="array" ref="AP925">XLOOKUP($D:$D,'DS ST'!$J:$J,'DS ST'!L:L)</f>
        <v>Võ Thị Huệ</v>
      </c>
      <c r="AQ925" s="139" t="str">
        <f t="array" ref="AQ925">XLOOKUP($D:$D,'DS ST'!$J:$J,'DS ST'!M:M)</f>
        <v>HCM 023</v>
      </c>
      <c r="AR925" s="140"/>
      <c r="AS925" s="140"/>
      <c r="AT925" s="135" t="str">
        <f t="array" ref="AT925">xlookup($E:$E,'CLV2'!$A:$A,'CLV2'!$F:$F)</f>
        <v>3.LOCAL FRUITS</v>
      </c>
      <c r="AU925" s="135" t="str">
        <f t="array" ref="AU925">xlookup($E:$E,'CLV2'!$A:$A,'CLV2'!$G:$G)</f>
        <v>4.Dưa Lưới</v>
      </c>
      <c r="AV925" s="142"/>
      <c r="AW925" s="143"/>
      <c r="AX925" s="144"/>
    </row>
    <row r="926" ht="22.5" customHeight="1">
      <c r="A926" s="113"/>
      <c r="B926" s="114">
        <v>46236.0</v>
      </c>
      <c r="C926" s="115" t="s">
        <v>1147</v>
      </c>
      <c r="D926" s="116" t="str">
        <f>VLOOKUP(C926,'DS ST'!A:B,2,0)</f>
        <v>PHL</v>
      </c>
      <c r="E926" s="117">
        <v>1101003.0</v>
      </c>
      <c r="F926" s="115" t="s">
        <v>1984</v>
      </c>
      <c r="G926" s="115" t="s">
        <v>104</v>
      </c>
      <c r="H926" s="118">
        <v>14.0</v>
      </c>
      <c r="I926" s="118">
        <v>13.885</v>
      </c>
      <c r="J926" s="119">
        <f t="shared" si="4"/>
        <v>0.115</v>
      </c>
      <c r="K926" s="115" t="s">
        <v>5757</v>
      </c>
      <c r="L926" s="121" t="str">
        <f t="shared" si="5"/>
        <v>PT16032441101003</v>
      </c>
      <c r="M926" s="219" t="s">
        <v>5758</v>
      </c>
      <c r="N926" s="122">
        <v>0.11500000000000021</v>
      </c>
      <c r="O926" s="122"/>
      <c r="P926" s="119">
        <f t="shared" si="6"/>
        <v>0</v>
      </c>
      <c r="Q926" s="124"/>
      <c r="R926" s="124"/>
      <c r="S926" s="124"/>
      <c r="T926" s="125" t="s">
        <v>3271</v>
      </c>
      <c r="U926" s="126" t="s">
        <v>697</v>
      </c>
      <c r="V926" s="127" t="s">
        <v>492</v>
      </c>
      <c r="W926" s="129" t="str">
        <f t="shared" si="7"/>
        <v>Hao hụt</v>
      </c>
      <c r="X926" s="129" t="str">
        <f t="shared" si="34"/>
        <v/>
      </c>
      <c r="Y926" s="154" t="s">
        <v>499</v>
      </c>
      <c r="Z926" s="131" t="s">
        <v>745</v>
      </c>
      <c r="AA926" s="124"/>
      <c r="AB926" s="132"/>
      <c r="AC926" s="133"/>
      <c r="AD926" s="134"/>
      <c r="AE926" s="133"/>
      <c r="AF926" s="135" t="str">
        <f t="array" ref="AF926">xlookup($E:$E,'CLV2'!$A:$A,'CLV2'!E:E)</f>
        <v>2.FRUITS</v>
      </c>
      <c r="AG926" s="135" t="str">
        <f t="shared" si="10"/>
        <v>KG</v>
      </c>
      <c r="AH926" s="136">
        <f t="shared" si="11"/>
        <v>0.008214285714</v>
      </c>
      <c r="AI926" s="137">
        <f t="array" ref="AI926">XLOOKUP(E926,'Đơn giá'!A:A,'Đơn giá'!D:D)</f>
        <v>24000</v>
      </c>
      <c r="AJ926" s="138">
        <f t="shared" si="12"/>
        <v>2760</v>
      </c>
      <c r="AK926" s="138">
        <f t="shared" si="13"/>
        <v>2760</v>
      </c>
      <c r="AL926" s="138">
        <f t="shared" si="14"/>
        <v>0</v>
      </c>
      <c r="AM926" s="138">
        <f t="shared" si="15"/>
        <v>0</v>
      </c>
      <c r="AN926" s="138">
        <f t="shared" si="16"/>
        <v>0</v>
      </c>
      <c r="AO926" s="139" t="str">
        <f t="array" ref="AO926">XLOOKUP($D:$D,'DS ST'!$J:$J,'DS ST'!K:K)</f>
        <v>SC002206 - Hứa Thái Hiển</v>
      </c>
      <c r="AP926" s="139" t="str">
        <f t="array" ref="AP926">XLOOKUP($D:$D,'DS ST'!$J:$J,'DS ST'!L:L)</f>
        <v>Võ Thị Huệ</v>
      </c>
      <c r="AQ926" s="139" t="str">
        <f t="array" ref="AQ926">XLOOKUP($D:$D,'DS ST'!$J:$J,'DS ST'!M:M)</f>
        <v>HCM 023</v>
      </c>
      <c r="AR926" s="140"/>
      <c r="AS926" s="140"/>
      <c r="AT926" s="135" t="str">
        <f t="array" ref="AT926">xlookup($E:$E,'CLV2'!$A:$A,'CLV2'!$F:$F)</f>
        <v>3.LOCAL FRUITS</v>
      </c>
      <c r="AU926" s="135" t="str">
        <f t="array" ref="AU926">xlookup($E:$E,'CLV2'!$A:$A,'CLV2'!$G:$G)</f>
        <v>4.Dưa Hấu</v>
      </c>
      <c r="AV926" s="142"/>
      <c r="AW926" s="143"/>
      <c r="AX926" s="144"/>
    </row>
    <row r="927" ht="22.5" customHeight="1">
      <c r="A927" s="113"/>
      <c r="B927" s="114">
        <v>46236.0</v>
      </c>
      <c r="C927" s="115" t="s">
        <v>1147</v>
      </c>
      <c r="D927" s="116" t="str">
        <f>VLOOKUP(C927,'DS ST'!A:B,2,0)</f>
        <v>PHL</v>
      </c>
      <c r="E927" s="117">
        <v>1101079.0</v>
      </c>
      <c r="F927" s="115" t="s">
        <v>2047</v>
      </c>
      <c r="G927" s="115" t="s">
        <v>104</v>
      </c>
      <c r="H927" s="118">
        <v>6.0</v>
      </c>
      <c r="I927" s="118">
        <v>5.994</v>
      </c>
      <c r="J927" s="119">
        <f t="shared" si="4"/>
        <v>0.006</v>
      </c>
      <c r="K927" s="115" t="s">
        <v>5757</v>
      </c>
      <c r="L927" s="121" t="str">
        <f t="shared" si="5"/>
        <v>PT16032441101079</v>
      </c>
      <c r="M927" s="219" t="s">
        <v>5758</v>
      </c>
      <c r="N927" s="122">
        <v>0.006000000000000227</v>
      </c>
      <c r="O927" s="122"/>
      <c r="P927" s="119">
        <f t="shared" si="6"/>
        <v>0</v>
      </c>
      <c r="Q927" s="124"/>
      <c r="R927" s="124"/>
      <c r="S927" s="124"/>
      <c r="T927" s="125" t="s">
        <v>3271</v>
      </c>
      <c r="U927" s="126" t="s">
        <v>697</v>
      </c>
      <c r="V927" s="127" t="s">
        <v>492</v>
      </c>
      <c r="W927" s="129" t="str">
        <f t="shared" si="7"/>
        <v>Hao hụt</v>
      </c>
      <c r="X927" s="129" t="str">
        <f t="shared" si="34"/>
        <v/>
      </c>
      <c r="Y927" s="154" t="s">
        <v>499</v>
      </c>
      <c r="Z927" s="131" t="s">
        <v>745</v>
      </c>
      <c r="AA927" s="124"/>
      <c r="AB927" s="132"/>
      <c r="AC927" s="133"/>
      <c r="AD927" s="134"/>
      <c r="AE927" s="133"/>
      <c r="AF927" s="135" t="str">
        <f t="array" ref="AF927">xlookup($E:$E,'CLV2'!$A:$A,'CLV2'!E:E)</f>
        <v>2.FRUITS</v>
      </c>
      <c r="AG927" s="135" t="str">
        <f t="shared" si="10"/>
        <v>KG</v>
      </c>
      <c r="AH927" s="136">
        <f t="shared" si="11"/>
        <v>0.001</v>
      </c>
      <c r="AI927" s="137">
        <f t="array" ref="AI927">XLOOKUP(E927,'Đơn giá'!A:A,'Đơn giá'!D:D)</f>
        <v>69416</v>
      </c>
      <c r="AJ927" s="138">
        <f t="shared" si="12"/>
        <v>416.496</v>
      </c>
      <c r="AK927" s="138">
        <f t="shared" si="13"/>
        <v>416.496</v>
      </c>
      <c r="AL927" s="138">
        <f t="shared" si="14"/>
        <v>0</v>
      </c>
      <c r="AM927" s="138">
        <f t="shared" si="15"/>
        <v>0</v>
      </c>
      <c r="AN927" s="138">
        <f t="shared" si="16"/>
        <v>0</v>
      </c>
      <c r="AO927" s="139" t="str">
        <f t="array" ref="AO927">XLOOKUP($D:$D,'DS ST'!$J:$J,'DS ST'!K:K)</f>
        <v>SC002206 - Hứa Thái Hiển</v>
      </c>
      <c r="AP927" s="139" t="str">
        <f t="array" ref="AP927">XLOOKUP($D:$D,'DS ST'!$J:$J,'DS ST'!L:L)</f>
        <v>Võ Thị Huệ</v>
      </c>
      <c r="AQ927" s="139" t="str">
        <f t="array" ref="AQ927">XLOOKUP($D:$D,'DS ST'!$J:$J,'DS ST'!M:M)</f>
        <v>HCM 023</v>
      </c>
      <c r="AR927" s="140"/>
      <c r="AS927" s="140"/>
      <c r="AT927" s="135" t="str">
        <f t="array" ref="AT927">xlookup($E:$E,'CLV2'!$A:$A,'CLV2'!$F:$F)</f>
        <v>3.LOCAL FRUITS</v>
      </c>
      <c r="AU927" s="135" t="str">
        <f t="array" ref="AU927">xlookup($E:$E,'CLV2'!$A:$A,'CLV2'!$G:$G)</f>
        <v>4.Bơ</v>
      </c>
      <c r="AV927" s="142"/>
      <c r="AW927" s="143"/>
      <c r="AX927" s="144"/>
    </row>
    <row r="928" ht="22.5" customHeight="1">
      <c r="A928" s="113"/>
      <c r="B928" s="114">
        <v>46236.0</v>
      </c>
      <c r="C928" s="115" t="s">
        <v>1147</v>
      </c>
      <c r="D928" s="116" t="str">
        <f>VLOOKUP(C928,'DS ST'!A:B,2,0)</f>
        <v>PHL</v>
      </c>
      <c r="E928" s="117">
        <v>1101302.0</v>
      </c>
      <c r="F928" s="115" t="s">
        <v>944</v>
      </c>
      <c r="G928" s="115" t="s">
        <v>104</v>
      </c>
      <c r="H928" s="118">
        <v>16.0</v>
      </c>
      <c r="I928" s="118">
        <v>15.995</v>
      </c>
      <c r="J928" s="119">
        <f t="shared" si="4"/>
        <v>0.005</v>
      </c>
      <c r="K928" s="115" t="s">
        <v>5757</v>
      </c>
      <c r="L928" s="121" t="str">
        <f t="shared" si="5"/>
        <v>PT16032441101302</v>
      </c>
      <c r="M928" s="219" t="s">
        <v>5758</v>
      </c>
      <c r="N928" s="122">
        <v>0.005000000000000782</v>
      </c>
      <c r="O928" s="122"/>
      <c r="P928" s="119">
        <f t="shared" si="6"/>
        <v>0</v>
      </c>
      <c r="Q928" s="124"/>
      <c r="R928" s="124"/>
      <c r="S928" s="124"/>
      <c r="T928" s="125" t="s">
        <v>3271</v>
      </c>
      <c r="U928" s="126" t="s">
        <v>697</v>
      </c>
      <c r="V928" s="127" t="s">
        <v>492</v>
      </c>
      <c r="W928" s="129" t="str">
        <f t="shared" si="7"/>
        <v>Hao hụt</v>
      </c>
      <c r="X928" s="129" t="str">
        <f t="shared" si="34"/>
        <v/>
      </c>
      <c r="Y928" s="154" t="s">
        <v>499</v>
      </c>
      <c r="Z928" s="131" t="s">
        <v>745</v>
      </c>
      <c r="AA928" s="124"/>
      <c r="AB928" s="132"/>
      <c r="AC928" s="133"/>
      <c r="AD928" s="134"/>
      <c r="AE928" s="133"/>
      <c r="AF928" s="135" t="str">
        <f t="array" ref="AF928">xlookup($E:$E,'CLV2'!$A:$A,'CLV2'!E:E)</f>
        <v>2.FRUITS</v>
      </c>
      <c r="AG928" s="135" t="str">
        <f t="shared" si="10"/>
        <v>KG</v>
      </c>
      <c r="AH928" s="136">
        <f t="shared" si="11"/>
        <v>0.0003125</v>
      </c>
      <c r="AI928" s="137">
        <f t="array" ref="AI928">XLOOKUP(E928,'Đơn giá'!A:A,'Đơn giá'!D:D)</f>
        <v>17500</v>
      </c>
      <c r="AJ928" s="138">
        <f t="shared" si="12"/>
        <v>87.5</v>
      </c>
      <c r="AK928" s="138">
        <f t="shared" si="13"/>
        <v>87.5</v>
      </c>
      <c r="AL928" s="138">
        <f t="shared" si="14"/>
        <v>0</v>
      </c>
      <c r="AM928" s="138">
        <f t="shared" si="15"/>
        <v>0</v>
      </c>
      <c r="AN928" s="138">
        <f t="shared" si="16"/>
        <v>0</v>
      </c>
      <c r="AO928" s="139" t="str">
        <f t="array" ref="AO928">XLOOKUP($D:$D,'DS ST'!$J:$J,'DS ST'!K:K)</f>
        <v>SC002206 - Hứa Thái Hiển</v>
      </c>
      <c r="AP928" s="139" t="str">
        <f t="array" ref="AP928">XLOOKUP($D:$D,'DS ST'!$J:$J,'DS ST'!L:L)</f>
        <v>Võ Thị Huệ</v>
      </c>
      <c r="AQ928" s="139" t="str">
        <f t="array" ref="AQ928">XLOOKUP($D:$D,'DS ST'!$J:$J,'DS ST'!M:M)</f>
        <v>HCM 023</v>
      </c>
      <c r="AR928" s="140"/>
      <c r="AS928" s="140"/>
      <c r="AT928" s="135" t="str">
        <f t="array" ref="AT928">xlookup($E:$E,'CLV2'!$A:$A,'CLV2'!$F:$F)</f>
        <v>3.LOCAL FRUITS</v>
      </c>
      <c r="AU928" s="135" t="str">
        <f t="array" ref="AU928">xlookup($E:$E,'CLV2'!$A:$A,'CLV2'!$G:$G)</f>
        <v>4.Chuối</v>
      </c>
      <c r="AV928" s="142"/>
      <c r="AW928" s="143"/>
      <c r="AX928" s="144"/>
    </row>
    <row r="929" ht="22.5" customHeight="1">
      <c r="A929" s="113"/>
      <c r="B929" s="114">
        <v>46236.0</v>
      </c>
      <c r="C929" s="115" t="s">
        <v>1147</v>
      </c>
      <c r="D929" s="116" t="str">
        <f>VLOOKUP(C929,'DS ST'!A:B,2,0)</f>
        <v>PHL</v>
      </c>
      <c r="E929" s="117">
        <v>1101592.0</v>
      </c>
      <c r="F929" s="115" t="s">
        <v>1161</v>
      </c>
      <c r="G929" s="115" t="s">
        <v>104</v>
      </c>
      <c r="H929" s="118">
        <v>10.3</v>
      </c>
      <c r="I929" s="118">
        <v>10.084</v>
      </c>
      <c r="J929" s="119">
        <f t="shared" si="4"/>
        <v>0.216</v>
      </c>
      <c r="K929" s="115" t="s">
        <v>5757</v>
      </c>
      <c r="L929" s="121" t="str">
        <f t="shared" si="5"/>
        <v>PT16032441101592</v>
      </c>
      <c r="M929" s="219" t="s">
        <v>5758</v>
      </c>
      <c r="N929" s="122">
        <v>0.21600000000000108</v>
      </c>
      <c r="O929" s="122"/>
      <c r="P929" s="119">
        <f t="shared" si="6"/>
        <v>0</v>
      </c>
      <c r="Q929" s="124"/>
      <c r="R929" s="124"/>
      <c r="S929" s="124"/>
      <c r="T929" s="125" t="s">
        <v>3271</v>
      </c>
      <c r="U929" s="126" t="s">
        <v>697</v>
      </c>
      <c r="V929" s="127" t="s">
        <v>492</v>
      </c>
      <c r="W929" s="129" t="str">
        <f t="shared" si="7"/>
        <v>Hao hụt</v>
      </c>
      <c r="X929" s="129" t="str">
        <f t="shared" si="34"/>
        <v/>
      </c>
      <c r="Y929" s="154" t="s">
        <v>499</v>
      </c>
      <c r="Z929" s="131" t="s">
        <v>745</v>
      </c>
      <c r="AA929" s="124"/>
      <c r="AB929" s="132"/>
      <c r="AC929" s="133"/>
      <c r="AD929" s="134"/>
      <c r="AE929" s="133"/>
      <c r="AF929" s="135" t="str">
        <f t="array" ref="AF929">xlookup($E:$E,'CLV2'!$A:$A,'CLV2'!E:E)</f>
        <v>2.FRUITS</v>
      </c>
      <c r="AG929" s="135" t="str">
        <f t="shared" si="10"/>
        <v>KG</v>
      </c>
      <c r="AH929" s="136">
        <f t="shared" si="11"/>
        <v>0.02097087379</v>
      </c>
      <c r="AI929" s="137">
        <f t="array" ref="AI929">XLOOKUP(E929,'Đơn giá'!A:A,'Đơn giá'!D:D)</f>
        <v>73000</v>
      </c>
      <c r="AJ929" s="138">
        <f t="shared" si="12"/>
        <v>15768</v>
      </c>
      <c r="AK929" s="138">
        <f t="shared" si="13"/>
        <v>15768</v>
      </c>
      <c r="AL929" s="138">
        <f t="shared" si="14"/>
        <v>0</v>
      </c>
      <c r="AM929" s="138">
        <f t="shared" si="15"/>
        <v>0</v>
      </c>
      <c r="AN929" s="138">
        <f t="shared" si="16"/>
        <v>0</v>
      </c>
      <c r="AO929" s="139" t="str">
        <f t="array" ref="AO929">XLOOKUP($D:$D,'DS ST'!$J:$J,'DS ST'!K:K)</f>
        <v>SC002206 - Hứa Thái Hiển</v>
      </c>
      <c r="AP929" s="139" t="str">
        <f t="array" ref="AP929">XLOOKUP($D:$D,'DS ST'!$J:$J,'DS ST'!L:L)</f>
        <v>Võ Thị Huệ</v>
      </c>
      <c r="AQ929" s="139" t="str">
        <f t="array" ref="AQ929">XLOOKUP($D:$D,'DS ST'!$J:$J,'DS ST'!M:M)</f>
        <v>HCM 023</v>
      </c>
      <c r="AR929" s="140"/>
      <c r="AS929" s="140"/>
      <c r="AT929" s="135" t="str">
        <f t="array" ref="AT929">xlookup($E:$E,'CLV2'!$A:$A,'CLV2'!$F:$F)</f>
        <v>3.LOCAL FRUITS</v>
      </c>
      <c r="AU929" s="135" t="str">
        <f t="array" ref="AU929">xlookup($E:$E,'CLV2'!$A:$A,'CLV2'!$G:$G)</f>
        <v>4.Sầu Riêng</v>
      </c>
      <c r="AV929" s="142"/>
      <c r="AW929" s="143"/>
      <c r="AX929" s="144"/>
    </row>
    <row r="930" ht="22.5" customHeight="1">
      <c r="A930" s="113"/>
      <c r="B930" s="114">
        <v>46236.0</v>
      </c>
      <c r="C930" s="115" t="s">
        <v>1147</v>
      </c>
      <c r="D930" s="116" t="str">
        <f>VLOOKUP(C930,'DS ST'!A:B,2,0)</f>
        <v>PHL</v>
      </c>
      <c r="E930" s="117">
        <v>1102981.0</v>
      </c>
      <c r="F930" s="115" t="s">
        <v>5260</v>
      </c>
      <c r="G930" s="115" t="s">
        <v>104</v>
      </c>
      <c r="H930" s="118">
        <v>3.1</v>
      </c>
      <c r="I930" s="118">
        <v>3.026</v>
      </c>
      <c r="J930" s="119">
        <f t="shared" si="4"/>
        <v>0.074</v>
      </c>
      <c r="K930" s="115" t="s">
        <v>5757</v>
      </c>
      <c r="L930" s="121" t="str">
        <f t="shared" si="5"/>
        <v>PT16032441102981</v>
      </c>
      <c r="M930" s="219" t="s">
        <v>5758</v>
      </c>
      <c r="N930" s="122">
        <v>0.07400000000000029</v>
      </c>
      <c r="O930" s="122"/>
      <c r="P930" s="119">
        <f t="shared" si="6"/>
        <v>0</v>
      </c>
      <c r="Q930" s="124"/>
      <c r="R930" s="124"/>
      <c r="S930" s="124"/>
      <c r="T930" s="125" t="s">
        <v>3271</v>
      </c>
      <c r="U930" s="126" t="s">
        <v>697</v>
      </c>
      <c r="V930" s="127" t="s">
        <v>492</v>
      </c>
      <c r="W930" s="129" t="str">
        <f t="shared" si="7"/>
        <v>Hao hụt</v>
      </c>
      <c r="X930" s="129" t="str">
        <f t="shared" si="34"/>
        <v/>
      </c>
      <c r="Y930" s="154" t="s">
        <v>499</v>
      </c>
      <c r="Z930" s="131" t="s">
        <v>745</v>
      </c>
      <c r="AA930" s="124"/>
      <c r="AB930" s="132"/>
      <c r="AC930" s="133"/>
      <c r="AD930" s="134"/>
      <c r="AE930" s="133"/>
      <c r="AF930" s="135" t="str">
        <f t="array" ref="AF930">xlookup($E:$E,'CLV2'!$A:$A,'CLV2'!E:E)</f>
        <v>2.FRUITS</v>
      </c>
      <c r="AG930" s="135" t="str">
        <f t="shared" si="10"/>
        <v>KG</v>
      </c>
      <c r="AH930" s="136">
        <f t="shared" si="11"/>
        <v>0.02387096774</v>
      </c>
      <c r="AI930" s="137" t="str">
        <f t="array" ref="AI930">XLOOKUP(E930,'Đơn giá'!A:A,'Đơn giá'!D:D)</f>
        <v>#N/A</v>
      </c>
      <c r="AJ930" s="138" t="str">
        <f t="shared" si="12"/>
        <v>#N/A</v>
      </c>
      <c r="AK930" s="138" t="str">
        <f t="shared" si="13"/>
        <v>#N/A</v>
      </c>
      <c r="AL930" s="138">
        <f t="shared" si="14"/>
        <v>0</v>
      </c>
      <c r="AM930" s="138" t="str">
        <f t="shared" si="15"/>
        <v>#N/A</v>
      </c>
      <c r="AN930" s="138">
        <f t="shared" si="16"/>
        <v>0</v>
      </c>
      <c r="AO930" s="139" t="str">
        <f t="array" ref="AO930">XLOOKUP($D:$D,'DS ST'!$J:$J,'DS ST'!K:K)</f>
        <v>SC002206 - Hứa Thái Hiển</v>
      </c>
      <c r="AP930" s="139" t="str">
        <f t="array" ref="AP930">XLOOKUP($D:$D,'DS ST'!$J:$J,'DS ST'!L:L)</f>
        <v>Võ Thị Huệ</v>
      </c>
      <c r="AQ930" s="139" t="str">
        <f t="array" ref="AQ930">XLOOKUP($D:$D,'DS ST'!$J:$J,'DS ST'!M:M)</f>
        <v>HCM 023</v>
      </c>
      <c r="AR930" s="140"/>
      <c r="AS930" s="140"/>
      <c r="AT930" s="135" t="str">
        <f t="array" ref="AT930">xlookup($E:$E,'CLV2'!$A:$A,'CLV2'!$F:$F)</f>
        <v>3.LOCAL FRUITS</v>
      </c>
      <c r="AU930" s="135" t="str">
        <f t="array" ref="AU930">xlookup($E:$E,'CLV2'!$A:$A,'CLV2'!$G:$G)</f>
        <v>4.Bơ</v>
      </c>
      <c r="AV930" s="142"/>
      <c r="AW930" s="143"/>
      <c r="AX930" s="144"/>
    </row>
    <row r="931" ht="22.5" customHeight="1">
      <c r="A931" s="113"/>
      <c r="B931" s="114">
        <v>46236.0</v>
      </c>
      <c r="C931" s="115" t="s">
        <v>949</v>
      </c>
      <c r="D931" s="116" t="str">
        <f>VLOOKUP(C931,'DS ST'!A:B,2,0)</f>
        <v>HMN</v>
      </c>
      <c r="E931" s="117">
        <v>1101055.0</v>
      </c>
      <c r="F931" s="115" t="s">
        <v>996</v>
      </c>
      <c r="G931" s="115" t="s">
        <v>104</v>
      </c>
      <c r="H931" s="118">
        <v>3.0</v>
      </c>
      <c r="I931" s="118">
        <v>2.985</v>
      </c>
      <c r="J931" s="119">
        <f t="shared" si="4"/>
        <v>0.015</v>
      </c>
      <c r="K931" s="115" t="s">
        <v>5759</v>
      </c>
      <c r="L931" s="121" t="str">
        <f t="shared" si="5"/>
        <v>PT16032431101055</v>
      </c>
      <c r="M931" s="219" t="s">
        <v>5760</v>
      </c>
      <c r="N931" s="122">
        <v>0.015000000000000124</v>
      </c>
      <c r="O931" s="122"/>
      <c r="P931" s="119">
        <f t="shared" si="6"/>
        <v>0</v>
      </c>
      <c r="Q931" s="124"/>
      <c r="R931" s="124"/>
      <c r="S931" s="124"/>
      <c r="T931" s="125" t="s">
        <v>3271</v>
      </c>
      <c r="U931" s="126" t="s">
        <v>697</v>
      </c>
      <c r="V931" s="127" t="s">
        <v>492</v>
      </c>
      <c r="W931" s="129" t="str">
        <f t="shared" si="7"/>
        <v>Hao hụt</v>
      </c>
      <c r="X931" s="129" t="str">
        <f t="shared" si="34"/>
        <v/>
      </c>
      <c r="Y931" s="154" t="s">
        <v>499</v>
      </c>
      <c r="Z931" s="131" t="s">
        <v>745</v>
      </c>
      <c r="AA931" s="124"/>
      <c r="AB931" s="132"/>
      <c r="AC931" s="133"/>
      <c r="AD931" s="134"/>
      <c r="AE931" s="133"/>
      <c r="AF931" s="135" t="str">
        <f t="array" ref="AF931">xlookup($E:$E,'CLV2'!$A:$A,'CLV2'!E:E)</f>
        <v>2.FRUITS</v>
      </c>
      <c r="AG931" s="135" t="str">
        <f t="shared" si="10"/>
        <v>KG</v>
      </c>
      <c r="AH931" s="136">
        <f t="shared" si="11"/>
        <v>0.005</v>
      </c>
      <c r="AI931" s="137">
        <f t="array" ref="AI931">XLOOKUP(E931,'Đơn giá'!A:A,'Đơn giá'!D:D)</f>
        <v>30000</v>
      </c>
      <c r="AJ931" s="138">
        <f t="shared" si="12"/>
        <v>450</v>
      </c>
      <c r="AK931" s="138">
        <f t="shared" si="13"/>
        <v>450</v>
      </c>
      <c r="AL931" s="138">
        <f t="shared" si="14"/>
        <v>0</v>
      </c>
      <c r="AM931" s="138">
        <f t="shared" si="15"/>
        <v>0</v>
      </c>
      <c r="AN931" s="138">
        <f t="shared" si="16"/>
        <v>0</v>
      </c>
      <c r="AO931" s="139" t="str">
        <f t="array" ref="AO931">XLOOKUP($D:$D,'DS ST'!$J:$J,'DS ST'!K:K)</f>
        <v>SC002172 - Nguyễn Ngọc Thuỳ Dương</v>
      </c>
      <c r="AP931" s="139" t="str">
        <f t="array" ref="AP931">XLOOKUP($D:$D,'DS ST'!$J:$J,'DS ST'!L:L)</f>
        <v>Võ Thị Huệ</v>
      </c>
      <c r="AQ931" s="139" t="str">
        <f t="array" ref="AQ931">XLOOKUP($D:$D,'DS ST'!$J:$J,'DS ST'!M:M)</f>
        <v>HCM 028</v>
      </c>
      <c r="AR931" s="140"/>
      <c r="AS931" s="140"/>
      <c r="AT931" s="135" t="str">
        <f t="array" ref="AT931">xlookup($E:$E,'CLV2'!$A:$A,'CLV2'!$F:$F)</f>
        <v>3.LOCAL FRUITS</v>
      </c>
      <c r="AU931" s="135" t="str">
        <f t="array" ref="AU931">xlookup($E:$E,'CLV2'!$A:$A,'CLV2'!$G:$G)</f>
        <v>4.Trái Cây Đa Dạng</v>
      </c>
      <c r="AV931" s="142"/>
      <c r="AW931" s="143"/>
      <c r="AX931" s="144"/>
    </row>
    <row r="932" ht="22.5" customHeight="1">
      <c r="A932" s="113"/>
      <c r="B932" s="114">
        <v>46236.0</v>
      </c>
      <c r="C932" s="115" t="s">
        <v>949</v>
      </c>
      <c r="D932" s="116" t="str">
        <f>VLOOKUP(C932,'DS ST'!A:B,2,0)</f>
        <v>HMN</v>
      </c>
      <c r="E932" s="117">
        <v>1101302.0</v>
      </c>
      <c r="F932" s="115" t="s">
        <v>944</v>
      </c>
      <c r="G932" s="115" t="s">
        <v>104</v>
      </c>
      <c r="H932" s="118">
        <v>16.0</v>
      </c>
      <c r="I932" s="118">
        <v>15.84</v>
      </c>
      <c r="J932" s="119">
        <f t="shared" si="4"/>
        <v>0.16</v>
      </c>
      <c r="K932" s="115" t="s">
        <v>5759</v>
      </c>
      <c r="L932" s="121" t="str">
        <f t="shared" si="5"/>
        <v>PT16032431101302</v>
      </c>
      <c r="M932" s="219" t="s">
        <v>5760</v>
      </c>
      <c r="N932" s="122">
        <v>0.16000000000000014</v>
      </c>
      <c r="O932" s="122"/>
      <c r="P932" s="119">
        <f t="shared" si="6"/>
        <v>0</v>
      </c>
      <c r="Q932" s="124"/>
      <c r="R932" s="124"/>
      <c r="S932" s="124"/>
      <c r="T932" s="125" t="s">
        <v>3271</v>
      </c>
      <c r="U932" s="126" t="s">
        <v>697</v>
      </c>
      <c r="V932" s="127" t="s">
        <v>492</v>
      </c>
      <c r="W932" s="129" t="str">
        <f t="shared" si="7"/>
        <v>Hao hụt</v>
      </c>
      <c r="X932" s="129" t="str">
        <f t="shared" si="34"/>
        <v/>
      </c>
      <c r="Y932" s="154" t="s">
        <v>499</v>
      </c>
      <c r="Z932" s="131" t="s">
        <v>745</v>
      </c>
      <c r="AA932" s="124"/>
      <c r="AB932" s="132"/>
      <c r="AC932" s="133"/>
      <c r="AD932" s="134"/>
      <c r="AE932" s="133"/>
      <c r="AF932" s="135" t="str">
        <f t="array" ref="AF932">xlookup($E:$E,'CLV2'!$A:$A,'CLV2'!E:E)</f>
        <v>2.FRUITS</v>
      </c>
      <c r="AG932" s="135" t="str">
        <f t="shared" si="10"/>
        <v>KG</v>
      </c>
      <c r="AH932" s="136">
        <f t="shared" si="11"/>
        <v>0.01</v>
      </c>
      <c r="AI932" s="137">
        <f t="array" ref="AI932">XLOOKUP(E932,'Đơn giá'!A:A,'Đơn giá'!D:D)</f>
        <v>17500</v>
      </c>
      <c r="AJ932" s="138">
        <f t="shared" si="12"/>
        <v>2800</v>
      </c>
      <c r="AK932" s="138">
        <f t="shared" si="13"/>
        <v>2800</v>
      </c>
      <c r="AL932" s="138">
        <f t="shared" si="14"/>
        <v>0</v>
      </c>
      <c r="AM932" s="138">
        <f t="shared" si="15"/>
        <v>0</v>
      </c>
      <c r="AN932" s="138">
        <f t="shared" si="16"/>
        <v>0</v>
      </c>
      <c r="AO932" s="139" t="str">
        <f t="array" ref="AO932">XLOOKUP($D:$D,'DS ST'!$J:$J,'DS ST'!K:K)</f>
        <v>SC002172 - Nguyễn Ngọc Thuỳ Dương</v>
      </c>
      <c r="AP932" s="139" t="str">
        <f t="array" ref="AP932">XLOOKUP($D:$D,'DS ST'!$J:$J,'DS ST'!L:L)</f>
        <v>Võ Thị Huệ</v>
      </c>
      <c r="AQ932" s="139" t="str">
        <f t="array" ref="AQ932">XLOOKUP($D:$D,'DS ST'!$J:$J,'DS ST'!M:M)</f>
        <v>HCM 028</v>
      </c>
      <c r="AR932" s="140"/>
      <c r="AS932" s="140"/>
      <c r="AT932" s="135" t="str">
        <f t="array" ref="AT932">xlookup($E:$E,'CLV2'!$A:$A,'CLV2'!$F:$F)</f>
        <v>3.LOCAL FRUITS</v>
      </c>
      <c r="AU932" s="135" t="str">
        <f t="array" ref="AU932">xlookup($E:$E,'CLV2'!$A:$A,'CLV2'!$G:$G)</f>
        <v>4.Chuối</v>
      </c>
      <c r="AV932" s="142"/>
      <c r="AW932" s="143"/>
      <c r="AX932" s="144"/>
    </row>
    <row r="933" ht="22.5" customHeight="1">
      <c r="A933" s="113"/>
      <c r="B933" s="114">
        <v>46236.0</v>
      </c>
      <c r="C933" s="115" t="s">
        <v>968</v>
      </c>
      <c r="D933" s="116" t="str">
        <f>VLOOKUP(C933,'DS ST'!A:B,2,0)</f>
        <v>HTC</v>
      </c>
      <c r="E933" s="117">
        <v>10827.0</v>
      </c>
      <c r="F933" s="115" t="s">
        <v>92</v>
      </c>
      <c r="G933" s="115" t="s">
        <v>311</v>
      </c>
      <c r="H933" s="118">
        <v>5.0</v>
      </c>
      <c r="I933" s="118">
        <v>4.0</v>
      </c>
      <c r="J933" s="119">
        <f t="shared" si="4"/>
        <v>1</v>
      </c>
      <c r="K933" s="115" t="s">
        <v>5761</v>
      </c>
      <c r="L933" s="121" t="str">
        <f t="shared" si="5"/>
        <v>PT160324210827</v>
      </c>
      <c r="M933" s="219" t="s">
        <v>5762</v>
      </c>
      <c r="N933" s="122"/>
      <c r="O933" s="122"/>
      <c r="P933" s="119">
        <f t="shared" si="6"/>
        <v>1</v>
      </c>
      <c r="Q933" s="124"/>
      <c r="R933" s="124"/>
      <c r="S933" s="153" t="s">
        <v>5763</v>
      </c>
      <c r="T933" s="125"/>
      <c r="U933" s="126" t="s">
        <v>697</v>
      </c>
      <c r="V933" s="127" t="s">
        <v>1500</v>
      </c>
      <c r="W933" s="129" t="str">
        <f t="shared" si="7"/>
        <v/>
      </c>
      <c r="X933" s="129" t="str">
        <f t="shared" si="34"/>
        <v/>
      </c>
      <c r="Y933" s="130" t="str">
        <f t="shared" ref="Y933:Y934" si="47">IF(N(P933)&lt;=0,"",IF(OR(T933="Hình KDB",T933="Hình tele",ISNUMBER(SEARCH("Hình KDB",T933)),ISNUMBER(SEARCH("Hình tele",T933)),ISNUMBER(SEARCH("sai code",T933)),ISNUMBER(SEARCH("Thiếu kiện",U933))),"Kho rau",IF(AND(T933&lt;&gt;"Hình KDB",T933&lt;&gt;"Hình tele"),"Chưa xác định",IF(N(O933)&gt;0,IF(OR(T933="Hình KDB",T933="Hình tele",ISNUMBER(SEARCH("Hình KDB",T933)),ISNUMBER(SEARCH("Hình tele",T933)),ISNUMBER(SEARCH("sai code",T933)),ISNUMBER(SEARCH("Thiếu kiện",U933))),"Kho rau","Chưa xác định"),IF(OR(T933="Hình KDB",T933="Hình tele",ISNUMBER(SEARCH("Hình KDB",T933)),ISNUMBER(SEARCH("Hình tele",T933)),ISNUMBER(SEARCH("sai code",T933)),ISNUMBER(SEARCH("Thiếu kiện",U933))),"Kho rau",IF(V933="Chưa xác định","Chưa xác định",IF(OR(V933="DC giao thiếu",V933="TX giao thiếu kiện",V933="Hàng không đạt CL"),"Kho rau","")))))))</f>
        <v>Chưa xác định</v>
      </c>
      <c r="Z933" s="131" t="s">
        <v>3828</v>
      </c>
      <c r="AA933" s="124"/>
      <c r="AB933" s="132"/>
      <c r="AC933" s="133"/>
      <c r="AD933" s="134"/>
      <c r="AE933" s="133"/>
      <c r="AF933" s="135" t="str">
        <f t="array" ref="AF933">xlookup($E:$E,'CLV2'!$A:$A,'CLV2'!E:E)</f>
        <v>2.VEGETABLES</v>
      </c>
      <c r="AG933" s="135" t="str">
        <f t="shared" si="10"/>
        <v>Pack</v>
      </c>
      <c r="AH933" s="136">
        <f t="shared" si="11"/>
        <v>0.2</v>
      </c>
      <c r="AI933" s="137">
        <f t="array" ref="AI933">XLOOKUP(E933,'Đơn giá'!A:A,'Đơn giá'!D:D)</f>
        <v>39155</v>
      </c>
      <c r="AJ933" s="138">
        <f t="shared" si="12"/>
        <v>39155</v>
      </c>
      <c r="AK933" s="138">
        <f t="shared" si="13"/>
        <v>0</v>
      </c>
      <c r="AL933" s="138">
        <f t="shared" si="14"/>
        <v>0</v>
      </c>
      <c r="AM933" s="138">
        <f t="shared" si="15"/>
        <v>0</v>
      </c>
      <c r="AN933" s="138">
        <f t="shared" si="16"/>
        <v>39155</v>
      </c>
      <c r="AO933" s="139" t="str">
        <f t="array" ref="AO933">XLOOKUP($D:$D,'DS ST'!$J:$J,'DS ST'!K:K)</f>
        <v>SC008010 - Lê Nguyễn Ngọc Phượng</v>
      </c>
      <c r="AP933" s="139" t="str">
        <f t="array" ref="AP933">XLOOKUP($D:$D,'DS ST'!$J:$J,'DS ST'!L:L)</f>
        <v>Nguyễn Thị Cà</v>
      </c>
      <c r="AQ933" s="139" t="str">
        <f t="array" ref="AQ933">XLOOKUP($D:$D,'DS ST'!$J:$J,'DS ST'!M:M)</f>
        <v>HCM 016</v>
      </c>
      <c r="AR933" s="140"/>
      <c r="AS933" s="140"/>
      <c r="AT933" s="135" t="str">
        <f t="array" ref="AT933">xlookup($E:$E,'CLV2'!$A:$A,'CLV2'!$F:$F)</f>
        <v>3.ROOT VEGGIES</v>
      </c>
      <c r="AU933" s="135" t="str">
        <f t="array" ref="AU933">xlookup($E:$E,'CLV2'!$A:$A,'CLV2'!$G:$G)</f>
        <v>4.Khoai Lang</v>
      </c>
      <c r="AV933" s="142"/>
      <c r="AW933" s="143"/>
      <c r="AX933" s="144"/>
    </row>
    <row r="934" ht="22.5" customHeight="1">
      <c r="A934" s="113"/>
      <c r="B934" s="114">
        <v>46236.0</v>
      </c>
      <c r="C934" s="115" t="s">
        <v>968</v>
      </c>
      <c r="D934" s="116" t="str">
        <f>VLOOKUP(C934,'DS ST'!A:B,2,0)</f>
        <v>HTC</v>
      </c>
      <c r="E934" s="117">
        <v>11586.0</v>
      </c>
      <c r="F934" s="115" t="s">
        <v>1688</v>
      </c>
      <c r="G934" s="115" t="s">
        <v>23</v>
      </c>
      <c r="H934" s="118">
        <v>5.0</v>
      </c>
      <c r="I934" s="118">
        <v>0.0</v>
      </c>
      <c r="J934" s="119">
        <f t="shared" si="4"/>
        <v>5</v>
      </c>
      <c r="K934" s="115" t="s">
        <v>5761</v>
      </c>
      <c r="L934" s="121" t="str">
        <f t="shared" si="5"/>
        <v>PT160324211586</v>
      </c>
      <c r="M934" s="219" t="s">
        <v>5762</v>
      </c>
      <c r="N934" s="122"/>
      <c r="O934" s="122"/>
      <c r="P934" s="119">
        <f t="shared" si="6"/>
        <v>5</v>
      </c>
      <c r="Q934" s="124"/>
      <c r="R934" s="124"/>
      <c r="S934" s="153" t="s">
        <v>5763</v>
      </c>
      <c r="T934" s="125"/>
      <c r="U934" s="126" t="s">
        <v>697</v>
      </c>
      <c r="V934" s="127" t="s">
        <v>1500</v>
      </c>
      <c r="W934" s="129" t="str">
        <f t="shared" si="7"/>
        <v/>
      </c>
      <c r="X934" s="129" t="str">
        <f t="shared" si="34"/>
        <v/>
      </c>
      <c r="Y934" s="130" t="str">
        <f t="shared" si="47"/>
        <v>Chưa xác định</v>
      </c>
      <c r="Z934" s="131" t="s">
        <v>3828</v>
      </c>
      <c r="AA934" s="124"/>
      <c r="AB934" s="132"/>
      <c r="AC934" s="133"/>
      <c r="AD934" s="134"/>
      <c r="AE934" s="133"/>
      <c r="AF934" s="135" t="str">
        <f t="array" ref="AF934">xlookup($E:$E,'CLV2'!$A:$A,'CLV2'!E:E)</f>
        <v>2.FRUITS</v>
      </c>
      <c r="AG934" s="135" t="str">
        <f t="shared" si="10"/>
        <v>Pack</v>
      </c>
      <c r="AH934" s="136">
        <f t="shared" si="11"/>
        <v>1</v>
      </c>
      <c r="AI934" s="137">
        <f t="array" ref="AI934">XLOOKUP(E934,'Đơn giá'!A:A,'Đơn giá'!D:D)</f>
        <v>20000</v>
      </c>
      <c r="AJ934" s="138">
        <f t="shared" si="12"/>
        <v>100000</v>
      </c>
      <c r="AK934" s="138">
        <f t="shared" si="13"/>
        <v>0</v>
      </c>
      <c r="AL934" s="138">
        <f t="shared" si="14"/>
        <v>0</v>
      </c>
      <c r="AM934" s="138">
        <f t="shared" si="15"/>
        <v>0</v>
      </c>
      <c r="AN934" s="138">
        <f t="shared" si="16"/>
        <v>100000</v>
      </c>
      <c r="AO934" s="139" t="str">
        <f t="array" ref="AO934">XLOOKUP($D:$D,'DS ST'!$J:$J,'DS ST'!K:K)</f>
        <v>SC008010 - Lê Nguyễn Ngọc Phượng</v>
      </c>
      <c r="AP934" s="139" t="str">
        <f t="array" ref="AP934">XLOOKUP($D:$D,'DS ST'!$J:$J,'DS ST'!L:L)</f>
        <v>Nguyễn Thị Cà</v>
      </c>
      <c r="AQ934" s="139" t="str">
        <f t="array" ref="AQ934">XLOOKUP($D:$D,'DS ST'!$J:$J,'DS ST'!M:M)</f>
        <v>HCM 016</v>
      </c>
      <c r="AR934" s="140"/>
      <c r="AS934" s="140"/>
      <c r="AT934" s="135" t="str">
        <f t="array" ref="AT934">xlookup($E:$E,'CLV2'!$A:$A,'CLV2'!$F:$F)</f>
        <v>3.LOCAL FRUITS</v>
      </c>
      <c r="AU934" s="135" t="str">
        <f t="array" ref="AU934">xlookup($E:$E,'CLV2'!$A:$A,'CLV2'!$G:$G)</f>
        <v>4.Thanh Long</v>
      </c>
      <c r="AV934" s="142"/>
      <c r="AW934" s="143"/>
      <c r="AX934" s="144"/>
    </row>
    <row r="935" ht="22.5" customHeight="1">
      <c r="A935" s="113"/>
      <c r="B935" s="114">
        <v>46236.0</v>
      </c>
      <c r="C935" s="115" t="s">
        <v>968</v>
      </c>
      <c r="D935" s="116" t="str">
        <f>VLOOKUP(C935,'DS ST'!A:B,2,0)</f>
        <v>HTC</v>
      </c>
      <c r="E935" s="117">
        <v>1100867.0</v>
      </c>
      <c r="F935" s="115" t="s">
        <v>924</v>
      </c>
      <c r="G935" s="115" t="s">
        <v>104</v>
      </c>
      <c r="H935" s="118">
        <v>6.0</v>
      </c>
      <c r="I935" s="118">
        <v>5.815</v>
      </c>
      <c r="J935" s="119">
        <f t="shared" si="4"/>
        <v>0.185</v>
      </c>
      <c r="K935" s="115" t="s">
        <v>5761</v>
      </c>
      <c r="L935" s="121" t="str">
        <f t="shared" si="5"/>
        <v>PT16032421100867</v>
      </c>
      <c r="M935" s="219" t="s">
        <v>5762</v>
      </c>
      <c r="N935" s="122">
        <v>0.1849999999999996</v>
      </c>
      <c r="O935" s="122"/>
      <c r="P935" s="119">
        <f t="shared" si="6"/>
        <v>0</v>
      </c>
      <c r="Q935" s="124"/>
      <c r="R935" s="124"/>
      <c r="S935" s="153" t="s">
        <v>5763</v>
      </c>
      <c r="T935" s="125" t="s">
        <v>3271</v>
      </c>
      <c r="U935" s="126" t="s">
        <v>697</v>
      </c>
      <c r="V935" s="127" t="s">
        <v>492</v>
      </c>
      <c r="W935" s="129" t="str">
        <f t="shared" si="7"/>
        <v>Hao hụt</v>
      </c>
      <c r="X935" s="129" t="str">
        <f t="shared" si="34"/>
        <v/>
      </c>
      <c r="Y935" s="154" t="s">
        <v>499</v>
      </c>
      <c r="Z935" s="131" t="s">
        <v>745</v>
      </c>
      <c r="AA935" s="124"/>
      <c r="AB935" s="132"/>
      <c r="AC935" s="133"/>
      <c r="AD935" s="134"/>
      <c r="AE935" s="133"/>
      <c r="AF935" s="135" t="str">
        <f t="array" ref="AF935">xlookup($E:$E,'CLV2'!$A:$A,'CLV2'!E:E)</f>
        <v>2.FRUITS</v>
      </c>
      <c r="AG935" s="135" t="str">
        <f t="shared" si="10"/>
        <v>KG</v>
      </c>
      <c r="AH935" s="136">
        <f t="shared" si="11"/>
        <v>0.03083333333</v>
      </c>
      <c r="AI935" s="137">
        <f t="array" ref="AI935">XLOOKUP(E935,'Đơn giá'!A:A,'Đơn giá'!D:D)</f>
        <v>33000</v>
      </c>
      <c r="AJ935" s="138">
        <f t="shared" si="12"/>
        <v>6105</v>
      </c>
      <c r="AK935" s="138">
        <f t="shared" si="13"/>
        <v>6105</v>
      </c>
      <c r="AL935" s="138">
        <f t="shared" si="14"/>
        <v>0</v>
      </c>
      <c r="AM935" s="138">
        <f t="shared" si="15"/>
        <v>0</v>
      </c>
      <c r="AN935" s="138">
        <f t="shared" si="16"/>
        <v>0</v>
      </c>
      <c r="AO935" s="139" t="str">
        <f t="array" ref="AO935">XLOOKUP($D:$D,'DS ST'!$J:$J,'DS ST'!K:K)</f>
        <v>SC008010 - Lê Nguyễn Ngọc Phượng</v>
      </c>
      <c r="AP935" s="139" t="str">
        <f t="array" ref="AP935">XLOOKUP($D:$D,'DS ST'!$J:$J,'DS ST'!L:L)</f>
        <v>Nguyễn Thị Cà</v>
      </c>
      <c r="AQ935" s="139" t="str">
        <f t="array" ref="AQ935">XLOOKUP($D:$D,'DS ST'!$J:$J,'DS ST'!M:M)</f>
        <v>HCM 016</v>
      </c>
      <c r="AR935" s="140"/>
      <c r="AS935" s="140"/>
      <c r="AT935" s="135" t="str">
        <f t="array" ref="AT935">xlookup($E:$E,'CLV2'!$A:$A,'CLV2'!$F:$F)</f>
        <v>3.LOCAL FRUITS</v>
      </c>
      <c r="AU935" s="135" t="str">
        <f t="array" ref="AU935">xlookup($E:$E,'CLV2'!$A:$A,'CLV2'!$G:$G)</f>
        <v>4.Bưởi</v>
      </c>
      <c r="AV935" s="142"/>
      <c r="AW935" s="143"/>
      <c r="AX935" s="144"/>
    </row>
    <row r="936" ht="22.5" customHeight="1">
      <c r="A936" s="113"/>
      <c r="B936" s="114">
        <v>46236.0</v>
      </c>
      <c r="C936" s="115" t="s">
        <v>968</v>
      </c>
      <c r="D936" s="116" t="str">
        <f>VLOOKUP(C936,'DS ST'!A:B,2,0)</f>
        <v>HTC</v>
      </c>
      <c r="E936" s="117">
        <v>1101079.0</v>
      </c>
      <c r="F936" s="115" t="s">
        <v>2047</v>
      </c>
      <c r="G936" s="115" t="s">
        <v>104</v>
      </c>
      <c r="H936" s="118">
        <v>6.2</v>
      </c>
      <c r="I936" s="118">
        <v>6.07</v>
      </c>
      <c r="J936" s="119">
        <f t="shared" si="4"/>
        <v>0.13</v>
      </c>
      <c r="K936" s="115" t="s">
        <v>5761</v>
      </c>
      <c r="L936" s="121" t="str">
        <f t="shared" si="5"/>
        <v>PT16032421101079</v>
      </c>
      <c r="M936" s="219" t="s">
        <v>5762</v>
      </c>
      <c r="N936" s="122">
        <v>0.1299999999999999</v>
      </c>
      <c r="O936" s="122"/>
      <c r="P936" s="119">
        <f t="shared" si="6"/>
        <v>0</v>
      </c>
      <c r="Q936" s="124"/>
      <c r="R936" s="124"/>
      <c r="S936" s="153" t="s">
        <v>5763</v>
      </c>
      <c r="T936" s="125" t="s">
        <v>3271</v>
      </c>
      <c r="U936" s="126" t="s">
        <v>697</v>
      </c>
      <c r="V936" s="127" t="s">
        <v>492</v>
      </c>
      <c r="W936" s="129" t="str">
        <f t="shared" si="7"/>
        <v>Hao hụt</v>
      </c>
      <c r="X936" s="129" t="str">
        <f t="shared" si="34"/>
        <v/>
      </c>
      <c r="Y936" s="154" t="s">
        <v>499</v>
      </c>
      <c r="Z936" s="131" t="s">
        <v>745</v>
      </c>
      <c r="AA936" s="124"/>
      <c r="AB936" s="132"/>
      <c r="AC936" s="133"/>
      <c r="AD936" s="134"/>
      <c r="AE936" s="133"/>
      <c r="AF936" s="135" t="str">
        <f t="array" ref="AF936">xlookup($E:$E,'CLV2'!$A:$A,'CLV2'!E:E)</f>
        <v>2.FRUITS</v>
      </c>
      <c r="AG936" s="135" t="str">
        <f t="shared" si="10"/>
        <v>KG</v>
      </c>
      <c r="AH936" s="136">
        <f t="shared" si="11"/>
        <v>0.02096774194</v>
      </c>
      <c r="AI936" s="137">
        <f t="array" ref="AI936">XLOOKUP(E936,'Đơn giá'!A:A,'Đơn giá'!D:D)</f>
        <v>69416</v>
      </c>
      <c r="AJ936" s="138">
        <f t="shared" si="12"/>
        <v>9024.08</v>
      </c>
      <c r="AK936" s="138">
        <f t="shared" si="13"/>
        <v>9024.08</v>
      </c>
      <c r="AL936" s="138">
        <f t="shared" si="14"/>
        <v>0</v>
      </c>
      <c r="AM936" s="138">
        <f t="shared" si="15"/>
        <v>0</v>
      </c>
      <c r="AN936" s="138">
        <f t="shared" si="16"/>
        <v>0</v>
      </c>
      <c r="AO936" s="139" t="str">
        <f t="array" ref="AO936">XLOOKUP($D:$D,'DS ST'!$J:$J,'DS ST'!K:K)</f>
        <v>SC008010 - Lê Nguyễn Ngọc Phượng</v>
      </c>
      <c r="AP936" s="139" t="str">
        <f t="array" ref="AP936">XLOOKUP($D:$D,'DS ST'!$J:$J,'DS ST'!L:L)</f>
        <v>Nguyễn Thị Cà</v>
      </c>
      <c r="AQ936" s="139" t="str">
        <f t="array" ref="AQ936">XLOOKUP($D:$D,'DS ST'!$J:$J,'DS ST'!M:M)</f>
        <v>HCM 016</v>
      </c>
      <c r="AR936" s="140"/>
      <c r="AS936" s="140"/>
      <c r="AT936" s="135" t="str">
        <f t="array" ref="AT936">xlookup($E:$E,'CLV2'!$A:$A,'CLV2'!$F:$F)</f>
        <v>3.LOCAL FRUITS</v>
      </c>
      <c r="AU936" s="135" t="str">
        <f t="array" ref="AU936">xlookup($E:$E,'CLV2'!$A:$A,'CLV2'!$G:$G)</f>
        <v>4.Bơ</v>
      </c>
      <c r="AV936" s="142"/>
      <c r="AW936" s="143"/>
      <c r="AX936" s="144"/>
    </row>
    <row r="937" ht="22.5" customHeight="1">
      <c r="A937" s="113"/>
      <c r="B937" s="114">
        <v>46236.0</v>
      </c>
      <c r="C937" s="115" t="s">
        <v>968</v>
      </c>
      <c r="D937" s="116" t="str">
        <f>VLOOKUP(C937,'DS ST'!A:B,2,0)</f>
        <v>HTC</v>
      </c>
      <c r="E937" s="117">
        <v>1101592.0</v>
      </c>
      <c r="F937" s="115" t="s">
        <v>1161</v>
      </c>
      <c r="G937" s="115" t="s">
        <v>104</v>
      </c>
      <c r="H937" s="118">
        <v>10.0</v>
      </c>
      <c r="I937" s="118">
        <v>6.8</v>
      </c>
      <c r="J937" s="119">
        <f t="shared" si="4"/>
        <v>3.2</v>
      </c>
      <c r="K937" s="115" t="s">
        <v>5761</v>
      </c>
      <c r="L937" s="121" t="str">
        <f t="shared" si="5"/>
        <v>PT16032421101592</v>
      </c>
      <c r="M937" s="219" t="s">
        <v>5762</v>
      </c>
      <c r="N937" s="122"/>
      <c r="O937" s="122"/>
      <c r="P937" s="119">
        <f t="shared" si="6"/>
        <v>3.2</v>
      </c>
      <c r="Q937" s="124"/>
      <c r="R937" s="124"/>
      <c r="S937" s="153" t="s">
        <v>5763</v>
      </c>
      <c r="T937" s="125" t="s">
        <v>3271</v>
      </c>
      <c r="U937" s="126" t="s">
        <v>697</v>
      </c>
      <c r="V937" s="127" t="s">
        <v>1500</v>
      </c>
      <c r="W937" s="129" t="str">
        <f t="shared" si="7"/>
        <v/>
      </c>
      <c r="X937" s="129" t="str">
        <f t="shared" si="34"/>
        <v/>
      </c>
      <c r="Y937" s="130" t="str">
        <f>IF(N(P937)&lt;=0,"",IF(OR(T937="Hình KDB",T937="Hình tele",ISNUMBER(SEARCH("Hình KDB",T937)),ISNUMBER(SEARCH("Hình tele",T937)),ISNUMBER(SEARCH("sai code",T937)),ISNUMBER(SEARCH("Thiếu kiện",U937))),"Kho rau",IF(AND(T937&lt;&gt;"Hình KDB",T937&lt;&gt;"Hình tele"),"Chưa xác định",IF(N(O937)&gt;0,IF(OR(T937="Hình KDB",T937="Hình tele",ISNUMBER(SEARCH("Hình KDB",T937)),ISNUMBER(SEARCH("Hình tele",T937)),ISNUMBER(SEARCH("sai code",T937)),ISNUMBER(SEARCH("Thiếu kiện",U937))),"Kho rau","Chưa xác định"),IF(OR(T937="Hình KDB",T937="Hình tele",ISNUMBER(SEARCH("Hình KDB",T937)),ISNUMBER(SEARCH("Hình tele",T937)),ISNUMBER(SEARCH("sai code",T937)),ISNUMBER(SEARCH("Thiếu kiện",U937))),"Kho rau",IF(V937="Chưa xác định","Chưa xác định",IF(OR(V937="DC giao thiếu",V937="TX giao thiếu kiện",V937="Hàng không đạt CL"),"Kho rau","")))))))</f>
        <v>Kho rau</v>
      </c>
      <c r="Z937" s="131" t="s">
        <v>745</v>
      </c>
      <c r="AA937" s="124"/>
      <c r="AB937" s="132"/>
      <c r="AC937" s="133"/>
      <c r="AD937" s="134"/>
      <c r="AE937" s="133"/>
      <c r="AF937" s="135" t="str">
        <f t="array" ref="AF937">xlookup($E:$E,'CLV2'!$A:$A,'CLV2'!E:E)</f>
        <v>2.FRUITS</v>
      </c>
      <c r="AG937" s="135" t="str">
        <f t="shared" si="10"/>
        <v>KG</v>
      </c>
      <c r="AH937" s="136">
        <f t="shared" si="11"/>
        <v>0.32</v>
      </c>
      <c r="AI937" s="137">
        <f t="array" ref="AI937">XLOOKUP(E937,'Đơn giá'!A:A,'Đơn giá'!D:D)</f>
        <v>73000</v>
      </c>
      <c r="AJ937" s="138">
        <f t="shared" si="12"/>
        <v>233600</v>
      </c>
      <c r="AK937" s="138">
        <f t="shared" si="13"/>
        <v>0</v>
      </c>
      <c r="AL937" s="138">
        <f t="shared" si="14"/>
        <v>0</v>
      </c>
      <c r="AM937" s="138">
        <f t="shared" si="15"/>
        <v>233600</v>
      </c>
      <c r="AN937" s="138">
        <f t="shared" si="16"/>
        <v>0</v>
      </c>
      <c r="AO937" s="139" t="str">
        <f t="array" ref="AO937">XLOOKUP($D:$D,'DS ST'!$J:$J,'DS ST'!K:K)</f>
        <v>SC008010 - Lê Nguyễn Ngọc Phượng</v>
      </c>
      <c r="AP937" s="139" t="str">
        <f t="array" ref="AP937">XLOOKUP($D:$D,'DS ST'!$J:$J,'DS ST'!L:L)</f>
        <v>Nguyễn Thị Cà</v>
      </c>
      <c r="AQ937" s="139" t="str">
        <f t="array" ref="AQ937">XLOOKUP($D:$D,'DS ST'!$J:$J,'DS ST'!M:M)</f>
        <v>HCM 016</v>
      </c>
      <c r="AR937" s="140"/>
      <c r="AS937" s="140"/>
      <c r="AT937" s="135" t="str">
        <f t="array" ref="AT937">xlookup($E:$E,'CLV2'!$A:$A,'CLV2'!$F:$F)</f>
        <v>3.LOCAL FRUITS</v>
      </c>
      <c r="AU937" s="135" t="str">
        <f t="array" ref="AU937">xlookup($E:$E,'CLV2'!$A:$A,'CLV2'!$G:$G)</f>
        <v>4.Sầu Riêng</v>
      </c>
      <c r="AV937" s="142"/>
      <c r="AW937" s="143"/>
      <c r="AX937" s="144"/>
    </row>
    <row r="938" ht="22.5" customHeight="1">
      <c r="A938" s="113"/>
      <c r="B938" s="114">
        <v>46236.0</v>
      </c>
      <c r="C938" s="115" t="s">
        <v>974</v>
      </c>
      <c r="D938" s="116" t="str">
        <f>VLOOKUP(C938,'DS ST'!A:B,2,0)</f>
        <v>HTN</v>
      </c>
      <c r="E938" s="117">
        <v>1100867.0</v>
      </c>
      <c r="F938" s="115" t="s">
        <v>924</v>
      </c>
      <c r="G938" s="115" t="s">
        <v>104</v>
      </c>
      <c r="H938" s="118">
        <v>6.0</v>
      </c>
      <c r="I938" s="118">
        <v>5.74</v>
      </c>
      <c r="J938" s="119">
        <f t="shared" si="4"/>
        <v>0.26</v>
      </c>
      <c r="K938" s="115" t="s">
        <v>5764</v>
      </c>
      <c r="L938" s="121" t="str">
        <f t="shared" si="5"/>
        <v>PT16032411100867</v>
      </c>
      <c r="M938" s="219" t="s">
        <v>5765</v>
      </c>
      <c r="N938" s="122">
        <v>0.2599999999999998</v>
      </c>
      <c r="O938" s="122"/>
      <c r="P938" s="119">
        <f t="shared" si="6"/>
        <v>0</v>
      </c>
      <c r="Q938" s="124"/>
      <c r="R938" s="124"/>
      <c r="S938" s="124"/>
      <c r="T938" s="125" t="s">
        <v>695</v>
      </c>
      <c r="U938" s="126" t="s">
        <v>697</v>
      </c>
      <c r="V938" s="127" t="s">
        <v>492</v>
      </c>
      <c r="W938" s="129" t="str">
        <f t="shared" si="7"/>
        <v>Hao hụt</v>
      </c>
      <c r="X938" s="129" t="str">
        <f t="shared" si="34"/>
        <v/>
      </c>
      <c r="Y938" s="154" t="s">
        <v>499</v>
      </c>
      <c r="Z938" s="131" t="s">
        <v>745</v>
      </c>
      <c r="AA938" s="124"/>
      <c r="AB938" s="132"/>
      <c r="AC938" s="133"/>
      <c r="AD938" s="134"/>
      <c r="AE938" s="133"/>
      <c r="AF938" s="135" t="str">
        <f t="array" ref="AF938">xlookup($E:$E,'CLV2'!$A:$A,'CLV2'!E:E)</f>
        <v>2.FRUITS</v>
      </c>
      <c r="AG938" s="135" t="str">
        <f t="shared" si="10"/>
        <v>KG</v>
      </c>
      <c r="AH938" s="136">
        <f t="shared" si="11"/>
        <v>0.04333333333</v>
      </c>
      <c r="AI938" s="137">
        <f t="array" ref="AI938">XLOOKUP(E938,'Đơn giá'!A:A,'Đơn giá'!D:D)</f>
        <v>33000</v>
      </c>
      <c r="AJ938" s="138">
        <f t="shared" si="12"/>
        <v>8580</v>
      </c>
      <c r="AK938" s="138">
        <f t="shared" si="13"/>
        <v>8580</v>
      </c>
      <c r="AL938" s="138">
        <f t="shared" si="14"/>
        <v>0</v>
      </c>
      <c r="AM938" s="138">
        <f t="shared" si="15"/>
        <v>0</v>
      </c>
      <c r="AN938" s="138">
        <f t="shared" si="16"/>
        <v>0</v>
      </c>
      <c r="AO938" s="139" t="str">
        <f t="array" ref="AO938">XLOOKUP($D:$D,'DS ST'!$J:$J,'DS ST'!K:K)</f>
        <v>SC010667 - Đào Hồng Hiện</v>
      </c>
      <c r="AP938" s="139" t="str">
        <f t="array" ref="AP938">XLOOKUP($D:$D,'DS ST'!$J:$J,'DS ST'!L:L)</f>
        <v>Nguyễn Thị Cà</v>
      </c>
      <c r="AQ938" s="139" t="str">
        <f t="array" ref="AQ938">XLOOKUP($D:$D,'DS ST'!$J:$J,'DS ST'!M:M)</f>
        <v>HCM 035</v>
      </c>
      <c r="AR938" s="140"/>
      <c r="AS938" s="140"/>
      <c r="AT938" s="135" t="str">
        <f t="array" ref="AT938">xlookup($E:$E,'CLV2'!$A:$A,'CLV2'!$F:$F)</f>
        <v>3.LOCAL FRUITS</v>
      </c>
      <c r="AU938" s="135" t="str">
        <f t="array" ref="AU938">xlookup($E:$E,'CLV2'!$A:$A,'CLV2'!$G:$G)</f>
        <v>4.Bưởi</v>
      </c>
      <c r="AV938" s="142"/>
      <c r="AW938" s="143"/>
      <c r="AX938" s="144"/>
    </row>
    <row r="939" ht="22.5" customHeight="1">
      <c r="A939" s="113"/>
      <c r="B939" s="114">
        <v>46236.0</v>
      </c>
      <c r="C939" s="115" t="s">
        <v>974</v>
      </c>
      <c r="D939" s="116" t="str">
        <f>VLOOKUP(C939,'DS ST'!A:B,2,0)</f>
        <v>HTN</v>
      </c>
      <c r="E939" s="117">
        <v>8.936088900906E12</v>
      </c>
      <c r="F939" s="115" t="s">
        <v>1362</v>
      </c>
      <c r="G939" s="115" t="s">
        <v>29</v>
      </c>
      <c r="H939" s="118">
        <v>1.0</v>
      </c>
      <c r="I939" s="118">
        <v>0.0</v>
      </c>
      <c r="J939" s="119">
        <f t="shared" si="4"/>
        <v>1</v>
      </c>
      <c r="K939" s="115" t="s">
        <v>5764</v>
      </c>
      <c r="L939" s="121" t="str">
        <f t="shared" si="5"/>
        <v>PT16032418936088900906</v>
      </c>
      <c r="M939" s="219" t="s">
        <v>5765</v>
      </c>
      <c r="N939" s="122"/>
      <c r="O939" s="122"/>
      <c r="P939" s="119">
        <f t="shared" si="6"/>
        <v>1</v>
      </c>
      <c r="Q939" s="124"/>
      <c r="R939" s="124"/>
      <c r="S939" s="124"/>
      <c r="T939" s="125"/>
      <c r="U939" s="126" t="s">
        <v>697</v>
      </c>
      <c r="V939" s="127" t="s">
        <v>1500</v>
      </c>
      <c r="W939" s="129" t="str">
        <f t="shared" si="7"/>
        <v/>
      </c>
      <c r="X939" s="129" t="str">
        <f t="shared" si="34"/>
        <v/>
      </c>
      <c r="Y939" s="130" t="str">
        <f t="shared" ref="Y939:Y941" si="48">IF(N(P939)&lt;=0,"",IF(OR(T939="Hình KDB",T939="Hình tele",ISNUMBER(SEARCH("Hình KDB",T939)),ISNUMBER(SEARCH("Hình tele",T939)),ISNUMBER(SEARCH("sai code",T939)),ISNUMBER(SEARCH("Thiếu kiện",U939))),"Kho rau",IF(AND(T939&lt;&gt;"Hình KDB",T939&lt;&gt;"Hình tele"),"Chưa xác định",IF(N(O939)&gt;0,IF(OR(T939="Hình KDB",T939="Hình tele",ISNUMBER(SEARCH("Hình KDB",T939)),ISNUMBER(SEARCH("Hình tele",T939)),ISNUMBER(SEARCH("sai code",T939)),ISNUMBER(SEARCH("Thiếu kiện",U939))),"Kho rau","Chưa xác định"),IF(OR(T939="Hình KDB",T939="Hình tele",ISNUMBER(SEARCH("Hình KDB",T939)),ISNUMBER(SEARCH("Hình tele",T939)),ISNUMBER(SEARCH("sai code",T939)),ISNUMBER(SEARCH("Thiếu kiện",U939))),"Kho rau",IF(V939="Chưa xác định","Chưa xác định",IF(OR(V939="DC giao thiếu",V939="TX giao thiếu kiện",V939="Hàng không đạt CL"),"Kho rau","")))))))</f>
        <v>Chưa xác định</v>
      </c>
      <c r="Z939" s="131" t="s">
        <v>3828</v>
      </c>
      <c r="AA939" s="124"/>
      <c r="AB939" s="132"/>
      <c r="AC939" s="133"/>
      <c r="AD939" s="134"/>
      <c r="AE939" s="133"/>
      <c r="AF939" s="135" t="str">
        <f t="array" ref="AF939">xlookup($E:$E,'CLV2'!$A:$A,'CLV2'!E:E)</f>
        <v>2.DELICA</v>
      </c>
      <c r="AG939" s="135" t="str">
        <f t="shared" si="10"/>
        <v>Pack</v>
      </c>
      <c r="AH939" s="136">
        <f t="shared" si="11"/>
        <v>1</v>
      </c>
      <c r="AI939" s="137">
        <f t="array" ref="AI939">XLOOKUP(E939,'Đơn giá'!A:A,'Đơn giá'!D:D)</f>
        <v>9625</v>
      </c>
      <c r="AJ939" s="138">
        <f t="shared" si="12"/>
        <v>9625</v>
      </c>
      <c r="AK939" s="138">
        <f t="shared" si="13"/>
        <v>0</v>
      </c>
      <c r="AL939" s="138">
        <f t="shared" si="14"/>
        <v>0</v>
      </c>
      <c r="AM939" s="138">
        <f t="shared" si="15"/>
        <v>0</v>
      </c>
      <c r="AN939" s="138">
        <f t="shared" si="16"/>
        <v>9625</v>
      </c>
      <c r="AO939" s="139" t="str">
        <f t="array" ref="AO939">XLOOKUP($D:$D,'DS ST'!$J:$J,'DS ST'!K:K)</f>
        <v>SC010667 - Đào Hồng Hiện</v>
      </c>
      <c r="AP939" s="139" t="str">
        <f t="array" ref="AP939">XLOOKUP($D:$D,'DS ST'!$J:$J,'DS ST'!L:L)</f>
        <v>Nguyễn Thị Cà</v>
      </c>
      <c r="AQ939" s="139" t="str">
        <f t="array" ref="AQ939">XLOOKUP($D:$D,'DS ST'!$J:$J,'DS ST'!M:M)</f>
        <v>HCM 035</v>
      </c>
      <c r="AR939" s="140"/>
      <c r="AS939" s="140"/>
      <c r="AT939" s="135" t="str">
        <f t="array" ref="AT939">xlookup($E:$E,'CLV2'!$A:$A,'CLV2'!$F:$F)</f>
        <v>3.MATERIAL DELICA</v>
      </c>
      <c r="AU939" s="135" t="str">
        <f t="array" ref="AU939">xlookup($E:$E,'CLV2'!$A:$A,'CLV2'!$G:$G)</f>
        <v>4.BÚN TƯƠI CÁC LOẠI</v>
      </c>
      <c r="AV939" s="142"/>
      <c r="AW939" s="143"/>
      <c r="AX939" s="144"/>
    </row>
    <row r="940" ht="22.5" customHeight="1">
      <c r="A940" s="113"/>
      <c r="B940" s="114">
        <v>46236.0</v>
      </c>
      <c r="C940" s="115" t="s">
        <v>977</v>
      </c>
      <c r="D940" s="116" t="str">
        <f>VLOOKUP(C940,'DS ST'!A:B,2,0)</f>
        <v>HTP</v>
      </c>
      <c r="E940" s="117">
        <v>11054.0</v>
      </c>
      <c r="F940" s="115" t="s">
        <v>2467</v>
      </c>
      <c r="G940" s="115" t="s">
        <v>29</v>
      </c>
      <c r="H940" s="118">
        <v>1.0</v>
      </c>
      <c r="I940" s="118">
        <v>0.0</v>
      </c>
      <c r="J940" s="119">
        <f t="shared" si="4"/>
        <v>1</v>
      </c>
      <c r="K940" s="115" t="s">
        <v>5766</v>
      </c>
      <c r="L940" s="121" t="str">
        <f t="shared" si="5"/>
        <v>PT160324011054</v>
      </c>
      <c r="M940" s="219" t="s">
        <v>5767</v>
      </c>
      <c r="N940" s="122"/>
      <c r="O940" s="122"/>
      <c r="P940" s="119">
        <f t="shared" si="6"/>
        <v>1</v>
      </c>
      <c r="Q940" s="124"/>
      <c r="R940" s="124"/>
      <c r="S940" s="153" t="s">
        <v>5768</v>
      </c>
      <c r="T940" s="125"/>
      <c r="U940" s="126" t="s">
        <v>697</v>
      </c>
      <c r="V940" s="127" t="s">
        <v>1500</v>
      </c>
      <c r="W940" s="129" t="str">
        <f t="shared" si="7"/>
        <v/>
      </c>
      <c r="X940" s="129" t="str">
        <f t="shared" si="34"/>
        <v/>
      </c>
      <c r="Y940" s="130" t="str">
        <f t="shared" si="48"/>
        <v>Chưa xác định</v>
      </c>
      <c r="Z940" s="131" t="s">
        <v>3828</v>
      </c>
      <c r="AA940" s="124"/>
      <c r="AB940" s="132"/>
      <c r="AC940" s="133"/>
      <c r="AD940" s="134"/>
      <c r="AE940" s="133"/>
      <c r="AF940" s="135" t="str">
        <f t="array" ref="AF940">xlookup($E:$E,'CLV2'!$A:$A,'CLV2'!E:E)</f>
        <v>2.VEGETABLES</v>
      </c>
      <c r="AG940" s="135" t="str">
        <f t="shared" si="10"/>
        <v>Pack</v>
      </c>
      <c r="AH940" s="136">
        <f t="shared" si="11"/>
        <v>1</v>
      </c>
      <c r="AI940" s="137">
        <f t="array" ref="AI940">XLOOKUP(E940,'Đơn giá'!A:A,'Đơn giá'!D:D)</f>
        <v>20235</v>
      </c>
      <c r="AJ940" s="138">
        <f t="shared" si="12"/>
        <v>20235</v>
      </c>
      <c r="AK940" s="138">
        <f t="shared" si="13"/>
        <v>0</v>
      </c>
      <c r="AL940" s="138">
        <f t="shared" si="14"/>
        <v>0</v>
      </c>
      <c r="AM940" s="138">
        <f t="shared" si="15"/>
        <v>0</v>
      </c>
      <c r="AN940" s="138">
        <f t="shared" si="16"/>
        <v>20235</v>
      </c>
      <c r="AO940" s="139" t="str">
        <f t="array" ref="AO940">XLOOKUP($D:$D,'DS ST'!$J:$J,'DS ST'!K:K)</f>
        <v>SC002260 - Huỳnh Thị Tuyết Nhi</v>
      </c>
      <c r="AP940" s="139" t="str">
        <f t="array" ref="AP940">XLOOKUP($D:$D,'DS ST'!$J:$J,'DS ST'!L:L)</f>
        <v>Võ Thị Huệ</v>
      </c>
      <c r="AQ940" s="139" t="str">
        <f t="array" ref="AQ940">XLOOKUP($D:$D,'DS ST'!$J:$J,'DS ST'!M:M)</f>
        <v>HCM 002</v>
      </c>
      <c r="AR940" s="140"/>
      <c r="AS940" s="140"/>
      <c r="AT940" s="135" t="str">
        <f t="array" ref="AT940">xlookup($E:$E,'CLV2'!$A:$A,'CLV2'!$F:$F)</f>
        <v>3.LEAFY VEGGIES</v>
      </c>
      <c r="AU940" s="135" t="str">
        <f t="array" ref="AU940">xlookup($E:$E,'CLV2'!$A:$A,'CLV2'!$G:$G)</f>
        <v>4.Rau Cải</v>
      </c>
      <c r="AV940" s="142"/>
      <c r="AW940" s="143"/>
      <c r="AX940" s="144"/>
    </row>
    <row r="941" ht="22.5" customHeight="1">
      <c r="A941" s="113"/>
      <c r="B941" s="114">
        <v>46236.0</v>
      </c>
      <c r="C941" s="115" t="s">
        <v>977</v>
      </c>
      <c r="D941" s="116" t="str">
        <f>VLOOKUP(C941,'DS ST'!A:B,2,0)</f>
        <v>HTP</v>
      </c>
      <c r="E941" s="117">
        <v>11376.0</v>
      </c>
      <c r="F941" s="115" t="s">
        <v>1298</v>
      </c>
      <c r="G941" s="115" t="s">
        <v>29</v>
      </c>
      <c r="H941" s="118">
        <v>12.0</v>
      </c>
      <c r="I941" s="118">
        <v>10.0</v>
      </c>
      <c r="J941" s="119">
        <f t="shared" si="4"/>
        <v>2</v>
      </c>
      <c r="K941" s="115" t="s">
        <v>5766</v>
      </c>
      <c r="L941" s="121" t="str">
        <f t="shared" si="5"/>
        <v>PT160324011376</v>
      </c>
      <c r="M941" s="219" t="s">
        <v>5767</v>
      </c>
      <c r="N941" s="122"/>
      <c r="O941" s="122"/>
      <c r="P941" s="119">
        <f t="shared" si="6"/>
        <v>2</v>
      </c>
      <c r="Q941" s="124"/>
      <c r="R941" s="124"/>
      <c r="S941" s="153" t="s">
        <v>5768</v>
      </c>
      <c r="T941" s="125" t="s">
        <v>3271</v>
      </c>
      <c r="U941" s="126" t="s">
        <v>697</v>
      </c>
      <c r="V941" s="127" t="s">
        <v>1500</v>
      </c>
      <c r="W941" s="129" t="str">
        <f t="shared" si="7"/>
        <v/>
      </c>
      <c r="X941" s="129" t="str">
        <f t="shared" si="34"/>
        <v/>
      </c>
      <c r="Y941" s="130" t="str">
        <f t="shared" si="48"/>
        <v>Kho rau</v>
      </c>
      <c r="Z941" s="131" t="s">
        <v>745</v>
      </c>
      <c r="AA941" s="124"/>
      <c r="AB941" s="132"/>
      <c r="AC941" s="133"/>
      <c r="AD941" s="134"/>
      <c r="AE941" s="133"/>
      <c r="AF941" s="135" t="str">
        <f t="array" ref="AF941">xlookup($E:$E,'CLV2'!$A:$A,'CLV2'!E:E)</f>
        <v>2.VEGETABLES</v>
      </c>
      <c r="AG941" s="135" t="str">
        <f t="shared" si="10"/>
        <v>Pack</v>
      </c>
      <c r="AH941" s="136">
        <f t="shared" si="11"/>
        <v>0.1666666667</v>
      </c>
      <c r="AI941" s="137">
        <f t="array" ref="AI941">XLOOKUP(E941,'Đơn giá'!A:A,'Đơn giá'!D:D)</f>
        <v>10000</v>
      </c>
      <c r="AJ941" s="138">
        <f t="shared" si="12"/>
        <v>20000</v>
      </c>
      <c r="AK941" s="138">
        <f t="shared" si="13"/>
        <v>0</v>
      </c>
      <c r="AL941" s="138">
        <f t="shared" si="14"/>
        <v>0</v>
      </c>
      <c r="AM941" s="138">
        <f t="shared" si="15"/>
        <v>20000</v>
      </c>
      <c r="AN941" s="138">
        <f t="shared" si="16"/>
        <v>0</v>
      </c>
      <c r="AO941" s="139" t="str">
        <f t="array" ref="AO941">XLOOKUP($D:$D,'DS ST'!$J:$J,'DS ST'!K:K)</f>
        <v>SC002260 - Huỳnh Thị Tuyết Nhi</v>
      </c>
      <c r="AP941" s="139" t="str">
        <f t="array" ref="AP941">XLOOKUP($D:$D,'DS ST'!$J:$J,'DS ST'!L:L)</f>
        <v>Võ Thị Huệ</v>
      </c>
      <c r="AQ941" s="139" t="str">
        <f t="array" ref="AQ941">XLOOKUP($D:$D,'DS ST'!$J:$J,'DS ST'!M:M)</f>
        <v>HCM 002</v>
      </c>
      <c r="AR941" s="140"/>
      <c r="AS941" s="140"/>
      <c r="AT941" s="135" t="str">
        <f t="array" ref="AT941">xlookup($E:$E,'CLV2'!$A:$A,'CLV2'!$F:$F)</f>
        <v>3.LEAFY VEGGIES</v>
      </c>
      <c r="AU941" s="135" t="str">
        <f t="array" ref="AU941">xlookup($E:$E,'CLV2'!$A:$A,'CLV2'!$G:$G)</f>
        <v>4.Rau Ăn Lá Thông Dụng</v>
      </c>
      <c r="AV941" s="142"/>
      <c r="AW941" s="143"/>
      <c r="AX941" s="144"/>
    </row>
    <row r="942" ht="22.5" customHeight="1">
      <c r="A942" s="113"/>
      <c r="B942" s="114">
        <v>46236.0</v>
      </c>
      <c r="C942" s="115" t="s">
        <v>977</v>
      </c>
      <c r="D942" s="116" t="str">
        <f>VLOOKUP(C942,'DS ST'!A:B,2,0)</f>
        <v>HTP</v>
      </c>
      <c r="E942" s="117">
        <v>1101366.0</v>
      </c>
      <c r="F942" s="115" t="s">
        <v>1804</v>
      </c>
      <c r="G942" s="115" t="s">
        <v>104</v>
      </c>
      <c r="H942" s="118">
        <v>4.3</v>
      </c>
      <c r="I942" s="118">
        <v>4.1</v>
      </c>
      <c r="J942" s="119">
        <f t="shared" si="4"/>
        <v>0.2</v>
      </c>
      <c r="K942" s="115" t="s">
        <v>5766</v>
      </c>
      <c r="L942" s="121" t="str">
        <f t="shared" si="5"/>
        <v>PT16032401101366</v>
      </c>
      <c r="M942" s="219" t="s">
        <v>5767</v>
      </c>
      <c r="N942" s="122">
        <v>0.20000000000000018</v>
      </c>
      <c r="O942" s="122"/>
      <c r="P942" s="119">
        <f t="shared" si="6"/>
        <v>0</v>
      </c>
      <c r="Q942" s="124"/>
      <c r="R942" s="124"/>
      <c r="S942" s="153" t="s">
        <v>5768</v>
      </c>
      <c r="T942" s="125" t="s">
        <v>3271</v>
      </c>
      <c r="U942" s="126" t="s">
        <v>697</v>
      </c>
      <c r="V942" s="127" t="s">
        <v>492</v>
      </c>
      <c r="W942" s="129" t="str">
        <f t="shared" si="7"/>
        <v>Hao hụt</v>
      </c>
      <c r="X942" s="129" t="str">
        <f t="shared" si="34"/>
        <v/>
      </c>
      <c r="Y942" s="154" t="s">
        <v>499</v>
      </c>
      <c r="Z942" s="131" t="s">
        <v>745</v>
      </c>
      <c r="AA942" s="124"/>
      <c r="AB942" s="132"/>
      <c r="AC942" s="133"/>
      <c r="AD942" s="134"/>
      <c r="AE942" s="133"/>
      <c r="AF942" s="135" t="str">
        <f t="array" ref="AF942">xlookup($E:$E,'CLV2'!$A:$A,'CLV2'!E:E)</f>
        <v>2.VEGETABLES</v>
      </c>
      <c r="AG942" s="135" t="str">
        <f t="shared" si="10"/>
        <v>KG</v>
      </c>
      <c r="AH942" s="136">
        <f t="shared" si="11"/>
        <v>0.04651162791</v>
      </c>
      <c r="AI942" s="137">
        <f t="array" ref="AI942">XLOOKUP(E942,'Đơn giá'!A:A,'Đơn giá'!D:D)</f>
        <v>55000</v>
      </c>
      <c r="AJ942" s="138">
        <f t="shared" si="12"/>
        <v>11000</v>
      </c>
      <c r="AK942" s="138">
        <f t="shared" si="13"/>
        <v>11000</v>
      </c>
      <c r="AL942" s="138">
        <f t="shared" si="14"/>
        <v>0</v>
      </c>
      <c r="AM942" s="138">
        <f t="shared" si="15"/>
        <v>0</v>
      </c>
      <c r="AN942" s="138">
        <f t="shared" si="16"/>
        <v>0</v>
      </c>
      <c r="AO942" s="139" t="str">
        <f t="array" ref="AO942">XLOOKUP($D:$D,'DS ST'!$J:$J,'DS ST'!K:K)</f>
        <v>SC002260 - Huỳnh Thị Tuyết Nhi</v>
      </c>
      <c r="AP942" s="139" t="str">
        <f t="array" ref="AP942">XLOOKUP($D:$D,'DS ST'!$J:$J,'DS ST'!L:L)</f>
        <v>Võ Thị Huệ</v>
      </c>
      <c r="AQ942" s="139" t="str">
        <f t="array" ref="AQ942">XLOOKUP($D:$D,'DS ST'!$J:$J,'DS ST'!M:M)</f>
        <v>HCM 002</v>
      </c>
      <c r="AR942" s="140"/>
      <c r="AS942" s="140"/>
      <c r="AT942" s="135" t="str">
        <f t="array" ref="AT942">xlookup($E:$E,'CLV2'!$A:$A,'CLV2'!$F:$F)</f>
        <v>3.LEAFY VEGGIES</v>
      </c>
      <c r="AU942" s="135" t="str">
        <f t="array" ref="AU942">xlookup($E:$E,'CLV2'!$A:$A,'CLV2'!$G:$G)</f>
        <v>4.Rau Ăn Bông</v>
      </c>
      <c r="AV942" s="142"/>
      <c r="AW942" s="143"/>
      <c r="AX942" s="144"/>
    </row>
    <row r="943" ht="22.5" customHeight="1">
      <c r="A943" s="113"/>
      <c r="B943" s="114">
        <v>46236.0</v>
      </c>
      <c r="C943" s="115" t="s">
        <v>977</v>
      </c>
      <c r="D943" s="116" t="str">
        <f>VLOOKUP(C943,'DS ST'!A:B,2,0)</f>
        <v>HTP</v>
      </c>
      <c r="E943" s="117">
        <v>8.936114400547E12</v>
      </c>
      <c r="F943" s="115" t="s">
        <v>1375</v>
      </c>
      <c r="G943" s="115" t="s">
        <v>56</v>
      </c>
      <c r="H943" s="118">
        <v>1.0</v>
      </c>
      <c r="I943" s="118">
        <v>0.0</v>
      </c>
      <c r="J943" s="119">
        <f t="shared" si="4"/>
        <v>1</v>
      </c>
      <c r="K943" s="115" t="s">
        <v>5766</v>
      </c>
      <c r="L943" s="121" t="str">
        <f t="shared" si="5"/>
        <v>PT16032408936114400547</v>
      </c>
      <c r="M943" s="219" t="s">
        <v>5767</v>
      </c>
      <c r="N943" s="122"/>
      <c r="O943" s="122"/>
      <c r="P943" s="119">
        <f t="shared" si="6"/>
        <v>1</v>
      </c>
      <c r="Q943" s="124"/>
      <c r="R943" s="124"/>
      <c r="S943" s="153" t="s">
        <v>5768</v>
      </c>
      <c r="T943" s="125"/>
      <c r="U943" s="126" t="s">
        <v>697</v>
      </c>
      <c r="V943" s="127" t="s">
        <v>1500</v>
      </c>
      <c r="W943" s="129" t="str">
        <f t="shared" si="7"/>
        <v/>
      </c>
      <c r="X943" s="129" t="str">
        <f t="shared" si="34"/>
        <v/>
      </c>
      <c r="Y943" s="130" t="str">
        <f t="shared" ref="Y943:Y944" si="49">IF(N(P943)&lt;=0,"",IF(OR(T943="Hình KDB",T943="Hình tele",ISNUMBER(SEARCH("Hình KDB",T943)),ISNUMBER(SEARCH("Hình tele",T943)),ISNUMBER(SEARCH("sai code",T943)),ISNUMBER(SEARCH("Thiếu kiện",U943))),"Kho rau",IF(AND(T943&lt;&gt;"Hình KDB",T943&lt;&gt;"Hình tele"),"Chưa xác định",IF(N(O943)&gt;0,IF(OR(T943="Hình KDB",T943="Hình tele",ISNUMBER(SEARCH("Hình KDB",T943)),ISNUMBER(SEARCH("Hình tele",T943)),ISNUMBER(SEARCH("sai code",T943)),ISNUMBER(SEARCH("Thiếu kiện",U943))),"Kho rau","Chưa xác định"),IF(OR(T943="Hình KDB",T943="Hình tele",ISNUMBER(SEARCH("Hình KDB",T943)),ISNUMBER(SEARCH("Hình tele",T943)),ISNUMBER(SEARCH("sai code",T943)),ISNUMBER(SEARCH("Thiếu kiện",U943))),"Kho rau",IF(V943="Chưa xác định","Chưa xác định",IF(OR(V943="DC giao thiếu",V943="TX giao thiếu kiện",V943="Hàng không đạt CL"),"Kho rau","")))))))</f>
        <v>Chưa xác định</v>
      </c>
      <c r="Z943" s="131" t="s">
        <v>3828</v>
      </c>
      <c r="AA943" s="124"/>
      <c r="AB943" s="132"/>
      <c r="AC943" s="133"/>
      <c r="AD943" s="134"/>
      <c r="AE943" s="133"/>
      <c r="AF943" s="135" t="str">
        <f t="array" ref="AF943">xlookup($E:$E,'CLV2'!$A:$A,'CLV2'!E:E)</f>
        <v>2.VEGETABLES</v>
      </c>
      <c r="AG943" s="135" t="str">
        <f t="shared" si="10"/>
        <v>Pack</v>
      </c>
      <c r="AH943" s="136">
        <f t="shared" si="11"/>
        <v>1</v>
      </c>
      <c r="AI943" s="137">
        <f t="array" ref="AI943">XLOOKUP(E943,'Đơn giá'!A:A,'Đơn giá'!D:D)</f>
        <v>20100</v>
      </c>
      <c r="AJ943" s="138">
        <f t="shared" si="12"/>
        <v>20100</v>
      </c>
      <c r="AK943" s="138">
        <f t="shared" si="13"/>
        <v>0</v>
      </c>
      <c r="AL943" s="138">
        <f t="shared" si="14"/>
        <v>0</v>
      </c>
      <c r="AM943" s="138">
        <f t="shared" si="15"/>
        <v>0</v>
      </c>
      <c r="AN943" s="138">
        <f t="shared" si="16"/>
        <v>20100</v>
      </c>
      <c r="AO943" s="139" t="str">
        <f t="array" ref="AO943">XLOOKUP($D:$D,'DS ST'!$J:$J,'DS ST'!K:K)</f>
        <v>SC002260 - Huỳnh Thị Tuyết Nhi</v>
      </c>
      <c r="AP943" s="139" t="str">
        <f t="array" ref="AP943">XLOOKUP($D:$D,'DS ST'!$J:$J,'DS ST'!L:L)</f>
        <v>Võ Thị Huệ</v>
      </c>
      <c r="AQ943" s="139" t="str">
        <f t="array" ref="AQ943">XLOOKUP($D:$D,'DS ST'!$J:$J,'DS ST'!M:M)</f>
        <v>HCM 002</v>
      </c>
      <c r="AR943" s="140"/>
      <c r="AS943" s="140"/>
      <c r="AT943" s="135" t="str">
        <f t="array" ref="AT943">xlookup($E:$E,'CLV2'!$A:$A,'CLV2'!$F:$F)</f>
        <v>3.ROOT VEGGIES</v>
      </c>
      <c r="AU943" s="135" t="str">
        <f t="array" ref="AU943">xlookup($E:$E,'CLV2'!$A:$A,'CLV2'!$G:$G)</f>
        <v>4.Các Loại Củ Khác</v>
      </c>
      <c r="AV943" s="142"/>
      <c r="AW943" s="143"/>
      <c r="AX943" s="144"/>
    </row>
    <row r="944" ht="22.5" customHeight="1">
      <c r="A944" s="113"/>
      <c r="B944" s="114">
        <v>46236.0</v>
      </c>
      <c r="C944" s="115" t="s">
        <v>981</v>
      </c>
      <c r="D944" s="116" t="str">
        <f>VLOOKUP(C944,'DS ST'!A:B,2,0)</f>
        <v>HV2</v>
      </c>
      <c r="E944" s="117">
        <v>11663.0</v>
      </c>
      <c r="F944" s="115" t="s">
        <v>2658</v>
      </c>
      <c r="G944" s="115" t="s">
        <v>29</v>
      </c>
      <c r="H944" s="118">
        <v>4.0</v>
      </c>
      <c r="I944" s="118">
        <v>0.0</v>
      </c>
      <c r="J944" s="119">
        <f t="shared" si="4"/>
        <v>4</v>
      </c>
      <c r="K944" s="115" t="s">
        <v>5769</v>
      </c>
      <c r="L944" s="121" t="str">
        <f t="shared" si="5"/>
        <v>PT160323911663</v>
      </c>
      <c r="M944" s="219" t="s">
        <v>5770</v>
      </c>
      <c r="N944" s="122"/>
      <c r="O944" s="122"/>
      <c r="P944" s="119">
        <f t="shared" si="6"/>
        <v>4</v>
      </c>
      <c r="Q944" s="124"/>
      <c r="R944" s="124"/>
      <c r="S944" s="124"/>
      <c r="T944" s="125"/>
      <c r="U944" s="126" t="s">
        <v>697</v>
      </c>
      <c r="V944" s="127" t="s">
        <v>1500</v>
      </c>
      <c r="W944" s="129" t="str">
        <f t="shared" si="7"/>
        <v/>
      </c>
      <c r="X944" s="129" t="str">
        <f t="shared" si="34"/>
        <v/>
      </c>
      <c r="Y944" s="130" t="str">
        <f t="shared" si="49"/>
        <v>Chưa xác định</v>
      </c>
      <c r="Z944" s="131" t="s">
        <v>3828</v>
      </c>
      <c r="AA944" s="124"/>
      <c r="AB944" s="132"/>
      <c r="AC944" s="133"/>
      <c r="AD944" s="134"/>
      <c r="AE944" s="133"/>
      <c r="AF944" s="135" t="str">
        <f t="array" ref="AF944">xlookup($E:$E,'CLV2'!$A:$A,'CLV2'!E:E)</f>
        <v>2.VEGETABLES</v>
      </c>
      <c r="AG944" s="135" t="str">
        <f t="shared" si="10"/>
        <v>Pack</v>
      </c>
      <c r="AH944" s="136">
        <f t="shared" si="11"/>
        <v>1</v>
      </c>
      <c r="AI944" s="137">
        <f t="array" ref="AI944">XLOOKUP(E944,'Đơn giá'!A:A,'Đơn giá'!D:D)</f>
        <v>4000</v>
      </c>
      <c r="AJ944" s="138">
        <f t="shared" si="12"/>
        <v>16000</v>
      </c>
      <c r="AK944" s="138">
        <f t="shared" si="13"/>
        <v>0</v>
      </c>
      <c r="AL944" s="138">
        <f t="shared" si="14"/>
        <v>0</v>
      </c>
      <c r="AM944" s="138">
        <f t="shared" si="15"/>
        <v>0</v>
      </c>
      <c r="AN944" s="138">
        <f t="shared" si="16"/>
        <v>16000</v>
      </c>
      <c r="AO944" s="139" t="str">
        <f t="array" ref="AO944">XLOOKUP($D:$D,'DS ST'!$J:$J,'DS ST'!K:K)</f>
        <v>SC005377 - Nguyễn Minh Thắng</v>
      </c>
      <c r="AP944" s="139" t="str">
        <f t="array" ref="AP944">XLOOKUP($D:$D,'DS ST'!$J:$J,'DS ST'!L:L)</f>
        <v>Võ Thị Huệ</v>
      </c>
      <c r="AQ944" s="139" t="str">
        <f t="array" ref="AQ944">XLOOKUP($D:$D,'DS ST'!$J:$J,'DS ST'!M:M)</f>
        <v>HCM 001</v>
      </c>
      <c r="AR944" s="140"/>
      <c r="AS944" s="140"/>
      <c r="AT944" s="135" t="str">
        <f t="array" ref="AT944">xlookup($E:$E,'CLV2'!$A:$A,'CLV2'!$F:$F)</f>
        <v>3.HERBS</v>
      </c>
      <c r="AU944" s="135" t="str">
        <f t="array" ref="AU944">xlookup($E:$E,'CLV2'!$A:$A,'CLV2'!$G:$G)</f>
        <v>4.Rau Thơm, Rau Nêm</v>
      </c>
      <c r="AV944" s="142"/>
      <c r="AW944" s="143"/>
      <c r="AX944" s="144"/>
    </row>
    <row r="945" ht="22.5" customHeight="1">
      <c r="A945" s="113"/>
      <c r="B945" s="114">
        <v>46236.0</v>
      </c>
      <c r="C945" s="115" t="s">
        <v>981</v>
      </c>
      <c r="D945" s="116" t="str">
        <f>VLOOKUP(C945,'DS ST'!A:B,2,0)</f>
        <v>HV2</v>
      </c>
      <c r="E945" s="117">
        <v>1100992.0</v>
      </c>
      <c r="F945" s="115" t="s">
        <v>641</v>
      </c>
      <c r="G945" s="115" t="s">
        <v>104</v>
      </c>
      <c r="H945" s="118">
        <v>10.0</v>
      </c>
      <c r="I945" s="118">
        <v>9.96</v>
      </c>
      <c r="J945" s="119">
        <f t="shared" si="4"/>
        <v>0.04</v>
      </c>
      <c r="K945" s="115" t="s">
        <v>5769</v>
      </c>
      <c r="L945" s="121" t="str">
        <f t="shared" si="5"/>
        <v>PT16032391100992</v>
      </c>
      <c r="M945" s="219" t="s">
        <v>5770</v>
      </c>
      <c r="N945" s="122">
        <v>0.03999999999999915</v>
      </c>
      <c r="O945" s="122"/>
      <c r="P945" s="119">
        <f t="shared" si="6"/>
        <v>0</v>
      </c>
      <c r="Q945" s="124"/>
      <c r="R945" s="124"/>
      <c r="S945" s="124"/>
      <c r="T945" s="125" t="s">
        <v>3271</v>
      </c>
      <c r="U945" s="126" t="s">
        <v>697</v>
      </c>
      <c r="V945" s="127" t="s">
        <v>492</v>
      </c>
      <c r="W945" s="129" t="str">
        <f t="shared" si="7"/>
        <v>Hao hụt</v>
      </c>
      <c r="X945" s="129" t="str">
        <f t="shared" si="34"/>
        <v/>
      </c>
      <c r="Y945" s="154" t="s">
        <v>499</v>
      </c>
      <c r="Z945" s="131" t="s">
        <v>745</v>
      </c>
      <c r="AA945" s="124"/>
      <c r="AB945" s="132"/>
      <c r="AC945" s="133"/>
      <c r="AD945" s="134"/>
      <c r="AE945" s="133"/>
      <c r="AF945" s="135" t="str">
        <f t="array" ref="AF945">xlookup($E:$E,'CLV2'!$A:$A,'CLV2'!E:E)</f>
        <v>2.FRUITS</v>
      </c>
      <c r="AG945" s="135" t="str">
        <f t="shared" si="10"/>
        <v>KG</v>
      </c>
      <c r="AH945" s="136">
        <f t="shared" si="11"/>
        <v>0.004</v>
      </c>
      <c r="AI945" s="137">
        <f t="array" ref="AI945">XLOOKUP(E945,'Đơn giá'!A:A,'Đơn giá'!D:D)</f>
        <v>37000</v>
      </c>
      <c r="AJ945" s="138">
        <f t="shared" si="12"/>
        <v>1480</v>
      </c>
      <c r="AK945" s="138">
        <f t="shared" si="13"/>
        <v>1480</v>
      </c>
      <c r="AL945" s="138">
        <f t="shared" si="14"/>
        <v>0</v>
      </c>
      <c r="AM945" s="138">
        <f t="shared" si="15"/>
        <v>0</v>
      </c>
      <c r="AN945" s="138">
        <f t="shared" si="16"/>
        <v>0</v>
      </c>
      <c r="AO945" s="139" t="str">
        <f t="array" ref="AO945">XLOOKUP($D:$D,'DS ST'!$J:$J,'DS ST'!K:K)</f>
        <v>SC005377 - Nguyễn Minh Thắng</v>
      </c>
      <c r="AP945" s="139" t="str">
        <f t="array" ref="AP945">XLOOKUP($D:$D,'DS ST'!$J:$J,'DS ST'!L:L)</f>
        <v>Võ Thị Huệ</v>
      </c>
      <c r="AQ945" s="139" t="str">
        <f t="array" ref="AQ945">XLOOKUP($D:$D,'DS ST'!$J:$J,'DS ST'!M:M)</f>
        <v>HCM 001</v>
      </c>
      <c r="AR945" s="140"/>
      <c r="AS945" s="140"/>
      <c r="AT945" s="135" t="str">
        <f t="array" ref="AT945">xlookup($E:$E,'CLV2'!$A:$A,'CLV2'!$F:$F)</f>
        <v>3.LOCAL FRUITS</v>
      </c>
      <c r="AU945" s="135" t="str">
        <f t="array" ref="AU945">xlookup($E:$E,'CLV2'!$A:$A,'CLV2'!$G:$G)</f>
        <v>4.Dưa Lưới</v>
      </c>
      <c r="AV945" s="142"/>
      <c r="AW945" s="143"/>
      <c r="AX945" s="144"/>
    </row>
    <row r="946" ht="22.5" customHeight="1">
      <c r="A946" s="113"/>
      <c r="B946" s="114">
        <v>46236.0</v>
      </c>
      <c r="C946" s="115" t="s">
        <v>981</v>
      </c>
      <c r="D946" s="116" t="str">
        <f>VLOOKUP(C946,'DS ST'!A:B,2,0)</f>
        <v>HV2</v>
      </c>
      <c r="E946" s="117">
        <v>1101003.0</v>
      </c>
      <c r="F946" s="115" t="s">
        <v>1984</v>
      </c>
      <c r="G946" s="115" t="s">
        <v>104</v>
      </c>
      <c r="H946" s="118">
        <v>9.7</v>
      </c>
      <c r="I946" s="118">
        <v>9.58</v>
      </c>
      <c r="J946" s="119">
        <f t="shared" si="4"/>
        <v>0.12</v>
      </c>
      <c r="K946" s="115" t="s">
        <v>5769</v>
      </c>
      <c r="L946" s="121" t="str">
        <f t="shared" si="5"/>
        <v>PT16032391101003</v>
      </c>
      <c r="M946" s="219" t="s">
        <v>5770</v>
      </c>
      <c r="N946" s="122">
        <v>0.11999999999999922</v>
      </c>
      <c r="O946" s="122"/>
      <c r="P946" s="119">
        <f t="shared" si="6"/>
        <v>0</v>
      </c>
      <c r="Q946" s="124"/>
      <c r="R946" s="124"/>
      <c r="S946" s="124"/>
      <c r="T946" s="125" t="s">
        <v>3271</v>
      </c>
      <c r="U946" s="126" t="s">
        <v>697</v>
      </c>
      <c r="V946" s="127" t="s">
        <v>492</v>
      </c>
      <c r="W946" s="129" t="str">
        <f t="shared" si="7"/>
        <v>Hao hụt</v>
      </c>
      <c r="X946" s="129" t="str">
        <f t="shared" si="34"/>
        <v/>
      </c>
      <c r="Y946" s="154" t="s">
        <v>499</v>
      </c>
      <c r="Z946" s="131" t="s">
        <v>745</v>
      </c>
      <c r="AA946" s="124"/>
      <c r="AB946" s="132"/>
      <c r="AC946" s="133"/>
      <c r="AD946" s="134"/>
      <c r="AE946" s="133"/>
      <c r="AF946" s="135" t="str">
        <f t="array" ref="AF946">xlookup($E:$E,'CLV2'!$A:$A,'CLV2'!E:E)</f>
        <v>2.FRUITS</v>
      </c>
      <c r="AG946" s="135" t="str">
        <f t="shared" si="10"/>
        <v>KG</v>
      </c>
      <c r="AH946" s="136">
        <f t="shared" si="11"/>
        <v>0.01237113402</v>
      </c>
      <c r="AI946" s="137">
        <f t="array" ref="AI946">XLOOKUP(E946,'Đơn giá'!A:A,'Đơn giá'!D:D)</f>
        <v>24000</v>
      </c>
      <c r="AJ946" s="138">
        <f t="shared" si="12"/>
        <v>2880</v>
      </c>
      <c r="AK946" s="138">
        <f t="shared" si="13"/>
        <v>2880</v>
      </c>
      <c r="AL946" s="138">
        <f t="shared" si="14"/>
        <v>0</v>
      </c>
      <c r="AM946" s="138">
        <f t="shared" si="15"/>
        <v>0</v>
      </c>
      <c r="AN946" s="138">
        <f t="shared" si="16"/>
        <v>0</v>
      </c>
      <c r="AO946" s="139" t="str">
        <f t="array" ref="AO946">XLOOKUP($D:$D,'DS ST'!$J:$J,'DS ST'!K:K)</f>
        <v>SC005377 - Nguyễn Minh Thắng</v>
      </c>
      <c r="AP946" s="139" t="str">
        <f t="array" ref="AP946">XLOOKUP($D:$D,'DS ST'!$J:$J,'DS ST'!L:L)</f>
        <v>Võ Thị Huệ</v>
      </c>
      <c r="AQ946" s="139" t="str">
        <f t="array" ref="AQ946">XLOOKUP($D:$D,'DS ST'!$J:$J,'DS ST'!M:M)</f>
        <v>HCM 001</v>
      </c>
      <c r="AR946" s="140"/>
      <c r="AS946" s="140"/>
      <c r="AT946" s="135" t="str">
        <f t="array" ref="AT946">xlookup($E:$E,'CLV2'!$A:$A,'CLV2'!$F:$F)</f>
        <v>3.LOCAL FRUITS</v>
      </c>
      <c r="AU946" s="135" t="str">
        <f t="array" ref="AU946">xlookup($E:$E,'CLV2'!$A:$A,'CLV2'!$G:$G)</f>
        <v>4.Dưa Hấu</v>
      </c>
      <c r="AV946" s="142"/>
      <c r="AW946" s="143"/>
      <c r="AX946" s="144"/>
    </row>
    <row r="947" ht="22.5" customHeight="1">
      <c r="A947" s="113"/>
      <c r="B947" s="114">
        <v>46236.0</v>
      </c>
      <c r="C947" s="115" t="s">
        <v>981</v>
      </c>
      <c r="D947" s="116" t="str">
        <f>VLOOKUP(C947,'DS ST'!A:B,2,0)</f>
        <v>HV2</v>
      </c>
      <c r="E947" s="117">
        <v>1101079.0</v>
      </c>
      <c r="F947" s="115" t="s">
        <v>2047</v>
      </c>
      <c r="G947" s="115" t="s">
        <v>104</v>
      </c>
      <c r="H947" s="118">
        <v>7.7</v>
      </c>
      <c r="I947" s="118">
        <v>7.68</v>
      </c>
      <c r="J947" s="119">
        <f t="shared" si="4"/>
        <v>0.02</v>
      </c>
      <c r="K947" s="115" t="s">
        <v>5769</v>
      </c>
      <c r="L947" s="121" t="str">
        <f t="shared" si="5"/>
        <v>PT16032391101079</v>
      </c>
      <c r="M947" s="219" t="s">
        <v>5770</v>
      </c>
      <c r="N947" s="122">
        <v>0.020000000000000462</v>
      </c>
      <c r="O947" s="122"/>
      <c r="P947" s="119">
        <f t="shared" si="6"/>
        <v>0</v>
      </c>
      <c r="Q947" s="124"/>
      <c r="R947" s="124"/>
      <c r="S947" s="124"/>
      <c r="T947" s="125" t="s">
        <v>3271</v>
      </c>
      <c r="U947" s="126" t="s">
        <v>697</v>
      </c>
      <c r="V947" s="127" t="s">
        <v>492</v>
      </c>
      <c r="W947" s="129" t="str">
        <f t="shared" si="7"/>
        <v>Hao hụt</v>
      </c>
      <c r="X947" s="129" t="str">
        <f t="shared" si="34"/>
        <v/>
      </c>
      <c r="Y947" s="154" t="s">
        <v>499</v>
      </c>
      <c r="Z947" s="131" t="s">
        <v>745</v>
      </c>
      <c r="AA947" s="124"/>
      <c r="AB947" s="132"/>
      <c r="AC947" s="133"/>
      <c r="AD947" s="134"/>
      <c r="AE947" s="133"/>
      <c r="AF947" s="135" t="str">
        <f t="array" ref="AF947">xlookup($E:$E,'CLV2'!$A:$A,'CLV2'!E:E)</f>
        <v>2.FRUITS</v>
      </c>
      <c r="AG947" s="135" t="str">
        <f t="shared" si="10"/>
        <v>KG</v>
      </c>
      <c r="AH947" s="136">
        <f t="shared" si="11"/>
        <v>0.002597402597</v>
      </c>
      <c r="AI947" s="137">
        <f t="array" ref="AI947">XLOOKUP(E947,'Đơn giá'!A:A,'Đơn giá'!D:D)</f>
        <v>69416</v>
      </c>
      <c r="AJ947" s="138">
        <f t="shared" si="12"/>
        <v>1388.32</v>
      </c>
      <c r="AK947" s="138">
        <f t="shared" si="13"/>
        <v>1388.32</v>
      </c>
      <c r="AL947" s="138">
        <f t="shared" si="14"/>
        <v>0</v>
      </c>
      <c r="AM947" s="138">
        <f t="shared" si="15"/>
        <v>0</v>
      </c>
      <c r="AN947" s="138">
        <f t="shared" si="16"/>
        <v>0</v>
      </c>
      <c r="AO947" s="139" t="str">
        <f t="array" ref="AO947">XLOOKUP($D:$D,'DS ST'!$J:$J,'DS ST'!K:K)</f>
        <v>SC005377 - Nguyễn Minh Thắng</v>
      </c>
      <c r="AP947" s="139" t="str">
        <f t="array" ref="AP947">XLOOKUP($D:$D,'DS ST'!$J:$J,'DS ST'!L:L)</f>
        <v>Võ Thị Huệ</v>
      </c>
      <c r="AQ947" s="139" t="str">
        <f t="array" ref="AQ947">XLOOKUP($D:$D,'DS ST'!$J:$J,'DS ST'!M:M)</f>
        <v>HCM 001</v>
      </c>
      <c r="AR947" s="140"/>
      <c r="AS947" s="140"/>
      <c r="AT947" s="135" t="str">
        <f t="array" ref="AT947">xlookup($E:$E,'CLV2'!$A:$A,'CLV2'!$F:$F)</f>
        <v>3.LOCAL FRUITS</v>
      </c>
      <c r="AU947" s="135" t="str">
        <f t="array" ref="AU947">xlookup($E:$E,'CLV2'!$A:$A,'CLV2'!$G:$G)</f>
        <v>4.Bơ</v>
      </c>
      <c r="AV947" s="142"/>
      <c r="AW947" s="143"/>
      <c r="AX947" s="144"/>
    </row>
    <row r="948" ht="22.5" customHeight="1">
      <c r="A948" s="113"/>
      <c r="B948" s="114">
        <v>46236.0</v>
      </c>
      <c r="C948" s="115" t="s">
        <v>981</v>
      </c>
      <c r="D948" s="116" t="str">
        <f>VLOOKUP(C948,'DS ST'!A:B,2,0)</f>
        <v>HV2</v>
      </c>
      <c r="E948" s="117">
        <v>1101592.0</v>
      </c>
      <c r="F948" s="115" t="s">
        <v>1161</v>
      </c>
      <c r="G948" s="115" t="s">
        <v>104</v>
      </c>
      <c r="H948" s="118">
        <v>20.6</v>
      </c>
      <c r="I948" s="118">
        <v>20.28</v>
      </c>
      <c r="J948" s="119">
        <f t="shared" si="4"/>
        <v>0.32</v>
      </c>
      <c r="K948" s="115" t="s">
        <v>5769</v>
      </c>
      <c r="L948" s="121" t="str">
        <f t="shared" si="5"/>
        <v>PT16032391101592</v>
      </c>
      <c r="M948" s="219" t="s">
        <v>5770</v>
      </c>
      <c r="N948" s="122">
        <v>0.3200000000000003</v>
      </c>
      <c r="O948" s="122"/>
      <c r="P948" s="119">
        <f t="shared" si="6"/>
        <v>0</v>
      </c>
      <c r="Q948" s="124"/>
      <c r="R948" s="124"/>
      <c r="S948" s="124"/>
      <c r="T948" s="125" t="s">
        <v>3271</v>
      </c>
      <c r="U948" s="126" t="s">
        <v>697</v>
      </c>
      <c r="V948" s="127" t="s">
        <v>492</v>
      </c>
      <c r="W948" s="129" t="str">
        <f t="shared" si="7"/>
        <v>Hao hụt</v>
      </c>
      <c r="X948" s="129" t="str">
        <f t="shared" si="34"/>
        <v/>
      </c>
      <c r="Y948" s="154" t="s">
        <v>499</v>
      </c>
      <c r="Z948" s="131" t="s">
        <v>745</v>
      </c>
      <c r="AA948" s="124"/>
      <c r="AB948" s="132"/>
      <c r="AC948" s="133"/>
      <c r="AD948" s="134"/>
      <c r="AE948" s="133"/>
      <c r="AF948" s="135" t="str">
        <f t="array" ref="AF948">xlookup($E:$E,'CLV2'!$A:$A,'CLV2'!E:E)</f>
        <v>2.FRUITS</v>
      </c>
      <c r="AG948" s="135" t="str">
        <f t="shared" si="10"/>
        <v>KG</v>
      </c>
      <c r="AH948" s="136">
        <f t="shared" si="11"/>
        <v>0.01553398058</v>
      </c>
      <c r="AI948" s="137">
        <f t="array" ref="AI948">XLOOKUP(E948,'Đơn giá'!A:A,'Đơn giá'!D:D)</f>
        <v>73000</v>
      </c>
      <c r="AJ948" s="138">
        <f t="shared" si="12"/>
        <v>23360</v>
      </c>
      <c r="AK948" s="138">
        <f t="shared" si="13"/>
        <v>23360</v>
      </c>
      <c r="AL948" s="138">
        <f t="shared" si="14"/>
        <v>0</v>
      </c>
      <c r="AM948" s="138">
        <f t="shared" si="15"/>
        <v>0</v>
      </c>
      <c r="AN948" s="138">
        <f t="shared" si="16"/>
        <v>0</v>
      </c>
      <c r="AO948" s="139" t="str">
        <f t="array" ref="AO948">XLOOKUP($D:$D,'DS ST'!$J:$J,'DS ST'!K:K)</f>
        <v>SC005377 - Nguyễn Minh Thắng</v>
      </c>
      <c r="AP948" s="139" t="str">
        <f t="array" ref="AP948">XLOOKUP($D:$D,'DS ST'!$J:$J,'DS ST'!L:L)</f>
        <v>Võ Thị Huệ</v>
      </c>
      <c r="AQ948" s="139" t="str">
        <f t="array" ref="AQ948">XLOOKUP($D:$D,'DS ST'!$J:$J,'DS ST'!M:M)</f>
        <v>HCM 001</v>
      </c>
      <c r="AR948" s="140"/>
      <c r="AS948" s="140"/>
      <c r="AT948" s="135" t="str">
        <f t="array" ref="AT948">xlookup($E:$E,'CLV2'!$A:$A,'CLV2'!$F:$F)</f>
        <v>3.LOCAL FRUITS</v>
      </c>
      <c r="AU948" s="135" t="str">
        <f t="array" ref="AU948">xlookup($E:$E,'CLV2'!$A:$A,'CLV2'!$G:$G)</f>
        <v>4.Sầu Riêng</v>
      </c>
      <c r="AV948" s="142"/>
      <c r="AW948" s="143"/>
      <c r="AX948" s="144"/>
    </row>
    <row r="949" ht="22.5" customHeight="1">
      <c r="A949" s="113"/>
      <c r="B949" s="114">
        <v>46236.0</v>
      </c>
      <c r="C949" s="115" t="s">
        <v>985</v>
      </c>
      <c r="D949" s="116" t="str">
        <f>VLOOKUP(C949,'DS ST'!A:B,2,0)</f>
        <v>IAP</v>
      </c>
      <c r="E949" s="117">
        <v>1100867.0</v>
      </c>
      <c r="F949" s="115" t="s">
        <v>924</v>
      </c>
      <c r="G949" s="115" t="s">
        <v>104</v>
      </c>
      <c r="H949" s="118">
        <v>12.0</v>
      </c>
      <c r="I949" s="118">
        <v>11.6</v>
      </c>
      <c r="J949" s="119">
        <f t="shared" si="4"/>
        <v>0.4</v>
      </c>
      <c r="K949" s="115" t="s">
        <v>5771</v>
      </c>
      <c r="L949" s="121" t="str">
        <f t="shared" si="5"/>
        <v>PT16032381100867</v>
      </c>
      <c r="M949" s="219" t="s">
        <v>5772</v>
      </c>
      <c r="N949" s="122">
        <v>0.40000000000000036</v>
      </c>
      <c r="O949" s="122"/>
      <c r="P949" s="119">
        <f t="shared" si="6"/>
        <v>0</v>
      </c>
      <c r="Q949" s="124"/>
      <c r="R949" s="124"/>
      <c r="S949" s="124"/>
      <c r="T949" s="125" t="s">
        <v>695</v>
      </c>
      <c r="U949" s="126" t="s">
        <v>697</v>
      </c>
      <c r="V949" s="127" t="s">
        <v>492</v>
      </c>
      <c r="W949" s="129" t="str">
        <f t="shared" si="7"/>
        <v>Hao hụt</v>
      </c>
      <c r="X949" s="129" t="str">
        <f t="shared" si="34"/>
        <v/>
      </c>
      <c r="Y949" s="154" t="s">
        <v>499</v>
      </c>
      <c r="Z949" s="131" t="s">
        <v>745</v>
      </c>
      <c r="AA949" s="124"/>
      <c r="AB949" s="132"/>
      <c r="AC949" s="133"/>
      <c r="AD949" s="134"/>
      <c r="AE949" s="133"/>
      <c r="AF949" s="135" t="str">
        <f t="array" ref="AF949">xlookup($E:$E,'CLV2'!$A:$A,'CLV2'!E:E)</f>
        <v>2.FRUITS</v>
      </c>
      <c r="AG949" s="135" t="str">
        <f t="shared" si="10"/>
        <v>KG</v>
      </c>
      <c r="AH949" s="136">
        <f t="shared" si="11"/>
        <v>0.03333333333</v>
      </c>
      <c r="AI949" s="137">
        <f t="array" ref="AI949">XLOOKUP(E949,'Đơn giá'!A:A,'Đơn giá'!D:D)</f>
        <v>33000</v>
      </c>
      <c r="AJ949" s="138">
        <f t="shared" si="12"/>
        <v>13200</v>
      </c>
      <c r="AK949" s="138">
        <f t="shared" si="13"/>
        <v>13200</v>
      </c>
      <c r="AL949" s="138">
        <f t="shared" si="14"/>
        <v>0</v>
      </c>
      <c r="AM949" s="138">
        <f t="shared" si="15"/>
        <v>0</v>
      </c>
      <c r="AN949" s="138">
        <f t="shared" si="16"/>
        <v>0</v>
      </c>
      <c r="AO949" s="139" t="str">
        <f t="array" ref="AO949">XLOOKUP($D:$D,'DS ST'!$J:$J,'DS ST'!K:K)</f>
        <v>SC004524 - Trần Thanh Hiền</v>
      </c>
      <c r="AP949" s="139" t="str">
        <f t="array" ref="AP949">XLOOKUP($D:$D,'DS ST'!$J:$J,'DS ST'!L:L)</f>
        <v>Nguyễn Thị Cà</v>
      </c>
      <c r="AQ949" s="139" t="str">
        <f t="array" ref="AQ949">XLOOKUP($D:$D,'DS ST'!$J:$J,'DS ST'!M:M)</f>
        <v>HCM 019</v>
      </c>
      <c r="AR949" s="140"/>
      <c r="AS949" s="140"/>
      <c r="AT949" s="135" t="str">
        <f t="array" ref="AT949">xlookup($E:$E,'CLV2'!$A:$A,'CLV2'!$F:$F)</f>
        <v>3.LOCAL FRUITS</v>
      </c>
      <c r="AU949" s="135" t="str">
        <f t="array" ref="AU949">xlookup($E:$E,'CLV2'!$A:$A,'CLV2'!$G:$G)</f>
        <v>4.Bưởi</v>
      </c>
      <c r="AV949" s="142"/>
      <c r="AW949" s="143"/>
      <c r="AX949" s="144"/>
    </row>
    <row r="950" ht="22.5" customHeight="1">
      <c r="A950" s="113"/>
      <c r="B950" s="114">
        <v>46236.0</v>
      </c>
      <c r="C950" s="115" t="s">
        <v>985</v>
      </c>
      <c r="D950" s="116" t="str">
        <f>VLOOKUP(C950,'DS ST'!A:B,2,0)</f>
        <v>IAP</v>
      </c>
      <c r="E950" s="117">
        <v>1101003.0</v>
      </c>
      <c r="F950" s="115" t="s">
        <v>1984</v>
      </c>
      <c r="G950" s="115" t="s">
        <v>104</v>
      </c>
      <c r="H950" s="118">
        <v>13.7</v>
      </c>
      <c r="I950" s="118">
        <v>13.62</v>
      </c>
      <c r="J950" s="119">
        <f t="shared" si="4"/>
        <v>0.08</v>
      </c>
      <c r="K950" s="115" t="s">
        <v>5771</v>
      </c>
      <c r="L950" s="121" t="str">
        <f t="shared" si="5"/>
        <v>PT16032381101003</v>
      </c>
      <c r="M950" s="219" t="s">
        <v>5772</v>
      </c>
      <c r="N950" s="122">
        <v>0.08000000000000007</v>
      </c>
      <c r="O950" s="122"/>
      <c r="P950" s="119">
        <f t="shared" si="6"/>
        <v>0</v>
      </c>
      <c r="Q950" s="124"/>
      <c r="R950" s="124"/>
      <c r="S950" s="124"/>
      <c r="T950" s="125" t="s">
        <v>695</v>
      </c>
      <c r="U950" s="126" t="s">
        <v>697</v>
      </c>
      <c r="V950" s="127" t="s">
        <v>492</v>
      </c>
      <c r="W950" s="129" t="str">
        <f t="shared" si="7"/>
        <v>Hao hụt</v>
      </c>
      <c r="X950" s="129" t="str">
        <f t="shared" si="34"/>
        <v/>
      </c>
      <c r="Y950" s="154" t="s">
        <v>499</v>
      </c>
      <c r="Z950" s="131" t="s">
        <v>745</v>
      </c>
      <c r="AA950" s="124"/>
      <c r="AB950" s="132"/>
      <c r="AC950" s="133"/>
      <c r="AD950" s="134"/>
      <c r="AE950" s="133"/>
      <c r="AF950" s="135" t="str">
        <f t="array" ref="AF950">xlookup($E:$E,'CLV2'!$A:$A,'CLV2'!E:E)</f>
        <v>2.FRUITS</v>
      </c>
      <c r="AG950" s="135" t="str">
        <f t="shared" si="10"/>
        <v>KG</v>
      </c>
      <c r="AH950" s="136">
        <f t="shared" si="11"/>
        <v>0.005839416058</v>
      </c>
      <c r="AI950" s="137">
        <f t="array" ref="AI950">XLOOKUP(E950,'Đơn giá'!A:A,'Đơn giá'!D:D)</f>
        <v>24000</v>
      </c>
      <c r="AJ950" s="138">
        <f t="shared" si="12"/>
        <v>1920</v>
      </c>
      <c r="AK950" s="138">
        <f t="shared" si="13"/>
        <v>1920</v>
      </c>
      <c r="AL950" s="138">
        <f t="shared" si="14"/>
        <v>0</v>
      </c>
      <c r="AM950" s="138">
        <f t="shared" si="15"/>
        <v>0</v>
      </c>
      <c r="AN950" s="138">
        <f t="shared" si="16"/>
        <v>0</v>
      </c>
      <c r="AO950" s="139" t="str">
        <f t="array" ref="AO950">XLOOKUP($D:$D,'DS ST'!$J:$J,'DS ST'!K:K)</f>
        <v>SC004524 - Trần Thanh Hiền</v>
      </c>
      <c r="AP950" s="139" t="str">
        <f t="array" ref="AP950">XLOOKUP($D:$D,'DS ST'!$J:$J,'DS ST'!L:L)</f>
        <v>Nguyễn Thị Cà</v>
      </c>
      <c r="AQ950" s="139" t="str">
        <f t="array" ref="AQ950">XLOOKUP($D:$D,'DS ST'!$J:$J,'DS ST'!M:M)</f>
        <v>HCM 019</v>
      </c>
      <c r="AR950" s="140"/>
      <c r="AS950" s="140"/>
      <c r="AT950" s="135" t="str">
        <f t="array" ref="AT950">xlookup($E:$E,'CLV2'!$A:$A,'CLV2'!$F:$F)</f>
        <v>3.LOCAL FRUITS</v>
      </c>
      <c r="AU950" s="135" t="str">
        <f t="array" ref="AU950">xlookup($E:$E,'CLV2'!$A:$A,'CLV2'!$G:$G)</f>
        <v>4.Dưa Hấu</v>
      </c>
      <c r="AV950" s="142"/>
      <c r="AW950" s="143"/>
      <c r="AX950" s="144"/>
    </row>
    <row r="951" ht="22.5" customHeight="1">
      <c r="A951" s="113"/>
      <c r="B951" s="114">
        <v>46236.0</v>
      </c>
      <c r="C951" s="115" t="s">
        <v>985</v>
      </c>
      <c r="D951" s="116" t="str">
        <f>VLOOKUP(C951,'DS ST'!A:B,2,0)</f>
        <v>IAP</v>
      </c>
      <c r="E951" s="117">
        <v>1101062.0</v>
      </c>
      <c r="F951" s="115" t="s">
        <v>103</v>
      </c>
      <c r="G951" s="115" t="s">
        <v>104</v>
      </c>
      <c r="H951" s="118">
        <v>9.9</v>
      </c>
      <c r="I951" s="118">
        <v>9.8</v>
      </c>
      <c r="J951" s="119">
        <f t="shared" si="4"/>
        <v>0.1</v>
      </c>
      <c r="K951" s="115" t="s">
        <v>5771</v>
      </c>
      <c r="L951" s="121" t="str">
        <f t="shared" si="5"/>
        <v>PT16032381101062</v>
      </c>
      <c r="M951" s="219" t="s">
        <v>5772</v>
      </c>
      <c r="N951" s="122">
        <v>0.09999999999999964</v>
      </c>
      <c r="O951" s="122"/>
      <c r="P951" s="119">
        <f t="shared" si="6"/>
        <v>0</v>
      </c>
      <c r="Q951" s="124"/>
      <c r="R951" s="124"/>
      <c r="S951" s="124"/>
      <c r="T951" s="125" t="s">
        <v>695</v>
      </c>
      <c r="U951" s="126" t="s">
        <v>697</v>
      </c>
      <c r="V951" s="127" t="s">
        <v>492</v>
      </c>
      <c r="W951" s="129" t="str">
        <f t="shared" si="7"/>
        <v>Hao hụt</v>
      </c>
      <c r="X951" s="129" t="str">
        <f t="shared" si="34"/>
        <v/>
      </c>
      <c r="Y951" s="154" t="s">
        <v>499</v>
      </c>
      <c r="Z951" s="131" t="s">
        <v>745</v>
      </c>
      <c r="AA951" s="124"/>
      <c r="AB951" s="132"/>
      <c r="AC951" s="133"/>
      <c r="AD951" s="134"/>
      <c r="AE951" s="133"/>
      <c r="AF951" s="135" t="str">
        <f t="array" ref="AF951">xlookup($E:$E,'CLV2'!$A:$A,'CLV2'!E:E)</f>
        <v>2.FRUITS</v>
      </c>
      <c r="AG951" s="135" t="str">
        <f t="shared" si="10"/>
        <v>KG</v>
      </c>
      <c r="AH951" s="136">
        <f t="shared" si="11"/>
        <v>0.0101010101</v>
      </c>
      <c r="AI951" s="137">
        <f t="array" ref="AI951">XLOOKUP(E951,'Đơn giá'!A:A,'Đơn giá'!D:D)</f>
        <v>23000</v>
      </c>
      <c r="AJ951" s="138">
        <f t="shared" si="12"/>
        <v>2300</v>
      </c>
      <c r="AK951" s="138">
        <f t="shared" si="13"/>
        <v>2300</v>
      </c>
      <c r="AL951" s="138">
        <f t="shared" si="14"/>
        <v>0</v>
      </c>
      <c r="AM951" s="138">
        <f t="shared" si="15"/>
        <v>0</v>
      </c>
      <c r="AN951" s="138">
        <f t="shared" si="16"/>
        <v>0</v>
      </c>
      <c r="AO951" s="139" t="str">
        <f t="array" ref="AO951">XLOOKUP($D:$D,'DS ST'!$J:$J,'DS ST'!K:K)</f>
        <v>SC004524 - Trần Thanh Hiền</v>
      </c>
      <c r="AP951" s="139" t="str">
        <f t="array" ref="AP951">XLOOKUP($D:$D,'DS ST'!$J:$J,'DS ST'!L:L)</f>
        <v>Nguyễn Thị Cà</v>
      </c>
      <c r="AQ951" s="139" t="str">
        <f t="array" ref="AQ951">XLOOKUP($D:$D,'DS ST'!$J:$J,'DS ST'!M:M)</f>
        <v>HCM 019</v>
      </c>
      <c r="AR951" s="140"/>
      <c r="AS951" s="140"/>
      <c r="AT951" s="135" t="str">
        <f t="array" ref="AT951">xlookup($E:$E,'CLV2'!$A:$A,'CLV2'!$F:$F)</f>
        <v>3.LOCAL FRUITS</v>
      </c>
      <c r="AU951" s="135" t="str">
        <f t="array" ref="AU951">xlookup($E:$E,'CLV2'!$A:$A,'CLV2'!$G:$G)</f>
        <v>4.Chuối</v>
      </c>
      <c r="AV951" s="142"/>
      <c r="AW951" s="143"/>
      <c r="AX951" s="144"/>
    </row>
    <row r="952" ht="22.5" customHeight="1">
      <c r="A952" s="113"/>
      <c r="B952" s="114">
        <v>46236.0</v>
      </c>
      <c r="C952" s="115" t="s">
        <v>985</v>
      </c>
      <c r="D952" s="116" t="str">
        <f>VLOOKUP(C952,'DS ST'!A:B,2,0)</f>
        <v>IAP</v>
      </c>
      <c r="E952" s="117">
        <v>1101077.0</v>
      </c>
      <c r="F952" s="115" t="s">
        <v>1002</v>
      </c>
      <c r="G952" s="115" t="s">
        <v>104</v>
      </c>
      <c r="H952" s="118">
        <v>3.0</v>
      </c>
      <c r="I952" s="118">
        <v>2.84</v>
      </c>
      <c r="J952" s="119">
        <f t="shared" si="4"/>
        <v>0.16</v>
      </c>
      <c r="K952" s="115" t="s">
        <v>5771</v>
      </c>
      <c r="L952" s="121" t="str">
        <f t="shared" si="5"/>
        <v>PT16032381101077</v>
      </c>
      <c r="M952" s="219" t="s">
        <v>5772</v>
      </c>
      <c r="N952" s="122"/>
      <c r="O952" s="122"/>
      <c r="P952" s="119">
        <f t="shared" si="6"/>
        <v>0.16</v>
      </c>
      <c r="Q952" s="124"/>
      <c r="R952" s="124"/>
      <c r="S952" s="124"/>
      <c r="T952" s="125" t="s">
        <v>695</v>
      </c>
      <c r="U952" s="126" t="s">
        <v>697</v>
      </c>
      <c r="V952" s="127" t="s">
        <v>1500</v>
      </c>
      <c r="W952" s="129" t="str">
        <f t="shared" si="7"/>
        <v/>
      </c>
      <c r="X952" s="129" t="str">
        <f t="shared" si="34"/>
        <v/>
      </c>
      <c r="Y952" s="154" t="s">
        <v>499</v>
      </c>
      <c r="Z952" s="131" t="s">
        <v>745</v>
      </c>
      <c r="AA952" s="124"/>
      <c r="AB952" s="132"/>
      <c r="AC952" s="133"/>
      <c r="AD952" s="134"/>
      <c r="AE952" s="133"/>
      <c r="AF952" s="135" t="str">
        <f t="array" ref="AF952">xlookup($E:$E,'CLV2'!$A:$A,'CLV2'!E:E)</f>
        <v>2.FRUITS</v>
      </c>
      <c r="AG952" s="135" t="str">
        <f t="shared" si="10"/>
        <v>KG</v>
      </c>
      <c r="AH952" s="136">
        <f t="shared" si="11"/>
        <v>0.05333333333</v>
      </c>
      <c r="AI952" s="137">
        <f t="array" ref="AI952">XLOOKUP(E952,'Đơn giá'!A:A,'Đơn giá'!D:D)</f>
        <v>45000</v>
      </c>
      <c r="AJ952" s="138">
        <f t="shared" si="12"/>
        <v>7200</v>
      </c>
      <c r="AK952" s="138">
        <f t="shared" si="13"/>
        <v>0</v>
      </c>
      <c r="AL952" s="138">
        <f t="shared" si="14"/>
        <v>0</v>
      </c>
      <c r="AM952" s="138">
        <f t="shared" si="15"/>
        <v>7200</v>
      </c>
      <c r="AN952" s="138">
        <f t="shared" si="16"/>
        <v>0</v>
      </c>
      <c r="AO952" s="139" t="str">
        <f t="array" ref="AO952">XLOOKUP($D:$D,'DS ST'!$J:$J,'DS ST'!K:K)</f>
        <v>SC004524 - Trần Thanh Hiền</v>
      </c>
      <c r="AP952" s="139" t="str">
        <f t="array" ref="AP952">XLOOKUP($D:$D,'DS ST'!$J:$J,'DS ST'!L:L)</f>
        <v>Nguyễn Thị Cà</v>
      </c>
      <c r="AQ952" s="139" t="str">
        <f t="array" ref="AQ952">XLOOKUP($D:$D,'DS ST'!$J:$J,'DS ST'!M:M)</f>
        <v>HCM 019</v>
      </c>
      <c r="AR952" s="140"/>
      <c r="AS952" s="140"/>
      <c r="AT952" s="135" t="str">
        <f t="array" ref="AT952">xlookup($E:$E,'CLV2'!$A:$A,'CLV2'!$F:$F)</f>
        <v>3.LOCAL FRUITS</v>
      </c>
      <c r="AU952" s="135" t="str">
        <f t="array" ref="AU952">xlookup($E:$E,'CLV2'!$A:$A,'CLV2'!$G:$G)</f>
        <v>4.Trái Cây Đa Dạng</v>
      </c>
      <c r="AV952" s="142"/>
      <c r="AW952" s="143"/>
      <c r="AX952" s="144"/>
    </row>
    <row r="953" ht="22.5" customHeight="1">
      <c r="A953" s="113"/>
      <c r="B953" s="114">
        <v>46236.0</v>
      </c>
      <c r="C953" s="115" t="s">
        <v>985</v>
      </c>
      <c r="D953" s="116" t="str">
        <f>VLOOKUP(C953,'DS ST'!A:B,2,0)</f>
        <v>IAP</v>
      </c>
      <c r="E953" s="117">
        <v>1101366.0</v>
      </c>
      <c r="F953" s="115" t="s">
        <v>1804</v>
      </c>
      <c r="G953" s="115" t="s">
        <v>104</v>
      </c>
      <c r="H953" s="118">
        <v>8.2</v>
      </c>
      <c r="I953" s="118">
        <v>8.14</v>
      </c>
      <c r="J953" s="119">
        <f t="shared" si="4"/>
        <v>0.06</v>
      </c>
      <c r="K953" s="115" t="s">
        <v>5771</v>
      </c>
      <c r="L953" s="121" t="str">
        <f t="shared" si="5"/>
        <v>PT16032381101366</v>
      </c>
      <c r="M953" s="219" t="s">
        <v>5772</v>
      </c>
      <c r="N953" s="122">
        <v>0.05999999999999872</v>
      </c>
      <c r="O953" s="122"/>
      <c r="P953" s="119">
        <f t="shared" si="6"/>
        <v>0</v>
      </c>
      <c r="Q953" s="124"/>
      <c r="R953" s="124"/>
      <c r="S953" s="124"/>
      <c r="T953" s="125" t="s">
        <v>695</v>
      </c>
      <c r="U953" s="126" t="s">
        <v>697</v>
      </c>
      <c r="V953" s="127" t="s">
        <v>492</v>
      </c>
      <c r="W953" s="129" t="str">
        <f t="shared" si="7"/>
        <v>Hao hụt</v>
      </c>
      <c r="X953" s="129" t="str">
        <f t="shared" si="34"/>
        <v/>
      </c>
      <c r="Y953" s="154" t="s">
        <v>499</v>
      </c>
      <c r="Z953" s="131" t="s">
        <v>745</v>
      </c>
      <c r="AA953" s="124"/>
      <c r="AB953" s="132"/>
      <c r="AC953" s="133"/>
      <c r="AD953" s="134"/>
      <c r="AE953" s="133"/>
      <c r="AF953" s="135" t="str">
        <f t="array" ref="AF953">xlookup($E:$E,'CLV2'!$A:$A,'CLV2'!E:E)</f>
        <v>2.VEGETABLES</v>
      </c>
      <c r="AG953" s="135" t="str">
        <f t="shared" si="10"/>
        <v>KG</v>
      </c>
      <c r="AH953" s="136">
        <f t="shared" si="11"/>
        <v>0.007317073171</v>
      </c>
      <c r="AI953" s="137">
        <f t="array" ref="AI953">XLOOKUP(E953,'Đơn giá'!A:A,'Đơn giá'!D:D)</f>
        <v>55000</v>
      </c>
      <c r="AJ953" s="138">
        <f t="shared" si="12"/>
        <v>3300</v>
      </c>
      <c r="AK953" s="138">
        <f t="shared" si="13"/>
        <v>3300</v>
      </c>
      <c r="AL953" s="138">
        <f t="shared" si="14"/>
        <v>0</v>
      </c>
      <c r="AM953" s="138">
        <f t="shared" si="15"/>
        <v>0</v>
      </c>
      <c r="AN953" s="138">
        <f t="shared" si="16"/>
        <v>0</v>
      </c>
      <c r="AO953" s="139" t="str">
        <f t="array" ref="AO953">XLOOKUP($D:$D,'DS ST'!$J:$J,'DS ST'!K:K)</f>
        <v>SC004524 - Trần Thanh Hiền</v>
      </c>
      <c r="AP953" s="139" t="str">
        <f t="array" ref="AP953">XLOOKUP($D:$D,'DS ST'!$J:$J,'DS ST'!L:L)</f>
        <v>Nguyễn Thị Cà</v>
      </c>
      <c r="AQ953" s="139" t="str">
        <f t="array" ref="AQ953">XLOOKUP($D:$D,'DS ST'!$J:$J,'DS ST'!M:M)</f>
        <v>HCM 019</v>
      </c>
      <c r="AR953" s="140"/>
      <c r="AS953" s="140"/>
      <c r="AT953" s="135" t="str">
        <f t="array" ref="AT953">xlookup($E:$E,'CLV2'!$A:$A,'CLV2'!$F:$F)</f>
        <v>3.LEAFY VEGGIES</v>
      </c>
      <c r="AU953" s="135" t="str">
        <f t="array" ref="AU953">xlookup($E:$E,'CLV2'!$A:$A,'CLV2'!$G:$G)</f>
        <v>4.Rau Ăn Bông</v>
      </c>
      <c r="AV953" s="142"/>
      <c r="AW953" s="143"/>
      <c r="AX953" s="144"/>
    </row>
    <row r="954" ht="22.5" customHeight="1">
      <c r="A954" s="113"/>
      <c r="B954" s="114">
        <v>46236.0</v>
      </c>
      <c r="C954" s="115" t="s">
        <v>985</v>
      </c>
      <c r="D954" s="116" t="str">
        <f>VLOOKUP(C954,'DS ST'!A:B,2,0)</f>
        <v>IAP</v>
      </c>
      <c r="E954" s="117">
        <v>1102981.0</v>
      </c>
      <c r="F954" s="115" t="s">
        <v>5260</v>
      </c>
      <c r="G954" s="115" t="s">
        <v>104</v>
      </c>
      <c r="H954" s="118">
        <v>6.2</v>
      </c>
      <c r="I954" s="118">
        <v>0.0</v>
      </c>
      <c r="J954" s="119">
        <f t="shared" si="4"/>
        <v>6.2</v>
      </c>
      <c r="K954" s="115" t="s">
        <v>5771</v>
      </c>
      <c r="L954" s="121" t="str">
        <f t="shared" si="5"/>
        <v>PT16032381102981</v>
      </c>
      <c r="M954" s="219" t="s">
        <v>5772</v>
      </c>
      <c r="N954" s="122"/>
      <c r="O954" s="187">
        <v>6.2</v>
      </c>
      <c r="P954" s="119">
        <f t="shared" si="6"/>
        <v>0</v>
      </c>
      <c r="Q954" s="153" t="s">
        <v>5773</v>
      </c>
      <c r="R954" s="124"/>
      <c r="S954" s="124"/>
      <c r="T954" s="125"/>
      <c r="U954" s="126" t="s">
        <v>697</v>
      </c>
      <c r="V954" s="127" t="s">
        <v>1162</v>
      </c>
      <c r="W954" s="129" t="str">
        <f t="shared" si="7"/>
        <v/>
      </c>
      <c r="X954" s="129" t="str">
        <f t="shared" si="34"/>
        <v>Siêu thị</v>
      </c>
      <c r="Y954" s="130" t="str">
        <f>IF(N(P954)&lt;=0,"",IF(OR(T954="Hình KDB",T954="Hình tele",ISNUMBER(SEARCH("Hình KDB",T954)),ISNUMBER(SEARCH("Hình tele",T954)),ISNUMBER(SEARCH("sai code",T954)),ISNUMBER(SEARCH("Thiếu kiện",U954))),"Kho rau",IF(AND(T954&lt;&gt;"Hình KDB",T954&lt;&gt;"Hình tele"),"Chưa xác định",IF(N(O954)&gt;0,IF(OR(T954="Hình KDB",T954="Hình tele",ISNUMBER(SEARCH("Hình KDB",T954)),ISNUMBER(SEARCH("Hình tele",T954)),ISNUMBER(SEARCH("sai code",T954)),ISNUMBER(SEARCH("Thiếu kiện",U954))),"Kho rau","Chưa xác định"),IF(OR(T954="Hình KDB",T954="Hình tele",ISNUMBER(SEARCH("Hình KDB",T954)),ISNUMBER(SEARCH("Hình tele",T954)),ISNUMBER(SEARCH("sai code",T954)),ISNUMBER(SEARCH("Thiếu kiện",U954))),"Kho rau",IF(V954="Chưa xác định","Chưa xác định",IF(OR(V954="DC giao thiếu",V954="TX giao thiếu kiện",V954="Hàng không đạt CL"),"Kho rau","")))))))</f>
        <v/>
      </c>
      <c r="Z954" s="131" t="s">
        <v>745</v>
      </c>
      <c r="AA954" s="124"/>
      <c r="AB954" s="132"/>
      <c r="AC954" s="133"/>
      <c r="AD954" s="134"/>
      <c r="AE954" s="133"/>
      <c r="AF954" s="135" t="str">
        <f t="array" ref="AF954">xlookup($E:$E,'CLV2'!$A:$A,'CLV2'!E:E)</f>
        <v>2.FRUITS</v>
      </c>
      <c r="AG954" s="135" t="str">
        <f t="shared" si="10"/>
        <v>KG</v>
      </c>
      <c r="AH954" s="136">
        <f t="shared" si="11"/>
        <v>1</v>
      </c>
      <c r="AI954" s="137" t="str">
        <f t="array" ref="AI954">XLOOKUP(E954,'Đơn giá'!A:A,'Đơn giá'!D:D)</f>
        <v>#N/A</v>
      </c>
      <c r="AJ954" s="138" t="str">
        <f t="shared" si="12"/>
        <v>#N/A</v>
      </c>
      <c r="AK954" s="138">
        <f t="shared" si="13"/>
        <v>0</v>
      </c>
      <c r="AL954" s="138" t="str">
        <f t="shared" si="14"/>
        <v>#N/A</v>
      </c>
      <c r="AM954" s="138">
        <f t="shared" si="15"/>
        <v>0</v>
      </c>
      <c r="AN954" s="138">
        <f t="shared" si="16"/>
        <v>0</v>
      </c>
      <c r="AO954" s="139" t="str">
        <f t="array" ref="AO954">XLOOKUP($D:$D,'DS ST'!$J:$J,'DS ST'!K:K)</f>
        <v>SC004524 - Trần Thanh Hiền</v>
      </c>
      <c r="AP954" s="139" t="str">
        <f t="array" ref="AP954">XLOOKUP($D:$D,'DS ST'!$J:$J,'DS ST'!L:L)</f>
        <v>Nguyễn Thị Cà</v>
      </c>
      <c r="AQ954" s="139" t="str">
        <f t="array" ref="AQ954">XLOOKUP($D:$D,'DS ST'!$J:$J,'DS ST'!M:M)</f>
        <v>HCM 019</v>
      </c>
      <c r="AR954" s="140"/>
      <c r="AS954" s="140"/>
      <c r="AT954" s="135" t="str">
        <f t="array" ref="AT954">xlookup($E:$E,'CLV2'!$A:$A,'CLV2'!$F:$F)</f>
        <v>3.LOCAL FRUITS</v>
      </c>
      <c r="AU954" s="135" t="str">
        <f t="array" ref="AU954">xlookup($E:$E,'CLV2'!$A:$A,'CLV2'!$G:$G)</f>
        <v>4.Bơ</v>
      </c>
      <c r="AV954" s="142"/>
      <c r="AW954" s="143"/>
      <c r="AX954" s="144"/>
    </row>
    <row r="955" ht="22.5" customHeight="1">
      <c r="A955" s="113"/>
      <c r="B955" s="114">
        <v>46236.0</v>
      </c>
      <c r="C955" s="115" t="s">
        <v>992</v>
      </c>
      <c r="D955" s="116" t="str">
        <f>VLOOKUP(C955,'DS ST'!A:B,2,0)</f>
        <v>KDG</v>
      </c>
      <c r="E955" s="117">
        <v>1100867.0</v>
      </c>
      <c r="F955" s="115" t="s">
        <v>924</v>
      </c>
      <c r="G955" s="115" t="s">
        <v>104</v>
      </c>
      <c r="H955" s="118">
        <v>6.0</v>
      </c>
      <c r="I955" s="118">
        <v>5.8</v>
      </c>
      <c r="J955" s="119">
        <f t="shared" si="4"/>
        <v>0.2</v>
      </c>
      <c r="K955" s="115" t="s">
        <v>5774</v>
      </c>
      <c r="L955" s="121" t="str">
        <f t="shared" si="5"/>
        <v>PT16032371100867</v>
      </c>
      <c r="M955" s="219" t="s">
        <v>5775</v>
      </c>
      <c r="N955" s="122">
        <v>0.20000000000000018</v>
      </c>
      <c r="O955" s="122"/>
      <c r="P955" s="119">
        <f t="shared" si="6"/>
        <v>0</v>
      </c>
      <c r="Q955" s="124"/>
      <c r="R955" s="124"/>
      <c r="S955" s="124"/>
      <c r="T955" s="125" t="s">
        <v>695</v>
      </c>
      <c r="U955" s="126" t="s">
        <v>697</v>
      </c>
      <c r="V955" s="127" t="s">
        <v>492</v>
      </c>
      <c r="W955" s="129" t="str">
        <f t="shared" si="7"/>
        <v>Hao hụt</v>
      </c>
      <c r="X955" s="129" t="str">
        <f t="shared" si="34"/>
        <v/>
      </c>
      <c r="Y955" s="154" t="s">
        <v>499</v>
      </c>
      <c r="Z955" s="131" t="s">
        <v>745</v>
      </c>
      <c r="AA955" s="124"/>
      <c r="AB955" s="132"/>
      <c r="AC955" s="133"/>
      <c r="AD955" s="134"/>
      <c r="AE955" s="133"/>
      <c r="AF955" s="135" t="str">
        <f t="array" ref="AF955">xlookup($E:$E,'CLV2'!$A:$A,'CLV2'!E:E)</f>
        <v>2.FRUITS</v>
      </c>
      <c r="AG955" s="135" t="str">
        <f t="shared" si="10"/>
        <v>KG</v>
      </c>
      <c r="AH955" s="136">
        <f t="shared" si="11"/>
        <v>0.03333333333</v>
      </c>
      <c r="AI955" s="137">
        <f t="array" ref="AI955">XLOOKUP(E955,'Đơn giá'!A:A,'Đơn giá'!D:D)</f>
        <v>33000</v>
      </c>
      <c r="AJ955" s="138">
        <f t="shared" si="12"/>
        <v>6600</v>
      </c>
      <c r="AK955" s="138">
        <f t="shared" si="13"/>
        <v>6600</v>
      </c>
      <c r="AL955" s="138">
        <f t="shared" si="14"/>
        <v>0</v>
      </c>
      <c r="AM955" s="138">
        <f t="shared" si="15"/>
        <v>0</v>
      </c>
      <c r="AN955" s="138">
        <f t="shared" si="16"/>
        <v>0</v>
      </c>
      <c r="AO955" s="139" t="str">
        <f t="array" ref="AO955">XLOOKUP($D:$D,'DS ST'!$J:$J,'DS ST'!K:K)</f>
        <v>SC008010 - Lê Nguyễn Ngọc Phượng</v>
      </c>
      <c r="AP955" s="139" t="str">
        <f t="array" ref="AP955">XLOOKUP($D:$D,'DS ST'!$J:$J,'DS ST'!L:L)</f>
        <v>Nguyễn Thị Cà</v>
      </c>
      <c r="AQ955" s="139" t="str">
        <f t="array" ref="AQ955">XLOOKUP($D:$D,'DS ST'!$J:$J,'DS ST'!M:M)</f>
        <v>HCM 016</v>
      </c>
      <c r="AR955" s="140"/>
      <c r="AS955" s="140"/>
      <c r="AT955" s="135" t="str">
        <f t="array" ref="AT955">xlookup($E:$E,'CLV2'!$A:$A,'CLV2'!$F:$F)</f>
        <v>3.LOCAL FRUITS</v>
      </c>
      <c r="AU955" s="135" t="str">
        <f t="array" ref="AU955">xlookup($E:$E,'CLV2'!$A:$A,'CLV2'!$G:$G)</f>
        <v>4.Bưởi</v>
      </c>
      <c r="AV955" s="142"/>
      <c r="AW955" s="143"/>
      <c r="AX955" s="144"/>
    </row>
    <row r="956" ht="22.5" customHeight="1">
      <c r="A956" s="113"/>
      <c r="B956" s="114">
        <v>46236.0</v>
      </c>
      <c r="C956" s="115" t="s">
        <v>992</v>
      </c>
      <c r="D956" s="116" t="str">
        <f>VLOOKUP(C956,'DS ST'!A:B,2,0)</f>
        <v>KDG</v>
      </c>
      <c r="E956" s="117">
        <v>1100917.0</v>
      </c>
      <c r="F956" s="115" t="s">
        <v>928</v>
      </c>
      <c r="G956" s="115" t="s">
        <v>104</v>
      </c>
      <c r="H956" s="118">
        <v>4.6</v>
      </c>
      <c r="I956" s="118">
        <v>4.58</v>
      </c>
      <c r="J956" s="119">
        <f t="shared" si="4"/>
        <v>0.02</v>
      </c>
      <c r="K956" s="115" t="s">
        <v>5774</v>
      </c>
      <c r="L956" s="121" t="str">
        <f t="shared" si="5"/>
        <v>PT16032371100917</v>
      </c>
      <c r="M956" s="219" t="s">
        <v>5775</v>
      </c>
      <c r="N956" s="122">
        <v>0.019999999999999574</v>
      </c>
      <c r="O956" s="122"/>
      <c r="P956" s="119">
        <f t="shared" si="6"/>
        <v>0</v>
      </c>
      <c r="Q956" s="124"/>
      <c r="R956" s="124"/>
      <c r="S956" s="124"/>
      <c r="T956" s="125" t="s">
        <v>695</v>
      </c>
      <c r="U956" s="126" t="s">
        <v>697</v>
      </c>
      <c r="V956" s="127" t="s">
        <v>492</v>
      </c>
      <c r="W956" s="129" t="str">
        <f t="shared" si="7"/>
        <v>Hao hụt</v>
      </c>
      <c r="X956" s="129" t="str">
        <f t="shared" si="34"/>
        <v/>
      </c>
      <c r="Y956" s="154" t="s">
        <v>499</v>
      </c>
      <c r="Z956" s="131" t="s">
        <v>745</v>
      </c>
      <c r="AA956" s="124"/>
      <c r="AB956" s="132"/>
      <c r="AC956" s="133"/>
      <c r="AD956" s="134"/>
      <c r="AE956" s="133"/>
      <c r="AF956" s="135" t="str">
        <f t="array" ref="AF956">xlookup($E:$E,'CLV2'!$A:$A,'CLV2'!E:E)</f>
        <v>2.VEGETABLES</v>
      </c>
      <c r="AG956" s="135" t="str">
        <f t="shared" si="10"/>
        <v>KG</v>
      </c>
      <c r="AH956" s="136">
        <f t="shared" si="11"/>
        <v>0.004347826087</v>
      </c>
      <c r="AI956" s="137">
        <f t="array" ref="AI956">XLOOKUP(E956,'Đơn giá'!A:A,'Đơn giá'!D:D)</f>
        <v>24500</v>
      </c>
      <c r="AJ956" s="138">
        <f t="shared" si="12"/>
        <v>490</v>
      </c>
      <c r="AK956" s="138">
        <f t="shared" si="13"/>
        <v>490</v>
      </c>
      <c r="AL956" s="138">
        <f t="shared" si="14"/>
        <v>0</v>
      </c>
      <c r="AM956" s="138">
        <f t="shared" si="15"/>
        <v>0</v>
      </c>
      <c r="AN956" s="138">
        <f t="shared" si="16"/>
        <v>0</v>
      </c>
      <c r="AO956" s="139" t="str">
        <f t="array" ref="AO956">XLOOKUP($D:$D,'DS ST'!$J:$J,'DS ST'!K:K)</f>
        <v>SC008010 - Lê Nguyễn Ngọc Phượng</v>
      </c>
      <c r="AP956" s="139" t="str">
        <f t="array" ref="AP956">XLOOKUP($D:$D,'DS ST'!$J:$J,'DS ST'!L:L)</f>
        <v>Nguyễn Thị Cà</v>
      </c>
      <c r="AQ956" s="139" t="str">
        <f t="array" ref="AQ956">XLOOKUP($D:$D,'DS ST'!$J:$J,'DS ST'!M:M)</f>
        <v>HCM 016</v>
      </c>
      <c r="AR956" s="140"/>
      <c r="AS956" s="140"/>
      <c r="AT956" s="135" t="str">
        <f t="array" ref="AT956">xlookup($E:$E,'CLV2'!$A:$A,'CLV2'!$F:$F)</f>
        <v>3.FRUIT VEGGIES</v>
      </c>
      <c r="AU956" s="135" t="str">
        <f t="array" ref="AU956">xlookup($E:$E,'CLV2'!$A:$A,'CLV2'!$G:$G)</f>
        <v>4.Bầu, Bí, Mướp</v>
      </c>
      <c r="AV956" s="142"/>
      <c r="AW956" s="143"/>
      <c r="AX956" s="144"/>
    </row>
    <row r="957" ht="22.5" customHeight="1">
      <c r="A957" s="113"/>
      <c r="B957" s="114">
        <v>46236.0</v>
      </c>
      <c r="C957" s="115" t="s">
        <v>992</v>
      </c>
      <c r="D957" s="116" t="str">
        <f>VLOOKUP(C957,'DS ST'!A:B,2,0)</f>
        <v>KDG</v>
      </c>
      <c r="E957" s="117">
        <v>1100992.0</v>
      </c>
      <c r="F957" s="115" t="s">
        <v>641</v>
      </c>
      <c r="G957" s="115" t="s">
        <v>104</v>
      </c>
      <c r="H957" s="118">
        <v>10.0</v>
      </c>
      <c r="I957" s="118">
        <v>9.96</v>
      </c>
      <c r="J957" s="119">
        <f t="shared" si="4"/>
        <v>0.04</v>
      </c>
      <c r="K957" s="115" t="s">
        <v>5774</v>
      </c>
      <c r="L957" s="121" t="str">
        <f t="shared" si="5"/>
        <v>PT16032371100992</v>
      </c>
      <c r="M957" s="219" t="s">
        <v>5775</v>
      </c>
      <c r="N957" s="122">
        <v>0.03999999999999915</v>
      </c>
      <c r="O957" s="122"/>
      <c r="P957" s="119">
        <f t="shared" si="6"/>
        <v>0</v>
      </c>
      <c r="Q957" s="124"/>
      <c r="R957" s="124"/>
      <c r="S957" s="124"/>
      <c r="T957" s="125" t="s">
        <v>695</v>
      </c>
      <c r="U957" s="126" t="s">
        <v>697</v>
      </c>
      <c r="V957" s="127" t="s">
        <v>492</v>
      </c>
      <c r="W957" s="129" t="str">
        <f t="shared" si="7"/>
        <v>Hao hụt</v>
      </c>
      <c r="X957" s="129" t="str">
        <f t="shared" si="34"/>
        <v/>
      </c>
      <c r="Y957" s="154" t="s">
        <v>499</v>
      </c>
      <c r="Z957" s="131" t="s">
        <v>745</v>
      </c>
      <c r="AA957" s="124"/>
      <c r="AB957" s="132"/>
      <c r="AC957" s="133"/>
      <c r="AD957" s="134"/>
      <c r="AE957" s="133"/>
      <c r="AF957" s="135" t="str">
        <f t="array" ref="AF957">xlookup($E:$E,'CLV2'!$A:$A,'CLV2'!E:E)</f>
        <v>2.FRUITS</v>
      </c>
      <c r="AG957" s="135" t="str">
        <f t="shared" si="10"/>
        <v>KG</v>
      </c>
      <c r="AH957" s="136">
        <f t="shared" si="11"/>
        <v>0.004</v>
      </c>
      <c r="AI957" s="137">
        <f t="array" ref="AI957">XLOOKUP(E957,'Đơn giá'!A:A,'Đơn giá'!D:D)</f>
        <v>37000</v>
      </c>
      <c r="AJ957" s="138">
        <f t="shared" si="12"/>
        <v>1480</v>
      </c>
      <c r="AK957" s="138">
        <f t="shared" si="13"/>
        <v>1480</v>
      </c>
      <c r="AL957" s="138">
        <f t="shared" si="14"/>
        <v>0</v>
      </c>
      <c r="AM957" s="138">
        <f t="shared" si="15"/>
        <v>0</v>
      </c>
      <c r="AN957" s="138">
        <f t="shared" si="16"/>
        <v>0</v>
      </c>
      <c r="AO957" s="139" t="str">
        <f t="array" ref="AO957">XLOOKUP($D:$D,'DS ST'!$J:$J,'DS ST'!K:K)</f>
        <v>SC008010 - Lê Nguyễn Ngọc Phượng</v>
      </c>
      <c r="AP957" s="139" t="str">
        <f t="array" ref="AP957">XLOOKUP($D:$D,'DS ST'!$J:$J,'DS ST'!L:L)</f>
        <v>Nguyễn Thị Cà</v>
      </c>
      <c r="AQ957" s="139" t="str">
        <f t="array" ref="AQ957">XLOOKUP($D:$D,'DS ST'!$J:$J,'DS ST'!M:M)</f>
        <v>HCM 016</v>
      </c>
      <c r="AR957" s="140"/>
      <c r="AS957" s="140"/>
      <c r="AT957" s="135" t="str">
        <f t="array" ref="AT957">xlookup($E:$E,'CLV2'!$A:$A,'CLV2'!$F:$F)</f>
        <v>3.LOCAL FRUITS</v>
      </c>
      <c r="AU957" s="135" t="str">
        <f t="array" ref="AU957">xlookup($E:$E,'CLV2'!$A:$A,'CLV2'!$G:$G)</f>
        <v>4.Dưa Lưới</v>
      </c>
      <c r="AV957" s="142"/>
      <c r="AW957" s="143"/>
      <c r="AX957" s="144"/>
    </row>
    <row r="958" ht="22.5" customHeight="1">
      <c r="A958" s="113"/>
      <c r="B958" s="114">
        <v>46236.0</v>
      </c>
      <c r="C958" s="115" t="s">
        <v>992</v>
      </c>
      <c r="D958" s="116" t="str">
        <f>VLOOKUP(C958,'DS ST'!A:B,2,0)</f>
        <v>KDG</v>
      </c>
      <c r="E958" s="117">
        <v>1102981.0</v>
      </c>
      <c r="F958" s="115" t="s">
        <v>5260</v>
      </c>
      <c r="G958" s="115" t="s">
        <v>104</v>
      </c>
      <c r="H958" s="118">
        <v>3.2</v>
      </c>
      <c r="I958" s="118">
        <v>3.16</v>
      </c>
      <c r="J958" s="119">
        <f t="shared" si="4"/>
        <v>0.04</v>
      </c>
      <c r="K958" s="115" t="s">
        <v>5774</v>
      </c>
      <c r="L958" s="121" t="str">
        <f t="shared" si="5"/>
        <v>PT16032371102981</v>
      </c>
      <c r="M958" s="219" t="s">
        <v>5775</v>
      </c>
      <c r="N958" s="122">
        <v>0.040000000000000036</v>
      </c>
      <c r="O958" s="122"/>
      <c r="P958" s="119">
        <f t="shared" si="6"/>
        <v>0</v>
      </c>
      <c r="Q958" s="124"/>
      <c r="R958" s="124"/>
      <c r="S958" s="124"/>
      <c r="T958" s="125" t="s">
        <v>695</v>
      </c>
      <c r="U958" s="126" t="s">
        <v>697</v>
      </c>
      <c r="V958" s="127" t="s">
        <v>492</v>
      </c>
      <c r="W958" s="129" t="str">
        <f t="shared" si="7"/>
        <v>Hao hụt</v>
      </c>
      <c r="X958" s="129" t="str">
        <f t="shared" si="34"/>
        <v/>
      </c>
      <c r="Y958" s="154" t="s">
        <v>499</v>
      </c>
      <c r="Z958" s="131" t="s">
        <v>745</v>
      </c>
      <c r="AA958" s="124"/>
      <c r="AB958" s="132"/>
      <c r="AC958" s="133"/>
      <c r="AD958" s="134"/>
      <c r="AE958" s="133"/>
      <c r="AF958" s="135" t="str">
        <f t="array" ref="AF958">xlookup($E:$E,'CLV2'!$A:$A,'CLV2'!E:E)</f>
        <v>2.FRUITS</v>
      </c>
      <c r="AG958" s="135" t="str">
        <f t="shared" si="10"/>
        <v>KG</v>
      </c>
      <c r="AH958" s="136">
        <f t="shared" si="11"/>
        <v>0.0125</v>
      </c>
      <c r="AI958" s="137" t="str">
        <f t="array" ref="AI958">XLOOKUP(E958,'Đơn giá'!A:A,'Đơn giá'!D:D)</f>
        <v>#N/A</v>
      </c>
      <c r="AJ958" s="138" t="str">
        <f t="shared" si="12"/>
        <v>#N/A</v>
      </c>
      <c r="AK958" s="138" t="str">
        <f t="shared" si="13"/>
        <v>#N/A</v>
      </c>
      <c r="AL958" s="138">
        <f t="shared" si="14"/>
        <v>0</v>
      </c>
      <c r="AM958" s="138" t="str">
        <f t="shared" si="15"/>
        <v>#N/A</v>
      </c>
      <c r="AN958" s="138">
        <f t="shared" si="16"/>
        <v>0</v>
      </c>
      <c r="AO958" s="139" t="str">
        <f t="array" ref="AO958">XLOOKUP($D:$D,'DS ST'!$J:$J,'DS ST'!K:K)</f>
        <v>SC008010 - Lê Nguyễn Ngọc Phượng</v>
      </c>
      <c r="AP958" s="139" t="str">
        <f t="array" ref="AP958">XLOOKUP($D:$D,'DS ST'!$J:$J,'DS ST'!L:L)</f>
        <v>Nguyễn Thị Cà</v>
      </c>
      <c r="AQ958" s="139" t="str">
        <f t="array" ref="AQ958">XLOOKUP($D:$D,'DS ST'!$J:$J,'DS ST'!M:M)</f>
        <v>HCM 016</v>
      </c>
      <c r="AR958" s="140"/>
      <c r="AS958" s="140"/>
      <c r="AT958" s="135" t="str">
        <f t="array" ref="AT958">xlookup($E:$E,'CLV2'!$A:$A,'CLV2'!$F:$F)</f>
        <v>3.LOCAL FRUITS</v>
      </c>
      <c r="AU958" s="135" t="str">
        <f t="array" ref="AU958">xlookup($E:$E,'CLV2'!$A:$A,'CLV2'!$G:$G)</f>
        <v>4.Bơ</v>
      </c>
      <c r="AV958" s="142"/>
      <c r="AW958" s="143"/>
      <c r="AX958" s="144"/>
    </row>
    <row r="959" ht="22.5" customHeight="1">
      <c r="A959" s="113"/>
      <c r="B959" s="114">
        <v>46236.0</v>
      </c>
      <c r="C959" s="115" t="s">
        <v>998</v>
      </c>
      <c r="D959" s="116" t="str">
        <f>VLOOKUP(C959,'DS ST'!A:B,2,0)</f>
        <v>KHI</v>
      </c>
      <c r="E959" s="117">
        <v>11065.0</v>
      </c>
      <c r="F959" s="115" t="s">
        <v>1224</v>
      </c>
      <c r="G959" s="115" t="s">
        <v>1225</v>
      </c>
      <c r="H959" s="118">
        <v>10.0</v>
      </c>
      <c r="I959" s="118">
        <v>9.0</v>
      </c>
      <c r="J959" s="119">
        <f t="shared" si="4"/>
        <v>1</v>
      </c>
      <c r="K959" s="115" t="s">
        <v>5776</v>
      </c>
      <c r="L959" s="121" t="str">
        <f t="shared" si="5"/>
        <v>PT160323611065</v>
      </c>
      <c r="M959" s="219" t="s">
        <v>5777</v>
      </c>
      <c r="N959" s="122"/>
      <c r="O959" s="122"/>
      <c r="P959" s="119">
        <f t="shared" si="6"/>
        <v>1</v>
      </c>
      <c r="Q959" s="124"/>
      <c r="R959" s="124"/>
      <c r="S959" s="124"/>
      <c r="T959" s="125" t="s">
        <v>695</v>
      </c>
      <c r="U959" s="126" t="s">
        <v>697</v>
      </c>
      <c r="V959" s="127" t="s">
        <v>1500</v>
      </c>
      <c r="W959" s="129" t="str">
        <f t="shared" si="7"/>
        <v/>
      </c>
      <c r="X959" s="129" t="str">
        <f t="shared" si="34"/>
        <v/>
      </c>
      <c r="Y959" s="130" t="str">
        <f>IF(N(P959)&lt;=0,"",IF(OR(T959="Hình KDB",T959="Hình tele",ISNUMBER(SEARCH("Hình KDB",T959)),ISNUMBER(SEARCH("Hình tele",T959)),ISNUMBER(SEARCH("sai code",T959)),ISNUMBER(SEARCH("Thiếu kiện",U959))),"Kho rau",IF(AND(T959&lt;&gt;"Hình KDB",T959&lt;&gt;"Hình tele"),"Chưa xác định",IF(N(O959)&gt;0,IF(OR(T959="Hình KDB",T959="Hình tele",ISNUMBER(SEARCH("Hình KDB",T959)),ISNUMBER(SEARCH("Hình tele",T959)),ISNUMBER(SEARCH("sai code",T959)),ISNUMBER(SEARCH("Thiếu kiện",U959))),"Kho rau","Chưa xác định"),IF(OR(T959="Hình KDB",T959="Hình tele",ISNUMBER(SEARCH("Hình KDB",T959)),ISNUMBER(SEARCH("Hình tele",T959)),ISNUMBER(SEARCH("sai code",T959)),ISNUMBER(SEARCH("Thiếu kiện",U959))),"Kho rau",IF(V959="Chưa xác định","Chưa xác định",IF(OR(V959="DC giao thiếu",V959="TX giao thiếu kiện",V959="Hàng không đạt CL"),"Kho rau","")))))))</f>
        <v>Kho rau</v>
      </c>
      <c r="Z959" s="131" t="s">
        <v>745</v>
      </c>
      <c r="AA959" s="124"/>
      <c r="AB959" s="132"/>
      <c r="AC959" s="133"/>
      <c r="AD959" s="134"/>
      <c r="AE959" s="133"/>
      <c r="AF959" s="135" t="str">
        <f t="array" ref="AF959">xlookup($E:$E,'CLV2'!$A:$A,'CLV2'!E:E)</f>
        <v>2.VEGETABLES</v>
      </c>
      <c r="AG959" s="135" t="str">
        <f t="shared" si="10"/>
        <v>Pack</v>
      </c>
      <c r="AH959" s="136">
        <f t="shared" si="11"/>
        <v>0.1</v>
      </c>
      <c r="AI959" s="137">
        <f t="array" ref="AI959">XLOOKUP(E959,'Đơn giá'!A:A,'Đơn giá'!D:D)</f>
        <v>4500</v>
      </c>
      <c r="AJ959" s="138">
        <f t="shared" si="12"/>
        <v>4500</v>
      </c>
      <c r="AK959" s="138">
        <f t="shared" si="13"/>
        <v>0</v>
      </c>
      <c r="AL959" s="138">
        <f t="shared" si="14"/>
        <v>0</v>
      </c>
      <c r="AM959" s="138">
        <f t="shared" si="15"/>
        <v>4500</v>
      </c>
      <c r="AN959" s="138">
        <f t="shared" si="16"/>
        <v>0</v>
      </c>
      <c r="AO959" s="139" t="str">
        <f t="array" ref="AO959">XLOOKUP($D:$D,'DS ST'!$J:$J,'DS ST'!K:K)</f>
        <v>SC002210 - Trương Công Nhật Tùng</v>
      </c>
      <c r="AP959" s="139" t="str">
        <f t="array" ref="AP959">XLOOKUP($D:$D,'DS ST'!$J:$J,'DS ST'!L:L)</f>
        <v>Võ Thị Huệ</v>
      </c>
      <c r="AQ959" s="139" t="str">
        <f t="array" ref="AQ959">XLOOKUP($D:$D,'DS ST'!$J:$J,'DS ST'!M:M)</f>
        <v>HCM 030</v>
      </c>
      <c r="AR959" s="140"/>
      <c r="AS959" s="140"/>
      <c r="AT959" s="135" t="str">
        <f t="array" ref="AT959">xlookup($E:$E,'CLV2'!$A:$A,'CLV2'!$F:$F)</f>
        <v>3.HERBS</v>
      </c>
      <c r="AU959" s="135" t="str">
        <f t="array" ref="AU959">xlookup($E:$E,'CLV2'!$A:$A,'CLV2'!$G:$G)</f>
        <v>4.Gừng, Sả</v>
      </c>
      <c r="AV959" s="142"/>
      <c r="AW959" s="143"/>
      <c r="AX959" s="144"/>
    </row>
    <row r="960" ht="22.5" customHeight="1">
      <c r="A960" s="113"/>
      <c r="B960" s="114">
        <v>46236.0</v>
      </c>
      <c r="C960" s="115" t="s">
        <v>998</v>
      </c>
      <c r="D960" s="116" t="str">
        <f>VLOOKUP(C960,'DS ST'!A:B,2,0)</f>
        <v>KHI</v>
      </c>
      <c r="E960" s="117">
        <v>1101366.0</v>
      </c>
      <c r="F960" s="115" t="s">
        <v>1804</v>
      </c>
      <c r="G960" s="115" t="s">
        <v>104</v>
      </c>
      <c r="H960" s="118">
        <v>8.0</v>
      </c>
      <c r="I960" s="118">
        <v>7.92</v>
      </c>
      <c r="J960" s="119">
        <f t="shared" si="4"/>
        <v>0.08</v>
      </c>
      <c r="K960" s="115" t="s">
        <v>5776</v>
      </c>
      <c r="L960" s="121" t="str">
        <f t="shared" si="5"/>
        <v>PT16032361101366</v>
      </c>
      <c r="M960" s="219" t="s">
        <v>5777</v>
      </c>
      <c r="N960" s="122">
        <v>0.08000000000000007</v>
      </c>
      <c r="O960" s="122"/>
      <c r="P960" s="119">
        <f t="shared" si="6"/>
        <v>0</v>
      </c>
      <c r="Q960" s="124"/>
      <c r="R960" s="124"/>
      <c r="S960" s="124"/>
      <c r="T960" s="125" t="s">
        <v>695</v>
      </c>
      <c r="U960" s="126" t="s">
        <v>697</v>
      </c>
      <c r="V960" s="127" t="s">
        <v>492</v>
      </c>
      <c r="W960" s="129" t="str">
        <f t="shared" si="7"/>
        <v>Hao hụt</v>
      </c>
      <c r="X960" s="129" t="str">
        <f t="shared" si="34"/>
        <v/>
      </c>
      <c r="Y960" s="154" t="s">
        <v>499</v>
      </c>
      <c r="Z960" s="131" t="s">
        <v>745</v>
      </c>
      <c r="AA960" s="124"/>
      <c r="AB960" s="132"/>
      <c r="AC960" s="133"/>
      <c r="AD960" s="134"/>
      <c r="AE960" s="133"/>
      <c r="AF960" s="135" t="str">
        <f t="array" ref="AF960">xlookup($E:$E,'CLV2'!$A:$A,'CLV2'!E:E)</f>
        <v>2.VEGETABLES</v>
      </c>
      <c r="AG960" s="135" t="str">
        <f t="shared" si="10"/>
        <v>KG</v>
      </c>
      <c r="AH960" s="136">
        <f t="shared" si="11"/>
        <v>0.01</v>
      </c>
      <c r="AI960" s="137">
        <f t="array" ref="AI960">XLOOKUP(E960,'Đơn giá'!A:A,'Đơn giá'!D:D)</f>
        <v>55000</v>
      </c>
      <c r="AJ960" s="138">
        <f t="shared" si="12"/>
        <v>4400</v>
      </c>
      <c r="AK960" s="138">
        <f t="shared" si="13"/>
        <v>4400</v>
      </c>
      <c r="AL960" s="138">
        <f t="shared" si="14"/>
        <v>0</v>
      </c>
      <c r="AM960" s="138">
        <f t="shared" si="15"/>
        <v>0</v>
      </c>
      <c r="AN960" s="138">
        <f t="shared" si="16"/>
        <v>0</v>
      </c>
      <c r="AO960" s="139" t="str">
        <f t="array" ref="AO960">XLOOKUP($D:$D,'DS ST'!$J:$J,'DS ST'!K:K)</f>
        <v>SC002210 - Trương Công Nhật Tùng</v>
      </c>
      <c r="AP960" s="139" t="str">
        <f t="array" ref="AP960">XLOOKUP($D:$D,'DS ST'!$J:$J,'DS ST'!L:L)</f>
        <v>Võ Thị Huệ</v>
      </c>
      <c r="AQ960" s="139" t="str">
        <f t="array" ref="AQ960">XLOOKUP($D:$D,'DS ST'!$J:$J,'DS ST'!M:M)</f>
        <v>HCM 030</v>
      </c>
      <c r="AR960" s="140"/>
      <c r="AS960" s="140"/>
      <c r="AT960" s="135" t="str">
        <f t="array" ref="AT960">xlookup($E:$E,'CLV2'!$A:$A,'CLV2'!$F:$F)</f>
        <v>3.LEAFY VEGGIES</v>
      </c>
      <c r="AU960" s="135" t="str">
        <f t="array" ref="AU960">xlookup($E:$E,'CLV2'!$A:$A,'CLV2'!$G:$G)</f>
        <v>4.Rau Ăn Bông</v>
      </c>
      <c r="AV960" s="142"/>
      <c r="AW960" s="143"/>
      <c r="AX960" s="144"/>
    </row>
    <row r="961" ht="22.5" customHeight="1">
      <c r="A961" s="113"/>
      <c r="B961" s="114">
        <v>46236.0</v>
      </c>
      <c r="C961" s="115" t="s">
        <v>998</v>
      </c>
      <c r="D961" s="116" t="str">
        <f>VLOOKUP(C961,'DS ST'!A:B,2,0)</f>
        <v>KHI</v>
      </c>
      <c r="E961" s="117">
        <v>1101592.0</v>
      </c>
      <c r="F961" s="115" t="s">
        <v>1161</v>
      </c>
      <c r="G961" s="115" t="s">
        <v>104</v>
      </c>
      <c r="H961" s="118">
        <v>9.8</v>
      </c>
      <c r="I961" s="118">
        <v>9.68</v>
      </c>
      <c r="J961" s="119">
        <f t="shared" si="4"/>
        <v>0.12</v>
      </c>
      <c r="K961" s="115" t="s">
        <v>5776</v>
      </c>
      <c r="L961" s="121" t="str">
        <f t="shared" si="5"/>
        <v>PT16032361101592</v>
      </c>
      <c r="M961" s="219" t="s">
        <v>5777</v>
      </c>
      <c r="N961" s="122">
        <v>0.120000000000001</v>
      </c>
      <c r="O961" s="122"/>
      <c r="P961" s="119">
        <f t="shared" si="6"/>
        <v>0</v>
      </c>
      <c r="Q961" s="124"/>
      <c r="R961" s="124"/>
      <c r="S961" s="124"/>
      <c r="T961" s="125" t="s">
        <v>695</v>
      </c>
      <c r="U961" s="126" t="s">
        <v>697</v>
      </c>
      <c r="V961" s="127" t="s">
        <v>492</v>
      </c>
      <c r="W961" s="129" t="str">
        <f t="shared" si="7"/>
        <v>Hao hụt</v>
      </c>
      <c r="X961" s="129" t="str">
        <f t="shared" si="34"/>
        <v/>
      </c>
      <c r="Y961" s="154" t="s">
        <v>499</v>
      </c>
      <c r="Z961" s="131" t="s">
        <v>745</v>
      </c>
      <c r="AA961" s="124"/>
      <c r="AB961" s="132"/>
      <c r="AC961" s="133"/>
      <c r="AD961" s="134"/>
      <c r="AE961" s="133"/>
      <c r="AF961" s="135" t="str">
        <f t="array" ref="AF961">xlookup($E:$E,'CLV2'!$A:$A,'CLV2'!E:E)</f>
        <v>2.FRUITS</v>
      </c>
      <c r="AG961" s="135" t="str">
        <f t="shared" si="10"/>
        <v>KG</v>
      </c>
      <c r="AH961" s="136">
        <f t="shared" si="11"/>
        <v>0.01224489796</v>
      </c>
      <c r="AI961" s="137">
        <f t="array" ref="AI961">XLOOKUP(E961,'Đơn giá'!A:A,'Đơn giá'!D:D)</f>
        <v>73000</v>
      </c>
      <c r="AJ961" s="138">
        <f t="shared" si="12"/>
        <v>8760</v>
      </c>
      <c r="AK961" s="138">
        <f t="shared" si="13"/>
        <v>8760</v>
      </c>
      <c r="AL961" s="138">
        <f t="shared" si="14"/>
        <v>0</v>
      </c>
      <c r="AM961" s="138">
        <f t="shared" si="15"/>
        <v>0</v>
      </c>
      <c r="AN961" s="138">
        <f t="shared" si="16"/>
        <v>0</v>
      </c>
      <c r="AO961" s="139" t="str">
        <f t="array" ref="AO961">XLOOKUP($D:$D,'DS ST'!$J:$J,'DS ST'!K:K)</f>
        <v>SC002210 - Trương Công Nhật Tùng</v>
      </c>
      <c r="AP961" s="139" t="str">
        <f t="array" ref="AP961">XLOOKUP($D:$D,'DS ST'!$J:$J,'DS ST'!L:L)</f>
        <v>Võ Thị Huệ</v>
      </c>
      <c r="AQ961" s="139" t="str">
        <f t="array" ref="AQ961">XLOOKUP($D:$D,'DS ST'!$J:$J,'DS ST'!M:M)</f>
        <v>HCM 030</v>
      </c>
      <c r="AR961" s="140"/>
      <c r="AS961" s="140"/>
      <c r="AT961" s="135" t="str">
        <f t="array" ref="AT961">xlookup($E:$E,'CLV2'!$A:$A,'CLV2'!$F:$F)</f>
        <v>3.LOCAL FRUITS</v>
      </c>
      <c r="AU961" s="135" t="str">
        <f t="array" ref="AU961">xlookup($E:$E,'CLV2'!$A:$A,'CLV2'!$G:$G)</f>
        <v>4.Sầu Riêng</v>
      </c>
      <c r="AV961" s="142"/>
      <c r="AW961" s="143"/>
      <c r="AX961" s="144"/>
    </row>
    <row r="962" ht="22.5" customHeight="1">
      <c r="A962" s="113"/>
      <c r="B962" s="114">
        <v>46236.0</v>
      </c>
      <c r="C962" s="115" t="s">
        <v>998</v>
      </c>
      <c r="D962" s="116" t="str">
        <f>VLOOKUP(C962,'DS ST'!A:B,2,0)</f>
        <v>KHI</v>
      </c>
      <c r="E962" s="117">
        <v>1102981.0</v>
      </c>
      <c r="F962" s="115" t="s">
        <v>5260</v>
      </c>
      <c r="G962" s="115" t="s">
        <v>104</v>
      </c>
      <c r="H962" s="118">
        <v>6.3</v>
      </c>
      <c r="I962" s="118">
        <v>6.285</v>
      </c>
      <c r="J962" s="119">
        <f t="shared" si="4"/>
        <v>0.015</v>
      </c>
      <c r="K962" s="115" t="s">
        <v>5776</v>
      </c>
      <c r="L962" s="121" t="str">
        <f t="shared" si="5"/>
        <v>PT16032361102981</v>
      </c>
      <c r="M962" s="219" t="s">
        <v>5777</v>
      </c>
      <c r="N962" s="122">
        <v>0.01499999999999968</v>
      </c>
      <c r="O962" s="122"/>
      <c r="P962" s="119">
        <f t="shared" si="6"/>
        <v>0</v>
      </c>
      <c r="Q962" s="124"/>
      <c r="R962" s="124"/>
      <c r="S962" s="124"/>
      <c r="T962" s="125" t="s">
        <v>695</v>
      </c>
      <c r="U962" s="126" t="s">
        <v>697</v>
      </c>
      <c r="V962" s="127" t="s">
        <v>492</v>
      </c>
      <c r="W962" s="129" t="str">
        <f t="shared" si="7"/>
        <v>Hao hụt</v>
      </c>
      <c r="X962" s="129" t="str">
        <f t="shared" si="34"/>
        <v/>
      </c>
      <c r="Y962" s="154" t="s">
        <v>499</v>
      </c>
      <c r="Z962" s="131" t="s">
        <v>745</v>
      </c>
      <c r="AA962" s="124"/>
      <c r="AB962" s="132"/>
      <c r="AC962" s="133"/>
      <c r="AD962" s="134"/>
      <c r="AE962" s="133"/>
      <c r="AF962" s="135" t="str">
        <f t="array" ref="AF962">xlookup($E:$E,'CLV2'!$A:$A,'CLV2'!E:E)</f>
        <v>2.FRUITS</v>
      </c>
      <c r="AG962" s="135" t="str">
        <f t="shared" si="10"/>
        <v>KG</v>
      </c>
      <c r="AH962" s="136">
        <f t="shared" si="11"/>
        <v>0.002380952381</v>
      </c>
      <c r="AI962" s="137" t="str">
        <f t="array" ref="AI962">XLOOKUP(E962,'Đơn giá'!A:A,'Đơn giá'!D:D)</f>
        <v>#N/A</v>
      </c>
      <c r="AJ962" s="138" t="str">
        <f t="shared" si="12"/>
        <v>#N/A</v>
      </c>
      <c r="AK962" s="138" t="str">
        <f t="shared" si="13"/>
        <v>#N/A</v>
      </c>
      <c r="AL962" s="138">
        <f t="shared" si="14"/>
        <v>0</v>
      </c>
      <c r="AM962" s="138" t="str">
        <f t="shared" si="15"/>
        <v>#N/A</v>
      </c>
      <c r="AN962" s="138">
        <f t="shared" si="16"/>
        <v>0</v>
      </c>
      <c r="AO962" s="139" t="str">
        <f t="array" ref="AO962">XLOOKUP($D:$D,'DS ST'!$J:$J,'DS ST'!K:K)</f>
        <v>SC002210 - Trương Công Nhật Tùng</v>
      </c>
      <c r="AP962" s="139" t="str">
        <f t="array" ref="AP962">XLOOKUP($D:$D,'DS ST'!$J:$J,'DS ST'!L:L)</f>
        <v>Võ Thị Huệ</v>
      </c>
      <c r="AQ962" s="139" t="str">
        <f t="array" ref="AQ962">XLOOKUP($D:$D,'DS ST'!$J:$J,'DS ST'!M:M)</f>
        <v>HCM 030</v>
      </c>
      <c r="AR962" s="140"/>
      <c r="AS962" s="140"/>
      <c r="AT962" s="135" t="str">
        <f t="array" ref="AT962">xlookup($E:$E,'CLV2'!$A:$A,'CLV2'!$F:$F)</f>
        <v>3.LOCAL FRUITS</v>
      </c>
      <c r="AU962" s="135" t="str">
        <f t="array" ref="AU962">xlookup($E:$E,'CLV2'!$A:$A,'CLV2'!$G:$G)</f>
        <v>4.Bơ</v>
      </c>
      <c r="AV962" s="142"/>
      <c r="AW962" s="143"/>
      <c r="AX962" s="144"/>
    </row>
    <row r="963" ht="22.5" customHeight="1">
      <c r="A963" s="113"/>
      <c r="B963" s="114">
        <v>46236.0</v>
      </c>
      <c r="C963" s="115" t="s">
        <v>1231</v>
      </c>
      <c r="D963" s="116" t="str">
        <f>VLOOKUP(C963,'DS ST'!A:B,2,0)</f>
        <v>VH3</v>
      </c>
      <c r="E963" s="117">
        <v>10835.0</v>
      </c>
      <c r="F963" s="115" t="s">
        <v>1877</v>
      </c>
      <c r="G963" s="115" t="s">
        <v>311</v>
      </c>
      <c r="H963" s="118">
        <v>5.0</v>
      </c>
      <c r="I963" s="118">
        <v>3.0</v>
      </c>
      <c r="J963" s="119">
        <f t="shared" si="4"/>
        <v>2</v>
      </c>
      <c r="K963" s="115" t="s">
        <v>5778</v>
      </c>
      <c r="L963" s="121" t="str">
        <f t="shared" si="5"/>
        <v>PT160323510835</v>
      </c>
      <c r="M963" s="219" t="s">
        <v>5779</v>
      </c>
      <c r="N963" s="122"/>
      <c r="O963" s="122"/>
      <c r="P963" s="119">
        <f t="shared" si="6"/>
        <v>2</v>
      </c>
      <c r="Q963" s="124"/>
      <c r="R963" s="124"/>
      <c r="S963" s="124"/>
      <c r="T963" s="125"/>
      <c r="U963" s="126" t="s">
        <v>697</v>
      </c>
      <c r="V963" s="127" t="s">
        <v>1500</v>
      </c>
      <c r="W963" s="129" t="str">
        <f t="shared" si="7"/>
        <v/>
      </c>
      <c r="X963" s="129" t="str">
        <f t="shared" si="34"/>
        <v/>
      </c>
      <c r="Y963" s="130" t="str">
        <f>IF(N(P963)&lt;=0,"",IF(OR(T963="Hình KDB",T963="Hình tele",ISNUMBER(SEARCH("Hình KDB",T963)),ISNUMBER(SEARCH("Hình tele",T963)),ISNUMBER(SEARCH("sai code",T963)),ISNUMBER(SEARCH("Thiếu kiện",U963))),"Kho rau",IF(AND(T963&lt;&gt;"Hình KDB",T963&lt;&gt;"Hình tele"),"Chưa xác định",IF(N(O963)&gt;0,IF(OR(T963="Hình KDB",T963="Hình tele",ISNUMBER(SEARCH("Hình KDB",T963)),ISNUMBER(SEARCH("Hình tele",T963)),ISNUMBER(SEARCH("sai code",T963)),ISNUMBER(SEARCH("Thiếu kiện",U963))),"Kho rau","Chưa xác định"),IF(OR(T963="Hình KDB",T963="Hình tele",ISNUMBER(SEARCH("Hình KDB",T963)),ISNUMBER(SEARCH("Hình tele",T963)),ISNUMBER(SEARCH("sai code",T963)),ISNUMBER(SEARCH("Thiếu kiện",U963))),"Kho rau",IF(V963="Chưa xác định","Chưa xác định",IF(OR(V963="DC giao thiếu",V963="TX giao thiếu kiện",V963="Hàng không đạt CL"),"Kho rau","")))))))</f>
        <v>Chưa xác định</v>
      </c>
      <c r="Z963" s="131" t="s">
        <v>3828</v>
      </c>
      <c r="AA963" s="124"/>
      <c r="AB963" s="132"/>
      <c r="AC963" s="133"/>
      <c r="AD963" s="134"/>
      <c r="AE963" s="133"/>
      <c r="AF963" s="135" t="str">
        <f t="array" ref="AF963">xlookup($E:$E,'CLV2'!$A:$A,'CLV2'!E:E)</f>
        <v>2.VEGETABLES</v>
      </c>
      <c r="AG963" s="135" t="str">
        <f t="shared" si="10"/>
        <v>Pack</v>
      </c>
      <c r="AH963" s="136">
        <f t="shared" si="11"/>
        <v>0.4</v>
      </c>
      <c r="AI963" s="137">
        <f t="array" ref="AI963">XLOOKUP(E963,'Đơn giá'!A:A,'Đơn giá'!D:D)</f>
        <v>8579</v>
      </c>
      <c r="AJ963" s="138">
        <f t="shared" si="12"/>
        <v>17158</v>
      </c>
      <c r="AK963" s="138">
        <f t="shared" si="13"/>
        <v>0</v>
      </c>
      <c r="AL963" s="138">
        <f t="shared" si="14"/>
        <v>0</v>
      </c>
      <c r="AM963" s="138">
        <f t="shared" si="15"/>
        <v>0</v>
      </c>
      <c r="AN963" s="138">
        <f t="shared" si="16"/>
        <v>17158</v>
      </c>
      <c r="AO963" s="139" t="str">
        <f t="array" ref="AO963">XLOOKUP($D:$D,'DS ST'!$J:$J,'DS ST'!K:K)</f>
        <v>SC011310 - Hồ Xuân Thịnh</v>
      </c>
      <c r="AP963" s="139" t="str">
        <f t="array" ref="AP963">XLOOKUP($D:$D,'DS ST'!$J:$J,'DS ST'!L:L)</f>
        <v>Nguyễn Thị Cà</v>
      </c>
      <c r="AQ963" s="139" t="str">
        <f t="array" ref="AQ963">XLOOKUP($D:$D,'DS ST'!$J:$J,'DS ST'!M:M)</f>
        <v>HCM 021</v>
      </c>
      <c r="AR963" s="140"/>
      <c r="AS963" s="140"/>
      <c r="AT963" s="135" t="str">
        <f t="array" ref="AT963">xlookup($E:$E,'CLV2'!$A:$A,'CLV2'!$F:$F)</f>
        <v>3.ROOT VEGGIES</v>
      </c>
      <c r="AU963" s="135" t="str">
        <f t="array" ref="AU963">xlookup($E:$E,'CLV2'!$A:$A,'CLV2'!$G:$G)</f>
        <v>4.Khoai Tây</v>
      </c>
      <c r="AV963" s="142"/>
      <c r="AW963" s="143"/>
      <c r="AX963" s="144"/>
    </row>
    <row r="964" ht="22.5" customHeight="1">
      <c r="A964" s="113"/>
      <c r="B964" s="114">
        <v>46236.0</v>
      </c>
      <c r="C964" s="115" t="s">
        <v>1231</v>
      </c>
      <c r="D964" s="116" t="str">
        <f>VLOOKUP(C964,'DS ST'!A:B,2,0)</f>
        <v>VH3</v>
      </c>
      <c r="E964" s="117">
        <v>1100917.0</v>
      </c>
      <c r="F964" s="115" t="s">
        <v>928</v>
      </c>
      <c r="G964" s="115" t="s">
        <v>104</v>
      </c>
      <c r="H964" s="118">
        <v>10.9</v>
      </c>
      <c r="I964" s="118">
        <v>10.88</v>
      </c>
      <c r="J964" s="119">
        <f t="shared" si="4"/>
        <v>0.02</v>
      </c>
      <c r="K964" s="115" t="s">
        <v>5778</v>
      </c>
      <c r="L964" s="121" t="str">
        <f t="shared" si="5"/>
        <v>PT16032351100917</v>
      </c>
      <c r="M964" s="219" t="s">
        <v>5779</v>
      </c>
      <c r="N964" s="122">
        <v>0.019999999999999574</v>
      </c>
      <c r="O964" s="122"/>
      <c r="P964" s="119">
        <f t="shared" si="6"/>
        <v>0</v>
      </c>
      <c r="Q964" s="124"/>
      <c r="R964" s="124"/>
      <c r="S964" s="124"/>
      <c r="T964" s="125" t="s">
        <v>695</v>
      </c>
      <c r="U964" s="126" t="s">
        <v>697</v>
      </c>
      <c r="V964" s="127" t="s">
        <v>492</v>
      </c>
      <c r="W964" s="129" t="str">
        <f t="shared" si="7"/>
        <v>Hao hụt</v>
      </c>
      <c r="X964" s="129" t="str">
        <f t="shared" si="34"/>
        <v/>
      </c>
      <c r="Y964" s="154" t="s">
        <v>499</v>
      </c>
      <c r="Z964" s="131" t="s">
        <v>745</v>
      </c>
      <c r="AA964" s="124"/>
      <c r="AB964" s="132"/>
      <c r="AC964" s="133"/>
      <c r="AD964" s="134"/>
      <c r="AE964" s="133"/>
      <c r="AF964" s="135" t="str">
        <f t="array" ref="AF964">xlookup($E:$E,'CLV2'!$A:$A,'CLV2'!E:E)</f>
        <v>2.VEGETABLES</v>
      </c>
      <c r="AG964" s="135" t="str">
        <f t="shared" si="10"/>
        <v>KG</v>
      </c>
      <c r="AH964" s="136">
        <f t="shared" si="11"/>
        <v>0.001834862385</v>
      </c>
      <c r="AI964" s="137">
        <f t="array" ref="AI964">XLOOKUP(E964,'Đơn giá'!A:A,'Đơn giá'!D:D)</f>
        <v>24500</v>
      </c>
      <c r="AJ964" s="138">
        <f t="shared" si="12"/>
        <v>490</v>
      </c>
      <c r="AK964" s="138">
        <f t="shared" si="13"/>
        <v>490</v>
      </c>
      <c r="AL964" s="138">
        <f t="shared" si="14"/>
        <v>0</v>
      </c>
      <c r="AM964" s="138">
        <f t="shared" si="15"/>
        <v>0</v>
      </c>
      <c r="AN964" s="138">
        <f t="shared" si="16"/>
        <v>0</v>
      </c>
      <c r="AO964" s="139" t="str">
        <f t="array" ref="AO964">XLOOKUP($D:$D,'DS ST'!$J:$J,'DS ST'!K:K)</f>
        <v>SC011310 - Hồ Xuân Thịnh</v>
      </c>
      <c r="AP964" s="139" t="str">
        <f t="array" ref="AP964">XLOOKUP($D:$D,'DS ST'!$J:$J,'DS ST'!L:L)</f>
        <v>Nguyễn Thị Cà</v>
      </c>
      <c r="AQ964" s="139" t="str">
        <f t="array" ref="AQ964">XLOOKUP($D:$D,'DS ST'!$J:$J,'DS ST'!M:M)</f>
        <v>HCM 021</v>
      </c>
      <c r="AR964" s="140"/>
      <c r="AS964" s="140"/>
      <c r="AT964" s="135" t="str">
        <f t="array" ref="AT964">xlookup($E:$E,'CLV2'!$A:$A,'CLV2'!$F:$F)</f>
        <v>3.FRUIT VEGGIES</v>
      </c>
      <c r="AU964" s="135" t="str">
        <f t="array" ref="AU964">xlookup($E:$E,'CLV2'!$A:$A,'CLV2'!$G:$G)</f>
        <v>4.Bầu, Bí, Mướp</v>
      </c>
      <c r="AV964" s="142"/>
      <c r="AW964" s="143"/>
      <c r="AX964" s="144"/>
    </row>
    <row r="965" ht="22.5" customHeight="1">
      <c r="A965" s="113"/>
      <c r="B965" s="114">
        <v>46236.0</v>
      </c>
      <c r="C965" s="115" t="s">
        <v>1231</v>
      </c>
      <c r="D965" s="116" t="str">
        <f>VLOOKUP(C965,'DS ST'!A:B,2,0)</f>
        <v>VH3</v>
      </c>
      <c r="E965" s="117">
        <v>1101062.0</v>
      </c>
      <c r="F965" s="115" t="s">
        <v>103</v>
      </c>
      <c r="G965" s="115" t="s">
        <v>104</v>
      </c>
      <c r="H965" s="118">
        <v>10.0</v>
      </c>
      <c r="I965" s="118">
        <v>9.98</v>
      </c>
      <c r="J965" s="119">
        <f t="shared" si="4"/>
        <v>0.02</v>
      </c>
      <c r="K965" s="115" t="s">
        <v>5778</v>
      </c>
      <c r="L965" s="121" t="str">
        <f t="shared" si="5"/>
        <v>PT16032351101062</v>
      </c>
      <c r="M965" s="219" t="s">
        <v>5779</v>
      </c>
      <c r="N965" s="122">
        <v>0.019999999999999574</v>
      </c>
      <c r="O965" s="122"/>
      <c r="P965" s="119">
        <f t="shared" si="6"/>
        <v>0</v>
      </c>
      <c r="Q965" s="124"/>
      <c r="R965" s="124"/>
      <c r="S965" s="124"/>
      <c r="T965" s="125" t="s">
        <v>695</v>
      </c>
      <c r="U965" s="126" t="s">
        <v>697</v>
      </c>
      <c r="V965" s="127" t="s">
        <v>492</v>
      </c>
      <c r="W965" s="129" t="str">
        <f t="shared" si="7"/>
        <v>Hao hụt</v>
      </c>
      <c r="X965" s="129" t="str">
        <f t="shared" si="34"/>
        <v/>
      </c>
      <c r="Y965" s="154" t="s">
        <v>499</v>
      </c>
      <c r="Z965" s="131" t="s">
        <v>745</v>
      </c>
      <c r="AA965" s="124"/>
      <c r="AB965" s="132"/>
      <c r="AC965" s="133"/>
      <c r="AD965" s="134"/>
      <c r="AE965" s="133"/>
      <c r="AF965" s="135" t="str">
        <f t="array" ref="AF965">xlookup($E:$E,'CLV2'!$A:$A,'CLV2'!E:E)</f>
        <v>2.FRUITS</v>
      </c>
      <c r="AG965" s="135" t="str">
        <f t="shared" si="10"/>
        <v>KG</v>
      </c>
      <c r="AH965" s="136">
        <f t="shared" si="11"/>
        <v>0.002</v>
      </c>
      <c r="AI965" s="137">
        <f t="array" ref="AI965">XLOOKUP(E965,'Đơn giá'!A:A,'Đơn giá'!D:D)</f>
        <v>23000</v>
      </c>
      <c r="AJ965" s="138">
        <f t="shared" si="12"/>
        <v>460</v>
      </c>
      <c r="AK965" s="138">
        <f t="shared" si="13"/>
        <v>460</v>
      </c>
      <c r="AL965" s="138">
        <f t="shared" si="14"/>
        <v>0</v>
      </c>
      <c r="AM965" s="138">
        <f t="shared" si="15"/>
        <v>0</v>
      </c>
      <c r="AN965" s="138">
        <f t="shared" si="16"/>
        <v>0</v>
      </c>
      <c r="AO965" s="139" t="str">
        <f t="array" ref="AO965">XLOOKUP($D:$D,'DS ST'!$J:$J,'DS ST'!K:K)</f>
        <v>SC011310 - Hồ Xuân Thịnh</v>
      </c>
      <c r="AP965" s="139" t="str">
        <f t="array" ref="AP965">XLOOKUP($D:$D,'DS ST'!$J:$J,'DS ST'!L:L)</f>
        <v>Nguyễn Thị Cà</v>
      </c>
      <c r="AQ965" s="139" t="str">
        <f t="array" ref="AQ965">XLOOKUP($D:$D,'DS ST'!$J:$J,'DS ST'!M:M)</f>
        <v>HCM 021</v>
      </c>
      <c r="AR965" s="140"/>
      <c r="AS965" s="140"/>
      <c r="AT965" s="135" t="str">
        <f t="array" ref="AT965">xlookup($E:$E,'CLV2'!$A:$A,'CLV2'!$F:$F)</f>
        <v>3.LOCAL FRUITS</v>
      </c>
      <c r="AU965" s="135" t="str">
        <f t="array" ref="AU965">xlookup($E:$E,'CLV2'!$A:$A,'CLV2'!$G:$G)</f>
        <v>4.Chuối</v>
      </c>
      <c r="AV965" s="142"/>
      <c r="AW965" s="143"/>
      <c r="AX965" s="144"/>
    </row>
    <row r="966" ht="22.5" customHeight="1">
      <c r="A966" s="113"/>
      <c r="B966" s="114">
        <v>46236.0</v>
      </c>
      <c r="C966" s="115" t="s">
        <v>1231</v>
      </c>
      <c r="D966" s="116" t="str">
        <f>VLOOKUP(C966,'DS ST'!A:B,2,0)</f>
        <v>VH3</v>
      </c>
      <c r="E966" s="117">
        <v>1101366.0</v>
      </c>
      <c r="F966" s="115" t="s">
        <v>1804</v>
      </c>
      <c r="G966" s="115" t="s">
        <v>104</v>
      </c>
      <c r="H966" s="118">
        <v>8.0</v>
      </c>
      <c r="I966" s="118">
        <v>7.92</v>
      </c>
      <c r="J966" s="119">
        <f t="shared" si="4"/>
        <v>0.08</v>
      </c>
      <c r="K966" s="115" t="s">
        <v>5778</v>
      </c>
      <c r="L966" s="121" t="str">
        <f t="shared" si="5"/>
        <v>PT16032351101366</v>
      </c>
      <c r="M966" s="219" t="s">
        <v>5779</v>
      </c>
      <c r="N966" s="122">
        <v>0.08000000000000007</v>
      </c>
      <c r="O966" s="122"/>
      <c r="P966" s="119">
        <f t="shared" si="6"/>
        <v>0</v>
      </c>
      <c r="Q966" s="124"/>
      <c r="R966" s="124"/>
      <c r="S966" s="124"/>
      <c r="T966" s="125" t="s">
        <v>695</v>
      </c>
      <c r="U966" s="126" t="s">
        <v>697</v>
      </c>
      <c r="V966" s="127" t="s">
        <v>492</v>
      </c>
      <c r="W966" s="129" t="str">
        <f t="shared" si="7"/>
        <v>Hao hụt</v>
      </c>
      <c r="X966" s="129" t="str">
        <f t="shared" si="34"/>
        <v/>
      </c>
      <c r="Y966" s="154" t="s">
        <v>499</v>
      </c>
      <c r="Z966" s="131" t="s">
        <v>745</v>
      </c>
      <c r="AA966" s="124"/>
      <c r="AB966" s="132"/>
      <c r="AC966" s="133"/>
      <c r="AD966" s="134"/>
      <c r="AE966" s="133"/>
      <c r="AF966" s="135" t="str">
        <f t="array" ref="AF966">xlookup($E:$E,'CLV2'!$A:$A,'CLV2'!E:E)</f>
        <v>2.VEGETABLES</v>
      </c>
      <c r="AG966" s="135" t="str">
        <f t="shared" si="10"/>
        <v>KG</v>
      </c>
      <c r="AH966" s="136">
        <f t="shared" si="11"/>
        <v>0.01</v>
      </c>
      <c r="AI966" s="137">
        <f t="array" ref="AI966">XLOOKUP(E966,'Đơn giá'!A:A,'Đơn giá'!D:D)</f>
        <v>55000</v>
      </c>
      <c r="AJ966" s="138">
        <f t="shared" si="12"/>
        <v>4400</v>
      </c>
      <c r="AK966" s="138">
        <f t="shared" si="13"/>
        <v>4400</v>
      </c>
      <c r="AL966" s="138">
        <f t="shared" si="14"/>
        <v>0</v>
      </c>
      <c r="AM966" s="138">
        <f t="shared" si="15"/>
        <v>0</v>
      </c>
      <c r="AN966" s="138">
        <f t="shared" si="16"/>
        <v>0</v>
      </c>
      <c r="AO966" s="139" t="str">
        <f t="array" ref="AO966">XLOOKUP($D:$D,'DS ST'!$J:$J,'DS ST'!K:K)</f>
        <v>SC011310 - Hồ Xuân Thịnh</v>
      </c>
      <c r="AP966" s="139" t="str">
        <f t="array" ref="AP966">XLOOKUP($D:$D,'DS ST'!$J:$J,'DS ST'!L:L)</f>
        <v>Nguyễn Thị Cà</v>
      </c>
      <c r="AQ966" s="139" t="str">
        <f t="array" ref="AQ966">XLOOKUP($D:$D,'DS ST'!$J:$J,'DS ST'!M:M)</f>
        <v>HCM 021</v>
      </c>
      <c r="AR966" s="140"/>
      <c r="AS966" s="140"/>
      <c r="AT966" s="135" t="str">
        <f t="array" ref="AT966">xlookup($E:$E,'CLV2'!$A:$A,'CLV2'!$F:$F)</f>
        <v>3.LEAFY VEGGIES</v>
      </c>
      <c r="AU966" s="135" t="str">
        <f t="array" ref="AU966">xlookup($E:$E,'CLV2'!$A:$A,'CLV2'!$G:$G)</f>
        <v>4.Rau Ăn Bông</v>
      </c>
      <c r="AV966" s="142"/>
      <c r="AW966" s="143"/>
      <c r="AX966" s="144"/>
    </row>
    <row r="967" ht="22.5" customHeight="1">
      <c r="A967" s="113"/>
      <c r="B967" s="114">
        <v>46236.0</v>
      </c>
      <c r="C967" s="115" t="s">
        <v>1231</v>
      </c>
      <c r="D967" s="116" t="str">
        <f>VLOOKUP(C967,'DS ST'!A:B,2,0)</f>
        <v>VH3</v>
      </c>
      <c r="E967" s="117">
        <v>1101818.0</v>
      </c>
      <c r="F967" s="115" t="s">
        <v>2303</v>
      </c>
      <c r="G967" s="115" t="s">
        <v>104</v>
      </c>
      <c r="H967" s="118">
        <v>3.0</v>
      </c>
      <c r="I967" s="118">
        <v>2.79</v>
      </c>
      <c r="J967" s="119">
        <f t="shared" si="4"/>
        <v>0.21</v>
      </c>
      <c r="K967" s="115" t="s">
        <v>5778</v>
      </c>
      <c r="L967" s="121" t="str">
        <f t="shared" si="5"/>
        <v>PT16032351101818</v>
      </c>
      <c r="M967" s="219" t="s">
        <v>5779</v>
      </c>
      <c r="N967" s="122"/>
      <c r="O967" s="122"/>
      <c r="P967" s="119">
        <f t="shared" si="6"/>
        <v>0.21</v>
      </c>
      <c r="Q967" s="124"/>
      <c r="R967" s="124"/>
      <c r="S967" s="124"/>
      <c r="T967" s="125" t="s">
        <v>695</v>
      </c>
      <c r="U967" s="126" t="s">
        <v>697</v>
      </c>
      <c r="V967" s="127" t="s">
        <v>1500</v>
      </c>
      <c r="W967" s="129" t="str">
        <f t="shared" si="7"/>
        <v/>
      </c>
      <c r="X967" s="129" t="str">
        <f t="shared" si="34"/>
        <v/>
      </c>
      <c r="Y967" s="154" t="s">
        <v>499</v>
      </c>
      <c r="Z967" s="131" t="s">
        <v>745</v>
      </c>
      <c r="AA967" s="124"/>
      <c r="AB967" s="132"/>
      <c r="AC967" s="133"/>
      <c r="AD967" s="134"/>
      <c r="AE967" s="133"/>
      <c r="AF967" s="135" t="str">
        <f t="array" ref="AF967">xlookup($E:$E,'CLV2'!$A:$A,'CLV2'!E:E)</f>
        <v>2.FRUITS</v>
      </c>
      <c r="AG967" s="135" t="str">
        <f t="shared" si="10"/>
        <v>KG</v>
      </c>
      <c r="AH967" s="136">
        <f t="shared" si="11"/>
        <v>0.07</v>
      </c>
      <c r="AI967" s="137">
        <f t="array" ref="AI967">XLOOKUP(E967,'Đơn giá'!A:A,'Đơn giá'!D:D)</f>
        <v>31090</v>
      </c>
      <c r="AJ967" s="138">
        <f t="shared" si="12"/>
        <v>6528.9</v>
      </c>
      <c r="AK967" s="138">
        <f t="shared" si="13"/>
        <v>0</v>
      </c>
      <c r="AL967" s="138">
        <f t="shared" si="14"/>
        <v>0</v>
      </c>
      <c r="AM967" s="138">
        <f t="shared" si="15"/>
        <v>6528.9</v>
      </c>
      <c r="AN967" s="138">
        <f t="shared" si="16"/>
        <v>0</v>
      </c>
      <c r="AO967" s="139" t="str">
        <f t="array" ref="AO967">XLOOKUP($D:$D,'DS ST'!$J:$J,'DS ST'!K:K)</f>
        <v>SC011310 - Hồ Xuân Thịnh</v>
      </c>
      <c r="AP967" s="139" t="str">
        <f t="array" ref="AP967">XLOOKUP($D:$D,'DS ST'!$J:$J,'DS ST'!L:L)</f>
        <v>Nguyễn Thị Cà</v>
      </c>
      <c r="AQ967" s="139" t="str">
        <f t="array" ref="AQ967">XLOOKUP($D:$D,'DS ST'!$J:$J,'DS ST'!M:M)</f>
        <v>HCM 021</v>
      </c>
      <c r="AR967" s="140"/>
      <c r="AS967" s="140"/>
      <c r="AT967" s="135" t="str">
        <f t="array" ref="AT967">xlookup($E:$E,'CLV2'!$A:$A,'CLV2'!$F:$F)</f>
        <v>3.LOCAL FRUITS</v>
      </c>
      <c r="AU967" s="135" t="str">
        <f t="array" ref="AU967">xlookup($E:$E,'CLV2'!$A:$A,'CLV2'!$G:$G)</f>
        <v>4.Trái Cây Đa Dạng</v>
      </c>
      <c r="AV967" s="142"/>
      <c r="AW967" s="143"/>
      <c r="AX967" s="144"/>
    </row>
    <row r="968" ht="22.5" customHeight="1">
      <c r="A968" s="113"/>
      <c r="B968" s="114">
        <v>46236.0</v>
      </c>
      <c r="C968" s="115" t="s">
        <v>1231</v>
      </c>
      <c r="D968" s="116" t="str">
        <f>VLOOKUP(C968,'DS ST'!A:B,2,0)</f>
        <v>VH3</v>
      </c>
      <c r="E968" s="117">
        <v>8.936127491181E12</v>
      </c>
      <c r="F968" s="115" t="s">
        <v>1393</v>
      </c>
      <c r="G968" s="115" t="s">
        <v>29</v>
      </c>
      <c r="H968" s="118">
        <v>5.0</v>
      </c>
      <c r="I968" s="118">
        <v>4.0</v>
      </c>
      <c r="J968" s="119">
        <f t="shared" si="4"/>
        <v>1</v>
      </c>
      <c r="K968" s="115" t="s">
        <v>5778</v>
      </c>
      <c r="L968" s="121" t="str">
        <f t="shared" si="5"/>
        <v>PT16032358936127491181</v>
      </c>
      <c r="M968" s="219" t="s">
        <v>5779</v>
      </c>
      <c r="N968" s="122"/>
      <c r="O968" s="122"/>
      <c r="P968" s="119">
        <f t="shared" si="6"/>
        <v>1</v>
      </c>
      <c r="Q968" s="124"/>
      <c r="R968" s="124"/>
      <c r="S968" s="124"/>
      <c r="T968" s="125"/>
      <c r="U968" s="126" t="s">
        <v>697</v>
      </c>
      <c r="V968" s="127" t="s">
        <v>1500</v>
      </c>
      <c r="W968" s="129" t="str">
        <f t="shared" si="7"/>
        <v/>
      </c>
      <c r="X968" s="129" t="str">
        <f t="shared" si="34"/>
        <v/>
      </c>
      <c r="Y968" s="130" t="str">
        <f t="shared" ref="Y968:Y970" si="50">IF(N(P968)&lt;=0,"",IF(OR(T968="Hình KDB",T968="Hình tele",ISNUMBER(SEARCH("Hình KDB",T968)),ISNUMBER(SEARCH("Hình tele",T968)),ISNUMBER(SEARCH("sai code",T968)),ISNUMBER(SEARCH("Thiếu kiện",U968))),"Kho rau",IF(AND(T968&lt;&gt;"Hình KDB",T968&lt;&gt;"Hình tele"),"Chưa xác định",IF(N(O968)&gt;0,IF(OR(T968="Hình KDB",T968="Hình tele",ISNUMBER(SEARCH("Hình KDB",T968)),ISNUMBER(SEARCH("Hình tele",T968)),ISNUMBER(SEARCH("sai code",T968)),ISNUMBER(SEARCH("Thiếu kiện",U968))),"Kho rau","Chưa xác định"),IF(OR(T968="Hình KDB",T968="Hình tele",ISNUMBER(SEARCH("Hình KDB",T968)),ISNUMBER(SEARCH("Hình tele",T968)),ISNUMBER(SEARCH("sai code",T968)),ISNUMBER(SEARCH("Thiếu kiện",U968))),"Kho rau",IF(V968="Chưa xác định","Chưa xác định",IF(OR(V968="DC giao thiếu",V968="TX giao thiếu kiện",V968="Hàng không đạt CL"),"Kho rau","")))))))</f>
        <v>Chưa xác định</v>
      </c>
      <c r="Z968" s="131" t="s">
        <v>3828</v>
      </c>
      <c r="AA968" s="124"/>
      <c r="AB968" s="132"/>
      <c r="AC968" s="133"/>
      <c r="AD968" s="134"/>
      <c r="AE968" s="133"/>
      <c r="AF968" s="135" t="str">
        <f t="array" ref="AF968">xlookup($E:$E,'CLV2'!$A:$A,'CLV2'!E:E)</f>
        <v>2.VEGETABLES</v>
      </c>
      <c r="AG968" s="135" t="str">
        <f t="shared" si="10"/>
        <v>Pack</v>
      </c>
      <c r="AH968" s="136">
        <f t="shared" si="11"/>
        <v>0.2</v>
      </c>
      <c r="AI968" s="137">
        <f t="array" ref="AI968">XLOOKUP(E968,'Đơn giá'!A:A,'Đơn giá'!D:D)</f>
        <v>11750</v>
      </c>
      <c r="AJ968" s="138">
        <f t="shared" si="12"/>
        <v>11750</v>
      </c>
      <c r="AK968" s="138">
        <f t="shared" si="13"/>
        <v>0</v>
      </c>
      <c r="AL968" s="138">
        <f t="shared" si="14"/>
        <v>0</v>
      </c>
      <c r="AM968" s="138">
        <f t="shared" si="15"/>
        <v>0</v>
      </c>
      <c r="AN968" s="138">
        <f t="shared" si="16"/>
        <v>11750</v>
      </c>
      <c r="AO968" s="139" t="str">
        <f t="array" ref="AO968">XLOOKUP($D:$D,'DS ST'!$J:$J,'DS ST'!K:K)</f>
        <v>SC011310 - Hồ Xuân Thịnh</v>
      </c>
      <c r="AP968" s="139" t="str">
        <f t="array" ref="AP968">XLOOKUP($D:$D,'DS ST'!$J:$J,'DS ST'!L:L)</f>
        <v>Nguyễn Thị Cà</v>
      </c>
      <c r="AQ968" s="139" t="str">
        <f t="array" ref="AQ968">XLOOKUP($D:$D,'DS ST'!$J:$J,'DS ST'!M:M)</f>
        <v>HCM 021</v>
      </c>
      <c r="AR968" s="140"/>
      <c r="AS968" s="140"/>
      <c r="AT968" s="135" t="str">
        <f t="array" ref="AT968">xlookup($E:$E,'CLV2'!$A:$A,'CLV2'!$F:$F)</f>
        <v>3.LEAFY VEGGIES</v>
      </c>
      <c r="AU968" s="135" t="str">
        <f t="array" ref="AU968">xlookup($E:$E,'CLV2'!$A:$A,'CLV2'!$G:$G)</f>
        <v>4.Rau Cải</v>
      </c>
      <c r="AV968" s="142"/>
      <c r="AW968" s="143"/>
      <c r="AX968" s="144"/>
    </row>
    <row r="969" ht="22.5" customHeight="1">
      <c r="A969" s="113"/>
      <c r="B969" s="114">
        <v>46236.0</v>
      </c>
      <c r="C969" s="115" t="s">
        <v>1007</v>
      </c>
      <c r="D969" s="116" t="str">
        <f>VLOOKUP(C969,'DS ST'!A:B,2,0)</f>
        <v>LTC</v>
      </c>
      <c r="E969" s="117">
        <v>10968.0</v>
      </c>
      <c r="F969" s="115" t="s">
        <v>82</v>
      </c>
      <c r="G969" s="115" t="s">
        <v>855</v>
      </c>
      <c r="H969" s="118">
        <v>2.0</v>
      </c>
      <c r="I969" s="118">
        <v>0.0</v>
      </c>
      <c r="J969" s="119">
        <f t="shared" si="4"/>
        <v>2</v>
      </c>
      <c r="K969" s="115" t="s">
        <v>5780</v>
      </c>
      <c r="L969" s="121" t="str">
        <f t="shared" si="5"/>
        <v>PT160323410968</v>
      </c>
      <c r="M969" s="219" t="s">
        <v>5781</v>
      </c>
      <c r="N969" s="122"/>
      <c r="O969" s="122"/>
      <c r="P969" s="119">
        <f t="shared" si="6"/>
        <v>2</v>
      </c>
      <c r="Q969" s="124"/>
      <c r="R969" s="124"/>
      <c r="S969" s="124"/>
      <c r="T969" s="125"/>
      <c r="U969" s="126" t="s">
        <v>697</v>
      </c>
      <c r="V969" s="127" t="s">
        <v>1500</v>
      </c>
      <c r="W969" s="129" t="str">
        <f t="shared" si="7"/>
        <v/>
      </c>
      <c r="X969" s="129" t="str">
        <f t="shared" si="34"/>
        <v/>
      </c>
      <c r="Y969" s="130" t="str">
        <f t="shared" si="50"/>
        <v>Chưa xác định</v>
      </c>
      <c r="Z969" s="131" t="s">
        <v>3828</v>
      </c>
      <c r="AA969" s="124"/>
      <c r="AB969" s="132"/>
      <c r="AC969" s="133"/>
      <c r="AD969" s="134"/>
      <c r="AE969" s="133"/>
      <c r="AF969" s="135" t="str">
        <f t="array" ref="AF969">xlookup($E:$E,'CLV2'!$A:$A,'CLV2'!E:E)</f>
        <v>2.FRUITS</v>
      </c>
      <c r="AG969" s="135" t="str">
        <f t="shared" si="10"/>
        <v>Pack</v>
      </c>
      <c r="AH969" s="136">
        <f t="shared" si="11"/>
        <v>1</v>
      </c>
      <c r="AI969" s="137">
        <f t="array" ref="AI969">XLOOKUP(E969,'Đơn giá'!A:A,'Đơn giá'!D:D)</f>
        <v>20000</v>
      </c>
      <c r="AJ969" s="138">
        <f t="shared" si="12"/>
        <v>40000</v>
      </c>
      <c r="AK969" s="138">
        <f t="shared" si="13"/>
        <v>0</v>
      </c>
      <c r="AL969" s="138">
        <f t="shared" si="14"/>
        <v>0</v>
      </c>
      <c r="AM969" s="138">
        <f t="shared" si="15"/>
        <v>0</v>
      </c>
      <c r="AN969" s="138">
        <f t="shared" si="16"/>
        <v>40000</v>
      </c>
      <c r="AO969" s="139" t="str">
        <f t="array" ref="AO969">XLOOKUP($D:$D,'DS ST'!$J:$J,'DS ST'!K:K)</f>
        <v>SC002206 - Hứa Thái Hiển</v>
      </c>
      <c r="AP969" s="139" t="str">
        <f t="array" ref="AP969">XLOOKUP($D:$D,'DS ST'!$J:$J,'DS ST'!L:L)</f>
        <v>Võ Thị Huệ</v>
      </c>
      <c r="AQ969" s="139" t="str">
        <f t="array" ref="AQ969">XLOOKUP($D:$D,'DS ST'!$J:$J,'DS ST'!M:M)</f>
        <v>HCM 023</v>
      </c>
      <c r="AR969" s="140"/>
      <c r="AS969" s="140"/>
      <c r="AT969" s="135" t="str">
        <f t="array" ref="AT969">xlookup($E:$E,'CLV2'!$A:$A,'CLV2'!$F:$F)</f>
        <v>3.LOCAL FRUITS</v>
      </c>
      <c r="AU969" s="135" t="str">
        <f t="array" ref="AU969">xlookup($E:$E,'CLV2'!$A:$A,'CLV2'!$G:$G)</f>
        <v>4.Chuối</v>
      </c>
      <c r="AV969" s="142"/>
      <c r="AW969" s="143"/>
      <c r="AX969" s="144"/>
    </row>
    <row r="970" ht="22.5" customHeight="1">
      <c r="A970" s="113"/>
      <c r="B970" s="114">
        <v>46236.0</v>
      </c>
      <c r="C970" s="115" t="s">
        <v>1007</v>
      </c>
      <c r="D970" s="116" t="str">
        <f>VLOOKUP(C970,'DS ST'!A:B,2,0)</f>
        <v>LTC</v>
      </c>
      <c r="E970" s="117">
        <v>11375.0</v>
      </c>
      <c r="F970" s="115" t="s">
        <v>97</v>
      </c>
      <c r="G970" s="115" t="s">
        <v>29</v>
      </c>
      <c r="H970" s="118">
        <v>12.0</v>
      </c>
      <c r="I970" s="118">
        <v>10.0</v>
      </c>
      <c r="J970" s="119">
        <f t="shared" si="4"/>
        <v>2</v>
      </c>
      <c r="K970" s="115" t="s">
        <v>5780</v>
      </c>
      <c r="L970" s="121" t="str">
        <f t="shared" si="5"/>
        <v>PT160323411375</v>
      </c>
      <c r="M970" s="219" t="s">
        <v>5781</v>
      </c>
      <c r="N970" s="122"/>
      <c r="O970" s="122"/>
      <c r="P970" s="119">
        <f t="shared" si="6"/>
        <v>2</v>
      </c>
      <c r="Q970" s="124"/>
      <c r="R970" s="124"/>
      <c r="S970" s="124"/>
      <c r="T970" s="125" t="s">
        <v>695</v>
      </c>
      <c r="U970" s="126" t="s">
        <v>697</v>
      </c>
      <c r="V970" s="127" t="s">
        <v>1500</v>
      </c>
      <c r="W970" s="129" t="str">
        <f t="shared" si="7"/>
        <v/>
      </c>
      <c r="X970" s="129" t="str">
        <f t="shared" si="34"/>
        <v/>
      </c>
      <c r="Y970" s="130" t="str">
        <f t="shared" si="50"/>
        <v>Kho rau</v>
      </c>
      <c r="Z970" s="131" t="s">
        <v>745</v>
      </c>
      <c r="AA970" s="124"/>
      <c r="AB970" s="132"/>
      <c r="AC970" s="133"/>
      <c r="AD970" s="134"/>
      <c r="AE970" s="133"/>
      <c r="AF970" s="135" t="str">
        <f t="array" ref="AF970">xlookup($E:$E,'CLV2'!$A:$A,'CLV2'!E:E)</f>
        <v>2.VEGETABLES</v>
      </c>
      <c r="AG970" s="135" t="str">
        <f t="shared" si="10"/>
        <v>Pack</v>
      </c>
      <c r="AH970" s="136">
        <f t="shared" si="11"/>
        <v>0.1666666667</v>
      </c>
      <c r="AI970" s="137">
        <f t="array" ref="AI970">XLOOKUP(E970,'Đơn giá'!A:A,'Đơn giá'!D:D)</f>
        <v>13000</v>
      </c>
      <c r="AJ970" s="138">
        <f t="shared" si="12"/>
        <v>26000</v>
      </c>
      <c r="AK970" s="138">
        <f t="shared" si="13"/>
        <v>0</v>
      </c>
      <c r="AL970" s="138">
        <f t="shared" si="14"/>
        <v>0</v>
      </c>
      <c r="AM970" s="138">
        <f t="shared" si="15"/>
        <v>26000</v>
      </c>
      <c r="AN970" s="138">
        <f t="shared" si="16"/>
        <v>0</v>
      </c>
      <c r="AO970" s="139" t="str">
        <f t="array" ref="AO970">XLOOKUP($D:$D,'DS ST'!$J:$J,'DS ST'!K:K)</f>
        <v>SC002206 - Hứa Thái Hiển</v>
      </c>
      <c r="AP970" s="139" t="str">
        <f t="array" ref="AP970">XLOOKUP($D:$D,'DS ST'!$J:$J,'DS ST'!L:L)</f>
        <v>Võ Thị Huệ</v>
      </c>
      <c r="AQ970" s="139" t="str">
        <f t="array" ref="AQ970">XLOOKUP($D:$D,'DS ST'!$J:$J,'DS ST'!M:M)</f>
        <v>HCM 023</v>
      </c>
      <c r="AR970" s="140"/>
      <c r="AS970" s="140"/>
      <c r="AT970" s="135" t="str">
        <f t="array" ref="AT970">xlookup($E:$E,'CLV2'!$A:$A,'CLV2'!$F:$F)</f>
        <v>3.LEAFY VEGGIES</v>
      </c>
      <c r="AU970" s="135" t="str">
        <f t="array" ref="AU970">xlookup($E:$E,'CLV2'!$A:$A,'CLV2'!$G:$G)</f>
        <v>4.Rau Ăn Lá Thông Dụng</v>
      </c>
      <c r="AV970" s="142"/>
      <c r="AW970" s="143"/>
      <c r="AX970" s="144"/>
    </row>
    <row r="971" ht="22.5" customHeight="1">
      <c r="A971" s="113"/>
      <c r="B971" s="114">
        <v>46236.0</v>
      </c>
      <c r="C971" s="115" t="s">
        <v>1007</v>
      </c>
      <c r="D971" s="116" t="str">
        <f>VLOOKUP(C971,'DS ST'!A:B,2,0)</f>
        <v>LTC</v>
      </c>
      <c r="E971" s="117">
        <v>1100816.0</v>
      </c>
      <c r="F971" s="115" t="s">
        <v>919</v>
      </c>
      <c r="G971" s="115" t="s">
        <v>104</v>
      </c>
      <c r="H971" s="118">
        <v>14.5</v>
      </c>
      <c r="I971" s="118">
        <v>14.42</v>
      </c>
      <c r="J971" s="119">
        <f t="shared" si="4"/>
        <v>0.08</v>
      </c>
      <c r="K971" s="115" t="s">
        <v>5780</v>
      </c>
      <c r="L971" s="121" t="str">
        <f t="shared" si="5"/>
        <v>PT16032341100816</v>
      </c>
      <c r="M971" s="219" t="s">
        <v>5781</v>
      </c>
      <c r="N971" s="122">
        <v>0.08000000000000007</v>
      </c>
      <c r="O971" s="122"/>
      <c r="P971" s="119">
        <f t="shared" si="6"/>
        <v>0</v>
      </c>
      <c r="Q971" s="124"/>
      <c r="R971" s="124"/>
      <c r="S971" s="124"/>
      <c r="T971" s="125" t="s">
        <v>695</v>
      </c>
      <c r="U971" s="126" t="s">
        <v>697</v>
      </c>
      <c r="V971" s="127" t="s">
        <v>492</v>
      </c>
      <c r="W971" s="129" t="str">
        <f t="shared" si="7"/>
        <v>Hao hụt</v>
      </c>
      <c r="X971" s="129" t="str">
        <f t="shared" si="34"/>
        <v/>
      </c>
      <c r="Y971" s="154" t="s">
        <v>499</v>
      </c>
      <c r="Z971" s="131" t="s">
        <v>745</v>
      </c>
      <c r="AA971" s="124"/>
      <c r="AB971" s="132"/>
      <c r="AC971" s="133"/>
      <c r="AD971" s="134"/>
      <c r="AE971" s="133"/>
      <c r="AF971" s="135" t="str">
        <f t="array" ref="AF971">xlookup($E:$E,'CLV2'!$A:$A,'CLV2'!E:E)</f>
        <v>2.FRUITS</v>
      </c>
      <c r="AG971" s="135" t="str">
        <f t="shared" si="10"/>
        <v>KG</v>
      </c>
      <c r="AH971" s="136">
        <f t="shared" si="11"/>
        <v>0.005517241379</v>
      </c>
      <c r="AI971" s="137">
        <f t="array" ref="AI971">XLOOKUP(E971,'Đơn giá'!A:A,'Đơn giá'!D:D)</f>
        <v>19000</v>
      </c>
      <c r="AJ971" s="138">
        <f t="shared" si="12"/>
        <v>1520</v>
      </c>
      <c r="AK971" s="138">
        <f t="shared" si="13"/>
        <v>1520</v>
      </c>
      <c r="AL971" s="138">
        <f t="shared" si="14"/>
        <v>0</v>
      </c>
      <c r="AM971" s="138">
        <f t="shared" si="15"/>
        <v>0</v>
      </c>
      <c r="AN971" s="138">
        <f t="shared" si="16"/>
        <v>0</v>
      </c>
      <c r="AO971" s="139" t="str">
        <f t="array" ref="AO971">XLOOKUP($D:$D,'DS ST'!$J:$J,'DS ST'!K:K)</f>
        <v>SC002206 - Hứa Thái Hiển</v>
      </c>
      <c r="AP971" s="139" t="str">
        <f t="array" ref="AP971">XLOOKUP($D:$D,'DS ST'!$J:$J,'DS ST'!L:L)</f>
        <v>Võ Thị Huệ</v>
      </c>
      <c r="AQ971" s="139" t="str">
        <f t="array" ref="AQ971">XLOOKUP($D:$D,'DS ST'!$J:$J,'DS ST'!M:M)</f>
        <v>HCM 023</v>
      </c>
      <c r="AR971" s="140"/>
      <c r="AS971" s="140"/>
      <c r="AT971" s="135" t="str">
        <f t="array" ref="AT971">xlookup($E:$E,'CLV2'!$A:$A,'CLV2'!$F:$F)</f>
        <v>3.LOCAL FRUITS</v>
      </c>
      <c r="AU971" s="135" t="str">
        <f t="array" ref="AU971">xlookup($E:$E,'CLV2'!$A:$A,'CLV2'!$G:$G)</f>
        <v>4.Dưa Hấu</v>
      </c>
      <c r="AV971" s="142"/>
      <c r="AW971" s="143"/>
      <c r="AX971" s="144"/>
    </row>
    <row r="972" ht="22.5" customHeight="1">
      <c r="A972" s="113"/>
      <c r="B972" s="114">
        <v>46236.0</v>
      </c>
      <c r="C972" s="115" t="s">
        <v>1007</v>
      </c>
      <c r="D972" s="116" t="str">
        <f>VLOOKUP(C972,'DS ST'!A:B,2,0)</f>
        <v>LTC</v>
      </c>
      <c r="E972" s="117">
        <v>1100867.0</v>
      </c>
      <c r="F972" s="115" t="s">
        <v>924</v>
      </c>
      <c r="G972" s="115" t="s">
        <v>104</v>
      </c>
      <c r="H972" s="118">
        <v>6.0</v>
      </c>
      <c r="I972" s="118">
        <v>5.58</v>
      </c>
      <c r="J972" s="119">
        <f t="shared" si="4"/>
        <v>0.42</v>
      </c>
      <c r="K972" s="115" t="s">
        <v>5780</v>
      </c>
      <c r="L972" s="121" t="str">
        <f t="shared" si="5"/>
        <v>PT16032341100867</v>
      </c>
      <c r="M972" s="219" t="s">
        <v>5781</v>
      </c>
      <c r="N972" s="122"/>
      <c r="O972" s="122"/>
      <c r="P972" s="119">
        <f t="shared" si="6"/>
        <v>0.42</v>
      </c>
      <c r="Q972" s="124"/>
      <c r="R972" s="124"/>
      <c r="S972" s="124"/>
      <c r="T972" s="125" t="s">
        <v>695</v>
      </c>
      <c r="U972" s="126" t="s">
        <v>697</v>
      </c>
      <c r="V972" s="127" t="s">
        <v>1500</v>
      </c>
      <c r="W972" s="129" t="str">
        <f t="shared" si="7"/>
        <v/>
      </c>
      <c r="X972" s="129" t="str">
        <f t="shared" si="34"/>
        <v/>
      </c>
      <c r="Y972" s="154" t="s">
        <v>499</v>
      </c>
      <c r="Z972" s="131" t="s">
        <v>745</v>
      </c>
      <c r="AA972" s="124"/>
      <c r="AB972" s="132"/>
      <c r="AC972" s="133"/>
      <c r="AD972" s="134"/>
      <c r="AE972" s="133"/>
      <c r="AF972" s="135" t="str">
        <f t="array" ref="AF972">xlookup($E:$E,'CLV2'!$A:$A,'CLV2'!E:E)</f>
        <v>2.FRUITS</v>
      </c>
      <c r="AG972" s="135" t="str">
        <f t="shared" si="10"/>
        <v>KG</v>
      </c>
      <c r="AH972" s="136">
        <f t="shared" si="11"/>
        <v>0.07</v>
      </c>
      <c r="AI972" s="137">
        <f t="array" ref="AI972">XLOOKUP(E972,'Đơn giá'!A:A,'Đơn giá'!D:D)</f>
        <v>33000</v>
      </c>
      <c r="AJ972" s="138">
        <f t="shared" si="12"/>
        <v>13860</v>
      </c>
      <c r="AK972" s="138">
        <f t="shared" si="13"/>
        <v>0</v>
      </c>
      <c r="AL972" s="138">
        <f t="shared" si="14"/>
        <v>0</v>
      </c>
      <c r="AM972" s="138">
        <f t="shared" si="15"/>
        <v>13860</v>
      </c>
      <c r="AN972" s="138">
        <f t="shared" si="16"/>
        <v>0</v>
      </c>
      <c r="AO972" s="139" t="str">
        <f t="array" ref="AO972">XLOOKUP($D:$D,'DS ST'!$J:$J,'DS ST'!K:K)</f>
        <v>SC002206 - Hứa Thái Hiển</v>
      </c>
      <c r="AP972" s="139" t="str">
        <f t="array" ref="AP972">XLOOKUP($D:$D,'DS ST'!$J:$J,'DS ST'!L:L)</f>
        <v>Võ Thị Huệ</v>
      </c>
      <c r="AQ972" s="139" t="str">
        <f t="array" ref="AQ972">XLOOKUP($D:$D,'DS ST'!$J:$J,'DS ST'!M:M)</f>
        <v>HCM 023</v>
      </c>
      <c r="AR972" s="140"/>
      <c r="AS972" s="140"/>
      <c r="AT972" s="135" t="str">
        <f t="array" ref="AT972">xlookup($E:$E,'CLV2'!$A:$A,'CLV2'!$F:$F)</f>
        <v>3.LOCAL FRUITS</v>
      </c>
      <c r="AU972" s="135" t="str">
        <f t="array" ref="AU972">xlookup($E:$E,'CLV2'!$A:$A,'CLV2'!$G:$G)</f>
        <v>4.Bưởi</v>
      </c>
      <c r="AV972" s="142"/>
      <c r="AW972" s="143"/>
      <c r="AX972" s="144"/>
    </row>
    <row r="973" ht="22.5" customHeight="1">
      <c r="A973" s="113"/>
      <c r="B973" s="114">
        <v>46236.0</v>
      </c>
      <c r="C973" s="115" t="s">
        <v>1007</v>
      </c>
      <c r="D973" s="116" t="str">
        <f>VLOOKUP(C973,'DS ST'!A:B,2,0)</f>
        <v>LTC</v>
      </c>
      <c r="E973" s="117">
        <v>1101062.0</v>
      </c>
      <c r="F973" s="115" t="s">
        <v>103</v>
      </c>
      <c r="G973" s="115" t="s">
        <v>104</v>
      </c>
      <c r="H973" s="118">
        <v>20.1</v>
      </c>
      <c r="I973" s="118">
        <v>19.88</v>
      </c>
      <c r="J973" s="119">
        <f t="shared" si="4"/>
        <v>0.22</v>
      </c>
      <c r="K973" s="115" t="s">
        <v>5780</v>
      </c>
      <c r="L973" s="121" t="str">
        <f t="shared" si="5"/>
        <v>PT16032341101062</v>
      </c>
      <c r="M973" s="219" t="s">
        <v>5781</v>
      </c>
      <c r="N973" s="122">
        <v>0.22000000000000242</v>
      </c>
      <c r="O973" s="122"/>
      <c r="P973" s="119">
        <f t="shared" si="6"/>
        <v>0</v>
      </c>
      <c r="Q973" s="124"/>
      <c r="R973" s="124"/>
      <c r="S973" s="124"/>
      <c r="T973" s="125" t="s">
        <v>695</v>
      </c>
      <c r="U973" s="126" t="s">
        <v>697</v>
      </c>
      <c r="V973" s="127" t="s">
        <v>492</v>
      </c>
      <c r="W973" s="129" t="str">
        <f t="shared" si="7"/>
        <v>Hao hụt</v>
      </c>
      <c r="X973" s="129" t="str">
        <f t="shared" si="34"/>
        <v/>
      </c>
      <c r="Y973" s="154" t="s">
        <v>499</v>
      </c>
      <c r="Z973" s="131" t="s">
        <v>745</v>
      </c>
      <c r="AA973" s="124"/>
      <c r="AB973" s="132"/>
      <c r="AC973" s="133"/>
      <c r="AD973" s="134"/>
      <c r="AE973" s="133"/>
      <c r="AF973" s="135" t="str">
        <f t="array" ref="AF973">xlookup($E:$E,'CLV2'!$A:$A,'CLV2'!E:E)</f>
        <v>2.FRUITS</v>
      </c>
      <c r="AG973" s="135" t="str">
        <f t="shared" si="10"/>
        <v>KG</v>
      </c>
      <c r="AH973" s="136">
        <f t="shared" si="11"/>
        <v>0.01094527363</v>
      </c>
      <c r="AI973" s="137">
        <f t="array" ref="AI973">XLOOKUP(E973,'Đơn giá'!A:A,'Đơn giá'!D:D)</f>
        <v>23000</v>
      </c>
      <c r="AJ973" s="138">
        <f t="shared" si="12"/>
        <v>5060</v>
      </c>
      <c r="AK973" s="138">
        <f t="shared" si="13"/>
        <v>5060</v>
      </c>
      <c r="AL973" s="138">
        <f t="shared" si="14"/>
        <v>0</v>
      </c>
      <c r="AM973" s="138">
        <f t="shared" si="15"/>
        <v>0</v>
      </c>
      <c r="AN973" s="138">
        <f t="shared" si="16"/>
        <v>0</v>
      </c>
      <c r="AO973" s="139" t="str">
        <f t="array" ref="AO973">XLOOKUP($D:$D,'DS ST'!$J:$J,'DS ST'!K:K)</f>
        <v>SC002206 - Hứa Thái Hiển</v>
      </c>
      <c r="AP973" s="139" t="str">
        <f t="array" ref="AP973">XLOOKUP($D:$D,'DS ST'!$J:$J,'DS ST'!L:L)</f>
        <v>Võ Thị Huệ</v>
      </c>
      <c r="AQ973" s="139" t="str">
        <f t="array" ref="AQ973">XLOOKUP($D:$D,'DS ST'!$J:$J,'DS ST'!M:M)</f>
        <v>HCM 023</v>
      </c>
      <c r="AR973" s="140"/>
      <c r="AS973" s="140"/>
      <c r="AT973" s="135" t="str">
        <f t="array" ref="AT973">xlookup($E:$E,'CLV2'!$A:$A,'CLV2'!$F:$F)</f>
        <v>3.LOCAL FRUITS</v>
      </c>
      <c r="AU973" s="135" t="str">
        <f t="array" ref="AU973">xlookup($E:$E,'CLV2'!$A:$A,'CLV2'!$G:$G)</f>
        <v>4.Chuối</v>
      </c>
      <c r="AV973" s="142"/>
      <c r="AW973" s="143"/>
      <c r="AX973" s="144"/>
    </row>
    <row r="974" ht="22.5" customHeight="1">
      <c r="A974" s="113"/>
      <c r="B974" s="114">
        <v>46236.0</v>
      </c>
      <c r="C974" s="115" t="s">
        <v>1007</v>
      </c>
      <c r="D974" s="116" t="str">
        <f>VLOOKUP(C974,'DS ST'!A:B,2,0)</f>
        <v>LTC</v>
      </c>
      <c r="E974" s="117">
        <v>1101079.0</v>
      </c>
      <c r="F974" s="115" t="s">
        <v>2047</v>
      </c>
      <c r="G974" s="115" t="s">
        <v>104</v>
      </c>
      <c r="H974" s="118">
        <v>9.0</v>
      </c>
      <c r="I974" s="118">
        <v>8.92</v>
      </c>
      <c r="J974" s="119">
        <f t="shared" si="4"/>
        <v>0.08</v>
      </c>
      <c r="K974" s="115" t="s">
        <v>5780</v>
      </c>
      <c r="L974" s="121" t="str">
        <f t="shared" si="5"/>
        <v>PT16032341101079</v>
      </c>
      <c r="M974" s="219" t="s">
        <v>5781</v>
      </c>
      <c r="N974" s="122">
        <v>0.08000000000000007</v>
      </c>
      <c r="O974" s="122"/>
      <c r="P974" s="119">
        <f t="shared" si="6"/>
        <v>0</v>
      </c>
      <c r="Q974" s="124"/>
      <c r="R974" s="124"/>
      <c r="S974" s="124"/>
      <c r="T974" s="125" t="s">
        <v>695</v>
      </c>
      <c r="U974" s="126" t="s">
        <v>697</v>
      </c>
      <c r="V974" s="127" t="s">
        <v>492</v>
      </c>
      <c r="W974" s="129" t="str">
        <f t="shared" si="7"/>
        <v>Hao hụt</v>
      </c>
      <c r="X974" s="129" t="str">
        <f t="shared" si="34"/>
        <v/>
      </c>
      <c r="Y974" s="154" t="s">
        <v>499</v>
      </c>
      <c r="Z974" s="131" t="s">
        <v>745</v>
      </c>
      <c r="AA974" s="124"/>
      <c r="AB974" s="132"/>
      <c r="AC974" s="133"/>
      <c r="AD974" s="134"/>
      <c r="AE974" s="133"/>
      <c r="AF974" s="135" t="str">
        <f t="array" ref="AF974">xlookup($E:$E,'CLV2'!$A:$A,'CLV2'!E:E)</f>
        <v>2.FRUITS</v>
      </c>
      <c r="AG974" s="135" t="str">
        <f t="shared" si="10"/>
        <v>KG</v>
      </c>
      <c r="AH974" s="136">
        <f t="shared" si="11"/>
        <v>0.008888888889</v>
      </c>
      <c r="AI974" s="137">
        <f t="array" ref="AI974">XLOOKUP(E974,'Đơn giá'!A:A,'Đơn giá'!D:D)</f>
        <v>69416</v>
      </c>
      <c r="AJ974" s="138">
        <f t="shared" si="12"/>
        <v>5553.28</v>
      </c>
      <c r="AK974" s="138">
        <f t="shared" si="13"/>
        <v>5553.28</v>
      </c>
      <c r="AL974" s="138">
        <f t="shared" si="14"/>
        <v>0</v>
      </c>
      <c r="AM974" s="138">
        <f t="shared" si="15"/>
        <v>0</v>
      </c>
      <c r="AN974" s="138">
        <f t="shared" si="16"/>
        <v>0</v>
      </c>
      <c r="AO974" s="139" t="str">
        <f t="array" ref="AO974">XLOOKUP($D:$D,'DS ST'!$J:$J,'DS ST'!K:K)</f>
        <v>SC002206 - Hứa Thái Hiển</v>
      </c>
      <c r="AP974" s="139" t="str">
        <f t="array" ref="AP974">XLOOKUP($D:$D,'DS ST'!$J:$J,'DS ST'!L:L)</f>
        <v>Võ Thị Huệ</v>
      </c>
      <c r="AQ974" s="139" t="str">
        <f t="array" ref="AQ974">XLOOKUP($D:$D,'DS ST'!$J:$J,'DS ST'!M:M)</f>
        <v>HCM 023</v>
      </c>
      <c r="AR974" s="140"/>
      <c r="AS974" s="140"/>
      <c r="AT974" s="135" t="str">
        <f t="array" ref="AT974">xlookup($E:$E,'CLV2'!$A:$A,'CLV2'!$F:$F)</f>
        <v>3.LOCAL FRUITS</v>
      </c>
      <c r="AU974" s="135" t="str">
        <f t="array" ref="AU974">xlookup($E:$E,'CLV2'!$A:$A,'CLV2'!$G:$G)</f>
        <v>4.Bơ</v>
      </c>
      <c r="AV974" s="142"/>
      <c r="AW974" s="143"/>
      <c r="AX974" s="144"/>
    </row>
    <row r="975" ht="22.5" customHeight="1">
      <c r="A975" s="113"/>
      <c r="B975" s="114">
        <v>46236.0</v>
      </c>
      <c r="C975" s="115" t="s">
        <v>1007</v>
      </c>
      <c r="D975" s="116" t="str">
        <f>VLOOKUP(C975,'DS ST'!A:B,2,0)</f>
        <v>LTC</v>
      </c>
      <c r="E975" s="117">
        <v>1101592.0</v>
      </c>
      <c r="F975" s="115" t="s">
        <v>1161</v>
      </c>
      <c r="G975" s="115" t="s">
        <v>104</v>
      </c>
      <c r="H975" s="118">
        <v>10.6</v>
      </c>
      <c r="I975" s="118">
        <v>10.32</v>
      </c>
      <c r="J975" s="119">
        <f t="shared" si="4"/>
        <v>0.28</v>
      </c>
      <c r="K975" s="115" t="s">
        <v>5780</v>
      </c>
      <c r="L975" s="121" t="str">
        <f t="shared" si="5"/>
        <v>PT16032341101592</v>
      </c>
      <c r="M975" s="219" t="s">
        <v>5781</v>
      </c>
      <c r="N975" s="122">
        <v>0.27999999999999936</v>
      </c>
      <c r="O975" s="122"/>
      <c r="P975" s="119">
        <f t="shared" si="6"/>
        <v>0</v>
      </c>
      <c r="Q975" s="124"/>
      <c r="R975" s="124"/>
      <c r="S975" s="124"/>
      <c r="T975" s="125" t="s">
        <v>695</v>
      </c>
      <c r="U975" s="126" t="s">
        <v>697</v>
      </c>
      <c r="V975" s="127" t="s">
        <v>492</v>
      </c>
      <c r="W975" s="129" t="str">
        <f t="shared" si="7"/>
        <v>Hao hụt</v>
      </c>
      <c r="X975" s="129" t="str">
        <f t="shared" si="34"/>
        <v/>
      </c>
      <c r="Y975" s="154" t="s">
        <v>499</v>
      </c>
      <c r="Z975" s="131" t="s">
        <v>745</v>
      </c>
      <c r="AA975" s="124"/>
      <c r="AB975" s="132"/>
      <c r="AC975" s="133"/>
      <c r="AD975" s="134"/>
      <c r="AE975" s="133"/>
      <c r="AF975" s="135" t="str">
        <f t="array" ref="AF975">xlookup($E:$E,'CLV2'!$A:$A,'CLV2'!E:E)</f>
        <v>2.FRUITS</v>
      </c>
      <c r="AG975" s="135" t="str">
        <f t="shared" si="10"/>
        <v>KG</v>
      </c>
      <c r="AH975" s="136">
        <f t="shared" si="11"/>
        <v>0.02641509434</v>
      </c>
      <c r="AI975" s="137">
        <f t="array" ref="AI975">XLOOKUP(E975,'Đơn giá'!A:A,'Đơn giá'!D:D)</f>
        <v>73000</v>
      </c>
      <c r="AJ975" s="138">
        <f t="shared" si="12"/>
        <v>20440</v>
      </c>
      <c r="AK975" s="138">
        <f t="shared" si="13"/>
        <v>20440</v>
      </c>
      <c r="AL975" s="138">
        <f t="shared" si="14"/>
        <v>0</v>
      </c>
      <c r="AM975" s="138">
        <f t="shared" si="15"/>
        <v>0</v>
      </c>
      <c r="AN975" s="138">
        <f t="shared" si="16"/>
        <v>0</v>
      </c>
      <c r="AO975" s="139" t="str">
        <f t="array" ref="AO975">XLOOKUP($D:$D,'DS ST'!$J:$J,'DS ST'!K:K)</f>
        <v>SC002206 - Hứa Thái Hiển</v>
      </c>
      <c r="AP975" s="139" t="str">
        <f t="array" ref="AP975">XLOOKUP($D:$D,'DS ST'!$J:$J,'DS ST'!L:L)</f>
        <v>Võ Thị Huệ</v>
      </c>
      <c r="AQ975" s="139" t="str">
        <f t="array" ref="AQ975">XLOOKUP($D:$D,'DS ST'!$J:$J,'DS ST'!M:M)</f>
        <v>HCM 023</v>
      </c>
      <c r="AR975" s="140"/>
      <c r="AS975" s="140"/>
      <c r="AT975" s="135" t="str">
        <f t="array" ref="AT975">xlookup($E:$E,'CLV2'!$A:$A,'CLV2'!$F:$F)</f>
        <v>3.LOCAL FRUITS</v>
      </c>
      <c r="AU975" s="135" t="str">
        <f t="array" ref="AU975">xlookup($E:$E,'CLV2'!$A:$A,'CLV2'!$G:$G)</f>
        <v>4.Sầu Riêng</v>
      </c>
      <c r="AV975" s="142"/>
      <c r="AW975" s="143"/>
      <c r="AX975" s="144"/>
    </row>
    <row r="976" ht="22.5" customHeight="1">
      <c r="A976" s="113"/>
      <c r="B976" s="114">
        <v>46236.0</v>
      </c>
      <c r="C976" s="115" t="s">
        <v>1007</v>
      </c>
      <c r="D976" s="116" t="str">
        <f>VLOOKUP(C976,'DS ST'!A:B,2,0)</f>
        <v>LTC</v>
      </c>
      <c r="E976" s="117">
        <v>1102981.0</v>
      </c>
      <c r="F976" s="115" t="s">
        <v>5260</v>
      </c>
      <c r="G976" s="115" t="s">
        <v>104</v>
      </c>
      <c r="H976" s="118">
        <v>6.1</v>
      </c>
      <c r="I976" s="118">
        <v>5.96</v>
      </c>
      <c r="J976" s="119">
        <f t="shared" si="4"/>
        <v>0.14</v>
      </c>
      <c r="K976" s="115" t="s">
        <v>5780</v>
      </c>
      <c r="L976" s="121" t="str">
        <f t="shared" si="5"/>
        <v>PT16032341102981</v>
      </c>
      <c r="M976" s="219" t="s">
        <v>5781</v>
      </c>
      <c r="N976" s="122">
        <v>0.13999999999999968</v>
      </c>
      <c r="O976" s="122"/>
      <c r="P976" s="119">
        <f t="shared" si="6"/>
        <v>0</v>
      </c>
      <c r="Q976" s="124"/>
      <c r="R976" s="124"/>
      <c r="S976" s="124"/>
      <c r="T976" s="125" t="s">
        <v>695</v>
      </c>
      <c r="U976" s="126" t="s">
        <v>697</v>
      </c>
      <c r="V976" s="127" t="s">
        <v>492</v>
      </c>
      <c r="W976" s="129" t="str">
        <f t="shared" si="7"/>
        <v>Hao hụt</v>
      </c>
      <c r="X976" s="129" t="str">
        <f t="shared" si="34"/>
        <v/>
      </c>
      <c r="Y976" s="154" t="s">
        <v>499</v>
      </c>
      <c r="Z976" s="131" t="s">
        <v>745</v>
      </c>
      <c r="AA976" s="124"/>
      <c r="AB976" s="132"/>
      <c r="AC976" s="133"/>
      <c r="AD976" s="134"/>
      <c r="AE976" s="133"/>
      <c r="AF976" s="135" t="str">
        <f t="array" ref="AF976">xlookup($E:$E,'CLV2'!$A:$A,'CLV2'!E:E)</f>
        <v>2.FRUITS</v>
      </c>
      <c r="AG976" s="135" t="str">
        <f t="shared" si="10"/>
        <v>KG</v>
      </c>
      <c r="AH976" s="136">
        <f t="shared" si="11"/>
        <v>0.02295081967</v>
      </c>
      <c r="AI976" s="137" t="str">
        <f t="array" ref="AI976">XLOOKUP(E976,'Đơn giá'!A:A,'Đơn giá'!D:D)</f>
        <v>#N/A</v>
      </c>
      <c r="AJ976" s="138" t="str">
        <f t="shared" si="12"/>
        <v>#N/A</v>
      </c>
      <c r="AK976" s="138" t="str">
        <f t="shared" si="13"/>
        <v>#N/A</v>
      </c>
      <c r="AL976" s="138">
        <f t="shared" si="14"/>
        <v>0</v>
      </c>
      <c r="AM976" s="138" t="str">
        <f t="shared" si="15"/>
        <v>#N/A</v>
      </c>
      <c r="AN976" s="138">
        <f t="shared" si="16"/>
        <v>0</v>
      </c>
      <c r="AO976" s="139" t="str">
        <f t="array" ref="AO976">XLOOKUP($D:$D,'DS ST'!$J:$J,'DS ST'!K:K)</f>
        <v>SC002206 - Hứa Thái Hiển</v>
      </c>
      <c r="AP976" s="139" t="str">
        <f t="array" ref="AP976">XLOOKUP($D:$D,'DS ST'!$J:$J,'DS ST'!L:L)</f>
        <v>Võ Thị Huệ</v>
      </c>
      <c r="AQ976" s="139" t="str">
        <f t="array" ref="AQ976">XLOOKUP($D:$D,'DS ST'!$J:$J,'DS ST'!M:M)</f>
        <v>HCM 023</v>
      </c>
      <c r="AR976" s="140"/>
      <c r="AS976" s="140"/>
      <c r="AT976" s="135" t="str">
        <f t="array" ref="AT976">xlookup($E:$E,'CLV2'!$A:$A,'CLV2'!$F:$F)</f>
        <v>3.LOCAL FRUITS</v>
      </c>
      <c r="AU976" s="135" t="str">
        <f t="array" ref="AU976">xlookup($E:$E,'CLV2'!$A:$A,'CLV2'!$G:$G)</f>
        <v>4.Bơ</v>
      </c>
      <c r="AV976" s="142"/>
      <c r="AW976" s="143"/>
      <c r="AX976" s="144"/>
    </row>
    <row r="977" ht="22.5" customHeight="1">
      <c r="A977" s="113"/>
      <c r="B977" s="114">
        <v>46236.0</v>
      </c>
      <c r="C977" s="115" t="s">
        <v>1020</v>
      </c>
      <c r="D977" s="116" t="str">
        <f>VLOOKUP(C977,'DS ST'!A:B,2,0)</f>
        <v>LVL</v>
      </c>
      <c r="E977" s="117">
        <v>10901.0</v>
      </c>
      <c r="F977" s="115" t="s">
        <v>736</v>
      </c>
      <c r="G977" s="115" t="s">
        <v>29</v>
      </c>
      <c r="H977" s="118">
        <v>23.0</v>
      </c>
      <c r="I977" s="118">
        <v>20.0</v>
      </c>
      <c r="J977" s="119">
        <f t="shared" si="4"/>
        <v>3</v>
      </c>
      <c r="K977" s="115" t="s">
        <v>5782</v>
      </c>
      <c r="L977" s="121" t="str">
        <f t="shared" si="5"/>
        <v>PT160323310901</v>
      </c>
      <c r="M977" s="219" t="s">
        <v>5783</v>
      </c>
      <c r="N977" s="122"/>
      <c r="O977" s="122"/>
      <c r="P977" s="119">
        <f t="shared" si="6"/>
        <v>3</v>
      </c>
      <c r="Q977" s="124"/>
      <c r="R977" s="124"/>
      <c r="S977" s="124"/>
      <c r="T977" s="125"/>
      <c r="U977" s="126" t="s">
        <v>697</v>
      </c>
      <c r="V977" s="127" t="s">
        <v>1500</v>
      </c>
      <c r="W977" s="129" t="str">
        <f t="shared" si="7"/>
        <v/>
      </c>
      <c r="X977" s="129" t="str">
        <f t="shared" si="34"/>
        <v/>
      </c>
      <c r="Y977" s="130" t="str">
        <f t="shared" ref="Y977:Y980" si="51">IF(N(P977)&lt;=0,"",IF(OR(T977="Hình KDB",T977="Hình tele",ISNUMBER(SEARCH("Hình KDB",T977)),ISNUMBER(SEARCH("Hình tele",T977)),ISNUMBER(SEARCH("sai code",T977)),ISNUMBER(SEARCH("Thiếu kiện",U977))),"Kho rau",IF(AND(T977&lt;&gt;"Hình KDB",T977&lt;&gt;"Hình tele"),"Chưa xác định",IF(N(O977)&gt;0,IF(OR(T977="Hình KDB",T977="Hình tele",ISNUMBER(SEARCH("Hình KDB",T977)),ISNUMBER(SEARCH("Hình tele",T977)),ISNUMBER(SEARCH("sai code",T977)),ISNUMBER(SEARCH("Thiếu kiện",U977))),"Kho rau","Chưa xác định"),IF(OR(T977="Hình KDB",T977="Hình tele",ISNUMBER(SEARCH("Hình KDB",T977)),ISNUMBER(SEARCH("Hình tele",T977)),ISNUMBER(SEARCH("sai code",T977)),ISNUMBER(SEARCH("Thiếu kiện",U977))),"Kho rau",IF(V977="Chưa xác định","Chưa xác định",IF(OR(V977="DC giao thiếu",V977="TX giao thiếu kiện",V977="Hàng không đạt CL"),"Kho rau","")))))))</f>
        <v>Chưa xác định</v>
      </c>
      <c r="Z977" s="131" t="s">
        <v>3828</v>
      </c>
      <c r="AA977" s="124"/>
      <c r="AB977" s="132"/>
      <c r="AC977" s="133"/>
      <c r="AD977" s="134"/>
      <c r="AE977" s="133"/>
      <c r="AF977" s="135" t="str">
        <f t="array" ref="AF977">xlookup($E:$E,'CLV2'!$A:$A,'CLV2'!E:E)</f>
        <v>2.VEGETABLES</v>
      </c>
      <c r="AG977" s="135" t="str">
        <f t="shared" si="10"/>
        <v>Pack</v>
      </c>
      <c r="AH977" s="136">
        <f t="shared" si="11"/>
        <v>0.1304347826</v>
      </c>
      <c r="AI977" s="137">
        <f t="array" ref="AI977">XLOOKUP(E977,'Đơn giá'!A:A,'Đơn giá'!D:D)</f>
        <v>9000</v>
      </c>
      <c r="AJ977" s="138">
        <f t="shared" si="12"/>
        <v>27000</v>
      </c>
      <c r="AK977" s="138">
        <f t="shared" si="13"/>
        <v>0</v>
      </c>
      <c r="AL977" s="138">
        <f t="shared" si="14"/>
        <v>0</v>
      </c>
      <c r="AM977" s="138">
        <f t="shared" si="15"/>
        <v>0</v>
      </c>
      <c r="AN977" s="138">
        <f t="shared" si="16"/>
        <v>27000</v>
      </c>
      <c r="AO977" s="139" t="str">
        <f t="array" ref="AO977">XLOOKUP($D:$D,'DS ST'!$J:$J,'DS ST'!K:K)</f>
        <v>SC003831 - Trần Kim Phụng</v>
      </c>
      <c r="AP977" s="139" t="str">
        <f t="array" ref="AP977">XLOOKUP($D:$D,'DS ST'!$J:$J,'DS ST'!L:L)</f>
        <v>Võ Thị Huệ</v>
      </c>
      <c r="AQ977" s="139" t="str">
        <f t="array" ref="AQ977">XLOOKUP($D:$D,'DS ST'!$J:$J,'DS ST'!M:M)</f>
        <v>HCM 004</v>
      </c>
      <c r="AR977" s="140"/>
      <c r="AS977" s="140"/>
      <c r="AT977" s="135" t="str">
        <f t="array" ref="AT977">xlookup($E:$E,'CLV2'!$A:$A,'CLV2'!$F:$F)</f>
        <v>3.LEAFY VEGGIES</v>
      </c>
      <c r="AU977" s="135" t="str">
        <f t="array" ref="AU977">xlookup($E:$E,'CLV2'!$A:$A,'CLV2'!$G:$G)</f>
        <v>4.Rau Cải</v>
      </c>
      <c r="AV977" s="142"/>
      <c r="AW977" s="143"/>
      <c r="AX977" s="144"/>
    </row>
    <row r="978" ht="22.5" customHeight="1">
      <c r="A978" s="113"/>
      <c r="B978" s="114">
        <v>46236.0</v>
      </c>
      <c r="C978" s="115" t="s">
        <v>1020</v>
      </c>
      <c r="D978" s="116" t="str">
        <f>VLOOKUP(C978,'DS ST'!A:B,2,0)</f>
        <v>LVL</v>
      </c>
      <c r="E978" s="117">
        <v>11664.0</v>
      </c>
      <c r="F978" s="115" t="s">
        <v>2660</v>
      </c>
      <c r="G978" s="115" t="s">
        <v>29</v>
      </c>
      <c r="H978" s="118">
        <v>4.0</v>
      </c>
      <c r="I978" s="118">
        <v>3.0</v>
      </c>
      <c r="J978" s="119">
        <f t="shared" si="4"/>
        <v>1</v>
      </c>
      <c r="K978" s="115" t="s">
        <v>5782</v>
      </c>
      <c r="L978" s="121" t="str">
        <f t="shared" si="5"/>
        <v>PT160323311664</v>
      </c>
      <c r="M978" s="219" t="s">
        <v>5783</v>
      </c>
      <c r="N978" s="122"/>
      <c r="O978" s="122"/>
      <c r="P978" s="119">
        <f t="shared" si="6"/>
        <v>1</v>
      </c>
      <c r="Q978" s="124"/>
      <c r="R978" s="124"/>
      <c r="S978" s="124"/>
      <c r="T978" s="125"/>
      <c r="U978" s="126" t="s">
        <v>697</v>
      </c>
      <c r="V978" s="127" t="s">
        <v>1500</v>
      </c>
      <c r="W978" s="129" t="str">
        <f t="shared" si="7"/>
        <v/>
      </c>
      <c r="X978" s="129" t="str">
        <f t="shared" si="34"/>
        <v/>
      </c>
      <c r="Y978" s="130" t="str">
        <f t="shared" si="51"/>
        <v>Chưa xác định</v>
      </c>
      <c r="Z978" s="131" t="s">
        <v>3828</v>
      </c>
      <c r="AA978" s="124"/>
      <c r="AB978" s="132"/>
      <c r="AC978" s="133"/>
      <c r="AD978" s="134"/>
      <c r="AE978" s="133"/>
      <c r="AF978" s="135" t="str">
        <f t="array" ref="AF978">xlookup($E:$E,'CLV2'!$A:$A,'CLV2'!E:E)</f>
        <v>2.VEGETABLES</v>
      </c>
      <c r="AG978" s="135" t="str">
        <f t="shared" si="10"/>
        <v>Pack</v>
      </c>
      <c r="AH978" s="136">
        <f t="shared" si="11"/>
        <v>0.25</v>
      </c>
      <c r="AI978" s="137">
        <f t="array" ref="AI978">XLOOKUP(E978,'Đơn giá'!A:A,'Đơn giá'!D:D)</f>
        <v>8500</v>
      </c>
      <c r="AJ978" s="138">
        <f t="shared" si="12"/>
        <v>8500</v>
      </c>
      <c r="AK978" s="138">
        <f t="shared" si="13"/>
        <v>0</v>
      </c>
      <c r="AL978" s="138">
        <f t="shared" si="14"/>
        <v>0</v>
      </c>
      <c r="AM978" s="138">
        <f t="shared" si="15"/>
        <v>0</v>
      </c>
      <c r="AN978" s="138">
        <f t="shared" si="16"/>
        <v>8500</v>
      </c>
      <c r="AO978" s="139" t="str">
        <f t="array" ref="AO978">XLOOKUP($D:$D,'DS ST'!$J:$J,'DS ST'!K:K)</f>
        <v>SC003831 - Trần Kim Phụng</v>
      </c>
      <c r="AP978" s="139" t="str">
        <f t="array" ref="AP978">XLOOKUP($D:$D,'DS ST'!$J:$J,'DS ST'!L:L)</f>
        <v>Võ Thị Huệ</v>
      </c>
      <c r="AQ978" s="139" t="str">
        <f t="array" ref="AQ978">XLOOKUP($D:$D,'DS ST'!$J:$J,'DS ST'!M:M)</f>
        <v>HCM 004</v>
      </c>
      <c r="AR978" s="140"/>
      <c r="AS978" s="140"/>
      <c r="AT978" s="135" t="str">
        <f t="array" ref="AT978">xlookup($E:$E,'CLV2'!$A:$A,'CLV2'!$F:$F)</f>
        <v>3.HERBS</v>
      </c>
      <c r="AU978" s="135" t="str">
        <f t="array" ref="AU978">xlookup($E:$E,'CLV2'!$A:$A,'CLV2'!$G:$G)</f>
        <v>4.Rau Thơm, Rau Nêm</v>
      </c>
      <c r="AV978" s="142"/>
      <c r="AW978" s="143"/>
      <c r="AX978" s="144"/>
    </row>
    <row r="979" ht="22.5" customHeight="1">
      <c r="A979" s="113"/>
      <c r="B979" s="114">
        <v>46236.0</v>
      </c>
      <c r="C979" s="115" t="s">
        <v>1020</v>
      </c>
      <c r="D979" s="116" t="str">
        <f>VLOOKUP(C979,'DS ST'!A:B,2,0)</f>
        <v>LVL</v>
      </c>
      <c r="E979" s="117">
        <v>11691.0</v>
      </c>
      <c r="F979" s="115" t="s">
        <v>2708</v>
      </c>
      <c r="G979" s="115" t="s">
        <v>116</v>
      </c>
      <c r="H979" s="118">
        <v>9.0</v>
      </c>
      <c r="I979" s="118">
        <v>8.0</v>
      </c>
      <c r="J979" s="119">
        <f t="shared" si="4"/>
        <v>1</v>
      </c>
      <c r="K979" s="115" t="s">
        <v>5782</v>
      </c>
      <c r="L979" s="121" t="str">
        <f t="shared" si="5"/>
        <v>PT160323311691</v>
      </c>
      <c r="M979" s="219" t="s">
        <v>5783</v>
      </c>
      <c r="N979" s="122"/>
      <c r="O979" s="122"/>
      <c r="P979" s="119">
        <f t="shared" si="6"/>
        <v>1</v>
      </c>
      <c r="Q979" s="124"/>
      <c r="R979" s="124"/>
      <c r="S979" s="124"/>
      <c r="T979" s="125"/>
      <c r="U979" s="126" t="s">
        <v>697</v>
      </c>
      <c r="V979" s="127" t="s">
        <v>1500</v>
      </c>
      <c r="W979" s="129" t="str">
        <f t="shared" si="7"/>
        <v/>
      </c>
      <c r="X979" s="129" t="str">
        <f t="shared" si="34"/>
        <v/>
      </c>
      <c r="Y979" s="130" t="str">
        <f t="shared" si="51"/>
        <v>Chưa xác định</v>
      </c>
      <c r="Z979" s="131" t="s">
        <v>3828</v>
      </c>
      <c r="AA979" s="124"/>
      <c r="AB979" s="132"/>
      <c r="AC979" s="133"/>
      <c r="AD979" s="134"/>
      <c r="AE979" s="133"/>
      <c r="AF979" s="135" t="str">
        <f t="array" ref="AF979">xlookup($E:$E,'CLV2'!$A:$A,'CLV2'!E:E)</f>
        <v>2.VEGETABLES</v>
      </c>
      <c r="AG979" s="135" t="str">
        <f t="shared" si="10"/>
        <v>Pack</v>
      </c>
      <c r="AH979" s="136">
        <f t="shared" si="11"/>
        <v>0.1111111111</v>
      </c>
      <c r="AI979" s="137">
        <f t="array" ref="AI979">XLOOKUP(E979,'Đơn giá'!A:A,'Đơn giá'!D:D)</f>
        <v>11944</v>
      </c>
      <c r="AJ979" s="138">
        <f t="shared" si="12"/>
        <v>11944</v>
      </c>
      <c r="AK979" s="138">
        <f t="shared" si="13"/>
        <v>0</v>
      </c>
      <c r="AL979" s="138">
        <f t="shared" si="14"/>
        <v>0</v>
      </c>
      <c r="AM979" s="138">
        <f t="shared" si="15"/>
        <v>0</v>
      </c>
      <c r="AN979" s="138">
        <f t="shared" si="16"/>
        <v>11944</v>
      </c>
      <c r="AO979" s="139" t="str">
        <f t="array" ref="AO979">XLOOKUP($D:$D,'DS ST'!$J:$J,'DS ST'!K:K)</f>
        <v>SC003831 - Trần Kim Phụng</v>
      </c>
      <c r="AP979" s="139" t="str">
        <f t="array" ref="AP979">XLOOKUP($D:$D,'DS ST'!$J:$J,'DS ST'!L:L)</f>
        <v>Võ Thị Huệ</v>
      </c>
      <c r="AQ979" s="139" t="str">
        <f t="array" ref="AQ979">XLOOKUP($D:$D,'DS ST'!$J:$J,'DS ST'!M:M)</f>
        <v>HCM 004</v>
      </c>
      <c r="AR979" s="140"/>
      <c r="AS979" s="140"/>
      <c r="AT979" s="135" t="str">
        <f t="array" ref="AT979">xlookup($E:$E,'CLV2'!$A:$A,'CLV2'!$F:$F)</f>
        <v>3.ROOT VEGGIES</v>
      </c>
      <c r="AU979" s="135" t="str">
        <f t="array" ref="AU979">xlookup($E:$E,'CLV2'!$A:$A,'CLV2'!$G:$G)</f>
        <v>4.Các Loại Củ Khác</v>
      </c>
      <c r="AV979" s="142"/>
      <c r="AW979" s="143"/>
      <c r="AX979" s="144"/>
    </row>
    <row r="980" ht="22.5" customHeight="1">
      <c r="A980" s="113"/>
      <c r="B980" s="114">
        <v>46236.0</v>
      </c>
      <c r="C980" s="115" t="s">
        <v>1020</v>
      </c>
      <c r="D980" s="116" t="str">
        <f>VLOOKUP(C980,'DS ST'!A:B,2,0)</f>
        <v>LVL</v>
      </c>
      <c r="E980" s="117">
        <v>11712.0</v>
      </c>
      <c r="F980" s="115" t="s">
        <v>2927</v>
      </c>
      <c r="G980" s="115" t="s">
        <v>29</v>
      </c>
      <c r="H980" s="118">
        <v>5.0</v>
      </c>
      <c r="I980" s="118">
        <v>0.0</v>
      </c>
      <c r="J980" s="119">
        <f t="shared" si="4"/>
        <v>5</v>
      </c>
      <c r="K980" s="115" t="s">
        <v>5782</v>
      </c>
      <c r="L980" s="121" t="str">
        <f t="shared" si="5"/>
        <v>PT160323311712</v>
      </c>
      <c r="M980" s="219" t="s">
        <v>5783</v>
      </c>
      <c r="N980" s="122"/>
      <c r="O980" s="122"/>
      <c r="P980" s="119">
        <f t="shared" si="6"/>
        <v>5</v>
      </c>
      <c r="Q980" s="124"/>
      <c r="R980" s="124"/>
      <c r="S980" s="124"/>
      <c r="T980" s="125"/>
      <c r="U980" s="126" t="s">
        <v>697</v>
      </c>
      <c r="V980" s="127" t="s">
        <v>1500</v>
      </c>
      <c r="W980" s="129" t="str">
        <f t="shared" si="7"/>
        <v/>
      </c>
      <c r="X980" s="129" t="str">
        <f t="shared" si="34"/>
        <v/>
      </c>
      <c r="Y980" s="130" t="str">
        <f t="shared" si="51"/>
        <v>Chưa xác định</v>
      </c>
      <c r="Z980" s="131" t="s">
        <v>3828</v>
      </c>
      <c r="AA980" s="124"/>
      <c r="AB980" s="132"/>
      <c r="AC980" s="133"/>
      <c r="AD980" s="134"/>
      <c r="AE980" s="133"/>
      <c r="AF980" s="135" t="str">
        <f t="array" ref="AF980">xlookup($E:$E,'CLV2'!$A:$A,'CLV2'!E:E)</f>
        <v>2.VEGETABLES</v>
      </c>
      <c r="AG980" s="135" t="str">
        <f t="shared" si="10"/>
        <v>Pack</v>
      </c>
      <c r="AH980" s="136">
        <f t="shared" si="11"/>
        <v>1</v>
      </c>
      <c r="AI980" s="137">
        <f t="array" ref="AI980">XLOOKUP(E980,'Đơn giá'!A:A,'Đơn giá'!D:D)</f>
        <v>22400</v>
      </c>
      <c r="AJ980" s="138">
        <f t="shared" si="12"/>
        <v>112000</v>
      </c>
      <c r="AK980" s="138">
        <f t="shared" si="13"/>
        <v>0</v>
      </c>
      <c r="AL980" s="138">
        <f t="shared" si="14"/>
        <v>0</v>
      </c>
      <c r="AM980" s="138">
        <f t="shared" si="15"/>
        <v>0</v>
      </c>
      <c r="AN980" s="138">
        <f t="shared" si="16"/>
        <v>112000</v>
      </c>
      <c r="AO980" s="139" t="str">
        <f t="array" ref="AO980">XLOOKUP($D:$D,'DS ST'!$J:$J,'DS ST'!K:K)</f>
        <v>SC003831 - Trần Kim Phụng</v>
      </c>
      <c r="AP980" s="139" t="str">
        <f t="array" ref="AP980">XLOOKUP($D:$D,'DS ST'!$J:$J,'DS ST'!L:L)</f>
        <v>Võ Thị Huệ</v>
      </c>
      <c r="AQ980" s="139" t="str">
        <f t="array" ref="AQ980">XLOOKUP($D:$D,'DS ST'!$J:$J,'DS ST'!M:M)</f>
        <v>HCM 004</v>
      </c>
      <c r="AR980" s="140"/>
      <c r="AS980" s="140"/>
      <c r="AT980" s="135" t="str">
        <f t="array" ref="AT980">xlookup($E:$E,'CLV2'!$A:$A,'CLV2'!$F:$F)</f>
        <v>3.LEAFY VEGGIES</v>
      </c>
      <c r="AU980" s="135" t="str">
        <f t="array" ref="AU980">xlookup($E:$E,'CLV2'!$A:$A,'CLV2'!$G:$G)</f>
        <v>4.Rau Ăn Thân, Lá Khác</v>
      </c>
      <c r="AV980" s="142"/>
      <c r="AW980" s="143"/>
      <c r="AX980" s="144"/>
    </row>
    <row r="981" ht="22.5" customHeight="1">
      <c r="A981" s="113"/>
      <c r="B981" s="114">
        <v>46236.0</v>
      </c>
      <c r="C981" s="115" t="s">
        <v>1020</v>
      </c>
      <c r="D981" s="116" t="str">
        <f>VLOOKUP(C981,'DS ST'!A:B,2,0)</f>
        <v>LVL</v>
      </c>
      <c r="E981" s="117">
        <v>1100917.0</v>
      </c>
      <c r="F981" s="115" t="s">
        <v>928</v>
      </c>
      <c r="G981" s="115" t="s">
        <v>104</v>
      </c>
      <c r="H981" s="118">
        <v>12.3</v>
      </c>
      <c r="I981" s="118">
        <v>12.2</v>
      </c>
      <c r="J981" s="119">
        <f t="shared" si="4"/>
        <v>0.1</v>
      </c>
      <c r="K981" s="115" t="s">
        <v>5782</v>
      </c>
      <c r="L981" s="121" t="str">
        <f t="shared" si="5"/>
        <v>PT16032331100917</v>
      </c>
      <c r="M981" s="219" t="s">
        <v>5783</v>
      </c>
      <c r="N981" s="122">
        <v>0.10000000000000142</v>
      </c>
      <c r="O981" s="122"/>
      <c r="P981" s="119">
        <f t="shared" si="6"/>
        <v>0</v>
      </c>
      <c r="Q981" s="124"/>
      <c r="R981" s="124"/>
      <c r="S981" s="124"/>
      <c r="T981" s="125" t="s">
        <v>695</v>
      </c>
      <c r="U981" s="126" t="s">
        <v>697</v>
      </c>
      <c r="V981" s="127" t="s">
        <v>492</v>
      </c>
      <c r="W981" s="129" t="str">
        <f t="shared" si="7"/>
        <v>Hao hụt</v>
      </c>
      <c r="X981" s="129" t="str">
        <f t="shared" si="34"/>
        <v/>
      </c>
      <c r="Y981" s="154" t="s">
        <v>499</v>
      </c>
      <c r="Z981" s="131" t="s">
        <v>745</v>
      </c>
      <c r="AA981" s="124"/>
      <c r="AB981" s="132"/>
      <c r="AC981" s="133"/>
      <c r="AD981" s="134"/>
      <c r="AE981" s="133"/>
      <c r="AF981" s="135" t="str">
        <f t="array" ref="AF981">xlookup($E:$E,'CLV2'!$A:$A,'CLV2'!E:E)</f>
        <v>2.VEGETABLES</v>
      </c>
      <c r="AG981" s="135" t="str">
        <f t="shared" si="10"/>
        <v>KG</v>
      </c>
      <c r="AH981" s="136">
        <f t="shared" si="11"/>
        <v>0.008130081301</v>
      </c>
      <c r="AI981" s="137">
        <f t="array" ref="AI981">XLOOKUP(E981,'Đơn giá'!A:A,'Đơn giá'!D:D)</f>
        <v>24500</v>
      </c>
      <c r="AJ981" s="138">
        <f t="shared" si="12"/>
        <v>2450</v>
      </c>
      <c r="AK981" s="138">
        <f t="shared" si="13"/>
        <v>2450</v>
      </c>
      <c r="AL981" s="138">
        <f t="shared" si="14"/>
        <v>0</v>
      </c>
      <c r="AM981" s="138">
        <f t="shared" si="15"/>
        <v>0</v>
      </c>
      <c r="AN981" s="138">
        <f t="shared" si="16"/>
        <v>0</v>
      </c>
      <c r="AO981" s="139" t="str">
        <f t="array" ref="AO981">XLOOKUP($D:$D,'DS ST'!$J:$J,'DS ST'!K:K)</f>
        <v>SC003831 - Trần Kim Phụng</v>
      </c>
      <c r="AP981" s="139" t="str">
        <f t="array" ref="AP981">XLOOKUP($D:$D,'DS ST'!$J:$J,'DS ST'!L:L)</f>
        <v>Võ Thị Huệ</v>
      </c>
      <c r="AQ981" s="139" t="str">
        <f t="array" ref="AQ981">XLOOKUP($D:$D,'DS ST'!$J:$J,'DS ST'!M:M)</f>
        <v>HCM 004</v>
      </c>
      <c r="AR981" s="140"/>
      <c r="AS981" s="140"/>
      <c r="AT981" s="135" t="str">
        <f t="array" ref="AT981">xlookup($E:$E,'CLV2'!$A:$A,'CLV2'!$F:$F)</f>
        <v>3.FRUIT VEGGIES</v>
      </c>
      <c r="AU981" s="135" t="str">
        <f t="array" ref="AU981">xlookup($E:$E,'CLV2'!$A:$A,'CLV2'!$G:$G)</f>
        <v>4.Bầu, Bí, Mướp</v>
      </c>
      <c r="AV981" s="142"/>
      <c r="AW981" s="143"/>
      <c r="AX981" s="144"/>
    </row>
    <row r="982" ht="22.5" customHeight="1">
      <c r="A982" s="113"/>
      <c r="B982" s="114">
        <v>46236.0</v>
      </c>
      <c r="C982" s="115" t="s">
        <v>1020</v>
      </c>
      <c r="D982" s="116" t="str">
        <f>VLOOKUP(C982,'DS ST'!A:B,2,0)</f>
        <v>LVL</v>
      </c>
      <c r="E982" s="117">
        <v>1101062.0</v>
      </c>
      <c r="F982" s="115" t="s">
        <v>103</v>
      </c>
      <c r="G982" s="115" t="s">
        <v>104</v>
      </c>
      <c r="H982" s="118">
        <v>10.1</v>
      </c>
      <c r="I982" s="118">
        <v>10.02</v>
      </c>
      <c r="J982" s="119">
        <f t="shared" si="4"/>
        <v>0.08</v>
      </c>
      <c r="K982" s="115" t="s">
        <v>5782</v>
      </c>
      <c r="L982" s="121" t="str">
        <f t="shared" si="5"/>
        <v>PT16032331101062</v>
      </c>
      <c r="M982" s="219" t="s">
        <v>5783</v>
      </c>
      <c r="N982" s="122">
        <v>0.08000000000000007</v>
      </c>
      <c r="O982" s="122"/>
      <c r="P982" s="119">
        <f t="shared" si="6"/>
        <v>0</v>
      </c>
      <c r="Q982" s="124"/>
      <c r="R982" s="124"/>
      <c r="S982" s="124"/>
      <c r="T982" s="125" t="s">
        <v>695</v>
      </c>
      <c r="U982" s="126" t="s">
        <v>697</v>
      </c>
      <c r="V982" s="127" t="s">
        <v>492</v>
      </c>
      <c r="W982" s="129" t="str">
        <f t="shared" si="7"/>
        <v>Hao hụt</v>
      </c>
      <c r="X982" s="129" t="str">
        <f t="shared" si="34"/>
        <v/>
      </c>
      <c r="Y982" s="154" t="s">
        <v>499</v>
      </c>
      <c r="Z982" s="131" t="s">
        <v>745</v>
      </c>
      <c r="AA982" s="124"/>
      <c r="AB982" s="132"/>
      <c r="AC982" s="133"/>
      <c r="AD982" s="134"/>
      <c r="AE982" s="133"/>
      <c r="AF982" s="135" t="str">
        <f t="array" ref="AF982">xlookup($E:$E,'CLV2'!$A:$A,'CLV2'!E:E)</f>
        <v>2.FRUITS</v>
      </c>
      <c r="AG982" s="135" t="str">
        <f t="shared" si="10"/>
        <v>KG</v>
      </c>
      <c r="AH982" s="136">
        <f t="shared" si="11"/>
        <v>0.007920792079</v>
      </c>
      <c r="AI982" s="137">
        <f t="array" ref="AI982">XLOOKUP(E982,'Đơn giá'!A:A,'Đơn giá'!D:D)</f>
        <v>23000</v>
      </c>
      <c r="AJ982" s="138">
        <f t="shared" si="12"/>
        <v>1840</v>
      </c>
      <c r="AK982" s="138">
        <f t="shared" si="13"/>
        <v>1840</v>
      </c>
      <c r="AL982" s="138">
        <f t="shared" si="14"/>
        <v>0</v>
      </c>
      <c r="AM982" s="138">
        <f t="shared" si="15"/>
        <v>0</v>
      </c>
      <c r="AN982" s="138">
        <f t="shared" si="16"/>
        <v>0</v>
      </c>
      <c r="AO982" s="139" t="str">
        <f t="array" ref="AO982">XLOOKUP($D:$D,'DS ST'!$J:$J,'DS ST'!K:K)</f>
        <v>SC003831 - Trần Kim Phụng</v>
      </c>
      <c r="AP982" s="139" t="str">
        <f t="array" ref="AP982">XLOOKUP($D:$D,'DS ST'!$J:$J,'DS ST'!L:L)</f>
        <v>Võ Thị Huệ</v>
      </c>
      <c r="AQ982" s="139" t="str">
        <f t="array" ref="AQ982">XLOOKUP($D:$D,'DS ST'!$J:$J,'DS ST'!M:M)</f>
        <v>HCM 004</v>
      </c>
      <c r="AR982" s="140"/>
      <c r="AS982" s="140"/>
      <c r="AT982" s="135" t="str">
        <f t="array" ref="AT982">xlookup($E:$E,'CLV2'!$A:$A,'CLV2'!$F:$F)</f>
        <v>3.LOCAL FRUITS</v>
      </c>
      <c r="AU982" s="135" t="str">
        <f t="array" ref="AU982">xlookup($E:$E,'CLV2'!$A:$A,'CLV2'!$G:$G)</f>
        <v>4.Chuối</v>
      </c>
      <c r="AV982" s="142"/>
      <c r="AW982" s="143"/>
      <c r="AX982" s="144"/>
    </row>
    <row r="983" ht="22.5" customHeight="1">
      <c r="A983" s="113"/>
      <c r="B983" s="114">
        <v>46236.0</v>
      </c>
      <c r="C983" s="115" t="s">
        <v>1020</v>
      </c>
      <c r="D983" s="116" t="str">
        <f>VLOOKUP(C983,'DS ST'!A:B,2,0)</f>
        <v>LVL</v>
      </c>
      <c r="E983" s="117">
        <v>1101094.0</v>
      </c>
      <c r="F983" s="115" t="s">
        <v>1011</v>
      </c>
      <c r="G983" s="115" t="s">
        <v>104</v>
      </c>
      <c r="H983" s="118">
        <v>3.0</v>
      </c>
      <c r="I983" s="118">
        <v>2.98</v>
      </c>
      <c r="J983" s="119">
        <f t="shared" si="4"/>
        <v>0.02</v>
      </c>
      <c r="K983" s="115" t="s">
        <v>5782</v>
      </c>
      <c r="L983" s="121" t="str">
        <f t="shared" si="5"/>
        <v>PT16032331101094</v>
      </c>
      <c r="M983" s="219" t="s">
        <v>5783</v>
      </c>
      <c r="N983" s="122">
        <v>0.020000000000000018</v>
      </c>
      <c r="O983" s="122"/>
      <c r="P983" s="119">
        <f t="shared" si="6"/>
        <v>0</v>
      </c>
      <c r="Q983" s="124"/>
      <c r="R983" s="124"/>
      <c r="S983" s="124"/>
      <c r="T983" s="125" t="s">
        <v>695</v>
      </c>
      <c r="U983" s="126" t="s">
        <v>697</v>
      </c>
      <c r="V983" s="127" t="s">
        <v>492</v>
      </c>
      <c r="W983" s="129" t="str">
        <f t="shared" si="7"/>
        <v>Hao hụt</v>
      </c>
      <c r="X983" s="129" t="str">
        <f t="shared" si="34"/>
        <v/>
      </c>
      <c r="Y983" s="154" t="s">
        <v>499</v>
      </c>
      <c r="Z983" s="131" t="s">
        <v>745</v>
      </c>
      <c r="AA983" s="124"/>
      <c r="AB983" s="132"/>
      <c r="AC983" s="133"/>
      <c r="AD983" s="134"/>
      <c r="AE983" s="133"/>
      <c r="AF983" s="135" t="str">
        <f t="array" ref="AF983">xlookup($E:$E,'CLV2'!$A:$A,'CLV2'!E:E)</f>
        <v>2.FRUITS</v>
      </c>
      <c r="AG983" s="135" t="str">
        <f t="shared" si="10"/>
        <v>KG</v>
      </c>
      <c r="AH983" s="136">
        <f t="shared" si="11"/>
        <v>0.006666666667</v>
      </c>
      <c r="AI983" s="137">
        <f t="array" ref="AI983">XLOOKUP(E983,'Đơn giá'!A:A,'Đơn giá'!D:D)</f>
        <v>37000</v>
      </c>
      <c r="AJ983" s="138">
        <f t="shared" si="12"/>
        <v>740</v>
      </c>
      <c r="AK983" s="138">
        <f t="shared" si="13"/>
        <v>740</v>
      </c>
      <c r="AL983" s="138">
        <f t="shared" si="14"/>
        <v>0</v>
      </c>
      <c r="AM983" s="138">
        <f t="shared" si="15"/>
        <v>0</v>
      </c>
      <c r="AN983" s="138">
        <f t="shared" si="16"/>
        <v>0</v>
      </c>
      <c r="AO983" s="139" t="str">
        <f t="array" ref="AO983">XLOOKUP($D:$D,'DS ST'!$J:$J,'DS ST'!K:K)</f>
        <v>SC003831 - Trần Kim Phụng</v>
      </c>
      <c r="AP983" s="139" t="str">
        <f t="array" ref="AP983">XLOOKUP($D:$D,'DS ST'!$J:$J,'DS ST'!L:L)</f>
        <v>Võ Thị Huệ</v>
      </c>
      <c r="AQ983" s="139" t="str">
        <f t="array" ref="AQ983">XLOOKUP($D:$D,'DS ST'!$J:$J,'DS ST'!M:M)</f>
        <v>HCM 004</v>
      </c>
      <c r="AR983" s="140"/>
      <c r="AS983" s="140"/>
      <c r="AT983" s="135" t="str">
        <f t="array" ref="AT983">xlookup($E:$E,'CLV2'!$A:$A,'CLV2'!$F:$F)</f>
        <v>3.LOCAL FRUITS</v>
      </c>
      <c r="AU983" s="135" t="str">
        <f t="array" ref="AU983">xlookup($E:$E,'CLV2'!$A:$A,'CLV2'!$G:$G)</f>
        <v>4.Mít</v>
      </c>
      <c r="AV983" s="142"/>
      <c r="AW983" s="143"/>
      <c r="AX983" s="144"/>
    </row>
    <row r="984" ht="22.5" customHeight="1">
      <c r="A984" s="113"/>
      <c r="B984" s="114">
        <v>46236.0</v>
      </c>
      <c r="C984" s="115" t="s">
        <v>1020</v>
      </c>
      <c r="D984" s="116" t="str">
        <f>VLOOKUP(C984,'DS ST'!A:B,2,0)</f>
        <v>LVL</v>
      </c>
      <c r="E984" s="117">
        <v>1101366.0</v>
      </c>
      <c r="F984" s="115" t="s">
        <v>1804</v>
      </c>
      <c r="G984" s="115" t="s">
        <v>104</v>
      </c>
      <c r="H984" s="118">
        <v>16.2</v>
      </c>
      <c r="I984" s="118">
        <v>15.72</v>
      </c>
      <c r="J984" s="119">
        <f t="shared" si="4"/>
        <v>0.48</v>
      </c>
      <c r="K984" s="115" t="s">
        <v>5782</v>
      </c>
      <c r="L984" s="121" t="str">
        <f t="shared" si="5"/>
        <v>PT16032331101366</v>
      </c>
      <c r="M984" s="219" t="s">
        <v>5783</v>
      </c>
      <c r="N984" s="122">
        <v>0.47999999999999865</v>
      </c>
      <c r="O984" s="122"/>
      <c r="P984" s="119">
        <f t="shared" si="6"/>
        <v>0</v>
      </c>
      <c r="Q984" s="124"/>
      <c r="R984" s="124"/>
      <c r="S984" s="124"/>
      <c r="T984" s="125" t="s">
        <v>695</v>
      </c>
      <c r="U984" s="126" t="s">
        <v>697</v>
      </c>
      <c r="V984" s="127" t="s">
        <v>492</v>
      </c>
      <c r="W984" s="129" t="str">
        <f t="shared" si="7"/>
        <v>Hao hụt</v>
      </c>
      <c r="X984" s="129" t="str">
        <f t="shared" si="34"/>
        <v/>
      </c>
      <c r="Y984" s="154" t="s">
        <v>499</v>
      </c>
      <c r="Z984" s="131" t="s">
        <v>745</v>
      </c>
      <c r="AA984" s="124"/>
      <c r="AB984" s="132"/>
      <c r="AC984" s="133"/>
      <c r="AD984" s="134"/>
      <c r="AE984" s="133"/>
      <c r="AF984" s="135" t="str">
        <f t="array" ref="AF984">xlookup($E:$E,'CLV2'!$A:$A,'CLV2'!E:E)</f>
        <v>2.VEGETABLES</v>
      </c>
      <c r="AG984" s="135" t="str">
        <f t="shared" si="10"/>
        <v>KG</v>
      </c>
      <c r="AH984" s="136">
        <f t="shared" si="11"/>
        <v>0.02962962963</v>
      </c>
      <c r="AI984" s="137">
        <f t="array" ref="AI984">XLOOKUP(E984,'Đơn giá'!A:A,'Đơn giá'!D:D)</f>
        <v>55000</v>
      </c>
      <c r="AJ984" s="138">
        <f t="shared" si="12"/>
        <v>26400</v>
      </c>
      <c r="AK984" s="138">
        <f t="shared" si="13"/>
        <v>26400</v>
      </c>
      <c r="AL984" s="138">
        <f t="shared" si="14"/>
        <v>0</v>
      </c>
      <c r="AM984" s="138">
        <f t="shared" si="15"/>
        <v>0</v>
      </c>
      <c r="AN984" s="138">
        <f t="shared" si="16"/>
        <v>0</v>
      </c>
      <c r="AO984" s="139" t="str">
        <f t="array" ref="AO984">XLOOKUP($D:$D,'DS ST'!$J:$J,'DS ST'!K:K)</f>
        <v>SC003831 - Trần Kim Phụng</v>
      </c>
      <c r="AP984" s="139" t="str">
        <f t="array" ref="AP984">XLOOKUP($D:$D,'DS ST'!$J:$J,'DS ST'!L:L)</f>
        <v>Võ Thị Huệ</v>
      </c>
      <c r="AQ984" s="139" t="str">
        <f t="array" ref="AQ984">XLOOKUP($D:$D,'DS ST'!$J:$J,'DS ST'!M:M)</f>
        <v>HCM 004</v>
      </c>
      <c r="AR984" s="140"/>
      <c r="AS984" s="140"/>
      <c r="AT984" s="135" t="str">
        <f t="array" ref="AT984">xlookup($E:$E,'CLV2'!$A:$A,'CLV2'!$F:$F)</f>
        <v>3.LEAFY VEGGIES</v>
      </c>
      <c r="AU984" s="135" t="str">
        <f t="array" ref="AU984">xlookup($E:$E,'CLV2'!$A:$A,'CLV2'!$G:$G)</f>
        <v>4.Rau Ăn Bông</v>
      </c>
      <c r="AV984" s="142"/>
      <c r="AW984" s="143"/>
      <c r="AX984" s="144"/>
    </row>
    <row r="985" ht="22.5" customHeight="1">
      <c r="A985" s="113"/>
      <c r="B985" s="114">
        <v>46236.0</v>
      </c>
      <c r="C985" s="115" t="s">
        <v>1020</v>
      </c>
      <c r="D985" s="116" t="str">
        <f>VLOOKUP(C985,'DS ST'!A:B,2,0)</f>
        <v>LVL</v>
      </c>
      <c r="E985" s="117">
        <v>1101812.0</v>
      </c>
      <c r="F985" s="115" t="s">
        <v>1177</v>
      </c>
      <c r="G985" s="115" t="s">
        <v>104</v>
      </c>
      <c r="H985" s="118">
        <v>15.0</v>
      </c>
      <c r="I985" s="118">
        <v>14.8</v>
      </c>
      <c r="J985" s="119">
        <f t="shared" si="4"/>
        <v>0.2</v>
      </c>
      <c r="K985" s="115" t="s">
        <v>5782</v>
      </c>
      <c r="L985" s="121" t="str">
        <f t="shared" si="5"/>
        <v>PT16032331101812</v>
      </c>
      <c r="M985" s="219" t="s">
        <v>5783</v>
      </c>
      <c r="N985" s="122">
        <v>0.1999999999999993</v>
      </c>
      <c r="O985" s="122"/>
      <c r="P985" s="119">
        <f t="shared" si="6"/>
        <v>0</v>
      </c>
      <c r="Q985" s="124"/>
      <c r="R985" s="124"/>
      <c r="S985" s="124"/>
      <c r="T985" s="125" t="s">
        <v>695</v>
      </c>
      <c r="U985" s="126" t="s">
        <v>697</v>
      </c>
      <c r="V985" s="127" t="s">
        <v>492</v>
      </c>
      <c r="W985" s="129" t="str">
        <f t="shared" si="7"/>
        <v>Hao hụt</v>
      </c>
      <c r="X985" s="129" t="str">
        <f t="shared" si="34"/>
        <v/>
      </c>
      <c r="Y985" s="154" t="s">
        <v>499</v>
      </c>
      <c r="Z985" s="131" t="s">
        <v>745</v>
      </c>
      <c r="AA985" s="124"/>
      <c r="AB985" s="132"/>
      <c r="AC985" s="133"/>
      <c r="AD985" s="134"/>
      <c r="AE985" s="133"/>
      <c r="AF985" s="135" t="str">
        <f t="array" ref="AF985">xlookup($E:$E,'CLV2'!$A:$A,'CLV2'!E:E)</f>
        <v>2.FRUITS</v>
      </c>
      <c r="AG985" s="135" t="str">
        <f t="shared" si="10"/>
        <v>KG</v>
      </c>
      <c r="AH985" s="136">
        <f t="shared" si="11"/>
        <v>0.01333333333</v>
      </c>
      <c r="AI985" s="137">
        <f t="array" ref="AI985">XLOOKUP(E985,'Đơn giá'!A:A,'Đơn giá'!D:D)</f>
        <v>23000</v>
      </c>
      <c r="AJ985" s="138">
        <f t="shared" si="12"/>
        <v>4600</v>
      </c>
      <c r="AK985" s="138">
        <f t="shared" si="13"/>
        <v>4600</v>
      </c>
      <c r="AL985" s="138">
        <f t="shared" si="14"/>
        <v>0</v>
      </c>
      <c r="AM985" s="138">
        <f t="shared" si="15"/>
        <v>0</v>
      </c>
      <c r="AN985" s="138">
        <f t="shared" si="16"/>
        <v>0</v>
      </c>
      <c r="AO985" s="139" t="str">
        <f t="array" ref="AO985">XLOOKUP($D:$D,'DS ST'!$J:$J,'DS ST'!K:K)</f>
        <v>SC003831 - Trần Kim Phụng</v>
      </c>
      <c r="AP985" s="139" t="str">
        <f t="array" ref="AP985">XLOOKUP($D:$D,'DS ST'!$J:$J,'DS ST'!L:L)</f>
        <v>Võ Thị Huệ</v>
      </c>
      <c r="AQ985" s="139" t="str">
        <f t="array" ref="AQ985">XLOOKUP($D:$D,'DS ST'!$J:$J,'DS ST'!M:M)</f>
        <v>HCM 004</v>
      </c>
      <c r="AR985" s="140"/>
      <c r="AS985" s="140"/>
      <c r="AT985" s="135" t="str">
        <f t="array" ref="AT985">xlookup($E:$E,'CLV2'!$A:$A,'CLV2'!$F:$F)</f>
        <v>3.LOCAL FRUITS</v>
      </c>
      <c r="AU985" s="135" t="str">
        <f t="array" ref="AU985">xlookup($E:$E,'CLV2'!$A:$A,'CLV2'!$G:$G)</f>
        <v>4.Dưa Hấu</v>
      </c>
      <c r="AV985" s="142"/>
      <c r="AW985" s="143"/>
      <c r="AX985" s="144"/>
    </row>
    <row r="986" ht="22.5" customHeight="1">
      <c r="A986" s="113"/>
      <c r="B986" s="114">
        <v>46236.0</v>
      </c>
      <c r="C986" s="115" t="s">
        <v>1020</v>
      </c>
      <c r="D986" s="116" t="str">
        <f>VLOOKUP(C986,'DS ST'!A:B,2,0)</f>
        <v>LVL</v>
      </c>
      <c r="E986" s="117">
        <v>1101818.0</v>
      </c>
      <c r="F986" s="115" t="s">
        <v>2303</v>
      </c>
      <c r="G986" s="115" t="s">
        <v>104</v>
      </c>
      <c r="H986" s="118">
        <v>3.0</v>
      </c>
      <c r="I986" s="118">
        <v>2.92</v>
      </c>
      <c r="J986" s="119">
        <f t="shared" si="4"/>
        <v>0.08</v>
      </c>
      <c r="K986" s="115" t="s">
        <v>5782</v>
      </c>
      <c r="L986" s="121" t="str">
        <f t="shared" si="5"/>
        <v>PT16032331101818</v>
      </c>
      <c r="M986" s="219" t="s">
        <v>5783</v>
      </c>
      <c r="N986" s="122">
        <v>0.08000000000000007</v>
      </c>
      <c r="O986" s="122"/>
      <c r="P986" s="119">
        <f t="shared" si="6"/>
        <v>0</v>
      </c>
      <c r="Q986" s="124"/>
      <c r="R986" s="124"/>
      <c r="S986" s="124"/>
      <c r="T986" s="125" t="s">
        <v>695</v>
      </c>
      <c r="U986" s="126" t="s">
        <v>697</v>
      </c>
      <c r="V986" s="127" t="s">
        <v>492</v>
      </c>
      <c r="W986" s="129" t="str">
        <f t="shared" si="7"/>
        <v>Hao hụt</v>
      </c>
      <c r="X986" s="129" t="str">
        <f t="shared" si="34"/>
        <v/>
      </c>
      <c r="Y986" s="154" t="s">
        <v>499</v>
      </c>
      <c r="Z986" s="131" t="s">
        <v>745</v>
      </c>
      <c r="AA986" s="124"/>
      <c r="AB986" s="132"/>
      <c r="AC986" s="133"/>
      <c r="AD986" s="134"/>
      <c r="AE986" s="133"/>
      <c r="AF986" s="135" t="str">
        <f t="array" ref="AF986">xlookup($E:$E,'CLV2'!$A:$A,'CLV2'!E:E)</f>
        <v>2.FRUITS</v>
      </c>
      <c r="AG986" s="135" t="str">
        <f t="shared" si="10"/>
        <v>KG</v>
      </c>
      <c r="AH986" s="136">
        <f t="shared" si="11"/>
        <v>0.02666666667</v>
      </c>
      <c r="AI986" s="137">
        <f t="array" ref="AI986">XLOOKUP(E986,'Đơn giá'!A:A,'Đơn giá'!D:D)</f>
        <v>31090</v>
      </c>
      <c r="AJ986" s="138">
        <f t="shared" si="12"/>
        <v>2487.2</v>
      </c>
      <c r="AK986" s="138">
        <f t="shared" si="13"/>
        <v>2487.2</v>
      </c>
      <c r="AL986" s="138">
        <f t="shared" si="14"/>
        <v>0</v>
      </c>
      <c r="AM986" s="138">
        <f t="shared" si="15"/>
        <v>0</v>
      </c>
      <c r="AN986" s="138">
        <f t="shared" si="16"/>
        <v>0</v>
      </c>
      <c r="AO986" s="139" t="str">
        <f t="array" ref="AO986">XLOOKUP($D:$D,'DS ST'!$J:$J,'DS ST'!K:K)</f>
        <v>SC003831 - Trần Kim Phụng</v>
      </c>
      <c r="AP986" s="139" t="str">
        <f t="array" ref="AP986">XLOOKUP($D:$D,'DS ST'!$J:$J,'DS ST'!L:L)</f>
        <v>Võ Thị Huệ</v>
      </c>
      <c r="AQ986" s="139" t="str">
        <f t="array" ref="AQ986">XLOOKUP($D:$D,'DS ST'!$J:$J,'DS ST'!M:M)</f>
        <v>HCM 004</v>
      </c>
      <c r="AR986" s="140"/>
      <c r="AS986" s="140"/>
      <c r="AT986" s="135" t="str">
        <f t="array" ref="AT986">xlookup($E:$E,'CLV2'!$A:$A,'CLV2'!$F:$F)</f>
        <v>3.LOCAL FRUITS</v>
      </c>
      <c r="AU986" s="135" t="str">
        <f t="array" ref="AU986">xlookup($E:$E,'CLV2'!$A:$A,'CLV2'!$G:$G)</f>
        <v>4.Trái Cây Đa Dạng</v>
      </c>
      <c r="AV986" s="142"/>
      <c r="AW986" s="143"/>
      <c r="AX986" s="144"/>
    </row>
    <row r="987" ht="22.5" customHeight="1">
      <c r="A987" s="113"/>
      <c r="B987" s="114">
        <v>46236.0</v>
      </c>
      <c r="C987" s="115" t="s">
        <v>1020</v>
      </c>
      <c r="D987" s="116" t="str">
        <f>VLOOKUP(C987,'DS ST'!A:B,2,0)</f>
        <v>LVL</v>
      </c>
      <c r="E987" s="117">
        <v>8.938525767103E12</v>
      </c>
      <c r="F987" s="115" t="s">
        <v>47</v>
      </c>
      <c r="G987" s="115" t="s">
        <v>29</v>
      </c>
      <c r="H987" s="118">
        <v>10.0</v>
      </c>
      <c r="I987" s="118">
        <v>9.0</v>
      </c>
      <c r="J987" s="119">
        <f t="shared" si="4"/>
        <v>1</v>
      </c>
      <c r="K987" s="115" t="s">
        <v>5782</v>
      </c>
      <c r="L987" s="121" t="str">
        <f t="shared" si="5"/>
        <v>PT16032338938525767103</v>
      </c>
      <c r="M987" s="219" t="s">
        <v>5783</v>
      </c>
      <c r="N987" s="122"/>
      <c r="O987" s="122"/>
      <c r="P987" s="119">
        <f t="shared" si="6"/>
        <v>1</v>
      </c>
      <c r="Q987" s="124"/>
      <c r="R987" s="124"/>
      <c r="S987" s="124"/>
      <c r="T987" s="125"/>
      <c r="U987" s="126" t="s">
        <v>697</v>
      </c>
      <c r="V987" s="127" t="s">
        <v>1500</v>
      </c>
      <c r="W987" s="129" t="str">
        <f t="shared" si="7"/>
        <v/>
      </c>
      <c r="X987" s="129" t="str">
        <f t="shared" si="34"/>
        <v/>
      </c>
      <c r="Y987" s="130" t="str">
        <f t="shared" ref="Y987:Y988" si="52">IF(N(P987)&lt;=0,"",IF(OR(T987="Hình KDB",T987="Hình tele",ISNUMBER(SEARCH("Hình KDB",T987)),ISNUMBER(SEARCH("Hình tele",T987)),ISNUMBER(SEARCH("sai code",T987)),ISNUMBER(SEARCH("Thiếu kiện",U987))),"Kho rau",IF(AND(T987&lt;&gt;"Hình KDB",T987&lt;&gt;"Hình tele"),"Chưa xác định",IF(N(O987)&gt;0,IF(OR(T987="Hình KDB",T987="Hình tele",ISNUMBER(SEARCH("Hình KDB",T987)),ISNUMBER(SEARCH("Hình tele",T987)),ISNUMBER(SEARCH("sai code",T987)),ISNUMBER(SEARCH("Thiếu kiện",U987))),"Kho rau","Chưa xác định"),IF(OR(T987="Hình KDB",T987="Hình tele",ISNUMBER(SEARCH("Hình KDB",T987)),ISNUMBER(SEARCH("Hình tele",T987)),ISNUMBER(SEARCH("sai code",T987)),ISNUMBER(SEARCH("Thiếu kiện",U987))),"Kho rau",IF(V987="Chưa xác định","Chưa xác định",IF(OR(V987="DC giao thiếu",V987="TX giao thiếu kiện",V987="Hàng không đạt CL"),"Kho rau","")))))))</f>
        <v>Chưa xác định</v>
      </c>
      <c r="Z987" s="131" t="s">
        <v>3828</v>
      </c>
      <c r="AA987" s="124"/>
      <c r="AB987" s="132"/>
      <c r="AC987" s="133"/>
      <c r="AD987" s="134"/>
      <c r="AE987" s="133"/>
      <c r="AF987" s="135" t="str">
        <f t="array" ref="AF987">xlookup($E:$E,'CLV2'!$A:$A,'CLV2'!E:E)</f>
        <v>2.VEGETABLES</v>
      </c>
      <c r="AG987" s="135" t="str">
        <f t="shared" si="10"/>
        <v>Pack</v>
      </c>
      <c r="AH987" s="136">
        <f t="shared" si="11"/>
        <v>0.1</v>
      </c>
      <c r="AI987" s="137">
        <f t="array" ref="AI987">XLOOKUP(E987,'Đơn giá'!A:A,'Đơn giá'!D:D)</f>
        <v>6650</v>
      </c>
      <c r="AJ987" s="138">
        <f t="shared" si="12"/>
        <v>6650</v>
      </c>
      <c r="AK987" s="138">
        <f t="shared" si="13"/>
        <v>0</v>
      </c>
      <c r="AL987" s="138">
        <f t="shared" si="14"/>
        <v>0</v>
      </c>
      <c r="AM987" s="138">
        <f t="shared" si="15"/>
        <v>0</v>
      </c>
      <c r="AN987" s="138">
        <f t="shared" si="16"/>
        <v>6650</v>
      </c>
      <c r="AO987" s="139" t="str">
        <f t="array" ref="AO987">XLOOKUP($D:$D,'DS ST'!$J:$J,'DS ST'!K:K)</f>
        <v>SC003831 - Trần Kim Phụng</v>
      </c>
      <c r="AP987" s="139" t="str">
        <f t="array" ref="AP987">XLOOKUP($D:$D,'DS ST'!$J:$J,'DS ST'!L:L)</f>
        <v>Võ Thị Huệ</v>
      </c>
      <c r="AQ987" s="139" t="str">
        <f t="array" ref="AQ987">XLOOKUP($D:$D,'DS ST'!$J:$J,'DS ST'!M:M)</f>
        <v>HCM 004</v>
      </c>
      <c r="AR987" s="140"/>
      <c r="AS987" s="140"/>
      <c r="AT987" s="135" t="str">
        <f t="array" ref="AT987">xlookup($E:$E,'CLV2'!$A:$A,'CLV2'!$F:$F)</f>
        <v>3.HERBS</v>
      </c>
      <c r="AU987" s="135" t="str">
        <f t="array" ref="AU987">xlookup($E:$E,'CLV2'!$A:$A,'CLV2'!$G:$G)</f>
        <v>4.Rau Thơm, Rau Nêm</v>
      </c>
      <c r="AV987" s="142"/>
      <c r="AW987" s="143"/>
      <c r="AX987" s="144"/>
    </row>
    <row r="988" ht="22.5" customHeight="1">
      <c r="A988" s="113"/>
      <c r="B988" s="114">
        <v>46236.0</v>
      </c>
      <c r="C988" s="115" t="s">
        <v>1038</v>
      </c>
      <c r="D988" s="116" t="str">
        <f>VLOOKUP(C988,'DS ST'!A:B,2,0)</f>
        <v>LVY</v>
      </c>
      <c r="E988" s="117">
        <v>11374.0</v>
      </c>
      <c r="F988" s="115" t="s">
        <v>1412</v>
      </c>
      <c r="G988" s="115" t="s">
        <v>275</v>
      </c>
      <c r="H988" s="118">
        <v>30.0</v>
      </c>
      <c r="I988" s="118">
        <v>26.0</v>
      </c>
      <c r="J988" s="119">
        <f t="shared" si="4"/>
        <v>4</v>
      </c>
      <c r="K988" s="115" t="s">
        <v>5784</v>
      </c>
      <c r="L988" s="121" t="str">
        <f t="shared" si="5"/>
        <v>PT160323211374</v>
      </c>
      <c r="M988" s="219" t="s">
        <v>5785</v>
      </c>
      <c r="N988" s="122"/>
      <c r="O988" s="122"/>
      <c r="P988" s="119">
        <f t="shared" si="6"/>
        <v>4</v>
      </c>
      <c r="Q988" s="124"/>
      <c r="R988" s="124"/>
      <c r="S988" s="124"/>
      <c r="T988" s="125"/>
      <c r="U988" s="126" t="s">
        <v>697</v>
      </c>
      <c r="V988" s="127" t="s">
        <v>1500</v>
      </c>
      <c r="W988" s="129" t="str">
        <f t="shared" si="7"/>
        <v/>
      </c>
      <c r="X988" s="129" t="str">
        <f t="shared" si="34"/>
        <v/>
      </c>
      <c r="Y988" s="130" t="str">
        <f t="shared" si="52"/>
        <v>Chưa xác định</v>
      </c>
      <c r="Z988" s="131" t="s">
        <v>3828</v>
      </c>
      <c r="AA988" s="124"/>
      <c r="AB988" s="132"/>
      <c r="AC988" s="133"/>
      <c r="AD988" s="134"/>
      <c r="AE988" s="133"/>
      <c r="AF988" s="135" t="str">
        <f t="array" ref="AF988">xlookup($E:$E,'CLV2'!$A:$A,'CLV2'!E:E)</f>
        <v>2.VEGETABLES</v>
      </c>
      <c r="AG988" s="135" t="str">
        <f t="shared" si="10"/>
        <v>Pack</v>
      </c>
      <c r="AH988" s="136">
        <f t="shared" si="11"/>
        <v>0.1333333333</v>
      </c>
      <c r="AI988" s="137">
        <f t="array" ref="AI988">XLOOKUP(E988,'Đơn giá'!A:A,'Đơn giá'!D:D)</f>
        <v>13306</v>
      </c>
      <c r="AJ988" s="138">
        <f t="shared" si="12"/>
        <v>53224</v>
      </c>
      <c r="AK988" s="138">
        <f t="shared" si="13"/>
        <v>0</v>
      </c>
      <c r="AL988" s="138">
        <f t="shared" si="14"/>
        <v>0</v>
      </c>
      <c r="AM988" s="138">
        <f t="shared" si="15"/>
        <v>0</v>
      </c>
      <c r="AN988" s="138">
        <f t="shared" si="16"/>
        <v>53224</v>
      </c>
      <c r="AO988" s="139" t="str">
        <f t="array" ref="AO988">XLOOKUP($D:$D,'DS ST'!$J:$J,'DS ST'!K:K)</f>
        <v>SC007426 - Trần Hữu Vinh</v>
      </c>
      <c r="AP988" s="139" t="str">
        <f t="array" ref="AP988">XLOOKUP($D:$D,'DS ST'!$J:$J,'DS ST'!L:L)</f>
        <v>Võ Thị Huệ</v>
      </c>
      <c r="AQ988" s="139" t="str">
        <f t="array" ref="AQ988">XLOOKUP($D:$D,'DS ST'!$J:$J,'DS ST'!M:M)</f>
        <v>HCM 015</v>
      </c>
      <c r="AR988" s="140"/>
      <c r="AS988" s="140"/>
      <c r="AT988" s="135" t="str">
        <f t="array" ref="AT988">xlookup($E:$E,'CLV2'!$A:$A,'CLV2'!$F:$F)</f>
        <v>3.FRUIT VEGGIES</v>
      </c>
      <c r="AU988" s="135" t="str">
        <f t="array" ref="AU988">xlookup($E:$E,'CLV2'!$A:$A,'CLV2'!$G:$G)</f>
        <v>4.Cà Chua, Dưa Leo, Ớt Chuông</v>
      </c>
      <c r="AV988" s="142"/>
      <c r="AW988" s="143"/>
      <c r="AX988" s="144"/>
    </row>
    <row r="989" ht="22.5" customHeight="1">
      <c r="A989" s="113"/>
      <c r="B989" s="114">
        <v>46236.0</v>
      </c>
      <c r="C989" s="115" t="s">
        <v>1038</v>
      </c>
      <c r="D989" s="116" t="str">
        <f>VLOOKUP(C989,'DS ST'!A:B,2,0)</f>
        <v>LVY</v>
      </c>
      <c r="E989" s="117">
        <v>1100992.0</v>
      </c>
      <c r="F989" s="115" t="s">
        <v>641</v>
      </c>
      <c r="G989" s="115" t="s">
        <v>104</v>
      </c>
      <c r="H989" s="118">
        <v>10.0</v>
      </c>
      <c r="I989" s="118">
        <v>9.98</v>
      </c>
      <c r="J989" s="119">
        <f t="shared" si="4"/>
        <v>0.02</v>
      </c>
      <c r="K989" s="115" t="s">
        <v>5784</v>
      </c>
      <c r="L989" s="121" t="str">
        <f t="shared" si="5"/>
        <v>PT16032321100992</v>
      </c>
      <c r="M989" s="219" t="s">
        <v>5785</v>
      </c>
      <c r="N989" s="122">
        <v>0.019999999999999574</v>
      </c>
      <c r="O989" s="122"/>
      <c r="P989" s="119">
        <f t="shared" si="6"/>
        <v>0</v>
      </c>
      <c r="Q989" s="124"/>
      <c r="R989" s="124"/>
      <c r="S989" s="124"/>
      <c r="T989" s="125" t="s">
        <v>3271</v>
      </c>
      <c r="U989" s="126" t="s">
        <v>697</v>
      </c>
      <c r="V989" s="127" t="s">
        <v>492</v>
      </c>
      <c r="W989" s="129" t="str">
        <f t="shared" si="7"/>
        <v>Hao hụt</v>
      </c>
      <c r="X989" s="129" t="str">
        <f t="shared" si="34"/>
        <v/>
      </c>
      <c r="Y989" s="154" t="s">
        <v>499</v>
      </c>
      <c r="Z989" s="131" t="s">
        <v>745</v>
      </c>
      <c r="AA989" s="124"/>
      <c r="AB989" s="132"/>
      <c r="AC989" s="133"/>
      <c r="AD989" s="134"/>
      <c r="AE989" s="133"/>
      <c r="AF989" s="135" t="str">
        <f t="array" ref="AF989">xlookup($E:$E,'CLV2'!$A:$A,'CLV2'!E:E)</f>
        <v>2.FRUITS</v>
      </c>
      <c r="AG989" s="135" t="str">
        <f t="shared" si="10"/>
        <v>KG</v>
      </c>
      <c r="AH989" s="136">
        <f t="shared" si="11"/>
        <v>0.002</v>
      </c>
      <c r="AI989" s="137">
        <f t="array" ref="AI989">XLOOKUP(E989,'Đơn giá'!A:A,'Đơn giá'!D:D)</f>
        <v>37000</v>
      </c>
      <c r="AJ989" s="138">
        <f t="shared" si="12"/>
        <v>740</v>
      </c>
      <c r="AK989" s="138">
        <f t="shared" si="13"/>
        <v>740</v>
      </c>
      <c r="AL989" s="138">
        <f t="shared" si="14"/>
        <v>0</v>
      </c>
      <c r="AM989" s="138">
        <f t="shared" si="15"/>
        <v>0</v>
      </c>
      <c r="AN989" s="138">
        <f t="shared" si="16"/>
        <v>0</v>
      </c>
      <c r="AO989" s="139" t="str">
        <f t="array" ref="AO989">XLOOKUP($D:$D,'DS ST'!$J:$J,'DS ST'!K:K)</f>
        <v>SC007426 - Trần Hữu Vinh</v>
      </c>
      <c r="AP989" s="139" t="str">
        <f t="array" ref="AP989">XLOOKUP($D:$D,'DS ST'!$J:$J,'DS ST'!L:L)</f>
        <v>Võ Thị Huệ</v>
      </c>
      <c r="AQ989" s="139" t="str">
        <f t="array" ref="AQ989">XLOOKUP($D:$D,'DS ST'!$J:$J,'DS ST'!M:M)</f>
        <v>HCM 015</v>
      </c>
      <c r="AR989" s="140"/>
      <c r="AS989" s="140"/>
      <c r="AT989" s="135" t="str">
        <f t="array" ref="AT989">xlookup($E:$E,'CLV2'!$A:$A,'CLV2'!$F:$F)</f>
        <v>3.LOCAL FRUITS</v>
      </c>
      <c r="AU989" s="135" t="str">
        <f t="array" ref="AU989">xlookup($E:$E,'CLV2'!$A:$A,'CLV2'!$G:$G)</f>
        <v>4.Dưa Lưới</v>
      </c>
      <c r="AV989" s="142"/>
      <c r="AW989" s="143"/>
      <c r="AX989" s="144"/>
    </row>
    <row r="990" ht="22.5" customHeight="1">
      <c r="A990" s="113"/>
      <c r="B990" s="114">
        <v>46236.0</v>
      </c>
      <c r="C990" s="115" t="s">
        <v>1038</v>
      </c>
      <c r="D990" s="116" t="str">
        <f>VLOOKUP(C990,'DS ST'!A:B,2,0)</f>
        <v>LVY</v>
      </c>
      <c r="E990" s="117">
        <v>1101366.0</v>
      </c>
      <c r="F990" s="115" t="s">
        <v>1804</v>
      </c>
      <c r="G990" s="115" t="s">
        <v>104</v>
      </c>
      <c r="H990" s="118">
        <v>8.2</v>
      </c>
      <c r="I990" s="118">
        <v>7.8</v>
      </c>
      <c r="J990" s="119">
        <f t="shared" si="4"/>
        <v>0.4</v>
      </c>
      <c r="K990" s="115" t="s">
        <v>5784</v>
      </c>
      <c r="L990" s="121" t="str">
        <f t="shared" si="5"/>
        <v>PT16032321101366</v>
      </c>
      <c r="M990" s="219" t="s">
        <v>5785</v>
      </c>
      <c r="N990" s="122">
        <v>0.39999999999999947</v>
      </c>
      <c r="O990" s="122"/>
      <c r="P990" s="119">
        <f t="shared" si="6"/>
        <v>0</v>
      </c>
      <c r="Q990" s="124"/>
      <c r="R990" s="124"/>
      <c r="S990" s="124"/>
      <c r="T990" s="125" t="s">
        <v>3271</v>
      </c>
      <c r="U990" s="126" t="s">
        <v>697</v>
      </c>
      <c r="V990" s="127" t="s">
        <v>492</v>
      </c>
      <c r="W990" s="129" t="str">
        <f t="shared" si="7"/>
        <v>Hao hụt</v>
      </c>
      <c r="X990" s="129" t="str">
        <f t="shared" si="34"/>
        <v/>
      </c>
      <c r="Y990" s="154" t="s">
        <v>499</v>
      </c>
      <c r="Z990" s="131" t="s">
        <v>745</v>
      </c>
      <c r="AA990" s="124"/>
      <c r="AB990" s="132"/>
      <c r="AC990" s="133"/>
      <c r="AD990" s="134"/>
      <c r="AE990" s="133"/>
      <c r="AF990" s="135" t="str">
        <f t="array" ref="AF990">xlookup($E:$E,'CLV2'!$A:$A,'CLV2'!E:E)</f>
        <v>2.VEGETABLES</v>
      </c>
      <c r="AG990" s="135" t="str">
        <f t="shared" si="10"/>
        <v>KG</v>
      </c>
      <c r="AH990" s="136">
        <f t="shared" si="11"/>
        <v>0.0487804878</v>
      </c>
      <c r="AI990" s="137">
        <f t="array" ref="AI990">XLOOKUP(E990,'Đơn giá'!A:A,'Đơn giá'!D:D)</f>
        <v>55000</v>
      </c>
      <c r="AJ990" s="138">
        <f t="shared" si="12"/>
        <v>22000</v>
      </c>
      <c r="AK990" s="138">
        <f t="shared" si="13"/>
        <v>22000</v>
      </c>
      <c r="AL990" s="138">
        <f t="shared" si="14"/>
        <v>0</v>
      </c>
      <c r="AM990" s="138">
        <f t="shared" si="15"/>
        <v>0</v>
      </c>
      <c r="AN990" s="138">
        <f t="shared" si="16"/>
        <v>0</v>
      </c>
      <c r="AO990" s="139" t="str">
        <f t="array" ref="AO990">XLOOKUP($D:$D,'DS ST'!$J:$J,'DS ST'!K:K)</f>
        <v>SC007426 - Trần Hữu Vinh</v>
      </c>
      <c r="AP990" s="139" t="str">
        <f t="array" ref="AP990">XLOOKUP($D:$D,'DS ST'!$J:$J,'DS ST'!L:L)</f>
        <v>Võ Thị Huệ</v>
      </c>
      <c r="AQ990" s="139" t="str">
        <f t="array" ref="AQ990">XLOOKUP($D:$D,'DS ST'!$J:$J,'DS ST'!M:M)</f>
        <v>HCM 015</v>
      </c>
      <c r="AR990" s="140"/>
      <c r="AS990" s="140"/>
      <c r="AT990" s="135" t="str">
        <f t="array" ref="AT990">xlookup($E:$E,'CLV2'!$A:$A,'CLV2'!$F:$F)</f>
        <v>3.LEAFY VEGGIES</v>
      </c>
      <c r="AU990" s="135" t="str">
        <f t="array" ref="AU990">xlookup($E:$E,'CLV2'!$A:$A,'CLV2'!$G:$G)</f>
        <v>4.Rau Ăn Bông</v>
      </c>
      <c r="AV990" s="142"/>
      <c r="AW990" s="143"/>
      <c r="AX990" s="144"/>
    </row>
    <row r="991" ht="22.5" customHeight="1">
      <c r="A991" s="113"/>
      <c r="B991" s="114">
        <v>46236.0</v>
      </c>
      <c r="C991" s="115" t="s">
        <v>1038</v>
      </c>
      <c r="D991" s="116" t="str">
        <f>VLOOKUP(C991,'DS ST'!A:B,2,0)</f>
        <v>LVY</v>
      </c>
      <c r="E991" s="117">
        <v>1101377.0</v>
      </c>
      <c r="F991" s="115" t="s">
        <v>1085</v>
      </c>
      <c r="G991" s="115" t="s">
        <v>104</v>
      </c>
      <c r="H991" s="118">
        <v>2.0</v>
      </c>
      <c r="I991" s="118">
        <v>1.99</v>
      </c>
      <c r="J991" s="119">
        <f t="shared" si="4"/>
        <v>0.01</v>
      </c>
      <c r="K991" s="115" t="s">
        <v>5784</v>
      </c>
      <c r="L991" s="121" t="str">
        <f t="shared" si="5"/>
        <v>PT16032321101377</v>
      </c>
      <c r="M991" s="219" t="s">
        <v>5785</v>
      </c>
      <c r="N991" s="122">
        <v>0.010000000000000009</v>
      </c>
      <c r="O991" s="122"/>
      <c r="P991" s="119">
        <f t="shared" si="6"/>
        <v>0</v>
      </c>
      <c r="Q991" s="153"/>
      <c r="R991" s="124"/>
      <c r="S991" s="124"/>
      <c r="T991" s="125" t="s">
        <v>3271</v>
      </c>
      <c r="U991" s="126" t="s">
        <v>697</v>
      </c>
      <c r="V991" s="127" t="s">
        <v>492</v>
      </c>
      <c r="W991" s="129" t="str">
        <f t="shared" si="7"/>
        <v>Hao hụt</v>
      </c>
      <c r="X991" s="129" t="str">
        <f t="shared" si="34"/>
        <v/>
      </c>
      <c r="Y991" s="154" t="s">
        <v>499</v>
      </c>
      <c r="Z991" s="131" t="s">
        <v>745</v>
      </c>
      <c r="AA991" s="124"/>
      <c r="AB991" s="132"/>
      <c r="AC991" s="133"/>
      <c r="AD991" s="134"/>
      <c r="AE991" s="133"/>
      <c r="AF991" s="135" t="str">
        <f t="array" ref="AF991">xlookup($E:$E,'CLV2'!$A:$A,'CLV2'!E:E)</f>
        <v>2.VEGETABLES</v>
      </c>
      <c r="AG991" s="135" t="str">
        <f t="shared" si="10"/>
        <v>KG</v>
      </c>
      <c r="AH991" s="136">
        <f t="shared" si="11"/>
        <v>0.005</v>
      </c>
      <c r="AI991" s="137">
        <f t="array" ref="AI991">XLOOKUP(E991,'Đơn giá'!A:A,'Đơn giá'!D:D)</f>
        <v>60000</v>
      </c>
      <c r="AJ991" s="138">
        <f t="shared" si="12"/>
        <v>600</v>
      </c>
      <c r="AK991" s="138">
        <f t="shared" si="13"/>
        <v>600</v>
      </c>
      <c r="AL991" s="138">
        <f t="shared" si="14"/>
        <v>0</v>
      </c>
      <c r="AM991" s="138">
        <f t="shared" si="15"/>
        <v>0</v>
      </c>
      <c r="AN991" s="138">
        <f t="shared" si="16"/>
        <v>0</v>
      </c>
      <c r="AO991" s="139" t="str">
        <f t="array" ref="AO991">XLOOKUP($D:$D,'DS ST'!$J:$J,'DS ST'!K:K)</f>
        <v>SC007426 - Trần Hữu Vinh</v>
      </c>
      <c r="AP991" s="139" t="str">
        <f t="array" ref="AP991">XLOOKUP($D:$D,'DS ST'!$J:$J,'DS ST'!L:L)</f>
        <v>Võ Thị Huệ</v>
      </c>
      <c r="AQ991" s="139" t="str">
        <f t="array" ref="AQ991">XLOOKUP($D:$D,'DS ST'!$J:$J,'DS ST'!M:M)</f>
        <v>HCM 015</v>
      </c>
      <c r="AR991" s="140"/>
      <c r="AS991" s="140"/>
      <c r="AT991" s="135" t="str">
        <f t="array" ref="AT991">xlookup($E:$E,'CLV2'!$A:$A,'CLV2'!$F:$F)</f>
        <v>3.LEAFY VEGGIES</v>
      </c>
      <c r="AU991" s="135" t="str">
        <f t="array" ref="AU991">xlookup($E:$E,'CLV2'!$A:$A,'CLV2'!$G:$G)</f>
        <v>4.Rau Ăn Bông</v>
      </c>
      <c r="AV991" s="142"/>
      <c r="AW991" s="143"/>
      <c r="AX991" s="144"/>
    </row>
    <row r="992" ht="22.5" customHeight="1">
      <c r="A992" s="113"/>
      <c r="B992" s="114">
        <v>46236.0</v>
      </c>
      <c r="C992" s="115" t="s">
        <v>1038</v>
      </c>
      <c r="D992" s="116" t="str">
        <f>VLOOKUP(C992,'DS ST'!A:B,2,0)</f>
        <v>LVY</v>
      </c>
      <c r="E992" s="117">
        <v>1101592.0</v>
      </c>
      <c r="F992" s="115" t="s">
        <v>1161</v>
      </c>
      <c r="G992" s="115" t="s">
        <v>104</v>
      </c>
      <c r="H992" s="118">
        <v>9.5</v>
      </c>
      <c r="I992" s="118">
        <v>9.32</v>
      </c>
      <c r="J992" s="119">
        <f t="shared" si="4"/>
        <v>0.18</v>
      </c>
      <c r="K992" s="115" t="s">
        <v>5784</v>
      </c>
      <c r="L992" s="121" t="str">
        <f t="shared" si="5"/>
        <v>PT16032321101592</v>
      </c>
      <c r="M992" s="219" t="s">
        <v>5785</v>
      </c>
      <c r="N992" s="122">
        <v>0.17999999999999972</v>
      </c>
      <c r="O992" s="122"/>
      <c r="P992" s="119">
        <f t="shared" si="6"/>
        <v>0</v>
      </c>
      <c r="Q992" s="124"/>
      <c r="R992" s="124"/>
      <c r="S992" s="124"/>
      <c r="T992" s="125" t="s">
        <v>3271</v>
      </c>
      <c r="U992" s="126" t="s">
        <v>697</v>
      </c>
      <c r="V992" s="127" t="s">
        <v>492</v>
      </c>
      <c r="W992" s="129" t="str">
        <f t="shared" si="7"/>
        <v>Hao hụt</v>
      </c>
      <c r="X992" s="129" t="str">
        <f t="shared" si="34"/>
        <v/>
      </c>
      <c r="Y992" s="154" t="s">
        <v>499</v>
      </c>
      <c r="Z992" s="131" t="s">
        <v>745</v>
      </c>
      <c r="AA992" s="124"/>
      <c r="AB992" s="132"/>
      <c r="AC992" s="133"/>
      <c r="AD992" s="134"/>
      <c r="AE992" s="133"/>
      <c r="AF992" s="135" t="str">
        <f t="array" ref="AF992">xlookup($E:$E,'CLV2'!$A:$A,'CLV2'!E:E)</f>
        <v>2.FRUITS</v>
      </c>
      <c r="AG992" s="135" t="str">
        <f t="shared" si="10"/>
        <v>KG</v>
      </c>
      <c r="AH992" s="136">
        <f t="shared" si="11"/>
        <v>0.01894736842</v>
      </c>
      <c r="AI992" s="137">
        <f t="array" ref="AI992">XLOOKUP(E992,'Đơn giá'!A:A,'Đơn giá'!D:D)</f>
        <v>73000</v>
      </c>
      <c r="AJ992" s="138">
        <f t="shared" si="12"/>
        <v>13140</v>
      </c>
      <c r="AK992" s="138">
        <f t="shared" si="13"/>
        <v>13140</v>
      </c>
      <c r="AL992" s="138">
        <f t="shared" si="14"/>
        <v>0</v>
      </c>
      <c r="AM992" s="138">
        <f t="shared" si="15"/>
        <v>0</v>
      </c>
      <c r="AN992" s="138">
        <f t="shared" si="16"/>
        <v>0</v>
      </c>
      <c r="AO992" s="139" t="str">
        <f t="array" ref="AO992">XLOOKUP($D:$D,'DS ST'!$J:$J,'DS ST'!K:K)</f>
        <v>SC007426 - Trần Hữu Vinh</v>
      </c>
      <c r="AP992" s="139" t="str">
        <f t="array" ref="AP992">XLOOKUP($D:$D,'DS ST'!$J:$J,'DS ST'!L:L)</f>
        <v>Võ Thị Huệ</v>
      </c>
      <c r="AQ992" s="139" t="str">
        <f t="array" ref="AQ992">XLOOKUP($D:$D,'DS ST'!$J:$J,'DS ST'!M:M)</f>
        <v>HCM 015</v>
      </c>
      <c r="AR992" s="140"/>
      <c r="AS992" s="140"/>
      <c r="AT992" s="135" t="str">
        <f t="array" ref="AT992">xlookup($E:$E,'CLV2'!$A:$A,'CLV2'!$F:$F)</f>
        <v>3.LOCAL FRUITS</v>
      </c>
      <c r="AU992" s="135" t="str">
        <f t="array" ref="AU992">xlookup($E:$E,'CLV2'!$A:$A,'CLV2'!$G:$G)</f>
        <v>4.Sầu Riêng</v>
      </c>
      <c r="AV992" s="142"/>
      <c r="AW992" s="143"/>
      <c r="AX992" s="144"/>
    </row>
    <row r="993" ht="22.5" customHeight="1">
      <c r="A993" s="113"/>
      <c r="B993" s="114">
        <v>46236.0</v>
      </c>
      <c r="C993" s="115" t="s">
        <v>1038</v>
      </c>
      <c r="D993" s="116" t="str">
        <f>VLOOKUP(C993,'DS ST'!A:B,2,0)</f>
        <v>LVY</v>
      </c>
      <c r="E993" s="117">
        <v>1102196.0</v>
      </c>
      <c r="F993" s="115" t="s">
        <v>1210</v>
      </c>
      <c r="G993" s="115" t="s">
        <v>104</v>
      </c>
      <c r="H993" s="118">
        <v>4.0</v>
      </c>
      <c r="I993" s="118">
        <v>3.6</v>
      </c>
      <c r="J993" s="119">
        <f t="shared" si="4"/>
        <v>0.4</v>
      </c>
      <c r="K993" s="115" t="s">
        <v>5784</v>
      </c>
      <c r="L993" s="121" t="str">
        <f t="shared" si="5"/>
        <v>PT16032321102196</v>
      </c>
      <c r="M993" s="219" t="s">
        <v>5785</v>
      </c>
      <c r="N993" s="122"/>
      <c r="O993" s="122"/>
      <c r="P993" s="119">
        <f t="shared" si="6"/>
        <v>0.4</v>
      </c>
      <c r="Q993" s="124"/>
      <c r="R993" s="124"/>
      <c r="S993" s="124"/>
      <c r="T993" s="125" t="s">
        <v>3271</v>
      </c>
      <c r="U993" s="126" t="s">
        <v>697</v>
      </c>
      <c r="V993" s="127" t="s">
        <v>1500</v>
      </c>
      <c r="W993" s="129" t="str">
        <f t="shared" si="7"/>
        <v/>
      </c>
      <c r="X993" s="129" t="str">
        <f t="shared" si="34"/>
        <v/>
      </c>
      <c r="Y993" s="154" t="s">
        <v>499</v>
      </c>
      <c r="Z993" s="131" t="s">
        <v>745</v>
      </c>
      <c r="AA993" s="124"/>
      <c r="AB993" s="132"/>
      <c r="AC993" s="133"/>
      <c r="AD993" s="134"/>
      <c r="AE993" s="133"/>
      <c r="AF993" s="135" t="str">
        <f t="array" ref="AF993">xlookup($E:$E,'CLV2'!$A:$A,'CLV2'!E:E)</f>
        <v>2.FRUITS</v>
      </c>
      <c r="AG993" s="135" t="str">
        <f t="shared" si="10"/>
        <v>KG</v>
      </c>
      <c r="AH993" s="136">
        <f t="shared" si="11"/>
        <v>0.1</v>
      </c>
      <c r="AI993" s="137">
        <f t="array" ref="AI993">XLOOKUP(E993,'Đơn giá'!A:A,'Đơn giá'!D:D)</f>
        <v>13500</v>
      </c>
      <c r="AJ993" s="138">
        <f t="shared" si="12"/>
        <v>5400</v>
      </c>
      <c r="AK993" s="138">
        <f t="shared" si="13"/>
        <v>0</v>
      </c>
      <c r="AL993" s="138">
        <f t="shared" si="14"/>
        <v>0</v>
      </c>
      <c r="AM993" s="138">
        <f t="shared" si="15"/>
        <v>5400</v>
      </c>
      <c r="AN993" s="138">
        <f t="shared" si="16"/>
        <v>0</v>
      </c>
      <c r="AO993" s="139" t="str">
        <f t="array" ref="AO993">XLOOKUP($D:$D,'DS ST'!$J:$J,'DS ST'!K:K)</f>
        <v>SC007426 - Trần Hữu Vinh</v>
      </c>
      <c r="AP993" s="139" t="str">
        <f t="array" ref="AP993">XLOOKUP($D:$D,'DS ST'!$J:$J,'DS ST'!L:L)</f>
        <v>Võ Thị Huệ</v>
      </c>
      <c r="AQ993" s="139" t="str">
        <f t="array" ref="AQ993">XLOOKUP($D:$D,'DS ST'!$J:$J,'DS ST'!M:M)</f>
        <v>HCM 015</v>
      </c>
      <c r="AR993" s="140"/>
      <c r="AS993" s="140"/>
      <c r="AT993" s="135" t="str">
        <f t="array" ref="AT993">xlookup($E:$E,'CLV2'!$A:$A,'CLV2'!$F:$F)</f>
        <v>3.LOCAL FRUITS</v>
      </c>
      <c r="AU993" s="135" t="str">
        <f t="array" ref="AU993">xlookup($E:$E,'CLV2'!$A:$A,'CLV2'!$G:$G)</f>
        <v>4.Cam</v>
      </c>
      <c r="AV993" s="142"/>
      <c r="AW993" s="143"/>
      <c r="AX993" s="144"/>
    </row>
    <row r="994" ht="22.5" customHeight="1">
      <c r="A994" s="113"/>
      <c r="B994" s="114">
        <v>46236.0</v>
      </c>
      <c r="C994" s="115" t="s">
        <v>781</v>
      </c>
      <c r="D994" s="116" t="str">
        <f>VLOOKUP(C994,'DS ST'!A:B,2,0)</f>
        <v>A223</v>
      </c>
      <c r="E994" s="117">
        <v>1101366.0</v>
      </c>
      <c r="F994" s="115" t="s">
        <v>1804</v>
      </c>
      <c r="G994" s="115" t="s">
        <v>104</v>
      </c>
      <c r="H994" s="118">
        <v>4.1</v>
      </c>
      <c r="I994" s="118">
        <v>3.86</v>
      </c>
      <c r="J994" s="119">
        <f t="shared" si="4"/>
        <v>0.24</v>
      </c>
      <c r="K994" s="115" t="s">
        <v>5786</v>
      </c>
      <c r="L994" s="121" t="str">
        <f t="shared" si="5"/>
        <v>PT16032311101366</v>
      </c>
      <c r="M994" s="219" t="s">
        <v>5787</v>
      </c>
      <c r="N994" s="122"/>
      <c r="O994" s="122"/>
      <c r="P994" s="119">
        <f t="shared" si="6"/>
        <v>0.24</v>
      </c>
      <c r="Q994" s="124"/>
      <c r="R994" s="124"/>
      <c r="S994" s="124"/>
      <c r="T994" s="125" t="s">
        <v>3271</v>
      </c>
      <c r="U994" s="126" t="s">
        <v>697</v>
      </c>
      <c r="V994" s="127" t="s">
        <v>1500</v>
      </c>
      <c r="W994" s="129" t="str">
        <f t="shared" si="7"/>
        <v/>
      </c>
      <c r="X994" s="129" t="str">
        <f t="shared" si="34"/>
        <v/>
      </c>
      <c r="Y994" s="154" t="s">
        <v>499</v>
      </c>
      <c r="Z994" s="131" t="s">
        <v>745</v>
      </c>
      <c r="AA994" s="124"/>
      <c r="AB994" s="132"/>
      <c r="AC994" s="133"/>
      <c r="AD994" s="134"/>
      <c r="AE994" s="133"/>
      <c r="AF994" s="135" t="str">
        <f t="array" ref="AF994">xlookup($E:$E,'CLV2'!$A:$A,'CLV2'!E:E)</f>
        <v>2.VEGETABLES</v>
      </c>
      <c r="AG994" s="135" t="str">
        <f t="shared" si="10"/>
        <v>KG</v>
      </c>
      <c r="AH994" s="136">
        <f t="shared" si="11"/>
        <v>0.05853658537</v>
      </c>
      <c r="AI994" s="137">
        <f t="array" ref="AI994">XLOOKUP(E994,'Đơn giá'!A:A,'Đơn giá'!D:D)</f>
        <v>55000</v>
      </c>
      <c r="AJ994" s="138">
        <f t="shared" si="12"/>
        <v>13200</v>
      </c>
      <c r="AK994" s="138">
        <f t="shared" si="13"/>
        <v>0</v>
      </c>
      <c r="AL994" s="138">
        <f t="shared" si="14"/>
        <v>0</v>
      </c>
      <c r="AM994" s="138">
        <f t="shared" si="15"/>
        <v>13200</v>
      </c>
      <c r="AN994" s="138">
        <f t="shared" si="16"/>
        <v>0</v>
      </c>
      <c r="AO994" s="139" t="str">
        <f t="array" ref="AO994">XLOOKUP($D:$D,'DS ST'!$J:$J,'DS ST'!K:K)</f>
        <v/>
      </c>
      <c r="AP994" s="139" t="str">
        <f t="array" ref="AP994">XLOOKUP($D:$D,'DS ST'!$J:$J,'DS ST'!L:L)</f>
        <v/>
      </c>
      <c r="AQ994" s="139" t="str">
        <f t="array" ref="AQ994">XLOOKUP($D:$D,'DS ST'!$J:$J,'DS ST'!M:M)</f>
        <v/>
      </c>
      <c r="AR994" s="140"/>
      <c r="AS994" s="140"/>
      <c r="AT994" s="135" t="str">
        <f t="array" ref="AT994">xlookup($E:$E,'CLV2'!$A:$A,'CLV2'!$F:$F)</f>
        <v>3.LEAFY VEGGIES</v>
      </c>
      <c r="AU994" s="135" t="str">
        <f t="array" ref="AU994">xlookup($E:$E,'CLV2'!$A:$A,'CLV2'!$G:$G)</f>
        <v>4.Rau Ăn Bông</v>
      </c>
      <c r="AV994" s="142"/>
      <c r="AW994" s="143"/>
      <c r="AX994" s="144"/>
    </row>
    <row r="995" ht="22.5" customHeight="1">
      <c r="A995" s="113"/>
      <c r="B995" s="114">
        <v>46236.0</v>
      </c>
      <c r="C995" s="115" t="s">
        <v>1046</v>
      </c>
      <c r="D995" s="116" t="str">
        <f>VLOOKUP(C995,'DS ST'!A:B,2,0)</f>
        <v>MZ2</v>
      </c>
      <c r="E995" s="117">
        <v>1100816.0</v>
      </c>
      <c r="F995" s="115" t="s">
        <v>919</v>
      </c>
      <c r="G995" s="115" t="s">
        <v>104</v>
      </c>
      <c r="H995" s="118">
        <v>14.8</v>
      </c>
      <c r="I995" s="118">
        <v>14.74</v>
      </c>
      <c r="J995" s="119">
        <f t="shared" si="4"/>
        <v>0.06</v>
      </c>
      <c r="K995" s="115" t="s">
        <v>5788</v>
      </c>
      <c r="L995" s="121" t="str">
        <f t="shared" si="5"/>
        <v>PT16032301100816</v>
      </c>
      <c r="M995" s="219" t="s">
        <v>5789</v>
      </c>
      <c r="N995" s="122">
        <v>0.0600000000000005</v>
      </c>
      <c r="O995" s="122"/>
      <c r="P995" s="119">
        <f t="shared" si="6"/>
        <v>0</v>
      </c>
      <c r="Q995" s="124"/>
      <c r="R995" s="124"/>
      <c r="S995" s="124"/>
      <c r="T995" s="125" t="s">
        <v>695</v>
      </c>
      <c r="U995" s="126" t="s">
        <v>697</v>
      </c>
      <c r="V995" s="127" t="s">
        <v>492</v>
      </c>
      <c r="W995" s="129" t="str">
        <f t="shared" si="7"/>
        <v>Hao hụt</v>
      </c>
      <c r="X995" s="129" t="str">
        <f t="shared" si="34"/>
        <v/>
      </c>
      <c r="Y995" s="154" t="s">
        <v>499</v>
      </c>
      <c r="Z995" s="131" t="s">
        <v>745</v>
      </c>
      <c r="AA995" s="124"/>
      <c r="AB995" s="132"/>
      <c r="AC995" s="133"/>
      <c r="AD995" s="134"/>
      <c r="AE995" s="133"/>
      <c r="AF995" s="135" t="str">
        <f t="array" ref="AF995">xlookup($E:$E,'CLV2'!$A:$A,'CLV2'!E:E)</f>
        <v>2.FRUITS</v>
      </c>
      <c r="AG995" s="135" t="str">
        <f t="shared" si="10"/>
        <v>KG</v>
      </c>
      <c r="AH995" s="136">
        <f t="shared" si="11"/>
        <v>0.004054054054</v>
      </c>
      <c r="AI995" s="137">
        <f t="array" ref="AI995">XLOOKUP(E995,'Đơn giá'!A:A,'Đơn giá'!D:D)</f>
        <v>19000</v>
      </c>
      <c r="AJ995" s="138">
        <f t="shared" si="12"/>
        <v>1140</v>
      </c>
      <c r="AK995" s="138">
        <f t="shared" si="13"/>
        <v>1140</v>
      </c>
      <c r="AL995" s="138">
        <f t="shared" si="14"/>
        <v>0</v>
      </c>
      <c r="AM995" s="138">
        <f t="shared" si="15"/>
        <v>0</v>
      </c>
      <c r="AN995" s="138">
        <f t="shared" si="16"/>
        <v>0</v>
      </c>
      <c r="AO995" s="139" t="str">
        <f t="array" ref="AO995">XLOOKUP($D:$D,'DS ST'!$J:$J,'DS ST'!K:K)</f>
        <v>SC005255 - Hồng Trọng Nghĩa</v>
      </c>
      <c r="AP995" s="139" t="str">
        <f t="array" ref="AP995">XLOOKUP($D:$D,'DS ST'!$J:$J,'DS ST'!L:L)</f>
        <v>Võ Thị Huệ</v>
      </c>
      <c r="AQ995" s="139" t="str">
        <f t="array" ref="AQ995">XLOOKUP($D:$D,'DS ST'!$J:$J,'DS ST'!M:M)</f>
        <v>HCM 022</v>
      </c>
      <c r="AR995" s="140"/>
      <c r="AS995" s="140"/>
      <c r="AT995" s="135" t="str">
        <f t="array" ref="AT995">xlookup($E:$E,'CLV2'!$A:$A,'CLV2'!$F:$F)</f>
        <v>3.LOCAL FRUITS</v>
      </c>
      <c r="AU995" s="135" t="str">
        <f t="array" ref="AU995">xlookup($E:$E,'CLV2'!$A:$A,'CLV2'!$G:$G)</f>
        <v>4.Dưa Hấu</v>
      </c>
      <c r="AV995" s="142"/>
      <c r="AW995" s="143"/>
      <c r="AX995" s="144"/>
    </row>
    <row r="996" ht="22.5" customHeight="1">
      <c r="A996" s="113"/>
      <c r="B996" s="114">
        <v>46236.0</v>
      </c>
      <c r="C996" s="115" t="s">
        <v>1046</v>
      </c>
      <c r="D996" s="116" t="str">
        <f>VLOOKUP(C996,'DS ST'!A:B,2,0)</f>
        <v>MZ2</v>
      </c>
      <c r="E996" s="117">
        <v>1100867.0</v>
      </c>
      <c r="F996" s="115" t="s">
        <v>924</v>
      </c>
      <c r="G996" s="115" t="s">
        <v>104</v>
      </c>
      <c r="H996" s="118">
        <v>6.0</v>
      </c>
      <c r="I996" s="118">
        <v>5.745</v>
      </c>
      <c r="J996" s="119">
        <f t="shared" si="4"/>
        <v>0.255</v>
      </c>
      <c r="K996" s="115" t="s">
        <v>5788</v>
      </c>
      <c r="L996" s="121" t="str">
        <f t="shared" si="5"/>
        <v>PT16032301100867</v>
      </c>
      <c r="M996" s="219" t="s">
        <v>5789</v>
      </c>
      <c r="N996" s="122">
        <v>0.2549999999999999</v>
      </c>
      <c r="O996" s="122"/>
      <c r="P996" s="119">
        <f t="shared" si="6"/>
        <v>0</v>
      </c>
      <c r="Q996" s="124"/>
      <c r="R996" s="124"/>
      <c r="S996" s="124"/>
      <c r="T996" s="125" t="s">
        <v>695</v>
      </c>
      <c r="U996" s="126" t="s">
        <v>697</v>
      </c>
      <c r="V996" s="127" t="s">
        <v>492</v>
      </c>
      <c r="W996" s="129" t="str">
        <f t="shared" si="7"/>
        <v>Hao hụt</v>
      </c>
      <c r="X996" s="129" t="str">
        <f t="shared" si="34"/>
        <v/>
      </c>
      <c r="Y996" s="154" t="s">
        <v>499</v>
      </c>
      <c r="Z996" s="131" t="s">
        <v>745</v>
      </c>
      <c r="AA996" s="124"/>
      <c r="AB996" s="132"/>
      <c r="AC996" s="133"/>
      <c r="AD996" s="134"/>
      <c r="AE996" s="133"/>
      <c r="AF996" s="135" t="str">
        <f t="array" ref="AF996">xlookup($E:$E,'CLV2'!$A:$A,'CLV2'!E:E)</f>
        <v>2.FRUITS</v>
      </c>
      <c r="AG996" s="135" t="str">
        <f t="shared" si="10"/>
        <v>KG</v>
      </c>
      <c r="AH996" s="136">
        <f t="shared" si="11"/>
        <v>0.0425</v>
      </c>
      <c r="AI996" s="137">
        <f t="array" ref="AI996">XLOOKUP(E996,'Đơn giá'!A:A,'Đơn giá'!D:D)</f>
        <v>33000</v>
      </c>
      <c r="AJ996" s="138">
        <f t="shared" si="12"/>
        <v>8415</v>
      </c>
      <c r="AK996" s="138">
        <f t="shared" si="13"/>
        <v>8415</v>
      </c>
      <c r="AL996" s="138">
        <f t="shared" si="14"/>
        <v>0</v>
      </c>
      <c r="AM996" s="138">
        <f t="shared" si="15"/>
        <v>0</v>
      </c>
      <c r="AN996" s="138">
        <f t="shared" si="16"/>
        <v>0</v>
      </c>
      <c r="AO996" s="139" t="str">
        <f t="array" ref="AO996">XLOOKUP($D:$D,'DS ST'!$J:$J,'DS ST'!K:K)</f>
        <v>SC005255 - Hồng Trọng Nghĩa</v>
      </c>
      <c r="AP996" s="139" t="str">
        <f t="array" ref="AP996">XLOOKUP($D:$D,'DS ST'!$J:$J,'DS ST'!L:L)</f>
        <v>Võ Thị Huệ</v>
      </c>
      <c r="AQ996" s="139" t="str">
        <f t="array" ref="AQ996">XLOOKUP($D:$D,'DS ST'!$J:$J,'DS ST'!M:M)</f>
        <v>HCM 022</v>
      </c>
      <c r="AR996" s="140"/>
      <c r="AS996" s="140"/>
      <c r="AT996" s="135" t="str">
        <f t="array" ref="AT996">xlookup($E:$E,'CLV2'!$A:$A,'CLV2'!$F:$F)</f>
        <v>3.LOCAL FRUITS</v>
      </c>
      <c r="AU996" s="135" t="str">
        <f t="array" ref="AU996">xlookup($E:$E,'CLV2'!$A:$A,'CLV2'!$G:$G)</f>
        <v>4.Bưởi</v>
      </c>
      <c r="AV996" s="142"/>
      <c r="AW996" s="143"/>
      <c r="AX996" s="144"/>
    </row>
    <row r="997" ht="22.5" customHeight="1">
      <c r="A997" s="113"/>
      <c r="B997" s="114">
        <v>46236.0</v>
      </c>
      <c r="C997" s="115" t="s">
        <v>1046</v>
      </c>
      <c r="D997" s="116" t="str">
        <f>VLOOKUP(C997,'DS ST'!A:B,2,0)</f>
        <v>MZ2</v>
      </c>
      <c r="E997" s="117">
        <v>1101062.0</v>
      </c>
      <c r="F997" s="115" t="s">
        <v>103</v>
      </c>
      <c r="G997" s="115" t="s">
        <v>104</v>
      </c>
      <c r="H997" s="118">
        <v>10.1</v>
      </c>
      <c r="I997" s="118">
        <v>9.98</v>
      </c>
      <c r="J997" s="119">
        <f t="shared" si="4"/>
        <v>0.12</v>
      </c>
      <c r="K997" s="115" t="s">
        <v>5788</v>
      </c>
      <c r="L997" s="121" t="str">
        <f t="shared" si="5"/>
        <v>PT16032301101062</v>
      </c>
      <c r="M997" s="219" t="s">
        <v>5789</v>
      </c>
      <c r="N997" s="122">
        <v>0.11999999999999922</v>
      </c>
      <c r="O997" s="122"/>
      <c r="P997" s="119">
        <f t="shared" si="6"/>
        <v>0</v>
      </c>
      <c r="Q997" s="124"/>
      <c r="R997" s="124"/>
      <c r="S997" s="124"/>
      <c r="T997" s="125" t="s">
        <v>695</v>
      </c>
      <c r="U997" s="126" t="s">
        <v>697</v>
      </c>
      <c r="V997" s="127" t="s">
        <v>492</v>
      </c>
      <c r="W997" s="129" t="str">
        <f t="shared" si="7"/>
        <v>Hao hụt</v>
      </c>
      <c r="X997" s="129" t="str">
        <f t="shared" si="34"/>
        <v/>
      </c>
      <c r="Y997" s="154" t="s">
        <v>499</v>
      </c>
      <c r="Z997" s="131" t="s">
        <v>745</v>
      </c>
      <c r="AA997" s="124"/>
      <c r="AB997" s="132"/>
      <c r="AC997" s="133"/>
      <c r="AD997" s="134"/>
      <c r="AE997" s="133"/>
      <c r="AF997" s="135" t="str">
        <f t="array" ref="AF997">xlookup($E:$E,'CLV2'!$A:$A,'CLV2'!E:E)</f>
        <v>2.FRUITS</v>
      </c>
      <c r="AG997" s="135" t="str">
        <f t="shared" si="10"/>
        <v>KG</v>
      </c>
      <c r="AH997" s="136">
        <f t="shared" si="11"/>
        <v>0.01188118812</v>
      </c>
      <c r="AI997" s="137">
        <f t="array" ref="AI997">XLOOKUP(E997,'Đơn giá'!A:A,'Đơn giá'!D:D)</f>
        <v>23000</v>
      </c>
      <c r="AJ997" s="138">
        <f t="shared" si="12"/>
        <v>2760</v>
      </c>
      <c r="AK997" s="138">
        <f t="shared" si="13"/>
        <v>2760</v>
      </c>
      <c r="AL997" s="138">
        <f t="shared" si="14"/>
        <v>0</v>
      </c>
      <c r="AM997" s="138">
        <f t="shared" si="15"/>
        <v>0</v>
      </c>
      <c r="AN997" s="138">
        <f t="shared" si="16"/>
        <v>0</v>
      </c>
      <c r="AO997" s="139" t="str">
        <f t="array" ref="AO997">XLOOKUP($D:$D,'DS ST'!$J:$J,'DS ST'!K:K)</f>
        <v>SC005255 - Hồng Trọng Nghĩa</v>
      </c>
      <c r="AP997" s="139" t="str">
        <f t="array" ref="AP997">XLOOKUP($D:$D,'DS ST'!$J:$J,'DS ST'!L:L)</f>
        <v>Võ Thị Huệ</v>
      </c>
      <c r="AQ997" s="139" t="str">
        <f t="array" ref="AQ997">XLOOKUP($D:$D,'DS ST'!$J:$J,'DS ST'!M:M)</f>
        <v>HCM 022</v>
      </c>
      <c r="AR997" s="140"/>
      <c r="AS997" s="140"/>
      <c r="AT997" s="135" t="str">
        <f t="array" ref="AT997">xlookup($E:$E,'CLV2'!$A:$A,'CLV2'!$F:$F)</f>
        <v>3.LOCAL FRUITS</v>
      </c>
      <c r="AU997" s="135" t="str">
        <f t="array" ref="AU997">xlookup($E:$E,'CLV2'!$A:$A,'CLV2'!$G:$G)</f>
        <v>4.Chuối</v>
      </c>
      <c r="AV997" s="142"/>
      <c r="AW997" s="143"/>
      <c r="AX997" s="144"/>
    </row>
    <row r="998" ht="22.5" customHeight="1">
      <c r="A998" s="113"/>
      <c r="B998" s="114">
        <v>46236.0</v>
      </c>
      <c r="C998" s="115" t="s">
        <v>1046</v>
      </c>
      <c r="D998" s="116" t="str">
        <f>VLOOKUP(C998,'DS ST'!A:B,2,0)</f>
        <v>MZ2</v>
      </c>
      <c r="E998" s="117">
        <v>1101079.0</v>
      </c>
      <c r="F998" s="115" t="s">
        <v>2047</v>
      </c>
      <c r="G998" s="115" t="s">
        <v>104</v>
      </c>
      <c r="H998" s="118">
        <v>9.2</v>
      </c>
      <c r="I998" s="118">
        <v>9.09</v>
      </c>
      <c r="J998" s="119">
        <f t="shared" si="4"/>
        <v>0.11</v>
      </c>
      <c r="K998" s="115" t="s">
        <v>5788</v>
      </c>
      <c r="L998" s="121" t="str">
        <f t="shared" si="5"/>
        <v>PT16032301101079</v>
      </c>
      <c r="M998" s="219" t="s">
        <v>5789</v>
      </c>
      <c r="N998" s="122">
        <v>0.10999999999999943</v>
      </c>
      <c r="O998" s="122"/>
      <c r="P998" s="119">
        <f t="shared" si="6"/>
        <v>0</v>
      </c>
      <c r="Q998" s="124"/>
      <c r="R998" s="124"/>
      <c r="S998" s="124"/>
      <c r="T998" s="125" t="s">
        <v>695</v>
      </c>
      <c r="U998" s="126" t="s">
        <v>697</v>
      </c>
      <c r="V998" s="127" t="s">
        <v>492</v>
      </c>
      <c r="W998" s="129" t="str">
        <f t="shared" si="7"/>
        <v>Hao hụt</v>
      </c>
      <c r="X998" s="129" t="str">
        <f t="shared" si="34"/>
        <v/>
      </c>
      <c r="Y998" s="154" t="s">
        <v>499</v>
      </c>
      <c r="Z998" s="131" t="s">
        <v>745</v>
      </c>
      <c r="AA998" s="124"/>
      <c r="AB998" s="132"/>
      <c r="AC998" s="133"/>
      <c r="AD998" s="134"/>
      <c r="AE998" s="133"/>
      <c r="AF998" s="135" t="str">
        <f t="array" ref="AF998">xlookup($E:$E,'CLV2'!$A:$A,'CLV2'!E:E)</f>
        <v>2.FRUITS</v>
      </c>
      <c r="AG998" s="135" t="str">
        <f t="shared" si="10"/>
        <v>KG</v>
      </c>
      <c r="AH998" s="136">
        <f t="shared" si="11"/>
        <v>0.01195652174</v>
      </c>
      <c r="AI998" s="137">
        <f t="array" ref="AI998">XLOOKUP(E998,'Đơn giá'!A:A,'Đơn giá'!D:D)</f>
        <v>69416</v>
      </c>
      <c r="AJ998" s="138">
        <f t="shared" si="12"/>
        <v>7635.76</v>
      </c>
      <c r="AK998" s="138">
        <f t="shared" si="13"/>
        <v>7635.76</v>
      </c>
      <c r="AL998" s="138">
        <f t="shared" si="14"/>
        <v>0</v>
      </c>
      <c r="AM998" s="138">
        <f t="shared" si="15"/>
        <v>0</v>
      </c>
      <c r="AN998" s="138">
        <f t="shared" si="16"/>
        <v>0</v>
      </c>
      <c r="AO998" s="139" t="str">
        <f t="array" ref="AO998">XLOOKUP($D:$D,'DS ST'!$J:$J,'DS ST'!K:K)</f>
        <v>SC005255 - Hồng Trọng Nghĩa</v>
      </c>
      <c r="AP998" s="139" t="str">
        <f t="array" ref="AP998">XLOOKUP($D:$D,'DS ST'!$J:$J,'DS ST'!L:L)</f>
        <v>Võ Thị Huệ</v>
      </c>
      <c r="AQ998" s="139" t="str">
        <f t="array" ref="AQ998">XLOOKUP($D:$D,'DS ST'!$J:$J,'DS ST'!M:M)</f>
        <v>HCM 022</v>
      </c>
      <c r="AR998" s="140"/>
      <c r="AS998" s="140"/>
      <c r="AT998" s="135" t="str">
        <f t="array" ref="AT998">xlookup($E:$E,'CLV2'!$A:$A,'CLV2'!$F:$F)</f>
        <v>3.LOCAL FRUITS</v>
      </c>
      <c r="AU998" s="135" t="str">
        <f t="array" ref="AU998">xlookup($E:$E,'CLV2'!$A:$A,'CLV2'!$G:$G)</f>
        <v>4.Bơ</v>
      </c>
      <c r="AV998" s="142"/>
      <c r="AW998" s="143"/>
      <c r="AX998" s="144"/>
    </row>
    <row r="999" ht="22.5" customHeight="1">
      <c r="A999" s="113"/>
      <c r="B999" s="114">
        <v>46236.0</v>
      </c>
      <c r="C999" s="115" t="s">
        <v>1046</v>
      </c>
      <c r="D999" s="116" t="str">
        <f>VLOOKUP(C999,'DS ST'!A:B,2,0)</f>
        <v>MZ2</v>
      </c>
      <c r="E999" s="117">
        <v>1101366.0</v>
      </c>
      <c r="F999" s="115" t="s">
        <v>1804</v>
      </c>
      <c r="G999" s="115" t="s">
        <v>104</v>
      </c>
      <c r="H999" s="118">
        <v>4.0</v>
      </c>
      <c r="I999" s="118">
        <v>3.94</v>
      </c>
      <c r="J999" s="119">
        <f t="shared" si="4"/>
        <v>0.06</v>
      </c>
      <c r="K999" s="115" t="s">
        <v>5788</v>
      </c>
      <c r="L999" s="121" t="str">
        <f t="shared" si="5"/>
        <v>PT16032301101366</v>
      </c>
      <c r="M999" s="219" t="s">
        <v>5789</v>
      </c>
      <c r="N999" s="122">
        <v>0.06000000000000005</v>
      </c>
      <c r="O999" s="122"/>
      <c r="P999" s="119">
        <f t="shared" si="6"/>
        <v>0</v>
      </c>
      <c r="Q999" s="124"/>
      <c r="R999" s="124"/>
      <c r="S999" s="124"/>
      <c r="T999" s="125" t="s">
        <v>695</v>
      </c>
      <c r="U999" s="126" t="s">
        <v>697</v>
      </c>
      <c r="V999" s="127" t="s">
        <v>492</v>
      </c>
      <c r="W999" s="129" t="str">
        <f t="shared" si="7"/>
        <v>Hao hụt</v>
      </c>
      <c r="X999" s="129" t="str">
        <f t="shared" si="34"/>
        <v/>
      </c>
      <c r="Y999" s="154" t="s">
        <v>499</v>
      </c>
      <c r="Z999" s="131" t="s">
        <v>745</v>
      </c>
      <c r="AA999" s="124"/>
      <c r="AB999" s="132"/>
      <c r="AC999" s="133"/>
      <c r="AD999" s="134"/>
      <c r="AE999" s="133"/>
      <c r="AF999" s="135" t="str">
        <f t="array" ref="AF999">xlookup($E:$E,'CLV2'!$A:$A,'CLV2'!E:E)</f>
        <v>2.VEGETABLES</v>
      </c>
      <c r="AG999" s="135" t="str">
        <f t="shared" si="10"/>
        <v>KG</v>
      </c>
      <c r="AH999" s="136">
        <f t="shared" si="11"/>
        <v>0.015</v>
      </c>
      <c r="AI999" s="137">
        <f t="array" ref="AI999">XLOOKUP(E999,'Đơn giá'!A:A,'Đơn giá'!D:D)</f>
        <v>55000</v>
      </c>
      <c r="AJ999" s="138">
        <f t="shared" si="12"/>
        <v>3300</v>
      </c>
      <c r="AK999" s="138">
        <f t="shared" si="13"/>
        <v>3300</v>
      </c>
      <c r="AL999" s="138">
        <f t="shared" si="14"/>
        <v>0</v>
      </c>
      <c r="AM999" s="138">
        <f t="shared" si="15"/>
        <v>0</v>
      </c>
      <c r="AN999" s="138">
        <f t="shared" si="16"/>
        <v>0</v>
      </c>
      <c r="AO999" s="139" t="str">
        <f t="array" ref="AO999">XLOOKUP($D:$D,'DS ST'!$J:$J,'DS ST'!K:K)</f>
        <v>SC005255 - Hồng Trọng Nghĩa</v>
      </c>
      <c r="AP999" s="139" t="str">
        <f t="array" ref="AP999">XLOOKUP($D:$D,'DS ST'!$J:$J,'DS ST'!L:L)</f>
        <v>Võ Thị Huệ</v>
      </c>
      <c r="AQ999" s="139" t="str">
        <f t="array" ref="AQ999">XLOOKUP($D:$D,'DS ST'!$J:$J,'DS ST'!M:M)</f>
        <v>HCM 022</v>
      </c>
      <c r="AR999" s="140"/>
      <c r="AS999" s="140"/>
      <c r="AT999" s="135" t="str">
        <f t="array" ref="AT999">xlookup($E:$E,'CLV2'!$A:$A,'CLV2'!$F:$F)</f>
        <v>3.LEAFY VEGGIES</v>
      </c>
      <c r="AU999" s="135" t="str">
        <f t="array" ref="AU999">xlookup($E:$E,'CLV2'!$A:$A,'CLV2'!$G:$G)</f>
        <v>4.Rau Ăn Bông</v>
      </c>
      <c r="AV999" s="142"/>
      <c r="AW999" s="143"/>
      <c r="AX999" s="144"/>
    </row>
    <row r="1000" ht="22.5" customHeight="1">
      <c r="A1000" s="113"/>
      <c r="B1000" s="114">
        <v>46236.0</v>
      </c>
      <c r="C1000" s="115" t="s">
        <v>1059</v>
      </c>
      <c r="D1000" s="116" t="str">
        <f>VLOOKUP(C1000,'DS ST'!A:B,2,0)</f>
        <v>NDT</v>
      </c>
      <c r="E1000" s="117">
        <v>11026.0</v>
      </c>
      <c r="F1000" s="115" t="s">
        <v>2400</v>
      </c>
      <c r="G1000" s="115" t="s">
        <v>1208</v>
      </c>
      <c r="H1000" s="118">
        <v>15.0</v>
      </c>
      <c r="I1000" s="118">
        <v>14.0</v>
      </c>
      <c r="J1000" s="119">
        <f t="shared" si="4"/>
        <v>1</v>
      </c>
      <c r="K1000" s="115" t="s">
        <v>5790</v>
      </c>
      <c r="L1000" s="121" t="str">
        <f t="shared" si="5"/>
        <v>PT160322911026</v>
      </c>
      <c r="M1000" s="219" t="s">
        <v>5791</v>
      </c>
      <c r="N1000" s="122"/>
      <c r="O1000" s="122"/>
      <c r="P1000" s="119">
        <f t="shared" si="6"/>
        <v>1</v>
      </c>
      <c r="Q1000" s="124"/>
      <c r="R1000" s="124"/>
      <c r="S1000" s="124"/>
      <c r="T1000" s="125"/>
      <c r="U1000" s="126" t="s">
        <v>697</v>
      </c>
      <c r="V1000" s="127" t="s">
        <v>1500</v>
      </c>
      <c r="W1000" s="129" t="str">
        <f t="shared" si="7"/>
        <v/>
      </c>
      <c r="X1000" s="129" t="str">
        <f t="shared" si="34"/>
        <v/>
      </c>
      <c r="Y1000" s="130" t="str">
        <f t="shared" ref="Y1000:Y1003" si="53">IF(N(P1000)&lt;=0,"",IF(OR(T1000="Hình KDB",T1000="Hình tele",ISNUMBER(SEARCH("Hình KDB",T1000)),ISNUMBER(SEARCH("Hình tele",T1000)),ISNUMBER(SEARCH("sai code",T1000)),ISNUMBER(SEARCH("Thiếu kiện",U1000))),"Kho rau",IF(AND(T1000&lt;&gt;"Hình KDB",T1000&lt;&gt;"Hình tele"),"Chưa xác định",IF(N(O1000)&gt;0,IF(OR(T1000="Hình KDB",T1000="Hình tele",ISNUMBER(SEARCH("Hình KDB",T1000)),ISNUMBER(SEARCH("Hình tele",T1000)),ISNUMBER(SEARCH("sai code",T1000)),ISNUMBER(SEARCH("Thiếu kiện",U1000))),"Kho rau","Chưa xác định"),IF(OR(T1000="Hình KDB",T1000="Hình tele",ISNUMBER(SEARCH("Hình KDB",T1000)),ISNUMBER(SEARCH("Hình tele",T1000)),ISNUMBER(SEARCH("sai code",T1000)),ISNUMBER(SEARCH("Thiếu kiện",U1000))),"Kho rau",IF(V1000="Chưa xác định","Chưa xác định",IF(OR(V1000="DC giao thiếu",V1000="TX giao thiếu kiện",V1000="Hàng không đạt CL"),"Kho rau","")))))))</f>
        <v>Chưa xác định</v>
      </c>
      <c r="Z1000" s="131" t="s">
        <v>3828</v>
      </c>
      <c r="AA1000" s="124"/>
      <c r="AB1000" s="132"/>
      <c r="AC1000" s="133"/>
      <c r="AD1000" s="134"/>
      <c r="AE1000" s="133"/>
      <c r="AF1000" s="135" t="str">
        <f t="array" ref="AF1000">xlookup($E:$E,'CLV2'!$A:$A,'CLV2'!E:E)</f>
        <v>2.VEGETABLES</v>
      </c>
      <c r="AG1000" s="135" t="str">
        <f t="shared" si="10"/>
        <v>Pack</v>
      </c>
      <c r="AH1000" s="136">
        <f t="shared" si="11"/>
        <v>0.06666666667</v>
      </c>
      <c r="AI1000" s="137">
        <f t="array" ref="AI1000">XLOOKUP(E1000,'Đơn giá'!A:A,'Đơn giá'!D:D)</f>
        <v>11000</v>
      </c>
      <c r="AJ1000" s="138">
        <f t="shared" si="12"/>
        <v>11000</v>
      </c>
      <c r="AK1000" s="138">
        <f t="shared" si="13"/>
        <v>0</v>
      </c>
      <c r="AL1000" s="138">
        <f t="shared" si="14"/>
        <v>0</v>
      </c>
      <c r="AM1000" s="138">
        <f t="shared" si="15"/>
        <v>0</v>
      </c>
      <c r="AN1000" s="138">
        <f t="shared" si="16"/>
        <v>11000</v>
      </c>
      <c r="AO1000" s="139" t="str">
        <f t="array" ref="AO1000">XLOOKUP($D:$D,'DS ST'!$J:$J,'DS ST'!K:K)</f>
        <v>SC002196 - Phạm Hữu Chương</v>
      </c>
      <c r="AP1000" s="139" t="str">
        <f t="array" ref="AP1000">XLOOKUP($D:$D,'DS ST'!$J:$J,'DS ST'!L:L)</f>
        <v>Nguyễn Thị Cà</v>
      </c>
      <c r="AQ1000" s="139" t="str">
        <f t="array" ref="AQ1000">XLOOKUP($D:$D,'DS ST'!$J:$J,'DS ST'!M:M)</f>
        <v>HCM 020</v>
      </c>
      <c r="AR1000" s="140"/>
      <c r="AS1000" s="140"/>
      <c r="AT1000" s="135" t="str">
        <f t="array" ref="AT1000">xlookup($E:$E,'CLV2'!$A:$A,'CLV2'!$F:$F)</f>
        <v>3.ROOT VEGGIES</v>
      </c>
      <c r="AU1000" s="135" t="str">
        <f t="array" ref="AU1000">xlookup($E:$E,'CLV2'!$A:$A,'CLV2'!$G:$G)</f>
        <v>4.Cà Rốt</v>
      </c>
      <c r="AV1000" s="142"/>
      <c r="AW1000" s="143"/>
      <c r="AX1000" s="144"/>
    </row>
    <row r="1001" ht="22.5" customHeight="1">
      <c r="A1001" s="113"/>
      <c r="B1001" s="114">
        <v>46236.0</v>
      </c>
      <c r="C1001" s="115" t="s">
        <v>1059</v>
      </c>
      <c r="D1001" s="116" t="str">
        <f>VLOOKUP(C1001,'DS ST'!A:B,2,0)</f>
        <v>NDT</v>
      </c>
      <c r="E1001" s="117">
        <v>11153.0</v>
      </c>
      <c r="F1001" s="115" t="s">
        <v>1262</v>
      </c>
      <c r="G1001" s="115" t="s">
        <v>29</v>
      </c>
      <c r="H1001" s="118">
        <v>10.0</v>
      </c>
      <c r="I1001" s="118">
        <v>9.0</v>
      </c>
      <c r="J1001" s="119">
        <f t="shared" si="4"/>
        <v>1</v>
      </c>
      <c r="K1001" s="115" t="s">
        <v>5790</v>
      </c>
      <c r="L1001" s="121" t="str">
        <f t="shared" si="5"/>
        <v>PT160322911153</v>
      </c>
      <c r="M1001" s="219" t="s">
        <v>5791</v>
      </c>
      <c r="N1001" s="122"/>
      <c r="O1001" s="122"/>
      <c r="P1001" s="119">
        <f t="shared" si="6"/>
        <v>1</v>
      </c>
      <c r="Q1001" s="124"/>
      <c r="R1001" s="124"/>
      <c r="S1001" s="124"/>
      <c r="T1001" s="125"/>
      <c r="U1001" s="126" t="s">
        <v>697</v>
      </c>
      <c r="V1001" s="127" t="s">
        <v>1500</v>
      </c>
      <c r="W1001" s="129" t="str">
        <f t="shared" si="7"/>
        <v/>
      </c>
      <c r="X1001" s="129" t="str">
        <f t="shared" si="34"/>
        <v/>
      </c>
      <c r="Y1001" s="130" t="str">
        <f t="shared" si="53"/>
        <v>Chưa xác định</v>
      </c>
      <c r="Z1001" s="131" t="s">
        <v>3828</v>
      </c>
      <c r="AA1001" s="124"/>
      <c r="AB1001" s="132"/>
      <c r="AC1001" s="133"/>
      <c r="AD1001" s="134"/>
      <c r="AE1001" s="133"/>
      <c r="AF1001" s="135" t="str">
        <f t="array" ref="AF1001">xlookup($E:$E,'CLV2'!$A:$A,'CLV2'!E:E)</f>
        <v>2.VEGETABLES</v>
      </c>
      <c r="AG1001" s="135" t="str">
        <f t="shared" si="10"/>
        <v>Pack</v>
      </c>
      <c r="AH1001" s="136">
        <f t="shared" si="11"/>
        <v>0.1</v>
      </c>
      <c r="AI1001" s="137">
        <f t="array" ref="AI1001">XLOOKUP(E1001,'Đơn giá'!A:A,'Đơn giá'!D:D)</f>
        <v>9000</v>
      </c>
      <c r="AJ1001" s="138">
        <f t="shared" si="12"/>
        <v>9000</v>
      </c>
      <c r="AK1001" s="138">
        <f t="shared" si="13"/>
        <v>0</v>
      </c>
      <c r="AL1001" s="138">
        <f t="shared" si="14"/>
        <v>0</v>
      </c>
      <c r="AM1001" s="138">
        <f t="shared" si="15"/>
        <v>0</v>
      </c>
      <c r="AN1001" s="138">
        <f t="shared" si="16"/>
        <v>9000</v>
      </c>
      <c r="AO1001" s="139" t="str">
        <f t="array" ref="AO1001">XLOOKUP($D:$D,'DS ST'!$J:$J,'DS ST'!K:K)</f>
        <v>SC002196 - Phạm Hữu Chương</v>
      </c>
      <c r="AP1001" s="139" t="str">
        <f t="array" ref="AP1001">XLOOKUP($D:$D,'DS ST'!$J:$J,'DS ST'!L:L)</f>
        <v>Nguyễn Thị Cà</v>
      </c>
      <c r="AQ1001" s="139" t="str">
        <f t="array" ref="AQ1001">XLOOKUP($D:$D,'DS ST'!$J:$J,'DS ST'!M:M)</f>
        <v>HCM 020</v>
      </c>
      <c r="AR1001" s="140"/>
      <c r="AS1001" s="140"/>
      <c r="AT1001" s="135" t="str">
        <f t="array" ref="AT1001">xlookup($E:$E,'CLV2'!$A:$A,'CLV2'!$F:$F)</f>
        <v>3.HERBS</v>
      </c>
      <c r="AU1001" s="135" t="str">
        <f t="array" ref="AU1001">xlookup($E:$E,'CLV2'!$A:$A,'CLV2'!$G:$G)</f>
        <v>4.Chanh, Ớt</v>
      </c>
      <c r="AV1001" s="142"/>
      <c r="AW1001" s="143"/>
      <c r="AX1001" s="144"/>
    </row>
    <row r="1002" ht="22.5" customHeight="1">
      <c r="A1002" s="113"/>
      <c r="B1002" s="114">
        <v>46236.0</v>
      </c>
      <c r="C1002" s="115" t="s">
        <v>1059</v>
      </c>
      <c r="D1002" s="116" t="str">
        <f>VLOOKUP(C1002,'DS ST'!A:B,2,0)</f>
        <v>NDT</v>
      </c>
      <c r="E1002" s="117">
        <v>8.938504432107E12</v>
      </c>
      <c r="F1002" s="115" t="s">
        <v>2426</v>
      </c>
      <c r="G1002" s="115" t="s">
        <v>836</v>
      </c>
      <c r="H1002" s="118">
        <v>1.0</v>
      </c>
      <c r="I1002" s="118">
        <v>0.0</v>
      </c>
      <c r="J1002" s="119">
        <f t="shared" si="4"/>
        <v>1</v>
      </c>
      <c r="K1002" s="115" t="s">
        <v>5790</v>
      </c>
      <c r="L1002" s="121" t="str">
        <f t="shared" si="5"/>
        <v>PT16032298938504432107</v>
      </c>
      <c r="M1002" s="219" t="s">
        <v>5791</v>
      </c>
      <c r="N1002" s="122"/>
      <c r="O1002" s="122"/>
      <c r="P1002" s="119">
        <f t="shared" si="6"/>
        <v>1</v>
      </c>
      <c r="Q1002" s="124"/>
      <c r="R1002" s="124"/>
      <c r="S1002" s="124"/>
      <c r="T1002" s="125"/>
      <c r="U1002" s="126" t="s">
        <v>697</v>
      </c>
      <c r="V1002" s="127" t="s">
        <v>1500</v>
      </c>
      <c r="W1002" s="129" t="str">
        <f t="shared" si="7"/>
        <v/>
      </c>
      <c r="X1002" s="129" t="str">
        <f t="shared" si="34"/>
        <v/>
      </c>
      <c r="Y1002" s="130" t="str">
        <f t="shared" si="53"/>
        <v>Chưa xác định</v>
      </c>
      <c r="Z1002" s="131" t="s">
        <v>3828</v>
      </c>
      <c r="AA1002" s="124"/>
      <c r="AB1002" s="132"/>
      <c r="AC1002" s="133"/>
      <c r="AD1002" s="134"/>
      <c r="AE1002" s="133"/>
      <c r="AF1002" s="135" t="str">
        <f t="array" ref="AF1002">xlookup($E:$E,'CLV2'!$A:$A,'CLV2'!E:E)</f>
        <v>2.VEGETABLES</v>
      </c>
      <c r="AG1002" s="135" t="str">
        <f t="shared" si="10"/>
        <v>Pack</v>
      </c>
      <c r="AH1002" s="136">
        <f t="shared" si="11"/>
        <v>1</v>
      </c>
      <c r="AI1002" s="137">
        <f t="array" ref="AI1002">XLOOKUP(E1002,'Đơn giá'!A:A,'Đơn giá'!D:D)</f>
        <v>11216</v>
      </c>
      <c r="AJ1002" s="138">
        <f t="shared" si="12"/>
        <v>11216</v>
      </c>
      <c r="AK1002" s="138">
        <f t="shared" si="13"/>
        <v>0</v>
      </c>
      <c r="AL1002" s="138">
        <f t="shared" si="14"/>
        <v>0</v>
      </c>
      <c r="AM1002" s="138">
        <f t="shared" si="15"/>
        <v>0</v>
      </c>
      <c r="AN1002" s="138">
        <f t="shared" si="16"/>
        <v>11216</v>
      </c>
      <c r="AO1002" s="139" t="str">
        <f t="array" ref="AO1002">XLOOKUP($D:$D,'DS ST'!$J:$J,'DS ST'!K:K)</f>
        <v>SC002196 - Phạm Hữu Chương</v>
      </c>
      <c r="AP1002" s="139" t="str">
        <f t="array" ref="AP1002">XLOOKUP($D:$D,'DS ST'!$J:$J,'DS ST'!L:L)</f>
        <v>Nguyễn Thị Cà</v>
      </c>
      <c r="AQ1002" s="139" t="str">
        <f t="array" ref="AQ1002">XLOOKUP($D:$D,'DS ST'!$J:$J,'DS ST'!M:M)</f>
        <v>HCM 020</v>
      </c>
      <c r="AR1002" s="140"/>
      <c r="AS1002" s="140"/>
      <c r="AT1002" s="135" t="str">
        <f t="array" ref="AT1002">xlookup($E:$E,'CLV2'!$A:$A,'CLV2'!$F:$F)</f>
        <v>3.FRUIT VEGGIES</v>
      </c>
      <c r="AU1002" s="135" t="str">
        <f t="array" ref="AU1002">xlookup($E:$E,'CLV2'!$A:$A,'CLV2'!$G:$G)</f>
        <v>4.Bắp, Đậu</v>
      </c>
      <c r="AV1002" s="142"/>
      <c r="AW1002" s="143"/>
      <c r="AX1002" s="144"/>
    </row>
    <row r="1003" ht="22.5" customHeight="1">
      <c r="A1003" s="113"/>
      <c r="B1003" s="114">
        <v>46236.0</v>
      </c>
      <c r="C1003" s="115" t="s">
        <v>1063</v>
      </c>
      <c r="D1003" s="116" t="str">
        <f>VLOOKUP(C1003,'DS ST'!A:B,2,0)</f>
        <v>NHG</v>
      </c>
      <c r="E1003" s="117">
        <v>11074.0</v>
      </c>
      <c r="F1003" s="115" t="s">
        <v>5318</v>
      </c>
      <c r="G1003" s="115" t="s">
        <v>428</v>
      </c>
      <c r="H1003" s="118">
        <v>10.0</v>
      </c>
      <c r="I1003" s="118">
        <v>5.0</v>
      </c>
      <c r="J1003" s="119">
        <f t="shared" si="4"/>
        <v>5</v>
      </c>
      <c r="K1003" s="115" t="s">
        <v>5792</v>
      </c>
      <c r="L1003" s="121" t="str">
        <f t="shared" si="5"/>
        <v>PT160322811074</v>
      </c>
      <c r="M1003" s="219" t="s">
        <v>5793</v>
      </c>
      <c r="N1003" s="122"/>
      <c r="O1003" s="122"/>
      <c r="P1003" s="119">
        <f t="shared" si="6"/>
        <v>5</v>
      </c>
      <c r="Q1003" s="124"/>
      <c r="R1003" s="124"/>
      <c r="S1003" s="124"/>
      <c r="T1003" s="125" t="s">
        <v>695</v>
      </c>
      <c r="U1003" s="126" t="s">
        <v>697</v>
      </c>
      <c r="V1003" s="127" t="s">
        <v>1500</v>
      </c>
      <c r="W1003" s="129" t="str">
        <f t="shared" si="7"/>
        <v/>
      </c>
      <c r="X1003" s="129" t="str">
        <f t="shared" si="34"/>
        <v/>
      </c>
      <c r="Y1003" s="130" t="str">
        <f t="shared" si="53"/>
        <v>Kho rau</v>
      </c>
      <c r="Z1003" s="131" t="s">
        <v>745</v>
      </c>
      <c r="AA1003" s="124"/>
      <c r="AB1003" s="132"/>
      <c r="AC1003" s="133"/>
      <c r="AD1003" s="134"/>
      <c r="AE1003" s="133"/>
      <c r="AF1003" s="135" t="str">
        <f t="array" ref="AF1003">xlookup($E:$E,'CLV2'!$A:$A,'CLV2'!E:E)</f>
        <v>2.VEGETABLES</v>
      </c>
      <c r="AG1003" s="135" t="str">
        <f t="shared" si="10"/>
        <v>Pack</v>
      </c>
      <c r="AH1003" s="136">
        <f t="shared" si="11"/>
        <v>0.5</v>
      </c>
      <c r="AI1003" s="137">
        <f t="array" ref="AI1003">XLOOKUP(E1003,'Đơn giá'!A:A,'Đơn giá'!D:D)</f>
        <v>14000</v>
      </c>
      <c r="AJ1003" s="138">
        <f t="shared" si="12"/>
        <v>70000</v>
      </c>
      <c r="AK1003" s="138">
        <f t="shared" si="13"/>
        <v>0</v>
      </c>
      <c r="AL1003" s="138">
        <f t="shared" si="14"/>
        <v>0</v>
      </c>
      <c r="AM1003" s="138">
        <f t="shared" si="15"/>
        <v>70000</v>
      </c>
      <c r="AN1003" s="138">
        <f t="shared" si="16"/>
        <v>0</v>
      </c>
      <c r="AO1003" s="139" t="str">
        <f t="array" ref="AO1003">XLOOKUP($D:$D,'DS ST'!$J:$J,'DS ST'!K:K)</f>
        <v>SC009915 - Đoàn Ngọc Thịnh</v>
      </c>
      <c r="AP1003" s="139" t="str">
        <f t="array" ref="AP1003">XLOOKUP($D:$D,'DS ST'!$J:$J,'DS ST'!L:L)</f>
        <v>Nguyễn Thị Cà</v>
      </c>
      <c r="AQ1003" s="139" t="str">
        <f t="array" ref="AQ1003">XLOOKUP($D:$D,'DS ST'!$J:$J,'DS ST'!M:M)</f>
        <v>HCM 025</v>
      </c>
      <c r="AR1003" s="140"/>
      <c r="AS1003" s="140"/>
      <c r="AT1003" s="135" t="str">
        <f t="array" ref="AT1003">xlookup($E:$E,'CLV2'!$A:$A,'CLV2'!$F:$F)</f>
        <v>3.FRUIT VEGGIES</v>
      </c>
      <c r="AU1003" s="135" t="str">
        <f t="array" ref="AU1003">xlookup($E:$E,'CLV2'!$A:$A,'CLV2'!$G:$G)</f>
        <v>4.Bầu, Bí, Mướp</v>
      </c>
      <c r="AV1003" s="142"/>
      <c r="AW1003" s="143"/>
      <c r="AX1003" s="144"/>
    </row>
    <row r="1004" ht="22.5" customHeight="1">
      <c r="A1004" s="113"/>
      <c r="B1004" s="114">
        <v>46236.0</v>
      </c>
      <c r="C1004" s="115" t="s">
        <v>1063</v>
      </c>
      <c r="D1004" s="116" t="str">
        <f>VLOOKUP(C1004,'DS ST'!A:B,2,0)</f>
        <v>NHG</v>
      </c>
      <c r="E1004" s="117">
        <v>1100816.0</v>
      </c>
      <c r="F1004" s="115" t="s">
        <v>919</v>
      </c>
      <c r="G1004" s="115" t="s">
        <v>104</v>
      </c>
      <c r="H1004" s="118">
        <v>15.6</v>
      </c>
      <c r="I1004" s="118">
        <v>15.42</v>
      </c>
      <c r="J1004" s="119">
        <f t="shared" si="4"/>
        <v>0.18</v>
      </c>
      <c r="K1004" s="115" t="s">
        <v>5792</v>
      </c>
      <c r="L1004" s="121" t="str">
        <f t="shared" si="5"/>
        <v>PT16032281100816</v>
      </c>
      <c r="M1004" s="219" t="s">
        <v>5793</v>
      </c>
      <c r="N1004" s="122">
        <v>0.17999999999999972</v>
      </c>
      <c r="O1004" s="122"/>
      <c r="P1004" s="119">
        <f t="shared" si="6"/>
        <v>0</v>
      </c>
      <c r="Q1004" s="124"/>
      <c r="R1004" s="124"/>
      <c r="S1004" s="124"/>
      <c r="T1004" s="125" t="s">
        <v>695</v>
      </c>
      <c r="U1004" s="126" t="s">
        <v>697</v>
      </c>
      <c r="V1004" s="127" t="s">
        <v>492</v>
      </c>
      <c r="W1004" s="129" t="str">
        <f t="shared" si="7"/>
        <v>Hao hụt</v>
      </c>
      <c r="X1004" s="129" t="str">
        <f t="shared" si="34"/>
        <v/>
      </c>
      <c r="Y1004" s="154" t="s">
        <v>499</v>
      </c>
      <c r="Z1004" s="131" t="s">
        <v>745</v>
      </c>
      <c r="AA1004" s="124"/>
      <c r="AB1004" s="132"/>
      <c r="AC1004" s="133"/>
      <c r="AD1004" s="134"/>
      <c r="AE1004" s="133"/>
      <c r="AF1004" s="135" t="str">
        <f t="array" ref="AF1004">xlookup($E:$E,'CLV2'!$A:$A,'CLV2'!E:E)</f>
        <v>2.FRUITS</v>
      </c>
      <c r="AG1004" s="135" t="str">
        <f t="shared" si="10"/>
        <v>KG</v>
      </c>
      <c r="AH1004" s="136">
        <f t="shared" si="11"/>
        <v>0.01153846154</v>
      </c>
      <c r="AI1004" s="137">
        <f t="array" ref="AI1004">XLOOKUP(E1004,'Đơn giá'!A:A,'Đơn giá'!D:D)</f>
        <v>19000</v>
      </c>
      <c r="AJ1004" s="138">
        <f t="shared" si="12"/>
        <v>3420</v>
      </c>
      <c r="AK1004" s="138">
        <f t="shared" si="13"/>
        <v>3420</v>
      </c>
      <c r="AL1004" s="138">
        <f t="shared" si="14"/>
        <v>0</v>
      </c>
      <c r="AM1004" s="138">
        <f t="shared" si="15"/>
        <v>0</v>
      </c>
      <c r="AN1004" s="138">
        <f t="shared" si="16"/>
        <v>0</v>
      </c>
      <c r="AO1004" s="139" t="str">
        <f t="array" ref="AO1004">XLOOKUP($D:$D,'DS ST'!$J:$J,'DS ST'!K:K)</f>
        <v>SC009915 - Đoàn Ngọc Thịnh</v>
      </c>
      <c r="AP1004" s="139" t="str">
        <f t="array" ref="AP1004">XLOOKUP($D:$D,'DS ST'!$J:$J,'DS ST'!L:L)</f>
        <v>Nguyễn Thị Cà</v>
      </c>
      <c r="AQ1004" s="139" t="str">
        <f t="array" ref="AQ1004">XLOOKUP($D:$D,'DS ST'!$J:$J,'DS ST'!M:M)</f>
        <v>HCM 025</v>
      </c>
      <c r="AR1004" s="140"/>
      <c r="AS1004" s="140"/>
      <c r="AT1004" s="135" t="str">
        <f t="array" ref="AT1004">xlookup($E:$E,'CLV2'!$A:$A,'CLV2'!$F:$F)</f>
        <v>3.LOCAL FRUITS</v>
      </c>
      <c r="AU1004" s="135" t="str">
        <f t="array" ref="AU1004">xlookup($E:$E,'CLV2'!$A:$A,'CLV2'!$G:$G)</f>
        <v>4.Dưa Hấu</v>
      </c>
      <c r="AV1004" s="142"/>
      <c r="AW1004" s="143"/>
      <c r="AX1004" s="144"/>
    </row>
    <row r="1005" ht="22.5" customHeight="1">
      <c r="A1005" s="113"/>
      <c r="B1005" s="114">
        <v>46236.0</v>
      </c>
      <c r="C1005" s="115" t="s">
        <v>1063</v>
      </c>
      <c r="D1005" s="116" t="str">
        <f>VLOOKUP(C1005,'DS ST'!A:B,2,0)</f>
        <v>NHG</v>
      </c>
      <c r="E1005" s="117">
        <v>1100867.0</v>
      </c>
      <c r="F1005" s="115" t="s">
        <v>924</v>
      </c>
      <c r="G1005" s="115" t="s">
        <v>104</v>
      </c>
      <c r="H1005" s="118">
        <v>6.0</v>
      </c>
      <c r="I1005" s="118">
        <v>5.77</v>
      </c>
      <c r="J1005" s="119">
        <f t="shared" si="4"/>
        <v>0.23</v>
      </c>
      <c r="K1005" s="115" t="s">
        <v>5792</v>
      </c>
      <c r="L1005" s="121" t="str">
        <f t="shared" si="5"/>
        <v>PT16032281100867</v>
      </c>
      <c r="M1005" s="219" t="s">
        <v>5793</v>
      </c>
      <c r="N1005" s="122">
        <v>0.23000000000000043</v>
      </c>
      <c r="O1005" s="122"/>
      <c r="P1005" s="119">
        <f t="shared" si="6"/>
        <v>0</v>
      </c>
      <c r="Q1005" s="124"/>
      <c r="R1005" s="124"/>
      <c r="S1005" s="124"/>
      <c r="T1005" s="125" t="s">
        <v>695</v>
      </c>
      <c r="U1005" s="126" t="s">
        <v>697</v>
      </c>
      <c r="V1005" s="127" t="s">
        <v>492</v>
      </c>
      <c r="W1005" s="129" t="str">
        <f t="shared" si="7"/>
        <v>Hao hụt</v>
      </c>
      <c r="X1005" s="129" t="str">
        <f t="shared" si="34"/>
        <v/>
      </c>
      <c r="Y1005" s="154" t="s">
        <v>499</v>
      </c>
      <c r="Z1005" s="131" t="s">
        <v>745</v>
      </c>
      <c r="AA1005" s="124"/>
      <c r="AB1005" s="132"/>
      <c r="AC1005" s="133"/>
      <c r="AD1005" s="134"/>
      <c r="AE1005" s="133"/>
      <c r="AF1005" s="135" t="str">
        <f t="array" ref="AF1005">xlookup($E:$E,'CLV2'!$A:$A,'CLV2'!E:E)</f>
        <v>2.FRUITS</v>
      </c>
      <c r="AG1005" s="135" t="str">
        <f t="shared" si="10"/>
        <v>KG</v>
      </c>
      <c r="AH1005" s="136">
        <f t="shared" si="11"/>
        <v>0.03833333333</v>
      </c>
      <c r="AI1005" s="137">
        <f t="array" ref="AI1005">XLOOKUP(E1005,'Đơn giá'!A:A,'Đơn giá'!D:D)</f>
        <v>33000</v>
      </c>
      <c r="AJ1005" s="138">
        <f t="shared" si="12"/>
        <v>7590</v>
      </c>
      <c r="AK1005" s="138">
        <f t="shared" si="13"/>
        <v>7590</v>
      </c>
      <c r="AL1005" s="138">
        <f t="shared" si="14"/>
        <v>0</v>
      </c>
      <c r="AM1005" s="138">
        <f t="shared" si="15"/>
        <v>0</v>
      </c>
      <c r="AN1005" s="138">
        <f t="shared" si="16"/>
        <v>0</v>
      </c>
      <c r="AO1005" s="139" t="str">
        <f t="array" ref="AO1005">XLOOKUP($D:$D,'DS ST'!$J:$J,'DS ST'!K:K)</f>
        <v>SC009915 - Đoàn Ngọc Thịnh</v>
      </c>
      <c r="AP1005" s="139" t="str">
        <f t="array" ref="AP1005">XLOOKUP($D:$D,'DS ST'!$J:$J,'DS ST'!L:L)</f>
        <v>Nguyễn Thị Cà</v>
      </c>
      <c r="AQ1005" s="139" t="str">
        <f t="array" ref="AQ1005">XLOOKUP($D:$D,'DS ST'!$J:$J,'DS ST'!M:M)</f>
        <v>HCM 025</v>
      </c>
      <c r="AR1005" s="140"/>
      <c r="AS1005" s="140"/>
      <c r="AT1005" s="135" t="str">
        <f t="array" ref="AT1005">xlookup($E:$E,'CLV2'!$A:$A,'CLV2'!$F:$F)</f>
        <v>3.LOCAL FRUITS</v>
      </c>
      <c r="AU1005" s="135" t="str">
        <f t="array" ref="AU1005">xlookup($E:$E,'CLV2'!$A:$A,'CLV2'!$G:$G)</f>
        <v>4.Bưởi</v>
      </c>
      <c r="AV1005" s="142"/>
      <c r="AW1005" s="143"/>
      <c r="AX1005" s="144"/>
    </row>
    <row r="1006" ht="22.5" customHeight="1">
      <c r="A1006" s="113"/>
      <c r="B1006" s="114">
        <v>46236.0</v>
      </c>
      <c r="C1006" s="115" t="s">
        <v>1063</v>
      </c>
      <c r="D1006" s="116" t="str">
        <f>VLOOKUP(C1006,'DS ST'!A:B,2,0)</f>
        <v>NHG</v>
      </c>
      <c r="E1006" s="117">
        <v>1101812.0</v>
      </c>
      <c r="F1006" s="115" t="s">
        <v>1177</v>
      </c>
      <c r="G1006" s="115" t="s">
        <v>104</v>
      </c>
      <c r="H1006" s="118">
        <v>15.0</v>
      </c>
      <c r="I1006" s="118">
        <v>14.78</v>
      </c>
      <c r="J1006" s="119">
        <f t="shared" si="4"/>
        <v>0.22</v>
      </c>
      <c r="K1006" s="115" t="s">
        <v>5792</v>
      </c>
      <c r="L1006" s="121" t="str">
        <f t="shared" si="5"/>
        <v>PT16032281101812</v>
      </c>
      <c r="M1006" s="219" t="s">
        <v>5793</v>
      </c>
      <c r="N1006" s="122">
        <v>0.22000000000000064</v>
      </c>
      <c r="O1006" s="122"/>
      <c r="P1006" s="119">
        <f t="shared" si="6"/>
        <v>0</v>
      </c>
      <c r="Q1006" s="124"/>
      <c r="R1006" s="124"/>
      <c r="S1006" s="124"/>
      <c r="T1006" s="125" t="s">
        <v>695</v>
      </c>
      <c r="U1006" s="126" t="s">
        <v>697</v>
      </c>
      <c r="V1006" s="127" t="s">
        <v>492</v>
      </c>
      <c r="W1006" s="129" t="str">
        <f t="shared" si="7"/>
        <v>Hao hụt</v>
      </c>
      <c r="X1006" s="129" t="str">
        <f t="shared" si="34"/>
        <v/>
      </c>
      <c r="Y1006" s="154" t="s">
        <v>499</v>
      </c>
      <c r="Z1006" s="131" t="s">
        <v>745</v>
      </c>
      <c r="AA1006" s="124"/>
      <c r="AB1006" s="132"/>
      <c r="AC1006" s="133"/>
      <c r="AD1006" s="134"/>
      <c r="AE1006" s="133"/>
      <c r="AF1006" s="135" t="str">
        <f t="array" ref="AF1006">xlookup($E:$E,'CLV2'!$A:$A,'CLV2'!E:E)</f>
        <v>2.FRUITS</v>
      </c>
      <c r="AG1006" s="135" t="str">
        <f t="shared" si="10"/>
        <v>KG</v>
      </c>
      <c r="AH1006" s="136">
        <f t="shared" si="11"/>
        <v>0.01466666667</v>
      </c>
      <c r="AI1006" s="137">
        <f t="array" ref="AI1006">XLOOKUP(E1006,'Đơn giá'!A:A,'Đơn giá'!D:D)</f>
        <v>23000</v>
      </c>
      <c r="AJ1006" s="138">
        <f t="shared" si="12"/>
        <v>5060</v>
      </c>
      <c r="AK1006" s="138">
        <f t="shared" si="13"/>
        <v>5060</v>
      </c>
      <c r="AL1006" s="138">
        <f t="shared" si="14"/>
        <v>0</v>
      </c>
      <c r="AM1006" s="138">
        <f t="shared" si="15"/>
        <v>0</v>
      </c>
      <c r="AN1006" s="138">
        <f t="shared" si="16"/>
        <v>0</v>
      </c>
      <c r="AO1006" s="139" t="str">
        <f t="array" ref="AO1006">XLOOKUP($D:$D,'DS ST'!$J:$J,'DS ST'!K:K)</f>
        <v>SC009915 - Đoàn Ngọc Thịnh</v>
      </c>
      <c r="AP1006" s="139" t="str">
        <f t="array" ref="AP1006">XLOOKUP($D:$D,'DS ST'!$J:$J,'DS ST'!L:L)</f>
        <v>Nguyễn Thị Cà</v>
      </c>
      <c r="AQ1006" s="139" t="str">
        <f t="array" ref="AQ1006">XLOOKUP($D:$D,'DS ST'!$J:$J,'DS ST'!M:M)</f>
        <v>HCM 025</v>
      </c>
      <c r="AR1006" s="140"/>
      <c r="AS1006" s="140"/>
      <c r="AT1006" s="135" t="str">
        <f t="array" ref="AT1006">xlookup($E:$E,'CLV2'!$A:$A,'CLV2'!$F:$F)</f>
        <v>3.LOCAL FRUITS</v>
      </c>
      <c r="AU1006" s="135" t="str">
        <f t="array" ref="AU1006">xlookup($E:$E,'CLV2'!$A:$A,'CLV2'!$G:$G)</f>
        <v>4.Dưa Hấu</v>
      </c>
      <c r="AV1006" s="142"/>
      <c r="AW1006" s="143"/>
      <c r="AX1006" s="144"/>
    </row>
    <row r="1007" ht="22.5" customHeight="1">
      <c r="A1007" s="113"/>
      <c r="B1007" s="114">
        <v>46236.0</v>
      </c>
      <c r="C1007" s="115" t="s">
        <v>1075</v>
      </c>
      <c r="D1007" s="116" t="str">
        <f>VLOOKUP(C1007,'DS ST'!A:B,2,0)</f>
        <v>NTD</v>
      </c>
      <c r="E1007" s="117">
        <v>1101079.0</v>
      </c>
      <c r="F1007" s="115" t="s">
        <v>2047</v>
      </c>
      <c r="G1007" s="115" t="s">
        <v>104</v>
      </c>
      <c r="H1007" s="118">
        <v>6.1</v>
      </c>
      <c r="I1007" s="118">
        <v>6.05</v>
      </c>
      <c r="J1007" s="119">
        <f t="shared" si="4"/>
        <v>0.05</v>
      </c>
      <c r="K1007" s="115" t="s">
        <v>5794</v>
      </c>
      <c r="L1007" s="121" t="str">
        <f t="shared" si="5"/>
        <v>PT16032271101079</v>
      </c>
      <c r="M1007" s="219" t="s">
        <v>5795</v>
      </c>
      <c r="N1007" s="122">
        <v>0.04999999999999982</v>
      </c>
      <c r="O1007" s="122"/>
      <c r="P1007" s="119">
        <f t="shared" si="6"/>
        <v>0</v>
      </c>
      <c r="Q1007" s="124"/>
      <c r="R1007" s="124"/>
      <c r="S1007" s="124"/>
      <c r="T1007" s="125" t="s">
        <v>3271</v>
      </c>
      <c r="U1007" s="126" t="s">
        <v>697</v>
      </c>
      <c r="V1007" s="127" t="s">
        <v>492</v>
      </c>
      <c r="W1007" s="129" t="str">
        <f t="shared" si="7"/>
        <v>Hao hụt</v>
      </c>
      <c r="X1007" s="129" t="str">
        <f t="shared" si="34"/>
        <v/>
      </c>
      <c r="Y1007" s="154" t="s">
        <v>499</v>
      </c>
      <c r="Z1007" s="131" t="s">
        <v>745</v>
      </c>
      <c r="AA1007" s="124"/>
      <c r="AB1007" s="132"/>
      <c r="AC1007" s="133"/>
      <c r="AD1007" s="134"/>
      <c r="AE1007" s="133"/>
      <c r="AF1007" s="135" t="str">
        <f t="array" ref="AF1007">xlookup($E:$E,'CLV2'!$A:$A,'CLV2'!E:E)</f>
        <v>2.FRUITS</v>
      </c>
      <c r="AG1007" s="135" t="str">
        <f t="shared" si="10"/>
        <v>KG</v>
      </c>
      <c r="AH1007" s="136">
        <f t="shared" si="11"/>
        <v>0.008196721311</v>
      </c>
      <c r="AI1007" s="137">
        <f t="array" ref="AI1007">XLOOKUP(E1007,'Đơn giá'!A:A,'Đơn giá'!D:D)</f>
        <v>69416</v>
      </c>
      <c r="AJ1007" s="138">
        <f t="shared" si="12"/>
        <v>3470.8</v>
      </c>
      <c r="AK1007" s="138">
        <f t="shared" si="13"/>
        <v>3470.8</v>
      </c>
      <c r="AL1007" s="138">
        <f t="shared" si="14"/>
        <v>0</v>
      </c>
      <c r="AM1007" s="138">
        <f t="shared" si="15"/>
        <v>0</v>
      </c>
      <c r="AN1007" s="138">
        <f t="shared" si="16"/>
        <v>0</v>
      </c>
      <c r="AO1007" s="139" t="str">
        <f t="array" ref="AO1007">XLOOKUP($D:$D,'DS ST'!$J:$J,'DS ST'!K:K)</f>
        <v>SC002196 - Phạm Hữu Chương</v>
      </c>
      <c r="AP1007" s="139" t="str">
        <f t="array" ref="AP1007">XLOOKUP($D:$D,'DS ST'!$J:$J,'DS ST'!L:L)</f>
        <v>Nguyễn Thị Cà</v>
      </c>
      <c r="AQ1007" s="139" t="str">
        <f t="array" ref="AQ1007">XLOOKUP($D:$D,'DS ST'!$J:$J,'DS ST'!M:M)</f>
        <v>HCM 020</v>
      </c>
      <c r="AR1007" s="140"/>
      <c r="AS1007" s="140"/>
      <c r="AT1007" s="135" t="str">
        <f t="array" ref="AT1007">xlookup($E:$E,'CLV2'!$A:$A,'CLV2'!$F:$F)</f>
        <v>3.LOCAL FRUITS</v>
      </c>
      <c r="AU1007" s="135" t="str">
        <f t="array" ref="AU1007">xlookup($E:$E,'CLV2'!$A:$A,'CLV2'!$G:$G)</f>
        <v>4.Bơ</v>
      </c>
      <c r="AV1007" s="142"/>
      <c r="AW1007" s="143"/>
      <c r="AX1007" s="144"/>
    </row>
    <row r="1008" ht="22.5" customHeight="1">
      <c r="A1008" s="113"/>
      <c r="B1008" s="114">
        <v>46236.0</v>
      </c>
      <c r="C1008" s="115" t="s">
        <v>1075</v>
      </c>
      <c r="D1008" s="116" t="str">
        <f>VLOOKUP(C1008,'DS ST'!A:B,2,0)</f>
        <v>NTD</v>
      </c>
      <c r="E1008" s="117">
        <v>1102981.0</v>
      </c>
      <c r="F1008" s="115" t="s">
        <v>5260</v>
      </c>
      <c r="G1008" s="115" t="s">
        <v>104</v>
      </c>
      <c r="H1008" s="118">
        <v>3.2</v>
      </c>
      <c r="I1008" s="118">
        <v>3.15</v>
      </c>
      <c r="J1008" s="119">
        <f t="shared" si="4"/>
        <v>0.05</v>
      </c>
      <c r="K1008" s="115" t="s">
        <v>5794</v>
      </c>
      <c r="L1008" s="121" t="str">
        <f t="shared" si="5"/>
        <v>PT16032271102981</v>
      </c>
      <c r="M1008" s="219" t="s">
        <v>5795</v>
      </c>
      <c r="N1008" s="122">
        <v>0.050000000000000266</v>
      </c>
      <c r="O1008" s="122"/>
      <c r="P1008" s="119">
        <f t="shared" si="6"/>
        <v>0</v>
      </c>
      <c r="Q1008" s="124"/>
      <c r="R1008" s="124"/>
      <c r="S1008" s="124"/>
      <c r="T1008" s="125" t="s">
        <v>3271</v>
      </c>
      <c r="U1008" s="126" t="s">
        <v>697</v>
      </c>
      <c r="V1008" s="127" t="s">
        <v>492</v>
      </c>
      <c r="W1008" s="129" t="str">
        <f t="shared" si="7"/>
        <v>Hao hụt</v>
      </c>
      <c r="X1008" s="129" t="str">
        <f t="shared" si="34"/>
        <v/>
      </c>
      <c r="Y1008" s="154" t="s">
        <v>499</v>
      </c>
      <c r="Z1008" s="131" t="s">
        <v>745</v>
      </c>
      <c r="AA1008" s="124"/>
      <c r="AB1008" s="132"/>
      <c r="AC1008" s="133"/>
      <c r="AD1008" s="134"/>
      <c r="AE1008" s="133"/>
      <c r="AF1008" s="135" t="str">
        <f t="array" ref="AF1008">xlookup($E:$E,'CLV2'!$A:$A,'CLV2'!E:E)</f>
        <v>2.FRUITS</v>
      </c>
      <c r="AG1008" s="135" t="str">
        <f t="shared" si="10"/>
        <v>KG</v>
      </c>
      <c r="AH1008" s="136">
        <f t="shared" si="11"/>
        <v>0.015625</v>
      </c>
      <c r="AI1008" s="137" t="str">
        <f t="array" ref="AI1008">XLOOKUP(E1008,'Đơn giá'!A:A,'Đơn giá'!D:D)</f>
        <v>#N/A</v>
      </c>
      <c r="AJ1008" s="138" t="str">
        <f t="shared" si="12"/>
        <v>#N/A</v>
      </c>
      <c r="AK1008" s="138" t="str">
        <f t="shared" si="13"/>
        <v>#N/A</v>
      </c>
      <c r="AL1008" s="138">
        <f t="shared" si="14"/>
        <v>0</v>
      </c>
      <c r="AM1008" s="138" t="str">
        <f t="shared" si="15"/>
        <v>#N/A</v>
      </c>
      <c r="AN1008" s="138">
        <f t="shared" si="16"/>
        <v>0</v>
      </c>
      <c r="AO1008" s="139" t="str">
        <f t="array" ref="AO1008">XLOOKUP($D:$D,'DS ST'!$J:$J,'DS ST'!K:K)</f>
        <v>SC002196 - Phạm Hữu Chương</v>
      </c>
      <c r="AP1008" s="139" t="str">
        <f t="array" ref="AP1008">XLOOKUP($D:$D,'DS ST'!$J:$J,'DS ST'!L:L)</f>
        <v>Nguyễn Thị Cà</v>
      </c>
      <c r="AQ1008" s="139" t="str">
        <f t="array" ref="AQ1008">XLOOKUP($D:$D,'DS ST'!$J:$J,'DS ST'!M:M)</f>
        <v>HCM 020</v>
      </c>
      <c r="AR1008" s="140"/>
      <c r="AS1008" s="140"/>
      <c r="AT1008" s="135" t="str">
        <f t="array" ref="AT1008">xlookup($E:$E,'CLV2'!$A:$A,'CLV2'!$F:$F)</f>
        <v>3.LOCAL FRUITS</v>
      </c>
      <c r="AU1008" s="135" t="str">
        <f t="array" ref="AU1008">xlookup($E:$E,'CLV2'!$A:$A,'CLV2'!$G:$G)</f>
        <v>4.Bơ</v>
      </c>
      <c r="AV1008" s="142"/>
      <c r="AW1008" s="143"/>
      <c r="AX1008" s="144"/>
    </row>
    <row r="1009" ht="22.5" customHeight="1">
      <c r="A1009" s="113"/>
      <c r="B1009" s="114">
        <v>46236.0</v>
      </c>
      <c r="C1009" s="115" t="s">
        <v>1084</v>
      </c>
      <c r="D1009" s="116" t="str">
        <f>VLOOKUP(C1009,'DS ST'!A:B,2,0)</f>
        <v>NTO</v>
      </c>
      <c r="E1009" s="117">
        <v>10361.0</v>
      </c>
      <c r="F1009" s="115" t="s">
        <v>1659</v>
      </c>
      <c r="G1009" s="115" t="s">
        <v>56</v>
      </c>
      <c r="H1009" s="118">
        <v>8.0</v>
      </c>
      <c r="I1009" s="118">
        <v>4.0</v>
      </c>
      <c r="J1009" s="119">
        <f t="shared" si="4"/>
        <v>4</v>
      </c>
      <c r="K1009" s="115" t="s">
        <v>4922</v>
      </c>
      <c r="L1009" s="121" t="str">
        <f t="shared" si="5"/>
        <v>PT160322610361</v>
      </c>
      <c r="M1009" s="219" t="s">
        <v>5796</v>
      </c>
      <c r="N1009" s="122"/>
      <c r="O1009" s="187">
        <v>4.0</v>
      </c>
      <c r="P1009" s="119">
        <f t="shared" si="6"/>
        <v>0</v>
      </c>
      <c r="Q1009" s="153" t="s">
        <v>5797</v>
      </c>
      <c r="R1009" s="124"/>
      <c r="S1009" s="124"/>
      <c r="T1009" s="125"/>
      <c r="U1009" s="126" t="s">
        <v>697</v>
      </c>
      <c r="V1009" s="127" t="s">
        <v>1162</v>
      </c>
      <c r="W1009" s="129" t="str">
        <f t="shared" si="7"/>
        <v/>
      </c>
      <c r="X1009" s="129" t="str">
        <f t="shared" si="34"/>
        <v>Siêu thị</v>
      </c>
      <c r="Y1009" s="130" t="str">
        <f t="shared" ref="Y1009:Y1012" si="54">IF(N(P1009)&lt;=0,"",IF(OR(T1009="Hình KDB",T1009="Hình tele",ISNUMBER(SEARCH("Hình KDB",T1009)),ISNUMBER(SEARCH("Hình tele",T1009)),ISNUMBER(SEARCH("sai code",T1009)),ISNUMBER(SEARCH("Thiếu kiện",U1009))),"Kho rau",IF(AND(T1009&lt;&gt;"Hình KDB",T1009&lt;&gt;"Hình tele"),"Chưa xác định",IF(N(O1009)&gt;0,IF(OR(T1009="Hình KDB",T1009="Hình tele",ISNUMBER(SEARCH("Hình KDB",T1009)),ISNUMBER(SEARCH("Hình tele",T1009)),ISNUMBER(SEARCH("sai code",T1009)),ISNUMBER(SEARCH("Thiếu kiện",U1009))),"Kho rau","Chưa xác định"),IF(OR(T1009="Hình KDB",T1009="Hình tele",ISNUMBER(SEARCH("Hình KDB",T1009)),ISNUMBER(SEARCH("Hình tele",T1009)),ISNUMBER(SEARCH("sai code",T1009)),ISNUMBER(SEARCH("Thiếu kiện",U1009))),"Kho rau",IF(V1009="Chưa xác định","Chưa xác định",IF(OR(V1009="DC giao thiếu",V1009="TX giao thiếu kiện",V1009="Hàng không đạt CL"),"Kho rau","")))))))</f>
        <v/>
      </c>
      <c r="Z1009" s="131" t="s">
        <v>745</v>
      </c>
      <c r="AA1009" s="124"/>
      <c r="AB1009" s="132"/>
      <c r="AC1009" s="133"/>
      <c r="AD1009" s="134"/>
      <c r="AE1009" s="133"/>
      <c r="AF1009" s="135" t="str">
        <f t="array" ref="AF1009">xlookup($E:$E,'CLV2'!$A:$A,'CLV2'!E:E)</f>
        <v>2.FRUITS</v>
      </c>
      <c r="AG1009" s="135" t="str">
        <f t="shared" si="10"/>
        <v>Pack</v>
      </c>
      <c r="AH1009" s="136">
        <f t="shared" si="11"/>
        <v>0.5</v>
      </c>
      <c r="AI1009" s="137">
        <f t="array" ref="AI1009">XLOOKUP(E1009,'Đơn giá'!A:A,'Đơn giá'!D:D)</f>
        <v>68000</v>
      </c>
      <c r="AJ1009" s="138">
        <f t="shared" si="12"/>
        <v>272000</v>
      </c>
      <c r="AK1009" s="138">
        <f t="shared" si="13"/>
        <v>0</v>
      </c>
      <c r="AL1009" s="138">
        <f t="shared" si="14"/>
        <v>272000</v>
      </c>
      <c r="AM1009" s="138">
        <f t="shared" si="15"/>
        <v>0</v>
      </c>
      <c r="AN1009" s="138">
        <f t="shared" si="16"/>
        <v>0</v>
      </c>
      <c r="AO1009" s="139" t="str">
        <f t="array" ref="AO1009">XLOOKUP($D:$D,'DS ST'!$J:$J,'DS ST'!K:K)</f>
        <v>SC006139 - Võ Minh Đạt</v>
      </c>
      <c r="AP1009" s="139" t="str">
        <f t="array" ref="AP1009">XLOOKUP($D:$D,'DS ST'!$J:$J,'DS ST'!L:L)</f>
        <v>Nguyễn Thị Cà</v>
      </c>
      <c r="AQ1009" s="139" t="str">
        <f t="array" ref="AQ1009">XLOOKUP($D:$D,'DS ST'!$J:$J,'DS ST'!M:M)</f>
        <v>HCM 018</v>
      </c>
      <c r="AR1009" s="140"/>
      <c r="AS1009" s="140"/>
      <c r="AT1009" s="135" t="str">
        <f t="array" ref="AT1009">xlookup($E:$E,'CLV2'!$A:$A,'CLV2'!$F:$F)</f>
        <v>3.LOCAL FRUITS</v>
      </c>
      <c r="AU1009" s="135" t="str">
        <f t="array" ref="AU1009">xlookup($E:$E,'CLV2'!$A:$A,'CLV2'!$G:$G)</f>
        <v>4.Nhãn</v>
      </c>
      <c r="AV1009" s="142"/>
      <c r="AW1009" s="143"/>
      <c r="AX1009" s="144"/>
    </row>
    <row r="1010" ht="22.5" customHeight="1">
      <c r="A1010" s="113"/>
      <c r="B1010" s="114">
        <v>46236.0</v>
      </c>
      <c r="C1010" s="115" t="s">
        <v>1084</v>
      </c>
      <c r="D1010" s="116" t="str">
        <f>VLOOKUP(C1010,'DS ST'!A:B,2,0)</f>
        <v>NTO</v>
      </c>
      <c r="E1010" s="117">
        <v>10464.0</v>
      </c>
      <c r="F1010" s="115" t="s">
        <v>1946</v>
      </c>
      <c r="G1010" s="115" t="s">
        <v>29</v>
      </c>
      <c r="H1010" s="118">
        <v>3.0</v>
      </c>
      <c r="I1010" s="118">
        <v>2.0</v>
      </c>
      <c r="J1010" s="119">
        <f t="shared" si="4"/>
        <v>1</v>
      </c>
      <c r="K1010" s="115" t="s">
        <v>4922</v>
      </c>
      <c r="L1010" s="121" t="str">
        <f t="shared" si="5"/>
        <v>PT160322610464</v>
      </c>
      <c r="M1010" s="219" t="s">
        <v>5796</v>
      </c>
      <c r="N1010" s="122"/>
      <c r="O1010" s="122"/>
      <c r="P1010" s="119">
        <f t="shared" si="6"/>
        <v>1</v>
      </c>
      <c r="Q1010" s="124"/>
      <c r="R1010" s="124"/>
      <c r="S1010" s="124"/>
      <c r="T1010" s="125" t="s">
        <v>695</v>
      </c>
      <c r="U1010" s="126" t="s">
        <v>697</v>
      </c>
      <c r="V1010" s="127" t="s">
        <v>1500</v>
      </c>
      <c r="W1010" s="129" t="str">
        <f t="shared" si="7"/>
        <v/>
      </c>
      <c r="X1010" s="129" t="str">
        <f t="shared" si="34"/>
        <v/>
      </c>
      <c r="Y1010" s="130" t="str">
        <f t="shared" si="54"/>
        <v>Kho rau</v>
      </c>
      <c r="Z1010" s="131" t="s">
        <v>745</v>
      </c>
      <c r="AA1010" s="124"/>
      <c r="AB1010" s="132"/>
      <c r="AC1010" s="133"/>
      <c r="AD1010" s="134"/>
      <c r="AE1010" s="133"/>
      <c r="AF1010" s="135" t="str">
        <f t="array" ref="AF1010">xlookup($E:$E,'CLV2'!$A:$A,'CLV2'!E:E)</f>
        <v>2.VEGETABLES</v>
      </c>
      <c r="AG1010" s="135" t="str">
        <f t="shared" si="10"/>
        <v>Pack</v>
      </c>
      <c r="AH1010" s="136">
        <f t="shared" si="11"/>
        <v>0.3333333333</v>
      </c>
      <c r="AI1010" s="137">
        <f t="array" ref="AI1010">XLOOKUP(E1010,'Đơn giá'!A:A,'Đơn giá'!D:D)</f>
        <v>28000</v>
      </c>
      <c r="AJ1010" s="138">
        <f t="shared" si="12"/>
        <v>28000</v>
      </c>
      <c r="AK1010" s="138">
        <f t="shared" si="13"/>
        <v>0</v>
      </c>
      <c r="AL1010" s="138">
        <f t="shared" si="14"/>
        <v>0</v>
      </c>
      <c r="AM1010" s="138">
        <f t="shared" si="15"/>
        <v>28000</v>
      </c>
      <c r="AN1010" s="138">
        <f t="shared" si="16"/>
        <v>0</v>
      </c>
      <c r="AO1010" s="139" t="str">
        <f t="array" ref="AO1010">XLOOKUP($D:$D,'DS ST'!$J:$J,'DS ST'!K:K)</f>
        <v>SC006139 - Võ Minh Đạt</v>
      </c>
      <c r="AP1010" s="139" t="str">
        <f t="array" ref="AP1010">XLOOKUP($D:$D,'DS ST'!$J:$J,'DS ST'!L:L)</f>
        <v>Nguyễn Thị Cà</v>
      </c>
      <c r="AQ1010" s="139" t="str">
        <f t="array" ref="AQ1010">XLOOKUP($D:$D,'DS ST'!$J:$J,'DS ST'!M:M)</f>
        <v>HCM 018</v>
      </c>
      <c r="AR1010" s="140"/>
      <c r="AS1010" s="140"/>
      <c r="AT1010" s="135" t="str">
        <f t="array" ref="AT1010">xlookup($E:$E,'CLV2'!$A:$A,'CLV2'!$F:$F)</f>
        <v>3.LEAFY VEGGIES</v>
      </c>
      <c r="AU1010" s="135" t="str">
        <f t="array" ref="AU1010">xlookup($E:$E,'CLV2'!$A:$A,'CLV2'!$G:$G)</f>
        <v>4.Rau Ăn Thân, Lá Khác</v>
      </c>
      <c r="AV1010" s="142"/>
      <c r="AW1010" s="143"/>
      <c r="AX1010" s="144"/>
    </row>
    <row r="1011" ht="22.5" customHeight="1">
      <c r="A1011" s="113"/>
      <c r="B1011" s="114">
        <v>46236.0</v>
      </c>
      <c r="C1011" s="115" t="s">
        <v>1084</v>
      </c>
      <c r="D1011" s="116" t="str">
        <f>VLOOKUP(C1011,'DS ST'!A:B,2,0)</f>
        <v>NTO</v>
      </c>
      <c r="E1011" s="117">
        <v>10908.0</v>
      </c>
      <c r="F1011" s="115" t="s">
        <v>807</v>
      </c>
      <c r="G1011" s="115" t="s">
        <v>29</v>
      </c>
      <c r="H1011" s="118">
        <v>14.0</v>
      </c>
      <c r="I1011" s="118">
        <v>13.0</v>
      </c>
      <c r="J1011" s="119">
        <f t="shared" si="4"/>
        <v>1</v>
      </c>
      <c r="K1011" s="115" t="s">
        <v>4922</v>
      </c>
      <c r="L1011" s="121" t="str">
        <f t="shared" si="5"/>
        <v>PT160322610908</v>
      </c>
      <c r="M1011" s="219" t="s">
        <v>5796</v>
      </c>
      <c r="N1011" s="122"/>
      <c r="O1011" s="122"/>
      <c r="P1011" s="119">
        <f t="shared" si="6"/>
        <v>1</v>
      </c>
      <c r="Q1011" s="124"/>
      <c r="R1011" s="124"/>
      <c r="S1011" s="124"/>
      <c r="T1011" s="125"/>
      <c r="U1011" s="126" t="s">
        <v>697</v>
      </c>
      <c r="V1011" s="127" t="s">
        <v>1500</v>
      </c>
      <c r="W1011" s="129" t="str">
        <f t="shared" si="7"/>
        <v/>
      </c>
      <c r="X1011" s="129" t="str">
        <f t="shared" si="34"/>
        <v/>
      </c>
      <c r="Y1011" s="130" t="str">
        <f t="shared" si="54"/>
        <v>Chưa xác định</v>
      </c>
      <c r="Z1011" s="131" t="s">
        <v>3828</v>
      </c>
      <c r="AA1011" s="124"/>
      <c r="AB1011" s="132"/>
      <c r="AC1011" s="133"/>
      <c r="AD1011" s="134"/>
      <c r="AE1011" s="133"/>
      <c r="AF1011" s="135" t="str">
        <f t="array" ref="AF1011">xlookup($E:$E,'CLV2'!$A:$A,'CLV2'!E:E)</f>
        <v>2.VEGETABLES</v>
      </c>
      <c r="AG1011" s="135" t="str">
        <f t="shared" si="10"/>
        <v>Pack</v>
      </c>
      <c r="AH1011" s="136">
        <f t="shared" si="11"/>
        <v>0.07142857143</v>
      </c>
      <c r="AI1011" s="137">
        <f t="array" ref="AI1011">XLOOKUP(E1011,'Đơn giá'!A:A,'Đơn giá'!D:D)</f>
        <v>9000</v>
      </c>
      <c r="AJ1011" s="138">
        <f t="shared" si="12"/>
        <v>9000</v>
      </c>
      <c r="AK1011" s="138">
        <f t="shared" si="13"/>
        <v>0</v>
      </c>
      <c r="AL1011" s="138">
        <f t="shared" si="14"/>
        <v>0</v>
      </c>
      <c r="AM1011" s="138">
        <f t="shared" si="15"/>
        <v>0</v>
      </c>
      <c r="AN1011" s="138">
        <f t="shared" si="16"/>
        <v>9000</v>
      </c>
      <c r="AO1011" s="139" t="str">
        <f t="array" ref="AO1011">XLOOKUP($D:$D,'DS ST'!$J:$J,'DS ST'!K:K)</f>
        <v>SC006139 - Võ Minh Đạt</v>
      </c>
      <c r="AP1011" s="139" t="str">
        <f t="array" ref="AP1011">XLOOKUP($D:$D,'DS ST'!$J:$J,'DS ST'!L:L)</f>
        <v>Nguyễn Thị Cà</v>
      </c>
      <c r="AQ1011" s="139" t="str">
        <f t="array" ref="AQ1011">XLOOKUP($D:$D,'DS ST'!$J:$J,'DS ST'!M:M)</f>
        <v>HCM 018</v>
      </c>
      <c r="AR1011" s="140"/>
      <c r="AS1011" s="140"/>
      <c r="AT1011" s="135" t="str">
        <f t="array" ref="AT1011">xlookup($E:$E,'CLV2'!$A:$A,'CLV2'!$F:$F)</f>
        <v>3.LEAFY VEGGIES</v>
      </c>
      <c r="AU1011" s="135" t="str">
        <f t="array" ref="AU1011">xlookup($E:$E,'CLV2'!$A:$A,'CLV2'!$G:$G)</f>
        <v>4.Rau Ăn Lá Thông Dụng</v>
      </c>
      <c r="AV1011" s="142"/>
      <c r="AW1011" s="143"/>
      <c r="AX1011" s="144"/>
    </row>
    <row r="1012" ht="22.5" customHeight="1">
      <c r="A1012" s="113"/>
      <c r="B1012" s="114">
        <v>46236.0</v>
      </c>
      <c r="C1012" s="115" t="s">
        <v>1084</v>
      </c>
      <c r="D1012" s="116" t="str">
        <f>VLOOKUP(C1012,'DS ST'!A:B,2,0)</f>
        <v>NTO</v>
      </c>
      <c r="E1012" s="117">
        <v>11669.0</v>
      </c>
      <c r="F1012" s="115" t="s">
        <v>2700</v>
      </c>
      <c r="G1012" s="115" t="s">
        <v>29</v>
      </c>
      <c r="H1012" s="118">
        <v>1.0</v>
      </c>
      <c r="I1012" s="118">
        <v>0.0</v>
      </c>
      <c r="J1012" s="119">
        <f t="shared" si="4"/>
        <v>1</v>
      </c>
      <c r="K1012" s="115" t="s">
        <v>4922</v>
      </c>
      <c r="L1012" s="121" t="str">
        <f t="shared" si="5"/>
        <v>PT160322611669</v>
      </c>
      <c r="M1012" s="219" t="s">
        <v>5796</v>
      </c>
      <c r="N1012" s="122"/>
      <c r="O1012" s="122"/>
      <c r="P1012" s="119">
        <f t="shared" si="6"/>
        <v>1</v>
      </c>
      <c r="Q1012" s="124"/>
      <c r="R1012" s="124"/>
      <c r="S1012" s="124"/>
      <c r="T1012" s="125"/>
      <c r="U1012" s="126" t="s">
        <v>697</v>
      </c>
      <c r="V1012" s="127" t="s">
        <v>1500</v>
      </c>
      <c r="W1012" s="129" t="str">
        <f t="shared" si="7"/>
        <v/>
      </c>
      <c r="X1012" s="129" t="str">
        <f t="shared" si="34"/>
        <v/>
      </c>
      <c r="Y1012" s="130" t="str">
        <f t="shared" si="54"/>
        <v>Chưa xác định</v>
      </c>
      <c r="Z1012" s="131" t="s">
        <v>3828</v>
      </c>
      <c r="AA1012" s="124"/>
      <c r="AB1012" s="132"/>
      <c r="AC1012" s="133"/>
      <c r="AD1012" s="134"/>
      <c r="AE1012" s="133"/>
      <c r="AF1012" s="135" t="str">
        <f t="array" ref="AF1012">xlookup($E:$E,'CLV2'!$A:$A,'CLV2'!E:E)</f>
        <v>2.VEGETABLES</v>
      </c>
      <c r="AG1012" s="135" t="str">
        <f t="shared" si="10"/>
        <v>Pack</v>
      </c>
      <c r="AH1012" s="136">
        <f t="shared" si="11"/>
        <v>1</v>
      </c>
      <c r="AI1012" s="137">
        <f t="array" ref="AI1012">XLOOKUP(E1012,'Đơn giá'!A:A,'Đơn giá'!D:D)</f>
        <v>8000</v>
      </c>
      <c r="AJ1012" s="138">
        <f t="shared" si="12"/>
        <v>8000</v>
      </c>
      <c r="AK1012" s="138">
        <f t="shared" si="13"/>
        <v>0</v>
      </c>
      <c r="AL1012" s="138">
        <f t="shared" si="14"/>
        <v>0</v>
      </c>
      <c r="AM1012" s="138">
        <f t="shared" si="15"/>
        <v>0</v>
      </c>
      <c r="AN1012" s="138">
        <f t="shared" si="16"/>
        <v>8000</v>
      </c>
      <c r="AO1012" s="139" t="str">
        <f t="array" ref="AO1012">XLOOKUP($D:$D,'DS ST'!$J:$J,'DS ST'!K:K)</f>
        <v>SC006139 - Võ Minh Đạt</v>
      </c>
      <c r="AP1012" s="139" t="str">
        <f t="array" ref="AP1012">XLOOKUP($D:$D,'DS ST'!$J:$J,'DS ST'!L:L)</f>
        <v>Nguyễn Thị Cà</v>
      </c>
      <c r="AQ1012" s="139" t="str">
        <f t="array" ref="AQ1012">XLOOKUP($D:$D,'DS ST'!$J:$J,'DS ST'!M:M)</f>
        <v>HCM 018</v>
      </c>
      <c r="AR1012" s="140"/>
      <c r="AS1012" s="140"/>
      <c r="AT1012" s="135" t="str">
        <f t="array" ref="AT1012">xlookup($E:$E,'CLV2'!$A:$A,'CLV2'!$F:$F)</f>
        <v>3.LEAFY VEGGIES</v>
      </c>
      <c r="AU1012" s="135" t="str">
        <f t="array" ref="AU1012">xlookup($E:$E,'CLV2'!$A:$A,'CLV2'!$G:$G)</f>
        <v>4.Rau Ăn Thân, Lá Khác</v>
      </c>
      <c r="AV1012" s="142"/>
      <c r="AW1012" s="143"/>
      <c r="AX1012" s="144"/>
    </row>
    <row r="1013" ht="22.5" customHeight="1">
      <c r="A1013" s="113"/>
      <c r="B1013" s="114">
        <v>46236.0</v>
      </c>
      <c r="C1013" s="115" t="s">
        <v>1084</v>
      </c>
      <c r="D1013" s="116" t="str">
        <f>VLOOKUP(C1013,'DS ST'!A:B,2,0)</f>
        <v>NTO</v>
      </c>
      <c r="E1013" s="117">
        <v>1101062.0</v>
      </c>
      <c r="F1013" s="115" t="s">
        <v>103</v>
      </c>
      <c r="G1013" s="115" t="s">
        <v>104</v>
      </c>
      <c r="H1013" s="118">
        <v>10.2</v>
      </c>
      <c r="I1013" s="118">
        <v>10.1</v>
      </c>
      <c r="J1013" s="119">
        <f t="shared" si="4"/>
        <v>0.1</v>
      </c>
      <c r="K1013" s="115" t="s">
        <v>4922</v>
      </c>
      <c r="L1013" s="121" t="str">
        <f t="shared" si="5"/>
        <v>PT16032261101062</v>
      </c>
      <c r="M1013" s="219" t="s">
        <v>5796</v>
      </c>
      <c r="N1013" s="122">
        <v>0.09999999999999964</v>
      </c>
      <c r="O1013" s="122"/>
      <c r="P1013" s="119">
        <f t="shared" si="6"/>
        <v>0</v>
      </c>
      <c r="Q1013" s="124"/>
      <c r="R1013" s="124"/>
      <c r="S1013" s="124"/>
      <c r="T1013" s="125" t="s">
        <v>695</v>
      </c>
      <c r="U1013" s="126" t="s">
        <v>697</v>
      </c>
      <c r="V1013" s="127" t="s">
        <v>492</v>
      </c>
      <c r="W1013" s="129" t="str">
        <f t="shared" si="7"/>
        <v>Hao hụt</v>
      </c>
      <c r="X1013" s="129" t="str">
        <f t="shared" si="34"/>
        <v/>
      </c>
      <c r="Y1013" s="154" t="s">
        <v>499</v>
      </c>
      <c r="Z1013" s="131" t="s">
        <v>745</v>
      </c>
      <c r="AA1013" s="124"/>
      <c r="AB1013" s="132"/>
      <c r="AC1013" s="133"/>
      <c r="AD1013" s="134"/>
      <c r="AE1013" s="133"/>
      <c r="AF1013" s="135" t="str">
        <f t="array" ref="AF1013">xlookup($E:$E,'CLV2'!$A:$A,'CLV2'!E:E)</f>
        <v>2.FRUITS</v>
      </c>
      <c r="AG1013" s="135" t="str">
        <f t="shared" si="10"/>
        <v>KG</v>
      </c>
      <c r="AH1013" s="136">
        <f t="shared" si="11"/>
        <v>0.009803921569</v>
      </c>
      <c r="AI1013" s="137">
        <f t="array" ref="AI1013">XLOOKUP(E1013,'Đơn giá'!A:A,'Đơn giá'!D:D)</f>
        <v>23000</v>
      </c>
      <c r="AJ1013" s="138">
        <f t="shared" si="12"/>
        <v>2300</v>
      </c>
      <c r="AK1013" s="138">
        <f t="shared" si="13"/>
        <v>2300</v>
      </c>
      <c r="AL1013" s="138">
        <f t="shared" si="14"/>
        <v>0</v>
      </c>
      <c r="AM1013" s="138">
        <f t="shared" si="15"/>
        <v>0</v>
      </c>
      <c r="AN1013" s="138">
        <f t="shared" si="16"/>
        <v>0</v>
      </c>
      <c r="AO1013" s="139" t="str">
        <f t="array" ref="AO1013">XLOOKUP($D:$D,'DS ST'!$J:$J,'DS ST'!K:K)</f>
        <v>SC006139 - Võ Minh Đạt</v>
      </c>
      <c r="AP1013" s="139" t="str">
        <f t="array" ref="AP1013">XLOOKUP($D:$D,'DS ST'!$J:$J,'DS ST'!L:L)</f>
        <v>Nguyễn Thị Cà</v>
      </c>
      <c r="AQ1013" s="139" t="str">
        <f t="array" ref="AQ1013">XLOOKUP($D:$D,'DS ST'!$J:$J,'DS ST'!M:M)</f>
        <v>HCM 018</v>
      </c>
      <c r="AR1013" s="140"/>
      <c r="AS1013" s="140"/>
      <c r="AT1013" s="135" t="str">
        <f t="array" ref="AT1013">xlookup($E:$E,'CLV2'!$A:$A,'CLV2'!$F:$F)</f>
        <v>3.LOCAL FRUITS</v>
      </c>
      <c r="AU1013" s="135" t="str">
        <f t="array" ref="AU1013">xlookup($E:$E,'CLV2'!$A:$A,'CLV2'!$G:$G)</f>
        <v>4.Chuối</v>
      </c>
      <c r="AV1013" s="142"/>
      <c r="AW1013" s="143"/>
      <c r="AX1013" s="144"/>
    </row>
    <row r="1014" ht="22.5" customHeight="1">
      <c r="A1014" s="113"/>
      <c r="B1014" s="114">
        <v>46236.0</v>
      </c>
      <c r="C1014" s="115" t="s">
        <v>1084</v>
      </c>
      <c r="D1014" s="116" t="str">
        <f>VLOOKUP(C1014,'DS ST'!A:B,2,0)</f>
        <v>NTO</v>
      </c>
      <c r="E1014" s="117">
        <v>1102981.0</v>
      </c>
      <c r="F1014" s="115" t="s">
        <v>5260</v>
      </c>
      <c r="G1014" s="115" t="s">
        <v>104</v>
      </c>
      <c r="H1014" s="118">
        <v>3.1</v>
      </c>
      <c r="I1014" s="118">
        <v>3.08</v>
      </c>
      <c r="J1014" s="119">
        <f t="shared" si="4"/>
        <v>0.02</v>
      </c>
      <c r="K1014" s="115" t="s">
        <v>4922</v>
      </c>
      <c r="L1014" s="121" t="str">
        <f t="shared" si="5"/>
        <v>PT16032261102981</v>
      </c>
      <c r="M1014" s="219" t="s">
        <v>5796</v>
      </c>
      <c r="N1014" s="122">
        <v>0.020000000000000018</v>
      </c>
      <c r="O1014" s="122"/>
      <c r="P1014" s="119">
        <f t="shared" si="6"/>
        <v>0</v>
      </c>
      <c r="Q1014" s="124"/>
      <c r="R1014" s="124"/>
      <c r="S1014" s="124"/>
      <c r="T1014" s="125" t="s">
        <v>695</v>
      </c>
      <c r="U1014" s="126" t="s">
        <v>697</v>
      </c>
      <c r="V1014" s="127" t="s">
        <v>492</v>
      </c>
      <c r="W1014" s="129" t="str">
        <f t="shared" si="7"/>
        <v>Hao hụt</v>
      </c>
      <c r="X1014" s="129" t="str">
        <f t="shared" si="34"/>
        <v/>
      </c>
      <c r="Y1014" s="154" t="s">
        <v>499</v>
      </c>
      <c r="Z1014" s="131" t="s">
        <v>745</v>
      </c>
      <c r="AA1014" s="124"/>
      <c r="AB1014" s="132"/>
      <c r="AC1014" s="133"/>
      <c r="AD1014" s="134"/>
      <c r="AE1014" s="133"/>
      <c r="AF1014" s="135" t="str">
        <f t="array" ref="AF1014">xlookup($E:$E,'CLV2'!$A:$A,'CLV2'!E:E)</f>
        <v>2.FRUITS</v>
      </c>
      <c r="AG1014" s="135" t="str">
        <f t="shared" si="10"/>
        <v>KG</v>
      </c>
      <c r="AH1014" s="136">
        <f t="shared" si="11"/>
        <v>0.006451612903</v>
      </c>
      <c r="AI1014" s="137" t="str">
        <f t="array" ref="AI1014">XLOOKUP(E1014,'Đơn giá'!A:A,'Đơn giá'!D:D)</f>
        <v>#N/A</v>
      </c>
      <c r="AJ1014" s="138" t="str">
        <f t="shared" si="12"/>
        <v>#N/A</v>
      </c>
      <c r="AK1014" s="138" t="str">
        <f t="shared" si="13"/>
        <v>#N/A</v>
      </c>
      <c r="AL1014" s="138">
        <f t="shared" si="14"/>
        <v>0</v>
      </c>
      <c r="AM1014" s="138" t="str">
        <f t="shared" si="15"/>
        <v>#N/A</v>
      </c>
      <c r="AN1014" s="138">
        <f t="shared" si="16"/>
        <v>0</v>
      </c>
      <c r="AO1014" s="139" t="str">
        <f t="array" ref="AO1014">XLOOKUP($D:$D,'DS ST'!$J:$J,'DS ST'!K:K)</f>
        <v>SC006139 - Võ Minh Đạt</v>
      </c>
      <c r="AP1014" s="139" t="str">
        <f t="array" ref="AP1014">XLOOKUP($D:$D,'DS ST'!$J:$J,'DS ST'!L:L)</f>
        <v>Nguyễn Thị Cà</v>
      </c>
      <c r="AQ1014" s="139" t="str">
        <f t="array" ref="AQ1014">XLOOKUP($D:$D,'DS ST'!$J:$J,'DS ST'!M:M)</f>
        <v>HCM 018</v>
      </c>
      <c r="AR1014" s="140"/>
      <c r="AS1014" s="140"/>
      <c r="AT1014" s="135" t="str">
        <f t="array" ref="AT1014">xlookup($E:$E,'CLV2'!$A:$A,'CLV2'!$F:$F)</f>
        <v>3.LOCAL FRUITS</v>
      </c>
      <c r="AU1014" s="135" t="str">
        <f t="array" ref="AU1014">xlookup($E:$E,'CLV2'!$A:$A,'CLV2'!$G:$G)</f>
        <v>4.Bơ</v>
      </c>
      <c r="AV1014" s="142"/>
      <c r="AW1014" s="143"/>
      <c r="AX1014" s="144"/>
    </row>
    <row r="1015" ht="22.5" customHeight="1">
      <c r="A1015" s="113"/>
      <c r="B1015" s="114">
        <v>46236.0</v>
      </c>
      <c r="C1015" s="115" t="s">
        <v>1090</v>
      </c>
      <c r="D1015" s="116" t="str">
        <f>VLOOKUP(C1015,'DS ST'!A:B,2,0)</f>
        <v>NTT</v>
      </c>
      <c r="E1015" s="117">
        <v>1100867.0</v>
      </c>
      <c r="F1015" s="115" t="s">
        <v>924</v>
      </c>
      <c r="G1015" s="115" t="s">
        <v>104</v>
      </c>
      <c r="H1015" s="118">
        <v>6.0</v>
      </c>
      <c r="I1015" s="118">
        <v>5.78</v>
      </c>
      <c r="J1015" s="119">
        <f t="shared" si="4"/>
        <v>0.22</v>
      </c>
      <c r="K1015" s="115" t="s">
        <v>5798</v>
      </c>
      <c r="L1015" s="121" t="str">
        <f t="shared" si="5"/>
        <v>PT16032251100867</v>
      </c>
      <c r="M1015" s="219" t="s">
        <v>5799</v>
      </c>
      <c r="N1015" s="122">
        <v>0.21999999999999975</v>
      </c>
      <c r="O1015" s="122"/>
      <c r="P1015" s="119">
        <f t="shared" si="6"/>
        <v>0</v>
      </c>
      <c r="Q1015" s="124"/>
      <c r="R1015" s="124"/>
      <c r="S1015" s="124"/>
      <c r="T1015" s="125" t="s">
        <v>695</v>
      </c>
      <c r="U1015" s="126" t="s">
        <v>697</v>
      </c>
      <c r="V1015" s="127" t="s">
        <v>492</v>
      </c>
      <c r="W1015" s="129" t="str">
        <f t="shared" si="7"/>
        <v>Hao hụt</v>
      </c>
      <c r="X1015" s="129" t="str">
        <f t="shared" si="34"/>
        <v/>
      </c>
      <c r="Y1015" s="154" t="s">
        <v>499</v>
      </c>
      <c r="Z1015" s="131" t="s">
        <v>745</v>
      </c>
      <c r="AA1015" s="124"/>
      <c r="AB1015" s="132"/>
      <c r="AC1015" s="133"/>
      <c r="AD1015" s="134"/>
      <c r="AE1015" s="133"/>
      <c r="AF1015" s="135" t="str">
        <f t="array" ref="AF1015">xlookup($E:$E,'CLV2'!$A:$A,'CLV2'!E:E)</f>
        <v>2.FRUITS</v>
      </c>
      <c r="AG1015" s="135" t="str">
        <f t="shared" si="10"/>
        <v>KG</v>
      </c>
      <c r="AH1015" s="136">
        <f t="shared" si="11"/>
        <v>0.03666666667</v>
      </c>
      <c r="AI1015" s="137">
        <f t="array" ref="AI1015">XLOOKUP(E1015,'Đơn giá'!A:A,'Đơn giá'!D:D)</f>
        <v>33000</v>
      </c>
      <c r="AJ1015" s="138">
        <f t="shared" si="12"/>
        <v>7260</v>
      </c>
      <c r="AK1015" s="138">
        <f t="shared" si="13"/>
        <v>7260</v>
      </c>
      <c r="AL1015" s="138">
        <f t="shared" si="14"/>
        <v>0</v>
      </c>
      <c r="AM1015" s="138">
        <f t="shared" si="15"/>
        <v>0</v>
      </c>
      <c r="AN1015" s="138">
        <f t="shared" si="16"/>
        <v>0</v>
      </c>
      <c r="AO1015" s="139" t="str">
        <f t="array" ref="AO1015">XLOOKUP($D:$D,'DS ST'!$J:$J,'DS ST'!K:K)</f>
        <v>SC002220 - Nguyễn Thuỷ Tiên</v>
      </c>
      <c r="AP1015" s="139" t="str">
        <f t="array" ref="AP1015">XLOOKUP($D:$D,'DS ST'!$J:$J,'DS ST'!L:L)</f>
        <v>Võ Thị Huệ</v>
      </c>
      <c r="AQ1015" s="139" t="str">
        <f t="array" ref="AQ1015">XLOOKUP($D:$D,'DS ST'!$J:$J,'DS ST'!M:M)</f>
        <v>HCM 003</v>
      </c>
      <c r="AR1015" s="140"/>
      <c r="AS1015" s="140"/>
      <c r="AT1015" s="135" t="str">
        <f t="array" ref="AT1015">xlookup($E:$E,'CLV2'!$A:$A,'CLV2'!$F:$F)</f>
        <v>3.LOCAL FRUITS</v>
      </c>
      <c r="AU1015" s="135" t="str">
        <f t="array" ref="AU1015">xlookup($E:$E,'CLV2'!$A:$A,'CLV2'!$G:$G)</f>
        <v>4.Bưởi</v>
      </c>
      <c r="AV1015" s="142"/>
      <c r="AW1015" s="143"/>
      <c r="AX1015" s="144"/>
    </row>
    <row r="1016" ht="22.5" customHeight="1">
      <c r="A1016" s="113"/>
      <c r="B1016" s="114">
        <v>46236.0</v>
      </c>
      <c r="C1016" s="115" t="s">
        <v>1090</v>
      </c>
      <c r="D1016" s="116" t="str">
        <f>VLOOKUP(C1016,'DS ST'!A:B,2,0)</f>
        <v>NTT</v>
      </c>
      <c r="E1016" s="117">
        <v>1101003.0</v>
      </c>
      <c r="F1016" s="115" t="s">
        <v>1984</v>
      </c>
      <c r="G1016" s="115" t="s">
        <v>104</v>
      </c>
      <c r="H1016" s="118">
        <v>13.4</v>
      </c>
      <c r="I1016" s="118">
        <v>13.3</v>
      </c>
      <c r="J1016" s="119">
        <f t="shared" si="4"/>
        <v>0.1</v>
      </c>
      <c r="K1016" s="115" t="s">
        <v>5798</v>
      </c>
      <c r="L1016" s="121" t="str">
        <f t="shared" si="5"/>
        <v>PT16032251101003</v>
      </c>
      <c r="M1016" s="219" t="s">
        <v>5799</v>
      </c>
      <c r="N1016" s="122">
        <v>0.09999999999999964</v>
      </c>
      <c r="O1016" s="122"/>
      <c r="P1016" s="119">
        <f t="shared" si="6"/>
        <v>0</v>
      </c>
      <c r="Q1016" s="124"/>
      <c r="R1016" s="124"/>
      <c r="S1016" s="124"/>
      <c r="T1016" s="125" t="s">
        <v>695</v>
      </c>
      <c r="U1016" s="126" t="s">
        <v>697</v>
      </c>
      <c r="V1016" s="127" t="s">
        <v>492</v>
      </c>
      <c r="W1016" s="129" t="str">
        <f t="shared" si="7"/>
        <v>Hao hụt</v>
      </c>
      <c r="X1016" s="129" t="str">
        <f t="shared" si="34"/>
        <v/>
      </c>
      <c r="Y1016" s="154" t="s">
        <v>499</v>
      </c>
      <c r="Z1016" s="131" t="s">
        <v>745</v>
      </c>
      <c r="AA1016" s="124"/>
      <c r="AB1016" s="132"/>
      <c r="AC1016" s="133"/>
      <c r="AD1016" s="134"/>
      <c r="AE1016" s="133"/>
      <c r="AF1016" s="135" t="str">
        <f t="array" ref="AF1016">xlookup($E:$E,'CLV2'!$A:$A,'CLV2'!E:E)</f>
        <v>2.FRUITS</v>
      </c>
      <c r="AG1016" s="135" t="str">
        <f t="shared" si="10"/>
        <v>KG</v>
      </c>
      <c r="AH1016" s="136">
        <f t="shared" si="11"/>
        <v>0.007462686567</v>
      </c>
      <c r="AI1016" s="137">
        <f t="array" ref="AI1016">XLOOKUP(E1016,'Đơn giá'!A:A,'Đơn giá'!D:D)</f>
        <v>24000</v>
      </c>
      <c r="AJ1016" s="138">
        <f t="shared" si="12"/>
        <v>2400</v>
      </c>
      <c r="AK1016" s="138">
        <f t="shared" si="13"/>
        <v>2400</v>
      </c>
      <c r="AL1016" s="138">
        <f t="shared" si="14"/>
        <v>0</v>
      </c>
      <c r="AM1016" s="138">
        <f t="shared" si="15"/>
        <v>0</v>
      </c>
      <c r="AN1016" s="138">
        <f t="shared" si="16"/>
        <v>0</v>
      </c>
      <c r="AO1016" s="139" t="str">
        <f t="array" ref="AO1016">XLOOKUP($D:$D,'DS ST'!$J:$J,'DS ST'!K:K)</f>
        <v>SC002220 - Nguyễn Thuỷ Tiên</v>
      </c>
      <c r="AP1016" s="139" t="str">
        <f t="array" ref="AP1016">XLOOKUP($D:$D,'DS ST'!$J:$J,'DS ST'!L:L)</f>
        <v>Võ Thị Huệ</v>
      </c>
      <c r="AQ1016" s="139" t="str">
        <f t="array" ref="AQ1016">XLOOKUP($D:$D,'DS ST'!$J:$J,'DS ST'!M:M)</f>
        <v>HCM 003</v>
      </c>
      <c r="AR1016" s="140"/>
      <c r="AS1016" s="140"/>
      <c r="AT1016" s="135" t="str">
        <f t="array" ref="AT1016">xlookup($E:$E,'CLV2'!$A:$A,'CLV2'!$F:$F)</f>
        <v>3.LOCAL FRUITS</v>
      </c>
      <c r="AU1016" s="135" t="str">
        <f t="array" ref="AU1016">xlookup($E:$E,'CLV2'!$A:$A,'CLV2'!$G:$G)</f>
        <v>4.Dưa Hấu</v>
      </c>
      <c r="AV1016" s="142"/>
      <c r="AW1016" s="143"/>
      <c r="AX1016" s="144"/>
    </row>
    <row r="1017" ht="22.5" customHeight="1">
      <c r="A1017" s="113"/>
      <c r="B1017" s="114">
        <v>46236.0</v>
      </c>
      <c r="C1017" s="115" t="s">
        <v>1090</v>
      </c>
      <c r="D1017" s="116" t="str">
        <f>VLOOKUP(C1017,'DS ST'!A:B,2,0)</f>
        <v>NTT</v>
      </c>
      <c r="E1017" s="117">
        <v>1101055.0</v>
      </c>
      <c r="F1017" s="115" t="s">
        <v>996</v>
      </c>
      <c r="G1017" s="115" t="s">
        <v>104</v>
      </c>
      <c r="H1017" s="118">
        <v>3.0</v>
      </c>
      <c r="I1017" s="118">
        <v>2.96</v>
      </c>
      <c r="J1017" s="119">
        <f t="shared" si="4"/>
        <v>0.04</v>
      </c>
      <c r="K1017" s="115" t="s">
        <v>5798</v>
      </c>
      <c r="L1017" s="121" t="str">
        <f t="shared" si="5"/>
        <v>PT16032251101055</v>
      </c>
      <c r="M1017" s="219" t="s">
        <v>5799</v>
      </c>
      <c r="N1017" s="122">
        <v>0.040000000000000036</v>
      </c>
      <c r="O1017" s="122"/>
      <c r="P1017" s="119">
        <f t="shared" si="6"/>
        <v>0</v>
      </c>
      <c r="Q1017" s="124"/>
      <c r="R1017" s="124"/>
      <c r="S1017" s="124"/>
      <c r="T1017" s="125" t="s">
        <v>695</v>
      </c>
      <c r="U1017" s="126" t="s">
        <v>697</v>
      </c>
      <c r="V1017" s="127" t="s">
        <v>492</v>
      </c>
      <c r="W1017" s="129" t="str">
        <f t="shared" si="7"/>
        <v>Hao hụt</v>
      </c>
      <c r="X1017" s="129" t="str">
        <f t="shared" si="34"/>
        <v/>
      </c>
      <c r="Y1017" s="154" t="s">
        <v>499</v>
      </c>
      <c r="Z1017" s="131" t="s">
        <v>745</v>
      </c>
      <c r="AA1017" s="124"/>
      <c r="AB1017" s="132"/>
      <c r="AC1017" s="133"/>
      <c r="AD1017" s="134"/>
      <c r="AE1017" s="133"/>
      <c r="AF1017" s="135" t="str">
        <f t="array" ref="AF1017">xlookup($E:$E,'CLV2'!$A:$A,'CLV2'!E:E)</f>
        <v>2.FRUITS</v>
      </c>
      <c r="AG1017" s="135" t="str">
        <f t="shared" si="10"/>
        <v>KG</v>
      </c>
      <c r="AH1017" s="136">
        <f t="shared" si="11"/>
        <v>0.01333333333</v>
      </c>
      <c r="AI1017" s="137">
        <f t="array" ref="AI1017">XLOOKUP(E1017,'Đơn giá'!A:A,'Đơn giá'!D:D)</f>
        <v>30000</v>
      </c>
      <c r="AJ1017" s="138">
        <f t="shared" si="12"/>
        <v>1200</v>
      </c>
      <c r="AK1017" s="138">
        <f t="shared" si="13"/>
        <v>1200</v>
      </c>
      <c r="AL1017" s="138">
        <f t="shared" si="14"/>
        <v>0</v>
      </c>
      <c r="AM1017" s="138">
        <f t="shared" si="15"/>
        <v>0</v>
      </c>
      <c r="AN1017" s="138">
        <f t="shared" si="16"/>
        <v>0</v>
      </c>
      <c r="AO1017" s="139" t="str">
        <f t="array" ref="AO1017">XLOOKUP($D:$D,'DS ST'!$J:$J,'DS ST'!K:K)</f>
        <v>SC002220 - Nguyễn Thuỷ Tiên</v>
      </c>
      <c r="AP1017" s="139" t="str">
        <f t="array" ref="AP1017">XLOOKUP($D:$D,'DS ST'!$J:$J,'DS ST'!L:L)</f>
        <v>Võ Thị Huệ</v>
      </c>
      <c r="AQ1017" s="139" t="str">
        <f t="array" ref="AQ1017">XLOOKUP($D:$D,'DS ST'!$J:$J,'DS ST'!M:M)</f>
        <v>HCM 003</v>
      </c>
      <c r="AR1017" s="140"/>
      <c r="AS1017" s="140"/>
      <c r="AT1017" s="135" t="str">
        <f t="array" ref="AT1017">xlookup($E:$E,'CLV2'!$A:$A,'CLV2'!$F:$F)</f>
        <v>3.LOCAL FRUITS</v>
      </c>
      <c r="AU1017" s="135" t="str">
        <f t="array" ref="AU1017">xlookup($E:$E,'CLV2'!$A:$A,'CLV2'!$G:$G)</f>
        <v>4.Trái Cây Đa Dạng</v>
      </c>
      <c r="AV1017" s="142"/>
      <c r="AW1017" s="143"/>
      <c r="AX1017" s="144"/>
    </row>
    <row r="1018" ht="22.5" customHeight="1">
      <c r="A1018" s="113"/>
      <c r="B1018" s="114">
        <v>46236.0</v>
      </c>
      <c r="C1018" s="115" t="s">
        <v>1090</v>
      </c>
      <c r="D1018" s="116" t="str">
        <f>VLOOKUP(C1018,'DS ST'!A:B,2,0)</f>
        <v>NTT</v>
      </c>
      <c r="E1018" s="117">
        <v>1101062.0</v>
      </c>
      <c r="F1018" s="115" t="s">
        <v>103</v>
      </c>
      <c r="G1018" s="115" t="s">
        <v>104</v>
      </c>
      <c r="H1018" s="118">
        <v>10.5</v>
      </c>
      <c r="I1018" s="118">
        <v>10.48</v>
      </c>
      <c r="J1018" s="119">
        <f t="shared" si="4"/>
        <v>0.02</v>
      </c>
      <c r="K1018" s="115" t="s">
        <v>5798</v>
      </c>
      <c r="L1018" s="121" t="str">
        <f t="shared" si="5"/>
        <v>PT16032251101062</v>
      </c>
      <c r="M1018" s="219" t="s">
        <v>5799</v>
      </c>
      <c r="N1018" s="122">
        <v>0.019999999999999574</v>
      </c>
      <c r="O1018" s="122"/>
      <c r="P1018" s="119">
        <f t="shared" si="6"/>
        <v>0</v>
      </c>
      <c r="Q1018" s="124"/>
      <c r="R1018" s="124"/>
      <c r="S1018" s="124"/>
      <c r="T1018" s="125" t="s">
        <v>695</v>
      </c>
      <c r="U1018" s="126" t="s">
        <v>697</v>
      </c>
      <c r="V1018" s="127" t="s">
        <v>492</v>
      </c>
      <c r="W1018" s="129" t="str">
        <f t="shared" si="7"/>
        <v>Hao hụt</v>
      </c>
      <c r="X1018" s="129" t="str">
        <f t="shared" si="34"/>
        <v/>
      </c>
      <c r="Y1018" s="154" t="s">
        <v>499</v>
      </c>
      <c r="Z1018" s="131" t="s">
        <v>745</v>
      </c>
      <c r="AA1018" s="124"/>
      <c r="AB1018" s="132"/>
      <c r="AC1018" s="133"/>
      <c r="AD1018" s="134"/>
      <c r="AE1018" s="133"/>
      <c r="AF1018" s="135" t="str">
        <f t="array" ref="AF1018">xlookup($E:$E,'CLV2'!$A:$A,'CLV2'!E:E)</f>
        <v>2.FRUITS</v>
      </c>
      <c r="AG1018" s="135" t="str">
        <f t="shared" si="10"/>
        <v>KG</v>
      </c>
      <c r="AH1018" s="136">
        <f t="shared" si="11"/>
        <v>0.001904761905</v>
      </c>
      <c r="AI1018" s="137">
        <f t="array" ref="AI1018">XLOOKUP(E1018,'Đơn giá'!A:A,'Đơn giá'!D:D)</f>
        <v>23000</v>
      </c>
      <c r="AJ1018" s="138">
        <f t="shared" si="12"/>
        <v>460</v>
      </c>
      <c r="AK1018" s="138">
        <f t="shared" si="13"/>
        <v>460</v>
      </c>
      <c r="AL1018" s="138">
        <f t="shared" si="14"/>
        <v>0</v>
      </c>
      <c r="AM1018" s="138">
        <f t="shared" si="15"/>
        <v>0</v>
      </c>
      <c r="AN1018" s="138">
        <f t="shared" si="16"/>
        <v>0</v>
      </c>
      <c r="AO1018" s="139" t="str">
        <f t="array" ref="AO1018">XLOOKUP($D:$D,'DS ST'!$J:$J,'DS ST'!K:K)</f>
        <v>SC002220 - Nguyễn Thuỷ Tiên</v>
      </c>
      <c r="AP1018" s="139" t="str">
        <f t="array" ref="AP1018">XLOOKUP($D:$D,'DS ST'!$J:$J,'DS ST'!L:L)</f>
        <v>Võ Thị Huệ</v>
      </c>
      <c r="AQ1018" s="139" t="str">
        <f t="array" ref="AQ1018">XLOOKUP($D:$D,'DS ST'!$J:$J,'DS ST'!M:M)</f>
        <v>HCM 003</v>
      </c>
      <c r="AR1018" s="140"/>
      <c r="AS1018" s="140"/>
      <c r="AT1018" s="135" t="str">
        <f t="array" ref="AT1018">xlookup($E:$E,'CLV2'!$A:$A,'CLV2'!$F:$F)</f>
        <v>3.LOCAL FRUITS</v>
      </c>
      <c r="AU1018" s="135" t="str">
        <f t="array" ref="AU1018">xlookup($E:$E,'CLV2'!$A:$A,'CLV2'!$G:$G)</f>
        <v>4.Chuối</v>
      </c>
      <c r="AV1018" s="142"/>
      <c r="AW1018" s="143"/>
      <c r="AX1018" s="144"/>
    </row>
    <row r="1019" ht="22.5" customHeight="1">
      <c r="A1019" s="113"/>
      <c r="B1019" s="114">
        <v>46236.0</v>
      </c>
      <c r="C1019" s="115" t="s">
        <v>1090</v>
      </c>
      <c r="D1019" s="116" t="str">
        <f>VLOOKUP(C1019,'DS ST'!A:B,2,0)</f>
        <v>NTT</v>
      </c>
      <c r="E1019" s="117">
        <v>1101366.0</v>
      </c>
      <c r="F1019" s="115" t="s">
        <v>1804</v>
      </c>
      <c r="G1019" s="115" t="s">
        <v>104</v>
      </c>
      <c r="H1019" s="118">
        <v>8.3</v>
      </c>
      <c r="I1019" s="118">
        <v>8.12</v>
      </c>
      <c r="J1019" s="119">
        <f t="shared" si="4"/>
        <v>0.18</v>
      </c>
      <c r="K1019" s="115" t="s">
        <v>5798</v>
      </c>
      <c r="L1019" s="121" t="str">
        <f t="shared" si="5"/>
        <v>PT16032251101366</v>
      </c>
      <c r="M1019" s="219" t="s">
        <v>5799</v>
      </c>
      <c r="N1019" s="122">
        <v>0.1800000000000015</v>
      </c>
      <c r="O1019" s="122"/>
      <c r="P1019" s="119">
        <f t="shared" si="6"/>
        <v>0</v>
      </c>
      <c r="Q1019" s="124"/>
      <c r="R1019" s="124"/>
      <c r="S1019" s="124"/>
      <c r="T1019" s="125" t="s">
        <v>695</v>
      </c>
      <c r="U1019" s="126" t="s">
        <v>697</v>
      </c>
      <c r="V1019" s="127" t="s">
        <v>492</v>
      </c>
      <c r="W1019" s="129" t="str">
        <f t="shared" si="7"/>
        <v>Hao hụt</v>
      </c>
      <c r="X1019" s="129" t="str">
        <f t="shared" si="34"/>
        <v/>
      </c>
      <c r="Y1019" s="154" t="s">
        <v>499</v>
      </c>
      <c r="Z1019" s="131" t="s">
        <v>745</v>
      </c>
      <c r="AA1019" s="124"/>
      <c r="AB1019" s="132"/>
      <c r="AC1019" s="133"/>
      <c r="AD1019" s="134"/>
      <c r="AE1019" s="133"/>
      <c r="AF1019" s="135" t="str">
        <f t="array" ref="AF1019">xlookup($E:$E,'CLV2'!$A:$A,'CLV2'!E:E)</f>
        <v>2.VEGETABLES</v>
      </c>
      <c r="AG1019" s="135" t="str">
        <f t="shared" si="10"/>
        <v>KG</v>
      </c>
      <c r="AH1019" s="136">
        <f t="shared" si="11"/>
        <v>0.02168674699</v>
      </c>
      <c r="AI1019" s="137">
        <f t="array" ref="AI1019">XLOOKUP(E1019,'Đơn giá'!A:A,'Đơn giá'!D:D)</f>
        <v>55000</v>
      </c>
      <c r="AJ1019" s="138">
        <f t="shared" si="12"/>
        <v>9900</v>
      </c>
      <c r="AK1019" s="138">
        <f t="shared" si="13"/>
        <v>9900</v>
      </c>
      <c r="AL1019" s="138">
        <f t="shared" si="14"/>
        <v>0</v>
      </c>
      <c r="AM1019" s="138">
        <f t="shared" si="15"/>
        <v>0</v>
      </c>
      <c r="AN1019" s="138">
        <f t="shared" si="16"/>
        <v>0</v>
      </c>
      <c r="AO1019" s="139" t="str">
        <f t="array" ref="AO1019">XLOOKUP($D:$D,'DS ST'!$J:$J,'DS ST'!K:K)</f>
        <v>SC002220 - Nguyễn Thuỷ Tiên</v>
      </c>
      <c r="AP1019" s="139" t="str">
        <f t="array" ref="AP1019">XLOOKUP($D:$D,'DS ST'!$J:$J,'DS ST'!L:L)</f>
        <v>Võ Thị Huệ</v>
      </c>
      <c r="AQ1019" s="139" t="str">
        <f t="array" ref="AQ1019">XLOOKUP($D:$D,'DS ST'!$J:$J,'DS ST'!M:M)</f>
        <v>HCM 003</v>
      </c>
      <c r="AR1019" s="140"/>
      <c r="AS1019" s="140"/>
      <c r="AT1019" s="135" t="str">
        <f t="array" ref="AT1019">xlookup($E:$E,'CLV2'!$A:$A,'CLV2'!$F:$F)</f>
        <v>3.LEAFY VEGGIES</v>
      </c>
      <c r="AU1019" s="135" t="str">
        <f t="array" ref="AU1019">xlookup($E:$E,'CLV2'!$A:$A,'CLV2'!$G:$G)</f>
        <v>4.Rau Ăn Bông</v>
      </c>
      <c r="AV1019" s="142"/>
      <c r="AW1019" s="143"/>
      <c r="AX1019" s="144"/>
    </row>
    <row r="1020" ht="22.5" customHeight="1">
      <c r="A1020" s="113"/>
      <c r="B1020" s="114">
        <v>46236.0</v>
      </c>
      <c r="C1020" s="115" t="s">
        <v>1090</v>
      </c>
      <c r="D1020" s="116" t="str">
        <f>VLOOKUP(C1020,'DS ST'!A:B,2,0)</f>
        <v>NTT</v>
      </c>
      <c r="E1020" s="117">
        <v>1101818.0</v>
      </c>
      <c r="F1020" s="115" t="s">
        <v>2303</v>
      </c>
      <c r="G1020" s="115" t="s">
        <v>104</v>
      </c>
      <c r="H1020" s="118">
        <v>3.0</v>
      </c>
      <c r="I1020" s="118">
        <v>2.96</v>
      </c>
      <c r="J1020" s="119">
        <f t="shared" si="4"/>
        <v>0.04</v>
      </c>
      <c r="K1020" s="115" t="s">
        <v>5798</v>
      </c>
      <c r="L1020" s="121" t="str">
        <f t="shared" si="5"/>
        <v>PT16032251101818</v>
      </c>
      <c r="M1020" s="219" t="s">
        <v>5799</v>
      </c>
      <c r="N1020" s="122">
        <v>0.040000000000000036</v>
      </c>
      <c r="O1020" s="122"/>
      <c r="P1020" s="119">
        <f t="shared" si="6"/>
        <v>0</v>
      </c>
      <c r="Q1020" s="124"/>
      <c r="R1020" s="124"/>
      <c r="S1020" s="124"/>
      <c r="T1020" s="125" t="s">
        <v>695</v>
      </c>
      <c r="U1020" s="126" t="s">
        <v>697</v>
      </c>
      <c r="V1020" s="127" t="s">
        <v>492</v>
      </c>
      <c r="W1020" s="129" t="str">
        <f t="shared" si="7"/>
        <v>Hao hụt</v>
      </c>
      <c r="X1020" s="129" t="str">
        <f t="shared" si="34"/>
        <v/>
      </c>
      <c r="Y1020" s="154" t="s">
        <v>499</v>
      </c>
      <c r="Z1020" s="131" t="s">
        <v>745</v>
      </c>
      <c r="AA1020" s="124"/>
      <c r="AB1020" s="132"/>
      <c r="AC1020" s="133"/>
      <c r="AD1020" s="134"/>
      <c r="AE1020" s="133"/>
      <c r="AF1020" s="135" t="str">
        <f t="array" ref="AF1020">xlookup($E:$E,'CLV2'!$A:$A,'CLV2'!E:E)</f>
        <v>2.FRUITS</v>
      </c>
      <c r="AG1020" s="135" t="str">
        <f t="shared" si="10"/>
        <v>KG</v>
      </c>
      <c r="AH1020" s="136">
        <f t="shared" si="11"/>
        <v>0.01333333333</v>
      </c>
      <c r="AI1020" s="137">
        <f t="array" ref="AI1020">XLOOKUP(E1020,'Đơn giá'!A:A,'Đơn giá'!D:D)</f>
        <v>31090</v>
      </c>
      <c r="AJ1020" s="138">
        <f t="shared" si="12"/>
        <v>1243.6</v>
      </c>
      <c r="AK1020" s="138">
        <f t="shared" si="13"/>
        <v>1243.6</v>
      </c>
      <c r="AL1020" s="138">
        <f t="shared" si="14"/>
        <v>0</v>
      </c>
      <c r="AM1020" s="138">
        <f t="shared" si="15"/>
        <v>0</v>
      </c>
      <c r="AN1020" s="138">
        <f t="shared" si="16"/>
        <v>0</v>
      </c>
      <c r="AO1020" s="139" t="str">
        <f t="array" ref="AO1020">XLOOKUP($D:$D,'DS ST'!$J:$J,'DS ST'!K:K)</f>
        <v>SC002220 - Nguyễn Thuỷ Tiên</v>
      </c>
      <c r="AP1020" s="139" t="str">
        <f t="array" ref="AP1020">XLOOKUP($D:$D,'DS ST'!$J:$J,'DS ST'!L:L)</f>
        <v>Võ Thị Huệ</v>
      </c>
      <c r="AQ1020" s="139" t="str">
        <f t="array" ref="AQ1020">XLOOKUP($D:$D,'DS ST'!$J:$J,'DS ST'!M:M)</f>
        <v>HCM 003</v>
      </c>
      <c r="AR1020" s="140"/>
      <c r="AS1020" s="140"/>
      <c r="AT1020" s="135" t="str">
        <f t="array" ref="AT1020">xlookup($E:$E,'CLV2'!$A:$A,'CLV2'!$F:$F)</f>
        <v>3.LOCAL FRUITS</v>
      </c>
      <c r="AU1020" s="135" t="str">
        <f t="array" ref="AU1020">xlookup($E:$E,'CLV2'!$A:$A,'CLV2'!$G:$G)</f>
        <v>4.Trái Cây Đa Dạng</v>
      </c>
      <c r="AV1020" s="142"/>
      <c r="AW1020" s="143"/>
      <c r="AX1020" s="144"/>
    </row>
    <row r="1021" ht="22.5" customHeight="1">
      <c r="A1021" s="113"/>
      <c r="B1021" s="114">
        <v>46236.0</v>
      </c>
      <c r="C1021" s="115" t="s">
        <v>1090</v>
      </c>
      <c r="D1021" s="116" t="str">
        <f>VLOOKUP(C1021,'DS ST'!A:B,2,0)</f>
        <v>NTT</v>
      </c>
      <c r="E1021" s="117">
        <v>1101992.0</v>
      </c>
      <c r="F1021" s="115" t="s">
        <v>1193</v>
      </c>
      <c r="G1021" s="115" t="s">
        <v>104</v>
      </c>
      <c r="H1021" s="118">
        <v>3.0</v>
      </c>
      <c r="I1021" s="118">
        <v>2.96</v>
      </c>
      <c r="J1021" s="119">
        <f t="shared" si="4"/>
        <v>0.04</v>
      </c>
      <c r="K1021" s="115" t="s">
        <v>5798</v>
      </c>
      <c r="L1021" s="121" t="str">
        <f t="shared" si="5"/>
        <v>PT16032251101992</v>
      </c>
      <c r="M1021" s="219" t="s">
        <v>5799</v>
      </c>
      <c r="N1021" s="122">
        <v>0.040000000000000036</v>
      </c>
      <c r="O1021" s="122"/>
      <c r="P1021" s="119">
        <f t="shared" si="6"/>
        <v>0</v>
      </c>
      <c r="Q1021" s="124"/>
      <c r="R1021" s="124"/>
      <c r="S1021" s="124"/>
      <c r="T1021" s="125" t="s">
        <v>695</v>
      </c>
      <c r="U1021" s="126" t="s">
        <v>697</v>
      </c>
      <c r="V1021" s="127" t="s">
        <v>492</v>
      </c>
      <c r="W1021" s="129" t="str">
        <f t="shared" si="7"/>
        <v>Hao hụt</v>
      </c>
      <c r="X1021" s="129" t="str">
        <f t="shared" si="34"/>
        <v/>
      </c>
      <c r="Y1021" s="154" t="s">
        <v>499</v>
      </c>
      <c r="Z1021" s="131" t="s">
        <v>745</v>
      </c>
      <c r="AA1021" s="124"/>
      <c r="AB1021" s="132"/>
      <c r="AC1021" s="133"/>
      <c r="AD1021" s="134"/>
      <c r="AE1021" s="133"/>
      <c r="AF1021" s="135" t="str">
        <f t="array" ref="AF1021">xlookup($E:$E,'CLV2'!$A:$A,'CLV2'!E:E)</f>
        <v>2.FRUITS</v>
      </c>
      <c r="AG1021" s="135" t="str">
        <f t="shared" si="10"/>
        <v>KG</v>
      </c>
      <c r="AH1021" s="136">
        <f t="shared" si="11"/>
        <v>0.01333333333</v>
      </c>
      <c r="AI1021" s="137">
        <f t="array" ref="AI1021">XLOOKUP(E1021,'Đơn giá'!A:A,'Đơn giá'!D:D)</f>
        <v>37000</v>
      </c>
      <c r="AJ1021" s="138">
        <f t="shared" si="12"/>
        <v>1480</v>
      </c>
      <c r="AK1021" s="138">
        <f t="shared" si="13"/>
        <v>1480</v>
      </c>
      <c r="AL1021" s="138">
        <f t="shared" si="14"/>
        <v>0</v>
      </c>
      <c r="AM1021" s="138">
        <f t="shared" si="15"/>
        <v>0</v>
      </c>
      <c r="AN1021" s="138">
        <f t="shared" si="16"/>
        <v>0</v>
      </c>
      <c r="AO1021" s="139" t="str">
        <f t="array" ref="AO1021">XLOOKUP($D:$D,'DS ST'!$J:$J,'DS ST'!K:K)</f>
        <v>SC002220 - Nguyễn Thuỷ Tiên</v>
      </c>
      <c r="AP1021" s="139" t="str">
        <f t="array" ref="AP1021">XLOOKUP($D:$D,'DS ST'!$J:$J,'DS ST'!L:L)</f>
        <v>Võ Thị Huệ</v>
      </c>
      <c r="AQ1021" s="139" t="str">
        <f t="array" ref="AQ1021">XLOOKUP($D:$D,'DS ST'!$J:$J,'DS ST'!M:M)</f>
        <v>HCM 003</v>
      </c>
      <c r="AR1021" s="140"/>
      <c r="AS1021" s="140"/>
      <c r="AT1021" s="135" t="str">
        <f t="array" ref="AT1021">xlookup($E:$E,'CLV2'!$A:$A,'CLV2'!$F:$F)</f>
        <v>3.LOCAL FRUITS</v>
      </c>
      <c r="AU1021" s="135" t="str">
        <f t="array" ref="AU1021">xlookup($E:$E,'CLV2'!$A:$A,'CLV2'!$G:$G)</f>
        <v>4.Xoài</v>
      </c>
      <c r="AV1021" s="142"/>
      <c r="AW1021" s="143"/>
      <c r="AX1021" s="144"/>
    </row>
    <row r="1022" ht="22.5" customHeight="1">
      <c r="A1022" s="113"/>
      <c r="B1022" s="114">
        <v>46236.0</v>
      </c>
      <c r="C1022" s="115" t="s">
        <v>1090</v>
      </c>
      <c r="D1022" s="116" t="str">
        <f>VLOOKUP(C1022,'DS ST'!A:B,2,0)</f>
        <v>NTT</v>
      </c>
      <c r="E1022" s="117">
        <v>1102981.0</v>
      </c>
      <c r="F1022" s="115" t="s">
        <v>5260</v>
      </c>
      <c r="G1022" s="115" t="s">
        <v>104</v>
      </c>
      <c r="H1022" s="118">
        <v>6.2</v>
      </c>
      <c r="I1022" s="118">
        <v>6.16</v>
      </c>
      <c r="J1022" s="119">
        <f t="shared" si="4"/>
        <v>0.04</v>
      </c>
      <c r="K1022" s="115" t="s">
        <v>5798</v>
      </c>
      <c r="L1022" s="121" t="str">
        <f t="shared" si="5"/>
        <v>PT16032251102981</v>
      </c>
      <c r="M1022" s="219" t="s">
        <v>5799</v>
      </c>
      <c r="N1022" s="122">
        <v>0.040000000000000036</v>
      </c>
      <c r="O1022" s="122"/>
      <c r="P1022" s="119">
        <f t="shared" si="6"/>
        <v>0</v>
      </c>
      <c r="Q1022" s="124"/>
      <c r="R1022" s="124"/>
      <c r="S1022" s="124"/>
      <c r="T1022" s="125" t="s">
        <v>695</v>
      </c>
      <c r="U1022" s="126" t="s">
        <v>697</v>
      </c>
      <c r="V1022" s="127" t="s">
        <v>492</v>
      </c>
      <c r="W1022" s="129" t="str">
        <f t="shared" si="7"/>
        <v>Hao hụt</v>
      </c>
      <c r="X1022" s="129" t="str">
        <f t="shared" si="34"/>
        <v/>
      </c>
      <c r="Y1022" s="154" t="s">
        <v>499</v>
      </c>
      <c r="Z1022" s="131" t="s">
        <v>745</v>
      </c>
      <c r="AA1022" s="124"/>
      <c r="AB1022" s="132"/>
      <c r="AC1022" s="133"/>
      <c r="AD1022" s="134"/>
      <c r="AE1022" s="133"/>
      <c r="AF1022" s="135" t="str">
        <f t="array" ref="AF1022">xlookup($E:$E,'CLV2'!$A:$A,'CLV2'!E:E)</f>
        <v>2.FRUITS</v>
      </c>
      <c r="AG1022" s="135" t="str">
        <f t="shared" si="10"/>
        <v>KG</v>
      </c>
      <c r="AH1022" s="136">
        <f t="shared" si="11"/>
        <v>0.006451612903</v>
      </c>
      <c r="AI1022" s="137" t="str">
        <f t="array" ref="AI1022">XLOOKUP(E1022,'Đơn giá'!A:A,'Đơn giá'!D:D)</f>
        <v>#N/A</v>
      </c>
      <c r="AJ1022" s="138" t="str">
        <f t="shared" si="12"/>
        <v>#N/A</v>
      </c>
      <c r="AK1022" s="138" t="str">
        <f t="shared" si="13"/>
        <v>#N/A</v>
      </c>
      <c r="AL1022" s="138">
        <f t="shared" si="14"/>
        <v>0</v>
      </c>
      <c r="AM1022" s="138" t="str">
        <f t="shared" si="15"/>
        <v>#N/A</v>
      </c>
      <c r="AN1022" s="138">
        <f t="shared" si="16"/>
        <v>0</v>
      </c>
      <c r="AO1022" s="139" t="str">
        <f t="array" ref="AO1022">XLOOKUP($D:$D,'DS ST'!$J:$J,'DS ST'!K:K)</f>
        <v>SC002220 - Nguyễn Thuỷ Tiên</v>
      </c>
      <c r="AP1022" s="139" t="str">
        <f t="array" ref="AP1022">XLOOKUP($D:$D,'DS ST'!$J:$J,'DS ST'!L:L)</f>
        <v>Võ Thị Huệ</v>
      </c>
      <c r="AQ1022" s="139" t="str">
        <f t="array" ref="AQ1022">XLOOKUP($D:$D,'DS ST'!$J:$J,'DS ST'!M:M)</f>
        <v>HCM 003</v>
      </c>
      <c r="AR1022" s="140"/>
      <c r="AS1022" s="140"/>
      <c r="AT1022" s="135" t="str">
        <f t="array" ref="AT1022">xlookup($E:$E,'CLV2'!$A:$A,'CLV2'!$F:$F)</f>
        <v>3.LOCAL FRUITS</v>
      </c>
      <c r="AU1022" s="135" t="str">
        <f t="array" ref="AU1022">xlookup($E:$E,'CLV2'!$A:$A,'CLV2'!$G:$G)</f>
        <v>4.Bơ</v>
      </c>
      <c r="AV1022" s="142"/>
      <c r="AW1022" s="143"/>
      <c r="AX1022" s="144"/>
    </row>
    <row r="1023" ht="22.5" customHeight="1">
      <c r="A1023" s="113"/>
      <c r="B1023" s="114">
        <v>46236.0</v>
      </c>
      <c r="C1023" s="115" t="s">
        <v>1090</v>
      </c>
      <c r="D1023" s="116" t="str">
        <f>VLOOKUP(C1023,'DS ST'!A:B,2,0)</f>
        <v>NTT</v>
      </c>
      <c r="E1023" s="117">
        <v>8.938525767127E12</v>
      </c>
      <c r="F1023" s="115" t="s">
        <v>1470</v>
      </c>
      <c r="G1023" s="115" t="s">
        <v>29</v>
      </c>
      <c r="H1023" s="118">
        <v>5.0</v>
      </c>
      <c r="I1023" s="118">
        <v>4.0</v>
      </c>
      <c r="J1023" s="119">
        <f t="shared" si="4"/>
        <v>1</v>
      </c>
      <c r="K1023" s="115" t="s">
        <v>5798</v>
      </c>
      <c r="L1023" s="121" t="str">
        <f t="shared" si="5"/>
        <v>PT16032258938525767127</v>
      </c>
      <c r="M1023" s="219" t="s">
        <v>5799</v>
      </c>
      <c r="N1023" s="122"/>
      <c r="O1023" s="122"/>
      <c r="P1023" s="119">
        <f t="shared" si="6"/>
        <v>1</v>
      </c>
      <c r="Q1023" s="124"/>
      <c r="R1023" s="124"/>
      <c r="S1023" s="124"/>
      <c r="T1023" s="125" t="s">
        <v>695</v>
      </c>
      <c r="U1023" s="126" t="s">
        <v>697</v>
      </c>
      <c r="V1023" s="127" t="s">
        <v>1500</v>
      </c>
      <c r="W1023" s="129" t="str">
        <f t="shared" si="7"/>
        <v/>
      </c>
      <c r="X1023" s="129" t="str">
        <f t="shared" si="34"/>
        <v/>
      </c>
      <c r="Y1023" s="130" t="str">
        <f t="shared" ref="Y1023:Y1026" si="55">IF(N(P1023)&lt;=0,"",IF(OR(T1023="Hình KDB",T1023="Hình tele",ISNUMBER(SEARCH("Hình KDB",T1023)),ISNUMBER(SEARCH("Hình tele",T1023)),ISNUMBER(SEARCH("sai code",T1023)),ISNUMBER(SEARCH("Thiếu kiện",U1023))),"Kho rau",IF(AND(T1023&lt;&gt;"Hình KDB",T1023&lt;&gt;"Hình tele"),"Chưa xác định",IF(N(O1023)&gt;0,IF(OR(T1023="Hình KDB",T1023="Hình tele",ISNUMBER(SEARCH("Hình KDB",T1023)),ISNUMBER(SEARCH("Hình tele",T1023)),ISNUMBER(SEARCH("sai code",T1023)),ISNUMBER(SEARCH("Thiếu kiện",U1023))),"Kho rau","Chưa xác định"),IF(OR(T1023="Hình KDB",T1023="Hình tele",ISNUMBER(SEARCH("Hình KDB",T1023)),ISNUMBER(SEARCH("Hình tele",T1023)),ISNUMBER(SEARCH("sai code",T1023)),ISNUMBER(SEARCH("Thiếu kiện",U1023))),"Kho rau",IF(V1023="Chưa xác định","Chưa xác định",IF(OR(V1023="DC giao thiếu",V1023="TX giao thiếu kiện",V1023="Hàng không đạt CL"),"Kho rau","")))))))</f>
        <v>Kho rau</v>
      </c>
      <c r="Z1023" s="131" t="s">
        <v>745</v>
      </c>
      <c r="AA1023" s="124"/>
      <c r="AB1023" s="132"/>
      <c r="AC1023" s="133"/>
      <c r="AD1023" s="134"/>
      <c r="AE1023" s="133"/>
      <c r="AF1023" s="135" t="str">
        <f t="array" ref="AF1023">xlookup($E:$E,'CLV2'!$A:$A,'CLV2'!E:E)</f>
        <v>2.VEGETABLES</v>
      </c>
      <c r="AG1023" s="135" t="str">
        <f t="shared" si="10"/>
        <v>Pack</v>
      </c>
      <c r="AH1023" s="136">
        <f t="shared" si="11"/>
        <v>0.2</v>
      </c>
      <c r="AI1023" s="137">
        <f t="array" ref="AI1023">XLOOKUP(E1023,'Đơn giá'!A:A,'Đơn giá'!D:D)</f>
        <v>4275</v>
      </c>
      <c r="AJ1023" s="138">
        <f t="shared" si="12"/>
        <v>4275</v>
      </c>
      <c r="AK1023" s="138">
        <f t="shared" si="13"/>
        <v>0</v>
      </c>
      <c r="AL1023" s="138">
        <f t="shared" si="14"/>
        <v>0</v>
      </c>
      <c r="AM1023" s="138">
        <f t="shared" si="15"/>
        <v>4275</v>
      </c>
      <c r="AN1023" s="138">
        <f t="shared" si="16"/>
        <v>0</v>
      </c>
      <c r="AO1023" s="139" t="str">
        <f t="array" ref="AO1023">XLOOKUP($D:$D,'DS ST'!$J:$J,'DS ST'!K:K)</f>
        <v>SC002220 - Nguyễn Thuỷ Tiên</v>
      </c>
      <c r="AP1023" s="139" t="str">
        <f t="array" ref="AP1023">XLOOKUP($D:$D,'DS ST'!$J:$J,'DS ST'!L:L)</f>
        <v>Võ Thị Huệ</v>
      </c>
      <c r="AQ1023" s="139" t="str">
        <f t="array" ref="AQ1023">XLOOKUP($D:$D,'DS ST'!$J:$J,'DS ST'!M:M)</f>
        <v>HCM 003</v>
      </c>
      <c r="AR1023" s="140"/>
      <c r="AS1023" s="140"/>
      <c r="AT1023" s="135" t="str">
        <f t="array" ref="AT1023">xlookup($E:$E,'CLV2'!$A:$A,'CLV2'!$F:$F)</f>
        <v>3.HERBS</v>
      </c>
      <c r="AU1023" s="135" t="str">
        <f t="array" ref="AU1023">xlookup($E:$E,'CLV2'!$A:$A,'CLV2'!$G:$G)</f>
        <v>4.Rau Thơm, Rau Nêm</v>
      </c>
      <c r="AV1023" s="142"/>
      <c r="AW1023" s="143"/>
      <c r="AX1023" s="144"/>
    </row>
    <row r="1024" ht="22.5" customHeight="1">
      <c r="A1024" s="113"/>
      <c r="B1024" s="114">
        <v>46236.0</v>
      </c>
      <c r="C1024" s="115" t="s">
        <v>1103</v>
      </c>
      <c r="D1024" s="116" t="str">
        <f>VLOOKUP(C1024,'DS ST'!A:B,2,0)</f>
        <v>NVD</v>
      </c>
      <c r="E1024" s="117">
        <v>10904.0</v>
      </c>
      <c r="F1024" s="115" t="s">
        <v>792</v>
      </c>
      <c r="G1024" s="115" t="s">
        <v>29</v>
      </c>
      <c r="H1024" s="118">
        <v>16.0</v>
      </c>
      <c r="I1024" s="118">
        <v>13.0</v>
      </c>
      <c r="J1024" s="119">
        <f t="shared" si="4"/>
        <v>3</v>
      </c>
      <c r="K1024" s="115" t="s">
        <v>5800</v>
      </c>
      <c r="L1024" s="121" t="str">
        <f t="shared" si="5"/>
        <v>PT160322410904</v>
      </c>
      <c r="M1024" s="219" t="s">
        <v>5801</v>
      </c>
      <c r="N1024" s="122"/>
      <c r="O1024" s="122"/>
      <c r="P1024" s="119">
        <f t="shared" si="6"/>
        <v>3</v>
      </c>
      <c r="Q1024" s="124"/>
      <c r="R1024" s="124"/>
      <c r="S1024" s="124"/>
      <c r="T1024" s="125"/>
      <c r="U1024" s="126" t="s">
        <v>697</v>
      </c>
      <c r="V1024" s="127" t="s">
        <v>1500</v>
      </c>
      <c r="W1024" s="129" t="str">
        <f t="shared" si="7"/>
        <v/>
      </c>
      <c r="X1024" s="129" t="str">
        <f t="shared" si="34"/>
        <v/>
      </c>
      <c r="Y1024" s="130" t="str">
        <f t="shared" si="55"/>
        <v>Chưa xác định</v>
      </c>
      <c r="Z1024" s="131" t="s">
        <v>3828</v>
      </c>
      <c r="AA1024" s="124"/>
      <c r="AB1024" s="132"/>
      <c r="AC1024" s="133"/>
      <c r="AD1024" s="134"/>
      <c r="AE1024" s="133"/>
      <c r="AF1024" s="135" t="str">
        <f t="array" ref="AF1024">xlookup($E:$E,'CLV2'!$A:$A,'CLV2'!E:E)</f>
        <v>2.VEGETABLES</v>
      </c>
      <c r="AG1024" s="135" t="str">
        <f t="shared" si="10"/>
        <v>Pack</v>
      </c>
      <c r="AH1024" s="136">
        <f t="shared" si="11"/>
        <v>0.1875</v>
      </c>
      <c r="AI1024" s="137">
        <f t="array" ref="AI1024">XLOOKUP(E1024,'Đơn giá'!A:A,'Đơn giá'!D:D)</f>
        <v>10000</v>
      </c>
      <c r="AJ1024" s="138">
        <f t="shared" si="12"/>
        <v>30000</v>
      </c>
      <c r="AK1024" s="138">
        <f t="shared" si="13"/>
        <v>0</v>
      </c>
      <c r="AL1024" s="138">
        <f t="shared" si="14"/>
        <v>0</v>
      </c>
      <c r="AM1024" s="138">
        <f t="shared" si="15"/>
        <v>0</v>
      </c>
      <c r="AN1024" s="138">
        <f t="shared" si="16"/>
        <v>30000</v>
      </c>
      <c r="AO1024" s="139" t="str">
        <f t="array" ref="AO1024">XLOOKUP($D:$D,'DS ST'!$J:$J,'DS ST'!K:K)</f>
        <v>SC009915 - Đoàn Ngọc Thịnh</v>
      </c>
      <c r="AP1024" s="139" t="str">
        <f t="array" ref="AP1024">XLOOKUP($D:$D,'DS ST'!$J:$J,'DS ST'!L:L)</f>
        <v>Nguyễn Thị Cà</v>
      </c>
      <c r="AQ1024" s="139" t="str">
        <f t="array" ref="AQ1024">XLOOKUP($D:$D,'DS ST'!$J:$J,'DS ST'!M:M)</f>
        <v>HCM 025</v>
      </c>
      <c r="AR1024" s="140"/>
      <c r="AS1024" s="140"/>
      <c r="AT1024" s="135" t="str">
        <f t="array" ref="AT1024">xlookup($E:$E,'CLV2'!$A:$A,'CLV2'!$F:$F)</f>
        <v>3.LEAFY VEGGIES</v>
      </c>
      <c r="AU1024" s="135" t="str">
        <f t="array" ref="AU1024">xlookup($E:$E,'CLV2'!$A:$A,'CLV2'!$G:$G)</f>
        <v>4.Rau Ăn Lá Thông Dụng</v>
      </c>
      <c r="AV1024" s="142"/>
      <c r="AW1024" s="143"/>
      <c r="AX1024" s="144"/>
    </row>
    <row r="1025" ht="22.5" customHeight="1">
      <c r="A1025" s="113"/>
      <c r="B1025" s="114">
        <v>46236.0</v>
      </c>
      <c r="C1025" s="115" t="s">
        <v>1103</v>
      </c>
      <c r="D1025" s="116" t="str">
        <f>VLOOKUP(C1025,'DS ST'!A:B,2,0)</f>
        <v>NVD</v>
      </c>
      <c r="E1025" s="117">
        <v>11278.0</v>
      </c>
      <c r="F1025" s="115" t="s">
        <v>1275</v>
      </c>
      <c r="G1025" s="115" t="s">
        <v>23</v>
      </c>
      <c r="H1025" s="118">
        <v>10.0</v>
      </c>
      <c r="I1025" s="118">
        <v>5.0</v>
      </c>
      <c r="J1025" s="119">
        <f t="shared" si="4"/>
        <v>5</v>
      </c>
      <c r="K1025" s="115" t="s">
        <v>5800</v>
      </c>
      <c r="L1025" s="121" t="str">
        <f t="shared" si="5"/>
        <v>PT160322411278</v>
      </c>
      <c r="M1025" s="219" t="s">
        <v>5801</v>
      </c>
      <c r="N1025" s="122"/>
      <c r="O1025" s="122"/>
      <c r="P1025" s="119">
        <f t="shared" si="6"/>
        <v>5</v>
      </c>
      <c r="Q1025" s="124"/>
      <c r="R1025" s="124"/>
      <c r="S1025" s="124"/>
      <c r="T1025" s="125" t="s">
        <v>695</v>
      </c>
      <c r="U1025" s="126" t="s">
        <v>697</v>
      </c>
      <c r="V1025" s="127" t="s">
        <v>1500</v>
      </c>
      <c r="W1025" s="129" t="str">
        <f t="shared" si="7"/>
        <v/>
      </c>
      <c r="X1025" s="129" t="str">
        <f t="shared" si="34"/>
        <v/>
      </c>
      <c r="Y1025" s="130" t="str">
        <f t="shared" si="55"/>
        <v>Kho rau</v>
      </c>
      <c r="Z1025" s="131" t="s">
        <v>745</v>
      </c>
      <c r="AA1025" s="124"/>
      <c r="AB1025" s="132"/>
      <c r="AC1025" s="133"/>
      <c r="AD1025" s="134"/>
      <c r="AE1025" s="133"/>
      <c r="AF1025" s="135" t="str">
        <f t="array" ref="AF1025">xlookup($E:$E,'CLV2'!$A:$A,'CLV2'!E:E)</f>
        <v>2.VEGETABLES</v>
      </c>
      <c r="AG1025" s="135" t="str">
        <f t="shared" si="10"/>
        <v>Pack</v>
      </c>
      <c r="AH1025" s="136">
        <f t="shared" si="11"/>
        <v>0.5</v>
      </c>
      <c r="AI1025" s="137">
        <f t="array" ref="AI1025">XLOOKUP(E1025,'Đơn giá'!A:A,'Đơn giá'!D:D)</f>
        <v>13000</v>
      </c>
      <c r="AJ1025" s="138">
        <f t="shared" si="12"/>
        <v>65000</v>
      </c>
      <c r="AK1025" s="138">
        <f t="shared" si="13"/>
        <v>0</v>
      </c>
      <c r="AL1025" s="138">
        <f t="shared" si="14"/>
        <v>0</v>
      </c>
      <c r="AM1025" s="138">
        <f t="shared" si="15"/>
        <v>65000</v>
      </c>
      <c r="AN1025" s="138">
        <f t="shared" si="16"/>
        <v>0</v>
      </c>
      <c r="AO1025" s="139" t="str">
        <f t="array" ref="AO1025">XLOOKUP($D:$D,'DS ST'!$J:$J,'DS ST'!K:K)</f>
        <v>SC009915 - Đoàn Ngọc Thịnh</v>
      </c>
      <c r="AP1025" s="139" t="str">
        <f t="array" ref="AP1025">XLOOKUP($D:$D,'DS ST'!$J:$J,'DS ST'!L:L)</f>
        <v>Nguyễn Thị Cà</v>
      </c>
      <c r="AQ1025" s="139" t="str">
        <f t="array" ref="AQ1025">XLOOKUP($D:$D,'DS ST'!$J:$J,'DS ST'!M:M)</f>
        <v>HCM 025</v>
      </c>
      <c r="AR1025" s="140"/>
      <c r="AS1025" s="140"/>
      <c r="AT1025" s="135" t="str">
        <f t="array" ref="AT1025">xlookup($E:$E,'CLV2'!$A:$A,'CLV2'!$F:$F)</f>
        <v>3.FRUIT VEGGIES</v>
      </c>
      <c r="AU1025" s="135" t="str">
        <f t="array" ref="AU1025">xlookup($E:$E,'CLV2'!$A:$A,'CLV2'!$G:$G)</f>
        <v>4.Cà Chua, Dưa Leo, Ớt Chuông</v>
      </c>
      <c r="AV1025" s="142"/>
      <c r="AW1025" s="143"/>
      <c r="AX1025" s="144"/>
    </row>
    <row r="1026" ht="22.5" customHeight="1">
      <c r="A1026" s="113"/>
      <c r="B1026" s="114">
        <v>46236.0</v>
      </c>
      <c r="C1026" s="115" t="s">
        <v>1103</v>
      </c>
      <c r="D1026" s="116" t="str">
        <f>VLOOKUP(C1026,'DS ST'!A:B,2,0)</f>
        <v>NVD</v>
      </c>
      <c r="E1026" s="117">
        <v>8.936064240019E12</v>
      </c>
      <c r="F1026" s="115" t="s">
        <v>1354</v>
      </c>
      <c r="G1026" s="115" t="s">
        <v>56</v>
      </c>
      <c r="H1026" s="118">
        <v>10.0</v>
      </c>
      <c r="I1026" s="118">
        <v>0.0</v>
      </c>
      <c r="J1026" s="119">
        <f t="shared" si="4"/>
        <v>10</v>
      </c>
      <c r="K1026" s="115" t="s">
        <v>5800</v>
      </c>
      <c r="L1026" s="121" t="str">
        <f t="shared" si="5"/>
        <v>PT16032248936064240019</v>
      </c>
      <c r="M1026" s="219" t="s">
        <v>5801</v>
      </c>
      <c r="N1026" s="122"/>
      <c r="O1026" s="122"/>
      <c r="P1026" s="119">
        <f t="shared" si="6"/>
        <v>10</v>
      </c>
      <c r="Q1026" s="124"/>
      <c r="R1026" s="124"/>
      <c r="S1026" s="124"/>
      <c r="T1026" s="125"/>
      <c r="U1026" s="126" t="s">
        <v>697</v>
      </c>
      <c r="V1026" s="127" t="s">
        <v>1500</v>
      </c>
      <c r="W1026" s="129" t="str">
        <f t="shared" si="7"/>
        <v/>
      </c>
      <c r="X1026" s="129" t="str">
        <f t="shared" si="34"/>
        <v/>
      </c>
      <c r="Y1026" s="130" t="str">
        <f t="shared" si="55"/>
        <v>Chưa xác định</v>
      </c>
      <c r="Z1026" s="131" t="s">
        <v>3828</v>
      </c>
      <c r="AA1026" s="124"/>
      <c r="AB1026" s="132"/>
      <c r="AC1026" s="133"/>
      <c r="AD1026" s="134"/>
      <c r="AE1026" s="133"/>
      <c r="AF1026" s="135" t="str">
        <f t="array" ref="AF1026">xlookup($E:$E,'CLV2'!$A:$A,'CLV2'!E:E)</f>
        <v>2.EGGS</v>
      </c>
      <c r="AG1026" s="135" t="str">
        <f t="shared" si="10"/>
        <v>Pack</v>
      </c>
      <c r="AH1026" s="136">
        <f t="shared" si="11"/>
        <v>1</v>
      </c>
      <c r="AI1026" s="137">
        <f t="array" ref="AI1026">XLOOKUP(E1026,'Đơn giá'!A:A,'Đơn giá'!D:D)</f>
        <v>16200</v>
      </c>
      <c r="AJ1026" s="138">
        <f t="shared" si="12"/>
        <v>162000</v>
      </c>
      <c r="AK1026" s="138">
        <f t="shared" si="13"/>
        <v>0</v>
      </c>
      <c r="AL1026" s="138">
        <f t="shared" si="14"/>
        <v>0</v>
      </c>
      <c r="AM1026" s="138">
        <f t="shared" si="15"/>
        <v>0</v>
      </c>
      <c r="AN1026" s="138">
        <f t="shared" si="16"/>
        <v>162000</v>
      </c>
      <c r="AO1026" s="139" t="str">
        <f t="array" ref="AO1026">XLOOKUP($D:$D,'DS ST'!$J:$J,'DS ST'!K:K)</f>
        <v>SC009915 - Đoàn Ngọc Thịnh</v>
      </c>
      <c r="AP1026" s="139" t="str">
        <f t="array" ref="AP1026">XLOOKUP($D:$D,'DS ST'!$J:$J,'DS ST'!L:L)</f>
        <v>Nguyễn Thị Cà</v>
      </c>
      <c r="AQ1026" s="139" t="str">
        <f t="array" ref="AQ1026">XLOOKUP($D:$D,'DS ST'!$J:$J,'DS ST'!M:M)</f>
        <v>HCM 025</v>
      </c>
      <c r="AR1026" s="140"/>
      <c r="AS1026" s="140"/>
      <c r="AT1026" s="135" t="str">
        <f t="array" ref="AT1026">xlookup($E:$E,'CLV2'!$A:$A,'CLV2'!$F:$F)</f>
        <v>3.FRESH EGGS</v>
      </c>
      <c r="AU1026" s="135" t="str">
        <f t="array" ref="AU1026">xlookup($E:$E,'CLV2'!$A:$A,'CLV2'!$G:$G)</f>
        <v>4.Trứng Gà Công Nghiệp</v>
      </c>
      <c r="AV1026" s="142"/>
      <c r="AW1026" s="143"/>
      <c r="AX1026" s="144"/>
    </row>
    <row r="1027" ht="22.5" customHeight="1">
      <c r="A1027" s="113"/>
      <c r="B1027" s="114">
        <v>46236.0</v>
      </c>
      <c r="C1027" s="115" t="s">
        <v>612</v>
      </c>
      <c r="D1027" s="116" t="str">
        <f>VLOOKUP(C1027,'DS ST'!A:B,2,0)</f>
        <v>NVT</v>
      </c>
      <c r="E1027" s="117">
        <v>1100816.0</v>
      </c>
      <c r="F1027" s="115" t="s">
        <v>919</v>
      </c>
      <c r="G1027" s="115" t="s">
        <v>104</v>
      </c>
      <c r="H1027" s="118">
        <v>15.7</v>
      </c>
      <c r="I1027" s="118">
        <v>15.6</v>
      </c>
      <c r="J1027" s="119">
        <f t="shared" si="4"/>
        <v>0.1</v>
      </c>
      <c r="K1027" s="115" t="s">
        <v>5802</v>
      </c>
      <c r="L1027" s="121" t="str">
        <f t="shared" si="5"/>
        <v>PT16032221100816</v>
      </c>
      <c r="M1027" s="219" t="s">
        <v>5803</v>
      </c>
      <c r="N1027" s="122">
        <v>0.09999999999999964</v>
      </c>
      <c r="O1027" s="122"/>
      <c r="P1027" s="119">
        <f t="shared" si="6"/>
        <v>0</v>
      </c>
      <c r="Q1027" s="124"/>
      <c r="R1027" s="124"/>
      <c r="S1027" s="124"/>
      <c r="T1027" s="125" t="s">
        <v>695</v>
      </c>
      <c r="U1027" s="126" t="s">
        <v>697</v>
      </c>
      <c r="V1027" s="127" t="s">
        <v>492</v>
      </c>
      <c r="W1027" s="129" t="str">
        <f t="shared" si="7"/>
        <v>Hao hụt</v>
      </c>
      <c r="X1027" s="129" t="str">
        <f t="shared" si="34"/>
        <v/>
      </c>
      <c r="Y1027" s="154" t="s">
        <v>499</v>
      </c>
      <c r="Z1027" s="131" t="s">
        <v>745</v>
      </c>
      <c r="AA1027" s="124"/>
      <c r="AB1027" s="132"/>
      <c r="AC1027" s="133"/>
      <c r="AD1027" s="134"/>
      <c r="AE1027" s="133"/>
      <c r="AF1027" s="135" t="str">
        <f t="array" ref="AF1027">xlookup($E:$E,'CLV2'!$A:$A,'CLV2'!E:E)</f>
        <v>2.FRUITS</v>
      </c>
      <c r="AG1027" s="135" t="str">
        <f t="shared" si="10"/>
        <v>KG</v>
      </c>
      <c r="AH1027" s="136">
        <f t="shared" si="11"/>
        <v>0.006369426752</v>
      </c>
      <c r="AI1027" s="137">
        <f t="array" ref="AI1027">XLOOKUP(E1027,'Đơn giá'!A:A,'Đơn giá'!D:D)</f>
        <v>19000</v>
      </c>
      <c r="AJ1027" s="138">
        <f t="shared" si="12"/>
        <v>1900</v>
      </c>
      <c r="AK1027" s="138">
        <f t="shared" si="13"/>
        <v>1900</v>
      </c>
      <c r="AL1027" s="138">
        <f t="shared" si="14"/>
        <v>0</v>
      </c>
      <c r="AM1027" s="138">
        <f t="shared" si="15"/>
        <v>0</v>
      </c>
      <c r="AN1027" s="138">
        <f t="shared" si="16"/>
        <v>0</v>
      </c>
      <c r="AO1027" s="139" t="str">
        <f t="array" ref="AO1027">XLOOKUP($D:$D,'DS ST'!$J:$J,'DS ST'!K:K)</f>
        <v>SC002203 - Nguyễn Thị Ngọc Bích</v>
      </c>
      <c r="AP1027" s="139" t="str">
        <f t="array" ref="AP1027">XLOOKUP($D:$D,'DS ST'!$J:$J,'DS ST'!L:L)</f>
        <v>Nguyễn Thị Cà</v>
      </c>
      <c r="AQ1027" s="139" t="str">
        <f t="array" ref="AQ1027">XLOOKUP($D:$D,'DS ST'!$J:$J,'DS ST'!M:M)</f>
        <v>HCM 005</v>
      </c>
      <c r="AR1027" s="140"/>
      <c r="AS1027" s="140"/>
      <c r="AT1027" s="135" t="str">
        <f t="array" ref="AT1027">xlookup($E:$E,'CLV2'!$A:$A,'CLV2'!$F:$F)</f>
        <v>3.LOCAL FRUITS</v>
      </c>
      <c r="AU1027" s="135" t="str">
        <f t="array" ref="AU1027">xlookup($E:$E,'CLV2'!$A:$A,'CLV2'!$G:$G)</f>
        <v>4.Dưa Hấu</v>
      </c>
      <c r="AV1027" s="142"/>
      <c r="AW1027" s="143"/>
      <c r="AX1027" s="144"/>
    </row>
    <row r="1028" ht="22.5" customHeight="1">
      <c r="A1028" s="113"/>
      <c r="B1028" s="114">
        <v>46236.0</v>
      </c>
      <c r="C1028" s="115" t="s">
        <v>612</v>
      </c>
      <c r="D1028" s="116" t="str">
        <f>VLOOKUP(C1028,'DS ST'!A:B,2,0)</f>
        <v>NVT</v>
      </c>
      <c r="E1028" s="117">
        <v>1101079.0</v>
      </c>
      <c r="F1028" s="115" t="s">
        <v>2047</v>
      </c>
      <c r="G1028" s="115" t="s">
        <v>104</v>
      </c>
      <c r="H1028" s="118">
        <v>3.2</v>
      </c>
      <c r="I1028" s="118">
        <v>3.115</v>
      </c>
      <c r="J1028" s="119">
        <f t="shared" si="4"/>
        <v>0.085</v>
      </c>
      <c r="K1028" s="115" t="s">
        <v>5802</v>
      </c>
      <c r="L1028" s="121" t="str">
        <f t="shared" si="5"/>
        <v>PT16032221101079</v>
      </c>
      <c r="M1028" s="219" t="s">
        <v>5803</v>
      </c>
      <c r="N1028" s="122">
        <v>0.08499999999999996</v>
      </c>
      <c r="O1028" s="122"/>
      <c r="P1028" s="119">
        <f t="shared" si="6"/>
        <v>0</v>
      </c>
      <c r="Q1028" s="124"/>
      <c r="R1028" s="124"/>
      <c r="S1028" s="124"/>
      <c r="T1028" s="125" t="s">
        <v>695</v>
      </c>
      <c r="U1028" s="126" t="s">
        <v>697</v>
      </c>
      <c r="V1028" s="127" t="s">
        <v>492</v>
      </c>
      <c r="W1028" s="129" t="str">
        <f t="shared" si="7"/>
        <v>Hao hụt</v>
      </c>
      <c r="X1028" s="129" t="str">
        <f t="shared" si="34"/>
        <v/>
      </c>
      <c r="Y1028" s="154" t="s">
        <v>499</v>
      </c>
      <c r="Z1028" s="131" t="s">
        <v>745</v>
      </c>
      <c r="AA1028" s="124"/>
      <c r="AB1028" s="132"/>
      <c r="AC1028" s="133"/>
      <c r="AD1028" s="134"/>
      <c r="AE1028" s="133"/>
      <c r="AF1028" s="135" t="str">
        <f t="array" ref="AF1028">xlookup($E:$E,'CLV2'!$A:$A,'CLV2'!E:E)</f>
        <v>2.FRUITS</v>
      </c>
      <c r="AG1028" s="135" t="str">
        <f t="shared" si="10"/>
        <v>KG</v>
      </c>
      <c r="AH1028" s="136">
        <f t="shared" si="11"/>
        <v>0.0265625</v>
      </c>
      <c r="AI1028" s="137">
        <f t="array" ref="AI1028">XLOOKUP(E1028,'Đơn giá'!A:A,'Đơn giá'!D:D)</f>
        <v>69416</v>
      </c>
      <c r="AJ1028" s="138">
        <f t="shared" si="12"/>
        <v>5900.36</v>
      </c>
      <c r="AK1028" s="138">
        <f t="shared" si="13"/>
        <v>5900.36</v>
      </c>
      <c r="AL1028" s="138">
        <f t="shared" si="14"/>
        <v>0</v>
      </c>
      <c r="AM1028" s="138">
        <f t="shared" si="15"/>
        <v>0</v>
      </c>
      <c r="AN1028" s="138">
        <f t="shared" si="16"/>
        <v>0</v>
      </c>
      <c r="AO1028" s="139" t="str">
        <f t="array" ref="AO1028">XLOOKUP($D:$D,'DS ST'!$J:$J,'DS ST'!K:K)</f>
        <v>SC002203 - Nguyễn Thị Ngọc Bích</v>
      </c>
      <c r="AP1028" s="139" t="str">
        <f t="array" ref="AP1028">XLOOKUP($D:$D,'DS ST'!$J:$J,'DS ST'!L:L)</f>
        <v>Nguyễn Thị Cà</v>
      </c>
      <c r="AQ1028" s="139" t="str">
        <f t="array" ref="AQ1028">XLOOKUP($D:$D,'DS ST'!$J:$J,'DS ST'!M:M)</f>
        <v>HCM 005</v>
      </c>
      <c r="AR1028" s="140"/>
      <c r="AS1028" s="140"/>
      <c r="AT1028" s="135" t="str">
        <f t="array" ref="AT1028">xlookup($E:$E,'CLV2'!$A:$A,'CLV2'!$F:$F)</f>
        <v>3.LOCAL FRUITS</v>
      </c>
      <c r="AU1028" s="135" t="str">
        <f t="array" ref="AU1028">xlookup($E:$E,'CLV2'!$A:$A,'CLV2'!$G:$G)</f>
        <v>4.Bơ</v>
      </c>
      <c r="AV1028" s="142"/>
      <c r="AW1028" s="143"/>
      <c r="AX1028" s="144"/>
    </row>
    <row r="1029" ht="22.5" customHeight="1">
      <c r="A1029" s="113"/>
      <c r="B1029" s="114">
        <v>46236.0</v>
      </c>
      <c r="C1029" s="115" t="s">
        <v>612</v>
      </c>
      <c r="D1029" s="116" t="str">
        <f>VLOOKUP(C1029,'DS ST'!A:B,2,0)</f>
        <v>NVT</v>
      </c>
      <c r="E1029" s="117">
        <v>1101366.0</v>
      </c>
      <c r="F1029" s="115" t="s">
        <v>1804</v>
      </c>
      <c r="G1029" s="115" t="s">
        <v>104</v>
      </c>
      <c r="H1029" s="118">
        <v>4.2</v>
      </c>
      <c r="I1029" s="118">
        <v>4.13</v>
      </c>
      <c r="J1029" s="119">
        <f t="shared" si="4"/>
        <v>0.07</v>
      </c>
      <c r="K1029" s="115" t="s">
        <v>5802</v>
      </c>
      <c r="L1029" s="121" t="str">
        <f t="shared" si="5"/>
        <v>PT16032221101366</v>
      </c>
      <c r="M1029" s="219" t="s">
        <v>5803</v>
      </c>
      <c r="N1029" s="122">
        <v>0.07000000000000028</v>
      </c>
      <c r="O1029" s="122"/>
      <c r="P1029" s="119">
        <f t="shared" si="6"/>
        <v>0</v>
      </c>
      <c r="Q1029" s="124"/>
      <c r="R1029" s="124"/>
      <c r="S1029" s="124"/>
      <c r="T1029" s="125" t="s">
        <v>695</v>
      </c>
      <c r="U1029" s="126" t="s">
        <v>697</v>
      </c>
      <c r="V1029" s="127" t="s">
        <v>492</v>
      </c>
      <c r="W1029" s="129" t="str">
        <f t="shared" si="7"/>
        <v>Hao hụt</v>
      </c>
      <c r="X1029" s="129" t="str">
        <f t="shared" si="34"/>
        <v/>
      </c>
      <c r="Y1029" s="154" t="s">
        <v>499</v>
      </c>
      <c r="Z1029" s="131" t="s">
        <v>745</v>
      </c>
      <c r="AA1029" s="124"/>
      <c r="AB1029" s="132"/>
      <c r="AC1029" s="133"/>
      <c r="AD1029" s="134"/>
      <c r="AE1029" s="133"/>
      <c r="AF1029" s="135" t="str">
        <f t="array" ref="AF1029">xlookup($E:$E,'CLV2'!$A:$A,'CLV2'!E:E)</f>
        <v>2.VEGETABLES</v>
      </c>
      <c r="AG1029" s="135" t="str">
        <f t="shared" si="10"/>
        <v>KG</v>
      </c>
      <c r="AH1029" s="136">
        <f t="shared" si="11"/>
        <v>0.01666666667</v>
      </c>
      <c r="AI1029" s="137">
        <f t="array" ref="AI1029">XLOOKUP(E1029,'Đơn giá'!A:A,'Đơn giá'!D:D)</f>
        <v>55000</v>
      </c>
      <c r="AJ1029" s="138">
        <f t="shared" si="12"/>
        <v>3850</v>
      </c>
      <c r="AK1029" s="138">
        <f t="shared" si="13"/>
        <v>3850</v>
      </c>
      <c r="AL1029" s="138">
        <f t="shared" si="14"/>
        <v>0</v>
      </c>
      <c r="AM1029" s="138">
        <f t="shared" si="15"/>
        <v>0</v>
      </c>
      <c r="AN1029" s="138">
        <f t="shared" si="16"/>
        <v>0</v>
      </c>
      <c r="AO1029" s="139" t="str">
        <f t="array" ref="AO1029">XLOOKUP($D:$D,'DS ST'!$J:$J,'DS ST'!K:K)</f>
        <v>SC002203 - Nguyễn Thị Ngọc Bích</v>
      </c>
      <c r="AP1029" s="139" t="str">
        <f t="array" ref="AP1029">XLOOKUP($D:$D,'DS ST'!$J:$J,'DS ST'!L:L)</f>
        <v>Nguyễn Thị Cà</v>
      </c>
      <c r="AQ1029" s="139" t="str">
        <f t="array" ref="AQ1029">XLOOKUP($D:$D,'DS ST'!$J:$J,'DS ST'!M:M)</f>
        <v>HCM 005</v>
      </c>
      <c r="AR1029" s="140"/>
      <c r="AS1029" s="140"/>
      <c r="AT1029" s="135" t="str">
        <f t="array" ref="AT1029">xlookup($E:$E,'CLV2'!$A:$A,'CLV2'!$F:$F)</f>
        <v>3.LEAFY VEGGIES</v>
      </c>
      <c r="AU1029" s="135" t="str">
        <f t="array" ref="AU1029">xlookup($E:$E,'CLV2'!$A:$A,'CLV2'!$G:$G)</f>
        <v>4.Rau Ăn Bông</v>
      </c>
      <c r="AV1029" s="142"/>
      <c r="AW1029" s="143"/>
      <c r="AX1029" s="144"/>
    </row>
    <row r="1030" ht="22.5" customHeight="1">
      <c r="A1030" s="113"/>
      <c r="B1030" s="114">
        <v>46236.0</v>
      </c>
      <c r="C1030" s="115" t="s">
        <v>1135</v>
      </c>
      <c r="D1030" s="116" t="str">
        <f>VLOOKUP(C1030,'DS ST'!A:B,2,0)</f>
        <v>PGS</v>
      </c>
      <c r="E1030" s="117">
        <v>10901.0</v>
      </c>
      <c r="F1030" s="115" t="s">
        <v>736</v>
      </c>
      <c r="G1030" s="115" t="s">
        <v>29</v>
      </c>
      <c r="H1030" s="118">
        <v>7.0</v>
      </c>
      <c r="I1030" s="118">
        <v>6.0</v>
      </c>
      <c r="J1030" s="119">
        <f t="shared" si="4"/>
        <v>1</v>
      </c>
      <c r="K1030" s="115" t="s">
        <v>5804</v>
      </c>
      <c r="L1030" s="121" t="str">
        <f t="shared" si="5"/>
        <v>PT160322110901</v>
      </c>
      <c r="M1030" s="219" t="s">
        <v>5805</v>
      </c>
      <c r="N1030" s="122"/>
      <c r="O1030" s="122"/>
      <c r="P1030" s="119">
        <f t="shared" si="6"/>
        <v>1</v>
      </c>
      <c r="Q1030" s="124"/>
      <c r="R1030" s="124"/>
      <c r="S1030" s="124"/>
      <c r="T1030" s="125" t="s">
        <v>695</v>
      </c>
      <c r="U1030" s="126" t="s">
        <v>697</v>
      </c>
      <c r="V1030" s="127" t="s">
        <v>1500</v>
      </c>
      <c r="W1030" s="129" t="str">
        <f t="shared" si="7"/>
        <v/>
      </c>
      <c r="X1030" s="129" t="str">
        <f t="shared" si="34"/>
        <v/>
      </c>
      <c r="Y1030" s="130" t="str">
        <f t="shared" ref="Y1030:Y1033" si="56">IF(N(P1030)&lt;=0,"",IF(OR(T1030="Hình KDB",T1030="Hình tele",ISNUMBER(SEARCH("Hình KDB",T1030)),ISNUMBER(SEARCH("Hình tele",T1030)),ISNUMBER(SEARCH("sai code",T1030)),ISNUMBER(SEARCH("Thiếu kiện",U1030))),"Kho rau",IF(AND(T1030&lt;&gt;"Hình KDB",T1030&lt;&gt;"Hình tele"),"Chưa xác định",IF(N(O1030)&gt;0,IF(OR(T1030="Hình KDB",T1030="Hình tele",ISNUMBER(SEARCH("Hình KDB",T1030)),ISNUMBER(SEARCH("Hình tele",T1030)),ISNUMBER(SEARCH("sai code",T1030)),ISNUMBER(SEARCH("Thiếu kiện",U1030))),"Kho rau","Chưa xác định"),IF(OR(T1030="Hình KDB",T1030="Hình tele",ISNUMBER(SEARCH("Hình KDB",T1030)),ISNUMBER(SEARCH("Hình tele",T1030)),ISNUMBER(SEARCH("sai code",T1030)),ISNUMBER(SEARCH("Thiếu kiện",U1030))),"Kho rau",IF(V1030="Chưa xác định","Chưa xác định",IF(OR(V1030="DC giao thiếu",V1030="TX giao thiếu kiện",V1030="Hàng không đạt CL"),"Kho rau","")))))))</f>
        <v>Kho rau</v>
      </c>
      <c r="Z1030" s="131" t="s">
        <v>745</v>
      </c>
      <c r="AA1030" s="124"/>
      <c r="AB1030" s="132"/>
      <c r="AC1030" s="133"/>
      <c r="AD1030" s="134"/>
      <c r="AE1030" s="133"/>
      <c r="AF1030" s="135" t="str">
        <f t="array" ref="AF1030">xlookup($E:$E,'CLV2'!$A:$A,'CLV2'!E:E)</f>
        <v>2.VEGETABLES</v>
      </c>
      <c r="AG1030" s="135" t="str">
        <f t="shared" si="10"/>
        <v>Pack</v>
      </c>
      <c r="AH1030" s="136">
        <f t="shared" si="11"/>
        <v>0.1428571429</v>
      </c>
      <c r="AI1030" s="137">
        <f t="array" ref="AI1030">XLOOKUP(E1030,'Đơn giá'!A:A,'Đơn giá'!D:D)</f>
        <v>9000</v>
      </c>
      <c r="AJ1030" s="138">
        <f t="shared" si="12"/>
        <v>9000</v>
      </c>
      <c r="AK1030" s="138">
        <f t="shared" si="13"/>
        <v>0</v>
      </c>
      <c r="AL1030" s="138">
        <f t="shared" si="14"/>
        <v>0</v>
      </c>
      <c r="AM1030" s="138">
        <f t="shared" si="15"/>
        <v>9000</v>
      </c>
      <c r="AN1030" s="138">
        <f t="shared" si="16"/>
        <v>0</v>
      </c>
      <c r="AO1030" s="139" t="str">
        <f t="array" ref="AO1030">XLOOKUP($D:$D,'DS ST'!$J:$J,'DS ST'!K:K)</f>
        <v>SC009565 - Cao Chánh Tuấn</v>
      </c>
      <c r="AP1030" s="139" t="str">
        <f t="array" ref="AP1030">XLOOKUP($D:$D,'DS ST'!$J:$J,'DS ST'!L:L)</f>
        <v>Võ Thị Huệ</v>
      </c>
      <c r="AQ1030" s="139" t="str">
        <f t="array" ref="AQ1030">XLOOKUP($D:$D,'DS ST'!$J:$J,'DS ST'!M:M)</f>
        <v>HCM 010</v>
      </c>
      <c r="AR1030" s="140"/>
      <c r="AS1030" s="140"/>
      <c r="AT1030" s="135" t="str">
        <f t="array" ref="AT1030">xlookup($E:$E,'CLV2'!$A:$A,'CLV2'!$F:$F)</f>
        <v>3.LEAFY VEGGIES</v>
      </c>
      <c r="AU1030" s="135" t="str">
        <f t="array" ref="AU1030">xlookup($E:$E,'CLV2'!$A:$A,'CLV2'!$G:$G)</f>
        <v>4.Rau Cải</v>
      </c>
      <c r="AV1030" s="142"/>
      <c r="AW1030" s="143"/>
      <c r="AX1030" s="144"/>
    </row>
    <row r="1031" ht="22.5" customHeight="1">
      <c r="A1031" s="113"/>
      <c r="B1031" s="114">
        <v>46236.0</v>
      </c>
      <c r="C1031" s="115" t="s">
        <v>1135</v>
      </c>
      <c r="D1031" s="116" t="str">
        <f>VLOOKUP(C1031,'DS ST'!A:B,2,0)</f>
        <v>PGS</v>
      </c>
      <c r="E1031" s="117">
        <v>11280.0</v>
      </c>
      <c r="F1031" s="115" t="s">
        <v>1279</v>
      </c>
      <c r="G1031" s="115" t="s">
        <v>1126</v>
      </c>
      <c r="H1031" s="118">
        <v>10.0</v>
      </c>
      <c r="I1031" s="118">
        <v>9.0</v>
      </c>
      <c r="J1031" s="119">
        <f t="shared" si="4"/>
        <v>1</v>
      </c>
      <c r="K1031" s="115" t="s">
        <v>5804</v>
      </c>
      <c r="L1031" s="121" t="str">
        <f t="shared" si="5"/>
        <v>PT160322111280</v>
      </c>
      <c r="M1031" s="219" t="s">
        <v>5805</v>
      </c>
      <c r="N1031" s="122"/>
      <c r="O1031" s="122"/>
      <c r="P1031" s="119">
        <f t="shared" si="6"/>
        <v>1</v>
      </c>
      <c r="Q1031" s="124"/>
      <c r="R1031" s="124"/>
      <c r="S1031" s="124"/>
      <c r="T1031" s="125" t="s">
        <v>695</v>
      </c>
      <c r="U1031" s="126" t="s">
        <v>697</v>
      </c>
      <c r="V1031" s="127" t="s">
        <v>1500</v>
      </c>
      <c r="W1031" s="129" t="str">
        <f t="shared" si="7"/>
        <v/>
      </c>
      <c r="X1031" s="129" t="str">
        <f t="shared" si="34"/>
        <v/>
      </c>
      <c r="Y1031" s="130" t="str">
        <f t="shared" si="56"/>
        <v>Kho rau</v>
      </c>
      <c r="Z1031" s="131" t="s">
        <v>745</v>
      </c>
      <c r="AA1031" s="124"/>
      <c r="AB1031" s="132"/>
      <c r="AC1031" s="133"/>
      <c r="AD1031" s="134"/>
      <c r="AE1031" s="133"/>
      <c r="AF1031" s="135" t="str">
        <f t="array" ref="AF1031">xlookup($E:$E,'CLV2'!$A:$A,'CLV2'!E:E)</f>
        <v>2.VEGETABLES</v>
      </c>
      <c r="AG1031" s="135" t="str">
        <f t="shared" si="10"/>
        <v>Pack</v>
      </c>
      <c r="AH1031" s="136">
        <f t="shared" si="11"/>
        <v>0.1</v>
      </c>
      <c r="AI1031" s="137">
        <f t="array" ref="AI1031">XLOOKUP(E1031,'Đơn giá'!A:A,'Đơn giá'!D:D)</f>
        <v>16500</v>
      </c>
      <c r="AJ1031" s="138">
        <f t="shared" si="12"/>
        <v>16500</v>
      </c>
      <c r="AK1031" s="138">
        <f t="shared" si="13"/>
        <v>0</v>
      </c>
      <c r="AL1031" s="138">
        <f t="shared" si="14"/>
        <v>0</v>
      </c>
      <c r="AM1031" s="138">
        <f t="shared" si="15"/>
        <v>16500</v>
      </c>
      <c r="AN1031" s="138">
        <f t="shared" si="16"/>
        <v>0</v>
      </c>
      <c r="AO1031" s="139" t="str">
        <f t="array" ref="AO1031">XLOOKUP($D:$D,'DS ST'!$J:$J,'DS ST'!K:K)</f>
        <v>SC009565 - Cao Chánh Tuấn</v>
      </c>
      <c r="AP1031" s="139" t="str">
        <f t="array" ref="AP1031">XLOOKUP($D:$D,'DS ST'!$J:$J,'DS ST'!L:L)</f>
        <v>Võ Thị Huệ</v>
      </c>
      <c r="AQ1031" s="139" t="str">
        <f t="array" ref="AQ1031">XLOOKUP($D:$D,'DS ST'!$J:$J,'DS ST'!M:M)</f>
        <v>HCM 010</v>
      </c>
      <c r="AR1031" s="140"/>
      <c r="AS1031" s="140"/>
      <c r="AT1031" s="135" t="str">
        <f t="array" ref="AT1031">xlookup($E:$E,'CLV2'!$A:$A,'CLV2'!$F:$F)</f>
        <v>3.LEAFY VEGGIES</v>
      </c>
      <c r="AU1031" s="135" t="str">
        <f t="array" ref="AU1031">xlookup($E:$E,'CLV2'!$A:$A,'CLV2'!$G:$G)</f>
        <v>4.Bắp Cải, Cải Thảo</v>
      </c>
      <c r="AV1031" s="142"/>
      <c r="AW1031" s="143"/>
      <c r="AX1031" s="144"/>
    </row>
    <row r="1032" ht="22.5" customHeight="1">
      <c r="A1032" s="113"/>
      <c r="B1032" s="114">
        <v>46236.0</v>
      </c>
      <c r="C1032" s="115" t="s">
        <v>1135</v>
      </c>
      <c r="D1032" s="116" t="str">
        <f>VLOOKUP(C1032,'DS ST'!A:B,2,0)</f>
        <v>PGS</v>
      </c>
      <c r="E1032" s="117">
        <v>11382.0</v>
      </c>
      <c r="F1032" s="115" t="s">
        <v>1301</v>
      </c>
      <c r="G1032" s="115" t="s">
        <v>1302</v>
      </c>
      <c r="H1032" s="118">
        <v>2.0</v>
      </c>
      <c r="I1032" s="118">
        <v>0.0</v>
      </c>
      <c r="J1032" s="119">
        <f t="shared" si="4"/>
        <v>2</v>
      </c>
      <c r="K1032" s="115" t="s">
        <v>5804</v>
      </c>
      <c r="L1032" s="121" t="str">
        <f t="shared" si="5"/>
        <v>PT160322111382</v>
      </c>
      <c r="M1032" s="219" t="s">
        <v>5805</v>
      </c>
      <c r="N1032" s="122"/>
      <c r="O1032" s="122"/>
      <c r="P1032" s="119">
        <f t="shared" si="6"/>
        <v>2</v>
      </c>
      <c r="Q1032" s="124"/>
      <c r="R1032" s="124"/>
      <c r="S1032" s="124"/>
      <c r="T1032" s="125"/>
      <c r="U1032" s="126" t="s">
        <v>697</v>
      </c>
      <c r="V1032" s="127" t="s">
        <v>1500</v>
      </c>
      <c r="W1032" s="129" t="str">
        <f t="shared" si="7"/>
        <v/>
      </c>
      <c r="X1032" s="129" t="str">
        <f t="shared" si="34"/>
        <v/>
      </c>
      <c r="Y1032" s="130" t="str">
        <f t="shared" si="56"/>
        <v>Chưa xác định</v>
      </c>
      <c r="Z1032" s="131" t="s">
        <v>3828</v>
      </c>
      <c r="AA1032" s="124"/>
      <c r="AB1032" s="132"/>
      <c r="AC1032" s="133"/>
      <c r="AD1032" s="134"/>
      <c r="AE1032" s="133"/>
      <c r="AF1032" s="135" t="str">
        <f t="array" ref="AF1032">xlookup($E:$E,'CLV2'!$A:$A,'CLV2'!E:E)</f>
        <v>2.VEGETABLES</v>
      </c>
      <c r="AG1032" s="135" t="str">
        <f t="shared" si="10"/>
        <v>Pack</v>
      </c>
      <c r="AH1032" s="136">
        <f t="shared" si="11"/>
        <v>1</v>
      </c>
      <c r="AI1032" s="137">
        <f t="array" ref="AI1032">XLOOKUP(E1032,'Đơn giá'!A:A,'Đơn giá'!D:D)</f>
        <v>15000</v>
      </c>
      <c r="AJ1032" s="138">
        <f t="shared" si="12"/>
        <v>30000</v>
      </c>
      <c r="AK1032" s="138">
        <f t="shared" si="13"/>
        <v>0</v>
      </c>
      <c r="AL1032" s="138">
        <f t="shared" si="14"/>
        <v>0</v>
      </c>
      <c r="AM1032" s="138">
        <f t="shared" si="15"/>
        <v>0</v>
      </c>
      <c r="AN1032" s="138">
        <f t="shared" si="16"/>
        <v>30000</v>
      </c>
      <c r="AO1032" s="139" t="str">
        <f t="array" ref="AO1032">XLOOKUP($D:$D,'DS ST'!$J:$J,'DS ST'!K:K)</f>
        <v>SC009565 - Cao Chánh Tuấn</v>
      </c>
      <c r="AP1032" s="139" t="str">
        <f t="array" ref="AP1032">XLOOKUP($D:$D,'DS ST'!$J:$J,'DS ST'!L:L)</f>
        <v>Võ Thị Huệ</v>
      </c>
      <c r="AQ1032" s="139" t="str">
        <f t="array" ref="AQ1032">XLOOKUP($D:$D,'DS ST'!$J:$J,'DS ST'!M:M)</f>
        <v>HCM 010</v>
      </c>
      <c r="AR1032" s="140"/>
      <c r="AS1032" s="140"/>
      <c r="AT1032" s="135" t="str">
        <f t="array" ref="AT1032">xlookup($E:$E,'CLV2'!$A:$A,'CLV2'!$F:$F)</f>
        <v>3.FRUIT VEGGIES</v>
      </c>
      <c r="AU1032" s="135" t="str">
        <f t="array" ref="AU1032">xlookup($E:$E,'CLV2'!$A:$A,'CLV2'!$G:$G)</f>
        <v>4.Bắp, Đậu</v>
      </c>
      <c r="AV1032" s="142"/>
      <c r="AW1032" s="143"/>
      <c r="AX1032" s="144"/>
    </row>
    <row r="1033" ht="22.5" customHeight="1">
      <c r="A1033" s="113"/>
      <c r="B1033" s="114">
        <v>46236.0</v>
      </c>
      <c r="C1033" s="115" t="s">
        <v>1135</v>
      </c>
      <c r="D1033" s="116" t="str">
        <f>VLOOKUP(C1033,'DS ST'!A:B,2,0)</f>
        <v>PGS</v>
      </c>
      <c r="E1033" s="117">
        <v>11606.0</v>
      </c>
      <c r="F1033" s="115" t="s">
        <v>1911</v>
      </c>
      <c r="G1033" s="115" t="s">
        <v>29</v>
      </c>
      <c r="H1033" s="118">
        <v>2.0</v>
      </c>
      <c r="I1033" s="118">
        <v>0.0</v>
      </c>
      <c r="J1033" s="119">
        <f t="shared" si="4"/>
        <v>2</v>
      </c>
      <c r="K1033" s="115" t="s">
        <v>5804</v>
      </c>
      <c r="L1033" s="121" t="str">
        <f t="shared" si="5"/>
        <v>PT160322111606</v>
      </c>
      <c r="M1033" s="219" t="s">
        <v>5805</v>
      </c>
      <c r="N1033" s="122"/>
      <c r="O1033" s="122"/>
      <c r="P1033" s="119">
        <f t="shared" si="6"/>
        <v>2</v>
      </c>
      <c r="Q1033" s="124"/>
      <c r="R1033" s="124"/>
      <c r="S1033" s="124"/>
      <c r="T1033" s="125"/>
      <c r="U1033" s="126" t="s">
        <v>697</v>
      </c>
      <c r="V1033" s="127" t="s">
        <v>1500</v>
      </c>
      <c r="W1033" s="129" t="str">
        <f t="shared" si="7"/>
        <v/>
      </c>
      <c r="X1033" s="129" t="str">
        <f t="shared" si="34"/>
        <v/>
      </c>
      <c r="Y1033" s="130" t="str">
        <f t="shared" si="56"/>
        <v>Chưa xác định</v>
      </c>
      <c r="Z1033" s="131" t="s">
        <v>3828</v>
      </c>
      <c r="AA1033" s="124"/>
      <c r="AB1033" s="132"/>
      <c r="AC1033" s="133"/>
      <c r="AD1033" s="134"/>
      <c r="AE1033" s="133"/>
      <c r="AF1033" s="135" t="str">
        <f t="array" ref="AF1033">xlookup($E:$E,'CLV2'!$A:$A,'CLV2'!E:E)</f>
        <v>2.VEGETABLES</v>
      </c>
      <c r="AG1033" s="135" t="str">
        <f t="shared" si="10"/>
        <v>Pack</v>
      </c>
      <c r="AH1033" s="136">
        <f t="shared" si="11"/>
        <v>1</v>
      </c>
      <c r="AI1033" s="137">
        <f t="array" ref="AI1033">XLOOKUP(E1033,'Đơn giá'!A:A,'Đơn giá'!D:D)</f>
        <v>7000</v>
      </c>
      <c r="AJ1033" s="138">
        <f t="shared" si="12"/>
        <v>14000</v>
      </c>
      <c r="AK1033" s="138">
        <f t="shared" si="13"/>
        <v>0</v>
      </c>
      <c r="AL1033" s="138">
        <f t="shared" si="14"/>
        <v>0</v>
      </c>
      <c r="AM1033" s="138">
        <f t="shared" si="15"/>
        <v>0</v>
      </c>
      <c r="AN1033" s="138">
        <f t="shared" si="16"/>
        <v>14000</v>
      </c>
      <c r="AO1033" s="139" t="str">
        <f t="array" ref="AO1033">XLOOKUP($D:$D,'DS ST'!$J:$J,'DS ST'!K:K)</f>
        <v>SC009565 - Cao Chánh Tuấn</v>
      </c>
      <c r="AP1033" s="139" t="str">
        <f t="array" ref="AP1033">XLOOKUP($D:$D,'DS ST'!$J:$J,'DS ST'!L:L)</f>
        <v>Võ Thị Huệ</v>
      </c>
      <c r="AQ1033" s="139" t="str">
        <f t="array" ref="AQ1033">XLOOKUP($D:$D,'DS ST'!$J:$J,'DS ST'!M:M)</f>
        <v>HCM 010</v>
      </c>
      <c r="AR1033" s="140"/>
      <c r="AS1033" s="140"/>
      <c r="AT1033" s="135" t="str">
        <f t="array" ref="AT1033">xlookup($E:$E,'CLV2'!$A:$A,'CLV2'!$F:$F)</f>
        <v>3.LEAFY VEGGIES</v>
      </c>
      <c r="AU1033" s="135" t="str">
        <f t="array" ref="AU1033">xlookup($E:$E,'CLV2'!$A:$A,'CLV2'!$G:$G)</f>
        <v>4.Rau Ăn Lá Thông Dụng</v>
      </c>
      <c r="AV1033" s="142"/>
      <c r="AW1033" s="143"/>
      <c r="AX1033" s="144"/>
    </row>
    <row r="1034" ht="22.5" customHeight="1">
      <c r="A1034" s="113"/>
      <c r="B1034" s="114">
        <v>46236.0</v>
      </c>
      <c r="C1034" s="115" t="s">
        <v>1135</v>
      </c>
      <c r="D1034" s="116" t="str">
        <f>VLOOKUP(C1034,'DS ST'!A:B,2,0)</f>
        <v>PGS</v>
      </c>
      <c r="E1034" s="117">
        <v>1102981.0</v>
      </c>
      <c r="F1034" s="115" t="s">
        <v>5260</v>
      </c>
      <c r="G1034" s="115" t="s">
        <v>104</v>
      </c>
      <c r="H1034" s="118">
        <v>6.2</v>
      </c>
      <c r="I1034" s="118">
        <v>6.16</v>
      </c>
      <c r="J1034" s="119">
        <f t="shared" si="4"/>
        <v>0.04</v>
      </c>
      <c r="K1034" s="115" t="s">
        <v>5804</v>
      </c>
      <c r="L1034" s="121" t="str">
        <f t="shared" si="5"/>
        <v>PT16032211102981</v>
      </c>
      <c r="M1034" s="219" t="s">
        <v>5805</v>
      </c>
      <c r="N1034" s="122">
        <v>0.040000000000000036</v>
      </c>
      <c r="O1034" s="122"/>
      <c r="P1034" s="119">
        <f t="shared" si="6"/>
        <v>0</v>
      </c>
      <c r="Q1034" s="124"/>
      <c r="R1034" s="124"/>
      <c r="S1034" s="124"/>
      <c r="T1034" s="125" t="s">
        <v>695</v>
      </c>
      <c r="U1034" s="126" t="s">
        <v>697</v>
      </c>
      <c r="V1034" s="127" t="s">
        <v>492</v>
      </c>
      <c r="W1034" s="129" t="str">
        <f t="shared" si="7"/>
        <v>Hao hụt</v>
      </c>
      <c r="X1034" s="129" t="str">
        <f t="shared" si="34"/>
        <v/>
      </c>
      <c r="Y1034" s="154" t="s">
        <v>499</v>
      </c>
      <c r="Z1034" s="131" t="s">
        <v>745</v>
      </c>
      <c r="AA1034" s="124"/>
      <c r="AB1034" s="132"/>
      <c r="AC1034" s="133"/>
      <c r="AD1034" s="134"/>
      <c r="AE1034" s="133"/>
      <c r="AF1034" s="135" t="str">
        <f t="array" ref="AF1034">xlookup($E:$E,'CLV2'!$A:$A,'CLV2'!E:E)</f>
        <v>2.FRUITS</v>
      </c>
      <c r="AG1034" s="135" t="str">
        <f t="shared" si="10"/>
        <v>KG</v>
      </c>
      <c r="AH1034" s="136">
        <f t="shared" si="11"/>
        <v>0.006451612903</v>
      </c>
      <c r="AI1034" s="137" t="str">
        <f t="array" ref="AI1034">XLOOKUP(E1034,'Đơn giá'!A:A,'Đơn giá'!D:D)</f>
        <v>#N/A</v>
      </c>
      <c r="AJ1034" s="138" t="str">
        <f t="shared" si="12"/>
        <v>#N/A</v>
      </c>
      <c r="AK1034" s="138" t="str">
        <f t="shared" si="13"/>
        <v>#N/A</v>
      </c>
      <c r="AL1034" s="138">
        <f t="shared" si="14"/>
        <v>0</v>
      </c>
      <c r="AM1034" s="138" t="str">
        <f t="shared" si="15"/>
        <v>#N/A</v>
      </c>
      <c r="AN1034" s="138">
        <f t="shared" si="16"/>
        <v>0</v>
      </c>
      <c r="AO1034" s="139" t="str">
        <f t="array" ref="AO1034">XLOOKUP($D:$D,'DS ST'!$J:$J,'DS ST'!K:K)</f>
        <v>SC009565 - Cao Chánh Tuấn</v>
      </c>
      <c r="AP1034" s="139" t="str">
        <f t="array" ref="AP1034">XLOOKUP($D:$D,'DS ST'!$J:$J,'DS ST'!L:L)</f>
        <v>Võ Thị Huệ</v>
      </c>
      <c r="AQ1034" s="139" t="str">
        <f t="array" ref="AQ1034">XLOOKUP($D:$D,'DS ST'!$J:$J,'DS ST'!M:M)</f>
        <v>HCM 010</v>
      </c>
      <c r="AR1034" s="140"/>
      <c r="AS1034" s="140"/>
      <c r="AT1034" s="135" t="str">
        <f t="array" ref="AT1034">xlookup($E:$E,'CLV2'!$A:$A,'CLV2'!$F:$F)</f>
        <v>3.LOCAL FRUITS</v>
      </c>
      <c r="AU1034" s="135" t="str">
        <f t="array" ref="AU1034">xlookup($E:$E,'CLV2'!$A:$A,'CLV2'!$G:$G)</f>
        <v>4.Bơ</v>
      </c>
      <c r="AV1034" s="142"/>
      <c r="AW1034" s="143"/>
      <c r="AX1034" s="144"/>
    </row>
    <row r="1035" ht="22.5" customHeight="1">
      <c r="A1035" s="113"/>
      <c r="B1035" s="114">
        <v>46236.0</v>
      </c>
      <c r="C1035" s="115" t="s">
        <v>1141</v>
      </c>
      <c r="D1035" s="116" t="str">
        <f>VLOOKUP(C1035,'DS ST'!A:B,2,0)</f>
        <v>PHG</v>
      </c>
      <c r="E1035" s="117">
        <v>10904.0</v>
      </c>
      <c r="F1035" s="115" t="s">
        <v>792</v>
      </c>
      <c r="G1035" s="115" t="s">
        <v>29</v>
      </c>
      <c r="H1035" s="118">
        <v>11.0</v>
      </c>
      <c r="I1035" s="118">
        <v>0.0</v>
      </c>
      <c r="J1035" s="119">
        <f t="shared" si="4"/>
        <v>11</v>
      </c>
      <c r="K1035" s="115" t="s">
        <v>5806</v>
      </c>
      <c r="L1035" s="121" t="str">
        <f t="shared" si="5"/>
        <v>PT160322010904</v>
      </c>
      <c r="M1035" s="219" t="s">
        <v>5807</v>
      </c>
      <c r="N1035" s="122"/>
      <c r="O1035" s="122"/>
      <c r="P1035" s="119">
        <f t="shared" si="6"/>
        <v>11</v>
      </c>
      <c r="Q1035" s="124"/>
      <c r="R1035" s="124"/>
      <c r="S1035" s="124"/>
      <c r="T1035" s="125"/>
      <c r="U1035" s="126" t="s">
        <v>697</v>
      </c>
      <c r="V1035" s="127" t="s">
        <v>1500</v>
      </c>
      <c r="W1035" s="129" t="str">
        <f t="shared" si="7"/>
        <v/>
      </c>
      <c r="X1035" s="129" t="str">
        <f t="shared" si="34"/>
        <v/>
      </c>
      <c r="Y1035" s="130" t="str">
        <f>IF(N(P1035)&lt;=0,"",IF(OR(T1035="Hình KDB",T1035="Hình tele",ISNUMBER(SEARCH("Hình KDB",T1035)),ISNUMBER(SEARCH("Hình tele",T1035)),ISNUMBER(SEARCH("sai code",T1035)),ISNUMBER(SEARCH("Thiếu kiện",U1035))),"Kho rau",IF(AND(T1035&lt;&gt;"Hình KDB",T1035&lt;&gt;"Hình tele"),"Chưa xác định",IF(N(O1035)&gt;0,IF(OR(T1035="Hình KDB",T1035="Hình tele",ISNUMBER(SEARCH("Hình KDB",T1035)),ISNUMBER(SEARCH("Hình tele",T1035)),ISNUMBER(SEARCH("sai code",T1035)),ISNUMBER(SEARCH("Thiếu kiện",U1035))),"Kho rau","Chưa xác định"),IF(OR(T1035="Hình KDB",T1035="Hình tele",ISNUMBER(SEARCH("Hình KDB",T1035)),ISNUMBER(SEARCH("Hình tele",T1035)),ISNUMBER(SEARCH("sai code",T1035)),ISNUMBER(SEARCH("Thiếu kiện",U1035))),"Kho rau",IF(V1035="Chưa xác định","Chưa xác định",IF(OR(V1035="DC giao thiếu",V1035="TX giao thiếu kiện",V1035="Hàng không đạt CL"),"Kho rau","")))))))</f>
        <v>Chưa xác định</v>
      </c>
      <c r="Z1035" s="131" t="s">
        <v>3828</v>
      </c>
      <c r="AA1035" s="124"/>
      <c r="AB1035" s="132"/>
      <c r="AC1035" s="133"/>
      <c r="AD1035" s="134"/>
      <c r="AE1035" s="133"/>
      <c r="AF1035" s="135" t="str">
        <f t="array" ref="AF1035">xlookup($E:$E,'CLV2'!$A:$A,'CLV2'!E:E)</f>
        <v>2.VEGETABLES</v>
      </c>
      <c r="AG1035" s="135" t="str">
        <f t="shared" si="10"/>
        <v>Pack</v>
      </c>
      <c r="AH1035" s="136">
        <f t="shared" si="11"/>
        <v>1</v>
      </c>
      <c r="AI1035" s="137">
        <f t="array" ref="AI1035">XLOOKUP(E1035,'Đơn giá'!A:A,'Đơn giá'!D:D)</f>
        <v>10000</v>
      </c>
      <c r="AJ1035" s="138">
        <f t="shared" si="12"/>
        <v>110000</v>
      </c>
      <c r="AK1035" s="138">
        <f t="shared" si="13"/>
        <v>0</v>
      </c>
      <c r="AL1035" s="138">
        <f t="shared" si="14"/>
        <v>0</v>
      </c>
      <c r="AM1035" s="138">
        <f t="shared" si="15"/>
        <v>0</v>
      </c>
      <c r="AN1035" s="138">
        <f t="shared" si="16"/>
        <v>110000</v>
      </c>
      <c r="AO1035" s="139" t="str">
        <f t="array" ref="AO1035">XLOOKUP($D:$D,'DS ST'!$J:$J,'DS ST'!K:K)</f>
        <v>SC009565 - Cao Chánh Tuấn</v>
      </c>
      <c r="AP1035" s="139" t="str">
        <f t="array" ref="AP1035">XLOOKUP($D:$D,'DS ST'!$J:$J,'DS ST'!L:L)</f>
        <v>Võ Thị Huệ</v>
      </c>
      <c r="AQ1035" s="139" t="str">
        <f t="array" ref="AQ1035">XLOOKUP($D:$D,'DS ST'!$J:$J,'DS ST'!M:M)</f>
        <v>HCM 010</v>
      </c>
      <c r="AR1035" s="140"/>
      <c r="AS1035" s="140"/>
      <c r="AT1035" s="135" t="str">
        <f t="array" ref="AT1035">xlookup($E:$E,'CLV2'!$A:$A,'CLV2'!$F:$F)</f>
        <v>3.LEAFY VEGGIES</v>
      </c>
      <c r="AU1035" s="135" t="str">
        <f t="array" ref="AU1035">xlookup($E:$E,'CLV2'!$A:$A,'CLV2'!$G:$G)</f>
        <v>4.Rau Ăn Lá Thông Dụng</v>
      </c>
      <c r="AV1035" s="142"/>
      <c r="AW1035" s="143"/>
      <c r="AX1035" s="144"/>
    </row>
    <row r="1036" ht="22.5" customHeight="1">
      <c r="A1036" s="113"/>
      <c r="B1036" s="114">
        <v>46236.0</v>
      </c>
      <c r="C1036" s="115" t="s">
        <v>1141</v>
      </c>
      <c r="D1036" s="116" t="str">
        <f>VLOOKUP(C1036,'DS ST'!A:B,2,0)</f>
        <v>PHG</v>
      </c>
      <c r="E1036" s="117">
        <v>1100917.0</v>
      </c>
      <c r="F1036" s="115" t="s">
        <v>928</v>
      </c>
      <c r="G1036" s="115" t="s">
        <v>104</v>
      </c>
      <c r="H1036" s="118">
        <v>7.1</v>
      </c>
      <c r="I1036" s="118">
        <v>7.025</v>
      </c>
      <c r="J1036" s="119">
        <f t="shared" si="4"/>
        <v>0.075</v>
      </c>
      <c r="K1036" s="115" t="s">
        <v>5806</v>
      </c>
      <c r="L1036" s="121" t="str">
        <f t="shared" si="5"/>
        <v>PT16032201100917</v>
      </c>
      <c r="M1036" s="219" t="s">
        <v>5807</v>
      </c>
      <c r="N1036" s="122">
        <v>0.07499999999999929</v>
      </c>
      <c r="O1036" s="122"/>
      <c r="P1036" s="119">
        <f t="shared" si="6"/>
        <v>0</v>
      </c>
      <c r="Q1036" s="124"/>
      <c r="R1036" s="124"/>
      <c r="S1036" s="124"/>
      <c r="T1036" s="125" t="s">
        <v>3271</v>
      </c>
      <c r="U1036" s="126" t="s">
        <v>697</v>
      </c>
      <c r="V1036" s="127" t="s">
        <v>492</v>
      </c>
      <c r="W1036" s="129" t="str">
        <f t="shared" si="7"/>
        <v>Hao hụt</v>
      </c>
      <c r="X1036" s="129" t="str">
        <f t="shared" si="34"/>
        <v/>
      </c>
      <c r="Y1036" s="154" t="s">
        <v>499</v>
      </c>
      <c r="Z1036" s="131" t="s">
        <v>745</v>
      </c>
      <c r="AA1036" s="124"/>
      <c r="AB1036" s="132"/>
      <c r="AC1036" s="133"/>
      <c r="AD1036" s="134"/>
      <c r="AE1036" s="133"/>
      <c r="AF1036" s="135" t="str">
        <f t="array" ref="AF1036">xlookup($E:$E,'CLV2'!$A:$A,'CLV2'!E:E)</f>
        <v>2.VEGETABLES</v>
      </c>
      <c r="AG1036" s="135" t="str">
        <f t="shared" si="10"/>
        <v>KG</v>
      </c>
      <c r="AH1036" s="136">
        <f t="shared" si="11"/>
        <v>0.01056338028</v>
      </c>
      <c r="AI1036" s="137">
        <f t="array" ref="AI1036">XLOOKUP(E1036,'Đơn giá'!A:A,'Đơn giá'!D:D)</f>
        <v>24500</v>
      </c>
      <c r="AJ1036" s="138">
        <f t="shared" si="12"/>
        <v>1837.5</v>
      </c>
      <c r="AK1036" s="138">
        <f t="shared" si="13"/>
        <v>1837.5</v>
      </c>
      <c r="AL1036" s="138">
        <f t="shared" si="14"/>
        <v>0</v>
      </c>
      <c r="AM1036" s="138">
        <f t="shared" si="15"/>
        <v>0</v>
      </c>
      <c r="AN1036" s="138">
        <f t="shared" si="16"/>
        <v>0</v>
      </c>
      <c r="AO1036" s="139" t="str">
        <f t="array" ref="AO1036">XLOOKUP($D:$D,'DS ST'!$J:$J,'DS ST'!K:K)</f>
        <v>SC009565 - Cao Chánh Tuấn</v>
      </c>
      <c r="AP1036" s="139" t="str">
        <f t="array" ref="AP1036">XLOOKUP($D:$D,'DS ST'!$J:$J,'DS ST'!L:L)</f>
        <v>Võ Thị Huệ</v>
      </c>
      <c r="AQ1036" s="139" t="str">
        <f t="array" ref="AQ1036">XLOOKUP($D:$D,'DS ST'!$J:$J,'DS ST'!M:M)</f>
        <v>HCM 010</v>
      </c>
      <c r="AR1036" s="140"/>
      <c r="AS1036" s="140"/>
      <c r="AT1036" s="135" t="str">
        <f t="array" ref="AT1036">xlookup($E:$E,'CLV2'!$A:$A,'CLV2'!$F:$F)</f>
        <v>3.FRUIT VEGGIES</v>
      </c>
      <c r="AU1036" s="135" t="str">
        <f t="array" ref="AU1036">xlookup($E:$E,'CLV2'!$A:$A,'CLV2'!$G:$G)</f>
        <v>4.Bầu, Bí, Mướp</v>
      </c>
      <c r="AV1036" s="142"/>
      <c r="AW1036" s="143"/>
      <c r="AX1036" s="144"/>
    </row>
    <row r="1037" ht="22.5" customHeight="1">
      <c r="A1037" s="113"/>
      <c r="B1037" s="114">
        <v>46236.0</v>
      </c>
      <c r="C1037" s="115" t="s">
        <v>1141</v>
      </c>
      <c r="D1037" s="116" t="str">
        <f>VLOOKUP(C1037,'DS ST'!A:B,2,0)</f>
        <v>PHG</v>
      </c>
      <c r="E1037" s="117">
        <v>1101003.0</v>
      </c>
      <c r="F1037" s="115" t="s">
        <v>1984</v>
      </c>
      <c r="G1037" s="115" t="s">
        <v>104</v>
      </c>
      <c r="H1037" s="118">
        <v>15.3</v>
      </c>
      <c r="I1037" s="118">
        <v>15.22</v>
      </c>
      <c r="J1037" s="119">
        <f t="shared" si="4"/>
        <v>0.08</v>
      </c>
      <c r="K1037" s="115" t="s">
        <v>5806</v>
      </c>
      <c r="L1037" s="121" t="str">
        <f t="shared" si="5"/>
        <v>PT16032201101003</v>
      </c>
      <c r="M1037" s="219" t="s">
        <v>5807</v>
      </c>
      <c r="N1037" s="122">
        <v>0.08000000000000007</v>
      </c>
      <c r="O1037" s="122"/>
      <c r="P1037" s="119">
        <f t="shared" si="6"/>
        <v>0</v>
      </c>
      <c r="Q1037" s="124"/>
      <c r="R1037" s="124"/>
      <c r="S1037" s="124"/>
      <c r="T1037" s="125" t="s">
        <v>3271</v>
      </c>
      <c r="U1037" s="126" t="s">
        <v>697</v>
      </c>
      <c r="V1037" s="127" t="s">
        <v>492</v>
      </c>
      <c r="W1037" s="129" t="str">
        <f t="shared" si="7"/>
        <v>Hao hụt</v>
      </c>
      <c r="X1037" s="129" t="str">
        <f t="shared" si="34"/>
        <v/>
      </c>
      <c r="Y1037" s="154" t="s">
        <v>499</v>
      </c>
      <c r="Z1037" s="131" t="s">
        <v>745</v>
      </c>
      <c r="AA1037" s="124"/>
      <c r="AB1037" s="132"/>
      <c r="AC1037" s="133"/>
      <c r="AD1037" s="134"/>
      <c r="AE1037" s="133"/>
      <c r="AF1037" s="135" t="str">
        <f t="array" ref="AF1037">xlookup($E:$E,'CLV2'!$A:$A,'CLV2'!E:E)</f>
        <v>2.FRUITS</v>
      </c>
      <c r="AG1037" s="135" t="str">
        <f t="shared" si="10"/>
        <v>KG</v>
      </c>
      <c r="AH1037" s="136">
        <f t="shared" si="11"/>
        <v>0.00522875817</v>
      </c>
      <c r="AI1037" s="137">
        <f t="array" ref="AI1037">XLOOKUP(E1037,'Đơn giá'!A:A,'Đơn giá'!D:D)</f>
        <v>24000</v>
      </c>
      <c r="AJ1037" s="138">
        <f t="shared" si="12"/>
        <v>1920</v>
      </c>
      <c r="AK1037" s="138">
        <f t="shared" si="13"/>
        <v>1920</v>
      </c>
      <c r="AL1037" s="138">
        <f t="shared" si="14"/>
        <v>0</v>
      </c>
      <c r="AM1037" s="138">
        <f t="shared" si="15"/>
        <v>0</v>
      </c>
      <c r="AN1037" s="138">
        <f t="shared" si="16"/>
        <v>0</v>
      </c>
      <c r="AO1037" s="139" t="str">
        <f t="array" ref="AO1037">XLOOKUP($D:$D,'DS ST'!$J:$J,'DS ST'!K:K)</f>
        <v>SC009565 - Cao Chánh Tuấn</v>
      </c>
      <c r="AP1037" s="139" t="str">
        <f t="array" ref="AP1037">XLOOKUP($D:$D,'DS ST'!$J:$J,'DS ST'!L:L)</f>
        <v>Võ Thị Huệ</v>
      </c>
      <c r="AQ1037" s="139" t="str">
        <f t="array" ref="AQ1037">XLOOKUP($D:$D,'DS ST'!$J:$J,'DS ST'!M:M)</f>
        <v>HCM 010</v>
      </c>
      <c r="AR1037" s="140"/>
      <c r="AS1037" s="140"/>
      <c r="AT1037" s="135" t="str">
        <f t="array" ref="AT1037">xlookup($E:$E,'CLV2'!$A:$A,'CLV2'!$F:$F)</f>
        <v>3.LOCAL FRUITS</v>
      </c>
      <c r="AU1037" s="135" t="str">
        <f t="array" ref="AU1037">xlookup($E:$E,'CLV2'!$A:$A,'CLV2'!$G:$G)</f>
        <v>4.Dưa Hấu</v>
      </c>
      <c r="AV1037" s="142"/>
      <c r="AW1037" s="143"/>
      <c r="AX1037" s="144"/>
    </row>
    <row r="1038" ht="22.5" customHeight="1">
      <c r="A1038" s="113"/>
      <c r="B1038" s="114">
        <v>46236.0</v>
      </c>
      <c r="C1038" s="115" t="s">
        <v>1141</v>
      </c>
      <c r="D1038" s="116" t="str">
        <f>VLOOKUP(C1038,'DS ST'!A:B,2,0)</f>
        <v>PHG</v>
      </c>
      <c r="E1038" s="117">
        <v>1101062.0</v>
      </c>
      <c r="F1038" s="115" t="s">
        <v>103</v>
      </c>
      <c r="G1038" s="115" t="s">
        <v>104</v>
      </c>
      <c r="H1038" s="118">
        <v>10.0</v>
      </c>
      <c r="I1038" s="118">
        <v>9.955</v>
      </c>
      <c r="J1038" s="119">
        <f t="shared" si="4"/>
        <v>0.045</v>
      </c>
      <c r="K1038" s="115" t="s">
        <v>5806</v>
      </c>
      <c r="L1038" s="121" t="str">
        <f t="shared" si="5"/>
        <v>PT16032201101062</v>
      </c>
      <c r="M1038" s="219" t="s">
        <v>5807</v>
      </c>
      <c r="N1038" s="122">
        <v>0.04499999999999993</v>
      </c>
      <c r="O1038" s="122"/>
      <c r="P1038" s="119">
        <f t="shared" si="6"/>
        <v>0</v>
      </c>
      <c r="Q1038" s="124"/>
      <c r="R1038" s="124"/>
      <c r="S1038" s="124"/>
      <c r="T1038" s="125" t="s">
        <v>3271</v>
      </c>
      <c r="U1038" s="126" t="s">
        <v>697</v>
      </c>
      <c r="V1038" s="127" t="s">
        <v>492</v>
      </c>
      <c r="W1038" s="129" t="str">
        <f t="shared" si="7"/>
        <v>Hao hụt</v>
      </c>
      <c r="X1038" s="129" t="str">
        <f t="shared" si="34"/>
        <v/>
      </c>
      <c r="Y1038" s="154" t="s">
        <v>499</v>
      </c>
      <c r="Z1038" s="131" t="s">
        <v>745</v>
      </c>
      <c r="AA1038" s="124"/>
      <c r="AB1038" s="132"/>
      <c r="AC1038" s="133"/>
      <c r="AD1038" s="134"/>
      <c r="AE1038" s="133"/>
      <c r="AF1038" s="135" t="str">
        <f t="array" ref="AF1038">xlookup($E:$E,'CLV2'!$A:$A,'CLV2'!E:E)</f>
        <v>2.FRUITS</v>
      </c>
      <c r="AG1038" s="135" t="str">
        <f t="shared" si="10"/>
        <v>KG</v>
      </c>
      <c r="AH1038" s="136">
        <f t="shared" si="11"/>
        <v>0.0045</v>
      </c>
      <c r="AI1038" s="137">
        <f t="array" ref="AI1038">XLOOKUP(E1038,'Đơn giá'!A:A,'Đơn giá'!D:D)</f>
        <v>23000</v>
      </c>
      <c r="AJ1038" s="138">
        <f t="shared" si="12"/>
        <v>1035</v>
      </c>
      <c r="AK1038" s="138">
        <f t="shared" si="13"/>
        <v>1035</v>
      </c>
      <c r="AL1038" s="138">
        <f t="shared" si="14"/>
        <v>0</v>
      </c>
      <c r="AM1038" s="138">
        <f t="shared" si="15"/>
        <v>0</v>
      </c>
      <c r="AN1038" s="138">
        <f t="shared" si="16"/>
        <v>0</v>
      </c>
      <c r="AO1038" s="139" t="str">
        <f t="array" ref="AO1038">XLOOKUP($D:$D,'DS ST'!$J:$J,'DS ST'!K:K)</f>
        <v>SC009565 - Cao Chánh Tuấn</v>
      </c>
      <c r="AP1038" s="139" t="str">
        <f t="array" ref="AP1038">XLOOKUP($D:$D,'DS ST'!$J:$J,'DS ST'!L:L)</f>
        <v>Võ Thị Huệ</v>
      </c>
      <c r="AQ1038" s="139" t="str">
        <f t="array" ref="AQ1038">XLOOKUP($D:$D,'DS ST'!$J:$J,'DS ST'!M:M)</f>
        <v>HCM 010</v>
      </c>
      <c r="AR1038" s="140"/>
      <c r="AS1038" s="140"/>
      <c r="AT1038" s="135" t="str">
        <f t="array" ref="AT1038">xlookup($E:$E,'CLV2'!$A:$A,'CLV2'!$F:$F)</f>
        <v>3.LOCAL FRUITS</v>
      </c>
      <c r="AU1038" s="135" t="str">
        <f t="array" ref="AU1038">xlookup($E:$E,'CLV2'!$A:$A,'CLV2'!$G:$G)</f>
        <v>4.Chuối</v>
      </c>
      <c r="AV1038" s="142"/>
      <c r="AW1038" s="143"/>
      <c r="AX1038" s="144"/>
    </row>
    <row r="1039" ht="22.5" customHeight="1">
      <c r="A1039" s="113"/>
      <c r="B1039" s="114">
        <v>46236.0</v>
      </c>
      <c r="C1039" s="115" t="s">
        <v>1141</v>
      </c>
      <c r="D1039" s="116" t="str">
        <f>VLOOKUP(C1039,'DS ST'!A:B,2,0)</f>
        <v>PHG</v>
      </c>
      <c r="E1039" s="117">
        <v>1101079.0</v>
      </c>
      <c r="F1039" s="115" t="s">
        <v>2047</v>
      </c>
      <c r="G1039" s="115" t="s">
        <v>104</v>
      </c>
      <c r="H1039" s="118">
        <v>6.0</v>
      </c>
      <c r="I1039" s="118">
        <v>5.318</v>
      </c>
      <c r="J1039" s="119">
        <f t="shared" si="4"/>
        <v>0.682</v>
      </c>
      <c r="K1039" s="115" t="s">
        <v>5806</v>
      </c>
      <c r="L1039" s="121" t="str">
        <f t="shared" si="5"/>
        <v>PT16032201101079</v>
      </c>
      <c r="M1039" s="219" t="s">
        <v>5807</v>
      </c>
      <c r="N1039" s="122"/>
      <c r="O1039" s="122"/>
      <c r="P1039" s="119">
        <f t="shared" si="6"/>
        <v>0.682</v>
      </c>
      <c r="Q1039" s="124"/>
      <c r="R1039" s="124"/>
      <c r="S1039" s="124"/>
      <c r="T1039" s="125" t="s">
        <v>3271</v>
      </c>
      <c r="U1039" s="126" t="s">
        <v>697</v>
      </c>
      <c r="V1039" s="127" t="s">
        <v>1500</v>
      </c>
      <c r="W1039" s="129" t="str">
        <f t="shared" si="7"/>
        <v/>
      </c>
      <c r="X1039" s="129" t="str">
        <f t="shared" si="34"/>
        <v/>
      </c>
      <c r="Y1039" s="154" t="s">
        <v>499</v>
      </c>
      <c r="Z1039" s="131" t="s">
        <v>745</v>
      </c>
      <c r="AA1039" s="124"/>
      <c r="AB1039" s="132"/>
      <c r="AC1039" s="133"/>
      <c r="AD1039" s="134"/>
      <c r="AE1039" s="133"/>
      <c r="AF1039" s="135" t="str">
        <f t="array" ref="AF1039">xlookup($E:$E,'CLV2'!$A:$A,'CLV2'!E:E)</f>
        <v>2.FRUITS</v>
      </c>
      <c r="AG1039" s="135" t="str">
        <f t="shared" si="10"/>
        <v>KG</v>
      </c>
      <c r="AH1039" s="136">
        <f t="shared" si="11"/>
        <v>0.1136666667</v>
      </c>
      <c r="AI1039" s="137">
        <f t="array" ref="AI1039">XLOOKUP(E1039,'Đơn giá'!A:A,'Đơn giá'!D:D)</f>
        <v>69416</v>
      </c>
      <c r="AJ1039" s="138">
        <f t="shared" si="12"/>
        <v>47341.712</v>
      </c>
      <c r="AK1039" s="138">
        <f t="shared" si="13"/>
        <v>0</v>
      </c>
      <c r="AL1039" s="138">
        <f t="shared" si="14"/>
        <v>0</v>
      </c>
      <c r="AM1039" s="138">
        <f t="shared" si="15"/>
        <v>47341.712</v>
      </c>
      <c r="AN1039" s="138">
        <f t="shared" si="16"/>
        <v>0</v>
      </c>
      <c r="AO1039" s="139" t="str">
        <f t="array" ref="AO1039">XLOOKUP($D:$D,'DS ST'!$J:$J,'DS ST'!K:K)</f>
        <v>SC009565 - Cao Chánh Tuấn</v>
      </c>
      <c r="AP1039" s="139" t="str">
        <f t="array" ref="AP1039">XLOOKUP($D:$D,'DS ST'!$J:$J,'DS ST'!L:L)</f>
        <v>Võ Thị Huệ</v>
      </c>
      <c r="AQ1039" s="139" t="str">
        <f t="array" ref="AQ1039">XLOOKUP($D:$D,'DS ST'!$J:$J,'DS ST'!M:M)</f>
        <v>HCM 010</v>
      </c>
      <c r="AR1039" s="140"/>
      <c r="AS1039" s="140"/>
      <c r="AT1039" s="135" t="str">
        <f t="array" ref="AT1039">xlookup($E:$E,'CLV2'!$A:$A,'CLV2'!$F:$F)</f>
        <v>3.LOCAL FRUITS</v>
      </c>
      <c r="AU1039" s="135" t="str">
        <f t="array" ref="AU1039">xlookup($E:$E,'CLV2'!$A:$A,'CLV2'!$G:$G)</f>
        <v>4.Bơ</v>
      </c>
      <c r="AV1039" s="142"/>
      <c r="AW1039" s="143"/>
      <c r="AX1039" s="144"/>
    </row>
    <row r="1040" ht="22.5" customHeight="1">
      <c r="A1040" s="113"/>
      <c r="B1040" s="114">
        <v>46236.0</v>
      </c>
      <c r="C1040" s="115" t="s">
        <v>1141</v>
      </c>
      <c r="D1040" s="116" t="str">
        <f>VLOOKUP(C1040,'DS ST'!A:B,2,0)</f>
        <v>PHG</v>
      </c>
      <c r="E1040" s="117">
        <v>1101366.0</v>
      </c>
      <c r="F1040" s="115" t="s">
        <v>1804</v>
      </c>
      <c r="G1040" s="115" t="s">
        <v>104</v>
      </c>
      <c r="H1040" s="118">
        <v>12.3</v>
      </c>
      <c r="I1040" s="118">
        <v>12.18</v>
      </c>
      <c r="J1040" s="119">
        <f t="shared" si="4"/>
        <v>0.12</v>
      </c>
      <c r="K1040" s="115" t="s">
        <v>5806</v>
      </c>
      <c r="L1040" s="121" t="str">
        <f t="shared" si="5"/>
        <v>PT16032201101366</v>
      </c>
      <c r="M1040" s="219" t="s">
        <v>5807</v>
      </c>
      <c r="N1040" s="122">
        <v>0.120000000000001</v>
      </c>
      <c r="O1040" s="122"/>
      <c r="P1040" s="119">
        <f t="shared" si="6"/>
        <v>0</v>
      </c>
      <c r="Q1040" s="124"/>
      <c r="R1040" s="124"/>
      <c r="S1040" s="124"/>
      <c r="T1040" s="125" t="s">
        <v>3271</v>
      </c>
      <c r="U1040" s="126" t="s">
        <v>697</v>
      </c>
      <c r="V1040" s="127" t="s">
        <v>492</v>
      </c>
      <c r="W1040" s="129" t="str">
        <f t="shared" si="7"/>
        <v>Hao hụt</v>
      </c>
      <c r="X1040" s="129" t="str">
        <f t="shared" si="34"/>
        <v/>
      </c>
      <c r="Y1040" s="154" t="s">
        <v>499</v>
      </c>
      <c r="Z1040" s="131" t="s">
        <v>745</v>
      </c>
      <c r="AA1040" s="124"/>
      <c r="AB1040" s="132"/>
      <c r="AC1040" s="133"/>
      <c r="AD1040" s="134"/>
      <c r="AE1040" s="133"/>
      <c r="AF1040" s="135" t="str">
        <f t="array" ref="AF1040">xlookup($E:$E,'CLV2'!$A:$A,'CLV2'!E:E)</f>
        <v>2.VEGETABLES</v>
      </c>
      <c r="AG1040" s="135" t="str">
        <f t="shared" si="10"/>
        <v>KG</v>
      </c>
      <c r="AH1040" s="136">
        <f t="shared" si="11"/>
        <v>0.009756097561</v>
      </c>
      <c r="AI1040" s="137">
        <f t="array" ref="AI1040">XLOOKUP(E1040,'Đơn giá'!A:A,'Đơn giá'!D:D)</f>
        <v>55000</v>
      </c>
      <c r="AJ1040" s="138">
        <f t="shared" si="12"/>
        <v>6600</v>
      </c>
      <c r="AK1040" s="138">
        <f t="shared" si="13"/>
        <v>6600</v>
      </c>
      <c r="AL1040" s="138">
        <f t="shared" si="14"/>
        <v>0</v>
      </c>
      <c r="AM1040" s="138">
        <f t="shared" si="15"/>
        <v>0</v>
      </c>
      <c r="AN1040" s="138">
        <f t="shared" si="16"/>
        <v>0</v>
      </c>
      <c r="AO1040" s="139" t="str">
        <f t="array" ref="AO1040">XLOOKUP($D:$D,'DS ST'!$J:$J,'DS ST'!K:K)</f>
        <v>SC009565 - Cao Chánh Tuấn</v>
      </c>
      <c r="AP1040" s="139" t="str">
        <f t="array" ref="AP1040">XLOOKUP($D:$D,'DS ST'!$J:$J,'DS ST'!L:L)</f>
        <v>Võ Thị Huệ</v>
      </c>
      <c r="AQ1040" s="139" t="str">
        <f t="array" ref="AQ1040">XLOOKUP($D:$D,'DS ST'!$J:$J,'DS ST'!M:M)</f>
        <v>HCM 010</v>
      </c>
      <c r="AR1040" s="140"/>
      <c r="AS1040" s="140"/>
      <c r="AT1040" s="135" t="str">
        <f t="array" ref="AT1040">xlookup($E:$E,'CLV2'!$A:$A,'CLV2'!$F:$F)</f>
        <v>3.LEAFY VEGGIES</v>
      </c>
      <c r="AU1040" s="135" t="str">
        <f t="array" ref="AU1040">xlookup($E:$E,'CLV2'!$A:$A,'CLV2'!$G:$G)</f>
        <v>4.Rau Ăn Bông</v>
      </c>
      <c r="AV1040" s="142"/>
      <c r="AW1040" s="143"/>
      <c r="AX1040" s="144"/>
    </row>
    <row r="1041" ht="22.5" customHeight="1">
      <c r="A1041" s="113"/>
      <c r="B1041" s="114">
        <v>46236.0</v>
      </c>
      <c r="C1041" s="115" t="s">
        <v>1141</v>
      </c>
      <c r="D1041" s="116" t="str">
        <f>VLOOKUP(C1041,'DS ST'!A:B,2,0)</f>
        <v>PHG</v>
      </c>
      <c r="E1041" s="117">
        <v>1101372.0</v>
      </c>
      <c r="F1041" s="115" t="s">
        <v>1066</v>
      </c>
      <c r="G1041" s="115" t="s">
        <v>104</v>
      </c>
      <c r="H1041" s="118">
        <v>4.0</v>
      </c>
      <c r="I1041" s="118">
        <v>3.51</v>
      </c>
      <c r="J1041" s="119">
        <f t="shared" si="4"/>
        <v>0.49</v>
      </c>
      <c r="K1041" s="115" t="s">
        <v>5806</v>
      </c>
      <c r="L1041" s="121" t="str">
        <f t="shared" si="5"/>
        <v>PT16032201101372</v>
      </c>
      <c r="M1041" s="219" t="s">
        <v>5807</v>
      </c>
      <c r="N1041" s="122"/>
      <c r="O1041" s="122"/>
      <c r="P1041" s="119">
        <f t="shared" si="6"/>
        <v>0.49</v>
      </c>
      <c r="Q1041" s="124"/>
      <c r="R1041" s="124"/>
      <c r="S1041" s="124"/>
      <c r="T1041" s="125" t="s">
        <v>3271</v>
      </c>
      <c r="U1041" s="126" t="s">
        <v>697</v>
      </c>
      <c r="V1041" s="127" t="s">
        <v>1500</v>
      </c>
      <c r="W1041" s="129" t="str">
        <f t="shared" si="7"/>
        <v/>
      </c>
      <c r="X1041" s="129" t="str">
        <f t="shared" si="34"/>
        <v/>
      </c>
      <c r="Y1041" s="154" t="s">
        <v>499</v>
      </c>
      <c r="Z1041" s="131" t="s">
        <v>745</v>
      </c>
      <c r="AA1041" s="124"/>
      <c r="AB1041" s="132"/>
      <c r="AC1041" s="133"/>
      <c r="AD1041" s="134"/>
      <c r="AE1041" s="133"/>
      <c r="AF1041" s="135" t="str">
        <f t="array" ref="AF1041">xlookup($E:$E,'CLV2'!$A:$A,'CLV2'!E:E)</f>
        <v>2.VEGETABLES</v>
      </c>
      <c r="AG1041" s="135" t="str">
        <f t="shared" si="10"/>
        <v>KG</v>
      </c>
      <c r="AH1041" s="136">
        <f t="shared" si="11"/>
        <v>0.1225</v>
      </c>
      <c r="AI1041" s="137">
        <f t="array" ref="AI1041">XLOOKUP(E1041,'Đơn giá'!A:A,'Đơn giá'!D:D)</f>
        <v>35000</v>
      </c>
      <c r="AJ1041" s="138">
        <f t="shared" si="12"/>
        <v>17150</v>
      </c>
      <c r="AK1041" s="138">
        <f t="shared" si="13"/>
        <v>0</v>
      </c>
      <c r="AL1041" s="138">
        <f t="shared" si="14"/>
        <v>0</v>
      </c>
      <c r="AM1041" s="138">
        <f t="shared" si="15"/>
        <v>17150</v>
      </c>
      <c r="AN1041" s="138">
        <f t="shared" si="16"/>
        <v>0</v>
      </c>
      <c r="AO1041" s="139" t="str">
        <f t="array" ref="AO1041">XLOOKUP($D:$D,'DS ST'!$J:$J,'DS ST'!K:K)</f>
        <v>SC009565 - Cao Chánh Tuấn</v>
      </c>
      <c r="AP1041" s="139" t="str">
        <f t="array" ref="AP1041">XLOOKUP($D:$D,'DS ST'!$J:$J,'DS ST'!L:L)</f>
        <v>Võ Thị Huệ</v>
      </c>
      <c r="AQ1041" s="139" t="str">
        <f t="array" ref="AQ1041">XLOOKUP($D:$D,'DS ST'!$J:$J,'DS ST'!M:M)</f>
        <v>HCM 010</v>
      </c>
      <c r="AR1041" s="140"/>
      <c r="AS1041" s="140"/>
      <c r="AT1041" s="135" t="str">
        <f t="array" ref="AT1041">xlookup($E:$E,'CLV2'!$A:$A,'CLV2'!$F:$F)</f>
        <v>3.LEAFY VEGGIES</v>
      </c>
      <c r="AU1041" s="135" t="str">
        <f t="array" ref="AU1041">xlookup($E:$E,'CLV2'!$A:$A,'CLV2'!$G:$G)</f>
        <v>4.Bắp Cải, Cải Thảo</v>
      </c>
      <c r="AV1041" s="142"/>
      <c r="AW1041" s="143"/>
      <c r="AX1041" s="144"/>
    </row>
    <row r="1042" ht="22.5" customHeight="1">
      <c r="A1042" s="113"/>
      <c r="B1042" s="114">
        <v>46236.0</v>
      </c>
      <c r="C1042" s="115" t="s">
        <v>1141</v>
      </c>
      <c r="D1042" s="116" t="str">
        <f>VLOOKUP(C1042,'DS ST'!A:B,2,0)</f>
        <v>PHG</v>
      </c>
      <c r="E1042" s="117">
        <v>1101592.0</v>
      </c>
      <c r="F1042" s="115" t="s">
        <v>1161</v>
      </c>
      <c r="G1042" s="115" t="s">
        <v>104</v>
      </c>
      <c r="H1042" s="118">
        <v>10.3</v>
      </c>
      <c r="I1042" s="118">
        <v>10.085</v>
      </c>
      <c r="J1042" s="119">
        <f t="shared" si="4"/>
        <v>0.215</v>
      </c>
      <c r="K1042" s="115" t="s">
        <v>5806</v>
      </c>
      <c r="L1042" s="121" t="str">
        <f t="shared" si="5"/>
        <v>PT16032201101592</v>
      </c>
      <c r="M1042" s="219" t="s">
        <v>5807</v>
      </c>
      <c r="N1042" s="122">
        <v>0.21499999999999986</v>
      </c>
      <c r="O1042" s="122"/>
      <c r="P1042" s="119">
        <f t="shared" si="6"/>
        <v>0</v>
      </c>
      <c r="Q1042" s="124"/>
      <c r="R1042" s="124"/>
      <c r="S1042" s="124"/>
      <c r="T1042" s="125" t="s">
        <v>3271</v>
      </c>
      <c r="U1042" s="126" t="s">
        <v>697</v>
      </c>
      <c r="V1042" s="127" t="s">
        <v>492</v>
      </c>
      <c r="W1042" s="129" t="str">
        <f t="shared" si="7"/>
        <v>Hao hụt</v>
      </c>
      <c r="X1042" s="129" t="str">
        <f t="shared" si="34"/>
        <v/>
      </c>
      <c r="Y1042" s="154" t="s">
        <v>499</v>
      </c>
      <c r="Z1042" s="131" t="s">
        <v>745</v>
      </c>
      <c r="AA1042" s="124"/>
      <c r="AB1042" s="132"/>
      <c r="AC1042" s="133"/>
      <c r="AD1042" s="134"/>
      <c r="AE1042" s="133"/>
      <c r="AF1042" s="135" t="str">
        <f t="array" ref="AF1042">xlookup($E:$E,'CLV2'!$A:$A,'CLV2'!E:E)</f>
        <v>2.FRUITS</v>
      </c>
      <c r="AG1042" s="135" t="str">
        <f t="shared" si="10"/>
        <v>KG</v>
      </c>
      <c r="AH1042" s="136">
        <f t="shared" si="11"/>
        <v>0.02087378641</v>
      </c>
      <c r="AI1042" s="137">
        <f t="array" ref="AI1042">XLOOKUP(E1042,'Đơn giá'!A:A,'Đơn giá'!D:D)</f>
        <v>73000</v>
      </c>
      <c r="AJ1042" s="138">
        <f t="shared" si="12"/>
        <v>15695</v>
      </c>
      <c r="AK1042" s="138">
        <f t="shared" si="13"/>
        <v>15695</v>
      </c>
      <c r="AL1042" s="138">
        <f t="shared" si="14"/>
        <v>0</v>
      </c>
      <c r="AM1042" s="138">
        <f t="shared" si="15"/>
        <v>0</v>
      </c>
      <c r="AN1042" s="138">
        <f t="shared" si="16"/>
        <v>0</v>
      </c>
      <c r="AO1042" s="139" t="str">
        <f t="array" ref="AO1042">XLOOKUP($D:$D,'DS ST'!$J:$J,'DS ST'!K:K)</f>
        <v>SC009565 - Cao Chánh Tuấn</v>
      </c>
      <c r="AP1042" s="139" t="str">
        <f t="array" ref="AP1042">XLOOKUP($D:$D,'DS ST'!$J:$J,'DS ST'!L:L)</f>
        <v>Võ Thị Huệ</v>
      </c>
      <c r="AQ1042" s="139" t="str">
        <f t="array" ref="AQ1042">XLOOKUP($D:$D,'DS ST'!$J:$J,'DS ST'!M:M)</f>
        <v>HCM 010</v>
      </c>
      <c r="AR1042" s="140"/>
      <c r="AS1042" s="140"/>
      <c r="AT1042" s="135" t="str">
        <f t="array" ref="AT1042">xlookup($E:$E,'CLV2'!$A:$A,'CLV2'!$F:$F)</f>
        <v>3.LOCAL FRUITS</v>
      </c>
      <c r="AU1042" s="135" t="str">
        <f t="array" ref="AU1042">xlookup($E:$E,'CLV2'!$A:$A,'CLV2'!$G:$G)</f>
        <v>4.Sầu Riêng</v>
      </c>
      <c r="AV1042" s="142"/>
      <c r="AW1042" s="143"/>
      <c r="AX1042" s="144"/>
    </row>
    <row r="1043" ht="22.5" customHeight="1">
      <c r="A1043" s="113"/>
      <c r="B1043" s="114">
        <v>46236.0</v>
      </c>
      <c r="C1043" s="115" t="s">
        <v>1151</v>
      </c>
      <c r="D1043" s="116" t="str">
        <f>VLOOKUP(C1043,'DS ST'!A:B,2,0)</f>
        <v>PKD</v>
      </c>
      <c r="E1043" s="117">
        <v>10908.0</v>
      </c>
      <c r="F1043" s="115" t="s">
        <v>807</v>
      </c>
      <c r="G1043" s="115" t="s">
        <v>29</v>
      </c>
      <c r="H1043" s="118">
        <v>6.0</v>
      </c>
      <c r="I1043" s="118">
        <v>3.0</v>
      </c>
      <c r="J1043" s="119">
        <f t="shared" si="4"/>
        <v>3</v>
      </c>
      <c r="K1043" s="115" t="s">
        <v>4985</v>
      </c>
      <c r="L1043" s="121" t="str">
        <f t="shared" si="5"/>
        <v>PT160321910908</v>
      </c>
      <c r="M1043" s="219" t="s">
        <v>5808</v>
      </c>
      <c r="N1043" s="122"/>
      <c r="O1043" s="187">
        <v>3.0</v>
      </c>
      <c r="P1043" s="119">
        <f t="shared" si="6"/>
        <v>0</v>
      </c>
      <c r="Q1043" s="153" t="s">
        <v>5809</v>
      </c>
      <c r="R1043" s="124"/>
      <c r="S1043" s="124"/>
      <c r="T1043" s="125"/>
      <c r="U1043" s="126" t="s">
        <v>697</v>
      </c>
      <c r="V1043" s="127" t="s">
        <v>1162</v>
      </c>
      <c r="W1043" s="129" t="str">
        <f t="shared" si="7"/>
        <v/>
      </c>
      <c r="X1043" s="129" t="str">
        <f t="shared" si="34"/>
        <v>Siêu thị</v>
      </c>
      <c r="Y1043" s="130" t="str">
        <f>IF(N(P1043)&lt;=0,"",IF(OR(T1043="Hình KDB",T1043="Hình tele",ISNUMBER(SEARCH("Hình KDB",T1043)),ISNUMBER(SEARCH("Hình tele",T1043)),ISNUMBER(SEARCH("sai code",T1043)),ISNUMBER(SEARCH("Thiếu kiện",U1043))),"Kho rau",IF(AND(T1043&lt;&gt;"Hình KDB",T1043&lt;&gt;"Hình tele"),"Chưa xác định",IF(N(O1043)&gt;0,IF(OR(T1043="Hình KDB",T1043="Hình tele",ISNUMBER(SEARCH("Hình KDB",T1043)),ISNUMBER(SEARCH("Hình tele",T1043)),ISNUMBER(SEARCH("sai code",T1043)),ISNUMBER(SEARCH("Thiếu kiện",U1043))),"Kho rau","Chưa xác định"),IF(OR(T1043="Hình KDB",T1043="Hình tele",ISNUMBER(SEARCH("Hình KDB",T1043)),ISNUMBER(SEARCH("Hình tele",T1043)),ISNUMBER(SEARCH("sai code",T1043)),ISNUMBER(SEARCH("Thiếu kiện",U1043))),"Kho rau",IF(V1043="Chưa xác định","Chưa xác định",IF(OR(V1043="DC giao thiếu",V1043="TX giao thiếu kiện",V1043="Hàng không đạt CL"),"Kho rau","")))))))</f>
        <v/>
      </c>
      <c r="Z1043" s="131" t="s">
        <v>745</v>
      </c>
      <c r="AA1043" s="124"/>
      <c r="AB1043" s="132"/>
      <c r="AC1043" s="133"/>
      <c r="AD1043" s="134"/>
      <c r="AE1043" s="133"/>
      <c r="AF1043" s="135" t="str">
        <f t="array" ref="AF1043">xlookup($E:$E,'CLV2'!$A:$A,'CLV2'!E:E)</f>
        <v>2.VEGETABLES</v>
      </c>
      <c r="AG1043" s="135" t="str">
        <f t="shared" si="10"/>
        <v>Pack</v>
      </c>
      <c r="AH1043" s="136">
        <f t="shared" si="11"/>
        <v>0.5</v>
      </c>
      <c r="AI1043" s="137">
        <f t="array" ref="AI1043">XLOOKUP(E1043,'Đơn giá'!A:A,'Đơn giá'!D:D)</f>
        <v>9000</v>
      </c>
      <c r="AJ1043" s="138">
        <f t="shared" si="12"/>
        <v>27000</v>
      </c>
      <c r="AK1043" s="138">
        <f t="shared" si="13"/>
        <v>0</v>
      </c>
      <c r="AL1043" s="138">
        <f t="shared" si="14"/>
        <v>27000</v>
      </c>
      <c r="AM1043" s="138">
        <f t="shared" si="15"/>
        <v>0</v>
      </c>
      <c r="AN1043" s="138">
        <f t="shared" si="16"/>
        <v>0</v>
      </c>
      <c r="AO1043" s="139" t="str">
        <f t="array" ref="AO1043">XLOOKUP($D:$D,'DS ST'!$J:$J,'DS ST'!K:K)</f>
        <v>SC003242 - Võ Văn Phi Hùng</v>
      </c>
      <c r="AP1043" s="139" t="str">
        <f t="array" ref="AP1043">XLOOKUP($D:$D,'DS ST'!$J:$J,'DS ST'!L:L)</f>
        <v>Võ Thị Huệ</v>
      </c>
      <c r="AQ1043" s="139" t="str">
        <f t="array" ref="AQ1043">XLOOKUP($D:$D,'DS ST'!$J:$J,'DS ST'!M:M)</f>
        <v>HCM 029</v>
      </c>
      <c r="AR1043" s="140"/>
      <c r="AS1043" s="140"/>
      <c r="AT1043" s="135" t="str">
        <f t="array" ref="AT1043">xlookup($E:$E,'CLV2'!$A:$A,'CLV2'!$F:$F)</f>
        <v>3.LEAFY VEGGIES</v>
      </c>
      <c r="AU1043" s="135" t="str">
        <f t="array" ref="AU1043">xlookup($E:$E,'CLV2'!$A:$A,'CLV2'!$G:$G)</f>
        <v>4.Rau Ăn Lá Thông Dụng</v>
      </c>
      <c r="AV1043" s="142"/>
      <c r="AW1043" s="143"/>
      <c r="AX1043" s="144"/>
    </row>
    <row r="1044" ht="22.5" customHeight="1">
      <c r="A1044" s="113"/>
      <c r="B1044" s="114">
        <v>46236.0</v>
      </c>
      <c r="C1044" s="115" t="s">
        <v>1151</v>
      </c>
      <c r="D1044" s="116" t="str">
        <f>VLOOKUP(C1044,'DS ST'!A:B,2,0)</f>
        <v>PKD</v>
      </c>
      <c r="E1044" s="117">
        <v>1101079.0</v>
      </c>
      <c r="F1044" s="115" t="s">
        <v>2047</v>
      </c>
      <c r="G1044" s="115" t="s">
        <v>104</v>
      </c>
      <c r="H1044" s="118">
        <v>3.0</v>
      </c>
      <c r="I1044" s="118">
        <v>2.93</v>
      </c>
      <c r="J1044" s="119">
        <f t="shared" si="4"/>
        <v>0.07</v>
      </c>
      <c r="K1044" s="115" t="s">
        <v>4985</v>
      </c>
      <c r="L1044" s="121" t="str">
        <f t="shared" si="5"/>
        <v>PT16032191101079</v>
      </c>
      <c r="M1044" s="219" t="s">
        <v>5808</v>
      </c>
      <c r="N1044" s="122">
        <v>0.06999999999999984</v>
      </c>
      <c r="O1044" s="122"/>
      <c r="P1044" s="119">
        <f t="shared" si="6"/>
        <v>0</v>
      </c>
      <c r="Q1044" s="124"/>
      <c r="R1044" s="124"/>
      <c r="S1044" s="124"/>
      <c r="T1044" s="125" t="s">
        <v>3271</v>
      </c>
      <c r="U1044" s="126" t="s">
        <v>697</v>
      </c>
      <c r="V1044" s="127" t="s">
        <v>492</v>
      </c>
      <c r="W1044" s="129" t="str">
        <f t="shared" si="7"/>
        <v>Hao hụt</v>
      </c>
      <c r="X1044" s="129" t="str">
        <f t="shared" si="34"/>
        <v/>
      </c>
      <c r="Y1044" s="154" t="s">
        <v>499</v>
      </c>
      <c r="Z1044" s="131" t="s">
        <v>745</v>
      </c>
      <c r="AA1044" s="124"/>
      <c r="AB1044" s="132"/>
      <c r="AC1044" s="133"/>
      <c r="AD1044" s="134"/>
      <c r="AE1044" s="133"/>
      <c r="AF1044" s="135" t="str">
        <f t="array" ref="AF1044">xlookup($E:$E,'CLV2'!$A:$A,'CLV2'!E:E)</f>
        <v>2.FRUITS</v>
      </c>
      <c r="AG1044" s="135" t="str">
        <f t="shared" si="10"/>
        <v>KG</v>
      </c>
      <c r="AH1044" s="136">
        <f t="shared" si="11"/>
        <v>0.02333333333</v>
      </c>
      <c r="AI1044" s="137">
        <f t="array" ref="AI1044">XLOOKUP(E1044,'Đơn giá'!A:A,'Đơn giá'!D:D)</f>
        <v>69416</v>
      </c>
      <c r="AJ1044" s="138">
        <f t="shared" si="12"/>
        <v>4859.12</v>
      </c>
      <c r="AK1044" s="138">
        <f t="shared" si="13"/>
        <v>4859.12</v>
      </c>
      <c r="AL1044" s="138">
        <f t="shared" si="14"/>
        <v>0</v>
      </c>
      <c r="AM1044" s="138">
        <f t="shared" si="15"/>
        <v>0</v>
      </c>
      <c r="AN1044" s="138">
        <f t="shared" si="16"/>
        <v>0</v>
      </c>
      <c r="AO1044" s="139" t="str">
        <f t="array" ref="AO1044">XLOOKUP($D:$D,'DS ST'!$J:$J,'DS ST'!K:K)</f>
        <v>SC003242 - Võ Văn Phi Hùng</v>
      </c>
      <c r="AP1044" s="139" t="str">
        <f t="array" ref="AP1044">XLOOKUP($D:$D,'DS ST'!$J:$J,'DS ST'!L:L)</f>
        <v>Võ Thị Huệ</v>
      </c>
      <c r="AQ1044" s="139" t="str">
        <f t="array" ref="AQ1044">XLOOKUP($D:$D,'DS ST'!$J:$J,'DS ST'!M:M)</f>
        <v>HCM 029</v>
      </c>
      <c r="AR1044" s="140"/>
      <c r="AS1044" s="140"/>
      <c r="AT1044" s="135" t="str">
        <f t="array" ref="AT1044">xlookup($E:$E,'CLV2'!$A:$A,'CLV2'!$F:$F)</f>
        <v>3.LOCAL FRUITS</v>
      </c>
      <c r="AU1044" s="135" t="str">
        <f t="array" ref="AU1044">xlookup($E:$E,'CLV2'!$A:$A,'CLV2'!$G:$G)</f>
        <v>4.Bơ</v>
      </c>
      <c r="AV1044" s="142"/>
      <c r="AW1044" s="143"/>
      <c r="AX1044" s="144"/>
    </row>
    <row r="1045" ht="22.5" customHeight="1">
      <c r="A1045" s="113"/>
      <c r="B1045" s="114">
        <v>46236.0</v>
      </c>
      <c r="C1045" s="115" t="s">
        <v>1151</v>
      </c>
      <c r="D1045" s="116" t="str">
        <f>VLOOKUP(C1045,'DS ST'!A:B,2,0)</f>
        <v>PKD</v>
      </c>
      <c r="E1045" s="117">
        <v>1101812.0</v>
      </c>
      <c r="F1045" s="115" t="s">
        <v>1177</v>
      </c>
      <c r="G1045" s="115" t="s">
        <v>104</v>
      </c>
      <c r="H1045" s="118">
        <v>14.9</v>
      </c>
      <c r="I1045" s="118">
        <v>14.5</v>
      </c>
      <c r="J1045" s="119">
        <f t="shared" si="4"/>
        <v>0.4</v>
      </c>
      <c r="K1045" s="115" t="s">
        <v>4985</v>
      </c>
      <c r="L1045" s="121" t="str">
        <f t="shared" si="5"/>
        <v>PT16032191101812</v>
      </c>
      <c r="M1045" s="219" t="s">
        <v>5808</v>
      </c>
      <c r="N1045" s="122">
        <v>0.40000000000000036</v>
      </c>
      <c r="O1045" s="122"/>
      <c r="P1045" s="119">
        <f t="shared" si="6"/>
        <v>0</v>
      </c>
      <c r="Q1045" s="124"/>
      <c r="R1045" s="124"/>
      <c r="S1045" s="124"/>
      <c r="T1045" s="125" t="s">
        <v>3271</v>
      </c>
      <c r="U1045" s="126" t="s">
        <v>697</v>
      </c>
      <c r="V1045" s="127" t="s">
        <v>492</v>
      </c>
      <c r="W1045" s="129" t="str">
        <f t="shared" si="7"/>
        <v>Hao hụt</v>
      </c>
      <c r="X1045" s="129" t="str">
        <f t="shared" si="34"/>
        <v/>
      </c>
      <c r="Y1045" s="154" t="s">
        <v>499</v>
      </c>
      <c r="Z1045" s="131" t="s">
        <v>745</v>
      </c>
      <c r="AA1045" s="124"/>
      <c r="AB1045" s="132"/>
      <c r="AC1045" s="133"/>
      <c r="AD1045" s="134"/>
      <c r="AE1045" s="133"/>
      <c r="AF1045" s="135" t="str">
        <f t="array" ref="AF1045">xlookup($E:$E,'CLV2'!$A:$A,'CLV2'!E:E)</f>
        <v>2.FRUITS</v>
      </c>
      <c r="AG1045" s="135" t="str">
        <f t="shared" si="10"/>
        <v>KG</v>
      </c>
      <c r="AH1045" s="136">
        <f t="shared" si="11"/>
        <v>0.02684563758</v>
      </c>
      <c r="AI1045" s="137">
        <f t="array" ref="AI1045">XLOOKUP(E1045,'Đơn giá'!A:A,'Đơn giá'!D:D)</f>
        <v>23000</v>
      </c>
      <c r="AJ1045" s="138">
        <f t="shared" si="12"/>
        <v>9200</v>
      </c>
      <c r="AK1045" s="138">
        <f t="shared" si="13"/>
        <v>9200</v>
      </c>
      <c r="AL1045" s="138">
        <f t="shared" si="14"/>
        <v>0</v>
      </c>
      <c r="AM1045" s="138">
        <f t="shared" si="15"/>
        <v>0</v>
      </c>
      <c r="AN1045" s="138">
        <f t="shared" si="16"/>
        <v>0</v>
      </c>
      <c r="AO1045" s="139" t="str">
        <f t="array" ref="AO1045">XLOOKUP($D:$D,'DS ST'!$J:$J,'DS ST'!K:K)</f>
        <v>SC003242 - Võ Văn Phi Hùng</v>
      </c>
      <c r="AP1045" s="139" t="str">
        <f t="array" ref="AP1045">XLOOKUP($D:$D,'DS ST'!$J:$J,'DS ST'!L:L)</f>
        <v>Võ Thị Huệ</v>
      </c>
      <c r="AQ1045" s="139" t="str">
        <f t="array" ref="AQ1045">XLOOKUP($D:$D,'DS ST'!$J:$J,'DS ST'!M:M)</f>
        <v>HCM 029</v>
      </c>
      <c r="AR1045" s="140"/>
      <c r="AS1045" s="140"/>
      <c r="AT1045" s="135" t="str">
        <f t="array" ref="AT1045">xlookup($E:$E,'CLV2'!$A:$A,'CLV2'!$F:$F)</f>
        <v>3.LOCAL FRUITS</v>
      </c>
      <c r="AU1045" s="135" t="str">
        <f t="array" ref="AU1045">xlookup($E:$E,'CLV2'!$A:$A,'CLV2'!$G:$G)</f>
        <v>4.Dưa Hấu</v>
      </c>
      <c r="AV1045" s="142"/>
      <c r="AW1045" s="143"/>
      <c r="AX1045" s="144"/>
    </row>
    <row r="1046" ht="22.5" customHeight="1">
      <c r="A1046" s="113"/>
      <c r="B1046" s="114">
        <v>46236.0</v>
      </c>
      <c r="C1046" s="115" t="s">
        <v>1154</v>
      </c>
      <c r="D1046" s="116" t="str">
        <f>VLOOKUP(C1046,'DS ST'!A:B,2,0)</f>
        <v>PPZ</v>
      </c>
      <c r="E1046" s="117">
        <v>1100816.0</v>
      </c>
      <c r="F1046" s="115" t="s">
        <v>919</v>
      </c>
      <c r="G1046" s="115" t="s">
        <v>104</v>
      </c>
      <c r="H1046" s="118">
        <v>15.1</v>
      </c>
      <c r="I1046" s="118">
        <v>14.99</v>
      </c>
      <c r="J1046" s="119">
        <f t="shared" si="4"/>
        <v>0.11</v>
      </c>
      <c r="K1046" s="115" t="s">
        <v>5810</v>
      </c>
      <c r="L1046" s="121" t="str">
        <f t="shared" si="5"/>
        <v>PT16032181100816</v>
      </c>
      <c r="M1046" s="219" t="s">
        <v>5811</v>
      </c>
      <c r="N1046" s="122">
        <v>0.10999999999999943</v>
      </c>
      <c r="O1046" s="122"/>
      <c r="P1046" s="119">
        <f t="shared" si="6"/>
        <v>0</v>
      </c>
      <c r="Q1046" s="124"/>
      <c r="R1046" s="124"/>
      <c r="S1046" s="124"/>
      <c r="T1046" s="125" t="s">
        <v>3271</v>
      </c>
      <c r="U1046" s="126" t="s">
        <v>697</v>
      </c>
      <c r="V1046" s="127" t="s">
        <v>492</v>
      </c>
      <c r="W1046" s="129" t="str">
        <f t="shared" si="7"/>
        <v>Hao hụt</v>
      </c>
      <c r="X1046" s="129" t="str">
        <f t="shared" si="34"/>
        <v/>
      </c>
      <c r="Y1046" s="154" t="s">
        <v>499</v>
      </c>
      <c r="Z1046" s="131" t="s">
        <v>745</v>
      </c>
      <c r="AA1046" s="124"/>
      <c r="AB1046" s="132"/>
      <c r="AC1046" s="133"/>
      <c r="AD1046" s="134"/>
      <c r="AE1046" s="133"/>
      <c r="AF1046" s="135" t="str">
        <f t="array" ref="AF1046">xlookup($E:$E,'CLV2'!$A:$A,'CLV2'!E:E)</f>
        <v>2.FRUITS</v>
      </c>
      <c r="AG1046" s="135" t="str">
        <f t="shared" si="10"/>
        <v>KG</v>
      </c>
      <c r="AH1046" s="136">
        <f t="shared" si="11"/>
        <v>0.007284768212</v>
      </c>
      <c r="AI1046" s="137">
        <f t="array" ref="AI1046">XLOOKUP(E1046,'Đơn giá'!A:A,'Đơn giá'!D:D)</f>
        <v>19000</v>
      </c>
      <c r="AJ1046" s="138">
        <f t="shared" si="12"/>
        <v>2090</v>
      </c>
      <c r="AK1046" s="138">
        <f t="shared" si="13"/>
        <v>2090</v>
      </c>
      <c r="AL1046" s="138">
        <f t="shared" si="14"/>
        <v>0</v>
      </c>
      <c r="AM1046" s="138">
        <f t="shared" si="15"/>
        <v>0</v>
      </c>
      <c r="AN1046" s="138">
        <f t="shared" si="16"/>
        <v>0</v>
      </c>
      <c r="AO1046" s="139" t="str">
        <f t="array" ref="AO1046">XLOOKUP($D:$D,'DS ST'!$J:$J,'DS ST'!K:K)</f>
        <v>SC008789 - Lê Huỳnh Thiện</v>
      </c>
      <c r="AP1046" s="139" t="str">
        <f t="array" ref="AP1046">XLOOKUP($D:$D,'DS ST'!$J:$J,'DS ST'!L:L)</f>
        <v>Nguyễn Thị Cà</v>
      </c>
      <c r="AQ1046" s="139" t="str">
        <f t="array" ref="AQ1046">XLOOKUP($D:$D,'DS ST'!$J:$J,'DS ST'!M:M)</f>
        <v>HCM 009</v>
      </c>
      <c r="AR1046" s="140"/>
      <c r="AS1046" s="140"/>
      <c r="AT1046" s="135" t="str">
        <f t="array" ref="AT1046">xlookup($E:$E,'CLV2'!$A:$A,'CLV2'!$F:$F)</f>
        <v>3.LOCAL FRUITS</v>
      </c>
      <c r="AU1046" s="135" t="str">
        <f t="array" ref="AU1046">xlookup($E:$E,'CLV2'!$A:$A,'CLV2'!$G:$G)</f>
        <v>4.Dưa Hấu</v>
      </c>
      <c r="AV1046" s="142"/>
      <c r="AW1046" s="143"/>
      <c r="AX1046" s="144"/>
    </row>
    <row r="1047" ht="22.5" customHeight="1">
      <c r="A1047" s="113"/>
      <c r="B1047" s="114">
        <v>46236.0</v>
      </c>
      <c r="C1047" s="115" t="s">
        <v>1154</v>
      </c>
      <c r="D1047" s="116" t="str">
        <f>VLOOKUP(C1047,'DS ST'!A:B,2,0)</f>
        <v>PPZ</v>
      </c>
      <c r="E1047" s="117">
        <v>1101062.0</v>
      </c>
      <c r="F1047" s="115" t="s">
        <v>103</v>
      </c>
      <c r="G1047" s="115" t="s">
        <v>104</v>
      </c>
      <c r="H1047" s="118">
        <v>10.1</v>
      </c>
      <c r="I1047" s="118">
        <v>10.01</v>
      </c>
      <c r="J1047" s="119">
        <f t="shared" si="4"/>
        <v>0.09</v>
      </c>
      <c r="K1047" s="115" t="s">
        <v>5810</v>
      </c>
      <c r="L1047" s="121" t="str">
        <f t="shared" si="5"/>
        <v>PT16032181101062</v>
      </c>
      <c r="M1047" s="219" t="s">
        <v>5811</v>
      </c>
      <c r="N1047" s="122">
        <v>0.08999999999999986</v>
      </c>
      <c r="O1047" s="122"/>
      <c r="P1047" s="119">
        <f t="shared" si="6"/>
        <v>0</v>
      </c>
      <c r="Q1047" s="124"/>
      <c r="R1047" s="124"/>
      <c r="S1047" s="124"/>
      <c r="T1047" s="125" t="s">
        <v>3271</v>
      </c>
      <c r="U1047" s="126" t="s">
        <v>697</v>
      </c>
      <c r="V1047" s="127" t="s">
        <v>492</v>
      </c>
      <c r="W1047" s="129" t="str">
        <f t="shared" si="7"/>
        <v>Hao hụt</v>
      </c>
      <c r="X1047" s="129" t="str">
        <f t="shared" si="34"/>
        <v/>
      </c>
      <c r="Y1047" s="154" t="s">
        <v>499</v>
      </c>
      <c r="Z1047" s="131" t="s">
        <v>745</v>
      </c>
      <c r="AA1047" s="124"/>
      <c r="AB1047" s="132"/>
      <c r="AC1047" s="133"/>
      <c r="AD1047" s="134"/>
      <c r="AE1047" s="133"/>
      <c r="AF1047" s="135" t="str">
        <f t="array" ref="AF1047">xlookup($E:$E,'CLV2'!$A:$A,'CLV2'!E:E)</f>
        <v>2.FRUITS</v>
      </c>
      <c r="AG1047" s="135" t="str">
        <f t="shared" si="10"/>
        <v>KG</v>
      </c>
      <c r="AH1047" s="136">
        <f t="shared" si="11"/>
        <v>0.008910891089</v>
      </c>
      <c r="AI1047" s="137">
        <f t="array" ref="AI1047">XLOOKUP(E1047,'Đơn giá'!A:A,'Đơn giá'!D:D)</f>
        <v>23000</v>
      </c>
      <c r="AJ1047" s="138">
        <f t="shared" si="12"/>
        <v>2070</v>
      </c>
      <c r="AK1047" s="138">
        <f t="shared" si="13"/>
        <v>2070</v>
      </c>
      <c r="AL1047" s="138">
        <f t="shared" si="14"/>
        <v>0</v>
      </c>
      <c r="AM1047" s="138">
        <f t="shared" si="15"/>
        <v>0</v>
      </c>
      <c r="AN1047" s="138">
        <f t="shared" si="16"/>
        <v>0</v>
      </c>
      <c r="AO1047" s="139" t="str">
        <f t="array" ref="AO1047">XLOOKUP($D:$D,'DS ST'!$J:$J,'DS ST'!K:K)</f>
        <v>SC008789 - Lê Huỳnh Thiện</v>
      </c>
      <c r="AP1047" s="139" t="str">
        <f t="array" ref="AP1047">XLOOKUP($D:$D,'DS ST'!$J:$J,'DS ST'!L:L)</f>
        <v>Nguyễn Thị Cà</v>
      </c>
      <c r="AQ1047" s="139" t="str">
        <f t="array" ref="AQ1047">XLOOKUP($D:$D,'DS ST'!$J:$J,'DS ST'!M:M)</f>
        <v>HCM 009</v>
      </c>
      <c r="AR1047" s="140"/>
      <c r="AS1047" s="140"/>
      <c r="AT1047" s="135" t="str">
        <f t="array" ref="AT1047">xlookup($E:$E,'CLV2'!$A:$A,'CLV2'!$F:$F)</f>
        <v>3.LOCAL FRUITS</v>
      </c>
      <c r="AU1047" s="135" t="str">
        <f t="array" ref="AU1047">xlookup($E:$E,'CLV2'!$A:$A,'CLV2'!$G:$G)</f>
        <v>4.Chuối</v>
      </c>
      <c r="AV1047" s="142"/>
      <c r="AW1047" s="143"/>
      <c r="AX1047" s="144"/>
    </row>
    <row r="1048" ht="22.5" customHeight="1">
      <c r="A1048" s="113"/>
      <c r="B1048" s="114">
        <v>46236.0</v>
      </c>
      <c r="C1048" s="115" t="s">
        <v>1154</v>
      </c>
      <c r="D1048" s="116" t="str">
        <f>VLOOKUP(C1048,'DS ST'!A:B,2,0)</f>
        <v>PPZ</v>
      </c>
      <c r="E1048" s="117">
        <v>1101592.0</v>
      </c>
      <c r="F1048" s="115" t="s">
        <v>1161</v>
      </c>
      <c r="G1048" s="115" t="s">
        <v>104</v>
      </c>
      <c r="H1048" s="118">
        <v>10.0</v>
      </c>
      <c r="I1048" s="118">
        <v>9.69</v>
      </c>
      <c r="J1048" s="119">
        <f t="shared" si="4"/>
        <v>0.31</v>
      </c>
      <c r="K1048" s="115" t="s">
        <v>5810</v>
      </c>
      <c r="L1048" s="121" t="str">
        <f t="shared" si="5"/>
        <v>PT16032181101592</v>
      </c>
      <c r="M1048" s="219" t="s">
        <v>5811</v>
      </c>
      <c r="N1048" s="122">
        <v>0.3100000000000005</v>
      </c>
      <c r="O1048" s="122"/>
      <c r="P1048" s="119">
        <f t="shared" si="6"/>
        <v>0</v>
      </c>
      <c r="Q1048" s="124"/>
      <c r="R1048" s="124"/>
      <c r="S1048" s="124"/>
      <c r="T1048" s="125" t="s">
        <v>3271</v>
      </c>
      <c r="U1048" s="126" t="s">
        <v>697</v>
      </c>
      <c r="V1048" s="127" t="s">
        <v>492</v>
      </c>
      <c r="W1048" s="129" t="str">
        <f t="shared" si="7"/>
        <v>Hao hụt</v>
      </c>
      <c r="X1048" s="129" t="str">
        <f t="shared" si="34"/>
        <v/>
      </c>
      <c r="Y1048" s="154" t="s">
        <v>499</v>
      </c>
      <c r="Z1048" s="131" t="s">
        <v>745</v>
      </c>
      <c r="AA1048" s="124"/>
      <c r="AB1048" s="132"/>
      <c r="AC1048" s="133"/>
      <c r="AD1048" s="134"/>
      <c r="AE1048" s="133"/>
      <c r="AF1048" s="135" t="str">
        <f t="array" ref="AF1048">xlookup($E:$E,'CLV2'!$A:$A,'CLV2'!E:E)</f>
        <v>2.FRUITS</v>
      </c>
      <c r="AG1048" s="135" t="str">
        <f t="shared" si="10"/>
        <v>KG</v>
      </c>
      <c r="AH1048" s="136">
        <f t="shared" si="11"/>
        <v>0.031</v>
      </c>
      <c r="AI1048" s="137">
        <f t="array" ref="AI1048">XLOOKUP(E1048,'Đơn giá'!A:A,'Đơn giá'!D:D)</f>
        <v>73000</v>
      </c>
      <c r="AJ1048" s="138">
        <f t="shared" si="12"/>
        <v>22630</v>
      </c>
      <c r="AK1048" s="138">
        <f t="shared" si="13"/>
        <v>22630</v>
      </c>
      <c r="AL1048" s="138">
        <f t="shared" si="14"/>
        <v>0</v>
      </c>
      <c r="AM1048" s="138">
        <f t="shared" si="15"/>
        <v>0</v>
      </c>
      <c r="AN1048" s="138">
        <f t="shared" si="16"/>
        <v>0</v>
      </c>
      <c r="AO1048" s="139" t="str">
        <f t="array" ref="AO1048">XLOOKUP($D:$D,'DS ST'!$J:$J,'DS ST'!K:K)</f>
        <v>SC008789 - Lê Huỳnh Thiện</v>
      </c>
      <c r="AP1048" s="139" t="str">
        <f t="array" ref="AP1048">XLOOKUP($D:$D,'DS ST'!$J:$J,'DS ST'!L:L)</f>
        <v>Nguyễn Thị Cà</v>
      </c>
      <c r="AQ1048" s="139" t="str">
        <f t="array" ref="AQ1048">XLOOKUP($D:$D,'DS ST'!$J:$J,'DS ST'!M:M)</f>
        <v>HCM 009</v>
      </c>
      <c r="AR1048" s="140"/>
      <c r="AS1048" s="140"/>
      <c r="AT1048" s="135" t="str">
        <f t="array" ref="AT1048">xlookup($E:$E,'CLV2'!$A:$A,'CLV2'!$F:$F)</f>
        <v>3.LOCAL FRUITS</v>
      </c>
      <c r="AU1048" s="135" t="str">
        <f t="array" ref="AU1048">xlookup($E:$E,'CLV2'!$A:$A,'CLV2'!$G:$G)</f>
        <v>4.Sầu Riêng</v>
      </c>
      <c r="AV1048" s="142"/>
      <c r="AW1048" s="143"/>
      <c r="AX1048" s="144"/>
    </row>
    <row r="1049" ht="22.5" customHeight="1">
      <c r="A1049" s="113"/>
      <c r="B1049" s="114">
        <v>46236.0</v>
      </c>
      <c r="C1049" s="115" t="s">
        <v>1170</v>
      </c>
      <c r="D1049" s="116" t="str">
        <f>VLOOKUP(C1049,'DS ST'!A:B,2,0)</f>
        <v>Q7R</v>
      </c>
      <c r="E1049" s="117">
        <v>11272.0</v>
      </c>
      <c r="F1049" s="115" t="s">
        <v>5229</v>
      </c>
      <c r="G1049" s="115" t="s">
        <v>29</v>
      </c>
      <c r="H1049" s="118">
        <v>5.0</v>
      </c>
      <c r="I1049" s="118">
        <v>0.0</v>
      </c>
      <c r="J1049" s="119">
        <f t="shared" si="4"/>
        <v>5</v>
      </c>
      <c r="K1049" s="115" t="s">
        <v>5812</v>
      </c>
      <c r="L1049" s="121" t="str">
        <f t="shared" si="5"/>
        <v>PT160321511272</v>
      </c>
      <c r="M1049" s="219" t="s">
        <v>5813</v>
      </c>
      <c r="N1049" s="122"/>
      <c r="O1049" s="122"/>
      <c r="P1049" s="119">
        <f t="shared" si="6"/>
        <v>5</v>
      </c>
      <c r="Q1049" s="124"/>
      <c r="R1049" s="124"/>
      <c r="S1049" s="153" t="s">
        <v>5814</v>
      </c>
      <c r="T1049" s="125"/>
      <c r="U1049" s="126" t="s">
        <v>697</v>
      </c>
      <c r="V1049" s="127" t="s">
        <v>1500</v>
      </c>
      <c r="W1049" s="129" t="str">
        <f t="shared" si="7"/>
        <v/>
      </c>
      <c r="X1049" s="129" t="str">
        <f t="shared" si="34"/>
        <v/>
      </c>
      <c r="Y1049" s="130" t="str">
        <f t="shared" ref="Y1049:Y1051" si="57">IF(N(P1049)&lt;=0,"",IF(OR(T1049="Hình KDB",T1049="Hình tele",ISNUMBER(SEARCH("Hình KDB",T1049)),ISNUMBER(SEARCH("Hình tele",T1049)),ISNUMBER(SEARCH("sai code",T1049)),ISNUMBER(SEARCH("Thiếu kiện",U1049))),"Kho rau",IF(AND(T1049&lt;&gt;"Hình KDB",T1049&lt;&gt;"Hình tele"),"Chưa xác định",IF(N(O1049)&gt;0,IF(OR(T1049="Hình KDB",T1049="Hình tele",ISNUMBER(SEARCH("Hình KDB",T1049)),ISNUMBER(SEARCH("Hình tele",T1049)),ISNUMBER(SEARCH("sai code",T1049)),ISNUMBER(SEARCH("Thiếu kiện",U1049))),"Kho rau","Chưa xác định"),IF(OR(T1049="Hình KDB",T1049="Hình tele",ISNUMBER(SEARCH("Hình KDB",T1049)),ISNUMBER(SEARCH("Hình tele",T1049)),ISNUMBER(SEARCH("sai code",T1049)),ISNUMBER(SEARCH("Thiếu kiện",U1049))),"Kho rau",IF(V1049="Chưa xác định","Chưa xác định",IF(OR(V1049="DC giao thiếu",V1049="TX giao thiếu kiện",V1049="Hàng không đạt CL"),"Kho rau","")))))))</f>
        <v>Chưa xác định</v>
      </c>
      <c r="Z1049" s="131" t="s">
        <v>3828</v>
      </c>
      <c r="AA1049" s="124"/>
      <c r="AB1049" s="132"/>
      <c r="AC1049" s="133"/>
      <c r="AD1049" s="134"/>
      <c r="AE1049" s="133"/>
      <c r="AF1049" s="135" t="str">
        <f t="array" ref="AF1049">xlookup($E:$E,'CLV2'!$A:$A,'CLV2'!E:E)</f>
        <v>2.VEGETABLES</v>
      </c>
      <c r="AG1049" s="135" t="str">
        <f t="shared" si="10"/>
        <v>Pack</v>
      </c>
      <c r="AH1049" s="136">
        <f t="shared" si="11"/>
        <v>1</v>
      </c>
      <c r="AI1049" s="137">
        <f t="array" ref="AI1049">XLOOKUP(E1049,'Đơn giá'!A:A,'Đơn giá'!D:D)</f>
        <v>20000</v>
      </c>
      <c r="AJ1049" s="138">
        <f t="shared" si="12"/>
        <v>100000</v>
      </c>
      <c r="AK1049" s="138">
        <f t="shared" si="13"/>
        <v>0</v>
      </c>
      <c r="AL1049" s="138">
        <f t="shared" si="14"/>
        <v>0</v>
      </c>
      <c r="AM1049" s="138">
        <f t="shared" si="15"/>
        <v>0</v>
      </c>
      <c r="AN1049" s="138">
        <f t="shared" si="16"/>
        <v>100000</v>
      </c>
      <c r="AO1049" s="139" t="str">
        <f t="array" ref="AO1049">XLOOKUP($D:$D,'DS ST'!$J:$J,'DS ST'!K:K)</f>
        <v>SC005141 - Phạm Duy</v>
      </c>
      <c r="AP1049" s="139" t="str">
        <f t="array" ref="AP1049">XLOOKUP($D:$D,'DS ST'!$J:$J,'DS ST'!L:L)</f>
        <v>Võ Thị Huệ</v>
      </c>
      <c r="AQ1049" s="139" t="str">
        <f t="array" ref="AQ1049">XLOOKUP($D:$D,'DS ST'!$J:$J,'DS ST'!M:M)</f>
        <v>HCM 024</v>
      </c>
      <c r="AR1049" s="140"/>
      <c r="AS1049" s="140"/>
      <c r="AT1049" s="135" t="str">
        <f t="array" ref="AT1049">xlookup($E:$E,'CLV2'!$A:$A,'CLV2'!$F:$F)</f>
        <v>3.LEAFY VEGGIES</v>
      </c>
      <c r="AU1049" s="135" t="str">
        <f t="array" ref="AU1049">xlookup($E:$E,'CLV2'!$A:$A,'CLV2'!$G:$G)</f>
        <v>4.Rau Ăn Bông</v>
      </c>
      <c r="AV1049" s="142"/>
      <c r="AW1049" s="143"/>
      <c r="AX1049" s="144"/>
    </row>
    <row r="1050" ht="22.5" customHeight="1">
      <c r="A1050" s="113"/>
      <c r="B1050" s="114">
        <v>46236.0</v>
      </c>
      <c r="C1050" s="115" t="s">
        <v>1170</v>
      </c>
      <c r="D1050" s="116" t="str">
        <f>VLOOKUP(C1050,'DS ST'!A:B,2,0)</f>
        <v>Q7R</v>
      </c>
      <c r="E1050" s="117">
        <v>11374.0</v>
      </c>
      <c r="F1050" s="115" t="s">
        <v>1412</v>
      </c>
      <c r="G1050" s="115" t="s">
        <v>275</v>
      </c>
      <c r="H1050" s="118">
        <v>10.0</v>
      </c>
      <c r="I1050" s="118">
        <v>5.0</v>
      </c>
      <c r="J1050" s="119">
        <f t="shared" si="4"/>
        <v>5</v>
      </c>
      <c r="K1050" s="115" t="s">
        <v>5812</v>
      </c>
      <c r="L1050" s="121" t="str">
        <f t="shared" si="5"/>
        <v>PT160321511374</v>
      </c>
      <c r="M1050" s="219" t="s">
        <v>5813</v>
      </c>
      <c r="N1050" s="122"/>
      <c r="O1050" s="122"/>
      <c r="P1050" s="119">
        <f t="shared" si="6"/>
        <v>5</v>
      </c>
      <c r="Q1050" s="124"/>
      <c r="R1050" s="124"/>
      <c r="S1050" s="153" t="s">
        <v>5814</v>
      </c>
      <c r="T1050" s="125" t="s">
        <v>3271</v>
      </c>
      <c r="U1050" s="126" t="s">
        <v>697</v>
      </c>
      <c r="V1050" s="127" t="s">
        <v>1500</v>
      </c>
      <c r="W1050" s="129" t="str">
        <f t="shared" si="7"/>
        <v/>
      </c>
      <c r="X1050" s="129" t="str">
        <f t="shared" si="34"/>
        <v/>
      </c>
      <c r="Y1050" s="130" t="str">
        <f t="shared" si="57"/>
        <v>Kho rau</v>
      </c>
      <c r="Z1050" s="131" t="s">
        <v>745</v>
      </c>
      <c r="AA1050" s="124"/>
      <c r="AB1050" s="132"/>
      <c r="AC1050" s="133"/>
      <c r="AD1050" s="134"/>
      <c r="AE1050" s="133"/>
      <c r="AF1050" s="135" t="str">
        <f t="array" ref="AF1050">xlookup($E:$E,'CLV2'!$A:$A,'CLV2'!E:E)</f>
        <v>2.VEGETABLES</v>
      </c>
      <c r="AG1050" s="135" t="str">
        <f t="shared" si="10"/>
        <v>Pack</v>
      </c>
      <c r="AH1050" s="136">
        <f t="shared" si="11"/>
        <v>0.5</v>
      </c>
      <c r="AI1050" s="137">
        <f t="array" ref="AI1050">XLOOKUP(E1050,'Đơn giá'!A:A,'Đơn giá'!D:D)</f>
        <v>13306</v>
      </c>
      <c r="AJ1050" s="138">
        <f t="shared" si="12"/>
        <v>66530</v>
      </c>
      <c r="AK1050" s="138">
        <f t="shared" si="13"/>
        <v>0</v>
      </c>
      <c r="AL1050" s="138">
        <f t="shared" si="14"/>
        <v>0</v>
      </c>
      <c r="AM1050" s="138">
        <f t="shared" si="15"/>
        <v>66530</v>
      </c>
      <c r="AN1050" s="138">
        <f t="shared" si="16"/>
        <v>0</v>
      </c>
      <c r="AO1050" s="139" t="str">
        <f t="array" ref="AO1050">XLOOKUP($D:$D,'DS ST'!$J:$J,'DS ST'!K:K)</f>
        <v>SC005141 - Phạm Duy</v>
      </c>
      <c r="AP1050" s="139" t="str">
        <f t="array" ref="AP1050">XLOOKUP($D:$D,'DS ST'!$J:$J,'DS ST'!L:L)</f>
        <v>Võ Thị Huệ</v>
      </c>
      <c r="AQ1050" s="139" t="str">
        <f t="array" ref="AQ1050">XLOOKUP($D:$D,'DS ST'!$J:$J,'DS ST'!M:M)</f>
        <v>HCM 024</v>
      </c>
      <c r="AR1050" s="140"/>
      <c r="AS1050" s="140"/>
      <c r="AT1050" s="135" t="str">
        <f t="array" ref="AT1050">xlookup($E:$E,'CLV2'!$A:$A,'CLV2'!$F:$F)</f>
        <v>3.FRUIT VEGGIES</v>
      </c>
      <c r="AU1050" s="135" t="str">
        <f t="array" ref="AU1050">xlookup($E:$E,'CLV2'!$A:$A,'CLV2'!$G:$G)</f>
        <v>4.Cà Chua, Dưa Leo, Ớt Chuông</v>
      </c>
      <c r="AV1050" s="142"/>
      <c r="AW1050" s="143"/>
      <c r="AX1050" s="144"/>
    </row>
    <row r="1051" ht="22.5" customHeight="1">
      <c r="A1051" s="113"/>
      <c r="B1051" s="114">
        <v>46236.0</v>
      </c>
      <c r="C1051" s="115" t="s">
        <v>1170</v>
      </c>
      <c r="D1051" s="116" t="str">
        <f>VLOOKUP(C1051,'DS ST'!A:B,2,0)</f>
        <v>Q7R</v>
      </c>
      <c r="E1051" s="117">
        <v>1101003.0</v>
      </c>
      <c r="F1051" s="115" t="s">
        <v>1984</v>
      </c>
      <c r="G1051" s="115" t="s">
        <v>104</v>
      </c>
      <c r="H1051" s="118">
        <v>11.9</v>
      </c>
      <c r="I1051" s="118">
        <v>10.82</v>
      </c>
      <c r="J1051" s="119">
        <f t="shared" si="4"/>
        <v>1.08</v>
      </c>
      <c r="K1051" s="115" t="s">
        <v>5812</v>
      </c>
      <c r="L1051" s="121" t="str">
        <f t="shared" si="5"/>
        <v>PT16032151101003</v>
      </c>
      <c r="M1051" s="219" t="s">
        <v>5813</v>
      </c>
      <c r="N1051" s="122"/>
      <c r="O1051" s="122"/>
      <c r="P1051" s="119">
        <f t="shared" si="6"/>
        <v>1.08</v>
      </c>
      <c r="Q1051" s="124"/>
      <c r="R1051" s="124"/>
      <c r="S1051" s="153" t="s">
        <v>5814</v>
      </c>
      <c r="T1051" s="125" t="s">
        <v>3271</v>
      </c>
      <c r="U1051" s="126" t="s">
        <v>697</v>
      </c>
      <c r="V1051" s="127" t="s">
        <v>1500</v>
      </c>
      <c r="W1051" s="129" t="str">
        <f t="shared" si="7"/>
        <v/>
      </c>
      <c r="X1051" s="129" t="str">
        <f t="shared" si="34"/>
        <v/>
      </c>
      <c r="Y1051" s="130" t="str">
        <f t="shared" si="57"/>
        <v>Kho rau</v>
      </c>
      <c r="Z1051" s="131" t="s">
        <v>745</v>
      </c>
      <c r="AA1051" s="124"/>
      <c r="AB1051" s="132"/>
      <c r="AC1051" s="133"/>
      <c r="AD1051" s="134"/>
      <c r="AE1051" s="133"/>
      <c r="AF1051" s="135" t="str">
        <f t="array" ref="AF1051">xlookup($E:$E,'CLV2'!$A:$A,'CLV2'!E:E)</f>
        <v>2.FRUITS</v>
      </c>
      <c r="AG1051" s="135" t="str">
        <f t="shared" si="10"/>
        <v>KG</v>
      </c>
      <c r="AH1051" s="136">
        <f t="shared" si="11"/>
        <v>0.09075630252</v>
      </c>
      <c r="AI1051" s="137">
        <f t="array" ref="AI1051">XLOOKUP(E1051,'Đơn giá'!A:A,'Đơn giá'!D:D)</f>
        <v>24000</v>
      </c>
      <c r="AJ1051" s="138">
        <f t="shared" si="12"/>
        <v>25920</v>
      </c>
      <c r="AK1051" s="138">
        <f t="shared" si="13"/>
        <v>0</v>
      </c>
      <c r="AL1051" s="138">
        <f t="shared" si="14"/>
        <v>0</v>
      </c>
      <c r="AM1051" s="138">
        <f t="shared" si="15"/>
        <v>25920</v>
      </c>
      <c r="AN1051" s="138">
        <f t="shared" si="16"/>
        <v>0</v>
      </c>
      <c r="AO1051" s="139" t="str">
        <f t="array" ref="AO1051">XLOOKUP($D:$D,'DS ST'!$J:$J,'DS ST'!K:K)</f>
        <v>SC005141 - Phạm Duy</v>
      </c>
      <c r="AP1051" s="139" t="str">
        <f t="array" ref="AP1051">XLOOKUP($D:$D,'DS ST'!$J:$J,'DS ST'!L:L)</f>
        <v>Võ Thị Huệ</v>
      </c>
      <c r="AQ1051" s="139" t="str">
        <f t="array" ref="AQ1051">XLOOKUP($D:$D,'DS ST'!$J:$J,'DS ST'!M:M)</f>
        <v>HCM 024</v>
      </c>
      <c r="AR1051" s="140"/>
      <c r="AS1051" s="140"/>
      <c r="AT1051" s="135" t="str">
        <f t="array" ref="AT1051">xlookup($E:$E,'CLV2'!$A:$A,'CLV2'!$F:$F)</f>
        <v>3.LOCAL FRUITS</v>
      </c>
      <c r="AU1051" s="135" t="str">
        <f t="array" ref="AU1051">xlookup($E:$E,'CLV2'!$A:$A,'CLV2'!$G:$G)</f>
        <v>4.Dưa Hấu</v>
      </c>
      <c r="AV1051" s="142"/>
      <c r="AW1051" s="143"/>
      <c r="AX1051" s="144"/>
    </row>
    <row r="1052" ht="22.5" customHeight="1">
      <c r="A1052" s="113"/>
      <c r="B1052" s="114">
        <v>46236.0</v>
      </c>
      <c r="C1052" s="115" t="s">
        <v>1170</v>
      </c>
      <c r="D1052" s="116" t="str">
        <f>VLOOKUP(C1052,'DS ST'!A:B,2,0)</f>
        <v>Q7R</v>
      </c>
      <c r="E1052" s="117">
        <v>1101302.0</v>
      </c>
      <c r="F1052" s="115" t="s">
        <v>944</v>
      </c>
      <c r="G1052" s="115" t="s">
        <v>104</v>
      </c>
      <c r="H1052" s="118">
        <v>16.0</v>
      </c>
      <c r="I1052" s="118">
        <v>15.92</v>
      </c>
      <c r="J1052" s="119">
        <f t="shared" si="4"/>
        <v>0.08</v>
      </c>
      <c r="K1052" s="115" t="s">
        <v>5812</v>
      </c>
      <c r="L1052" s="121" t="str">
        <f t="shared" si="5"/>
        <v>PT16032151101302</v>
      </c>
      <c r="M1052" s="219" t="s">
        <v>5813</v>
      </c>
      <c r="N1052" s="122">
        <v>0.08000000000000007</v>
      </c>
      <c r="O1052" s="122"/>
      <c r="P1052" s="119">
        <f t="shared" si="6"/>
        <v>0</v>
      </c>
      <c r="Q1052" s="124"/>
      <c r="R1052" s="124"/>
      <c r="S1052" s="153" t="s">
        <v>5814</v>
      </c>
      <c r="T1052" s="125" t="s">
        <v>3271</v>
      </c>
      <c r="U1052" s="126" t="s">
        <v>697</v>
      </c>
      <c r="V1052" s="127" t="s">
        <v>492</v>
      </c>
      <c r="W1052" s="129" t="str">
        <f t="shared" si="7"/>
        <v>Hao hụt</v>
      </c>
      <c r="X1052" s="129" t="str">
        <f t="shared" si="34"/>
        <v/>
      </c>
      <c r="Y1052" s="154" t="s">
        <v>499</v>
      </c>
      <c r="Z1052" s="131" t="s">
        <v>745</v>
      </c>
      <c r="AA1052" s="124"/>
      <c r="AB1052" s="132"/>
      <c r="AC1052" s="133"/>
      <c r="AD1052" s="134"/>
      <c r="AE1052" s="133"/>
      <c r="AF1052" s="135" t="str">
        <f t="array" ref="AF1052">xlookup($E:$E,'CLV2'!$A:$A,'CLV2'!E:E)</f>
        <v>2.FRUITS</v>
      </c>
      <c r="AG1052" s="135" t="str">
        <f t="shared" si="10"/>
        <v>KG</v>
      </c>
      <c r="AH1052" s="136">
        <f t="shared" si="11"/>
        <v>0.005</v>
      </c>
      <c r="AI1052" s="137">
        <f t="array" ref="AI1052">XLOOKUP(E1052,'Đơn giá'!A:A,'Đơn giá'!D:D)</f>
        <v>17500</v>
      </c>
      <c r="AJ1052" s="138">
        <f t="shared" si="12"/>
        <v>1400</v>
      </c>
      <c r="AK1052" s="138">
        <f t="shared" si="13"/>
        <v>1400</v>
      </c>
      <c r="AL1052" s="138">
        <f t="shared" si="14"/>
        <v>0</v>
      </c>
      <c r="AM1052" s="138">
        <f t="shared" si="15"/>
        <v>0</v>
      </c>
      <c r="AN1052" s="138">
        <f t="shared" si="16"/>
        <v>0</v>
      </c>
      <c r="AO1052" s="139" t="str">
        <f t="array" ref="AO1052">XLOOKUP($D:$D,'DS ST'!$J:$J,'DS ST'!K:K)</f>
        <v>SC005141 - Phạm Duy</v>
      </c>
      <c r="AP1052" s="139" t="str">
        <f t="array" ref="AP1052">XLOOKUP($D:$D,'DS ST'!$J:$J,'DS ST'!L:L)</f>
        <v>Võ Thị Huệ</v>
      </c>
      <c r="AQ1052" s="139" t="str">
        <f t="array" ref="AQ1052">XLOOKUP($D:$D,'DS ST'!$J:$J,'DS ST'!M:M)</f>
        <v>HCM 024</v>
      </c>
      <c r="AR1052" s="140"/>
      <c r="AS1052" s="140"/>
      <c r="AT1052" s="135" t="str">
        <f t="array" ref="AT1052">xlookup($E:$E,'CLV2'!$A:$A,'CLV2'!$F:$F)</f>
        <v>3.LOCAL FRUITS</v>
      </c>
      <c r="AU1052" s="135" t="str">
        <f t="array" ref="AU1052">xlookup($E:$E,'CLV2'!$A:$A,'CLV2'!$G:$G)</f>
        <v>4.Chuối</v>
      </c>
      <c r="AV1052" s="142"/>
      <c r="AW1052" s="143"/>
      <c r="AX1052" s="144"/>
    </row>
    <row r="1053" ht="22.5" customHeight="1">
      <c r="A1053" s="113"/>
      <c r="B1053" s="114">
        <v>46236.0</v>
      </c>
      <c r="C1053" s="115" t="s">
        <v>1170</v>
      </c>
      <c r="D1053" s="116" t="str">
        <f>VLOOKUP(C1053,'DS ST'!A:B,2,0)</f>
        <v>Q7R</v>
      </c>
      <c r="E1053" s="117">
        <v>8.93611440011E12</v>
      </c>
      <c r="F1053" s="115" t="s">
        <v>1370</v>
      </c>
      <c r="G1053" s="115" t="s">
        <v>29</v>
      </c>
      <c r="H1053" s="118">
        <v>14.0</v>
      </c>
      <c r="I1053" s="118">
        <v>13.0</v>
      </c>
      <c r="J1053" s="119">
        <f t="shared" si="4"/>
        <v>1</v>
      </c>
      <c r="K1053" s="115" t="s">
        <v>5812</v>
      </c>
      <c r="L1053" s="121" t="str">
        <f t="shared" si="5"/>
        <v>PT16032158936114400110</v>
      </c>
      <c r="M1053" s="219" t="s">
        <v>5813</v>
      </c>
      <c r="N1053" s="122"/>
      <c r="O1053" s="122"/>
      <c r="P1053" s="119">
        <f t="shared" si="6"/>
        <v>1</v>
      </c>
      <c r="Q1053" s="124"/>
      <c r="R1053" s="124"/>
      <c r="S1053" s="153" t="s">
        <v>5814</v>
      </c>
      <c r="T1053" s="125" t="s">
        <v>3271</v>
      </c>
      <c r="U1053" s="126" t="s">
        <v>697</v>
      </c>
      <c r="V1053" s="127" t="s">
        <v>1500</v>
      </c>
      <c r="W1053" s="129" t="str">
        <f t="shared" si="7"/>
        <v/>
      </c>
      <c r="X1053" s="129" t="str">
        <f t="shared" si="34"/>
        <v/>
      </c>
      <c r="Y1053" s="130" t="str">
        <f t="shared" ref="Y1053:Y1054" si="58">IF(N(P1053)&lt;=0,"",IF(OR(T1053="Hình KDB",T1053="Hình tele",ISNUMBER(SEARCH("Hình KDB",T1053)),ISNUMBER(SEARCH("Hình tele",T1053)),ISNUMBER(SEARCH("sai code",T1053)),ISNUMBER(SEARCH("Thiếu kiện",U1053))),"Kho rau",IF(AND(T1053&lt;&gt;"Hình KDB",T1053&lt;&gt;"Hình tele"),"Chưa xác định",IF(N(O1053)&gt;0,IF(OR(T1053="Hình KDB",T1053="Hình tele",ISNUMBER(SEARCH("Hình KDB",T1053)),ISNUMBER(SEARCH("Hình tele",T1053)),ISNUMBER(SEARCH("sai code",T1053)),ISNUMBER(SEARCH("Thiếu kiện",U1053))),"Kho rau","Chưa xác định"),IF(OR(T1053="Hình KDB",T1053="Hình tele",ISNUMBER(SEARCH("Hình KDB",T1053)),ISNUMBER(SEARCH("Hình tele",T1053)),ISNUMBER(SEARCH("sai code",T1053)),ISNUMBER(SEARCH("Thiếu kiện",U1053))),"Kho rau",IF(V1053="Chưa xác định","Chưa xác định",IF(OR(V1053="DC giao thiếu",V1053="TX giao thiếu kiện",V1053="Hàng không đạt CL"),"Kho rau","")))))))</f>
        <v>Kho rau</v>
      </c>
      <c r="Z1053" s="131" t="s">
        <v>745</v>
      </c>
      <c r="AA1053" s="124"/>
      <c r="AB1053" s="132"/>
      <c r="AC1053" s="133"/>
      <c r="AD1053" s="134"/>
      <c r="AE1053" s="133"/>
      <c r="AF1053" s="135" t="str">
        <f t="array" ref="AF1053">xlookup($E:$E,'CLV2'!$A:$A,'CLV2'!E:E)</f>
        <v>2.VEGETABLES</v>
      </c>
      <c r="AG1053" s="135" t="str">
        <f t="shared" si="10"/>
        <v>Pack</v>
      </c>
      <c r="AH1053" s="136">
        <f t="shared" si="11"/>
        <v>0.07142857143</v>
      </c>
      <c r="AI1053" s="137">
        <f t="array" ref="AI1053">XLOOKUP(E1053,'Đơn giá'!A:A,'Đơn giá'!D:D)</f>
        <v>24000</v>
      </c>
      <c r="AJ1053" s="138">
        <f t="shared" si="12"/>
        <v>24000</v>
      </c>
      <c r="AK1053" s="138">
        <f t="shared" si="13"/>
        <v>0</v>
      </c>
      <c r="AL1053" s="138">
        <f t="shared" si="14"/>
        <v>0</v>
      </c>
      <c r="AM1053" s="138">
        <f t="shared" si="15"/>
        <v>24000</v>
      </c>
      <c r="AN1053" s="138">
        <f t="shared" si="16"/>
        <v>0</v>
      </c>
      <c r="AO1053" s="139" t="str">
        <f t="array" ref="AO1053">XLOOKUP($D:$D,'DS ST'!$J:$J,'DS ST'!K:K)</f>
        <v>SC005141 - Phạm Duy</v>
      </c>
      <c r="AP1053" s="139" t="str">
        <f t="array" ref="AP1053">XLOOKUP($D:$D,'DS ST'!$J:$J,'DS ST'!L:L)</f>
        <v>Võ Thị Huệ</v>
      </c>
      <c r="AQ1053" s="139" t="str">
        <f t="array" ref="AQ1053">XLOOKUP($D:$D,'DS ST'!$J:$J,'DS ST'!M:M)</f>
        <v>HCM 024</v>
      </c>
      <c r="AR1053" s="140"/>
      <c r="AS1053" s="140"/>
      <c r="AT1053" s="135" t="str">
        <f t="array" ref="AT1053">xlookup($E:$E,'CLV2'!$A:$A,'CLV2'!$F:$F)</f>
        <v>3.LEAFY VEGGIES</v>
      </c>
      <c r="AU1053" s="135" t="str">
        <f t="array" ref="AU1053">xlookup($E:$E,'CLV2'!$A:$A,'CLV2'!$G:$G)</f>
        <v>4.Rau Cải</v>
      </c>
      <c r="AV1053" s="142"/>
      <c r="AW1053" s="143"/>
      <c r="AX1053" s="144"/>
    </row>
    <row r="1054" ht="22.5" customHeight="1">
      <c r="A1054" s="113"/>
      <c r="B1054" s="114">
        <v>46236.0</v>
      </c>
      <c r="C1054" s="115" t="s">
        <v>1174</v>
      </c>
      <c r="D1054" s="116" t="str">
        <f>VLOOKUP(C1054,'DS ST'!A:B,2,0)</f>
        <v>QHG</v>
      </c>
      <c r="E1054" s="117">
        <v>11786.0</v>
      </c>
      <c r="F1054" s="115" t="s">
        <v>1747</v>
      </c>
      <c r="G1054" s="115" t="s">
        <v>56</v>
      </c>
      <c r="H1054" s="118">
        <v>4.0</v>
      </c>
      <c r="I1054" s="118">
        <v>3.0</v>
      </c>
      <c r="J1054" s="119">
        <f t="shared" si="4"/>
        <v>1</v>
      </c>
      <c r="K1054" s="115" t="s">
        <v>5815</v>
      </c>
      <c r="L1054" s="121" t="str">
        <f t="shared" si="5"/>
        <v>PT160321411786</v>
      </c>
      <c r="M1054" s="219" t="s">
        <v>5816</v>
      </c>
      <c r="N1054" s="122"/>
      <c r="O1054" s="122"/>
      <c r="P1054" s="119">
        <f t="shared" si="6"/>
        <v>1</v>
      </c>
      <c r="Q1054" s="124"/>
      <c r="R1054" s="124"/>
      <c r="S1054" s="124"/>
      <c r="T1054" s="125" t="s">
        <v>695</v>
      </c>
      <c r="U1054" s="126" t="s">
        <v>697</v>
      </c>
      <c r="V1054" s="127" t="s">
        <v>1500</v>
      </c>
      <c r="W1054" s="129" t="str">
        <f t="shared" si="7"/>
        <v/>
      </c>
      <c r="X1054" s="129" t="str">
        <f t="shared" si="34"/>
        <v/>
      </c>
      <c r="Y1054" s="130" t="str">
        <f t="shared" si="58"/>
        <v>Kho rau</v>
      </c>
      <c r="Z1054" s="131" t="s">
        <v>745</v>
      </c>
      <c r="AA1054" s="124"/>
      <c r="AB1054" s="132"/>
      <c r="AC1054" s="133"/>
      <c r="AD1054" s="134"/>
      <c r="AE1054" s="133"/>
      <c r="AF1054" s="135" t="str">
        <f t="array" ref="AF1054">xlookup($E:$E,'CLV2'!$A:$A,'CLV2'!E:E)</f>
        <v>2.FRUITS</v>
      </c>
      <c r="AG1054" s="135" t="str">
        <f t="shared" si="10"/>
        <v>Pack</v>
      </c>
      <c r="AH1054" s="136">
        <f t="shared" si="11"/>
        <v>0.25</v>
      </c>
      <c r="AI1054" s="137" t="str">
        <f t="array" ref="AI1054">XLOOKUP(E1054,'Đơn giá'!A:A,'Đơn giá'!D:D)</f>
        <v>#N/A</v>
      </c>
      <c r="AJ1054" s="138" t="str">
        <f t="shared" si="12"/>
        <v>#N/A</v>
      </c>
      <c r="AK1054" s="138">
        <f t="shared" si="13"/>
        <v>0</v>
      </c>
      <c r="AL1054" s="138">
        <f t="shared" si="14"/>
        <v>0</v>
      </c>
      <c r="AM1054" s="138" t="str">
        <f t="shared" si="15"/>
        <v>#N/A</v>
      </c>
      <c r="AN1054" s="138">
        <f t="shared" si="16"/>
        <v>0</v>
      </c>
      <c r="AO1054" s="139" t="str">
        <f t="array" ref="AO1054">XLOOKUP($D:$D,'DS ST'!$J:$J,'DS ST'!K:K)</f>
        <v>SC006139 - Võ Minh Đạt</v>
      </c>
      <c r="AP1054" s="139" t="str">
        <f t="array" ref="AP1054">XLOOKUP($D:$D,'DS ST'!$J:$J,'DS ST'!L:L)</f>
        <v>Nguyễn Thị Cà</v>
      </c>
      <c r="AQ1054" s="139" t="str">
        <f t="array" ref="AQ1054">XLOOKUP($D:$D,'DS ST'!$J:$J,'DS ST'!M:M)</f>
        <v>HCM 018</v>
      </c>
      <c r="AR1054" s="140"/>
      <c r="AS1054" s="140"/>
      <c r="AT1054" s="135" t="str">
        <f t="array" ref="AT1054">xlookup($E:$E,'CLV2'!$A:$A,'CLV2'!$F:$F)</f>
        <v>3.LOCAL FRUITS</v>
      </c>
      <c r="AU1054" s="135" t="str">
        <f t="array" ref="AU1054">xlookup($E:$E,'CLV2'!$A:$A,'CLV2'!$G:$G)</f>
        <v>4.Trái Cây Đa Dạng</v>
      </c>
      <c r="AV1054" s="142"/>
      <c r="AW1054" s="143"/>
      <c r="AX1054" s="144"/>
    </row>
    <row r="1055" ht="22.5" customHeight="1">
      <c r="A1055" s="113"/>
      <c r="B1055" s="114">
        <v>46236.0</v>
      </c>
      <c r="C1055" s="115" t="s">
        <v>1174</v>
      </c>
      <c r="D1055" s="116" t="str">
        <f>VLOOKUP(C1055,'DS ST'!A:B,2,0)</f>
        <v>QHG</v>
      </c>
      <c r="E1055" s="117">
        <v>1100867.0</v>
      </c>
      <c r="F1055" s="115" t="s">
        <v>924</v>
      </c>
      <c r="G1055" s="115" t="s">
        <v>104</v>
      </c>
      <c r="H1055" s="118">
        <v>6.0</v>
      </c>
      <c r="I1055" s="118">
        <v>5.66</v>
      </c>
      <c r="J1055" s="119">
        <f t="shared" si="4"/>
        <v>0.34</v>
      </c>
      <c r="K1055" s="115" t="s">
        <v>5815</v>
      </c>
      <c r="L1055" s="121" t="str">
        <f t="shared" si="5"/>
        <v>PT16032141100867</v>
      </c>
      <c r="M1055" s="219" t="s">
        <v>5816</v>
      </c>
      <c r="N1055" s="122"/>
      <c r="O1055" s="122"/>
      <c r="P1055" s="119">
        <f t="shared" si="6"/>
        <v>0.34</v>
      </c>
      <c r="Q1055" s="124"/>
      <c r="R1055" s="124"/>
      <c r="S1055" s="124"/>
      <c r="T1055" s="125" t="s">
        <v>695</v>
      </c>
      <c r="U1055" s="126" t="s">
        <v>697</v>
      </c>
      <c r="V1055" s="127" t="s">
        <v>1500</v>
      </c>
      <c r="W1055" s="129" t="str">
        <f t="shared" si="7"/>
        <v/>
      </c>
      <c r="X1055" s="129" t="str">
        <f t="shared" si="34"/>
        <v/>
      </c>
      <c r="Y1055" s="154" t="s">
        <v>499</v>
      </c>
      <c r="Z1055" s="131" t="s">
        <v>745</v>
      </c>
      <c r="AA1055" s="124"/>
      <c r="AB1055" s="132"/>
      <c r="AC1055" s="133"/>
      <c r="AD1055" s="134"/>
      <c r="AE1055" s="133"/>
      <c r="AF1055" s="135" t="str">
        <f t="array" ref="AF1055">xlookup($E:$E,'CLV2'!$A:$A,'CLV2'!E:E)</f>
        <v>2.FRUITS</v>
      </c>
      <c r="AG1055" s="135" t="str">
        <f t="shared" si="10"/>
        <v>KG</v>
      </c>
      <c r="AH1055" s="136">
        <f t="shared" si="11"/>
        <v>0.05666666667</v>
      </c>
      <c r="AI1055" s="137">
        <f t="array" ref="AI1055">XLOOKUP(E1055,'Đơn giá'!A:A,'Đơn giá'!D:D)</f>
        <v>33000</v>
      </c>
      <c r="AJ1055" s="138">
        <f t="shared" si="12"/>
        <v>11220</v>
      </c>
      <c r="AK1055" s="138">
        <f t="shared" si="13"/>
        <v>0</v>
      </c>
      <c r="AL1055" s="138">
        <f t="shared" si="14"/>
        <v>0</v>
      </c>
      <c r="AM1055" s="138">
        <f t="shared" si="15"/>
        <v>11220</v>
      </c>
      <c r="AN1055" s="138">
        <f t="shared" si="16"/>
        <v>0</v>
      </c>
      <c r="AO1055" s="139" t="str">
        <f t="array" ref="AO1055">XLOOKUP($D:$D,'DS ST'!$J:$J,'DS ST'!K:K)</f>
        <v>SC006139 - Võ Minh Đạt</v>
      </c>
      <c r="AP1055" s="139" t="str">
        <f t="array" ref="AP1055">XLOOKUP($D:$D,'DS ST'!$J:$J,'DS ST'!L:L)</f>
        <v>Nguyễn Thị Cà</v>
      </c>
      <c r="AQ1055" s="139" t="str">
        <f t="array" ref="AQ1055">XLOOKUP($D:$D,'DS ST'!$J:$J,'DS ST'!M:M)</f>
        <v>HCM 018</v>
      </c>
      <c r="AR1055" s="140"/>
      <c r="AS1055" s="140"/>
      <c r="AT1055" s="135" t="str">
        <f t="array" ref="AT1055">xlookup($E:$E,'CLV2'!$A:$A,'CLV2'!$F:$F)</f>
        <v>3.LOCAL FRUITS</v>
      </c>
      <c r="AU1055" s="135" t="str">
        <f t="array" ref="AU1055">xlookup($E:$E,'CLV2'!$A:$A,'CLV2'!$G:$G)</f>
        <v>4.Bưởi</v>
      </c>
      <c r="AV1055" s="142"/>
      <c r="AW1055" s="143"/>
      <c r="AX1055" s="144"/>
    </row>
    <row r="1056" ht="22.5" customHeight="1">
      <c r="A1056" s="113"/>
      <c r="B1056" s="114">
        <v>46236.0</v>
      </c>
      <c r="C1056" s="115" t="s">
        <v>1174</v>
      </c>
      <c r="D1056" s="116" t="str">
        <f>VLOOKUP(C1056,'DS ST'!A:B,2,0)</f>
        <v>QHG</v>
      </c>
      <c r="E1056" s="117">
        <v>1101079.0</v>
      </c>
      <c r="F1056" s="115" t="s">
        <v>2047</v>
      </c>
      <c r="G1056" s="115" t="s">
        <v>104</v>
      </c>
      <c r="H1056" s="118">
        <v>6.1</v>
      </c>
      <c r="I1056" s="118">
        <v>6.06</v>
      </c>
      <c r="J1056" s="119">
        <f t="shared" si="4"/>
        <v>0.04</v>
      </c>
      <c r="K1056" s="115" t="s">
        <v>5815</v>
      </c>
      <c r="L1056" s="121" t="str">
        <f t="shared" si="5"/>
        <v>PT16032141101079</v>
      </c>
      <c r="M1056" s="219" t="s">
        <v>5816</v>
      </c>
      <c r="N1056" s="122">
        <v>0.040000000000000036</v>
      </c>
      <c r="O1056" s="122"/>
      <c r="P1056" s="119">
        <f t="shared" si="6"/>
        <v>0</v>
      </c>
      <c r="Q1056" s="124"/>
      <c r="R1056" s="124"/>
      <c r="S1056" s="124"/>
      <c r="T1056" s="125" t="s">
        <v>695</v>
      </c>
      <c r="U1056" s="126" t="s">
        <v>697</v>
      </c>
      <c r="V1056" s="127" t="s">
        <v>492</v>
      </c>
      <c r="W1056" s="129" t="str">
        <f t="shared" si="7"/>
        <v>Hao hụt</v>
      </c>
      <c r="X1056" s="129" t="str">
        <f t="shared" si="34"/>
        <v/>
      </c>
      <c r="Y1056" s="154" t="s">
        <v>499</v>
      </c>
      <c r="Z1056" s="131" t="s">
        <v>745</v>
      </c>
      <c r="AA1056" s="124"/>
      <c r="AB1056" s="132"/>
      <c r="AC1056" s="133"/>
      <c r="AD1056" s="134"/>
      <c r="AE1056" s="133"/>
      <c r="AF1056" s="135" t="str">
        <f t="array" ref="AF1056">xlookup($E:$E,'CLV2'!$A:$A,'CLV2'!E:E)</f>
        <v>2.FRUITS</v>
      </c>
      <c r="AG1056" s="135" t="str">
        <f t="shared" si="10"/>
        <v>KG</v>
      </c>
      <c r="AH1056" s="136">
        <f t="shared" si="11"/>
        <v>0.006557377049</v>
      </c>
      <c r="AI1056" s="137">
        <f t="array" ref="AI1056">XLOOKUP(E1056,'Đơn giá'!A:A,'Đơn giá'!D:D)</f>
        <v>69416</v>
      </c>
      <c r="AJ1056" s="138">
        <f t="shared" si="12"/>
        <v>2776.64</v>
      </c>
      <c r="AK1056" s="138">
        <f t="shared" si="13"/>
        <v>2776.64</v>
      </c>
      <c r="AL1056" s="138">
        <f t="shared" si="14"/>
        <v>0</v>
      </c>
      <c r="AM1056" s="138">
        <f t="shared" si="15"/>
        <v>0</v>
      </c>
      <c r="AN1056" s="138">
        <f t="shared" si="16"/>
        <v>0</v>
      </c>
      <c r="AO1056" s="139" t="str">
        <f t="array" ref="AO1056">XLOOKUP($D:$D,'DS ST'!$J:$J,'DS ST'!K:K)</f>
        <v>SC006139 - Võ Minh Đạt</v>
      </c>
      <c r="AP1056" s="139" t="str">
        <f t="array" ref="AP1056">XLOOKUP($D:$D,'DS ST'!$J:$J,'DS ST'!L:L)</f>
        <v>Nguyễn Thị Cà</v>
      </c>
      <c r="AQ1056" s="139" t="str">
        <f t="array" ref="AQ1056">XLOOKUP($D:$D,'DS ST'!$J:$J,'DS ST'!M:M)</f>
        <v>HCM 018</v>
      </c>
      <c r="AR1056" s="140"/>
      <c r="AS1056" s="140"/>
      <c r="AT1056" s="135" t="str">
        <f t="array" ref="AT1056">xlookup($E:$E,'CLV2'!$A:$A,'CLV2'!$F:$F)</f>
        <v>3.LOCAL FRUITS</v>
      </c>
      <c r="AU1056" s="135" t="str">
        <f t="array" ref="AU1056">xlookup($E:$E,'CLV2'!$A:$A,'CLV2'!$G:$G)</f>
        <v>4.Bơ</v>
      </c>
      <c r="AV1056" s="142"/>
      <c r="AW1056" s="143"/>
      <c r="AX1056" s="144"/>
    </row>
    <row r="1057" ht="22.5" customHeight="1">
      <c r="A1057" s="113"/>
      <c r="B1057" s="114">
        <v>46236.0</v>
      </c>
      <c r="C1057" s="115" t="s">
        <v>1174</v>
      </c>
      <c r="D1057" s="116" t="str">
        <f>VLOOKUP(C1057,'DS ST'!A:B,2,0)</f>
        <v>QHG</v>
      </c>
      <c r="E1057" s="117">
        <v>1101366.0</v>
      </c>
      <c r="F1057" s="115" t="s">
        <v>1804</v>
      </c>
      <c r="G1057" s="115" t="s">
        <v>104</v>
      </c>
      <c r="H1057" s="118">
        <v>8.2</v>
      </c>
      <c r="I1057" s="118">
        <v>8.1</v>
      </c>
      <c r="J1057" s="119">
        <f t="shared" si="4"/>
        <v>0.1</v>
      </c>
      <c r="K1057" s="115" t="s">
        <v>5815</v>
      </c>
      <c r="L1057" s="121" t="str">
        <f t="shared" si="5"/>
        <v>PT16032141101366</v>
      </c>
      <c r="M1057" s="219" t="s">
        <v>5816</v>
      </c>
      <c r="N1057" s="122">
        <v>0.09999999999999964</v>
      </c>
      <c r="O1057" s="122"/>
      <c r="P1057" s="119">
        <f t="shared" si="6"/>
        <v>0</v>
      </c>
      <c r="Q1057" s="124"/>
      <c r="R1057" s="124"/>
      <c r="S1057" s="124"/>
      <c r="T1057" s="125" t="s">
        <v>695</v>
      </c>
      <c r="U1057" s="126" t="s">
        <v>697</v>
      </c>
      <c r="V1057" s="127" t="s">
        <v>492</v>
      </c>
      <c r="W1057" s="129" t="str">
        <f t="shared" si="7"/>
        <v>Hao hụt</v>
      </c>
      <c r="X1057" s="129" t="str">
        <f t="shared" si="34"/>
        <v/>
      </c>
      <c r="Y1057" s="154" t="s">
        <v>499</v>
      </c>
      <c r="Z1057" s="131" t="s">
        <v>745</v>
      </c>
      <c r="AA1057" s="124"/>
      <c r="AB1057" s="132"/>
      <c r="AC1057" s="133"/>
      <c r="AD1057" s="134"/>
      <c r="AE1057" s="133"/>
      <c r="AF1057" s="135" t="str">
        <f t="array" ref="AF1057">xlookup($E:$E,'CLV2'!$A:$A,'CLV2'!E:E)</f>
        <v>2.VEGETABLES</v>
      </c>
      <c r="AG1057" s="135" t="str">
        <f t="shared" si="10"/>
        <v>KG</v>
      </c>
      <c r="AH1057" s="136">
        <f t="shared" si="11"/>
        <v>0.01219512195</v>
      </c>
      <c r="AI1057" s="137">
        <f t="array" ref="AI1057">XLOOKUP(E1057,'Đơn giá'!A:A,'Đơn giá'!D:D)</f>
        <v>55000</v>
      </c>
      <c r="AJ1057" s="138">
        <f t="shared" si="12"/>
        <v>5500</v>
      </c>
      <c r="AK1057" s="138">
        <f t="shared" si="13"/>
        <v>5500</v>
      </c>
      <c r="AL1057" s="138">
        <f t="shared" si="14"/>
        <v>0</v>
      </c>
      <c r="AM1057" s="138">
        <f t="shared" si="15"/>
        <v>0</v>
      </c>
      <c r="AN1057" s="138">
        <f t="shared" si="16"/>
        <v>0</v>
      </c>
      <c r="AO1057" s="139" t="str">
        <f t="array" ref="AO1057">XLOOKUP($D:$D,'DS ST'!$J:$J,'DS ST'!K:K)</f>
        <v>SC006139 - Võ Minh Đạt</v>
      </c>
      <c r="AP1057" s="139" t="str">
        <f t="array" ref="AP1057">XLOOKUP($D:$D,'DS ST'!$J:$J,'DS ST'!L:L)</f>
        <v>Nguyễn Thị Cà</v>
      </c>
      <c r="AQ1057" s="139" t="str">
        <f t="array" ref="AQ1057">XLOOKUP($D:$D,'DS ST'!$J:$J,'DS ST'!M:M)</f>
        <v>HCM 018</v>
      </c>
      <c r="AR1057" s="140"/>
      <c r="AS1057" s="140"/>
      <c r="AT1057" s="135" t="str">
        <f t="array" ref="AT1057">xlookup($E:$E,'CLV2'!$A:$A,'CLV2'!$F:$F)</f>
        <v>3.LEAFY VEGGIES</v>
      </c>
      <c r="AU1057" s="135" t="str">
        <f t="array" ref="AU1057">xlookup($E:$E,'CLV2'!$A:$A,'CLV2'!$G:$G)</f>
        <v>4.Rau Ăn Bông</v>
      </c>
      <c r="AV1057" s="142"/>
      <c r="AW1057" s="143"/>
      <c r="AX1057" s="144"/>
    </row>
    <row r="1058" ht="22.5" customHeight="1">
      <c r="A1058" s="113"/>
      <c r="B1058" s="114">
        <v>46236.0</v>
      </c>
      <c r="C1058" s="115" t="s">
        <v>1174</v>
      </c>
      <c r="D1058" s="116" t="str">
        <f>VLOOKUP(C1058,'DS ST'!A:B,2,0)</f>
        <v>QHG</v>
      </c>
      <c r="E1058" s="117">
        <v>1102981.0</v>
      </c>
      <c r="F1058" s="115" t="s">
        <v>5260</v>
      </c>
      <c r="G1058" s="115" t="s">
        <v>104</v>
      </c>
      <c r="H1058" s="118">
        <v>2.1</v>
      </c>
      <c r="I1058" s="118">
        <v>2.02</v>
      </c>
      <c r="J1058" s="119">
        <f t="shared" si="4"/>
        <v>0.08</v>
      </c>
      <c r="K1058" s="115" t="s">
        <v>5815</v>
      </c>
      <c r="L1058" s="121" t="str">
        <f t="shared" si="5"/>
        <v>PT16032141102981</v>
      </c>
      <c r="M1058" s="219" t="s">
        <v>5816</v>
      </c>
      <c r="N1058" s="122">
        <v>0.08000000000000007</v>
      </c>
      <c r="O1058" s="122"/>
      <c r="P1058" s="119">
        <f t="shared" si="6"/>
        <v>0</v>
      </c>
      <c r="Q1058" s="124"/>
      <c r="R1058" s="124"/>
      <c r="S1058" s="124"/>
      <c r="T1058" s="125" t="s">
        <v>695</v>
      </c>
      <c r="U1058" s="126" t="s">
        <v>697</v>
      </c>
      <c r="V1058" s="127" t="s">
        <v>492</v>
      </c>
      <c r="W1058" s="129" t="str">
        <f t="shared" si="7"/>
        <v>Hao hụt</v>
      </c>
      <c r="X1058" s="129" t="str">
        <f t="shared" si="34"/>
        <v/>
      </c>
      <c r="Y1058" s="154" t="s">
        <v>499</v>
      </c>
      <c r="Z1058" s="131" t="s">
        <v>745</v>
      </c>
      <c r="AA1058" s="124"/>
      <c r="AB1058" s="132"/>
      <c r="AC1058" s="133"/>
      <c r="AD1058" s="134"/>
      <c r="AE1058" s="133"/>
      <c r="AF1058" s="135" t="str">
        <f t="array" ref="AF1058">xlookup($E:$E,'CLV2'!$A:$A,'CLV2'!E:E)</f>
        <v>2.FRUITS</v>
      </c>
      <c r="AG1058" s="135" t="str">
        <f t="shared" si="10"/>
        <v>KG</v>
      </c>
      <c r="AH1058" s="136">
        <f t="shared" si="11"/>
        <v>0.0380952381</v>
      </c>
      <c r="AI1058" s="137" t="str">
        <f t="array" ref="AI1058">XLOOKUP(E1058,'Đơn giá'!A:A,'Đơn giá'!D:D)</f>
        <v>#N/A</v>
      </c>
      <c r="AJ1058" s="138" t="str">
        <f t="shared" si="12"/>
        <v>#N/A</v>
      </c>
      <c r="AK1058" s="138" t="str">
        <f t="shared" si="13"/>
        <v>#N/A</v>
      </c>
      <c r="AL1058" s="138">
        <f t="shared" si="14"/>
        <v>0</v>
      </c>
      <c r="AM1058" s="138" t="str">
        <f t="shared" si="15"/>
        <v>#N/A</v>
      </c>
      <c r="AN1058" s="138">
        <f t="shared" si="16"/>
        <v>0</v>
      </c>
      <c r="AO1058" s="139" t="str">
        <f t="array" ref="AO1058">XLOOKUP($D:$D,'DS ST'!$J:$J,'DS ST'!K:K)</f>
        <v>SC006139 - Võ Minh Đạt</v>
      </c>
      <c r="AP1058" s="139" t="str">
        <f t="array" ref="AP1058">XLOOKUP($D:$D,'DS ST'!$J:$J,'DS ST'!L:L)</f>
        <v>Nguyễn Thị Cà</v>
      </c>
      <c r="AQ1058" s="139" t="str">
        <f t="array" ref="AQ1058">XLOOKUP($D:$D,'DS ST'!$J:$J,'DS ST'!M:M)</f>
        <v>HCM 018</v>
      </c>
      <c r="AR1058" s="140"/>
      <c r="AS1058" s="140"/>
      <c r="AT1058" s="135" t="str">
        <f t="array" ref="AT1058">xlookup($E:$E,'CLV2'!$A:$A,'CLV2'!$F:$F)</f>
        <v>3.LOCAL FRUITS</v>
      </c>
      <c r="AU1058" s="135" t="str">
        <f t="array" ref="AU1058">xlookup($E:$E,'CLV2'!$A:$A,'CLV2'!$G:$G)</f>
        <v>4.Bơ</v>
      </c>
      <c r="AV1058" s="142"/>
      <c r="AW1058" s="143"/>
      <c r="AX1058" s="144"/>
    </row>
    <row r="1059" ht="22.5" customHeight="1">
      <c r="A1059" s="113"/>
      <c r="B1059" s="114">
        <v>46236.0</v>
      </c>
      <c r="C1059" s="115" t="s">
        <v>1183</v>
      </c>
      <c r="D1059" s="116" t="str">
        <f>VLOOKUP(C1059,'DS ST'!A:B,2,0)</f>
        <v>RVS</v>
      </c>
      <c r="E1059" s="117">
        <v>1100992.0</v>
      </c>
      <c r="F1059" s="115" t="s">
        <v>641</v>
      </c>
      <c r="G1059" s="115" t="s">
        <v>104</v>
      </c>
      <c r="H1059" s="118">
        <v>10.0</v>
      </c>
      <c r="I1059" s="118">
        <v>9.94</v>
      </c>
      <c r="J1059" s="119">
        <f t="shared" si="4"/>
        <v>0.06</v>
      </c>
      <c r="K1059" s="115" t="s">
        <v>4834</v>
      </c>
      <c r="L1059" s="121" t="str">
        <f t="shared" si="5"/>
        <v>PT16032131100992</v>
      </c>
      <c r="M1059" s="219" t="s">
        <v>5817</v>
      </c>
      <c r="N1059" s="122">
        <v>0.0600000000000005</v>
      </c>
      <c r="O1059" s="122"/>
      <c r="P1059" s="119">
        <f t="shared" si="6"/>
        <v>0</v>
      </c>
      <c r="Q1059" s="124"/>
      <c r="R1059" s="124"/>
      <c r="S1059" s="124"/>
      <c r="T1059" s="125" t="s">
        <v>695</v>
      </c>
      <c r="U1059" s="126" t="s">
        <v>697</v>
      </c>
      <c r="V1059" s="127" t="s">
        <v>492</v>
      </c>
      <c r="W1059" s="129" t="str">
        <f t="shared" si="7"/>
        <v>Hao hụt</v>
      </c>
      <c r="X1059" s="129" t="str">
        <f t="shared" si="34"/>
        <v/>
      </c>
      <c r="Y1059" s="154" t="s">
        <v>499</v>
      </c>
      <c r="Z1059" s="131" t="s">
        <v>745</v>
      </c>
      <c r="AA1059" s="124"/>
      <c r="AB1059" s="132"/>
      <c r="AC1059" s="133"/>
      <c r="AD1059" s="134"/>
      <c r="AE1059" s="133"/>
      <c r="AF1059" s="135" t="str">
        <f t="array" ref="AF1059">xlookup($E:$E,'CLV2'!$A:$A,'CLV2'!E:E)</f>
        <v>2.FRUITS</v>
      </c>
      <c r="AG1059" s="135" t="str">
        <f t="shared" si="10"/>
        <v>KG</v>
      </c>
      <c r="AH1059" s="136">
        <f t="shared" si="11"/>
        <v>0.006</v>
      </c>
      <c r="AI1059" s="137">
        <f t="array" ref="AI1059">XLOOKUP(E1059,'Đơn giá'!A:A,'Đơn giá'!D:D)</f>
        <v>37000</v>
      </c>
      <c r="AJ1059" s="138">
        <f t="shared" si="12"/>
        <v>2220</v>
      </c>
      <c r="AK1059" s="138">
        <f t="shared" si="13"/>
        <v>2220</v>
      </c>
      <c r="AL1059" s="138">
        <f t="shared" si="14"/>
        <v>0</v>
      </c>
      <c r="AM1059" s="138">
        <f t="shared" si="15"/>
        <v>0</v>
      </c>
      <c r="AN1059" s="138">
        <f t="shared" si="16"/>
        <v>0</v>
      </c>
      <c r="AO1059" s="139" t="str">
        <f t="array" ref="AO1059">XLOOKUP($D:$D,'DS ST'!$J:$J,'DS ST'!K:K)</f>
        <v>SC005141 - Phạm Duy</v>
      </c>
      <c r="AP1059" s="139" t="str">
        <f t="array" ref="AP1059">XLOOKUP($D:$D,'DS ST'!$J:$J,'DS ST'!L:L)</f>
        <v>Võ Thị Huệ</v>
      </c>
      <c r="AQ1059" s="139" t="str">
        <f t="array" ref="AQ1059">XLOOKUP($D:$D,'DS ST'!$J:$J,'DS ST'!M:M)</f>
        <v>HCM 024</v>
      </c>
      <c r="AR1059" s="140"/>
      <c r="AS1059" s="140"/>
      <c r="AT1059" s="135" t="str">
        <f t="array" ref="AT1059">xlookup($E:$E,'CLV2'!$A:$A,'CLV2'!$F:$F)</f>
        <v>3.LOCAL FRUITS</v>
      </c>
      <c r="AU1059" s="135" t="str">
        <f t="array" ref="AU1059">xlookup($E:$E,'CLV2'!$A:$A,'CLV2'!$G:$G)</f>
        <v>4.Dưa Lưới</v>
      </c>
      <c r="AV1059" s="142"/>
      <c r="AW1059" s="143"/>
      <c r="AX1059" s="144"/>
    </row>
    <row r="1060" ht="22.5" customHeight="1">
      <c r="A1060" s="113"/>
      <c r="B1060" s="114">
        <v>46236.0</v>
      </c>
      <c r="C1060" s="115" t="s">
        <v>1183</v>
      </c>
      <c r="D1060" s="116" t="str">
        <f>VLOOKUP(C1060,'DS ST'!A:B,2,0)</f>
        <v>RVS</v>
      </c>
      <c r="E1060" s="117">
        <v>1101062.0</v>
      </c>
      <c r="F1060" s="115" t="s">
        <v>103</v>
      </c>
      <c r="G1060" s="115" t="s">
        <v>104</v>
      </c>
      <c r="H1060" s="118">
        <v>10.1</v>
      </c>
      <c r="I1060" s="118">
        <v>9.98</v>
      </c>
      <c r="J1060" s="119">
        <f t="shared" si="4"/>
        <v>0.12</v>
      </c>
      <c r="K1060" s="115" t="s">
        <v>4834</v>
      </c>
      <c r="L1060" s="121" t="str">
        <f t="shared" si="5"/>
        <v>PT16032131101062</v>
      </c>
      <c r="M1060" s="219" t="s">
        <v>5817</v>
      </c>
      <c r="N1060" s="122">
        <v>0.11999999999999922</v>
      </c>
      <c r="O1060" s="122"/>
      <c r="P1060" s="119">
        <f t="shared" si="6"/>
        <v>0</v>
      </c>
      <c r="Q1060" s="124"/>
      <c r="R1060" s="124"/>
      <c r="S1060" s="124"/>
      <c r="T1060" s="125" t="s">
        <v>695</v>
      </c>
      <c r="U1060" s="126" t="s">
        <v>697</v>
      </c>
      <c r="V1060" s="127" t="s">
        <v>492</v>
      </c>
      <c r="W1060" s="129" t="str">
        <f t="shared" si="7"/>
        <v>Hao hụt</v>
      </c>
      <c r="X1060" s="129" t="str">
        <f t="shared" si="34"/>
        <v/>
      </c>
      <c r="Y1060" s="154" t="s">
        <v>499</v>
      </c>
      <c r="Z1060" s="131" t="s">
        <v>745</v>
      </c>
      <c r="AA1060" s="124"/>
      <c r="AB1060" s="132"/>
      <c r="AC1060" s="133"/>
      <c r="AD1060" s="134"/>
      <c r="AE1060" s="133"/>
      <c r="AF1060" s="135" t="str">
        <f t="array" ref="AF1060">xlookup($E:$E,'CLV2'!$A:$A,'CLV2'!E:E)</f>
        <v>2.FRUITS</v>
      </c>
      <c r="AG1060" s="135" t="str">
        <f t="shared" si="10"/>
        <v>KG</v>
      </c>
      <c r="AH1060" s="136">
        <f t="shared" si="11"/>
        <v>0.01188118812</v>
      </c>
      <c r="AI1060" s="137">
        <f t="array" ref="AI1060">XLOOKUP(E1060,'Đơn giá'!A:A,'Đơn giá'!D:D)</f>
        <v>23000</v>
      </c>
      <c r="AJ1060" s="138">
        <f t="shared" si="12"/>
        <v>2760</v>
      </c>
      <c r="AK1060" s="138">
        <f t="shared" si="13"/>
        <v>2760</v>
      </c>
      <c r="AL1060" s="138">
        <f t="shared" si="14"/>
        <v>0</v>
      </c>
      <c r="AM1060" s="138">
        <f t="shared" si="15"/>
        <v>0</v>
      </c>
      <c r="AN1060" s="138">
        <f t="shared" si="16"/>
        <v>0</v>
      </c>
      <c r="AO1060" s="139" t="str">
        <f t="array" ref="AO1060">XLOOKUP($D:$D,'DS ST'!$J:$J,'DS ST'!K:K)</f>
        <v>SC005141 - Phạm Duy</v>
      </c>
      <c r="AP1060" s="139" t="str">
        <f t="array" ref="AP1060">XLOOKUP($D:$D,'DS ST'!$J:$J,'DS ST'!L:L)</f>
        <v>Võ Thị Huệ</v>
      </c>
      <c r="AQ1060" s="139" t="str">
        <f t="array" ref="AQ1060">XLOOKUP($D:$D,'DS ST'!$J:$J,'DS ST'!M:M)</f>
        <v>HCM 024</v>
      </c>
      <c r="AR1060" s="140"/>
      <c r="AS1060" s="140"/>
      <c r="AT1060" s="135" t="str">
        <f t="array" ref="AT1060">xlookup($E:$E,'CLV2'!$A:$A,'CLV2'!$F:$F)</f>
        <v>3.LOCAL FRUITS</v>
      </c>
      <c r="AU1060" s="135" t="str">
        <f t="array" ref="AU1060">xlookup($E:$E,'CLV2'!$A:$A,'CLV2'!$G:$G)</f>
        <v>4.Chuối</v>
      </c>
      <c r="AV1060" s="142"/>
      <c r="AW1060" s="143"/>
      <c r="AX1060" s="144"/>
    </row>
    <row r="1061" ht="22.5" customHeight="1">
      <c r="A1061" s="113"/>
      <c r="B1061" s="114">
        <v>46236.0</v>
      </c>
      <c r="C1061" s="115" t="s">
        <v>1183</v>
      </c>
      <c r="D1061" s="116" t="str">
        <f>VLOOKUP(C1061,'DS ST'!A:B,2,0)</f>
        <v>RVS</v>
      </c>
      <c r="E1061" s="117">
        <v>1102196.0</v>
      </c>
      <c r="F1061" s="115" t="s">
        <v>1210</v>
      </c>
      <c r="G1061" s="115" t="s">
        <v>104</v>
      </c>
      <c r="H1061" s="118">
        <v>12.0</v>
      </c>
      <c r="I1061" s="118">
        <v>10.6</v>
      </c>
      <c r="J1061" s="119">
        <f t="shared" si="4"/>
        <v>1.4</v>
      </c>
      <c r="K1061" s="115" t="s">
        <v>4834</v>
      </c>
      <c r="L1061" s="121" t="str">
        <f t="shared" si="5"/>
        <v>PT16032131102196</v>
      </c>
      <c r="M1061" s="219" t="s">
        <v>5817</v>
      </c>
      <c r="N1061" s="122"/>
      <c r="O1061" s="122"/>
      <c r="P1061" s="119">
        <f t="shared" si="6"/>
        <v>1.4</v>
      </c>
      <c r="Q1061" s="124"/>
      <c r="R1061" s="124"/>
      <c r="S1061" s="124"/>
      <c r="T1061" s="125" t="s">
        <v>3271</v>
      </c>
      <c r="U1061" s="126" t="s">
        <v>697</v>
      </c>
      <c r="V1061" s="127" t="s">
        <v>1500</v>
      </c>
      <c r="W1061" s="129" t="str">
        <f t="shared" si="7"/>
        <v/>
      </c>
      <c r="X1061" s="129" t="str">
        <f t="shared" si="34"/>
        <v/>
      </c>
      <c r="Y1061" s="130" t="str">
        <f t="shared" ref="Y1061:Y1067" si="59">IF(N(P1061)&lt;=0,"",IF(OR(T1061="Hình KDB",T1061="Hình tele",ISNUMBER(SEARCH("Hình KDB",T1061)),ISNUMBER(SEARCH("Hình tele",T1061)),ISNUMBER(SEARCH("sai code",T1061)),ISNUMBER(SEARCH("Thiếu kiện",U1061))),"Kho rau",IF(AND(T1061&lt;&gt;"Hình KDB",T1061&lt;&gt;"Hình tele"),"Chưa xác định",IF(N(O1061)&gt;0,IF(OR(T1061="Hình KDB",T1061="Hình tele",ISNUMBER(SEARCH("Hình KDB",T1061)),ISNUMBER(SEARCH("Hình tele",T1061)),ISNUMBER(SEARCH("sai code",T1061)),ISNUMBER(SEARCH("Thiếu kiện",U1061))),"Kho rau","Chưa xác định"),IF(OR(T1061="Hình KDB",T1061="Hình tele",ISNUMBER(SEARCH("Hình KDB",T1061)),ISNUMBER(SEARCH("Hình tele",T1061)),ISNUMBER(SEARCH("sai code",T1061)),ISNUMBER(SEARCH("Thiếu kiện",U1061))),"Kho rau",IF(V1061="Chưa xác định","Chưa xác định",IF(OR(V1061="DC giao thiếu",V1061="TX giao thiếu kiện",V1061="Hàng không đạt CL"),"Kho rau","")))))))</f>
        <v>Kho rau</v>
      </c>
      <c r="Z1061" s="131" t="s">
        <v>745</v>
      </c>
      <c r="AA1061" s="124"/>
      <c r="AB1061" s="132"/>
      <c r="AC1061" s="133"/>
      <c r="AD1061" s="134"/>
      <c r="AE1061" s="133"/>
      <c r="AF1061" s="135" t="str">
        <f t="array" ref="AF1061">xlookup($E:$E,'CLV2'!$A:$A,'CLV2'!E:E)</f>
        <v>2.FRUITS</v>
      </c>
      <c r="AG1061" s="135" t="str">
        <f t="shared" si="10"/>
        <v>KG</v>
      </c>
      <c r="AH1061" s="136">
        <f t="shared" si="11"/>
        <v>0.1166666667</v>
      </c>
      <c r="AI1061" s="137">
        <f t="array" ref="AI1061">XLOOKUP(E1061,'Đơn giá'!A:A,'Đơn giá'!D:D)</f>
        <v>13500</v>
      </c>
      <c r="AJ1061" s="138">
        <f t="shared" si="12"/>
        <v>18900</v>
      </c>
      <c r="AK1061" s="138">
        <f t="shared" si="13"/>
        <v>0</v>
      </c>
      <c r="AL1061" s="138">
        <f t="shared" si="14"/>
        <v>0</v>
      </c>
      <c r="AM1061" s="138">
        <f t="shared" si="15"/>
        <v>18900</v>
      </c>
      <c r="AN1061" s="138">
        <f t="shared" si="16"/>
        <v>0</v>
      </c>
      <c r="AO1061" s="139" t="str">
        <f t="array" ref="AO1061">XLOOKUP($D:$D,'DS ST'!$J:$J,'DS ST'!K:K)</f>
        <v>SC005141 - Phạm Duy</v>
      </c>
      <c r="AP1061" s="139" t="str">
        <f t="array" ref="AP1061">XLOOKUP($D:$D,'DS ST'!$J:$J,'DS ST'!L:L)</f>
        <v>Võ Thị Huệ</v>
      </c>
      <c r="AQ1061" s="139" t="str">
        <f t="array" ref="AQ1061">XLOOKUP($D:$D,'DS ST'!$J:$J,'DS ST'!M:M)</f>
        <v>HCM 024</v>
      </c>
      <c r="AR1061" s="140"/>
      <c r="AS1061" s="140"/>
      <c r="AT1061" s="135" t="str">
        <f t="array" ref="AT1061">xlookup($E:$E,'CLV2'!$A:$A,'CLV2'!$F:$F)</f>
        <v>3.LOCAL FRUITS</v>
      </c>
      <c r="AU1061" s="135" t="str">
        <f t="array" ref="AU1061">xlookup($E:$E,'CLV2'!$A:$A,'CLV2'!$G:$G)</f>
        <v>4.Cam</v>
      </c>
      <c r="AV1061" s="142"/>
      <c r="AW1061" s="143"/>
      <c r="AX1061" s="144"/>
    </row>
    <row r="1062" ht="22.5" customHeight="1">
      <c r="A1062" s="113"/>
      <c r="B1062" s="114">
        <v>46236.0</v>
      </c>
      <c r="C1062" s="115" t="s">
        <v>1183</v>
      </c>
      <c r="D1062" s="116" t="str">
        <f>VLOOKUP(C1062,'DS ST'!A:B,2,0)</f>
        <v>RVS</v>
      </c>
      <c r="E1062" s="117">
        <v>8.93611705134E12</v>
      </c>
      <c r="F1062" s="115" t="s">
        <v>1384</v>
      </c>
      <c r="G1062" s="115" t="s">
        <v>275</v>
      </c>
      <c r="H1062" s="118">
        <v>2.0</v>
      </c>
      <c r="I1062" s="118">
        <v>1.0</v>
      </c>
      <c r="J1062" s="119">
        <f t="shared" si="4"/>
        <v>1</v>
      </c>
      <c r="K1062" s="115" t="s">
        <v>4834</v>
      </c>
      <c r="L1062" s="121" t="str">
        <f t="shared" si="5"/>
        <v>PT16032138936117051340</v>
      </c>
      <c r="M1062" s="219" t="s">
        <v>5817</v>
      </c>
      <c r="N1062" s="122"/>
      <c r="O1062" s="187">
        <v>1.0</v>
      </c>
      <c r="P1062" s="119">
        <f t="shared" si="6"/>
        <v>0</v>
      </c>
      <c r="Q1062" s="153" t="s">
        <v>5818</v>
      </c>
      <c r="R1062" s="124"/>
      <c r="S1062" s="124"/>
      <c r="T1062" s="125"/>
      <c r="U1062" s="126" t="s">
        <v>697</v>
      </c>
      <c r="V1062" s="127" t="s">
        <v>1162</v>
      </c>
      <c r="W1062" s="129" t="str">
        <f t="shared" si="7"/>
        <v/>
      </c>
      <c r="X1062" s="129" t="str">
        <f t="shared" si="34"/>
        <v>Siêu thị</v>
      </c>
      <c r="Y1062" s="130" t="str">
        <f t="shared" si="59"/>
        <v/>
      </c>
      <c r="Z1062" s="131" t="s">
        <v>745</v>
      </c>
      <c r="AA1062" s="124"/>
      <c r="AB1062" s="132"/>
      <c r="AC1062" s="133"/>
      <c r="AD1062" s="134"/>
      <c r="AE1062" s="133"/>
      <c r="AF1062" s="135" t="str">
        <f t="array" ref="AF1062">xlookup($E:$E,'CLV2'!$A:$A,'CLV2'!E:E)</f>
        <v>2.VEGETABLES</v>
      </c>
      <c r="AG1062" s="135" t="str">
        <f t="shared" si="10"/>
        <v>Pack</v>
      </c>
      <c r="AH1062" s="136">
        <f t="shared" si="11"/>
        <v>0.5</v>
      </c>
      <c r="AI1062" s="137">
        <f t="array" ref="AI1062">XLOOKUP(E1062,'Đơn giá'!A:A,'Đơn giá'!D:D)</f>
        <v>50000</v>
      </c>
      <c r="AJ1062" s="138">
        <f t="shared" si="12"/>
        <v>50000</v>
      </c>
      <c r="AK1062" s="138">
        <f t="shared" si="13"/>
        <v>0</v>
      </c>
      <c r="AL1062" s="138">
        <f t="shared" si="14"/>
        <v>50000</v>
      </c>
      <c r="AM1062" s="138">
        <f t="shared" si="15"/>
        <v>0</v>
      </c>
      <c r="AN1062" s="138">
        <f t="shared" si="16"/>
        <v>0</v>
      </c>
      <c r="AO1062" s="139" t="str">
        <f t="array" ref="AO1062">XLOOKUP($D:$D,'DS ST'!$J:$J,'DS ST'!K:K)</f>
        <v>SC005141 - Phạm Duy</v>
      </c>
      <c r="AP1062" s="139" t="str">
        <f t="array" ref="AP1062">XLOOKUP($D:$D,'DS ST'!$J:$J,'DS ST'!L:L)</f>
        <v>Võ Thị Huệ</v>
      </c>
      <c r="AQ1062" s="139" t="str">
        <f t="array" ref="AQ1062">XLOOKUP($D:$D,'DS ST'!$J:$J,'DS ST'!M:M)</f>
        <v>HCM 024</v>
      </c>
      <c r="AR1062" s="140"/>
      <c r="AS1062" s="140"/>
      <c r="AT1062" s="135" t="str">
        <f t="array" ref="AT1062">xlookup($E:$E,'CLV2'!$A:$A,'CLV2'!$F:$F)</f>
        <v>3.FRUIT VEGGIES</v>
      </c>
      <c r="AU1062" s="135" t="str">
        <f t="array" ref="AU1062">xlookup($E:$E,'CLV2'!$A:$A,'CLV2'!$G:$G)</f>
        <v>4.Bắp, Đậu</v>
      </c>
      <c r="AV1062" s="142"/>
      <c r="AW1062" s="143"/>
      <c r="AX1062" s="144"/>
    </row>
    <row r="1063" ht="22.5" customHeight="1">
      <c r="A1063" s="113"/>
      <c r="B1063" s="114">
        <v>46236.0</v>
      </c>
      <c r="C1063" s="115" t="s">
        <v>1183</v>
      </c>
      <c r="D1063" s="116" t="str">
        <f>VLOOKUP(C1063,'DS ST'!A:B,2,0)</f>
        <v>RVS</v>
      </c>
      <c r="E1063" s="117">
        <v>8.938509616557E12</v>
      </c>
      <c r="F1063" s="115" t="s">
        <v>1449</v>
      </c>
      <c r="G1063" s="115" t="s">
        <v>311</v>
      </c>
      <c r="H1063" s="118">
        <v>5.0</v>
      </c>
      <c r="I1063" s="118">
        <v>0.0</v>
      </c>
      <c r="J1063" s="119">
        <f t="shared" si="4"/>
        <v>5</v>
      </c>
      <c r="K1063" s="115" t="s">
        <v>4834</v>
      </c>
      <c r="L1063" s="121" t="str">
        <f t="shared" si="5"/>
        <v>PT16032138938509616557</v>
      </c>
      <c r="M1063" s="219" t="s">
        <v>5817</v>
      </c>
      <c r="N1063" s="122"/>
      <c r="O1063" s="122"/>
      <c r="P1063" s="119">
        <f t="shared" si="6"/>
        <v>5</v>
      </c>
      <c r="Q1063" s="124"/>
      <c r="R1063" s="124"/>
      <c r="S1063" s="124"/>
      <c r="T1063" s="125"/>
      <c r="U1063" s="126" t="s">
        <v>697</v>
      </c>
      <c r="V1063" s="127" t="s">
        <v>1500</v>
      </c>
      <c r="W1063" s="129" t="str">
        <f t="shared" si="7"/>
        <v/>
      </c>
      <c r="X1063" s="129" t="str">
        <f t="shared" si="34"/>
        <v/>
      </c>
      <c r="Y1063" s="130" t="str">
        <f t="shared" si="59"/>
        <v>Chưa xác định</v>
      </c>
      <c r="Z1063" s="131" t="s">
        <v>3828</v>
      </c>
      <c r="AA1063" s="124"/>
      <c r="AB1063" s="132"/>
      <c r="AC1063" s="133"/>
      <c r="AD1063" s="134"/>
      <c r="AE1063" s="133"/>
      <c r="AF1063" s="135" t="str">
        <f t="array" ref="AF1063">xlookup($E:$E,'CLV2'!$A:$A,'CLV2'!E:E)</f>
        <v>2.VEGETABLES</v>
      </c>
      <c r="AG1063" s="135" t="str">
        <f t="shared" si="10"/>
        <v>Pack</v>
      </c>
      <c r="AH1063" s="136">
        <f t="shared" si="11"/>
        <v>1</v>
      </c>
      <c r="AI1063" s="137">
        <f t="array" ref="AI1063">XLOOKUP(E1063,'Đơn giá'!A:A,'Đơn giá'!D:D)</f>
        <v>15300</v>
      </c>
      <c r="AJ1063" s="138">
        <f t="shared" si="12"/>
        <v>76500</v>
      </c>
      <c r="AK1063" s="138">
        <f t="shared" si="13"/>
        <v>0</v>
      </c>
      <c r="AL1063" s="138">
        <f t="shared" si="14"/>
        <v>0</v>
      </c>
      <c r="AM1063" s="138">
        <f t="shared" si="15"/>
        <v>0</v>
      </c>
      <c r="AN1063" s="138">
        <f t="shared" si="16"/>
        <v>76500</v>
      </c>
      <c r="AO1063" s="139" t="str">
        <f t="array" ref="AO1063">XLOOKUP($D:$D,'DS ST'!$J:$J,'DS ST'!K:K)</f>
        <v>SC005141 - Phạm Duy</v>
      </c>
      <c r="AP1063" s="139" t="str">
        <f t="array" ref="AP1063">XLOOKUP($D:$D,'DS ST'!$J:$J,'DS ST'!L:L)</f>
        <v>Võ Thị Huệ</v>
      </c>
      <c r="AQ1063" s="139" t="str">
        <f t="array" ref="AQ1063">XLOOKUP($D:$D,'DS ST'!$J:$J,'DS ST'!M:M)</f>
        <v>HCM 024</v>
      </c>
      <c r="AR1063" s="140"/>
      <c r="AS1063" s="140"/>
      <c r="AT1063" s="135" t="str">
        <f t="array" ref="AT1063">xlookup($E:$E,'CLV2'!$A:$A,'CLV2'!$F:$F)</f>
        <v>3.HERBS</v>
      </c>
      <c r="AU1063" s="135" t="str">
        <f t="array" ref="AU1063">xlookup($E:$E,'CLV2'!$A:$A,'CLV2'!$G:$G)</f>
        <v>4.Hành, Tỏi</v>
      </c>
      <c r="AV1063" s="142"/>
      <c r="AW1063" s="143"/>
      <c r="AX1063" s="144"/>
    </row>
    <row r="1064" ht="22.5" customHeight="1">
      <c r="A1064" s="113"/>
      <c r="B1064" s="114">
        <v>46236.0</v>
      </c>
      <c r="C1064" s="115" t="s">
        <v>1191</v>
      </c>
      <c r="D1064" s="116" t="str">
        <f>VLOOKUP(C1064,'DS ST'!A:B,2,0)</f>
        <v>SFR</v>
      </c>
      <c r="E1064" s="117">
        <v>10078.0</v>
      </c>
      <c r="F1064" s="115" t="s">
        <v>1581</v>
      </c>
      <c r="G1064" s="115" t="s">
        <v>29</v>
      </c>
      <c r="H1064" s="118">
        <v>1.0</v>
      </c>
      <c r="I1064" s="118">
        <v>0.0</v>
      </c>
      <c r="J1064" s="119">
        <f t="shared" si="4"/>
        <v>1</v>
      </c>
      <c r="K1064" s="115" t="s">
        <v>4828</v>
      </c>
      <c r="L1064" s="121" t="str">
        <f t="shared" si="5"/>
        <v>PT160321210078</v>
      </c>
      <c r="M1064" s="219" t="s">
        <v>5819</v>
      </c>
      <c r="N1064" s="122"/>
      <c r="O1064" s="122"/>
      <c r="P1064" s="119">
        <f t="shared" si="6"/>
        <v>1</v>
      </c>
      <c r="Q1064" s="124"/>
      <c r="R1064" s="124"/>
      <c r="S1064" s="124"/>
      <c r="T1064" s="125"/>
      <c r="U1064" s="126" t="s">
        <v>697</v>
      </c>
      <c r="V1064" s="127" t="s">
        <v>1500</v>
      </c>
      <c r="W1064" s="129" t="str">
        <f t="shared" si="7"/>
        <v/>
      </c>
      <c r="X1064" s="129" t="str">
        <f t="shared" si="34"/>
        <v/>
      </c>
      <c r="Y1064" s="130" t="str">
        <f t="shared" si="59"/>
        <v>Chưa xác định</v>
      </c>
      <c r="Z1064" s="131" t="s">
        <v>3828</v>
      </c>
      <c r="AA1064" s="124"/>
      <c r="AB1064" s="132"/>
      <c r="AC1064" s="133"/>
      <c r="AD1064" s="134"/>
      <c r="AE1064" s="133"/>
      <c r="AF1064" s="135" t="str">
        <f t="array" ref="AF1064">xlookup($E:$E,'CLV2'!$A:$A,'CLV2'!E:E)</f>
        <v>2.VEGETABLES</v>
      </c>
      <c r="AG1064" s="135" t="str">
        <f t="shared" si="10"/>
        <v>Pack</v>
      </c>
      <c r="AH1064" s="136">
        <f t="shared" si="11"/>
        <v>1</v>
      </c>
      <c r="AI1064" s="137">
        <f t="array" ref="AI1064">XLOOKUP(E1064,'Đơn giá'!A:A,'Đơn giá'!D:D)</f>
        <v>16815</v>
      </c>
      <c r="AJ1064" s="138">
        <f t="shared" si="12"/>
        <v>16815</v>
      </c>
      <c r="AK1064" s="138">
        <f t="shared" si="13"/>
        <v>0</v>
      </c>
      <c r="AL1064" s="138">
        <f t="shared" si="14"/>
        <v>0</v>
      </c>
      <c r="AM1064" s="138">
        <f t="shared" si="15"/>
        <v>0</v>
      </c>
      <c r="AN1064" s="138">
        <f t="shared" si="16"/>
        <v>16815</v>
      </c>
      <c r="AO1064" s="139" t="str">
        <f t="array" ref="AO1064">XLOOKUP($D:$D,'DS ST'!$J:$J,'DS ST'!K:K)</f>
        <v>SC002130 - Nguyễn Văn Lâm</v>
      </c>
      <c r="AP1064" s="139" t="str">
        <f t="array" ref="AP1064">XLOOKUP($D:$D,'DS ST'!$J:$J,'DS ST'!L:L)</f>
        <v>Nguyễn Thị Cà</v>
      </c>
      <c r="AQ1064" s="139" t="str">
        <f t="array" ref="AQ1064">XLOOKUP($D:$D,'DS ST'!$J:$J,'DS ST'!M:M)</f>
        <v>HCM 007</v>
      </c>
      <c r="AR1064" s="140"/>
      <c r="AS1064" s="140"/>
      <c r="AT1064" s="135" t="str">
        <f t="array" ref="AT1064">xlookup($E:$E,'CLV2'!$A:$A,'CLV2'!$F:$F)</f>
        <v>3.LEAFY VEGGIES</v>
      </c>
      <c r="AU1064" s="135" t="str">
        <f t="array" ref="AU1064">xlookup($E:$E,'CLV2'!$A:$A,'CLV2'!$G:$G)</f>
        <v>4.Rau Cải</v>
      </c>
      <c r="AV1064" s="142"/>
      <c r="AW1064" s="143"/>
      <c r="AX1064" s="144"/>
    </row>
    <row r="1065" ht="22.5" customHeight="1">
      <c r="A1065" s="113"/>
      <c r="B1065" s="114">
        <v>46236.0</v>
      </c>
      <c r="C1065" s="115" t="s">
        <v>1191</v>
      </c>
      <c r="D1065" s="116" t="str">
        <f>VLOOKUP(C1065,'DS ST'!A:B,2,0)</f>
        <v>SFR</v>
      </c>
      <c r="E1065" s="117">
        <v>10900.0</v>
      </c>
      <c r="F1065" s="115" t="s">
        <v>727</v>
      </c>
      <c r="G1065" s="115" t="s">
        <v>29</v>
      </c>
      <c r="H1065" s="118">
        <v>6.0</v>
      </c>
      <c r="I1065" s="118">
        <v>0.0</v>
      </c>
      <c r="J1065" s="119">
        <f t="shared" si="4"/>
        <v>6</v>
      </c>
      <c r="K1065" s="115" t="s">
        <v>4828</v>
      </c>
      <c r="L1065" s="121" t="str">
        <f t="shared" si="5"/>
        <v>PT160321210900</v>
      </c>
      <c r="M1065" s="219" t="s">
        <v>5819</v>
      </c>
      <c r="N1065" s="122"/>
      <c r="O1065" s="122"/>
      <c r="P1065" s="119">
        <f t="shared" si="6"/>
        <v>6</v>
      </c>
      <c r="Q1065" s="124"/>
      <c r="R1065" s="124"/>
      <c r="S1065" s="124"/>
      <c r="T1065" s="125"/>
      <c r="U1065" s="126" t="s">
        <v>697</v>
      </c>
      <c r="V1065" s="127" t="s">
        <v>1500</v>
      </c>
      <c r="W1065" s="129" t="str">
        <f t="shared" si="7"/>
        <v/>
      </c>
      <c r="X1065" s="129" t="str">
        <f t="shared" si="34"/>
        <v/>
      </c>
      <c r="Y1065" s="130" t="str">
        <f t="shared" si="59"/>
        <v>Chưa xác định</v>
      </c>
      <c r="Z1065" s="131" t="s">
        <v>3828</v>
      </c>
      <c r="AA1065" s="124"/>
      <c r="AB1065" s="132"/>
      <c r="AC1065" s="133"/>
      <c r="AD1065" s="134"/>
      <c r="AE1065" s="133"/>
      <c r="AF1065" s="135" t="str">
        <f t="array" ref="AF1065">xlookup($E:$E,'CLV2'!$A:$A,'CLV2'!E:E)</f>
        <v>2.VEGETABLES</v>
      </c>
      <c r="AG1065" s="135" t="str">
        <f t="shared" si="10"/>
        <v>Pack</v>
      </c>
      <c r="AH1065" s="136">
        <f t="shared" si="11"/>
        <v>1</v>
      </c>
      <c r="AI1065" s="137">
        <f t="array" ref="AI1065">XLOOKUP(E1065,'Đơn giá'!A:A,'Đơn giá'!D:D)</f>
        <v>10000</v>
      </c>
      <c r="AJ1065" s="138">
        <f t="shared" si="12"/>
        <v>60000</v>
      </c>
      <c r="AK1065" s="138">
        <f t="shared" si="13"/>
        <v>0</v>
      </c>
      <c r="AL1065" s="138">
        <f t="shared" si="14"/>
        <v>0</v>
      </c>
      <c r="AM1065" s="138">
        <f t="shared" si="15"/>
        <v>0</v>
      </c>
      <c r="AN1065" s="138">
        <f t="shared" si="16"/>
        <v>60000</v>
      </c>
      <c r="AO1065" s="139" t="str">
        <f t="array" ref="AO1065">XLOOKUP($D:$D,'DS ST'!$J:$J,'DS ST'!K:K)</f>
        <v>SC002130 - Nguyễn Văn Lâm</v>
      </c>
      <c r="AP1065" s="139" t="str">
        <f t="array" ref="AP1065">XLOOKUP($D:$D,'DS ST'!$J:$J,'DS ST'!L:L)</f>
        <v>Nguyễn Thị Cà</v>
      </c>
      <c r="AQ1065" s="139" t="str">
        <f t="array" ref="AQ1065">XLOOKUP($D:$D,'DS ST'!$J:$J,'DS ST'!M:M)</f>
        <v>HCM 007</v>
      </c>
      <c r="AR1065" s="140"/>
      <c r="AS1065" s="140"/>
      <c r="AT1065" s="135" t="str">
        <f t="array" ref="AT1065">xlookup($E:$E,'CLV2'!$A:$A,'CLV2'!$F:$F)</f>
        <v>3.LEAFY VEGGIES</v>
      </c>
      <c r="AU1065" s="135" t="str">
        <f t="array" ref="AU1065">xlookup($E:$E,'CLV2'!$A:$A,'CLV2'!$G:$G)</f>
        <v>4.Rau Cải</v>
      </c>
      <c r="AV1065" s="142"/>
      <c r="AW1065" s="143"/>
      <c r="AX1065" s="144"/>
    </row>
    <row r="1066" ht="22.5" customHeight="1">
      <c r="A1066" s="113"/>
      <c r="B1066" s="114">
        <v>46236.0</v>
      </c>
      <c r="C1066" s="115" t="s">
        <v>1191</v>
      </c>
      <c r="D1066" s="116" t="str">
        <f>VLOOKUP(C1066,'DS ST'!A:B,2,0)</f>
        <v>SFR</v>
      </c>
      <c r="E1066" s="117">
        <v>11419.0</v>
      </c>
      <c r="F1066" s="115" t="s">
        <v>1306</v>
      </c>
      <c r="G1066" s="115" t="s">
        <v>311</v>
      </c>
      <c r="H1066" s="118">
        <v>2.0</v>
      </c>
      <c r="I1066" s="118">
        <v>0.0</v>
      </c>
      <c r="J1066" s="119">
        <f t="shared" si="4"/>
        <v>2</v>
      </c>
      <c r="K1066" s="115" t="s">
        <v>4828</v>
      </c>
      <c r="L1066" s="121" t="str">
        <f t="shared" si="5"/>
        <v>PT160321211419</v>
      </c>
      <c r="M1066" s="219" t="s">
        <v>5819</v>
      </c>
      <c r="N1066" s="122"/>
      <c r="O1066" s="122"/>
      <c r="P1066" s="119">
        <f t="shared" si="6"/>
        <v>2</v>
      </c>
      <c r="Q1066" s="124"/>
      <c r="R1066" s="124"/>
      <c r="S1066" s="124"/>
      <c r="T1066" s="125"/>
      <c r="U1066" s="126" t="s">
        <v>697</v>
      </c>
      <c r="V1066" s="127" t="s">
        <v>1500</v>
      </c>
      <c r="W1066" s="129" t="str">
        <f t="shared" si="7"/>
        <v/>
      </c>
      <c r="X1066" s="129" t="str">
        <f t="shared" si="34"/>
        <v/>
      </c>
      <c r="Y1066" s="130" t="str">
        <f t="shared" si="59"/>
        <v>Chưa xác định</v>
      </c>
      <c r="Z1066" s="131" t="s">
        <v>3828</v>
      </c>
      <c r="AA1066" s="124"/>
      <c r="AB1066" s="132"/>
      <c r="AC1066" s="133"/>
      <c r="AD1066" s="134"/>
      <c r="AE1066" s="133"/>
      <c r="AF1066" s="135" t="str">
        <f t="array" ref="AF1066">xlookup($E:$E,'CLV2'!$A:$A,'CLV2'!E:E)</f>
        <v>2.VEGETABLES</v>
      </c>
      <c r="AG1066" s="135" t="str">
        <f t="shared" si="10"/>
        <v>Pack</v>
      </c>
      <c r="AH1066" s="136">
        <f t="shared" si="11"/>
        <v>1</v>
      </c>
      <c r="AI1066" s="137">
        <f t="array" ref="AI1066">XLOOKUP(E1066,'Đơn giá'!A:A,'Đơn giá'!D:D)</f>
        <v>21965</v>
      </c>
      <c r="AJ1066" s="138">
        <f t="shared" si="12"/>
        <v>43930</v>
      </c>
      <c r="AK1066" s="138">
        <f t="shared" si="13"/>
        <v>0</v>
      </c>
      <c r="AL1066" s="138">
        <f t="shared" si="14"/>
        <v>0</v>
      </c>
      <c r="AM1066" s="138">
        <f t="shared" si="15"/>
        <v>0</v>
      </c>
      <c r="AN1066" s="138">
        <f t="shared" si="16"/>
        <v>43930</v>
      </c>
      <c r="AO1066" s="139" t="str">
        <f t="array" ref="AO1066">XLOOKUP($D:$D,'DS ST'!$J:$J,'DS ST'!K:K)</f>
        <v>SC002130 - Nguyễn Văn Lâm</v>
      </c>
      <c r="AP1066" s="139" t="str">
        <f t="array" ref="AP1066">XLOOKUP($D:$D,'DS ST'!$J:$J,'DS ST'!L:L)</f>
        <v>Nguyễn Thị Cà</v>
      </c>
      <c r="AQ1066" s="139" t="str">
        <f t="array" ref="AQ1066">XLOOKUP($D:$D,'DS ST'!$J:$J,'DS ST'!M:M)</f>
        <v>HCM 007</v>
      </c>
      <c r="AR1066" s="140"/>
      <c r="AS1066" s="140"/>
      <c r="AT1066" s="135" t="str">
        <f t="array" ref="AT1066">xlookup($E:$E,'CLV2'!$A:$A,'CLV2'!$F:$F)</f>
        <v>3.ROOT VEGGIES</v>
      </c>
      <c r="AU1066" s="135" t="str">
        <f t="array" ref="AU1066">xlookup($E:$E,'CLV2'!$A:$A,'CLV2'!$G:$G)</f>
        <v>4.Khoai Lang</v>
      </c>
      <c r="AV1066" s="142"/>
      <c r="AW1066" s="143"/>
      <c r="AX1066" s="144"/>
    </row>
    <row r="1067" ht="22.5" customHeight="1">
      <c r="A1067" s="113"/>
      <c r="B1067" s="114">
        <v>46236.0</v>
      </c>
      <c r="C1067" s="115" t="s">
        <v>1191</v>
      </c>
      <c r="D1067" s="116" t="str">
        <f>VLOOKUP(C1067,'DS ST'!A:B,2,0)</f>
        <v>SFR</v>
      </c>
      <c r="E1067" s="117">
        <v>11606.0</v>
      </c>
      <c r="F1067" s="115" t="s">
        <v>1911</v>
      </c>
      <c r="G1067" s="115" t="s">
        <v>29</v>
      </c>
      <c r="H1067" s="118">
        <v>5.0</v>
      </c>
      <c r="I1067" s="118">
        <v>1.0</v>
      </c>
      <c r="J1067" s="119">
        <f t="shared" si="4"/>
        <v>4</v>
      </c>
      <c r="K1067" s="115" t="s">
        <v>4828</v>
      </c>
      <c r="L1067" s="121" t="str">
        <f t="shared" si="5"/>
        <v>PT160321211606</v>
      </c>
      <c r="M1067" s="219" t="s">
        <v>5819</v>
      </c>
      <c r="N1067" s="122"/>
      <c r="O1067" s="122"/>
      <c r="P1067" s="119">
        <f t="shared" si="6"/>
        <v>4</v>
      </c>
      <c r="Q1067" s="124"/>
      <c r="R1067" s="124"/>
      <c r="S1067" s="124"/>
      <c r="T1067" s="125" t="s">
        <v>695</v>
      </c>
      <c r="U1067" s="126" t="s">
        <v>697</v>
      </c>
      <c r="V1067" s="127" t="s">
        <v>1500</v>
      </c>
      <c r="W1067" s="129" t="str">
        <f t="shared" si="7"/>
        <v/>
      </c>
      <c r="X1067" s="129" t="str">
        <f t="shared" si="34"/>
        <v/>
      </c>
      <c r="Y1067" s="130" t="str">
        <f t="shared" si="59"/>
        <v>Kho rau</v>
      </c>
      <c r="Z1067" s="131" t="s">
        <v>745</v>
      </c>
      <c r="AA1067" s="124"/>
      <c r="AB1067" s="132"/>
      <c r="AC1067" s="133"/>
      <c r="AD1067" s="134"/>
      <c r="AE1067" s="133"/>
      <c r="AF1067" s="135" t="str">
        <f t="array" ref="AF1067">xlookup($E:$E,'CLV2'!$A:$A,'CLV2'!E:E)</f>
        <v>2.VEGETABLES</v>
      </c>
      <c r="AG1067" s="135" t="str">
        <f t="shared" si="10"/>
        <v>Pack</v>
      </c>
      <c r="AH1067" s="136">
        <f t="shared" si="11"/>
        <v>0.8</v>
      </c>
      <c r="AI1067" s="137">
        <f t="array" ref="AI1067">XLOOKUP(E1067,'Đơn giá'!A:A,'Đơn giá'!D:D)</f>
        <v>7000</v>
      </c>
      <c r="AJ1067" s="138">
        <f t="shared" si="12"/>
        <v>28000</v>
      </c>
      <c r="AK1067" s="138">
        <f t="shared" si="13"/>
        <v>0</v>
      </c>
      <c r="AL1067" s="138">
        <f t="shared" si="14"/>
        <v>0</v>
      </c>
      <c r="AM1067" s="138">
        <f t="shared" si="15"/>
        <v>28000</v>
      </c>
      <c r="AN1067" s="138">
        <f t="shared" si="16"/>
        <v>0</v>
      </c>
      <c r="AO1067" s="139" t="str">
        <f t="array" ref="AO1067">XLOOKUP($D:$D,'DS ST'!$J:$J,'DS ST'!K:K)</f>
        <v>SC002130 - Nguyễn Văn Lâm</v>
      </c>
      <c r="AP1067" s="139" t="str">
        <f t="array" ref="AP1067">XLOOKUP($D:$D,'DS ST'!$J:$J,'DS ST'!L:L)</f>
        <v>Nguyễn Thị Cà</v>
      </c>
      <c r="AQ1067" s="139" t="str">
        <f t="array" ref="AQ1067">XLOOKUP($D:$D,'DS ST'!$J:$J,'DS ST'!M:M)</f>
        <v>HCM 007</v>
      </c>
      <c r="AR1067" s="140"/>
      <c r="AS1067" s="140"/>
      <c r="AT1067" s="135" t="str">
        <f t="array" ref="AT1067">xlookup($E:$E,'CLV2'!$A:$A,'CLV2'!$F:$F)</f>
        <v>3.LEAFY VEGGIES</v>
      </c>
      <c r="AU1067" s="135" t="str">
        <f t="array" ref="AU1067">xlookup($E:$E,'CLV2'!$A:$A,'CLV2'!$G:$G)</f>
        <v>4.Rau Ăn Lá Thông Dụng</v>
      </c>
      <c r="AV1067" s="142"/>
      <c r="AW1067" s="143"/>
      <c r="AX1067" s="144"/>
    </row>
    <row r="1068" ht="22.5" customHeight="1">
      <c r="A1068" s="113"/>
      <c r="B1068" s="114">
        <v>46236.0</v>
      </c>
      <c r="C1068" s="115" t="s">
        <v>1191</v>
      </c>
      <c r="D1068" s="116" t="str">
        <f>VLOOKUP(C1068,'DS ST'!A:B,2,0)</f>
        <v>SFR</v>
      </c>
      <c r="E1068" s="117">
        <v>1100271.0</v>
      </c>
      <c r="F1068" s="115" t="s">
        <v>909</v>
      </c>
      <c r="G1068" s="115" t="s">
        <v>104</v>
      </c>
      <c r="H1068" s="118">
        <v>3.0</v>
      </c>
      <c r="I1068" s="118">
        <v>2.665</v>
      </c>
      <c r="J1068" s="119">
        <f t="shared" si="4"/>
        <v>0.335</v>
      </c>
      <c r="K1068" s="115" t="s">
        <v>4828</v>
      </c>
      <c r="L1068" s="121" t="str">
        <f t="shared" si="5"/>
        <v>PT16032121100271</v>
      </c>
      <c r="M1068" s="219" t="s">
        <v>5819</v>
      </c>
      <c r="N1068" s="122"/>
      <c r="O1068" s="122"/>
      <c r="P1068" s="119">
        <f t="shared" si="6"/>
        <v>0.335</v>
      </c>
      <c r="Q1068" s="124"/>
      <c r="R1068" s="124"/>
      <c r="S1068" s="124"/>
      <c r="T1068" s="125" t="s">
        <v>3271</v>
      </c>
      <c r="U1068" s="126" t="s">
        <v>697</v>
      </c>
      <c r="V1068" s="127" t="s">
        <v>1500</v>
      </c>
      <c r="W1068" s="129" t="str">
        <f t="shared" si="7"/>
        <v/>
      </c>
      <c r="X1068" s="129" t="str">
        <f t="shared" si="34"/>
        <v/>
      </c>
      <c r="Y1068" s="154" t="s">
        <v>499</v>
      </c>
      <c r="Z1068" s="131" t="s">
        <v>745</v>
      </c>
      <c r="AA1068" s="124"/>
      <c r="AB1068" s="132"/>
      <c r="AC1068" s="133"/>
      <c r="AD1068" s="134"/>
      <c r="AE1068" s="133"/>
      <c r="AF1068" s="135" t="str">
        <f t="array" ref="AF1068">xlookup($E:$E,'CLV2'!$A:$A,'CLV2'!E:E)</f>
        <v>2.FRUITS</v>
      </c>
      <c r="AG1068" s="135" t="str">
        <f t="shared" si="10"/>
        <v>KG</v>
      </c>
      <c r="AH1068" s="136">
        <f t="shared" si="11"/>
        <v>0.1116666667</v>
      </c>
      <c r="AI1068" s="137">
        <f t="array" ref="AI1068">XLOOKUP(E1068,'Đơn giá'!A:A,'Đơn giá'!D:D)</f>
        <v>42000</v>
      </c>
      <c r="AJ1068" s="138">
        <f t="shared" si="12"/>
        <v>14070</v>
      </c>
      <c r="AK1068" s="138">
        <f t="shared" si="13"/>
        <v>0</v>
      </c>
      <c r="AL1068" s="138">
        <f t="shared" si="14"/>
        <v>0</v>
      </c>
      <c r="AM1068" s="138">
        <f t="shared" si="15"/>
        <v>14070</v>
      </c>
      <c r="AN1068" s="138">
        <f t="shared" si="16"/>
        <v>0</v>
      </c>
      <c r="AO1068" s="139" t="str">
        <f t="array" ref="AO1068">XLOOKUP($D:$D,'DS ST'!$J:$J,'DS ST'!K:K)</f>
        <v>SC002130 - Nguyễn Văn Lâm</v>
      </c>
      <c r="AP1068" s="139" t="str">
        <f t="array" ref="AP1068">XLOOKUP($D:$D,'DS ST'!$J:$J,'DS ST'!L:L)</f>
        <v>Nguyễn Thị Cà</v>
      </c>
      <c r="AQ1068" s="139" t="str">
        <f t="array" ref="AQ1068">XLOOKUP($D:$D,'DS ST'!$J:$J,'DS ST'!M:M)</f>
        <v>HCM 007</v>
      </c>
      <c r="AR1068" s="140"/>
      <c r="AS1068" s="140"/>
      <c r="AT1068" s="135" t="str">
        <f t="array" ref="AT1068">xlookup($E:$E,'CLV2'!$A:$A,'CLV2'!$F:$F)</f>
        <v>3.LOCAL FRUITS</v>
      </c>
      <c r="AU1068" s="135" t="str">
        <f t="array" ref="AU1068">xlookup($E:$E,'CLV2'!$A:$A,'CLV2'!$G:$G)</f>
        <v>4.Xoài</v>
      </c>
      <c r="AV1068" s="142"/>
      <c r="AW1068" s="143"/>
      <c r="AX1068" s="144"/>
    </row>
    <row r="1069" ht="22.5" customHeight="1">
      <c r="A1069" s="113"/>
      <c r="B1069" s="114">
        <v>46236.0</v>
      </c>
      <c r="C1069" s="115" t="s">
        <v>1191</v>
      </c>
      <c r="D1069" s="116" t="str">
        <f>VLOOKUP(C1069,'DS ST'!A:B,2,0)</f>
        <v>SFR</v>
      </c>
      <c r="E1069" s="117">
        <v>1100867.0</v>
      </c>
      <c r="F1069" s="115" t="s">
        <v>924</v>
      </c>
      <c r="G1069" s="115" t="s">
        <v>104</v>
      </c>
      <c r="H1069" s="118">
        <v>12.0</v>
      </c>
      <c r="I1069" s="118">
        <v>11.6</v>
      </c>
      <c r="J1069" s="119">
        <f t="shared" si="4"/>
        <v>0.4</v>
      </c>
      <c r="K1069" s="115" t="s">
        <v>4828</v>
      </c>
      <c r="L1069" s="121" t="str">
        <f t="shared" si="5"/>
        <v>PT16032121100867</v>
      </c>
      <c r="M1069" s="219" t="s">
        <v>5819</v>
      </c>
      <c r="N1069" s="122">
        <v>0.40000000000000036</v>
      </c>
      <c r="O1069" s="122"/>
      <c r="P1069" s="119">
        <f t="shared" si="6"/>
        <v>0</v>
      </c>
      <c r="Q1069" s="124"/>
      <c r="R1069" s="124"/>
      <c r="S1069" s="124"/>
      <c r="T1069" s="125" t="s">
        <v>3271</v>
      </c>
      <c r="U1069" s="126" t="s">
        <v>697</v>
      </c>
      <c r="V1069" s="127" t="s">
        <v>492</v>
      </c>
      <c r="W1069" s="129" t="str">
        <f t="shared" si="7"/>
        <v>Hao hụt</v>
      </c>
      <c r="X1069" s="129" t="str">
        <f t="shared" si="34"/>
        <v/>
      </c>
      <c r="Y1069" s="154" t="s">
        <v>499</v>
      </c>
      <c r="Z1069" s="131" t="s">
        <v>745</v>
      </c>
      <c r="AA1069" s="124"/>
      <c r="AB1069" s="132"/>
      <c r="AC1069" s="133"/>
      <c r="AD1069" s="134"/>
      <c r="AE1069" s="133"/>
      <c r="AF1069" s="135" t="str">
        <f t="array" ref="AF1069">xlookup($E:$E,'CLV2'!$A:$A,'CLV2'!E:E)</f>
        <v>2.FRUITS</v>
      </c>
      <c r="AG1069" s="135" t="str">
        <f t="shared" si="10"/>
        <v>KG</v>
      </c>
      <c r="AH1069" s="136">
        <f t="shared" si="11"/>
        <v>0.03333333333</v>
      </c>
      <c r="AI1069" s="137">
        <f t="array" ref="AI1069">XLOOKUP(E1069,'Đơn giá'!A:A,'Đơn giá'!D:D)</f>
        <v>33000</v>
      </c>
      <c r="AJ1069" s="138">
        <f t="shared" si="12"/>
        <v>13200</v>
      </c>
      <c r="AK1069" s="138">
        <f t="shared" si="13"/>
        <v>13200</v>
      </c>
      <c r="AL1069" s="138">
        <f t="shared" si="14"/>
        <v>0</v>
      </c>
      <c r="AM1069" s="138">
        <f t="shared" si="15"/>
        <v>0</v>
      </c>
      <c r="AN1069" s="138">
        <f t="shared" si="16"/>
        <v>0</v>
      </c>
      <c r="AO1069" s="139" t="str">
        <f t="array" ref="AO1069">XLOOKUP($D:$D,'DS ST'!$J:$J,'DS ST'!K:K)</f>
        <v>SC002130 - Nguyễn Văn Lâm</v>
      </c>
      <c r="AP1069" s="139" t="str">
        <f t="array" ref="AP1069">XLOOKUP($D:$D,'DS ST'!$J:$J,'DS ST'!L:L)</f>
        <v>Nguyễn Thị Cà</v>
      </c>
      <c r="AQ1069" s="139" t="str">
        <f t="array" ref="AQ1069">XLOOKUP($D:$D,'DS ST'!$J:$J,'DS ST'!M:M)</f>
        <v>HCM 007</v>
      </c>
      <c r="AR1069" s="140"/>
      <c r="AS1069" s="140"/>
      <c r="AT1069" s="135" t="str">
        <f t="array" ref="AT1069">xlookup($E:$E,'CLV2'!$A:$A,'CLV2'!$F:$F)</f>
        <v>3.LOCAL FRUITS</v>
      </c>
      <c r="AU1069" s="135" t="str">
        <f t="array" ref="AU1069">xlookup($E:$E,'CLV2'!$A:$A,'CLV2'!$G:$G)</f>
        <v>4.Bưởi</v>
      </c>
      <c r="AV1069" s="142"/>
      <c r="AW1069" s="143"/>
      <c r="AX1069" s="144"/>
    </row>
    <row r="1070" ht="22.5" customHeight="1">
      <c r="A1070" s="113"/>
      <c r="B1070" s="114">
        <v>46236.0</v>
      </c>
      <c r="C1070" s="115" t="s">
        <v>1191</v>
      </c>
      <c r="D1070" s="116" t="str">
        <f>VLOOKUP(C1070,'DS ST'!A:B,2,0)</f>
        <v>SFR</v>
      </c>
      <c r="E1070" s="117">
        <v>1101003.0</v>
      </c>
      <c r="F1070" s="115" t="s">
        <v>1984</v>
      </c>
      <c r="G1070" s="115" t="s">
        <v>104</v>
      </c>
      <c r="H1070" s="118">
        <v>12.8</v>
      </c>
      <c r="I1070" s="118">
        <v>12.7</v>
      </c>
      <c r="J1070" s="119">
        <f t="shared" si="4"/>
        <v>0.1</v>
      </c>
      <c r="K1070" s="115" t="s">
        <v>4828</v>
      </c>
      <c r="L1070" s="121" t="str">
        <f t="shared" si="5"/>
        <v>PT16032121101003</v>
      </c>
      <c r="M1070" s="219" t="s">
        <v>5819</v>
      </c>
      <c r="N1070" s="122">
        <v>0.10000000000000142</v>
      </c>
      <c r="O1070" s="122"/>
      <c r="P1070" s="119">
        <f t="shared" si="6"/>
        <v>0</v>
      </c>
      <c r="Q1070" s="124"/>
      <c r="R1070" s="124"/>
      <c r="S1070" s="124"/>
      <c r="T1070" s="125" t="s">
        <v>3271</v>
      </c>
      <c r="U1070" s="126" t="s">
        <v>697</v>
      </c>
      <c r="V1070" s="127" t="s">
        <v>492</v>
      </c>
      <c r="W1070" s="129" t="str">
        <f t="shared" si="7"/>
        <v>Hao hụt</v>
      </c>
      <c r="X1070" s="129" t="str">
        <f t="shared" si="34"/>
        <v/>
      </c>
      <c r="Y1070" s="154" t="s">
        <v>499</v>
      </c>
      <c r="Z1070" s="131" t="s">
        <v>745</v>
      </c>
      <c r="AA1070" s="124"/>
      <c r="AB1070" s="132"/>
      <c r="AC1070" s="133"/>
      <c r="AD1070" s="134"/>
      <c r="AE1070" s="133"/>
      <c r="AF1070" s="135" t="str">
        <f t="array" ref="AF1070">xlookup($E:$E,'CLV2'!$A:$A,'CLV2'!E:E)</f>
        <v>2.FRUITS</v>
      </c>
      <c r="AG1070" s="135" t="str">
        <f t="shared" si="10"/>
        <v>KG</v>
      </c>
      <c r="AH1070" s="136">
        <f t="shared" si="11"/>
        <v>0.0078125</v>
      </c>
      <c r="AI1070" s="137">
        <f t="array" ref="AI1070">XLOOKUP(E1070,'Đơn giá'!A:A,'Đơn giá'!D:D)</f>
        <v>24000</v>
      </c>
      <c r="AJ1070" s="138">
        <f t="shared" si="12"/>
        <v>2400</v>
      </c>
      <c r="AK1070" s="138">
        <f t="shared" si="13"/>
        <v>2400</v>
      </c>
      <c r="AL1070" s="138">
        <f t="shared" si="14"/>
        <v>0</v>
      </c>
      <c r="AM1070" s="138">
        <f t="shared" si="15"/>
        <v>0</v>
      </c>
      <c r="AN1070" s="138">
        <f t="shared" si="16"/>
        <v>0</v>
      </c>
      <c r="AO1070" s="139" t="str">
        <f t="array" ref="AO1070">XLOOKUP($D:$D,'DS ST'!$J:$J,'DS ST'!K:K)</f>
        <v>SC002130 - Nguyễn Văn Lâm</v>
      </c>
      <c r="AP1070" s="139" t="str">
        <f t="array" ref="AP1070">XLOOKUP($D:$D,'DS ST'!$J:$J,'DS ST'!L:L)</f>
        <v>Nguyễn Thị Cà</v>
      </c>
      <c r="AQ1070" s="139" t="str">
        <f t="array" ref="AQ1070">XLOOKUP($D:$D,'DS ST'!$J:$J,'DS ST'!M:M)</f>
        <v>HCM 007</v>
      </c>
      <c r="AR1070" s="140"/>
      <c r="AS1070" s="140"/>
      <c r="AT1070" s="135" t="str">
        <f t="array" ref="AT1070">xlookup($E:$E,'CLV2'!$A:$A,'CLV2'!$F:$F)</f>
        <v>3.LOCAL FRUITS</v>
      </c>
      <c r="AU1070" s="135" t="str">
        <f t="array" ref="AU1070">xlookup($E:$E,'CLV2'!$A:$A,'CLV2'!$G:$G)</f>
        <v>4.Dưa Hấu</v>
      </c>
      <c r="AV1070" s="142"/>
      <c r="AW1070" s="143"/>
      <c r="AX1070" s="144"/>
    </row>
    <row r="1071" ht="22.5" customHeight="1">
      <c r="A1071" s="113"/>
      <c r="B1071" s="114">
        <v>46236.0</v>
      </c>
      <c r="C1071" s="115" t="s">
        <v>1191</v>
      </c>
      <c r="D1071" s="116" t="str">
        <f>VLOOKUP(C1071,'DS ST'!A:B,2,0)</f>
        <v>SFR</v>
      </c>
      <c r="E1071" s="117">
        <v>1101079.0</v>
      </c>
      <c r="F1071" s="115" t="s">
        <v>2047</v>
      </c>
      <c r="G1071" s="115" t="s">
        <v>104</v>
      </c>
      <c r="H1071" s="118">
        <v>12.1</v>
      </c>
      <c r="I1071" s="118">
        <v>11.185</v>
      </c>
      <c r="J1071" s="119">
        <f t="shared" si="4"/>
        <v>0.915</v>
      </c>
      <c r="K1071" s="115" t="s">
        <v>4828</v>
      </c>
      <c r="L1071" s="121" t="str">
        <f t="shared" si="5"/>
        <v>PT16032121101079</v>
      </c>
      <c r="M1071" s="219" t="s">
        <v>5819</v>
      </c>
      <c r="N1071" s="122"/>
      <c r="O1071" s="122"/>
      <c r="P1071" s="119">
        <f t="shared" si="6"/>
        <v>0.915</v>
      </c>
      <c r="Q1071" s="124"/>
      <c r="R1071" s="124"/>
      <c r="S1071" s="124"/>
      <c r="T1071" s="125" t="s">
        <v>3271</v>
      </c>
      <c r="U1071" s="126" t="s">
        <v>697</v>
      </c>
      <c r="V1071" s="127" t="s">
        <v>1500</v>
      </c>
      <c r="W1071" s="129" t="str">
        <f t="shared" si="7"/>
        <v/>
      </c>
      <c r="X1071" s="129" t="str">
        <f t="shared" si="34"/>
        <v/>
      </c>
      <c r="Y1071" s="154" t="s">
        <v>499</v>
      </c>
      <c r="Z1071" s="131" t="s">
        <v>745</v>
      </c>
      <c r="AA1071" s="124"/>
      <c r="AB1071" s="132"/>
      <c r="AC1071" s="133"/>
      <c r="AD1071" s="134"/>
      <c r="AE1071" s="133"/>
      <c r="AF1071" s="135" t="str">
        <f t="array" ref="AF1071">xlookup($E:$E,'CLV2'!$A:$A,'CLV2'!E:E)</f>
        <v>2.FRUITS</v>
      </c>
      <c r="AG1071" s="135" t="str">
        <f t="shared" si="10"/>
        <v>KG</v>
      </c>
      <c r="AH1071" s="136">
        <f t="shared" si="11"/>
        <v>0.07561983471</v>
      </c>
      <c r="AI1071" s="137">
        <f t="array" ref="AI1071">XLOOKUP(E1071,'Đơn giá'!A:A,'Đơn giá'!D:D)</f>
        <v>69416</v>
      </c>
      <c r="AJ1071" s="138">
        <f t="shared" si="12"/>
        <v>63515.64</v>
      </c>
      <c r="AK1071" s="138">
        <f t="shared" si="13"/>
        <v>0</v>
      </c>
      <c r="AL1071" s="138">
        <f t="shared" si="14"/>
        <v>0</v>
      </c>
      <c r="AM1071" s="138">
        <f t="shared" si="15"/>
        <v>63515.64</v>
      </c>
      <c r="AN1071" s="138">
        <f t="shared" si="16"/>
        <v>0</v>
      </c>
      <c r="AO1071" s="139" t="str">
        <f t="array" ref="AO1071">XLOOKUP($D:$D,'DS ST'!$J:$J,'DS ST'!K:K)</f>
        <v>SC002130 - Nguyễn Văn Lâm</v>
      </c>
      <c r="AP1071" s="139" t="str">
        <f t="array" ref="AP1071">XLOOKUP($D:$D,'DS ST'!$J:$J,'DS ST'!L:L)</f>
        <v>Nguyễn Thị Cà</v>
      </c>
      <c r="AQ1071" s="139" t="str">
        <f t="array" ref="AQ1071">XLOOKUP($D:$D,'DS ST'!$J:$J,'DS ST'!M:M)</f>
        <v>HCM 007</v>
      </c>
      <c r="AR1071" s="140"/>
      <c r="AS1071" s="140"/>
      <c r="AT1071" s="135" t="str">
        <f t="array" ref="AT1071">xlookup($E:$E,'CLV2'!$A:$A,'CLV2'!$F:$F)</f>
        <v>3.LOCAL FRUITS</v>
      </c>
      <c r="AU1071" s="135" t="str">
        <f t="array" ref="AU1071">xlookup($E:$E,'CLV2'!$A:$A,'CLV2'!$G:$G)</f>
        <v>4.Bơ</v>
      </c>
      <c r="AV1071" s="142"/>
      <c r="AW1071" s="143"/>
      <c r="AX1071" s="144"/>
    </row>
    <row r="1072" ht="22.5" customHeight="1">
      <c r="A1072" s="113"/>
      <c r="B1072" s="114">
        <v>46236.0</v>
      </c>
      <c r="C1072" s="115" t="s">
        <v>1191</v>
      </c>
      <c r="D1072" s="116" t="str">
        <f>VLOOKUP(C1072,'DS ST'!A:B,2,0)</f>
        <v>SFR</v>
      </c>
      <c r="E1072" s="117">
        <v>1101366.0</v>
      </c>
      <c r="F1072" s="115" t="s">
        <v>1804</v>
      </c>
      <c r="G1072" s="115" t="s">
        <v>104</v>
      </c>
      <c r="H1072" s="118">
        <v>12.1</v>
      </c>
      <c r="I1072" s="118">
        <v>11.54</v>
      </c>
      <c r="J1072" s="119">
        <f t="shared" si="4"/>
        <v>0.56</v>
      </c>
      <c r="K1072" s="115" t="s">
        <v>4828</v>
      </c>
      <c r="L1072" s="121" t="str">
        <f t="shared" si="5"/>
        <v>PT16032121101366</v>
      </c>
      <c r="M1072" s="219" t="s">
        <v>5819</v>
      </c>
      <c r="N1072" s="122">
        <v>0.5600000000000005</v>
      </c>
      <c r="O1072" s="122"/>
      <c r="P1072" s="119">
        <f t="shared" si="6"/>
        <v>0</v>
      </c>
      <c r="Q1072" s="124"/>
      <c r="R1072" s="124"/>
      <c r="S1072" s="124"/>
      <c r="T1072" s="125" t="s">
        <v>3271</v>
      </c>
      <c r="U1072" s="126" t="s">
        <v>697</v>
      </c>
      <c r="V1072" s="127" t="s">
        <v>492</v>
      </c>
      <c r="W1072" s="129" t="str">
        <f t="shared" si="7"/>
        <v>Hao hụt</v>
      </c>
      <c r="X1072" s="129" t="str">
        <f t="shared" si="34"/>
        <v/>
      </c>
      <c r="Y1072" s="154" t="s">
        <v>499</v>
      </c>
      <c r="Z1072" s="131" t="s">
        <v>745</v>
      </c>
      <c r="AA1072" s="124"/>
      <c r="AB1072" s="132"/>
      <c r="AC1072" s="133"/>
      <c r="AD1072" s="134"/>
      <c r="AE1072" s="133"/>
      <c r="AF1072" s="135" t="str">
        <f t="array" ref="AF1072">xlookup($E:$E,'CLV2'!$A:$A,'CLV2'!E:E)</f>
        <v>2.VEGETABLES</v>
      </c>
      <c r="AG1072" s="135" t="str">
        <f t="shared" si="10"/>
        <v>KG</v>
      </c>
      <c r="AH1072" s="136">
        <f t="shared" si="11"/>
        <v>0.04628099174</v>
      </c>
      <c r="AI1072" s="137">
        <f t="array" ref="AI1072">XLOOKUP(E1072,'Đơn giá'!A:A,'Đơn giá'!D:D)</f>
        <v>55000</v>
      </c>
      <c r="AJ1072" s="138">
        <f t="shared" si="12"/>
        <v>30800</v>
      </c>
      <c r="AK1072" s="138">
        <f t="shared" si="13"/>
        <v>30800</v>
      </c>
      <c r="AL1072" s="138">
        <f t="shared" si="14"/>
        <v>0</v>
      </c>
      <c r="AM1072" s="138">
        <f t="shared" si="15"/>
        <v>0</v>
      </c>
      <c r="AN1072" s="138">
        <f t="shared" si="16"/>
        <v>0</v>
      </c>
      <c r="AO1072" s="139" t="str">
        <f t="array" ref="AO1072">XLOOKUP($D:$D,'DS ST'!$J:$J,'DS ST'!K:K)</f>
        <v>SC002130 - Nguyễn Văn Lâm</v>
      </c>
      <c r="AP1072" s="139" t="str">
        <f t="array" ref="AP1072">XLOOKUP($D:$D,'DS ST'!$J:$J,'DS ST'!L:L)</f>
        <v>Nguyễn Thị Cà</v>
      </c>
      <c r="AQ1072" s="139" t="str">
        <f t="array" ref="AQ1072">XLOOKUP($D:$D,'DS ST'!$J:$J,'DS ST'!M:M)</f>
        <v>HCM 007</v>
      </c>
      <c r="AR1072" s="140"/>
      <c r="AS1072" s="140"/>
      <c r="AT1072" s="135" t="str">
        <f t="array" ref="AT1072">xlookup($E:$E,'CLV2'!$A:$A,'CLV2'!$F:$F)</f>
        <v>3.LEAFY VEGGIES</v>
      </c>
      <c r="AU1072" s="135" t="str">
        <f t="array" ref="AU1072">xlookup($E:$E,'CLV2'!$A:$A,'CLV2'!$G:$G)</f>
        <v>4.Rau Ăn Bông</v>
      </c>
      <c r="AV1072" s="142"/>
      <c r="AW1072" s="143"/>
      <c r="AX1072" s="144"/>
    </row>
    <row r="1073" ht="22.5" customHeight="1">
      <c r="A1073" s="113"/>
      <c r="B1073" s="114">
        <v>46236.0</v>
      </c>
      <c r="C1073" s="115" t="s">
        <v>1191</v>
      </c>
      <c r="D1073" s="116" t="str">
        <f>VLOOKUP(C1073,'DS ST'!A:B,2,0)</f>
        <v>SFR</v>
      </c>
      <c r="E1073" s="117">
        <v>1102196.0</v>
      </c>
      <c r="F1073" s="115" t="s">
        <v>1210</v>
      </c>
      <c r="G1073" s="115" t="s">
        <v>104</v>
      </c>
      <c r="H1073" s="118">
        <v>4.0</v>
      </c>
      <c r="I1073" s="118">
        <v>3.43</v>
      </c>
      <c r="J1073" s="119">
        <f t="shared" si="4"/>
        <v>0.57</v>
      </c>
      <c r="K1073" s="115" t="s">
        <v>4828</v>
      </c>
      <c r="L1073" s="121" t="str">
        <f t="shared" si="5"/>
        <v>PT16032121102196</v>
      </c>
      <c r="M1073" s="219" t="s">
        <v>5819</v>
      </c>
      <c r="N1073" s="122"/>
      <c r="O1073" s="122"/>
      <c r="P1073" s="119">
        <f t="shared" si="6"/>
        <v>0.57</v>
      </c>
      <c r="Q1073" s="124"/>
      <c r="R1073" s="124"/>
      <c r="S1073" s="124"/>
      <c r="T1073" s="125" t="s">
        <v>3271</v>
      </c>
      <c r="U1073" s="126" t="s">
        <v>697</v>
      </c>
      <c r="V1073" s="127" t="s">
        <v>1500</v>
      </c>
      <c r="W1073" s="129" t="str">
        <f t="shared" si="7"/>
        <v/>
      </c>
      <c r="X1073" s="129" t="str">
        <f t="shared" si="34"/>
        <v/>
      </c>
      <c r="Y1073" s="154" t="s">
        <v>499</v>
      </c>
      <c r="Z1073" s="131" t="s">
        <v>745</v>
      </c>
      <c r="AA1073" s="124"/>
      <c r="AB1073" s="132"/>
      <c r="AC1073" s="133"/>
      <c r="AD1073" s="134"/>
      <c r="AE1073" s="133"/>
      <c r="AF1073" s="135" t="str">
        <f t="array" ref="AF1073">xlookup($E:$E,'CLV2'!$A:$A,'CLV2'!E:E)</f>
        <v>2.FRUITS</v>
      </c>
      <c r="AG1073" s="135" t="str">
        <f t="shared" si="10"/>
        <v>KG</v>
      </c>
      <c r="AH1073" s="136">
        <f t="shared" si="11"/>
        <v>0.1425</v>
      </c>
      <c r="AI1073" s="137">
        <f t="array" ref="AI1073">XLOOKUP(E1073,'Đơn giá'!A:A,'Đơn giá'!D:D)</f>
        <v>13500</v>
      </c>
      <c r="AJ1073" s="138">
        <f t="shared" si="12"/>
        <v>7695</v>
      </c>
      <c r="AK1073" s="138">
        <f t="shared" si="13"/>
        <v>0</v>
      </c>
      <c r="AL1073" s="138">
        <f t="shared" si="14"/>
        <v>0</v>
      </c>
      <c r="AM1073" s="138">
        <f t="shared" si="15"/>
        <v>7695</v>
      </c>
      <c r="AN1073" s="138">
        <f t="shared" si="16"/>
        <v>0</v>
      </c>
      <c r="AO1073" s="139" t="str">
        <f t="array" ref="AO1073">XLOOKUP($D:$D,'DS ST'!$J:$J,'DS ST'!K:K)</f>
        <v>SC002130 - Nguyễn Văn Lâm</v>
      </c>
      <c r="AP1073" s="139" t="str">
        <f t="array" ref="AP1073">XLOOKUP($D:$D,'DS ST'!$J:$J,'DS ST'!L:L)</f>
        <v>Nguyễn Thị Cà</v>
      </c>
      <c r="AQ1073" s="139" t="str">
        <f t="array" ref="AQ1073">XLOOKUP($D:$D,'DS ST'!$J:$J,'DS ST'!M:M)</f>
        <v>HCM 007</v>
      </c>
      <c r="AR1073" s="140"/>
      <c r="AS1073" s="140"/>
      <c r="AT1073" s="135" t="str">
        <f t="array" ref="AT1073">xlookup($E:$E,'CLV2'!$A:$A,'CLV2'!$F:$F)</f>
        <v>3.LOCAL FRUITS</v>
      </c>
      <c r="AU1073" s="135" t="str">
        <f t="array" ref="AU1073">xlookup($E:$E,'CLV2'!$A:$A,'CLV2'!$G:$G)</f>
        <v>4.Cam</v>
      </c>
      <c r="AV1073" s="142"/>
      <c r="AW1073" s="143"/>
      <c r="AX1073" s="144"/>
    </row>
    <row r="1074" ht="22.5" customHeight="1">
      <c r="A1074" s="113"/>
      <c r="B1074" s="114">
        <v>46236.0</v>
      </c>
      <c r="C1074" s="115" t="s">
        <v>1191</v>
      </c>
      <c r="D1074" s="116" t="str">
        <f>VLOOKUP(C1074,'DS ST'!A:B,2,0)</f>
        <v>SFR</v>
      </c>
      <c r="E1074" s="117">
        <v>1102981.0</v>
      </c>
      <c r="F1074" s="115" t="s">
        <v>5260</v>
      </c>
      <c r="G1074" s="115" t="s">
        <v>104</v>
      </c>
      <c r="H1074" s="118">
        <v>6.1</v>
      </c>
      <c r="I1074" s="118">
        <v>6.04</v>
      </c>
      <c r="J1074" s="119">
        <f t="shared" si="4"/>
        <v>0.06</v>
      </c>
      <c r="K1074" s="115" t="s">
        <v>4828</v>
      </c>
      <c r="L1074" s="121" t="str">
        <f t="shared" si="5"/>
        <v>PT16032121102981</v>
      </c>
      <c r="M1074" s="219" t="s">
        <v>5819</v>
      </c>
      <c r="N1074" s="122">
        <v>0.05999999999999961</v>
      </c>
      <c r="O1074" s="122"/>
      <c r="P1074" s="119">
        <f t="shared" si="6"/>
        <v>0</v>
      </c>
      <c r="Q1074" s="124"/>
      <c r="R1074" s="124"/>
      <c r="S1074" s="124"/>
      <c r="T1074" s="125" t="s">
        <v>3271</v>
      </c>
      <c r="U1074" s="126" t="s">
        <v>697</v>
      </c>
      <c r="V1074" s="127" t="s">
        <v>492</v>
      </c>
      <c r="W1074" s="129" t="str">
        <f t="shared" si="7"/>
        <v>Hao hụt</v>
      </c>
      <c r="X1074" s="129" t="str">
        <f t="shared" si="34"/>
        <v/>
      </c>
      <c r="Y1074" s="154" t="s">
        <v>499</v>
      </c>
      <c r="Z1074" s="131" t="s">
        <v>745</v>
      </c>
      <c r="AA1074" s="124"/>
      <c r="AB1074" s="132"/>
      <c r="AC1074" s="133"/>
      <c r="AD1074" s="134"/>
      <c r="AE1074" s="133"/>
      <c r="AF1074" s="135" t="str">
        <f t="array" ref="AF1074">xlookup($E:$E,'CLV2'!$A:$A,'CLV2'!E:E)</f>
        <v>2.FRUITS</v>
      </c>
      <c r="AG1074" s="135" t="str">
        <f t="shared" si="10"/>
        <v>KG</v>
      </c>
      <c r="AH1074" s="136">
        <f t="shared" si="11"/>
        <v>0.009836065574</v>
      </c>
      <c r="AI1074" s="137" t="str">
        <f t="array" ref="AI1074">XLOOKUP(E1074,'Đơn giá'!A:A,'Đơn giá'!D:D)</f>
        <v>#N/A</v>
      </c>
      <c r="AJ1074" s="138" t="str">
        <f t="shared" si="12"/>
        <v>#N/A</v>
      </c>
      <c r="AK1074" s="138" t="str">
        <f t="shared" si="13"/>
        <v>#N/A</v>
      </c>
      <c r="AL1074" s="138">
        <f t="shared" si="14"/>
        <v>0</v>
      </c>
      <c r="AM1074" s="138" t="str">
        <f t="shared" si="15"/>
        <v>#N/A</v>
      </c>
      <c r="AN1074" s="138">
        <f t="shared" si="16"/>
        <v>0</v>
      </c>
      <c r="AO1074" s="139" t="str">
        <f t="array" ref="AO1074">XLOOKUP($D:$D,'DS ST'!$J:$J,'DS ST'!K:K)</f>
        <v>SC002130 - Nguyễn Văn Lâm</v>
      </c>
      <c r="AP1074" s="139" t="str">
        <f t="array" ref="AP1074">XLOOKUP($D:$D,'DS ST'!$J:$J,'DS ST'!L:L)</f>
        <v>Nguyễn Thị Cà</v>
      </c>
      <c r="AQ1074" s="139" t="str">
        <f t="array" ref="AQ1074">XLOOKUP($D:$D,'DS ST'!$J:$J,'DS ST'!M:M)</f>
        <v>HCM 007</v>
      </c>
      <c r="AR1074" s="140"/>
      <c r="AS1074" s="140"/>
      <c r="AT1074" s="135" t="str">
        <f t="array" ref="AT1074">xlookup($E:$E,'CLV2'!$A:$A,'CLV2'!$F:$F)</f>
        <v>3.LOCAL FRUITS</v>
      </c>
      <c r="AU1074" s="135" t="str">
        <f t="array" ref="AU1074">xlookup($E:$E,'CLV2'!$A:$A,'CLV2'!$G:$G)</f>
        <v>4.Bơ</v>
      </c>
      <c r="AV1074" s="142"/>
      <c r="AW1074" s="143"/>
      <c r="AX1074" s="144"/>
    </row>
    <row r="1075" ht="22.5" customHeight="1">
      <c r="A1075" s="113"/>
      <c r="B1075" s="114">
        <v>46236.0</v>
      </c>
      <c r="C1075" s="115" t="s">
        <v>1191</v>
      </c>
      <c r="D1075" s="116" t="str">
        <f>VLOOKUP(C1075,'DS ST'!A:B,2,0)</f>
        <v>SFR</v>
      </c>
      <c r="E1075" s="117">
        <v>8.938506507056E12</v>
      </c>
      <c r="F1075" s="115" t="s">
        <v>1445</v>
      </c>
      <c r="G1075" s="115" t="s">
        <v>29</v>
      </c>
      <c r="H1075" s="118">
        <v>8.0</v>
      </c>
      <c r="I1075" s="118">
        <v>7.0</v>
      </c>
      <c r="J1075" s="119">
        <f t="shared" si="4"/>
        <v>1</v>
      </c>
      <c r="K1075" s="115" t="s">
        <v>4828</v>
      </c>
      <c r="L1075" s="121" t="str">
        <f t="shared" si="5"/>
        <v>PT16032128938506507056</v>
      </c>
      <c r="M1075" s="219" t="s">
        <v>5819</v>
      </c>
      <c r="N1075" s="122"/>
      <c r="O1075" s="122"/>
      <c r="P1075" s="119">
        <f t="shared" si="6"/>
        <v>1</v>
      </c>
      <c r="Q1075" s="124"/>
      <c r="R1075" s="124"/>
      <c r="S1075" s="124"/>
      <c r="T1075" s="125" t="s">
        <v>695</v>
      </c>
      <c r="U1075" s="126" t="s">
        <v>697</v>
      </c>
      <c r="V1075" s="127" t="s">
        <v>1500</v>
      </c>
      <c r="W1075" s="129" t="str">
        <f t="shared" si="7"/>
        <v/>
      </c>
      <c r="X1075" s="129" t="str">
        <f t="shared" si="34"/>
        <v/>
      </c>
      <c r="Y1075" s="130" t="str">
        <f t="shared" ref="Y1075:Y1076" si="60">IF(N(P1075)&lt;=0,"",IF(OR(T1075="Hình KDB",T1075="Hình tele",ISNUMBER(SEARCH("Hình KDB",T1075)),ISNUMBER(SEARCH("Hình tele",T1075)),ISNUMBER(SEARCH("sai code",T1075)),ISNUMBER(SEARCH("Thiếu kiện",U1075))),"Kho rau",IF(AND(T1075&lt;&gt;"Hình KDB",T1075&lt;&gt;"Hình tele"),"Chưa xác định",IF(N(O1075)&gt;0,IF(OR(T1075="Hình KDB",T1075="Hình tele",ISNUMBER(SEARCH("Hình KDB",T1075)),ISNUMBER(SEARCH("Hình tele",T1075)),ISNUMBER(SEARCH("sai code",T1075)),ISNUMBER(SEARCH("Thiếu kiện",U1075))),"Kho rau","Chưa xác định"),IF(OR(T1075="Hình KDB",T1075="Hình tele",ISNUMBER(SEARCH("Hình KDB",T1075)),ISNUMBER(SEARCH("Hình tele",T1075)),ISNUMBER(SEARCH("sai code",T1075)),ISNUMBER(SEARCH("Thiếu kiện",U1075))),"Kho rau",IF(V1075="Chưa xác định","Chưa xác định",IF(OR(V1075="DC giao thiếu",V1075="TX giao thiếu kiện",V1075="Hàng không đạt CL"),"Kho rau","")))))))</f>
        <v>Kho rau</v>
      </c>
      <c r="Z1075" s="131" t="s">
        <v>745</v>
      </c>
      <c r="AA1075" s="124"/>
      <c r="AB1075" s="132"/>
      <c r="AC1075" s="133"/>
      <c r="AD1075" s="134"/>
      <c r="AE1075" s="133"/>
      <c r="AF1075" s="135" t="str">
        <f t="array" ref="AF1075">xlookup($E:$E,'CLV2'!$A:$A,'CLV2'!E:E)</f>
        <v>2.VEGETABLES</v>
      </c>
      <c r="AG1075" s="135" t="str">
        <f t="shared" si="10"/>
        <v>Pack</v>
      </c>
      <c r="AH1075" s="136">
        <f t="shared" si="11"/>
        <v>0.125</v>
      </c>
      <c r="AI1075" s="137">
        <f t="array" ref="AI1075">XLOOKUP(E1075,'Đơn giá'!A:A,'Đơn giá'!D:D)</f>
        <v>32000</v>
      </c>
      <c r="AJ1075" s="138">
        <f t="shared" si="12"/>
        <v>32000</v>
      </c>
      <c r="AK1075" s="138">
        <f t="shared" si="13"/>
        <v>0</v>
      </c>
      <c r="AL1075" s="138">
        <f t="shared" si="14"/>
        <v>0</v>
      </c>
      <c r="AM1075" s="138">
        <f t="shared" si="15"/>
        <v>32000</v>
      </c>
      <c r="AN1075" s="138">
        <f t="shared" si="16"/>
        <v>0</v>
      </c>
      <c r="AO1075" s="139" t="str">
        <f t="array" ref="AO1075">XLOOKUP($D:$D,'DS ST'!$J:$J,'DS ST'!K:K)</f>
        <v>SC002130 - Nguyễn Văn Lâm</v>
      </c>
      <c r="AP1075" s="139" t="str">
        <f t="array" ref="AP1075">XLOOKUP($D:$D,'DS ST'!$J:$J,'DS ST'!L:L)</f>
        <v>Nguyễn Thị Cà</v>
      </c>
      <c r="AQ1075" s="139" t="str">
        <f t="array" ref="AQ1075">XLOOKUP($D:$D,'DS ST'!$J:$J,'DS ST'!M:M)</f>
        <v>HCM 007</v>
      </c>
      <c r="AR1075" s="140"/>
      <c r="AS1075" s="140"/>
      <c r="AT1075" s="135" t="str">
        <f t="array" ref="AT1075">xlookup($E:$E,'CLV2'!$A:$A,'CLV2'!$F:$F)</f>
        <v>3.PROCESSED VEGGIES</v>
      </c>
      <c r="AU1075" s="135" t="str">
        <f t="array" ref="AU1075">xlookup($E:$E,'CLV2'!$A:$A,'CLV2'!$G:$G)</f>
        <v>4.Măng Sơ Chế</v>
      </c>
      <c r="AV1075" s="142"/>
      <c r="AW1075" s="143"/>
      <c r="AX1075" s="144"/>
    </row>
    <row r="1076" ht="22.5" customHeight="1">
      <c r="A1076" s="113"/>
      <c r="B1076" s="114">
        <v>46236.0</v>
      </c>
      <c r="C1076" s="115" t="s">
        <v>1191</v>
      </c>
      <c r="D1076" s="116" t="str">
        <f>VLOOKUP(C1076,'DS ST'!A:B,2,0)</f>
        <v>SFR</v>
      </c>
      <c r="E1076" s="117">
        <v>8.936127490726E12</v>
      </c>
      <c r="F1076" s="115" t="s">
        <v>1390</v>
      </c>
      <c r="G1076" s="115" t="s">
        <v>29</v>
      </c>
      <c r="H1076" s="118">
        <v>2.0</v>
      </c>
      <c r="I1076" s="118">
        <v>1.0</v>
      </c>
      <c r="J1076" s="119">
        <f t="shared" si="4"/>
        <v>1</v>
      </c>
      <c r="K1076" s="115" t="s">
        <v>4828</v>
      </c>
      <c r="L1076" s="121" t="str">
        <f t="shared" si="5"/>
        <v>PT16032128936127490726</v>
      </c>
      <c r="M1076" s="219" t="s">
        <v>5819</v>
      </c>
      <c r="N1076" s="122"/>
      <c r="O1076" s="122"/>
      <c r="P1076" s="119">
        <f t="shared" si="6"/>
        <v>1</v>
      </c>
      <c r="Q1076" s="124"/>
      <c r="R1076" s="124"/>
      <c r="S1076" s="124"/>
      <c r="T1076" s="125" t="s">
        <v>695</v>
      </c>
      <c r="U1076" s="126" t="s">
        <v>697</v>
      </c>
      <c r="V1076" s="127" t="s">
        <v>1500</v>
      </c>
      <c r="W1076" s="129" t="str">
        <f t="shared" si="7"/>
        <v/>
      </c>
      <c r="X1076" s="129" t="str">
        <f t="shared" si="34"/>
        <v/>
      </c>
      <c r="Y1076" s="130" t="str">
        <f t="shared" si="60"/>
        <v>Kho rau</v>
      </c>
      <c r="Z1076" s="131" t="s">
        <v>745</v>
      </c>
      <c r="AA1076" s="124"/>
      <c r="AB1076" s="132"/>
      <c r="AC1076" s="133"/>
      <c r="AD1076" s="134"/>
      <c r="AE1076" s="133"/>
      <c r="AF1076" s="135" t="str">
        <f t="array" ref="AF1076">xlookup($E:$E,'CLV2'!$A:$A,'CLV2'!E:E)</f>
        <v>2.VEGETABLES</v>
      </c>
      <c r="AG1076" s="135" t="str">
        <f t="shared" si="10"/>
        <v>Pack</v>
      </c>
      <c r="AH1076" s="136">
        <f t="shared" si="11"/>
        <v>0.5</v>
      </c>
      <c r="AI1076" s="137">
        <f t="array" ref="AI1076">XLOOKUP(E1076,'Đơn giá'!A:A,'Đơn giá'!D:D)</f>
        <v>15450</v>
      </c>
      <c r="AJ1076" s="138">
        <f t="shared" si="12"/>
        <v>15450</v>
      </c>
      <c r="AK1076" s="138">
        <f t="shared" si="13"/>
        <v>0</v>
      </c>
      <c r="AL1076" s="138">
        <f t="shared" si="14"/>
        <v>0</v>
      </c>
      <c r="AM1076" s="138">
        <f t="shared" si="15"/>
        <v>15450</v>
      </c>
      <c r="AN1076" s="138">
        <f t="shared" si="16"/>
        <v>0</v>
      </c>
      <c r="AO1076" s="139" t="str">
        <f t="array" ref="AO1076">XLOOKUP($D:$D,'DS ST'!$J:$J,'DS ST'!K:K)</f>
        <v>SC002130 - Nguyễn Văn Lâm</v>
      </c>
      <c r="AP1076" s="139" t="str">
        <f t="array" ref="AP1076">XLOOKUP($D:$D,'DS ST'!$J:$J,'DS ST'!L:L)</f>
        <v>Nguyễn Thị Cà</v>
      </c>
      <c r="AQ1076" s="139" t="str">
        <f t="array" ref="AQ1076">XLOOKUP($D:$D,'DS ST'!$J:$J,'DS ST'!M:M)</f>
        <v>HCM 007</v>
      </c>
      <c r="AR1076" s="140"/>
      <c r="AS1076" s="140"/>
      <c r="AT1076" s="135" t="str">
        <f t="array" ref="AT1076">xlookup($E:$E,'CLV2'!$A:$A,'CLV2'!$F:$F)</f>
        <v>3.LEAFY VEGGIES</v>
      </c>
      <c r="AU1076" s="135" t="str">
        <f t="array" ref="AU1076">xlookup($E:$E,'CLV2'!$A:$A,'CLV2'!$G:$G)</f>
        <v>4.Rau Cải</v>
      </c>
      <c r="AV1076" s="142"/>
      <c r="AW1076" s="143"/>
      <c r="AX1076" s="144"/>
    </row>
    <row r="1077" ht="22.5" customHeight="1">
      <c r="A1077" s="113"/>
      <c r="B1077" s="114">
        <v>46236.0</v>
      </c>
      <c r="C1077" s="115" t="s">
        <v>1194</v>
      </c>
      <c r="D1077" s="116" t="str">
        <f>VLOOKUP(C1077,'DS ST'!A:B,2,0)</f>
        <v>SSR</v>
      </c>
      <c r="E1077" s="117">
        <v>1101366.0</v>
      </c>
      <c r="F1077" s="115" t="s">
        <v>1804</v>
      </c>
      <c r="G1077" s="115" t="s">
        <v>104</v>
      </c>
      <c r="H1077" s="118">
        <v>4.4</v>
      </c>
      <c r="I1077" s="118">
        <v>4.245</v>
      </c>
      <c r="J1077" s="119">
        <f t="shared" si="4"/>
        <v>0.155</v>
      </c>
      <c r="K1077" s="115" t="s">
        <v>5820</v>
      </c>
      <c r="L1077" s="121" t="str">
        <f t="shared" si="5"/>
        <v>PT16032111101366</v>
      </c>
      <c r="M1077" s="219" t="s">
        <v>5821</v>
      </c>
      <c r="N1077" s="122">
        <v>0.15500000000000025</v>
      </c>
      <c r="O1077" s="122"/>
      <c r="P1077" s="119">
        <f t="shared" si="6"/>
        <v>0</v>
      </c>
      <c r="Q1077" s="124"/>
      <c r="R1077" s="124"/>
      <c r="S1077" s="124"/>
      <c r="T1077" s="125" t="s">
        <v>695</v>
      </c>
      <c r="U1077" s="126" t="s">
        <v>697</v>
      </c>
      <c r="V1077" s="127" t="s">
        <v>492</v>
      </c>
      <c r="W1077" s="129" t="str">
        <f t="shared" si="7"/>
        <v>Hao hụt</v>
      </c>
      <c r="X1077" s="129" t="str">
        <f t="shared" si="34"/>
        <v/>
      </c>
      <c r="Y1077" s="154" t="s">
        <v>499</v>
      </c>
      <c r="Z1077" s="131" t="s">
        <v>745</v>
      </c>
      <c r="AA1077" s="124"/>
      <c r="AB1077" s="132"/>
      <c r="AC1077" s="133"/>
      <c r="AD1077" s="134"/>
      <c r="AE1077" s="133"/>
      <c r="AF1077" s="135" t="str">
        <f t="array" ref="AF1077">xlookup($E:$E,'CLV2'!$A:$A,'CLV2'!E:E)</f>
        <v>2.VEGETABLES</v>
      </c>
      <c r="AG1077" s="135" t="str">
        <f t="shared" si="10"/>
        <v>KG</v>
      </c>
      <c r="AH1077" s="136">
        <f t="shared" si="11"/>
        <v>0.03522727273</v>
      </c>
      <c r="AI1077" s="137">
        <f t="array" ref="AI1077">XLOOKUP(E1077,'Đơn giá'!A:A,'Đơn giá'!D:D)</f>
        <v>55000</v>
      </c>
      <c r="AJ1077" s="138">
        <f t="shared" si="12"/>
        <v>8525</v>
      </c>
      <c r="AK1077" s="138">
        <f t="shared" si="13"/>
        <v>8525</v>
      </c>
      <c r="AL1077" s="138">
        <f t="shared" si="14"/>
        <v>0</v>
      </c>
      <c r="AM1077" s="138">
        <f t="shared" si="15"/>
        <v>0</v>
      </c>
      <c r="AN1077" s="138">
        <f t="shared" si="16"/>
        <v>0</v>
      </c>
      <c r="AO1077" s="139" t="str">
        <f t="array" ref="AO1077">XLOOKUP($D:$D,'DS ST'!$J:$J,'DS ST'!K:K)</f>
        <v>SC003831 - Trần Kim Phụng</v>
      </c>
      <c r="AP1077" s="139" t="str">
        <f t="array" ref="AP1077">XLOOKUP($D:$D,'DS ST'!$J:$J,'DS ST'!L:L)</f>
        <v>Võ Thị Huệ</v>
      </c>
      <c r="AQ1077" s="139" t="str">
        <f t="array" ref="AQ1077">XLOOKUP($D:$D,'DS ST'!$J:$J,'DS ST'!M:M)</f>
        <v>HCM 004</v>
      </c>
      <c r="AR1077" s="140"/>
      <c r="AS1077" s="140"/>
      <c r="AT1077" s="135" t="str">
        <f t="array" ref="AT1077">xlookup($E:$E,'CLV2'!$A:$A,'CLV2'!$F:$F)</f>
        <v>3.LEAFY VEGGIES</v>
      </c>
      <c r="AU1077" s="135" t="str">
        <f t="array" ref="AU1077">xlookup($E:$E,'CLV2'!$A:$A,'CLV2'!$G:$G)</f>
        <v>4.Rau Ăn Bông</v>
      </c>
      <c r="AV1077" s="142"/>
      <c r="AW1077" s="143"/>
      <c r="AX1077" s="144"/>
    </row>
    <row r="1078" ht="22.5" customHeight="1">
      <c r="A1078" s="113"/>
      <c r="B1078" s="114">
        <v>46236.0</v>
      </c>
      <c r="C1078" s="115" t="s">
        <v>1194</v>
      </c>
      <c r="D1078" s="116" t="str">
        <f>VLOOKUP(C1078,'DS ST'!A:B,2,0)</f>
        <v>SSR</v>
      </c>
      <c r="E1078" s="117">
        <v>1101592.0</v>
      </c>
      <c r="F1078" s="115" t="s">
        <v>1161</v>
      </c>
      <c r="G1078" s="115" t="s">
        <v>104</v>
      </c>
      <c r="H1078" s="118">
        <v>10.0</v>
      </c>
      <c r="I1078" s="118">
        <v>9.835</v>
      </c>
      <c r="J1078" s="119">
        <f t="shared" si="4"/>
        <v>0.165</v>
      </c>
      <c r="K1078" s="115" t="s">
        <v>5820</v>
      </c>
      <c r="L1078" s="121" t="str">
        <f t="shared" si="5"/>
        <v>PT16032111101592</v>
      </c>
      <c r="M1078" s="219" t="s">
        <v>5821</v>
      </c>
      <c r="N1078" s="122">
        <v>0.16499999999999915</v>
      </c>
      <c r="O1078" s="122"/>
      <c r="P1078" s="119">
        <f t="shared" si="6"/>
        <v>0</v>
      </c>
      <c r="Q1078" s="124"/>
      <c r="R1078" s="124"/>
      <c r="S1078" s="124"/>
      <c r="T1078" s="125" t="s">
        <v>695</v>
      </c>
      <c r="U1078" s="126" t="s">
        <v>697</v>
      </c>
      <c r="V1078" s="127" t="s">
        <v>492</v>
      </c>
      <c r="W1078" s="129" t="str">
        <f t="shared" si="7"/>
        <v>Hao hụt</v>
      </c>
      <c r="X1078" s="129" t="str">
        <f t="shared" si="34"/>
        <v/>
      </c>
      <c r="Y1078" s="154" t="s">
        <v>499</v>
      </c>
      <c r="Z1078" s="131" t="s">
        <v>745</v>
      </c>
      <c r="AA1078" s="124"/>
      <c r="AB1078" s="132"/>
      <c r="AC1078" s="133"/>
      <c r="AD1078" s="134"/>
      <c r="AE1078" s="133"/>
      <c r="AF1078" s="135" t="str">
        <f t="array" ref="AF1078">xlookup($E:$E,'CLV2'!$A:$A,'CLV2'!E:E)</f>
        <v>2.FRUITS</v>
      </c>
      <c r="AG1078" s="135" t="str">
        <f t="shared" si="10"/>
        <v>KG</v>
      </c>
      <c r="AH1078" s="136">
        <f t="shared" si="11"/>
        <v>0.0165</v>
      </c>
      <c r="AI1078" s="137">
        <f t="array" ref="AI1078">XLOOKUP(E1078,'Đơn giá'!A:A,'Đơn giá'!D:D)</f>
        <v>73000</v>
      </c>
      <c r="AJ1078" s="138">
        <f t="shared" si="12"/>
        <v>12045</v>
      </c>
      <c r="AK1078" s="138">
        <f t="shared" si="13"/>
        <v>12045</v>
      </c>
      <c r="AL1078" s="138">
        <f t="shared" si="14"/>
        <v>0</v>
      </c>
      <c r="AM1078" s="138">
        <f t="shared" si="15"/>
        <v>0</v>
      </c>
      <c r="AN1078" s="138">
        <f t="shared" si="16"/>
        <v>0</v>
      </c>
      <c r="AO1078" s="139" t="str">
        <f t="array" ref="AO1078">XLOOKUP($D:$D,'DS ST'!$J:$J,'DS ST'!K:K)</f>
        <v>SC003831 - Trần Kim Phụng</v>
      </c>
      <c r="AP1078" s="139" t="str">
        <f t="array" ref="AP1078">XLOOKUP($D:$D,'DS ST'!$J:$J,'DS ST'!L:L)</f>
        <v>Võ Thị Huệ</v>
      </c>
      <c r="AQ1078" s="139" t="str">
        <f t="array" ref="AQ1078">XLOOKUP($D:$D,'DS ST'!$J:$J,'DS ST'!M:M)</f>
        <v>HCM 004</v>
      </c>
      <c r="AR1078" s="140"/>
      <c r="AS1078" s="140"/>
      <c r="AT1078" s="135" t="str">
        <f t="array" ref="AT1078">xlookup($E:$E,'CLV2'!$A:$A,'CLV2'!$F:$F)</f>
        <v>3.LOCAL FRUITS</v>
      </c>
      <c r="AU1078" s="135" t="str">
        <f t="array" ref="AU1078">xlookup($E:$E,'CLV2'!$A:$A,'CLV2'!$G:$G)</f>
        <v>4.Sầu Riêng</v>
      </c>
      <c r="AV1078" s="142"/>
      <c r="AW1078" s="143"/>
      <c r="AX1078" s="144"/>
    </row>
    <row r="1079" ht="22.5" customHeight="1">
      <c r="A1079" s="113"/>
      <c r="B1079" s="114">
        <v>46236.0</v>
      </c>
      <c r="C1079" s="115" t="s">
        <v>1194</v>
      </c>
      <c r="D1079" s="116" t="str">
        <f>VLOOKUP(C1079,'DS ST'!A:B,2,0)</f>
        <v>SSR</v>
      </c>
      <c r="E1079" s="117">
        <v>1102981.0</v>
      </c>
      <c r="F1079" s="115" t="s">
        <v>5260</v>
      </c>
      <c r="G1079" s="115" t="s">
        <v>104</v>
      </c>
      <c r="H1079" s="118">
        <v>3.1</v>
      </c>
      <c r="I1079" s="118">
        <v>3.06</v>
      </c>
      <c r="J1079" s="119">
        <f t="shared" si="4"/>
        <v>0.04</v>
      </c>
      <c r="K1079" s="115" t="s">
        <v>5820</v>
      </c>
      <c r="L1079" s="121" t="str">
        <f t="shared" si="5"/>
        <v>PT16032111102981</v>
      </c>
      <c r="M1079" s="219" t="s">
        <v>5821</v>
      </c>
      <c r="N1079" s="122">
        <v>0.040000000000000036</v>
      </c>
      <c r="O1079" s="122"/>
      <c r="P1079" s="119">
        <f t="shared" si="6"/>
        <v>0</v>
      </c>
      <c r="Q1079" s="124"/>
      <c r="R1079" s="124"/>
      <c r="S1079" s="124"/>
      <c r="T1079" s="125" t="s">
        <v>695</v>
      </c>
      <c r="U1079" s="126" t="s">
        <v>697</v>
      </c>
      <c r="V1079" s="127" t="s">
        <v>492</v>
      </c>
      <c r="W1079" s="129" t="str">
        <f t="shared" si="7"/>
        <v>Hao hụt</v>
      </c>
      <c r="X1079" s="129" t="str">
        <f t="shared" si="34"/>
        <v/>
      </c>
      <c r="Y1079" s="154" t="s">
        <v>499</v>
      </c>
      <c r="Z1079" s="131" t="s">
        <v>745</v>
      </c>
      <c r="AA1079" s="124"/>
      <c r="AB1079" s="132"/>
      <c r="AC1079" s="133"/>
      <c r="AD1079" s="134"/>
      <c r="AE1079" s="133"/>
      <c r="AF1079" s="135" t="str">
        <f t="array" ref="AF1079">xlookup($E:$E,'CLV2'!$A:$A,'CLV2'!E:E)</f>
        <v>2.FRUITS</v>
      </c>
      <c r="AG1079" s="135" t="str">
        <f t="shared" si="10"/>
        <v>KG</v>
      </c>
      <c r="AH1079" s="136">
        <f t="shared" si="11"/>
        <v>0.01290322581</v>
      </c>
      <c r="AI1079" s="137" t="str">
        <f t="array" ref="AI1079">XLOOKUP(E1079,'Đơn giá'!A:A,'Đơn giá'!D:D)</f>
        <v>#N/A</v>
      </c>
      <c r="AJ1079" s="138" t="str">
        <f t="shared" si="12"/>
        <v>#N/A</v>
      </c>
      <c r="AK1079" s="138" t="str">
        <f t="shared" si="13"/>
        <v>#N/A</v>
      </c>
      <c r="AL1079" s="138">
        <f t="shared" si="14"/>
        <v>0</v>
      </c>
      <c r="AM1079" s="138" t="str">
        <f t="shared" si="15"/>
        <v>#N/A</v>
      </c>
      <c r="AN1079" s="138">
        <f t="shared" si="16"/>
        <v>0</v>
      </c>
      <c r="AO1079" s="139" t="str">
        <f t="array" ref="AO1079">XLOOKUP($D:$D,'DS ST'!$J:$J,'DS ST'!K:K)</f>
        <v>SC003831 - Trần Kim Phụng</v>
      </c>
      <c r="AP1079" s="139" t="str">
        <f t="array" ref="AP1079">XLOOKUP($D:$D,'DS ST'!$J:$J,'DS ST'!L:L)</f>
        <v>Võ Thị Huệ</v>
      </c>
      <c r="AQ1079" s="139" t="str">
        <f t="array" ref="AQ1079">XLOOKUP($D:$D,'DS ST'!$J:$J,'DS ST'!M:M)</f>
        <v>HCM 004</v>
      </c>
      <c r="AR1079" s="140"/>
      <c r="AS1079" s="140"/>
      <c r="AT1079" s="135" t="str">
        <f t="array" ref="AT1079">xlookup($E:$E,'CLV2'!$A:$A,'CLV2'!$F:$F)</f>
        <v>3.LOCAL FRUITS</v>
      </c>
      <c r="AU1079" s="135" t="str">
        <f t="array" ref="AU1079">xlookup($E:$E,'CLV2'!$A:$A,'CLV2'!$G:$G)</f>
        <v>4.Bơ</v>
      </c>
      <c r="AV1079" s="142"/>
      <c r="AW1079" s="143"/>
      <c r="AX1079" s="144"/>
    </row>
    <row r="1080" ht="22.5" customHeight="1">
      <c r="A1080" s="113"/>
      <c r="B1080" s="114">
        <v>46236.0</v>
      </c>
      <c r="C1080" s="115" t="s">
        <v>1202</v>
      </c>
      <c r="D1080" s="116" t="str">
        <f>VLOOKUP(C1080,'DS ST'!A:B,2,0)</f>
        <v>THN</v>
      </c>
      <c r="E1080" s="117">
        <v>11230.0</v>
      </c>
      <c r="F1080" s="115" t="s">
        <v>2555</v>
      </c>
      <c r="G1080" s="115" t="s">
        <v>275</v>
      </c>
      <c r="H1080" s="118">
        <v>15.0</v>
      </c>
      <c r="I1080" s="118">
        <v>0.0</v>
      </c>
      <c r="J1080" s="119">
        <f t="shared" si="4"/>
        <v>15</v>
      </c>
      <c r="K1080" s="115" t="s">
        <v>5822</v>
      </c>
      <c r="L1080" s="121" t="str">
        <f t="shared" si="5"/>
        <v>PT160321011230</v>
      </c>
      <c r="M1080" s="219" t="s">
        <v>5823</v>
      </c>
      <c r="N1080" s="122"/>
      <c r="O1080" s="122"/>
      <c r="P1080" s="119">
        <f t="shared" si="6"/>
        <v>15</v>
      </c>
      <c r="Q1080" s="124"/>
      <c r="R1080" s="124"/>
      <c r="S1080" s="153" t="s">
        <v>5824</v>
      </c>
      <c r="T1080" s="125"/>
      <c r="U1080" s="126" t="s">
        <v>697</v>
      </c>
      <c r="V1080" s="127" t="s">
        <v>1500</v>
      </c>
      <c r="W1080" s="129" t="str">
        <f t="shared" si="7"/>
        <v/>
      </c>
      <c r="X1080" s="129" t="str">
        <f t="shared" si="34"/>
        <v/>
      </c>
      <c r="Y1080" s="130" t="str">
        <f t="shared" ref="Y1080:Y1082" si="61">IF(N(P1080)&lt;=0,"",IF(OR(T1080="Hình KDB",T1080="Hình tele",ISNUMBER(SEARCH("Hình KDB",T1080)),ISNUMBER(SEARCH("Hình tele",T1080)),ISNUMBER(SEARCH("sai code",T1080)),ISNUMBER(SEARCH("Thiếu kiện",U1080))),"Kho rau",IF(AND(T1080&lt;&gt;"Hình KDB",T1080&lt;&gt;"Hình tele"),"Chưa xác định",IF(N(O1080)&gt;0,IF(OR(T1080="Hình KDB",T1080="Hình tele",ISNUMBER(SEARCH("Hình KDB",T1080)),ISNUMBER(SEARCH("Hình tele",T1080)),ISNUMBER(SEARCH("sai code",T1080)),ISNUMBER(SEARCH("Thiếu kiện",U1080))),"Kho rau","Chưa xác định"),IF(OR(T1080="Hình KDB",T1080="Hình tele",ISNUMBER(SEARCH("Hình KDB",T1080)),ISNUMBER(SEARCH("Hình tele",T1080)),ISNUMBER(SEARCH("sai code",T1080)),ISNUMBER(SEARCH("Thiếu kiện",U1080))),"Kho rau",IF(V1080="Chưa xác định","Chưa xác định",IF(OR(V1080="DC giao thiếu",V1080="TX giao thiếu kiện",V1080="Hàng không đạt CL"),"Kho rau","")))))))</f>
        <v>Chưa xác định</v>
      </c>
      <c r="Z1080" s="131" t="s">
        <v>3828</v>
      </c>
      <c r="AA1080" s="124"/>
      <c r="AB1080" s="132"/>
      <c r="AC1080" s="133"/>
      <c r="AD1080" s="134"/>
      <c r="AE1080" s="133"/>
      <c r="AF1080" s="135" t="str">
        <f t="array" ref="AF1080">xlookup($E:$E,'CLV2'!$A:$A,'CLV2'!E:E)</f>
        <v>2.VEGETABLES</v>
      </c>
      <c r="AG1080" s="135" t="str">
        <f t="shared" si="10"/>
        <v>Pack</v>
      </c>
      <c r="AH1080" s="136">
        <f t="shared" si="11"/>
        <v>1</v>
      </c>
      <c r="AI1080" s="137">
        <f t="array" ref="AI1080">XLOOKUP(E1080,'Đơn giá'!A:A,'Đơn giá'!D:D)</f>
        <v>12500</v>
      </c>
      <c r="AJ1080" s="138">
        <f t="shared" si="12"/>
        <v>187500</v>
      </c>
      <c r="AK1080" s="138">
        <f t="shared" si="13"/>
        <v>0</v>
      </c>
      <c r="AL1080" s="138">
        <f t="shared" si="14"/>
        <v>0</v>
      </c>
      <c r="AM1080" s="138">
        <f t="shared" si="15"/>
        <v>0</v>
      </c>
      <c r="AN1080" s="138">
        <f t="shared" si="16"/>
        <v>187500</v>
      </c>
      <c r="AO1080" s="139" t="str">
        <f t="array" ref="AO1080">XLOOKUP($D:$D,'DS ST'!$J:$J,'DS ST'!K:K)</f>
        <v>SC002196 - Phạm Hữu Chương</v>
      </c>
      <c r="AP1080" s="139" t="str">
        <f t="array" ref="AP1080">XLOOKUP($D:$D,'DS ST'!$J:$J,'DS ST'!L:L)</f>
        <v>Nguyễn Thị Cà</v>
      </c>
      <c r="AQ1080" s="139" t="str">
        <f t="array" ref="AQ1080">XLOOKUP($D:$D,'DS ST'!$J:$J,'DS ST'!M:M)</f>
        <v>HCM 020</v>
      </c>
      <c r="AR1080" s="140"/>
      <c r="AS1080" s="140"/>
      <c r="AT1080" s="135" t="str">
        <f t="array" ref="AT1080">xlookup($E:$E,'CLV2'!$A:$A,'CLV2'!$F:$F)</f>
        <v>3.FRUIT VEGGIES</v>
      </c>
      <c r="AU1080" s="135" t="str">
        <f t="array" ref="AU1080">xlookup($E:$E,'CLV2'!$A:$A,'CLV2'!$G:$G)</f>
        <v>4.Bắp, Đậu</v>
      </c>
      <c r="AV1080" s="142"/>
      <c r="AW1080" s="143"/>
      <c r="AX1080" s="144"/>
    </row>
    <row r="1081" ht="22.5" customHeight="1">
      <c r="A1081" s="113"/>
      <c r="B1081" s="114">
        <v>46236.0</v>
      </c>
      <c r="C1081" s="115" t="s">
        <v>1202</v>
      </c>
      <c r="D1081" s="116" t="str">
        <f>VLOOKUP(C1081,'DS ST'!A:B,2,0)</f>
        <v>THN</v>
      </c>
      <c r="E1081" s="117">
        <v>11419.0</v>
      </c>
      <c r="F1081" s="115" t="s">
        <v>1306</v>
      </c>
      <c r="G1081" s="115" t="s">
        <v>311</v>
      </c>
      <c r="H1081" s="118">
        <v>6.0</v>
      </c>
      <c r="I1081" s="118">
        <v>5.0</v>
      </c>
      <c r="J1081" s="119">
        <f t="shared" si="4"/>
        <v>1</v>
      </c>
      <c r="K1081" s="115" t="s">
        <v>5822</v>
      </c>
      <c r="L1081" s="121" t="str">
        <f t="shared" si="5"/>
        <v>PT160321011419</v>
      </c>
      <c r="M1081" s="219" t="s">
        <v>5823</v>
      </c>
      <c r="N1081" s="122"/>
      <c r="O1081" s="122"/>
      <c r="P1081" s="119">
        <f t="shared" si="6"/>
        <v>1</v>
      </c>
      <c r="Q1081" s="124"/>
      <c r="R1081" s="124"/>
      <c r="S1081" s="153" t="s">
        <v>5824</v>
      </c>
      <c r="T1081" s="125"/>
      <c r="U1081" s="126" t="s">
        <v>697</v>
      </c>
      <c r="V1081" s="127" t="s">
        <v>1500</v>
      </c>
      <c r="W1081" s="129" t="str">
        <f t="shared" si="7"/>
        <v/>
      </c>
      <c r="X1081" s="129" t="str">
        <f t="shared" si="34"/>
        <v/>
      </c>
      <c r="Y1081" s="130" t="str">
        <f t="shared" si="61"/>
        <v>Chưa xác định</v>
      </c>
      <c r="Z1081" s="131" t="s">
        <v>3828</v>
      </c>
      <c r="AA1081" s="124"/>
      <c r="AB1081" s="132"/>
      <c r="AC1081" s="133"/>
      <c r="AD1081" s="134"/>
      <c r="AE1081" s="133"/>
      <c r="AF1081" s="135" t="str">
        <f t="array" ref="AF1081">xlookup($E:$E,'CLV2'!$A:$A,'CLV2'!E:E)</f>
        <v>2.VEGETABLES</v>
      </c>
      <c r="AG1081" s="135" t="str">
        <f t="shared" si="10"/>
        <v>Pack</v>
      </c>
      <c r="AH1081" s="136">
        <f t="shared" si="11"/>
        <v>0.1666666667</v>
      </c>
      <c r="AI1081" s="137">
        <f t="array" ref="AI1081">XLOOKUP(E1081,'Đơn giá'!A:A,'Đơn giá'!D:D)</f>
        <v>21965</v>
      </c>
      <c r="AJ1081" s="138">
        <f t="shared" si="12"/>
        <v>21965</v>
      </c>
      <c r="AK1081" s="138">
        <f t="shared" si="13"/>
        <v>0</v>
      </c>
      <c r="AL1081" s="138">
        <f t="shared" si="14"/>
        <v>0</v>
      </c>
      <c r="AM1081" s="138">
        <f t="shared" si="15"/>
        <v>0</v>
      </c>
      <c r="AN1081" s="138">
        <f t="shared" si="16"/>
        <v>21965</v>
      </c>
      <c r="AO1081" s="139" t="str">
        <f t="array" ref="AO1081">XLOOKUP($D:$D,'DS ST'!$J:$J,'DS ST'!K:K)</f>
        <v>SC002196 - Phạm Hữu Chương</v>
      </c>
      <c r="AP1081" s="139" t="str">
        <f t="array" ref="AP1081">XLOOKUP($D:$D,'DS ST'!$J:$J,'DS ST'!L:L)</f>
        <v>Nguyễn Thị Cà</v>
      </c>
      <c r="AQ1081" s="139" t="str">
        <f t="array" ref="AQ1081">XLOOKUP($D:$D,'DS ST'!$J:$J,'DS ST'!M:M)</f>
        <v>HCM 020</v>
      </c>
      <c r="AR1081" s="140"/>
      <c r="AS1081" s="140"/>
      <c r="AT1081" s="135" t="str">
        <f t="array" ref="AT1081">xlookup($E:$E,'CLV2'!$A:$A,'CLV2'!$F:$F)</f>
        <v>3.ROOT VEGGIES</v>
      </c>
      <c r="AU1081" s="135" t="str">
        <f t="array" ref="AU1081">xlookup($E:$E,'CLV2'!$A:$A,'CLV2'!$G:$G)</f>
        <v>4.Khoai Lang</v>
      </c>
      <c r="AV1081" s="142"/>
      <c r="AW1081" s="143"/>
      <c r="AX1081" s="144"/>
    </row>
    <row r="1082" ht="22.5" customHeight="1">
      <c r="A1082" s="113"/>
      <c r="B1082" s="114">
        <v>46236.0</v>
      </c>
      <c r="C1082" s="115" t="s">
        <v>1202</v>
      </c>
      <c r="D1082" s="116" t="str">
        <f>VLOOKUP(C1082,'DS ST'!A:B,2,0)</f>
        <v>THN</v>
      </c>
      <c r="E1082" s="117">
        <v>11664.0</v>
      </c>
      <c r="F1082" s="115" t="s">
        <v>2660</v>
      </c>
      <c r="G1082" s="115" t="s">
        <v>29</v>
      </c>
      <c r="H1082" s="118">
        <v>4.0</v>
      </c>
      <c r="I1082" s="118">
        <v>0.0</v>
      </c>
      <c r="J1082" s="119">
        <f t="shared" si="4"/>
        <v>4</v>
      </c>
      <c r="K1082" s="115" t="s">
        <v>5822</v>
      </c>
      <c r="L1082" s="121" t="str">
        <f t="shared" si="5"/>
        <v>PT160321011664</v>
      </c>
      <c r="M1082" s="219" t="s">
        <v>5823</v>
      </c>
      <c r="N1082" s="122"/>
      <c r="O1082" s="122"/>
      <c r="P1082" s="119">
        <f t="shared" si="6"/>
        <v>4</v>
      </c>
      <c r="Q1082" s="124"/>
      <c r="R1082" s="124"/>
      <c r="S1082" s="153" t="s">
        <v>5824</v>
      </c>
      <c r="T1082" s="125"/>
      <c r="U1082" s="126" t="s">
        <v>697</v>
      </c>
      <c r="V1082" s="127" t="s">
        <v>1500</v>
      </c>
      <c r="W1082" s="129" t="str">
        <f t="shared" si="7"/>
        <v/>
      </c>
      <c r="X1082" s="129" t="str">
        <f t="shared" si="34"/>
        <v/>
      </c>
      <c r="Y1082" s="130" t="str">
        <f t="shared" si="61"/>
        <v>Chưa xác định</v>
      </c>
      <c r="Z1082" s="131" t="s">
        <v>3828</v>
      </c>
      <c r="AA1082" s="124"/>
      <c r="AB1082" s="132"/>
      <c r="AC1082" s="133"/>
      <c r="AD1082" s="134"/>
      <c r="AE1082" s="133"/>
      <c r="AF1082" s="135" t="str">
        <f t="array" ref="AF1082">xlookup($E:$E,'CLV2'!$A:$A,'CLV2'!E:E)</f>
        <v>2.VEGETABLES</v>
      </c>
      <c r="AG1082" s="135" t="str">
        <f t="shared" si="10"/>
        <v>Pack</v>
      </c>
      <c r="AH1082" s="136">
        <f t="shared" si="11"/>
        <v>1</v>
      </c>
      <c r="AI1082" s="137">
        <f t="array" ref="AI1082">XLOOKUP(E1082,'Đơn giá'!A:A,'Đơn giá'!D:D)</f>
        <v>8500</v>
      </c>
      <c r="AJ1082" s="138">
        <f t="shared" si="12"/>
        <v>34000</v>
      </c>
      <c r="AK1082" s="138">
        <f t="shared" si="13"/>
        <v>0</v>
      </c>
      <c r="AL1082" s="138">
        <f t="shared" si="14"/>
        <v>0</v>
      </c>
      <c r="AM1082" s="138">
        <f t="shared" si="15"/>
        <v>0</v>
      </c>
      <c r="AN1082" s="138">
        <f t="shared" si="16"/>
        <v>34000</v>
      </c>
      <c r="AO1082" s="139" t="str">
        <f t="array" ref="AO1082">XLOOKUP($D:$D,'DS ST'!$J:$J,'DS ST'!K:K)</f>
        <v>SC002196 - Phạm Hữu Chương</v>
      </c>
      <c r="AP1082" s="139" t="str">
        <f t="array" ref="AP1082">XLOOKUP($D:$D,'DS ST'!$J:$J,'DS ST'!L:L)</f>
        <v>Nguyễn Thị Cà</v>
      </c>
      <c r="AQ1082" s="139" t="str">
        <f t="array" ref="AQ1082">XLOOKUP($D:$D,'DS ST'!$J:$J,'DS ST'!M:M)</f>
        <v>HCM 020</v>
      </c>
      <c r="AR1082" s="140"/>
      <c r="AS1082" s="140"/>
      <c r="AT1082" s="135" t="str">
        <f t="array" ref="AT1082">xlookup($E:$E,'CLV2'!$A:$A,'CLV2'!$F:$F)</f>
        <v>3.HERBS</v>
      </c>
      <c r="AU1082" s="135" t="str">
        <f t="array" ref="AU1082">xlookup($E:$E,'CLV2'!$A:$A,'CLV2'!$G:$G)</f>
        <v>4.Rau Thơm, Rau Nêm</v>
      </c>
      <c r="AV1082" s="142"/>
      <c r="AW1082" s="143"/>
      <c r="AX1082" s="144"/>
    </row>
    <row r="1083" ht="22.5" customHeight="1">
      <c r="A1083" s="113"/>
      <c r="B1083" s="114">
        <v>46236.0</v>
      </c>
      <c r="C1083" s="115" t="s">
        <v>1202</v>
      </c>
      <c r="D1083" s="116" t="str">
        <f>VLOOKUP(C1083,'DS ST'!A:B,2,0)</f>
        <v>THN</v>
      </c>
      <c r="E1083" s="117">
        <v>1100867.0</v>
      </c>
      <c r="F1083" s="115" t="s">
        <v>924</v>
      </c>
      <c r="G1083" s="115" t="s">
        <v>104</v>
      </c>
      <c r="H1083" s="118">
        <v>18.0</v>
      </c>
      <c r="I1083" s="118">
        <v>17.24</v>
      </c>
      <c r="J1083" s="119">
        <f t="shared" si="4"/>
        <v>0.76</v>
      </c>
      <c r="K1083" s="115" t="s">
        <v>5822</v>
      </c>
      <c r="L1083" s="121" t="str">
        <f t="shared" si="5"/>
        <v>PT16032101100867</v>
      </c>
      <c r="M1083" s="219" t="s">
        <v>5823</v>
      </c>
      <c r="N1083" s="122">
        <v>0.7600000000000016</v>
      </c>
      <c r="O1083" s="122"/>
      <c r="P1083" s="119">
        <f t="shared" si="6"/>
        <v>0</v>
      </c>
      <c r="Q1083" s="124"/>
      <c r="R1083" s="124"/>
      <c r="S1083" s="153" t="s">
        <v>5824</v>
      </c>
      <c r="T1083" s="125" t="s">
        <v>695</v>
      </c>
      <c r="U1083" s="126" t="s">
        <v>697</v>
      </c>
      <c r="V1083" s="127" t="s">
        <v>492</v>
      </c>
      <c r="W1083" s="129" t="str">
        <f t="shared" si="7"/>
        <v>Hao hụt</v>
      </c>
      <c r="X1083" s="129" t="str">
        <f t="shared" si="34"/>
        <v/>
      </c>
      <c r="Y1083" s="154" t="s">
        <v>499</v>
      </c>
      <c r="Z1083" s="131" t="s">
        <v>745</v>
      </c>
      <c r="AA1083" s="124"/>
      <c r="AB1083" s="132"/>
      <c r="AC1083" s="133"/>
      <c r="AD1083" s="134"/>
      <c r="AE1083" s="133"/>
      <c r="AF1083" s="135" t="str">
        <f t="array" ref="AF1083">xlookup($E:$E,'CLV2'!$A:$A,'CLV2'!E:E)</f>
        <v>2.FRUITS</v>
      </c>
      <c r="AG1083" s="135" t="str">
        <f t="shared" si="10"/>
        <v>KG</v>
      </c>
      <c r="AH1083" s="136">
        <f t="shared" si="11"/>
        <v>0.04222222222</v>
      </c>
      <c r="AI1083" s="137">
        <f t="array" ref="AI1083">XLOOKUP(E1083,'Đơn giá'!A:A,'Đơn giá'!D:D)</f>
        <v>33000</v>
      </c>
      <c r="AJ1083" s="138">
        <f t="shared" si="12"/>
        <v>25080</v>
      </c>
      <c r="AK1083" s="138">
        <f t="shared" si="13"/>
        <v>25080</v>
      </c>
      <c r="AL1083" s="138">
        <f t="shared" si="14"/>
        <v>0</v>
      </c>
      <c r="AM1083" s="138">
        <f t="shared" si="15"/>
        <v>0</v>
      </c>
      <c r="AN1083" s="138">
        <f t="shared" si="16"/>
        <v>0</v>
      </c>
      <c r="AO1083" s="139" t="str">
        <f t="array" ref="AO1083">XLOOKUP($D:$D,'DS ST'!$J:$J,'DS ST'!K:K)</f>
        <v>SC002196 - Phạm Hữu Chương</v>
      </c>
      <c r="AP1083" s="139" t="str">
        <f t="array" ref="AP1083">XLOOKUP($D:$D,'DS ST'!$J:$J,'DS ST'!L:L)</f>
        <v>Nguyễn Thị Cà</v>
      </c>
      <c r="AQ1083" s="139" t="str">
        <f t="array" ref="AQ1083">XLOOKUP($D:$D,'DS ST'!$J:$J,'DS ST'!M:M)</f>
        <v>HCM 020</v>
      </c>
      <c r="AR1083" s="140"/>
      <c r="AS1083" s="140"/>
      <c r="AT1083" s="135" t="str">
        <f t="array" ref="AT1083">xlookup($E:$E,'CLV2'!$A:$A,'CLV2'!$F:$F)</f>
        <v>3.LOCAL FRUITS</v>
      </c>
      <c r="AU1083" s="135" t="str">
        <f t="array" ref="AU1083">xlookup($E:$E,'CLV2'!$A:$A,'CLV2'!$G:$G)</f>
        <v>4.Bưởi</v>
      </c>
      <c r="AV1083" s="142"/>
      <c r="AW1083" s="143"/>
      <c r="AX1083" s="144"/>
    </row>
    <row r="1084" ht="22.5" customHeight="1">
      <c r="A1084" s="113"/>
      <c r="B1084" s="114">
        <v>46236.0</v>
      </c>
      <c r="C1084" s="115" t="s">
        <v>1202</v>
      </c>
      <c r="D1084" s="116" t="str">
        <f>VLOOKUP(C1084,'DS ST'!A:B,2,0)</f>
        <v>THN</v>
      </c>
      <c r="E1084" s="117">
        <v>1101062.0</v>
      </c>
      <c r="F1084" s="115" t="s">
        <v>103</v>
      </c>
      <c r="G1084" s="115" t="s">
        <v>104</v>
      </c>
      <c r="H1084" s="118">
        <v>20.1</v>
      </c>
      <c r="I1084" s="118">
        <v>20.0</v>
      </c>
      <c r="J1084" s="119">
        <f t="shared" si="4"/>
        <v>0.1</v>
      </c>
      <c r="K1084" s="115" t="s">
        <v>5822</v>
      </c>
      <c r="L1084" s="121" t="str">
        <f t="shared" si="5"/>
        <v>PT16032101101062</v>
      </c>
      <c r="M1084" s="219" t="s">
        <v>5823</v>
      </c>
      <c r="N1084" s="122">
        <v>0.10000000000000142</v>
      </c>
      <c r="O1084" s="122"/>
      <c r="P1084" s="119">
        <f t="shared" si="6"/>
        <v>0</v>
      </c>
      <c r="Q1084" s="124"/>
      <c r="R1084" s="124"/>
      <c r="S1084" s="153" t="s">
        <v>5824</v>
      </c>
      <c r="T1084" s="125" t="s">
        <v>695</v>
      </c>
      <c r="U1084" s="126" t="s">
        <v>697</v>
      </c>
      <c r="V1084" s="127" t="s">
        <v>492</v>
      </c>
      <c r="W1084" s="129" t="str">
        <f t="shared" si="7"/>
        <v>Hao hụt</v>
      </c>
      <c r="X1084" s="129" t="str">
        <f t="shared" si="34"/>
        <v/>
      </c>
      <c r="Y1084" s="154" t="s">
        <v>499</v>
      </c>
      <c r="Z1084" s="131" t="s">
        <v>745</v>
      </c>
      <c r="AA1084" s="124"/>
      <c r="AB1084" s="132"/>
      <c r="AC1084" s="133"/>
      <c r="AD1084" s="134"/>
      <c r="AE1084" s="133"/>
      <c r="AF1084" s="135" t="str">
        <f t="array" ref="AF1084">xlookup($E:$E,'CLV2'!$A:$A,'CLV2'!E:E)</f>
        <v>2.FRUITS</v>
      </c>
      <c r="AG1084" s="135" t="str">
        <f t="shared" si="10"/>
        <v>KG</v>
      </c>
      <c r="AH1084" s="136">
        <f t="shared" si="11"/>
        <v>0.004975124378</v>
      </c>
      <c r="AI1084" s="137">
        <f t="array" ref="AI1084">XLOOKUP(E1084,'Đơn giá'!A:A,'Đơn giá'!D:D)</f>
        <v>23000</v>
      </c>
      <c r="AJ1084" s="138">
        <f t="shared" si="12"/>
        <v>2300</v>
      </c>
      <c r="AK1084" s="138">
        <f t="shared" si="13"/>
        <v>2300</v>
      </c>
      <c r="AL1084" s="138">
        <f t="shared" si="14"/>
        <v>0</v>
      </c>
      <c r="AM1084" s="138">
        <f t="shared" si="15"/>
        <v>0</v>
      </c>
      <c r="AN1084" s="138">
        <f t="shared" si="16"/>
        <v>0</v>
      </c>
      <c r="AO1084" s="139" t="str">
        <f t="array" ref="AO1084">XLOOKUP($D:$D,'DS ST'!$J:$J,'DS ST'!K:K)</f>
        <v>SC002196 - Phạm Hữu Chương</v>
      </c>
      <c r="AP1084" s="139" t="str">
        <f t="array" ref="AP1084">XLOOKUP($D:$D,'DS ST'!$J:$J,'DS ST'!L:L)</f>
        <v>Nguyễn Thị Cà</v>
      </c>
      <c r="AQ1084" s="139" t="str">
        <f t="array" ref="AQ1084">XLOOKUP($D:$D,'DS ST'!$J:$J,'DS ST'!M:M)</f>
        <v>HCM 020</v>
      </c>
      <c r="AR1084" s="140"/>
      <c r="AS1084" s="140"/>
      <c r="AT1084" s="135" t="str">
        <f t="array" ref="AT1084">xlookup($E:$E,'CLV2'!$A:$A,'CLV2'!$F:$F)</f>
        <v>3.LOCAL FRUITS</v>
      </c>
      <c r="AU1084" s="135" t="str">
        <f t="array" ref="AU1084">xlookup($E:$E,'CLV2'!$A:$A,'CLV2'!$G:$G)</f>
        <v>4.Chuối</v>
      </c>
      <c r="AV1084" s="142"/>
      <c r="AW1084" s="143"/>
      <c r="AX1084" s="144"/>
    </row>
    <row r="1085" ht="22.5" customHeight="1">
      <c r="A1085" s="113"/>
      <c r="B1085" s="114">
        <v>46236.0</v>
      </c>
      <c r="C1085" s="115" t="s">
        <v>1205</v>
      </c>
      <c r="D1085" s="116" t="str">
        <f>VLOOKUP(C1085,'DS ST'!A:B,2,0)</f>
        <v>TMY</v>
      </c>
      <c r="E1085" s="117">
        <v>11013.0</v>
      </c>
      <c r="F1085" s="115" t="s">
        <v>2170</v>
      </c>
      <c r="G1085" s="115" t="s">
        <v>29</v>
      </c>
      <c r="H1085" s="118">
        <v>5.0</v>
      </c>
      <c r="I1085" s="118">
        <v>4.0</v>
      </c>
      <c r="J1085" s="119">
        <f t="shared" si="4"/>
        <v>1</v>
      </c>
      <c r="K1085" s="115" t="s">
        <v>5825</v>
      </c>
      <c r="L1085" s="121" t="str">
        <f t="shared" si="5"/>
        <v>PT160320911013</v>
      </c>
      <c r="M1085" s="219" t="s">
        <v>5826</v>
      </c>
      <c r="N1085" s="122"/>
      <c r="O1085" s="122"/>
      <c r="P1085" s="119">
        <f t="shared" si="6"/>
        <v>1</v>
      </c>
      <c r="Q1085" s="124"/>
      <c r="R1085" s="124"/>
      <c r="S1085" s="124"/>
      <c r="T1085" s="125" t="s">
        <v>695</v>
      </c>
      <c r="U1085" s="126" t="s">
        <v>697</v>
      </c>
      <c r="V1085" s="127" t="s">
        <v>1500</v>
      </c>
      <c r="W1085" s="129" t="str">
        <f t="shared" si="7"/>
        <v/>
      </c>
      <c r="X1085" s="129" t="str">
        <f t="shared" si="34"/>
        <v/>
      </c>
      <c r="Y1085" s="130" t="str">
        <f t="shared" ref="Y1085:Y1087" si="62">IF(N(P1085)&lt;=0,"",IF(OR(T1085="Hình KDB",T1085="Hình tele",ISNUMBER(SEARCH("Hình KDB",T1085)),ISNUMBER(SEARCH("Hình tele",T1085)),ISNUMBER(SEARCH("sai code",T1085)),ISNUMBER(SEARCH("Thiếu kiện",U1085))),"Kho rau",IF(AND(T1085&lt;&gt;"Hình KDB",T1085&lt;&gt;"Hình tele"),"Chưa xác định",IF(N(O1085)&gt;0,IF(OR(T1085="Hình KDB",T1085="Hình tele",ISNUMBER(SEARCH("Hình KDB",T1085)),ISNUMBER(SEARCH("Hình tele",T1085)),ISNUMBER(SEARCH("sai code",T1085)),ISNUMBER(SEARCH("Thiếu kiện",U1085))),"Kho rau","Chưa xác định"),IF(OR(T1085="Hình KDB",T1085="Hình tele",ISNUMBER(SEARCH("Hình KDB",T1085)),ISNUMBER(SEARCH("Hình tele",T1085)),ISNUMBER(SEARCH("sai code",T1085)),ISNUMBER(SEARCH("Thiếu kiện",U1085))),"Kho rau",IF(V1085="Chưa xác định","Chưa xác định",IF(OR(V1085="DC giao thiếu",V1085="TX giao thiếu kiện",V1085="Hàng không đạt CL"),"Kho rau","")))))))</f>
        <v>Kho rau</v>
      </c>
      <c r="Z1085" s="131" t="s">
        <v>745</v>
      </c>
      <c r="AA1085" s="124"/>
      <c r="AB1085" s="132"/>
      <c r="AC1085" s="133"/>
      <c r="AD1085" s="134"/>
      <c r="AE1085" s="133"/>
      <c r="AF1085" s="135" t="str">
        <f t="array" ref="AF1085">xlookup($E:$E,'CLV2'!$A:$A,'CLV2'!E:E)</f>
        <v>2.VEGETABLES</v>
      </c>
      <c r="AG1085" s="135" t="str">
        <f t="shared" si="10"/>
        <v>Pack</v>
      </c>
      <c r="AH1085" s="136">
        <f t="shared" si="11"/>
        <v>0.2</v>
      </c>
      <c r="AI1085" s="137">
        <f t="array" ref="AI1085">XLOOKUP(E1085,'Đơn giá'!A:A,'Đơn giá'!D:D)</f>
        <v>24000</v>
      </c>
      <c r="AJ1085" s="138">
        <f t="shared" si="12"/>
        <v>24000</v>
      </c>
      <c r="AK1085" s="138">
        <f t="shared" si="13"/>
        <v>0</v>
      </c>
      <c r="AL1085" s="138">
        <f t="shared" si="14"/>
        <v>0</v>
      </c>
      <c r="AM1085" s="138">
        <f t="shared" si="15"/>
        <v>24000</v>
      </c>
      <c r="AN1085" s="138">
        <f t="shared" si="16"/>
        <v>0</v>
      </c>
      <c r="AO1085" s="139" t="str">
        <f t="array" ref="AO1085">XLOOKUP($D:$D,'DS ST'!$J:$J,'DS ST'!K:K)</f>
        <v>SC005377 - Nguyễn Minh Thắng</v>
      </c>
      <c r="AP1085" s="139" t="str">
        <f t="array" ref="AP1085">XLOOKUP($D:$D,'DS ST'!$J:$J,'DS ST'!L:L)</f>
        <v>Võ Thị Huệ</v>
      </c>
      <c r="AQ1085" s="139" t="str">
        <f t="array" ref="AQ1085">XLOOKUP($D:$D,'DS ST'!$J:$J,'DS ST'!M:M)</f>
        <v>HCM 001</v>
      </c>
      <c r="AR1085" s="140"/>
      <c r="AS1085" s="140"/>
      <c r="AT1085" s="135" t="str">
        <f t="array" ref="AT1085">xlookup($E:$E,'CLV2'!$A:$A,'CLV2'!$F:$F)</f>
        <v>3.HERBS</v>
      </c>
      <c r="AU1085" s="135" t="str">
        <f t="array" ref="AU1085">xlookup($E:$E,'CLV2'!$A:$A,'CLV2'!$G:$G)</f>
        <v>4.Hành, Tỏi</v>
      </c>
      <c r="AV1085" s="142"/>
      <c r="AW1085" s="143"/>
      <c r="AX1085" s="144"/>
    </row>
    <row r="1086" ht="22.5" customHeight="1">
      <c r="A1086" s="113"/>
      <c r="B1086" s="114">
        <v>46236.0</v>
      </c>
      <c r="C1086" s="115" t="s">
        <v>1205</v>
      </c>
      <c r="D1086" s="116" t="str">
        <f>VLOOKUP(C1086,'DS ST'!A:B,2,0)</f>
        <v>TMY</v>
      </c>
      <c r="E1086" s="117">
        <v>11061.0</v>
      </c>
      <c r="F1086" s="115" t="s">
        <v>1217</v>
      </c>
      <c r="G1086" s="115" t="s">
        <v>29</v>
      </c>
      <c r="H1086" s="118">
        <v>10.0</v>
      </c>
      <c r="I1086" s="118">
        <v>9.0</v>
      </c>
      <c r="J1086" s="119">
        <f t="shared" si="4"/>
        <v>1</v>
      </c>
      <c r="K1086" s="115" t="s">
        <v>5825</v>
      </c>
      <c r="L1086" s="121" t="str">
        <f t="shared" si="5"/>
        <v>PT160320911061</v>
      </c>
      <c r="M1086" s="219" t="s">
        <v>5826</v>
      </c>
      <c r="N1086" s="122"/>
      <c r="O1086" s="122"/>
      <c r="P1086" s="119">
        <f t="shared" si="6"/>
        <v>1</v>
      </c>
      <c r="Q1086" s="124"/>
      <c r="R1086" s="124"/>
      <c r="S1086" s="124"/>
      <c r="T1086" s="125" t="s">
        <v>695</v>
      </c>
      <c r="U1086" s="126" t="s">
        <v>697</v>
      </c>
      <c r="V1086" s="127" t="s">
        <v>1500</v>
      </c>
      <c r="W1086" s="129" t="str">
        <f t="shared" si="7"/>
        <v/>
      </c>
      <c r="X1086" s="129" t="str">
        <f t="shared" si="34"/>
        <v/>
      </c>
      <c r="Y1086" s="130" t="str">
        <f t="shared" si="62"/>
        <v>Kho rau</v>
      </c>
      <c r="Z1086" s="131" t="s">
        <v>745</v>
      </c>
      <c r="AA1086" s="124"/>
      <c r="AB1086" s="132"/>
      <c r="AC1086" s="133"/>
      <c r="AD1086" s="134"/>
      <c r="AE1086" s="133"/>
      <c r="AF1086" s="135" t="str">
        <f t="array" ref="AF1086">xlookup($E:$E,'CLV2'!$A:$A,'CLV2'!E:E)</f>
        <v>2.VEGETABLES</v>
      </c>
      <c r="AG1086" s="135" t="str">
        <f t="shared" si="10"/>
        <v>Pack</v>
      </c>
      <c r="AH1086" s="136">
        <f t="shared" si="11"/>
        <v>0.1</v>
      </c>
      <c r="AI1086" s="137">
        <f t="array" ref="AI1086">XLOOKUP(E1086,'Đơn giá'!A:A,'Đơn giá'!D:D)</f>
        <v>9800</v>
      </c>
      <c r="AJ1086" s="138">
        <f t="shared" si="12"/>
        <v>9800</v>
      </c>
      <c r="AK1086" s="138">
        <f t="shared" si="13"/>
        <v>0</v>
      </c>
      <c r="AL1086" s="138">
        <f t="shared" si="14"/>
        <v>0</v>
      </c>
      <c r="AM1086" s="138">
        <f t="shared" si="15"/>
        <v>9800</v>
      </c>
      <c r="AN1086" s="138">
        <f t="shared" si="16"/>
        <v>0</v>
      </c>
      <c r="AO1086" s="139" t="str">
        <f t="array" ref="AO1086">XLOOKUP($D:$D,'DS ST'!$J:$J,'DS ST'!K:K)</f>
        <v>SC005377 - Nguyễn Minh Thắng</v>
      </c>
      <c r="AP1086" s="139" t="str">
        <f t="array" ref="AP1086">XLOOKUP($D:$D,'DS ST'!$J:$J,'DS ST'!L:L)</f>
        <v>Võ Thị Huệ</v>
      </c>
      <c r="AQ1086" s="139" t="str">
        <f t="array" ref="AQ1086">XLOOKUP($D:$D,'DS ST'!$J:$J,'DS ST'!M:M)</f>
        <v>HCM 001</v>
      </c>
      <c r="AR1086" s="140"/>
      <c r="AS1086" s="140"/>
      <c r="AT1086" s="135" t="str">
        <f t="array" ref="AT1086">xlookup($E:$E,'CLV2'!$A:$A,'CLV2'!$F:$F)</f>
        <v>3.MUSHROOM</v>
      </c>
      <c r="AU1086" s="135" t="str">
        <f t="array" ref="AU1086">xlookup($E:$E,'CLV2'!$A:$A,'CLV2'!$G:$G)</f>
        <v>4.Nấm Cây</v>
      </c>
      <c r="AV1086" s="142"/>
      <c r="AW1086" s="143"/>
      <c r="AX1086" s="144"/>
    </row>
    <row r="1087" ht="22.5" customHeight="1">
      <c r="A1087" s="113"/>
      <c r="B1087" s="114">
        <v>46236.0</v>
      </c>
      <c r="C1087" s="115" t="s">
        <v>1205</v>
      </c>
      <c r="D1087" s="116" t="str">
        <f>VLOOKUP(C1087,'DS ST'!A:B,2,0)</f>
        <v>TMY</v>
      </c>
      <c r="E1087" s="117">
        <v>11665.0</v>
      </c>
      <c r="F1087" s="115" t="s">
        <v>2588</v>
      </c>
      <c r="G1087" s="115" t="s">
        <v>29</v>
      </c>
      <c r="H1087" s="118">
        <v>9.0</v>
      </c>
      <c r="I1087" s="118">
        <v>8.0</v>
      </c>
      <c r="J1087" s="119">
        <f t="shared" si="4"/>
        <v>1</v>
      </c>
      <c r="K1087" s="115" t="s">
        <v>5825</v>
      </c>
      <c r="L1087" s="121" t="str">
        <f t="shared" si="5"/>
        <v>PT160320911665</v>
      </c>
      <c r="M1087" s="219" t="s">
        <v>5826</v>
      </c>
      <c r="N1087" s="122"/>
      <c r="O1087" s="122"/>
      <c r="P1087" s="119">
        <f t="shared" si="6"/>
        <v>1</v>
      </c>
      <c r="Q1087" s="124"/>
      <c r="R1087" s="124"/>
      <c r="S1087" s="124"/>
      <c r="T1087" s="125" t="s">
        <v>695</v>
      </c>
      <c r="U1087" s="126" t="s">
        <v>697</v>
      </c>
      <c r="V1087" s="127" t="s">
        <v>1500</v>
      </c>
      <c r="W1087" s="129" t="str">
        <f t="shared" si="7"/>
        <v/>
      </c>
      <c r="X1087" s="129" t="str">
        <f t="shared" si="34"/>
        <v/>
      </c>
      <c r="Y1087" s="130" t="str">
        <f t="shared" si="62"/>
        <v>Kho rau</v>
      </c>
      <c r="Z1087" s="131" t="s">
        <v>745</v>
      </c>
      <c r="AA1087" s="124"/>
      <c r="AB1087" s="132"/>
      <c r="AC1087" s="133"/>
      <c r="AD1087" s="134"/>
      <c r="AE1087" s="133"/>
      <c r="AF1087" s="135" t="str">
        <f t="array" ref="AF1087">xlookup($E:$E,'CLV2'!$A:$A,'CLV2'!E:E)</f>
        <v>2.VEGETABLES</v>
      </c>
      <c r="AG1087" s="135" t="str">
        <f t="shared" si="10"/>
        <v>Pack</v>
      </c>
      <c r="AH1087" s="136">
        <f t="shared" si="11"/>
        <v>0.1111111111</v>
      </c>
      <c r="AI1087" s="137">
        <f t="array" ref="AI1087">XLOOKUP(E1087,'Đơn giá'!A:A,'Đơn giá'!D:D)</f>
        <v>6256</v>
      </c>
      <c r="AJ1087" s="138">
        <f t="shared" si="12"/>
        <v>6256</v>
      </c>
      <c r="AK1087" s="138">
        <f t="shared" si="13"/>
        <v>0</v>
      </c>
      <c r="AL1087" s="138">
        <f t="shared" si="14"/>
        <v>0</v>
      </c>
      <c r="AM1087" s="138">
        <f t="shared" si="15"/>
        <v>6256</v>
      </c>
      <c r="AN1087" s="138">
        <f t="shared" si="16"/>
        <v>0</v>
      </c>
      <c r="AO1087" s="139" t="str">
        <f t="array" ref="AO1087">XLOOKUP($D:$D,'DS ST'!$J:$J,'DS ST'!K:K)</f>
        <v>SC005377 - Nguyễn Minh Thắng</v>
      </c>
      <c r="AP1087" s="139" t="str">
        <f t="array" ref="AP1087">XLOOKUP($D:$D,'DS ST'!$J:$J,'DS ST'!L:L)</f>
        <v>Võ Thị Huệ</v>
      </c>
      <c r="AQ1087" s="139" t="str">
        <f t="array" ref="AQ1087">XLOOKUP($D:$D,'DS ST'!$J:$J,'DS ST'!M:M)</f>
        <v>HCM 001</v>
      </c>
      <c r="AR1087" s="140"/>
      <c r="AS1087" s="140"/>
      <c r="AT1087" s="135" t="str">
        <f t="array" ref="AT1087">xlookup($E:$E,'CLV2'!$A:$A,'CLV2'!$F:$F)</f>
        <v>3.HERBS</v>
      </c>
      <c r="AU1087" s="135" t="str">
        <f t="array" ref="AU1087">xlookup($E:$E,'CLV2'!$A:$A,'CLV2'!$G:$G)</f>
        <v>4.Rau Thơm, Rau Nêm</v>
      </c>
      <c r="AV1087" s="142"/>
      <c r="AW1087" s="143"/>
      <c r="AX1087" s="144"/>
    </row>
    <row r="1088" ht="22.5" customHeight="1">
      <c r="A1088" s="113"/>
      <c r="B1088" s="114">
        <v>46236.0</v>
      </c>
      <c r="C1088" s="115" t="s">
        <v>1205</v>
      </c>
      <c r="D1088" s="116" t="str">
        <f>VLOOKUP(C1088,'DS ST'!A:B,2,0)</f>
        <v>TMY</v>
      </c>
      <c r="E1088" s="117">
        <v>1100816.0</v>
      </c>
      <c r="F1088" s="115" t="s">
        <v>919</v>
      </c>
      <c r="G1088" s="115" t="s">
        <v>104</v>
      </c>
      <c r="H1088" s="118">
        <v>14.3</v>
      </c>
      <c r="I1088" s="118">
        <v>14.28</v>
      </c>
      <c r="J1088" s="119">
        <f t="shared" si="4"/>
        <v>0.02</v>
      </c>
      <c r="K1088" s="115" t="s">
        <v>5825</v>
      </c>
      <c r="L1088" s="121" t="str">
        <f t="shared" si="5"/>
        <v>PT16032091100816</v>
      </c>
      <c r="M1088" s="219" t="s">
        <v>5826</v>
      </c>
      <c r="N1088" s="122">
        <v>0.02000000000000135</v>
      </c>
      <c r="O1088" s="122"/>
      <c r="P1088" s="119">
        <f t="shared" si="6"/>
        <v>0</v>
      </c>
      <c r="Q1088" s="124"/>
      <c r="R1088" s="124"/>
      <c r="S1088" s="124"/>
      <c r="T1088" s="125" t="s">
        <v>695</v>
      </c>
      <c r="U1088" s="126" t="s">
        <v>697</v>
      </c>
      <c r="V1088" s="127" t="s">
        <v>492</v>
      </c>
      <c r="W1088" s="129" t="str">
        <f t="shared" si="7"/>
        <v>Hao hụt</v>
      </c>
      <c r="X1088" s="129" t="str">
        <f t="shared" si="34"/>
        <v/>
      </c>
      <c r="Y1088" s="154" t="s">
        <v>499</v>
      </c>
      <c r="Z1088" s="131" t="s">
        <v>745</v>
      </c>
      <c r="AA1088" s="124"/>
      <c r="AB1088" s="132"/>
      <c r="AC1088" s="133"/>
      <c r="AD1088" s="134"/>
      <c r="AE1088" s="133"/>
      <c r="AF1088" s="135" t="str">
        <f t="array" ref="AF1088">xlookup($E:$E,'CLV2'!$A:$A,'CLV2'!E:E)</f>
        <v>2.FRUITS</v>
      </c>
      <c r="AG1088" s="135" t="str">
        <f t="shared" si="10"/>
        <v>KG</v>
      </c>
      <c r="AH1088" s="136">
        <f t="shared" si="11"/>
        <v>0.001398601399</v>
      </c>
      <c r="AI1088" s="137">
        <f t="array" ref="AI1088">XLOOKUP(E1088,'Đơn giá'!A:A,'Đơn giá'!D:D)</f>
        <v>19000</v>
      </c>
      <c r="AJ1088" s="138">
        <f t="shared" si="12"/>
        <v>380</v>
      </c>
      <c r="AK1088" s="138">
        <f t="shared" si="13"/>
        <v>380</v>
      </c>
      <c r="AL1088" s="138">
        <f t="shared" si="14"/>
        <v>0</v>
      </c>
      <c r="AM1088" s="138">
        <f t="shared" si="15"/>
        <v>0</v>
      </c>
      <c r="AN1088" s="138">
        <f t="shared" si="16"/>
        <v>0</v>
      </c>
      <c r="AO1088" s="139" t="str">
        <f t="array" ref="AO1088">XLOOKUP($D:$D,'DS ST'!$J:$J,'DS ST'!K:K)</f>
        <v>SC005377 - Nguyễn Minh Thắng</v>
      </c>
      <c r="AP1088" s="139" t="str">
        <f t="array" ref="AP1088">XLOOKUP($D:$D,'DS ST'!$J:$J,'DS ST'!L:L)</f>
        <v>Võ Thị Huệ</v>
      </c>
      <c r="AQ1088" s="139" t="str">
        <f t="array" ref="AQ1088">XLOOKUP($D:$D,'DS ST'!$J:$J,'DS ST'!M:M)</f>
        <v>HCM 001</v>
      </c>
      <c r="AR1088" s="140"/>
      <c r="AS1088" s="140"/>
      <c r="AT1088" s="135" t="str">
        <f t="array" ref="AT1088">xlookup($E:$E,'CLV2'!$A:$A,'CLV2'!$F:$F)</f>
        <v>3.LOCAL FRUITS</v>
      </c>
      <c r="AU1088" s="135" t="str">
        <f t="array" ref="AU1088">xlookup($E:$E,'CLV2'!$A:$A,'CLV2'!$G:$G)</f>
        <v>4.Dưa Hấu</v>
      </c>
      <c r="AV1088" s="142"/>
      <c r="AW1088" s="143"/>
      <c r="AX1088" s="144"/>
    </row>
    <row r="1089" ht="22.5" customHeight="1">
      <c r="A1089" s="113"/>
      <c r="B1089" s="114">
        <v>46236.0</v>
      </c>
      <c r="C1089" s="115" t="s">
        <v>1205</v>
      </c>
      <c r="D1089" s="116" t="str">
        <f>VLOOKUP(C1089,'DS ST'!A:B,2,0)</f>
        <v>TMY</v>
      </c>
      <c r="E1089" s="117">
        <v>1100867.0</v>
      </c>
      <c r="F1089" s="115" t="s">
        <v>924</v>
      </c>
      <c r="G1089" s="115" t="s">
        <v>104</v>
      </c>
      <c r="H1089" s="118">
        <v>6.0</v>
      </c>
      <c r="I1089" s="118">
        <v>5.74</v>
      </c>
      <c r="J1089" s="119">
        <f t="shared" si="4"/>
        <v>0.26</v>
      </c>
      <c r="K1089" s="115" t="s">
        <v>5825</v>
      </c>
      <c r="L1089" s="121" t="str">
        <f t="shared" si="5"/>
        <v>PT16032091100867</v>
      </c>
      <c r="M1089" s="219" t="s">
        <v>5826</v>
      </c>
      <c r="N1089" s="122">
        <v>0.2599999999999998</v>
      </c>
      <c r="O1089" s="122"/>
      <c r="P1089" s="119">
        <f t="shared" si="6"/>
        <v>0</v>
      </c>
      <c r="Q1089" s="124"/>
      <c r="R1089" s="124"/>
      <c r="S1089" s="124"/>
      <c r="T1089" s="125" t="s">
        <v>695</v>
      </c>
      <c r="U1089" s="126" t="s">
        <v>697</v>
      </c>
      <c r="V1089" s="127" t="s">
        <v>492</v>
      </c>
      <c r="W1089" s="129" t="str">
        <f t="shared" si="7"/>
        <v>Hao hụt</v>
      </c>
      <c r="X1089" s="129" t="str">
        <f t="shared" si="34"/>
        <v/>
      </c>
      <c r="Y1089" s="154" t="s">
        <v>499</v>
      </c>
      <c r="Z1089" s="131" t="s">
        <v>745</v>
      </c>
      <c r="AA1089" s="124"/>
      <c r="AB1089" s="132"/>
      <c r="AC1089" s="133"/>
      <c r="AD1089" s="134"/>
      <c r="AE1089" s="133"/>
      <c r="AF1089" s="135" t="str">
        <f t="array" ref="AF1089">xlookup($E:$E,'CLV2'!$A:$A,'CLV2'!E:E)</f>
        <v>2.FRUITS</v>
      </c>
      <c r="AG1089" s="135" t="str">
        <f t="shared" si="10"/>
        <v>KG</v>
      </c>
      <c r="AH1089" s="136">
        <f t="shared" si="11"/>
        <v>0.04333333333</v>
      </c>
      <c r="AI1089" s="137">
        <f t="array" ref="AI1089">XLOOKUP(E1089,'Đơn giá'!A:A,'Đơn giá'!D:D)</f>
        <v>33000</v>
      </c>
      <c r="AJ1089" s="138">
        <f t="shared" si="12"/>
        <v>8580</v>
      </c>
      <c r="AK1089" s="138">
        <f t="shared" si="13"/>
        <v>8580</v>
      </c>
      <c r="AL1089" s="138">
        <f t="shared" si="14"/>
        <v>0</v>
      </c>
      <c r="AM1089" s="138">
        <f t="shared" si="15"/>
        <v>0</v>
      </c>
      <c r="AN1089" s="138">
        <f t="shared" si="16"/>
        <v>0</v>
      </c>
      <c r="AO1089" s="139" t="str">
        <f t="array" ref="AO1089">XLOOKUP($D:$D,'DS ST'!$J:$J,'DS ST'!K:K)</f>
        <v>SC005377 - Nguyễn Minh Thắng</v>
      </c>
      <c r="AP1089" s="139" t="str">
        <f t="array" ref="AP1089">XLOOKUP($D:$D,'DS ST'!$J:$J,'DS ST'!L:L)</f>
        <v>Võ Thị Huệ</v>
      </c>
      <c r="AQ1089" s="139" t="str">
        <f t="array" ref="AQ1089">XLOOKUP($D:$D,'DS ST'!$J:$J,'DS ST'!M:M)</f>
        <v>HCM 001</v>
      </c>
      <c r="AR1089" s="140"/>
      <c r="AS1089" s="140"/>
      <c r="AT1089" s="135" t="str">
        <f t="array" ref="AT1089">xlookup($E:$E,'CLV2'!$A:$A,'CLV2'!$F:$F)</f>
        <v>3.LOCAL FRUITS</v>
      </c>
      <c r="AU1089" s="135" t="str">
        <f t="array" ref="AU1089">xlookup($E:$E,'CLV2'!$A:$A,'CLV2'!$G:$G)</f>
        <v>4.Bưởi</v>
      </c>
      <c r="AV1089" s="142"/>
      <c r="AW1089" s="143"/>
      <c r="AX1089" s="144"/>
    </row>
    <row r="1090" ht="22.5" customHeight="1">
      <c r="A1090" s="113"/>
      <c r="B1090" s="114">
        <v>46236.0</v>
      </c>
      <c r="C1090" s="115" t="s">
        <v>1205</v>
      </c>
      <c r="D1090" s="116" t="str">
        <f>VLOOKUP(C1090,'DS ST'!A:B,2,0)</f>
        <v>TMY</v>
      </c>
      <c r="E1090" s="117">
        <v>1101003.0</v>
      </c>
      <c r="F1090" s="115" t="s">
        <v>1984</v>
      </c>
      <c r="G1090" s="115" t="s">
        <v>104</v>
      </c>
      <c r="H1090" s="118">
        <v>13.8</v>
      </c>
      <c r="I1090" s="118">
        <v>13.74</v>
      </c>
      <c r="J1090" s="119">
        <f t="shared" si="4"/>
        <v>0.06</v>
      </c>
      <c r="K1090" s="115" t="s">
        <v>5825</v>
      </c>
      <c r="L1090" s="121" t="str">
        <f t="shared" si="5"/>
        <v>PT16032091101003</v>
      </c>
      <c r="M1090" s="219" t="s">
        <v>5826</v>
      </c>
      <c r="N1090" s="122">
        <v>0.0600000000000005</v>
      </c>
      <c r="O1090" s="122"/>
      <c r="P1090" s="119">
        <f t="shared" si="6"/>
        <v>0</v>
      </c>
      <c r="Q1090" s="124"/>
      <c r="R1090" s="124"/>
      <c r="S1090" s="124"/>
      <c r="T1090" s="125" t="s">
        <v>695</v>
      </c>
      <c r="U1090" s="126" t="s">
        <v>697</v>
      </c>
      <c r="V1090" s="127" t="s">
        <v>492</v>
      </c>
      <c r="W1090" s="129" t="str">
        <f t="shared" si="7"/>
        <v>Hao hụt</v>
      </c>
      <c r="X1090" s="129" t="str">
        <f t="shared" si="34"/>
        <v/>
      </c>
      <c r="Y1090" s="154" t="s">
        <v>499</v>
      </c>
      <c r="Z1090" s="131" t="s">
        <v>745</v>
      </c>
      <c r="AA1090" s="124"/>
      <c r="AB1090" s="132"/>
      <c r="AC1090" s="133"/>
      <c r="AD1090" s="134"/>
      <c r="AE1090" s="133"/>
      <c r="AF1090" s="135" t="str">
        <f t="array" ref="AF1090">xlookup($E:$E,'CLV2'!$A:$A,'CLV2'!E:E)</f>
        <v>2.FRUITS</v>
      </c>
      <c r="AG1090" s="135" t="str">
        <f t="shared" si="10"/>
        <v>KG</v>
      </c>
      <c r="AH1090" s="136">
        <f t="shared" si="11"/>
        <v>0.004347826087</v>
      </c>
      <c r="AI1090" s="137">
        <f t="array" ref="AI1090">XLOOKUP(E1090,'Đơn giá'!A:A,'Đơn giá'!D:D)</f>
        <v>24000</v>
      </c>
      <c r="AJ1090" s="138">
        <f t="shared" si="12"/>
        <v>1440</v>
      </c>
      <c r="AK1090" s="138">
        <f t="shared" si="13"/>
        <v>1440</v>
      </c>
      <c r="AL1090" s="138">
        <f t="shared" si="14"/>
        <v>0</v>
      </c>
      <c r="AM1090" s="138">
        <f t="shared" si="15"/>
        <v>0</v>
      </c>
      <c r="AN1090" s="138">
        <f t="shared" si="16"/>
        <v>0</v>
      </c>
      <c r="AO1090" s="139" t="str">
        <f t="array" ref="AO1090">XLOOKUP($D:$D,'DS ST'!$J:$J,'DS ST'!K:K)</f>
        <v>SC005377 - Nguyễn Minh Thắng</v>
      </c>
      <c r="AP1090" s="139" t="str">
        <f t="array" ref="AP1090">XLOOKUP($D:$D,'DS ST'!$J:$J,'DS ST'!L:L)</f>
        <v>Võ Thị Huệ</v>
      </c>
      <c r="AQ1090" s="139" t="str">
        <f t="array" ref="AQ1090">XLOOKUP($D:$D,'DS ST'!$J:$J,'DS ST'!M:M)</f>
        <v>HCM 001</v>
      </c>
      <c r="AR1090" s="140"/>
      <c r="AS1090" s="140"/>
      <c r="AT1090" s="135" t="str">
        <f t="array" ref="AT1090">xlookup($E:$E,'CLV2'!$A:$A,'CLV2'!$F:$F)</f>
        <v>3.LOCAL FRUITS</v>
      </c>
      <c r="AU1090" s="135" t="str">
        <f t="array" ref="AU1090">xlookup($E:$E,'CLV2'!$A:$A,'CLV2'!$G:$G)</f>
        <v>4.Dưa Hấu</v>
      </c>
      <c r="AV1090" s="142"/>
      <c r="AW1090" s="143"/>
      <c r="AX1090" s="144"/>
    </row>
    <row r="1091" ht="22.5" customHeight="1">
      <c r="A1091" s="113"/>
      <c r="B1091" s="114">
        <v>46236.0</v>
      </c>
      <c r="C1091" s="115" t="s">
        <v>1205</v>
      </c>
      <c r="D1091" s="116" t="str">
        <f>VLOOKUP(C1091,'DS ST'!A:B,2,0)</f>
        <v>TMY</v>
      </c>
      <c r="E1091" s="117">
        <v>1101062.0</v>
      </c>
      <c r="F1091" s="115" t="s">
        <v>103</v>
      </c>
      <c r="G1091" s="115" t="s">
        <v>104</v>
      </c>
      <c r="H1091" s="118">
        <v>10.0</v>
      </c>
      <c r="I1091" s="118">
        <v>9.92</v>
      </c>
      <c r="J1091" s="119">
        <f t="shared" si="4"/>
        <v>0.08</v>
      </c>
      <c r="K1091" s="115" t="s">
        <v>5825</v>
      </c>
      <c r="L1091" s="121" t="str">
        <f t="shared" si="5"/>
        <v>PT16032091101062</v>
      </c>
      <c r="M1091" s="219" t="s">
        <v>5826</v>
      </c>
      <c r="N1091" s="122">
        <v>0.08000000000000007</v>
      </c>
      <c r="O1091" s="122"/>
      <c r="P1091" s="119">
        <f t="shared" si="6"/>
        <v>0</v>
      </c>
      <c r="Q1091" s="124"/>
      <c r="R1091" s="124"/>
      <c r="S1091" s="124"/>
      <c r="T1091" s="125" t="s">
        <v>695</v>
      </c>
      <c r="U1091" s="126" t="s">
        <v>697</v>
      </c>
      <c r="V1091" s="127" t="s">
        <v>492</v>
      </c>
      <c r="W1091" s="129" t="str">
        <f t="shared" si="7"/>
        <v>Hao hụt</v>
      </c>
      <c r="X1091" s="129" t="str">
        <f t="shared" si="34"/>
        <v/>
      </c>
      <c r="Y1091" s="154" t="s">
        <v>499</v>
      </c>
      <c r="Z1091" s="131" t="s">
        <v>745</v>
      </c>
      <c r="AA1091" s="124"/>
      <c r="AB1091" s="132"/>
      <c r="AC1091" s="133"/>
      <c r="AD1091" s="134"/>
      <c r="AE1091" s="133"/>
      <c r="AF1091" s="135" t="str">
        <f t="array" ref="AF1091">xlookup($E:$E,'CLV2'!$A:$A,'CLV2'!E:E)</f>
        <v>2.FRUITS</v>
      </c>
      <c r="AG1091" s="135" t="str">
        <f t="shared" si="10"/>
        <v>KG</v>
      </c>
      <c r="AH1091" s="136">
        <f t="shared" si="11"/>
        <v>0.008</v>
      </c>
      <c r="AI1091" s="137">
        <f t="array" ref="AI1091">XLOOKUP(E1091,'Đơn giá'!A:A,'Đơn giá'!D:D)</f>
        <v>23000</v>
      </c>
      <c r="AJ1091" s="138">
        <f t="shared" si="12"/>
        <v>1840</v>
      </c>
      <c r="AK1091" s="138">
        <f t="shared" si="13"/>
        <v>1840</v>
      </c>
      <c r="AL1091" s="138">
        <f t="shared" si="14"/>
        <v>0</v>
      </c>
      <c r="AM1091" s="138">
        <f t="shared" si="15"/>
        <v>0</v>
      </c>
      <c r="AN1091" s="138">
        <f t="shared" si="16"/>
        <v>0</v>
      </c>
      <c r="AO1091" s="139" t="str">
        <f t="array" ref="AO1091">XLOOKUP($D:$D,'DS ST'!$J:$J,'DS ST'!K:K)</f>
        <v>SC005377 - Nguyễn Minh Thắng</v>
      </c>
      <c r="AP1091" s="139" t="str">
        <f t="array" ref="AP1091">XLOOKUP($D:$D,'DS ST'!$J:$J,'DS ST'!L:L)</f>
        <v>Võ Thị Huệ</v>
      </c>
      <c r="AQ1091" s="139" t="str">
        <f t="array" ref="AQ1091">XLOOKUP($D:$D,'DS ST'!$J:$J,'DS ST'!M:M)</f>
        <v>HCM 001</v>
      </c>
      <c r="AR1091" s="140"/>
      <c r="AS1091" s="140"/>
      <c r="AT1091" s="135" t="str">
        <f t="array" ref="AT1091">xlookup($E:$E,'CLV2'!$A:$A,'CLV2'!$F:$F)</f>
        <v>3.LOCAL FRUITS</v>
      </c>
      <c r="AU1091" s="135" t="str">
        <f t="array" ref="AU1091">xlookup($E:$E,'CLV2'!$A:$A,'CLV2'!$G:$G)</f>
        <v>4.Chuối</v>
      </c>
      <c r="AV1091" s="142"/>
      <c r="AW1091" s="143"/>
      <c r="AX1091" s="144"/>
    </row>
    <row r="1092" ht="22.5" customHeight="1">
      <c r="A1092" s="113"/>
      <c r="B1092" s="114">
        <v>46236.0</v>
      </c>
      <c r="C1092" s="115" t="s">
        <v>1205</v>
      </c>
      <c r="D1092" s="116" t="str">
        <f>VLOOKUP(C1092,'DS ST'!A:B,2,0)</f>
        <v>TMY</v>
      </c>
      <c r="E1092" s="117">
        <v>1101079.0</v>
      </c>
      <c r="F1092" s="115" t="s">
        <v>2047</v>
      </c>
      <c r="G1092" s="115" t="s">
        <v>104</v>
      </c>
      <c r="H1092" s="118">
        <v>9.0</v>
      </c>
      <c r="I1092" s="118">
        <v>8.94</v>
      </c>
      <c r="J1092" s="119">
        <f t="shared" si="4"/>
        <v>0.06</v>
      </c>
      <c r="K1092" s="115" t="s">
        <v>5825</v>
      </c>
      <c r="L1092" s="121" t="str">
        <f t="shared" si="5"/>
        <v>PT16032091101079</v>
      </c>
      <c r="M1092" s="219" t="s">
        <v>5826</v>
      </c>
      <c r="N1092" s="122">
        <v>0.0600000000000005</v>
      </c>
      <c r="O1092" s="122"/>
      <c r="P1092" s="119">
        <f t="shared" si="6"/>
        <v>0</v>
      </c>
      <c r="Q1092" s="124"/>
      <c r="R1092" s="124"/>
      <c r="S1092" s="124"/>
      <c r="T1092" s="125" t="s">
        <v>695</v>
      </c>
      <c r="U1092" s="126" t="s">
        <v>697</v>
      </c>
      <c r="V1092" s="127" t="s">
        <v>492</v>
      </c>
      <c r="W1092" s="129" t="str">
        <f t="shared" si="7"/>
        <v>Hao hụt</v>
      </c>
      <c r="X1092" s="129" t="str">
        <f t="shared" si="34"/>
        <v/>
      </c>
      <c r="Y1092" s="154" t="s">
        <v>499</v>
      </c>
      <c r="Z1092" s="131" t="s">
        <v>745</v>
      </c>
      <c r="AA1092" s="124"/>
      <c r="AB1092" s="132"/>
      <c r="AC1092" s="133"/>
      <c r="AD1092" s="134"/>
      <c r="AE1092" s="133"/>
      <c r="AF1092" s="135" t="str">
        <f t="array" ref="AF1092">xlookup($E:$E,'CLV2'!$A:$A,'CLV2'!E:E)</f>
        <v>2.FRUITS</v>
      </c>
      <c r="AG1092" s="135" t="str">
        <f t="shared" si="10"/>
        <v>KG</v>
      </c>
      <c r="AH1092" s="136">
        <f t="shared" si="11"/>
        <v>0.006666666667</v>
      </c>
      <c r="AI1092" s="137">
        <f t="array" ref="AI1092">XLOOKUP(E1092,'Đơn giá'!A:A,'Đơn giá'!D:D)</f>
        <v>69416</v>
      </c>
      <c r="AJ1092" s="138">
        <f t="shared" si="12"/>
        <v>4164.96</v>
      </c>
      <c r="AK1092" s="138">
        <f t="shared" si="13"/>
        <v>4164.96</v>
      </c>
      <c r="AL1092" s="138">
        <f t="shared" si="14"/>
        <v>0</v>
      </c>
      <c r="AM1092" s="138">
        <f t="shared" si="15"/>
        <v>0</v>
      </c>
      <c r="AN1092" s="138">
        <f t="shared" si="16"/>
        <v>0</v>
      </c>
      <c r="AO1092" s="139" t="str">
        <f t="array" ref="AO1092">XLOOKUP($D:$D,'DS ST'!$J:$J,'DS ST'!K:K)</f>
        <v>SC005377 - Nguyễn Minh Thắng</v>
      </c>
      <c r="AP1092" s="139" t="str">
        <f t="array" ref="AP1092">XLOOKUP($D:$D,'DS ST'!$J:$J,'DS ST'!L:L)</f>
        <v>Võ Thị Huệ</v>
      </c>
      <c r="AQ1092" s="139" t="str">
        <f t="array" ref="AQ1092">XLOOKUP($D:$D,'DS ST'!$J:$J,'DS ST'!M:M)</f>
        <v>HCM 001</v>
      </c>
      <c r="AR1092" s="140"/>
      <c r="AS1092" s="140"/>
      <c r="AT1092" s="135" t="str">
        <f t="array" ref="AT1092">xlookup($E:$E,'CLV2'!$A:$A,'CLV2'!$F:$F)</f>
        <v>3.LOCAL FRUITS</v>
      </c>
      <c r="AU1092" s="135" t="str">
        <f t="array" ref="AU1092">xlookup($E:$E,'CLV2'!$A:$A,'CLV2'!$G:$G)</f>
        <v>4.Bơ</v>
      </c>
      <c r="AV1092" s="142"/>
      <c r="AW1092" s="143"/>
      <c r="AX1092" s="144"/>
    </row>
    <row r="1093" ht="22.5" customHeight="1">
      <c r="A1093" s="113"/>
      <c r="B1093" s="114">
        <v>46236.0</v>
      </c>
      <c r="C1093" s="115" t="s">
        <v>1205</v>
      </c>
      <c r="D1093" s="116" t="str">
        <f>VLOOKUP(C1093,'DS ST'!A:B,2,0)</f>
        <v>TMY</v>
      </c>
      <c r="E1093" s="117">
        <v>1101302.0</v>
      </c>
      <c r="F1093" s="115" t="s">
        <v>944</v>
      </c>
      <c r="G1093" s="115" t="s">
        <v>104</v>
      </c>
      <c r="H1093" s="118">
        <v>24.0</v>
      </c>
      <c r="I1093" s="118">
        <v>23.3</v>
      </c>
      <c r="J1093" s="119">
        <f t="shared" si="4"/>
        <v>0.7</v>
      </c>
      <c r="K1093" s="115" t="s">
        <v>5825</v>
      </c>
      <c r="L1093" s="121" t="str">
        <f t="shared" si="5"/>
        <v>PT16032091101302</v>
      </c>
      <c r="M1093" s="219" t="s">
        <v>5826</v>
      </c>
      <c r="N1093" s="122">
        <v>0.6999999999999993</v>
      </c>
      <c r="O1093" s="122"/>
      <c r="P1093" s="119">
        <f t="shared" si="6"/>
        <v>0</v>
      </c>
      <c r="Q1093" s="124"/>
      <c r="R1093" s="124"/>
      <c r="S1093" s="124"/>
      <c r="T1093" s="125" t="s">
        <v>695</v>
      </c>
      <c r="U1093" s="126" t="s">
        <v>697</v>
      </c>
      <c r="V1093" s="127" t="s">
        <v>492</v>
      </c>
      <c r="W1093" s="129" t="str">
        <f t="shared" si="7"/>
        <v>Hao hụt</v>
      </c>
      <c r="X1093" s="129" t="str">
        <f t="shared" si="34"/>
        <v/>
      </c>
      <c r="Y1093" s="154" t="s">
        <v>499</v>
      </c>
      <c r="Z1093" s="131" t="s">
        <v>745</v>
      </c>
      <c r="AA1093" s="124"/>
      <c r="AB1093" s="132"/>
      <c r="AC1093" s="133"/>
      <c r="AD1093" s="134"/>
      <c r="AE1093" s="133"/>
      <c r="AF1093" s="135" t="str">
        <f t="array" ref="AF1093">xlookup($E:$E,'CLV2'!$A:$A,'CLV2'!E:E)</f>
        <v>2.FRUITS</v>
      </c>
      <c r="AG1093" s="135" t="str">
        <f t="shared" si="10"/>
        <v>KG</v>
      </c>
      <c r="AH1093" s="136">
        <f t="shared" si="11"/>
        <v>0.02916666667</v>
      </c>
      <c r="AI1093" s="137">
        <f t="array" ref="AI1093">XLOOKUP(E1093,'Đơn giá'!A:A,'Đơn giá'!D:D)</f>
        <v>17500</v>
      </c>
      <c r="AJ1093" s="138">
        <f t="shared" si="12"/>
        <v>12250</v>
      </c>
      <c r="AK1093" s="138">
        <f t="shared" si="13"/>
        <v>12250</v>
      </c>
      <c r="AL1093" s="138">
        <f t="shared" si="14"/>
        <v>0</v>
      </c>
      <c r="AM1093" s="138">
        <f t="shared" si="15"/>
        <v>0</v>
      </c>
      <c r="AN1093" s="138">
        <f t="shared" si="16"/>
        <v>0</v>
      </c>
      <c r="AO1093" s="139" t="str">
        <f t="array" ref="AO1093">XLOOKUP($D:$D,'DS ST'!$J:$J,'DS ST'!K:K)</f>
        <v>SC005377 - Nguyễn Minh Thắng</v>
      </c>
      <c r="AP1093" s="139" t="str">
        <f t="array" ref="AP1093">XLOOKUP($D:$D,'DS ST'!$J:$J,'DS ST'!L:L)</f>
        <v>Võ Thị Huệ</v>
      </c>
      <c r="AQ1093" s="139" t="str">
        <f t="array" ref="AQ1093">XLOOKUP($D:$D,'DS ST'!$J:$J,'DS ST'!M:M)</f>
        <v>HCM 001</v>
      </c>
      <c r="AR1093" s="140"/>
      <c r="AS1093" s="140"/>
      <c r="AT1093" s="135" t="str">
        <f t="array" ref="AT1093">xlookup($E:$E,'CLV2'!$A:$A,'CLV2'!$F:$F)</f>
        <v>3.LOCAL FRUITS</v>
      </c>
      <c r="AU1093" s="135" t="str">
        <f t="array" ref="AU1093">xlookup($E:$E,'CLV2'!$A:$A,'CLV2'!$G:$G)</f>
        <v>4.Chuối</v>
      </c>
      <c r="AV1093" s="142"/>
      <c r="AW1093" s="143"/>
      <c r="AX1093" s="144"/>
    </row>
    <row r="1094" ht="22.5" customHeight="1">
      <c r="A1094" s="113"/>
      <c r="B1094" s="114">
        <v>46236.0</v>
      </c>
      <c r="C1094" s="115" t="s">
        <v>1205</v>
      </c>
      <c r="D1094" s="116" t="str">
        <f>VLOOKUP(C1094,'DS ST'!A:B,2,0)</f>
        <v>TMY</v>
      </c>
      <c r="E1094" s="117">
        <v>1101818.0</v>
      </c>
      <c r="F1094" s="115" t="s">
        <v>2303</v>
      </c>
      <c r="G1094" s="115" t="s">
        <v>104</v>
      </c>
      <c r="H1094" s="118">
        <v>3.0</v>
      </c>
      <c r="I1094" s="118">
        <v>2.96</v>
      </c>
      <c r="J1094" s="119">
        <f t="shared" si="4"/>
        <v>0.04</v>
      </c>
      <c r="K1094" s="115" t="s">
        <v>5825</v>
      </c>
      <c r="L1094" s="121" t="str">
        <f t="shared" si="5"/>
        <v>PT16032091101818</v>
      </c>
      <c r="M1094" s="219" t="s">
        <v>5826</v>
      </c>
      <c r="N1094" s="122">
        <v>0.040000000000000036</v>
      </c>
      <c r="O1094" s="122"/>
      <c r="P1094" s="119">
        <f t="shared" si="6"/>
        <v>0</v>
      </c>
      <c r="Q1094" s="124"/>
      <c r="R1094" s="124"/>
      <c r="S1094" s="124"/>
      <c r="T1094" s="125" t="s">
        <v>695</v>
      </c>
      <c r="U1094" s="126" t="s">
        <v>697</v>
      </c>
      <c r="V1094" s="127" t="s">
        <v>492</v>
      </c>
      <c r="W1094" s="129" t="str">
        <f t="shared" si="7"/>
        <v>Hao hụt</v>
      </c>
      <c r="X1094" s="129" t="str">
        <f t="shared" si="34"/>
        <v/>
      </c>
      <c r="Y1094" s="154" t="s">
        <v>499</v>
      </c>
      <c r="Z1094" s="131" t="s">
        <v>745</v>
      </c>
      <c r="AA1094" s="124"/>
      <c r="AB1094" s="132"/>
      <c r="AC1094" s="133"/>
      <c r="AD1094" s="134"/>
      <c r="AE1094" s="133"/>
      <c r="AF1094" s="135" t="str">
        <f t="array" ref="AF1094">xlookup($E:$E,'CLV2'!$A:$A,'CLV2'!E:E)</f>
        <v>2.FRUITS</v>
      </c>
      <c r="AG1094" s="135" t="str">
        <f t="shared" si="10"/>
        <v>KG</v>
      </c>
      <c r="AH1094" s="136">
        <f t="shared" si="11"/>
        <v>0.01333333333</v>
      </c>
      <c r="AI1094" s="137">
        <f t="array" ref="AI1094">XLOOKUP(E1094,'Đơn giá'!A:A,'Đơn giá'!D:D)</f>
        <v>31090</v>
      </c>
      <c r="AJ1094" s="138">
        <f t="shared" si="12"/>
        <v>1243.6</v>
      </c>
      <c r="AK1094" s="138">
        <f t="shared" si="13"/>
        <v>1243.6</v>
      </c>
      <c r="AL1094" s="138">
        <f t="shared" si="14"/>
        <v>0</v>
      </c>
      <c r="AM1094" s="138">
        <f t="shared" si="15"/>
        <v>0</v>
      </c>
      <c r="AN1094" s="138">
        <f t="shared" si="16"/>
        <v>0</v>
      </c>
      <c r="AO1094" s="139" t="str">
        <f t="array" ref="AO1094">XLOOKUP($D:$D,'DS ST'!$J:$J,'DS ST'!K:K)</f>
        <v>SC005377 - Nguyễn Minh Thắng</v>
      </c>
      <c r="AP1094" s="139" t="str">
        <f t="array" ref="AP1094">XLOOKUP($D:$D,'DS ST'!$J:$J,'DS ST'!L:L)</f>
        <v>Võ Thị Huệ</v>
      </c>
      <c r="AQ1094" s="139" t="str">
        <f t="array" ref="AQ1094">XLOOKUP($D:$D,'DS ST'!$J:$J,'DS ST'!M:M)</f>
        <v>HCM 001</v>
      </c>
      <c r="AR1094" s="140"/>
      <c r="AS1094" s="140"/>
      <c r="AT1094" s="135" t="str">
        <f t="array" ref="AT1094">xlookup($E:$E,'CLV2'!$A:$A,'CLV2'!$F:$F)</f>
        <v>3.LOCAL FRUITS</v>
      </c>
      <c r="AU1094" s="135" t="str">
        <f t="array" ref="AU1094">xlookup($E:$E,'CLV2'!$A:$A,'CLV2'!$G:$G)</f>
        <v>4.Trái Cây Đa Dạng</v>
      </c>
      <c r="AV1094" s="142"/>
      <c r="AW1094" s="143"/>
      <c r="AX1094" s="144"/>
    </row>
    <row r="1095" ht="22.5" customHeight="1">
      <c r="A1095" s="113"/>
      <c r="B1095" s="114">
        <v>46236.0</v>
      </c>
      <c r="C1095" s="115" t="s">
        <v>1205</v>
      </c>
      <c r="D1095" s="116" t="str">
        <f>VLOOKUP(C1095,'DS ST'!A:B,2,0)</f>
        <v>TMY</v>
      </c>
      <c r="E1095" s="117">
        <v>1102981.0</v>
      </c>
      <c r="F1095" s="115" t="s">
        <v>5260</v>
      </c>
      <c r="G1095" s="115" t="s">
        <v>104</v>
      </c>
      <c r="H1095" s="118">
        <v>6.2</v>
      </c>
      <c r="I1095" s="118">
        <v>6.1</v>
      </c>
      <c r="J1095" s="119">
        <f t="shared" si="4"/>
        <v>0.1</v>
      </c>
      <c r="K1095" s="115" t="s">
        <v>5825</v>
      </c>
      <c r="L1095" s="121" t="str">
        <f t="shared" si="5"/>
        <v>PT16032091102981</v>
      </c>
      <c r="M1095" s="219" t="s">
        <v>5826</v>
      </c>
      <c r="N1095" s="122">
        <v>0.10000000000000053</v>
      </c>
      <c r="O1095" s="122"/>
      <c r="P1095" s="119">
        <f t="shared" si="6"/>
        <v>0</v>
      </c>
      <c r="Q1095" s="124"/>
      <c r="R1095" s="124"/>
      <c r="S1095" s="124"/>
      <c r="T1095" s="125" t="s">
        <v>695</v>
      </c>
      <c r="U1095" s="126" t="s">
        <v>697</v>
      </c>
      <c r="V1095" s="127" t="s">
        <v>492</v>
      </c>
      <c r="W1095" s="129" t="str">
        <f t="shared" si="7"/>
        <v>Hao hụt</v>
      </c>
      <c r="X1095" s="129" t="str">
        <f t="shared" si="34"/>
        <v/>
      </c>
      <c r="Y1095" s="154" t="s">
        <v>499</v>
      </c>
      <c r="Z1095" s="131" t="s">
        <v>745</v>
      </c>
      <c r="AA1095" s="124"/>
      <c r="AB1095" s="132"/>
      <c r="AC1095" s="133"/>
      <c r="AD1095" s="134"/>
      <c r="AE1095" s="133"/>
      <c r="AF1095" s="135" t="str">
        <f t="array" ref="AF1095">xlookup($E:$E,'CLV2'!$A:$A,'CLV2'!E:E)</f>
        <v>2.FRUITS</v>
      </c>
      <c r="AG1095" s="135" t="str">
        <f t="shared" si="10"/>
        <v>KG</v>
      </c>
      <c r="AH1095" s="136">
        <f t="shared" si="11"/>
        <v>0.01612903226</v>
      </c>
      <c r="AI1095" s="137" t="str">
        <f t="array" ref="AI1095">XLOOKUP(E1095,'Đơn giá'!A:A,'Đơn giá'!D:D)</f>
        <v>#N/A</v>
      </c>
      <c r="AJ1095" s="138" t="str">
        <f t="shared" si="12"/>
        <v>#N/A</v>
      </c>
      <c r="AK1095" s="138" t="str">
        <f t="shared" si="13"/>
        <v>#N/A</v>
      </c>
      <c r="AL1095" s="138">
        <f t="shared" si="14"/>
        <v>0</v>
      </c>
      <c r="AM1095" s="138" t="str">
        <f t="shared" si="15"/>
        <v>#N/A</v>
      </c>
      <c r="AN1095" s="138">
        <f t="shared" si="16"/>
        <v>0</v>
      </c>
      <c r="AO1095" s="139" t="str">
        <f t="array" ref="AO1095">XLOOKUP($D:$D,'DS ST'!$J:$J,'DS ST'!K:K)</f>
        <v>SC005377 - Nguyễn Minh Thắng</v>
      </c>
      <c r="AP1095" s="139" t="str">
        <f t="array" ref="AP1095">XLOOKUP($D:$D,'DS ST'!$J:$J,'DS ST'!L:L)</f>
        <v>Võ Thị Huệ</v>
      </c>
      <c r="AQ1095" s="139" t="str">
        <f t="array" ref="AQ1095">XLOOKUP($D:$D,'DS ST'!$J:$J,'DS ST'!M:M)</f>
        <v>HCM 001</v>
      </c>
      <c r="AR1095" s="140"/>
      <c r="AS1095" s="140"/>
      <c r="AT1095" s="135" t="str">
        <f t="array" ref="AT1095">xlookup($E:$E,'CLV2'!$A:$A,'CLV2'!$F:$F)</f>
        <v>3.LOCAL FRUITS</v>
      </c>
      <c r="AU1095" s="135" t="str">
        <f t="array" ref="AU1095">xlookup($E:$E,'CLV2'!$A:$A,'CLV2'!$G:$G)</f>
        <v>4.Bơ</v>
      </c>
      <c r="AV1095" s="142"/>
      <c r="AW1095" s="143"/>
      <c r="AX1095" s="144"/>
    </row>
    <row r="1096" ht="22.5" customHeight="1">
      <c r="A1096" s="113"/>
      <c r="B1096" s="114">
        <v>46236.0</v>
      </c>
      <c r="C1096" s="115" t="s">
        <v>1205</v>
      </c>
      <c r="D1096" s="116" t="str">
        <f>VLOOKUP(C1096,'DS ST'!A:B,2,0)</f>
        <v>TMY</v>
      </c>
      <c r="E1096" s="117">
        <v>8.936114400141E12</v>
      </c>
      <c r="F1096" s="115" t="s">
        <v>1371</v>
      </c>
      <c r="G1096" s="115" t="s">
        <v>275</v>
      </c>
      <c r="H1096" s="118">
        <v>10.0</v>
      </c>
      <c r="I1096" s="118">
        <v>9.0</v>
      </c>
      <c r="J1096" s="119">
        <f t="shared" si="4"/>
        <v>1</v>
      </c>
      <c r="K1096" s="115" t="s">
        <v>5825</v>
      </c>
      <c r="L1096" s="121" t="str">
        <f t="shared" si="5"/>
        <v>PT16032098936114400141</v>
      </c>
      <c r="M1096" s="219" t="s">
        <v>5826</v>
      </c>
      <c r="N1096" s="122"/>
      <c r="O1096" s="122"/>
      <c r="P1096" s="119">
        <f t="shared" si="6"/>
        <v>1</v>
      </c>
      <c r="Q1096" s="124"/>
      <c r="R1096" s="124"/>
      <c r="S1096" s="124"/>
      <c r="T1096" s="125" t="s">
        <v>695</v>
      </c>
      <c r="U1096" s="126" t="s">
        <v>697</v>
      </c>
      <c r="V1096" s="127" t="s">
        <v>1500</v>
      </c>
      <c r="W1096" s="129" t="str">
        <f t="shared" si="7"/>
        <v/>
      </c>
      <c r="X1096" s="129" t="str">
        <f t="shared" si="34"/>
        <v/>
      </c>
      <c r="Y1096" s="130" t="str">
        <f t="shared" ref="Y1096:Y1098" si="63">IF(N(P1096)&lt;=0,"",IF(OR(T1096="Hình KDB",T1096="Hình tele",ISNUMBER(SEARCH("Hình KDB",T1096)),ISNUMBER(SEARCH("Hình tele",T1096)),ISNUMBER(SEARCH("sai code",T1096)),ISNUMBER(SEARCH("Thiếu kiện",U1096))),"Kho rau",IF(AND(T1096&lt;&gt;"Hình KDB",T1096&lt;&gt;"Hình tele"),"Chưa xác định",IF(N(O1096)&gt;0,IF(OR(T1096="Hình KDB",T1096="Hình tele",ISNUMBER(SEARCH("Hình KDB",T1096)),ISNUMBER(SEARCH("Hình tele",T1096)),ISNUMBER(SEARCH("sai code",T1096)),ISNUMBER(SEARCH("Thiếu kiện",U1096))),"Kho rau","Chưa xác định"),IF(OR(T1096="Hình KDB",T1096="Hình tele",ISNUMBER(SEARCH("Hình KDB",T1096)),ISNUMBER(SEARCH("Hình tele",T1096)),ISNUMBER(SEARCH("sai code",T1096)),ISNUMBER(SEARCH("Thiếu kiện",U1096))),"Kho rau",IF(V1096="Chưa xác định","Chưa xác định",IF(OR(V1096="DC giao thiếu",V1096="TX giao thiếu kiện",V1096="Hàng không đạt CL"),"Kho rau","")))))))</f>
        <v>Kho rau</v>
      </c>
      <c r="Z1096" s="131" t="s">
        <v>745</v>
      </c>
      <c r="AA1096" s="124"/>
      <c r="AB1096" s="132"/>
      <c r="AC1096" s="133"/>
      <c r="AD1096" s="134"/>
      <c r="AE1096" s="133"/>
      <c r="AF1096" s="135" t="str">
        <f t="array" ref="AF1096">xlookup($E:$E,'CLV2'!$A:$A,'CLV2'!E:E)</f>
        <v>2.VEGETABLES</v>
      </c>
      <c r="AG1096" s="135" t="str">
        <f t="shared" si="10"/>
        <v>Pack</v>
      </c>
      <c r="AH1096" s="136">
        <f t="shared" si="11"/>
        <v>0.1</v>
      </c>
      <c r="AI1096" s="137">
        <f t="array" ref="AI1096">XLOOKUP(E1096,'Đơn giá'!A:A,'Đơn giá'!D:D)</f>
        <v>12000</v>
      </c>
      <c r="AJ1096" s="138">
        <f t="shared" si="12"/>
        <v>12000</v>
      </c>
      <c r="AK1096" s="138">
        <f t="shared" si="13"/>
        <v>0</v>
      </c>
      <c r="AL1096" s="138">
        <f t="shared" si="14"/>
        <v>0</v>
      </c>
      <c r="AM1096" s="138">
        <f t="shared" si="15"/>
        <v>12000</v>
      </c>
      <c r="AN1096" s="138">
        <f t="shared" si="16"/>
        <v>0</v>
      </c>
      <c r="AO1096" s="139" t="str">
        <f t="array" ref="AO1096">XLOOKUP($D:$D,'DS ST'!$J:$J,'DS ST'!K:K)</f>
        <v>SC005377 - Nguyễn Minh Thắng</v>
      </c>
      <c r="AP1096" s="139" t="str">
        <f t="array" ref="AP1096">XLOOKUP($D:$D,'DS ST'!$J:$J,'DS ST'!L:L)</f>
        <v>Võ Thị Huệ</v>
      </c>
      <c r="AQ1096" s="139" t="str">
        <f t="array" ref="AQ1096">XLOOKUP($D:$D,'DS ST'!$J:$J,'DS ST'!M:M)</f>
        <v>HCM 001</v>
      </c>
      <c r="AR1096" s="140"/>
      <c r="AS1096" s="140"/>
      <c r="AT1096" s="135" t="str">
        <f t="array" ref="AT1096">xlookup($E:$E,'CLV2'!$A:$A,'CLV2'!$F:$F)</f>
        <v>3.FRUIT VEGGIES</v>
      </c>
      <c r="AU1096" s="135" t="str">
        <f t="array" ref="AU1096">xlookup($E:$E,'CLV2'!$A:$A,'CLV2'!$G:$G)</f>
        <v>4.Bắp, Đậu</v>
      </c>
      <c r="AV1096" s="142"/>
      <c r="AW1096" s="143"/>
      <c r="AX1096" s="144"/>
    </row>
    <row r="1097" ht="22.5" customHeight="1">
      <c r="A1097" s="113"/>
      <c r="B1097" s="114">
        <v>46236.0</v>
      </c>
      <c r="C1097" s="115" t="s">
        <v>1205</v>
      </c>
      <c r="D1097" s="116" t="str">
        <f>VLOOKUP(C1097,'DS ST'!A:B,2,0)</f>
        <v>TMY</v>
      </c>
      <c r="E1097" s="117">
        <v>8.938525767073E12</v>
      </c>
      <c r="F1097" s="115" t="s">
        <v>1468</v>
      </c>
      <c r="G1097" s="115" t="s">
        <v>29</v>
      </c>
      <c r="H1097" s="118">
        <v>5.0</v>
      </c>
      <c r="I1097" s="118">
        <v>4.0</v>
      </c>
      <c r="J1097" s="119">
        <f t="shared" si="4"/>
        <v>1</v>
      </c>
      <c r="K1097" s="115" t="s">
        <v>5825</v>
      </c>
      <c r="L1097" s="121" t="str">
        <f t="shared" si="5"/>
        <v>PT16032098938525767073</v>
      </c>
      <c r="M1097" s="219" t="s">
        <v>5826</v>
      </c>
      <c r="N1097" s="122"/>
      <c r="O1097" s="122"/>
      <c r="P1097" s="119">
        <f t="shared" si="6"/>
        <v>1</v>
      </c>
      <c r="Q1097" s="124"/>
      <c r="R1097" s="124"/>
      <c r="S1097" s="124"/>
      <c r="T1097" s="125" t="s">
        <v>695</v>
      </c>
      <c r="U1097" s="126" t="s">
        <v>697</v>
      </c>
      <c r="V1097" s="127" t="s">
        <v>1500</v>
      </c>
      <c r="W1097" s="129" t="str">
        <f t="shared" si="7"/>
        <v/>
      </c>
      <c r="X1097" s="129" t="str">
        <f t="shared" si="34"/>
        <v/>
      </c>
      <c r="Y1097" s="130" t="str">
        <f t="shared" si="63"/>
        <v>Kho rau</v>
      </c>
      <c r="Z1097" s="131" t="s">
        <v>745</v>
      </c>
      <c r="AA1097" s="124"/>
      <c r="AB1097" s="132"/>
      <c r="AC1097" s="133"/>
      <c r="AD1097" s="134"/>
      <c r="AE1097" s="133"/>
      <c r="AF1097" s="135" t="str">
        <f t="array" ref="AF1097">xlookup($E:$E,'CLV2'!$A:$A,'CLV2'!E:E)</f>
        <v>2.VEGETABLES</v>
      </c>
      <c r="AG1097" s="135" t="str">
        <f t="shared" si="10"/>
        <v>Pack</v>
      </c>
      <c r="AH1097" s="136">
        <f t="shared" si="11"/>
        <v>0.2</v>
      </c>
      <c r="AI1097" s="137">
        <f t="array" ref="AI1097">XLOOKUP(E1097,'Đơn giá'!A:A,'Đơn giá'!D:D)</f>
        <v>6650</v>
      </c>
      <c r="AJ1097" s="138">
        <f t="shared" si="12"/>
        <v>6650</v>
      </c>
      <c r="AK1097" s="138">
        <f t="shared" si="13"/>
        <v>0</v>
      </c>
      <c r="AL1097" s="138">
        <f t="shared" si="14"/>
        <v>0</v>
      </c>
      <c r="AM1097" s="138">
        <f t="shared" si="15"/>
        <v>6650</v>
      </c>
      <c r="AN1097" s="138">
        <f t="shared" si="16"/>
        <v>0</v>
      </c>
      <c r="AO1097" s="139" t="str">
        <f t="array" ref="AO1097">XLOOKUP($D:$D,'DS ST'!$J:$J,'DS ST'!K:K)</f>
        <v>SC005377 - Nguyễn Minh Thắng</v>
      </c>
      <c r="AP1097" s="139" t="str">
        <f t="array" ref="AP1097">XLOOKUP($D:$D,'DS ST'!$J:$J,'DS ST'!L:L)</f>
        <v>Võ Thị Huệ</v>
      </c>
      <c r="AQ1097" s="139" t="str">
        <f t="array" ref="AQ1097">XLOOKUP($D:$D,'DS ST'!$J:$J,'DS ST'!M:M)</f>
        <v>HCM 001</v>
      </c>
      <c r="AR1097" s="140"/>
      <c r="AS1097" s="140"/>
      <c r="AT1097" s="135" t="str">
        <f t="array" ref="AT1097">xlookup($E:$E,'CLV2'!$A:$A,'CLV2'!$F:$F)</f>
        <v>3.HERBS</v>
      </c>
      <c r="AU1097" s="135" t="str">
        <f t="array" ref="AU1097">xlookup($E:$E,'CLV2'!$A:$A,'CLV2'!$G:$G)</f>
        <v>4.Rau Thơm, Rau Nêm</v>
      </c>
      <c r="AV1097" s="142"/>
      <c r="AW1097" s="143"/>
      <c r="AX1097" s="144"/>
    </row>
    <row r="1098" ht="22.5" customHeight="1">
      <c r="A1098" s="113"/>
      <c r="B1098" s="114">
        <v>46236.0</v>
      </c>
      <c r="C1098" s="115" t="s">
        <v>1205</v>
      </c>
      <c r="D1098" s="116" t="str">
        <f>VLOOKUP(C1098,'DS ST'!A:B,2,0)</f>
        <v>TMY</v>
      </c>
      <c r="E1098" s="117">
        <v>8.936210960815E12</v>
      </c>
      <c r="F1098" s="115" t="s">
        <v>1425</v>
      </c>
      <c r="G1098" s="115" t="s">
        <v>29</v>
      </c>
      <c r="H1098" s="118">
        <v>9.0</v>
      </c>
      <c r="I1098" s="118">
        <v>8.0</v>
      </c>
      <c r="J1098" s="119">
        <f t="shared" si="4"/>
        <v>1</v>
      </c>
      <c r="K1098" s="115" t="s">
        <v>5825</v>
      </c>
      <c r="L1098" s="121" t="str">
        <f t="shared" si="5"/>
        <v>PT16032098936210960815</v>
      </c>
      <c r="M1098" s="219" t="s">
        <v>5826</v>
      </c>
      <c r="N1098" s="122"/>
      <c r="O1098" s="122"/>
      <c r="P1098" s="119">
        <f t="shared" si="6"/>
        <v>1</v>
      </c>
      <c r="Q1098" s="124"/>
      <c r="R1098" s="124"/>
      <c r="S1098" s="124"/>
      <c r="T1098" s="125" t="s">
        <v>695</v>
      </c>
      <c r="U1098" s="126" t="s">
        <v>697</v>
      </c>
      <c r="V1098" s="127" t="s">
        <v>1500</v>
      </c>
      <c r="W1098" s="129" t="str">
        <f t="shared" si="7"/>
        <v/>
      </c>
      <c r="X1098" s="129" t="str">
        <f t="shared" si="34"/>
        <v/>
      </c>
      <c r="Y1098" s="130" t="str">
        <f t="shared" si="63"/>
        <v>Kho rau</v>
      </c>
      <c r="Z1098" s="131" t="s">
        <v>745</v>
      </c>
      <c r="AA1098" s="124"/>
      <c r="AB1098" s="132"/>
      <c r="AC1098" s="133"/>
      <c r="AD1098" s="134"/>
      <c r="AE1098" s="133"/>
      <c r="AF1098" s="135" t="str">
        <f t="array" ref="AF1098">xlookup($E:$E,'CLV2'!$A:$A,'CLV2'!E:E)</f>
        <v>2.VEGETABLES</v>
      </c>
      <c r="AG1098" s="135" t="str">
        <f t="shared" si="10"/>
        <v>Pack</v>
      </c>
      <c r="AH1098" s="136">
        <f t="shared" si="11"/>
        <v>0.1111111111</v>
      </c>
      <c r="AI1098" s="137">
        <f t="array" ref="AI1098">XLOOKUP(E1098,'Đơn giá'!A:A,'Đơn giá'!D:D)</f>
        <v>23000</v>
      </c>
      <c r="AJ1098" s="138">
        <f t="shared" si="12"/>
        <v>23000</v>
      </c>
      <c r="AK1098" s="138">
        <f t="shared" si="13"/>
        <v>0</v>
      </c>
      <c r="AL1098" s="138">
        <f t="shared" si="14"/>
        <v>0</v>
      </c>
      <c r="AM1098" s="138">
        <f t="shared" si="15"/>
        <v>23000</v>
      </c>
      <c r="AN1098" s="138">
        <f t="shared" si="16"/>
        <v>0</v>
      </c>
      <c r="AO1098" s="139" t="str">
        <f t="array" ref="AO1098">XLOOKUP($D:$D,'DS ST'!$J:$J,'DS ST'!K:K)</f>
        <v>SC005377 - Nguyễn Minh Thắng</v>
      </c>
      <c r="AP1098" s="139" t="str">
        <f t="array" ref="AP1098">XLOOKUP($D:$D,'DS ST'!$J:$J,'DS ST'!L:L)</f>
        <v>Võ Thị Huệ</v>
      </c>
      <c r="AQ1098" s="139" t="str">
        <f t="array" ref="AQ1098">XLOOKUP($D:$D,'DS ST'!$J:$J,'DS ST'!M:M)</f>
        <v>HCM 001</v>
      </c>
      <c r="AR1098" s="140"/>
      <c r="AS1098" s="140"/>
      <c r="AT1098" s="135" t="str">
        <f t="array" ref="AT1098">xlookup($E:$E,'CLV2'!$A:$A,'CLV2'!$F:$F)</f>
        <v>3.MUSHROOM</v>
      </c>
      <c r="AU1098" s="135" t="str">
        <f t="array" ref="AU1098">xlookup($E:$E,'CLV2'!$A:$A,'CLV2'!$G:$G)</f>
        <v>4.Nấm Rơm</v>
      </c>
      <c r="AV1098" s="142"/>
      <c r="AW1098" s="143"/>
      <c r="AX1098" s="144"/>
    </row>
    <row r="1099" ht="22.5" customHeight="1">
      <c r="A1099" s="113"/>
      <c r="B1099" s="114">
        <v>46236.0</v>
      </c>
      <c r="C1099" s="115" t="s">
        <v>1218</v>
      </c>
      <c r="D1099" s="116" t="str">
        <f>VLOOKUP(C1099,'DS ST'!A:B,2,0)</f>
        <v>TNO</v>
      </c>
      <c r="E1099" s="117">
        <v>1100867.0</v>
      </c>
      <c r="F1099" s="115" t="s">
        <v>924</v>
      </c>
      <c r="G1099" s="115" t="s">
        <v>104</v>
      </c>
      <c r="H1099" s="118">
        <v>6.0</v>
      </c>
      <c r="I1099" s="118">
        <v>5.74</v>
      </c>
      <c r="J1099" s="119">
        <f t="shared" si="4"/>
        <v>0.26</v>
      </c>
      <c r="K1099" s="115" t="s">
        <v>5827</v>
      </c>
      <c r="L1099" s="121" t="str">
        <f t="shared" si="5"/>
        <v>PT16032081100867</v>
      </c>
      <c r="M1099" s="219" t="s">
        <v>5828</v>
      </c>
      <c r="N1099" s="122">
        <v>0.2599999999999998</v>
      </c>
      <c r="O1099" s="122"/>
      <c r="P1099" s="119">
        <f t="shared" si="6"/>
        <v>0</v>
      </c>
      <c r="Q1099" s="124"/>
      <c r="R1099" s="124"/>
      <c r="S1099" s="124"/>
      <c r="T1099" s="125" t="s">
        <v>695</v>
      </c>
      <c r="U1099" s="126" t="s">
        <v>697</v>
      </c>
      <c r="V1099" s="127" t="s">
        <v>492</v>
      </c>
      <c r="W1099" s="129" t="str">
        <f t="shared" si="7"/>
        <v>Hao hụt</v>
      </c>
      <c r="X1099" s="129" t="str">
        <f t="shared" si="34"/>
        <v/>
      </c>
      <c r="Y1099" s="154" t="s">
        <v>499</v>
      </c>
      <c r="Z1099" s="131" t="s">
        <v>745</v>
      </c>
      <c r="AA1099" s="124"/>
      <c r="AB1099" s="132"/>
      <c r="AC1099" s="133"/>
      <c r="AD1099" s="134"/>
      <c r="AE1099" s="133"/>
      <c r="AF1099" s="135" t="str">
        <f t="array" ref="AF1099">xlookup($E:$E,'CLV2'!$A:$A,'CLV2'!E:E)</f>
        <v>2.FRUITS</v>
      </c>
      <c r="AG1099" s="135" t="str">
        <f t="shared" si="10"/>
        <v>KG</v>
      </c>
      <c r="AH1099" s="136">
        <f t="shared" si="11"/>
        <v>0.04333333333</v>
      </c>
      <c r="AI1099" s="137">
        <f t="array" ref="AI1099">XLOOKUP(E1099,'Đơn giá'!A:A,'Đơn giá'!D:D)</f>
        <v>33000</v>
      </c>
      <c r="AJ1099" s="138">
        <f t="shared" si="12"/>
        <v>8580</v>
      </c>
      <c r="AK1099" s="138">
        <f t="shared" si="13"/>
        <v>8580</v>
      </c>
      <c r="AL1099" s="138">
        <f t="shared" si="14"/>
        <v>0</v>
      </c>
      <c r="AM1099" s="138">
        <f t="shared" si="15"/>
        <v>0</v>
      </c>
      <c r="AN1099" s="138">
        <f t="shared" si="16"/>
        <v>0</v>
      </c>
      <c r="AO1099" s="139" t="str">
        <f t="array" ref="AO1099">XLOOKUP($D:$D,'DS ST'!$J:$J,'DS ST'!K:K)</f>
        <v>SC004524 - Trần Thanh Hiền</v>
      </c>
      <c r="AP1099" s="139" t="str">
        <f t="array" ref="AP1099">XLOOKUP($D:$D,'DS ST'!$J:$J,'DS ST'!L:L)</f>
        <v>Nguyễn Thị Cà</v>
      </c>
      <c r="AQ1099" s="139" t="str">
        <f t="array" ref="AQ1099">XLOOKUP($D:$D,'DS ST'!$J:$J,'DS ST'!M:M)</f>
        <v>HCM 019</v>
      </c>
      <c r="AR1099" s="140"/>
      <c r="AS1099" s="140"/>
      <c r="AT1099" s="135" t="str">
        <f t="array" ref="AT1099">xlookup($E:$E,'CLV2'!$A:$A,'CLV2'!$F:$F)</f>
        <v>3.LOCAL FRUITS</v>
      </c>
      <c r="AU1099" s="135" t="str">
        <f t="array" ref="AU1099">xlookup($E:$E,'CLV2'!$A:$A,'CLV2'!$G:$G)</f>
        <v>4.Bưởi</v>
      </c>
      <c r="AV1099" s="142"/>
      <c r="AW1099" s="143"/>
      <c r="AX1099" s="144"/>
    </row>
    <row r="1100" ht="22.5" customHeight="1">
      <c r="A1100" s="113"/>
      <c r="B1100" s="114">
        <v>46236.0</v>
      </c>
      <c r="C1100" s="115" t="s">
        <v>1222</v>
      </c>
      <c r="D1100" s="116" t="str">
        <f>VLOOKUP(C1100,'DS ST'!A:B,2,0)</f>
        <v>TNT</v>
      </c>
      <c r="E1100" s="117">
        <v>1101366.0</v>
      </c>
      <c r="F1100" s="115" t="s">
        <v>1804</v>
      </c>
      <c r="G1100" s="115" t="s">
        <v>104</v>
      </c>
      <c r="H1100" s="118">
        <v>7.0</v>
      </c>
      <c r="I1100" s="118">
        <v>6.8</v>
      </c>
      <c r="J1100" s="119">
        <f t="shared" si="4"/>
        <v>0.2</v>
      </c>
      <c r="K1100" s="115" t="s">
        <v>5829</v>
      </c>
      <c r="L1100" s="121" t="str">
        <f t="shared" si="5"/>
        <v>PT16032071101366</v>
      </c>
      <c r="M1100" s="219" t="s">
        <v>5830</v>
      </c>
      <c r="N1100" s="122">
        <v>0.20000000000000018</v>
      </c>
      <c r="O1100" s="122"/>
      <c r="P1100" s="119">
        <f t="shared" si="6"/>
        <v>0</v>
      </c>
      <c r="Q1100" s="124"/>
      <c r="R1100" s="124"/>
      <c r="S1100" s="124"/>
      <c r="T1100" s="125" t="s">
        <v>695</v>
      </c>
      <c r="U1100" s="126" t="s">
        <v>697</v>
      </c>
      <c r="V1100" s="127" t="s">
        <v>492</v>
      </c>
      <c r="W1100" s="129" t="str">
        <f t="shared" si="7"/>
        <v>Hao hụt</v>
      </c>
      <c r="X1100" s="129" t="str">
        <f t="shared" si="34"/>
        <v/>
      </c>
      <c r="Y1100" s="154" t="s">
        <v>499</v>
      </c>
      <c r="Z1100" s="131" t="s">
        <v>745</v>
      </c>
      <c r="AA1100" s="124"/>
      <c r="AB1100" s="132"/>
      <c r="AC1100" s="133"/>
      <c r="AD1100" s="134"/>
      <c r="AE1100" s="133"/>
      <c r="AF1100" s="135" t="str">
        <f t="array" ref="AF1100">xlookup($E:$E,'CLV2'!$A:$A,'CLV2'!E:E)</f>
        <v>2.VEGETABLES</v>
      </c>
      <c r="AG1100" s="135" t="str">
        <f t="shared" si="10"/>
        <v>KG</v>
      </c>
      <c r="AH1100" s="136">
        <f t="shared" si="11"/>
        <v>0.02857142857</v>
      </c>
      <c r="AI1100" s="137">
        <f t="array" ref="AI1100">XLOOKUP(E1100,'Đơn giá'!A:A,'Đơn giá'!D:D)</f>
        <v>55000</v>
      </c>
      <c r="AJ1100" s="138">
        <f t="shared" si="12"/>
        <v>11000</v>
      </c>
      <c r="AK1100" s="138">
        <f t="shared" si="13"/>
        <v>11000</v>
      </c>
      <c r="AL1100" s="138">
        <f t="shared" si="14"/>
        <v>0</v>
      </c>
      <c r="AM1100" s="138">
        <f t="shared" si="15"/>
        <v>0</v>
      </c>
      <c r="AN1100" s="138">
        <f t="shared" si="16"/>
        <v>0</v>
      </c>
      <c r="AO1100" s="139" t="str">
        <f t="array" ref="AO1100">XLOOKUP($D:$D,'DS ST'!$J:$J,'DS ST'!K:K)</f>
        <v>SC006437 - Lê Ngọc Thảo</v>
      </c>
      <c r="AP1100" s="139" t="str">
        <f t="array" ref="AP1100">XLOOKUP($D:$D,'DS ST'!$J:$J,'DS ST'!L:L)</f>
        <v>Nguyễn Thị Cà</v>
      </c>
      <c r="AQ1100" s="139" t="str">
        <f t="array" ref="AQ1100">XLOOKUP($D:$D,'DS ST'!$J:$J,'DS ST'!M:M)</f>
        <v>HCM 008</v>
      </c>
      <c r="AR1100" s="140"/>
      <c r="AS1100" s="140"/>
      <c r="AT1100" s="135" t="str">
        <f t="array" ref="AT1100">xlookup($E:$E,'CLV2'!$A:$A,'CLV2'!$F:$F)</f>
        <v>3.LEAFY VEGGIES</v>
      </c>
      <c r="AU1100" s="135" t="str">
        <f t="array" ref="AU1100">xlookup($E:$E,'CLV2'!$A:$A,'CLV2'!$G:$G)</f>
        <v>4.Rau Ăn Bông</v>
      </c>
      <c r="AV1100" s="142"/>
      <c r="AW1100" s="143"/>
      <c r="AX1100" s="144"/>
    </row>
    <row r="1101" ht="22.5" customHeight="1">
      <c r="A1101" s="113"/>
      <c r="B1101" s="114">
        <v>46236.0</v>
      </c>
      <c r="C1101" s="115" t="s">
        <v>1222</v>
      </c>
      <c r="D1101" s="116" t="str">
        <f>VLOOKUP(C1101,'DS ST'!A:B,2,0)</f>
        <v>TNT</v>
      </c>
      <c r="E1101" s="117">
        <v>1101592.0</v>
      </c>
      <c r="F1101" s="115" t="s">
        <v>1161</v>
      </c>
      <c r="G1101" s="115" t="s">
        <v>104</v>
      </c>
      <c r="H1101" s="118">
        <v>10.4</v>
      </c>
      <c r="I1101" s="118">
        <v>10.15</v>
      </c>
      <c r="J1101" s="119">
        <f t="shared" si="4"/>
        <v>0.25</v>
      </c>
      <c r="K1101" s="115" t="s">
        <v>5829</v>
      </c>
      <c r="L1101" s="121" t="str">
        <f t="shared" si="5"/>
        <v>PT16032071101592</v>
      </c>
      <c r="M1101" s="219" t="s">
        <v>5830</v>
      </c>
      <c r="N1101" s="122">
        <v>0.25</v>
      </c>
      <c r="O1101" s="122"/>
      <c r="P1101" s="119">
        <f t="shared" si="6"/>
        <v>0</v>
      </c>
      <c r="Q1101" s="124"/>
      <c r="R1101" s="124"/>
      <c r="S1101" s="124"/>
      <c r="T1101" s="125" t="s">
        <v>695</v>
      </c>
      <c r="U1101" s="126" t="s">
        <v>697</v>
      </c>
      <c r="V1101" s="127" t="s">
        <v>492</v>
      </c>
      <c r="W1101" s="129" t="str">
        <f t="shared" si="7"/>
        <v>Hao hụt</v>
      </c>
      <c r="X1101" s="129" t="str">
        <f t="shared" si="34"/>
        <v/>
      </c>
      <c r="Y1101" s="154" t="s">
        <v>499</v>
      </c>
      <c r="Z1101" s="131" t="s">
        <v>745</v>
      </c>
      <c r="AA1101" s="124"/>
      <c r="AB1101" s="132"/>
      <c r="AC1101" s="133"/>
      <c r="AD1101" s="134"/>
      <c r="AE1101" s="133"/>
      <c r="AF1101" s="135" t="str">
        <f t="array" ref="AF1101">xlookup($E:$E,'CLV2'!$A:$A,'CLV2'!E:E)</f>
        <v>2.FRUITS</v>
      </c>
      <c r="AG1101" s="135" t="str">
        <f t="shared" si="10"/>
        <v>KG</v>
      </c>
      <c r="AH1101" s="136">
        <f t="shared" si="11"/>
        <v>0.02403846154</v>
      </c>
      <c r="AI1101" s="137">
        <f t="array" ref="AI1101">XLOOKUP(E1101,'Đơn giá'!A:A,'Đơn giá'!D:D)</f>
        <v>73000</v>
      </c>
      <c r="AJ1101" s="138">
        <f t="shared" si="12"/>
        <v>18250</v>
      </c>
      <c r="AK1101" s="138">
        <f t="shared" si="13"/>
        <v>18250</v>
      </c>
      <c r="AL1101" s="138">
        <f t="shared" si="14"/>
        <v>0</v>
      </c>
      <c r="AM1101" s="138">
        <f t="shared" si="15"/>
        <v>0</v>
      </c>
      <c r="AN1101" s="138">
        <f t="shared" si="16"/>
        <v>0</v>
      </c>
      <c r="AO1101" s="139" t="str">
        <f t="array" ref="AO1101">XLOOKUP($D:$D,'DS ST'!$J:$J,'DS ST'!K:K)</f>
        <v>SC006437 - Lê Ngọc Thảo</v>
      </c>
      <c r="AP1101" s="139" t="str">
        <f t="array" ref="AP1101">XLOOKUP($D:$D,'DS ST'!$J:$J,'DS ST'!L:L)</f>
        <v>Nguyễn Thị Cà</v>
      </c>
      <c r="AQ1101" s="139" t="str">
        <f t="array" ref="AQ1101">XLOOKUP($D:$D,'DS ST'!$J:$J,'DS ST'!M:M)</f>
        <v>HCM 008</v>
      </c>
      <c r="AR1101" s="140"/>
      <c r="AS1101" s="140"/>
      <c r="AT1101" s="135" t="str">
        <f t="array" ref="AT1101">xlookup($E:$E,'CLV2'!$A:$A,'CLV2'!$F:$F)</f>
        <v>3.LOCAL FRUITS</v>
      </c>
      <c r="AU1101" s="135" t="str">
        <f t="array" ref="AU1101">xlookup($E:$E,'CLV2'!$A:$A,'CLV2'!$G:$G)</f>
        <v>4.Sầu Riêng</v>
      </c>
      <c r="AV1101" s="142"/>
      <c r="AW1101" s="143"/>
      <c r="AX1101" s="144"/>
    </row>
    <row r="1102" ht="22.5" customHeight="1">
      <c r="A1102" s="113"/>
      <c r="B1102" s="114">
        <v>46236.0</v>
      </c>
      <c r="C1102" s="115" t="s">
        <v>1226</v>
      </c>
      <c r="D1102" s="116" t="str">
        <f>VLOOKUP(C1102,'DS ST'!A:B,2,0)</f>
        <v>TSO</v>
      </c>
      <c r="E1102" s="117">
        <v>10901.0</v>
      </c>
      <c r="F1102" s="115" t="s">
        <v>736</v>
      </c>
      <c r="G1102" s="115" t="s">
        <v>29</v>
      </c>
      <c r="H1102" s="118">
        <v>12.0</v>
      </c>
      <c r="I1102" s="118">
        <v>0.0</v>
      </c>
      <c r="J1102" s="119">
        <f t="shared" si="4"/>
        <v>12</v>
      </c>
      <c r="K1102" s="115" t="s">
        <v>5831</v>
      </c>
      <c r="L1102" s="121" t="str">
        <f t="shared" si="5"/>
        <v>PT160320610901</v>
      </c>
      <c r="M1102" s="219" t="s">
        <v>5832</v>
      </c>
      <c r="N1102" s="122"/>
      <c r="O1102" s="122"/>
      <c r="P1102" s="119">
        <f t="shared" si="6"/>
        <v>12</v>
      </c>
      <c r="Q1102" s="124"/>
      <c r="R1102" s="124"/>
      <c r="S1102" s="124"/>
      <c r="T1102" s="125"/>
      <c r="U1102" s="126" t="s">
        <v>697</v>
      </c>
      <c r="V1102" s="127" t="s">
        <v>1500</v>
      </c>
      <c r="W1102" s="129" t="str">
        <f t="shared" si="7"/>
        <v/>
      </c>
      <c r="X1102" s="129" t="str">
        <f t="shared" si="34"/>
        <v/>
      </c>
      <c r="Y1102" s="130" t="str">
        <f>IF(N(P1102)&lt;=0,"",IF(OR(T1102="Hình KDB",T1102="Hình tele",ISNUMBER(SEARCH("Hình KDB",T1102)),ISNUMBER(SEARCH("Hình tele",T1102)),ISNUMBER(SEARCH("sai code",T1102)),ISNUMBER(SEARCH("Thiếu kiện",U1102))),"Kho rau",IF(AND(T1102&lt;&gt;"Hình KDB",T1102&lt;&gt;"Hình tele"),"Chưa xác định",IF(N(O1102)&gt;0,IF(OR(T1102="Hình KDB",T1102="Hình tele",ISNUMBER(SEARCH("Hình KDB",T1102)),ISNUMBER(SEARCH("Hình tele",T1102)),ISNUMBER(SEARCH("sai code",T1102)),ISNUMBER(SEARCH("Thiếu kiện",U1102))),"Kho rau","Chưa xác định"),IF(OR(T1102="Hình KDB",T1102="Hình tele",ISNUMBER(SEARCH("Hình KDB",T1102)),ISNUMBER(SEARCH("Hình tele",T1102)),ISNUMBER(SEARCH("sai code",T1102)),ISNUMBER(SEARCH("Thiếu kiện",U1102))),"Kho rau",IF(V1102="Chưa xác định","Chưa xác định",IF(OR(V1102="DC giao thiếu",V1102="TX giao thiếu kiện",V1102="Hàng không đạt CL"),"Kho rau","")))))))</f>
        <v>Chưa xác định</v>
      </c>
      <c r="Z1102" s="131" t="s">
        <v>3828</v>
      </c>
      <c r="AA1102" s="124"/>
      <c r="AB1102" s="132"/>
      <c r="AC1102" s="133"/>
      <c r="AD1102" s="134"/>
      <c r="AE1102" s="133"/>
      <c r="AF1102" s="135" t="str">
        <f t="array" ref="AF1102">xlookup($E:$E,'CLV2'!$A:$A,'CLV2'!E:E)</f>
        <v>2.VEGETABLES</v>
      </c>
      <c r="AG1102" s="135" t="str">
        <f t="shared" si="10"/>
        <v>Pack</v>
      </c>
      <c r="AH1102" s="136">
        <f t="shared" si="11"/>
        <v>1</v>
      </c>
      <c r="AI1102" s="137">
        <f t="array" ref="AI1102">XLOOKUP(E1102,'Đơn giá'!A:A,'Đơn giá'!D:D)</f>
        <v>9000</v>
      </c>
      <c r="AJ1102" s="138">
        <f t="shared" si="12"/>
        <v>108000</v>
      </c>
      <c r="AK1102" s="138">
        <f t="shared" si="13"/>
        <v>0</v>
      </c>
      <c r="AL1102" s="138">
        <f t="shared" si="14"/>
        <v>0</v>
      </c>
      <c r="AM1102" s="138">
        <f t="shared" si="15"/>
        <v>0</v>
      </c>
      <c r="AN1102" s="138">
        <f t="shared" si="16"/>
        <v>108000</v>
      </c>
      <c r="AO1102" s="139" t="str">
        <f t="array" ref="AO1102">XLOOKUP($D:$D,'DS ST'!$J:$J,'DS ST'!K:K)</f>
        <v>SC003733 - Trần Huỳnh Thơ</v>
      </c>
      <c r="AP1102" s="139" t="str">
        <f t="array" ref="AP1102">XLOOKUP($D:$D,'DS ST'!$J:$J,'DS ST'!L:L)</f>
        <v>Võ Thị Huệ</v>
      </c>
      <c r="AQ1102" s="139" t="str">
        <f t="array" ref="AQ1102">XLOOKUP($D:$D,'DS ST'!$J:$J,'DS ST'!M:M)</f>
        <v>HCM 013</v>
      </c>
      <c r="AR1102" s="140"/>
      <c r="AS1102" s="140"/>
      <c r="AT1102" s="135" t="str">
        <f t="array" ref="AT1102">xlookup($E:$E,'CLV2'!$A:$A,'CLV2'!$F:$F)</f>
        <v>3.LEAFY VEGGIES</v>
      </c>
      <c r="AU1102" s="135" t="str">
        <f t="array" ref="AU1102">xlookup($E:$E,'CLV2'!$A:$A,'CLV2'!$G:$G)</f>
        <v>4.Rau Cải</v>
      </c>
      <c r="AV1102" s="142"/>
      <c r="AW1102" s="143"/>
      <c r="AX1102" s="144"/>
    </row>
    <row r="1103" ht="22.5" customHeight="1">
      <c r="A1103" s="113"/>
      <c r="B1103" s="114">
        <v>46236.0</v>
      </c>
      <c r="C1103" s="115" t="s">
        <v>1226</v>
      </c>
      <c r="D1103" s="116" t="str">
        <f>VLOOKUP(C1103,'DS ST'!A:B,2,0)</f>
        <v>TSO</v>
      </c>
      <c r="E1103" s="117">
        <v>1101079.0</v>
      </c>
      <c r="F1103" s="115" t="s">
        <v>2047</v>
      </c>
      <c r="G1103" s="115" t="s">
        <v>104</v>
      </c>
      <c r="H1103" s="118">
        <v>6.1</v>
      </c>
      <c r="I1103" s="118">
        <v>6.02</v>
      </c>
      <c r="J1103" s="119">
        <f t="shared" si="4"/>
        <v>0.08</v>
      </c>
      <c r="K1103" s="115" t="s">
        <v>5831</v>
      </c>
      <c r="L1103" s="121" t="str">
        <f t="shared" si="5"/>
        <v>PT16032061101079</v>
      </c>
      <c r="M1103" s="219" t="s">
        <v>5832</v>
      </c>
      <c r="N1103" s="122">
        <v>0.08000000000000007</v>
      </c>
      <c r="O1103" s="122"/>
      <c r="P1103" s="119">
        <f t="shared" si="6"/>
        <v>0</v>
      </c>
      <c r="Q1103" s="124"/>
      <c r="R1103" s="124"/>
      <c r="S1103" s="124"/>
      <c r="T1103" s="125" t="s">
        <v>3271</v>
      </c>
      <c r="U1103" s="126" t="s">
        <v>697</v>
      </c>
      <c r="V1103" s="127" t="s">
        <v>492</v>
      </c>
      <c r="W1103" s="129" t="str">
        <f t="shared" si="7"/>
        <v>Hao hụt</v>
      </c>
      <c r="X1103" s="129" t="str">
        <f t="shared" si="34"/>
        <v/>
      </c>
      <c r="Y1103" s="154" t="s">
        <v>499</v>
      </c>
      <c r="Z1103" s="131" t="s">
        <v>745</v>
      </c>
      <c r="AA1103" s="124"/>
      <c r="AB1103" s="132"/>
      <c r="AC1103" s="133"/>
      <c r="AD1103" s="134"/>
      <c r="AE1103" s="133"/>
      <c r="AF1103" s="135" t="str">
        <f t="array" ref="AF1103">xlookup($E:$E,'CLV2'!$A:$A,'CLV2'!E:E)</f>
        <v>2.FRUITS</v>
      </c>
      <c r="AG1103" s="135" t="str">
        <f t="shared" si="10"/>
        <v>KG</v>
      </c>
      <c r="AH1103" s="136">
        <f t="shared" si="11"/>
        <v>0.0131147541</v>
      </c>
      <c r="AI1103" s="137">
        <f t="array" ref="AI1103">XLOOKUP(E1103,'Đơn giá'!A:A,'Đơn giá'!D:D)</f>
        <v>69416</v>
      </c>
      <c r="AJ1103" s="138">
        <f t="shared" si="12"/>
        <v>5553.28</v>
      </c>
      <c r="AK1103" s="138">
        <f t="shared" si="13"/>
        <v>5553.28</v>
      </c>
      <c r="AL1103" s="138">
        <f t="shared" si="14"/>
        <v>0</v>
      </c>
      <c r="AM1103" s="138">
        <f t="shared" si="15"/>
        <v>0</v>
      </c>
      <c r="AN1103" s="138">
        <f t="shared" si="16"/>
        <v>0</v>
      </c>
      <c r="AO1103" s="139" t="str">
        <f t="array" ref="AO1103">XLOOKUP($D:$D,'DS ST'!$J:$J,'DS ST'!K:K)</f>
        <v>SC003733 - Trần Huỳnh Thơ</v>
      </c>
      <c r="AP1103" s="139" t="str">
        <f t="array" ref="AP1103">XLOOKUP($D:$D,'DS ST'!$J:$J,'DS ST'!L:L)</f>
        <v>Võ Thị Huệ</v>
      </c>
      <c r="AQ1103" s="139" t="str">
        <f t="array" ref="AQ1103">XLOOKUP($D:$D,'DS ST'!$J:$J,'DS ST'!M:M)</f>
        <v>HCM 013</v>
      </c>
      <c r="AR1103" s="140"/>
      <c r="AS1103" s="140"/>
      <c r="AT1103" s="135" t="str">
        <f t="array" ref="AT1103">xlookup($E:$E,'CLV2'!$A:$A,'CLV2'!$F:$F)</f>
        <v>3.LOCAL FRUITS</v>
      </c>
      <c r="AU1103" s="135" t="str">
        <f t="array" ref="AU1103">xlookup($E:$E,'CLV2'!$A:$A,'CLV2'!$G:$G)</f>
        <v>4.Bơ</v>
      </c>
      <c r="AV1103" s="142"/>
      <c r="AW1103" s="143"/>
      <c r="AX1103" s="144"/>
    </row>
    <row r="1104" ht="22.5" customHeight="1">
      <c r="A1104" s="113"/>
      <c r="B1104" s="114">
        <v>46236.0</v>
      </c>
      <c r="C1104" s="115" t="s">
        <v>1226</v>
      </c>
      <c r="D1104" s="116" t="str">
        <f>VLOOKUP(C1104,'DS ST'!A:B,2,0)</f>
        <v>TSO</v>
      </c>
      <c r="E1104" s="117">
        <v>1101366.0</v>
      </c>
      <c r="F1104" s="115" t="s">
        <v>1804</v>
      </c>
      <c r="G1104" s="115" t="s">
        <v>104</v>
      </c>
      <c r="H1104" s="118">
        <v>8.2</v>
      </c>
      <c r="I1104" s="118">
        <v>6.125</v>
      </c>
      <c r="J1104" s="119">
        <f t="shared" si="4"/>
        <v>2.075</v>
      </c>
      <c r="K1104" s="115" t="s">
        <v>5831</v>
      </c>
      <c r="L1104" s="121" t="str">
        <f t="shared" si="5"/>
        <v>PT16032061101366</v>
      </c>
      <c r="M1104" s="219" t="s">
        <v>5832</v>
      </c>
      <c r="N1104" s="122"/>
      <c r="O1104" s="122">
        <v>2.0749999999999993</v>
      </c>
      <c r="P1104" s="119">
        <f t="shared" si="6"/>
        <v>0</v>
      </c>
      <c r="Q1104" s="153" t="s">
        <v>5833</v>
      </c>
      <c r="R1104" s="124"/>
      <c r="S1104" s="124"/>
      <c r="T1104" s="125"/>
      <c r="U1104" s="126" t="s">
        <v>697</v>
      </c>
      <c r="V1104" s="127" t="s">
        <v>1162</v>
      </c>
      <c r="W1104" s="129" t="str">
        <f t="shared" si="7"/>
        <v/>
      </c>
      <c r="X1104" s="129" t="str">
        <f t="shared" si="34"/>
        <v>Siêu thị</v>
      </c>
      <c r="Y1104" s="130" t="str">
        <f t="shared" ref="Y1104:Y1107" si="64">IF(N(P1104)&lt;=0,"",IF(OR(T1104="Hình KDB",T1104="Hình tele",ISNUMBER(SEARCH("Hình KDB",T1104)),ISNUMBER(SEARCH("Hình tele",T1104)),ISNUMBER(SEARCH("sai code",T1104)),ISNUMBER(SEARCH("Thiếu kiện",U1104))),"Kho rau",IF(AND(T1104&lt;&gt;"Hình KDB",T1104&lt;&gt;"Hình tele"),"Chưa xác định",IF(N(O1104)&gt;0,IF(OR(T1104="Hình KDB",T1104="Hình tele",ISNUMBER(SEARCH("Hình KDB",T1104)),ISNUMBER(SEARCH("Hình tele",T1104)),ISNUMBER(SEARCH("sai code",T1104)),ISNUMBER(SEARCH("Thiếu kiện",U1104))),"Kho rau","Chưa xác định"),IF(OR(T1104="Hình KDB",T1104="Hình tele",ISNUMBER(SEARCH("Hình KDB",T1104)),ISNUMBER(SEARCH("Hình tele",T1104)),ISNUMBER(SEARCH("sai code",T1104)),ISNUMBER(SEARCH("Thiếu kiện",U1104))),"Kho rau",IF(V1104="Chưa xác định","Chưa xác định",IF(OR(V1104="DC giao thiếu",V1104="TX giao thiếu kiện",V1104="Hàng không đạt CL"),"Kho rau","")))))))</f>
        <v/>
      </c>
      <c r="Z1104" s="131" t="s">
        <v>745</v>
      </c>
      <c r="AA1104" s="124"/>
      <c r="AB1104" s="132"/>
      <c r="AC1104" s="133"/>
      <c r="AD1104" s="134"/>
      <c r="AE1104" s="133"/>
      <c r="AF1104" s="135" t="str">
        <f t="array" ref="AF1104">xlookup($E:$E,'CLV2'!$A:$A,'CLV2'!E:E)</f>
        <v>2.VEGETABLES</v>
      </c>
      <c r="AG1104" s="135" t="str">
        <f t="shared" si="10"/>
        <v>KG</v>
      </c>
      <c r="AH1104" s="136">
        <f t="shared" si="11"/>
        <v>0.2530487805</v>
      </c>
      <c r="AI1104" s="137">
        <f t="array" ref="AI1104">XLOOKUP(E1104,'Đơn giá'!A:A,'Đơn giá'!D:D)</f>
        <v>55000</v>
      </c>
      <c r="AJ1104" s="138">
        <f t="shared" si="12"/>
        <v>114125</v>
      </c>
      <c r="AK1104" s="138">
        <f t="shared" si="13"/>
        <v>0</v>
      </c>
      <c r="AL1104" s="138">
        <f t="shared" si="14"/>
        <v>114125</v>
      </c>
      <c r="AM1104" s="138">
        <f t="shared" si="15"/>
        <v>0</v>
      </c>
      <c r="AN1104" s="138">
        <f t="shared" si="16"/>
        <v>0</v>
      </c>
      <c r="AO1104" s="139" t="str">
        <f t="array" ref="AO1104">XLOOKUP($D:$D,'DS ST'!$J:$J,'DS ST'!K:K)</f>
        <v>SC003733 - Trần Huỳnh Thơ</v>
      </c>
      <c r="AP1104" s="139" t="str">
        <f t="array" ref="AP1104">XLOOKUP($D:$D,'DS ST'!$J:$J,'DS ST'!L:L)</f>
        <v>Võ Thị Huệ</v>
      </c>
      <c r="AQ1104" s="139" t="str">
        <f t="array" ref="AQ1104">XLOOKUP($D:$D,'DS ST'!$J:$J,'DS ST'!M:M)</f>
        <v>HCM 013</v>
      </c>
      <c r="AR1104" s="140"/>
      <c r="AS1104" s="140"/>
      <c r="AT1104" s="135" t="str">
        <f t="array" ref="AT1104">xlookup($E:$E,'CLV2'!$A:$A,'CLV2'!$F:$F)</f>
        <v>3.LEAFY VEGGIES</v>
      </c>
      <c r="AU1104" s="135" t="str">
        <f t="array" ref="AU1104">xlookup($E:$E,'CLV2'!$A:$A,'CLV2'!$G:$G)</f>
        <v>4.Rau Ăn Bông</v>
      </c>
      <c r="AV1104" s="142"/>
      <c r="AW1104" s="143"/>
      <c r="AX1104" s="144"/>
    </row>
    <row r="1105" ht="22.5" customHeight="1">
      <c r="A1105" s="113"/>
      <c r="B1105" s="114">
        <v>46236.0</v>
      </c>
      <c r="C1105" s="115" t="s">
        <v>1226</v>
      </c>
      <c r="D1105" s="116" t="str">
        <f>VLOOKUP(C1105,'DS ST'!A:B,2,0)</f>
        <v>TSO</v>
      </c>
      <c r="E1105" s="117">
        <v>1101377.0</v>
      </c>
      <c r="F1105" s="115" t="s">
        <v>1085</v>
      </c>
      <c r="G1105" s="115" t="s">
        <v>104</v>
      </c>
      <c r="H1105" s="118">
        <v>2.1</v>
      </c>
      <c r="I1105" s="118">
        <v>0.0</v>
      </c>
      <c r="J1105" s="119">
        <f t="shared" si="4"/>
        <v>2.1</v>
      </c>
      <c r="K1105" s="115" t="s">
        <v>5831</v>
      </c>
      <c r="L1105" s="121" t="str">
        <f t="shared" si="5"/>
        <v>PT16032061101377</v>
      </c>
      <c r="M1105" s="219" t="s">
        <v>5832</v>
      </c>
      <c r="N1105" s="122"/>
      <c r="O1105" s="122"/>
      <c r="P1105" s="119">
        <f t="shared" si="6"/>
        <v>2.1</v>
      </c>
      <c r="Q1105" s="124"/>
      <c r="R1105" s="124"/>
      <c r="S1105" s="124"/>
      <c r="T1105" s="125"/>
      <c r="U1105" s="126" t="s">
        <v>697</v>
      </c>
      <c r="V1105" s="127" t="s">
        <v>1500</v>
      </c>
      <c r="W1105" s="129" t="str">
        <f t="shared" si="7"/>
        <v/>
      </c>
      <c r="X1105" s="129" t="str">
        <f t="shared" si="34"/>
        <v/>
      </c>
      <c r="Y1105" s="130" t="str">
        <f t="shared" si="64"/>
        <v>Chưa xác định</v>
      </c>
      <c r="Z1105" s="131" t="s">
        <v>3828</v>
      </c>
      <c r="AA1105" s="124"/>
      <c r="AB1105" s="132"/>
      <c r="AC1105" s="133"/>
      <c r="AD1105" s="134"/>
      <c r="AE1105" s="133"/>
      <c r="AF1105" s="135" t="str">
        <f t="array" ref="AF1105">xlookup($E:$E,'CLV2'!$A:$A,'CLV2'!E:E)</f>
        <v>2.VEGETABLES</v>
      </c>
      <c r="AG1105" s="135" t="str">
        <f t="shared" si="10"/>
        <v>KG</v>
      </c>
      <c r="AH1105" s="136">
        <f t="shared" si="11"/>
        <v>1</v>
      </c>
      <c r="AI1105" s="137">
        <f t="array" ref="AI1105">XLOOKUP(E1105,'Đơn giá'!A:A,'Đơn giá'!D:D)</f>
        <v>60000</v>
      </c>
      <c r="AJ1105" s="138">
        <f t="shared" si="12"/>
        <v>126000</v>
      </c>
      <c r="AK1105" s="138">
        <f t="shared" si="13"/>
        <v>0</v>
      </c>
      <c r="AL1105" s="138">
        <f t="shared" si="14"/>
        <v>0</v>
      </c>
      <c r="AM1105" s="138">
        <f t="shared" si="15"/>
        <v>0</v>
      </c>
      <c r="AN1105" s="138">
        <f t="shared" si="16"/>
        <v>126000</v>
      </c>
      <c r="AO1105" s="139" t="str">
        <f t="array" ref="AO1105">XLOOKUP($D:$D,'DS ST'!$J:$J,'DS ST'!K:K)</f>
        <v>SC003733 - Trần Huỳnh Thơ</v>
      </c>
      <c r="AP1105" s="139" t="str">
        <f t="array" ref="AP1105">XLOOKUP($D:$D,'DS ST'!$J:$J,'DS ST'!L:L)</f>
        <v>Võ Thị Huệ</v>
      </c>
      <c r="AQ1105" s="139" t="str">
        <f t="array" ref="AQ1105">XLOOKUP($D:$D,'DS ST'!$J:$J,'DS ST'!M:M)</f>
        <v>HCM 013</v>
      </c>
      <c r="AR1105" s="140"/>
      <c r="AS1105" s="140"/>
      <c r="AT1105" s="135" t="str">
        <f t="array" ref="AT1105">xlookup($E:$E,'CLV2'!$A:$A,'CLV2'!$F:$F)</f>
        <v>3.LEAFY VEGGIES</v>
      </c>
      <c r="AU1105" s="135" t="str">
        <f t="array" ref="AU1105">xlookup($E:$E,'CLV2'!$A:$A,'CLV2'!$G:$G)</f>
        <v>4.Rau Ăn Bông</v>
      </c>
      <c r="AV1105" s="142"/>
      <c r="AW1105" s="143"/>
      <c r="AX1105" s="144"/>
    </row>
    <row r="1106" ht="22.5" customHeight="1">
      <c r="A1106" s="113"/>
      <c r="B1106" s="114">
        <v>46236.0</v>
      </c>
      <c r="C1106" s="115" t="s">
        <v>1226</v>
      </c>
      <c r="D1106" s="116" t="str">
        <f>VLOOKUP(C1106,'DS ST'!A:B,2,0)</f>
        <v>TSO</v>
      </c>
      <c r="E1106" s="117">
        <v>1101818.0</v>
      </c>
      <c r="F1106" s="115" t="s">
        <v>2303</v>
      </c>
      <c r="G1106" s="115" t="s">
        <v>104</v>
      </c>
      <c r="H1106" s="118">
        <v>3.0</v>
      </c>
      <c r="I1106" s="118">
        <v>0.0</v>
      </c>
      <c r="J1106" s="119">
        <f t="shared" si="4"/>
        <v>3</v>
      </c>
      <c r="K1106" s="115" t="s">
        <v>5831</v>
      </c>
      <c r="L1106" s="121" t="str">
        <f t="shared" si="5"/>
        <v>PT16032061101818</v>
      </c>
      <c r="M1106" s="219" t="s">
        <v>5832</v>
      </c>
      <c r="N1106" s="122"/>
      <c r="O1106" s="122"/>
      <c r="P1106" s="119">
        <f t="shared" si="6"/>
        <v>3</v>
      </c>
      <c r="Q1106" s="124"/>
      <c r="R1106" s="124"/>
      <c r="S1106" s="124"/>
      <c r="T1106" s="125"/>
      <c r="U1106" s="126" t="s">
        <v>697</v>
      </c>
      <c r="V1106" s="127" t="s">
        <v>1500</v>
      </c>
      <c r="W1106" s="129" t="str">
        <f t="shared" si="7"/>
        <v/>
      </c>
      <c r="X1106" s="129" t="str">
        <f t="shared" si="34"/>
        <v/>
      </c>
      <c r="Y1106" s="130" t="str">
        <f t="shared" si="64"/>
        <v>Chưa xác định</v>
      </c>
      <c r="Z1106" s="131" t="s">
        <v>3828</v>
      </c>
      <c r="AA1106" s="124"/>
      <c r="AB1106" s="132"/>
      <c r="AC1106" s="133"/>
      <c r="AD1106" s="134"/>
      <c r="AE1106" s="133"/>
      <c r="AF1106" s="135" t="str">
        <f t="array" ref="AF1106">xlookup($E:$E,'CLV2'!$A:$A,'CLV2'!E:E)</f>
        <v>2.FRUITS</v>
      </c>
      <c r="AG1106" s="135" t="str">
        <f t="shared" si="10"/>
        <v>KG</v>
      </c>
      <c r="AH1106" s="136">
        <f t="shared" si="11"/>
        <v>1</v>
      </c>
      <c r="AI1106" s="137">
        <f t="array" ref="AI1106">XLOOKUP(E1106,'Đơn giá'!A:A,'Đơn giá'!D:D)</f>
        <v>31090</v>
      </c>
      <c r="AJ1106" s="138">
        <f t="shared" si="12"/>
        <v>93270</v>
      </c>
      <c r="AK1106" s="138">
        <f t="shared" si="13"/>
        <v>0</v>
      </c>
      <c r="AL1106" s="138">
        <f t="shared" si="14"/>
        <v>0</v>
      </c>
      <c r="AM1106" s="138">
        <f t="shared" si="15"/>
        <v>0</v>
      </c>
      <c r="AN1106" s="138">
        <f t="shared" si="16"/>
        <v>93270</v>
      </c>
      <c r="AO1106" s="139" t="str">
        <f t="array" ref="AO1106">XLOOKUP($D:$D,'DS ST'!$J:$J,'DS ST'!K:K)</f>
        <v>SC003733 - Trần Huỳnh Thơ</v>
      </c>
      <c r="AP1106" s="139" t="str">
        <f t="array" ref="AP1106">XLOOKUP($D:$D,'DS ST'!$J:$J,'DS ST'!L:L)</f>
        <v>Võ Thị Huệ</v>
      </c>
      <c r="AQ1106" s="139" t="str">
        <f t="array" ref="AQ1106">XLOOKUP($D:$D,'DS ST'!$J:$J,'DS ST'!M:M)</f>
        <v>HCM 013</v>
      </c>
      <c r="AR1106" s="140"/>
      <c r="AS1106" s="140"/>
      <c r="AT1106" s="135" t="str">
        <f t="array" ref="AT1106">xlookup($E:$E,'CLV2'!$A:$A,'CLV2'!$F:$F)</f>
        <v>3.LOCAL FRUITS</v>
      </c>
      <c r="AU1106" s="135" t="str">
        <f t="array" ref="AU1106">xlookup($E:$E,'CLV2'!$A:$A,'CLV2'!$G:$G)</f>
        <v>4.Trái Cây Đa Dạng</v>
      </c>
      <c r="AV1106" s="142"/>
      <c r="AW1106" s="143"/>
      <c r="AX1106" s="144"/>
    </row>
    <row r="1107" ht="22.5" customHeight="1">
      <c r="A1107" s="113"/>
      <c r="B1107" s="114">
        <v>46236.0</v>
      </c>
      <c r="C1107" s="115" t="s">
        <v>1226</v>
      </c>
      <c r="D1107" s="116" t="str">
        <f>VLOOKUP(C1107,'DS ST'!A:B,2,0)</f>
        <v>TSO</v>
      </c>
      <c r="E1107" s="117">
        <v>1101992.0</v>
      </c>
      <c r="F1107" s="115" t="s">
        <v>1193</v>
      </c>
      <c r="G1107" s="115" t="s">
        <v>104</v>
      </c>
      <c r="H1107" s="118">
        <v>6.0</v>
      </c>
      <c r="I1107" s="118">
        <v>0.0</v>
      </c>
      <c r="J1107" s="119">
        <f t="shared" si="4"/>
        <v>6</v>
      </c>
      <c r="K1107" s="115" t="s">
        <v>5831</v>
      </c>
      <c r="L1107" s="121" t="str">
        <f t="shared" si="5"/>
        <v>PT16032061101992</v>
      </c>
      <c r="M1107" s="219" t="s">
        <v>5832</v>
      </c>
      <c r="N1107" s="122"/>
      <c r="O1107" s="122"/>
      <c r="P1107" s="119">
        <f t="shared" si="6"/>
        <v>6</v>
      </c>
      <c r="Q1107" s="124"/>
      <c r="R1107" s="124"/>
      <c r="S1107" s="124"/>
      <c r="T1107" s="125"/>
      <c r="U1107" s="126" t="s">
        <v>697</v>
      </c>
      <c r="V1107" s="127" t="s">
        <v>1500</v>
      </c>
      <c r="W1107" s="129" t="str">
        <f t="shared" si="7"/>
        <v/>
      </c>
      <c r="X1107" s="129" t="str">
        <f t="shared" si="34"/>
        <v/>
      </c>
      <c r="Y1107" s="130" t="str">
        <f t="shared" si="64"/>
        <v>Chưa xác định</v>
      </c>
      <c r="Z1107" s="131" t="s">
        <v>3828</v>
      </c>
      <c r="AA1107" s="124"/>
      <c r="AB1107" s="132"/>
      <c r="AC1107" s="133"/>
      <c r="AD1107" s="134"/>
      <c r="AE1107" s="133"/>
      <c r="AF1107" s="135" t="str">
        <f t="array" ref="AF1107">xlookup($E:$E,'CLV2'!$A:$A,'CLV2'!E:E)</f>
        <v>2.FRUITS</v>
      </c>
      <c r="AG1107" s="135" t="str">
        <f t="shared" si="10"/>
        <v>KG</v>
      </c>
      <c r="AH1107" s="136">
        <f t="shared" si="11"/>
        <v>1</v>
      </c>
      <c r="AI1107" s="137">
        <f t="array" ref="AI1107">XLOOKUP(E1107,'Đơn giá'!A:A,'Đơn giá'!D:D)</f>
        <v>37000</v>
      </c>
      <c r="AJ1107" s="138">
        <f t="shared" si="12"/>
        <v>222000</v>
      </c>
      <c r="AK1107" s="138">
        <f t="shared" si="13"/>
        <v>0</v>
      </c>
      <c r="AL1107" s="138">
        <f t="shared" si="14"/>
        <v>0</v>
      </c>
      <c r="AM1107" s="138">
        <f t="shared" si="15"/>
        <v>0</v>
      </c>
      <c r="AN1107" s="138">
        <f t="shared" si="16"/>
        <v>222000</v>
      </c>
      <c r="AO1107" s="139" t="str">
        <f t="array" ref="AO1107">XLOOKUP($D:$D,'DS ST'!$J:$J,'DS ST'!K:K)</f>
        <v>SC003733 - Trần Huỳnh Thơ</v>
      </c>
      <c r="AP1107" s="139" t="str">
        <f t="array" ref="AP1107">XLOOKUP($D:$D,'DS ST'!$J:$J,'DS ST'!L:L)</f>
        <v>Võ Thị Huệ</v>
      </c>
      <c r="AQ1107" s="139" t="str">
        <f t="array" ref="AQ1107">XLOOKUP($D:$D,'DS ST'!$J:$J,'DS ST'!M:M)</f>
        <v>HCM 013</v>
      </c>
      <c r="AR1107" s="140"/>
      <c r="AS1107" s="140"/>
      <c r="AT1107" s="135" t="str">
        <f t="array" ref="AT1107">xlookup($E:$E,'CLV2'!$A:$A,'CLV2'!$F:$F)</f>
        <v>3.LOCAL FRUITS</v>
      </c>
      <c r="AU1107" s="135" t="str">
        <f t="array" ref="AU1107">xlookup($E:$E,'CLV2'!$A:$A,'CLV2'!$G:$G)</f>
        <v>4.Xoài</v>
      </c>
      <c r="AV1107" s="142"/>
      <c r="AW1107" s="143"/>
      <c r="AX1107" s="144"/>
    </row>
    <row r="1108" ht="22.5" customHeight="1">
      <c r="A1108" s="113"/>
      <c r="B1108" s="114">
        <v>46236.0</v>
      </c>
      <c r="C1108" s="115" t="s">
        <v>1226</v>
      </c>
      <c r="D1108" s="116" t="str">
        <f>VLOOKUP(C1108,'DS ST'!A:B,2,0)</f>
        <v>TSO</v>
      </c>
      <c r="E1108" s="117">
        <v>1102981.0</v>
      </c>
      <c r="F1108" s="115" t="s">
        <v>5260</v>
      </c>
      <c r="G1108" s="115" t="s">
        <v>104</v>
      </c>
      <c r="H1108" s="118">
        <v>6.2</v>
      </c>
      <c r="I1108" s="118">
        <v>6.125</v>
      </c>
      <c r="J1108" s="119">
        <f t="shared" si="4"/>
        <v>0.075</v>
      </c>
      <c r="K1108" s="115" t="s">
        <v>5831</v>
      </c>
      <c r="L1108" s="121" t="str">
        <f t="shared" si="5"/>
        <v>PT16032061102981</v>
      </c>
      <c r="M1108" s="219" t="s">
        <v>5832</v>
      </c>
      <c r="N1108" s="122">
        <v>0.07500000000000018</v>
      </c>
      <c r="O1108" s="122"/>
      <c r="P1108" s="119">
        <f t="shared" si="6"/>
        <v>0</v>
      </c>
      <c r="Q1108" s="124"/>
      <c r="R1108" s="124"/>
      <c r="S1108" s="124"/>
      <c r="T1108" s="125" t="s">
        <v>3271</v>
      </c>
      <c r="U1108" s="126" t="s">
        <v>697</v>
      </c>
      <c r="V1108" s="127" t="s">
        <v>492</v>
      </c>
      <c r="W1108" s="129" t="str">
        <f t="shared" si="7"/>
        <v>Hao hụt</v>
      </c>
      <c r="X1108" s="129" t="str">
        <f t="shared" si="34"/>
        <v/>
      </c>
      <c r="Y1108" s="154" t="s">
        <v>499</v>
      </c>
      <c r="Z1108" s="131" t="s">
        <v>745</v>
      </c>
      <c r="AA1108" s="124"/>
      <c r="AB1108" s="132"/>
      <c r="AC1108" s="133"/>
      <c r="AD1108" s="134"/>
      <c r="AE1108" s="133"/>
      <c r="AF1108" s="135" t="str">
        <f t="array" ref="AF1108">xlookup($E:$E,'CLV2'!$A:$A,'CLV2'!E:E)</f>
        <v>2.FRUITS</v>
      </c>
      <c r="AG1108" s="135" t="str">
        <f t="shared" si="10"/>
        <v>KG</v>
      </c>
      <c r="AH1108" s="136">
        <f t="shared" si="11"/>
        <v>0.01209677419</v>
      </c>
      <c r="AI1108" s="137" t="str">
        <f t="array" ref="AI1108">XLOOKUP(E1108,'Đơn giá'!A:A,'Đơn giá'!D:D)</f>
        <v>#N/A</v>
      </c>
      <c r="AJ1108" s="138" t="str">
        <f t="shared" si="12"/>
        <v>#N/A</v>
      </c>
      <c r="AK1108" s="138" t="str">
        <f t="shared" si="13"/>
        <v>#N/A</v>
      </c>
      <c r="AL1108" s="138">
        <f t="shared" si="14"/>
        <v>0</v>
      </c>
      <c r="AM1108" s="138" t="str">
        <f t="shared" si="15"/>
        <v>#N/A</v>
      </c>
      <c r="AN1108" s="138">
        <f t="shared" si="16"/>
        <v>0</v>
      </c>
      <c r="AO1108" s="139" t="str">
        <f t="array" ref="AO1108">XLOOKUP($D:$D,'DS ST'!$J:$J,'DS ST'!K:K)</f>
        <v>SC003733 - Trần Huỳnh Thơ</v>
      </c>
      <c r="AP1108" s="139" t="str">
        <f t="array" ref="AP1108">XLOOKUP($D:$D,'DS ST'!$J:$J,'DS ST'!L:L)</f>
        <v>Võ Thị Huệ</v>
      </c>
      <c r="AQ1108" s="139" t="str">
        <f t="array" ref="AQ1108">XLOOKUP($D:$D,'DS ST'!$J:$J,'DS ST'!M:M)</f>
        <v>HCM 013</v>
      </c>
      <c r="AR1108" s="140"/>
      <c r="AS1108" s="140"/>
      <c r="AT1108" s="135" t="str">
        <f t="array" ref="AT1108">xlookup($E:$E,'CLV2'!$A:$A,'CLV2'!$F:$F)</f>
        <v>3.LOCAL FRUITS</v>
      </c>
      <c r="AU1108" s="135" t="str">
        <f t="array" ref="AU1108">xlookup($E:$E,'CLV2'!$A:$A,'CLV2'!$G:$G)</f>
        <v>4.Bơ</v>
      </c>
      <c r="AV1108" s="142"/>
      <c r="AW1108" s="143"/>
      <c r="AX1108" s="144"/>
    </row>
    <row r="1109" ht="22.5" customHeight="1">
      <c r="A1109" s="113"/>
      <c r="B1109" s="114">
        <v>46236.0</v>
      </c>
      <c r="C1109" s="115" t="s">
        <v>1228</v>
      </c>
      <c r="D1109" s="116" t="str">
        <f>VLOOKUP(C1109,'DS ST'!A:B,2,0)</f>
        <v>VGP</v>
      </c>
      <c r="E1109" s="117">
        <v>11026.0</v>
      </c>
      <c r="F1109" s="115" t="s">
        <v>2400</v>
      </c>
      <c r="G1109" s="115" t="s">
        <v>1208</v>
      </c>
      <c r="H1109" s="118">
        <v>20.0</v>
      </c>
      <c r="I1109" s="118">
        <v>19.0</v>
      </c>
      <c r="J1109" s="119">
        <f t="shared" si="4"/>
        <v>1</v>
      </c>
      <c r="K1109" s="115" t="s">
        <v>5834</v>
      </c>
      <c r="L1109" s="121" t="str">
        <f t="shared" si="5"/>
        <v>PT160320511026</v>
      </c>
      <c r="M1109" s="219" t="s">
        <v>5835</v>
      </c>
      <c r="N1109" s="122"/>
      <c r="O1109" s="122"/>
      <c r="P1109" s="119">
        <f t="shared" si="6"/>
        <v>1</v>
      </c>
      <c r="Q1109" s="124"/>
      <c r="R1109" s="124"/>
      <c r="S1109" s="124"/>
      <c r="T1109" s="125"/>
      <c r="U1109" s="126" t="s">
        <v>697</v>
      </c>
      <c r="V1109" s="127" t="s">
        <v>1500</v>
      </c>
      <c r="W1109" s="129" t="str">
        <f t="shared" si="7"/>
        <v/>
      </c>
      <c r="X1109" s="129" t="str">
        <f t="shared" si="34"/>
        <v/>
      </c>
      <c r="Y1109" s="130" t="str">
        <f t="shared" ref="Y1109:Y1110" si="65">IF(N(P1109)&lt;=0,"",IF(OR(T1109="Hình KDB",T1109="Hình tele",ISNUMBER(SEARCH("Hình KDB",T1109)),ISNUMBER(SEARCH("Hình tele",T1109)),ISNUMBER(SEARCH("sai code",T1109)),ISNUMBER(SEARCH("Thiếu kiện",U1109))),"Kho rau",IF(AND(T1109&lt;&gt;"Hình KDB",T1109&lt;&gt;"Hình tele"),"Chưa xác định",IF(N(O1109)&gt;0,IF(OR(T1109="Hình KDB",T1109="Hình tele",ISNUMBER(SEARCH("Hình KDB",T1109)),ISNUMBER(SEARCH("Hình tele",T1109)),ISNUMBER(SEARCH("sai code",T1109)),ISNUMBER(SEARCH("Thiếu kiện",U1109))),"Kho rau","Chưa xác định"),IF(OR(T1109="Hình KDB",T1109="Hình tele",ISNUMBER(SEARCH("Hình KDB",T1109)),ISNUMBER(SEARCH("Hình tele",T1109)),ISNUMBER(SEARCH("sai code",T1109)),ISNUMBER(SEARCH("Thiếu kiện",U1109))),"Kho rau",IF(V1109="Chưa xác định","Chưa xác định",IF(OR(V1109="DC giao thiếu",V1109="TX giao thiếu kiện",V1109="Hàng không đạt CL"),"Kho rau","")))))))</f>
        <v>Chưa xác định</v>
      </c>
      <c r="Z1109" s="131" t="s">
        <v>3828</v>
      </c>
      <c r="AA1109" s="124"/>
      <c r="AB1109" s="132"/>
      <c r="AC1109" s="133"/>
      <c r="AD1109" s="134"/>
      <c r="AE1109" s="133"/>
      <c r="AF1109" s="135" t="str">
        <f t="array" ref="AF1109">xlookup($E:$E,'CLV2'!$A:$A,'CLV2'!E:E)</f>
        <v>2.VEGETABLES</v>
      </c>
      <c r="AG1109" s="135" t="str">
        <f t="shared" si="10"/>
        <v>Pack</v>
      </c>
      <c r="AH1109" s="136">
        <f t="shared" si="11"/>
        <v>0.05</v>
      </c>
      <c r="AI1109" s="137">
        <f t="array" ref="AI1109">XLOOKUP(E1109,'Đơn giá'!A:A,'Đơn giá'!D:D)</f>
        <v>11000</v>
      </c>
      <c r="AJ1109" s="138">
        <f t="shared" si="12"/>
        <v>11000</v>
      </c>
      <c r="AK1109" s="138">
        <f t="shared" si="13"/>
        <v>0</v>
      </c>
      <c r="AL1109" s="138">
        <f t="shared" si="14"/>
        <v>0</v>
      </c>
      <c r="AM1109" s="138">
        <f t="shared" si="15"/>
        <v>0</v>
      </c>
      <c r="AN1109" s="138">
        <f t="shared" si="16"/>
        <v>11000</v>
      </c>
      <c r="AO1109" s="139" t="str">
        <f t="array" ref="AO1109">XLOOKUP($D:$D,'DS ST'!$J:$J,'DS ST'!K:K)</f>
        <v>SC002203 - Nguyễn Thị Ngọc Bích</v>
      </c>
      <c r="AP1109" s="139" t="str">
        <f t="array" ref="AP1109">XLOOKUP($D:$D,'DS ST'!$J:$J,'DS ST'!L:L)</f>
        <v>Nguyễn Thị Cà</v>
      </c>
      <c r="AQ1109" s="139" t="str">
        <f t="array" ref="AQ1109">XLOOKUP($D:$D,'DS ST'!$J:$J,'DS ST'!M:M)</f>
        <v>HCM 005</v>
      </c>
      <c r="AR1109" s="140"/>
      <c r="AS1109" s="140"/>
      <c r="AT1109" s="135" t="str">
        <f t="array" ref="AT1109">xlookup($E:$E,'CLV2'!$A:$A,'CLV2'!$F:$F)</f>
        <v>3.ROOT VEGGIES</v>
      </c>
      <c r="AU1109" s="135" t="str">
        <f t="array" ref="AU1109">xlookup($E:$E,'CLV2'!$A:$A,'CLV2'!$G:$G)</f>
        <v>4.Cà Rốt</v>
      </c>
      <c r="AV1109" s="142"/>
      <c r="AW1109" s="143"/>
      <c r="AX1109" s="144"/>
    </row>
    <row r="1110" ht="22.5" customHeight="1">
      <c r="A1110" s="113"/>
      <c r="B1110" s="114">
        <v>46236.0</v>
      </c>
      <c r="C1110" s="115" t="s">
        <v>1228</v>
      </c>
      <c r="D1110" s="116" t="str">
        <f>VLOOKUP(C1110,'DS ST'!A:B,2,0)</f>
        <v>VGP</v>
      </c>
      <c r="E1110" s="117">
        <v>11586.0</v>
      </c>
      <c r="F1110" s="115" t="s">
        <v>1688</v>
      </c>
      <c r="G1110" s="115" t="s">
        <v>23</v>
      </c>
      <c r="H1110" s="118">
        <v>10.0</v>
      </c>
      <c r="I1110" s="118">
        <v>5.0</v>
      </c>
      <c r="J1110" s="119">
        <f t="shared" si="4"/>
        <v>5</v>
      </c>
      <c r="K1110" s="115" t="s">
        <v>5834</v>
      </c>
      <c r="L1110" s="121" t="str">
        <f t="shared" si="5"/>
        <v>PT160320511586</v>
      </c>
      <c r="M1110" s="219" t="s">
        <v>5835</v>
      </c>
      <c r="N1110" s="122"/>
      <c r="O1110" s="122"/>
      <c r="P1110" s="119">
        <f t="shared" si="6"/>
        <v>5</v>
      </c>
      <c r="Q1110" s="124"/>
      <c r="R1110" s="124"/>
      <c r="S1110" s="124"/>
      <c r="T1110" s="125" t="s">
        <v>695</v>
      </c>
      <c r="U1110" s="126" t="s">
        <v>697</v>
      </c>
      <c r="V1110" s="127" t="s">
        <v>1500</v>
      </c>
      <c r="W1110" s="129" t="str">
        <f t="shared" si="7"/>
        <v/>
      </c>
      <c r="X1110" s="129" t="str">
        <f t="shared" si="34"/>
        <v/>
      </c>
      <c r="Y1110" s="130" t="str">
        <f t="shared" si="65"/>
        <v>Kho rau</v>
      </c>
      <c r="Z1110" s="131" t="s">
        <v>745</v>
      </c>
      <c r="AA1110" s="124"/>
      <c r="AB1110" s="132"/>
      <c r="AC1110" s="133"/>
      <c r="AD1110" s="134"/>
      <c r="AE1110" s="133"/>
      <c r="AF1110" s="135" t="str">
        <f t="array" ref="AF1110">xlookup($E:$E,'CLV2'!$A:$A,'CLV2'!E:E)</f>
        <v>2.FRUITS</v>
      </c>
      <c r="AG1110" s="135" t="str">
        <f t="shared" si="10"/>
        <v>Pack</v>
      </c>
      <c r="AH1110" s="136">
        <f t="shared" si="11"/>
        <v>0.5</v>
      </c>
      <c r="AI1110" s="137">
        <f t="array" ref="AI1110">XLOOKUP(E1110,'Đơn giá'!A:A,'Đơn giá'!D:D)</f>
        <v>20000</v>
      </c>
      <c r="AJ1110" s="138">
        <f t="shared" si="12"/>
        <v>100000</v>
      </c>
      <c r="AK1110" s="138">
        <f t="shared" si="13"/>
        <v>0</v>
      </c>
      <c r="AL1110" s="138">
        <f t="shared" si="14"/>
        <v>0</v>
      </c>
      <c r="AM1110" s="138">
        <f t="shared" si="15"/>
        <v>100000</v>
      </c>
      <c r="AN1110" s="138">
        <f t="shared" si="16"/>
        <v>0</v>
      </c>
      <c r="AO1110" s="139" t="str">
        <f t="array" ref="AO1110">XLOOKUP($D:$D,'DS ST'!$J:$J,'DS ST'!K:K)</f>
        <v>SC002203 - Nguyễn Thị Ngọc Bích</v>
      </c>
      <c r="AP1110" s="139" t="str">
        <f t="array" ref="AP1110">XLOOKUP($D:$D,'DS ST'!$J:$J,'DS ST'!L:L)</f>
        <v>Nguyễn Thị Cà</v>
      </c>
      <c r="AQ1110" s="139" t="str">
        <f t="array" ref="AQ1110">XLOOKUP($D:$D,'DS ST'!$J:$J,'DS ST'!M:M)</f>
        <v>HCM 005</v>
      </c>
      <c r="AR1110" s="140"/>
      <c r="AS1110" s="140"/>
      <c r="AT1110" s="135" t="str">
        <f t="array" ref="AT1110">xlookup($E:$E,'CLV2'!$A:$A,'CLV2'!$F:$F)</f>
        <v>3.LOCAL FRUITS</v>
      </c>
      <c r="AU1110" s="135" t="str">
        <f t="array" ref="AU1110">xlookup($E:$E,'CLV2'!$A:$A,'CLV2'!$G:$G)</f>
        <v>4.Thanh Long</v>
      </c>
      <c r="AV1110" s="142"/>
      <c r="AW1110" s="143"/>
      <c r="AX1110" s="144"/>
    </row>
    <row r="1111" ht="22.5" customHeight="1">
      <c r="A1111" s="113"/>
      <c r="B1111" s="114">
        <v>46236.0</v>
      </c>
      <c r="C1111" s="115" t="s">
        <v>1228</v>
      </c>
      <c r="D1111" s="116" t="str">
        <f>VLOOKUP(C1111,'DS ST'!A:B,2,0)</f>
        <v>VGP</v>
      </c>
      <c r="E1111" s="117">
        <v>1100867.0</v>
      </c>
      <c r="F1111" s="115" t="s">
        <v>924</v>
      </c>
      <c r="G1111" s="115" t="s">
        <v>104</v>
      </c>
      <c r="H1111" s="118">
        <v>12.0</v>
      </c>
      <c r="I1111" s="118">
        <v>11.26</v>
      </c>
      <c r="J1111" s="119">
        <f t="shared" si="4"/>
        <v>0.74</v>
      </c>
      <c r="K1111" s="115" t="s">
        <v>5834</v>
      </c>
      <c r="L1111" s="121" t="str">
        <f t="shared" si="5"/>
        <v>PT16032051100867</v>
      </c>
      <c r="M1111" s="219" t="s">
        <v>5835</v>
      </c>
      <c r="N1111" s="122"/>
      <c r="O1111" s="122"/>
      <c r="P1111" s="119">
        <f t="shared" si="6"/>
        <v>0.74</v>
      </c>
      <c r="Q1111" s="124"/>
      <c r="R1111" s="124"/>
      <c r="S1111" s="124"/>
      <c r="T1111" s="125" t="s">
        <v>3271</v>
      </c>
      <c r="U1111" s="126" t="s">
        <v>697</v>
      </c>
      <c r="V1111" s="127" t="s">
        <v>1500</v>
      </c>
      <c r="W1111" s="129" t="str">
        <f t="shared" si="7"/>
        <v/>
      </c>
      <c r="X1111" s="129" t="str">
        <f t="shared" si="34"/>
        <v/>
      </c>
      <c r="Y1111" s="154" t="s">
        <v>499</v>
      </c>
      <c r="Z1111" s="131" t="s">
        <v>745</v>
      </c>
      <c r="AA1111" s="124"/>
      <c r="AB1111" s="132"/>
      <c r="AC1111" s="133"/>
      <c r="AD1111" s="134"/>
      <c r="AE1111" s="133"/>
      <c r="AF1111" s="135" t="str">
        <f t="array" ref="AF1111">xlookup($E:$E,'CLV2'!$A:$A,'CLV2'!E:E)</f>
        <v>2.FRUITS</v>
      </c>
      <c r="AG1111" s="135" t="str">
        <f t="shared" si="10"/>
        <v>KG</v>
      </c>
      <c r="AH1111" s="136">
        <f t="shared" si="11"/>
        <v>0.06166666667</v>
      </c>
      <c r="AI1111" s="137">
        <f t="array" ref="AI1111">XLOOKUP(E1111,'Đơn giá'!A:A,'Đơn giá'!D:D)</f>
        <v>33000</v>
      </c>
      <c r="AJ1111" s="138">
        <f t="shared" si="12"/>
        <v>24420</v>
      </c>
      <c r="AK1111" s="138">
        <f t="shared" si="13"/>
        <v>0</v>
      </c>
      <c r="AL1111" s="138">
        <f t="shared" si="14"/>
        <v>0</v>
      </c>
      <c r="AM1111" s="138">
        <f t="shared" si="15"/>
        <v>24420</v>
      </c>
      <c r="AN1111" s="138">
        <f t="shared" si="16"/>
        <v>0</v>
      </c>
      <c r="AO1111" s="139" t="str">
        <f t="array" ref="AO1111">XLOOKUP($D:$D,'DS ST'!$J:$J,'DS ST'!K:K)</f>
        <v>SC002203 - Nguyễn Thị Ngọc Bích</v>
      </c>
      <c r="AP1111" s="139" t="str">
        <f t="array" ref="AP1111">XLOOKUP($D:$D,'DS ST'!$J:$J,'DS ST'!L:L)</f>
        <v>Nguyễn Thị Cà</v>
      </c>
      <c r="AQ1111" s="139" t="str">
        <f t="array" ref="AQ1111">XLOOKUP($D:$D,'DS ST'!$J:$J,'DS ST'!M:M)</f>
        <v>HCM 005</v>
      </c>
      <c r="AR1111" s="140"/>
      <c r="AS1111" s="140"/>
      <c r="AT1111" s="135" t="str">
        <f t="array" ref="AT1111">xlookup($E:$E,'CLV2'!$A:$A,'CLV2'!$F:$F)</f>
        <v>3.LOCAL FRUITS</v>
      </c>
      <c r="AU1111" s="135" t="str">
        <f t="array" ref="AU1111">xlookup($E:$E,'CLV2'!$A:$A,'CLV2'!$G:$G)</f>
        <v>4.Bưởi</v>
      </c>
      <c r="AV1111" s="142"/>
      <c r="AW1111" s="143"/>
      <c r="AX1111" s="144"/>
    </row>
    <row r="1112" ht="22.5" customHeight="1">
      <c r="A1112" s="113"/>
      <c r="B1112" s="114">
        <v>46236.0</v>
      </c>
      <c r="C1112" s="115" t="s">
        <v>1228</v>
      </c>
      <c r="D1112" s="116" t="str">
        <f>VLOOKUP(C1112,'DS ST'!A:B,2,0)</f>
        <v>VGP</v>
      </c>
      <c r="E1112" s="117">
        <v>1100992.0</v>
      </c>
      <c r="F1112" s="115" t="s">
        <v>641</v>
      </c>
      <c r="G1112" s="115" t="s">
        <v>104</v>
      </c>
      <c r="H1112" s="118">
        <v>20.1</v>
      </c>
      <c r="I1112" s="118">
        <v>19.9</v>
      </c>
      <c r="J1112" s="119">
        <f t="shared" si="4"/>
        <v>0.2</v>
      </c>
      <c r="K1112" s="115" t="s">
        <v>5834</v>
      </c>
      <c r="L1112" s="121" t="str">
        <f t="shared" si="5"/>
        <v>PT16032051100992</v>
      </c>
      <c r="M1112" s="219" t="s">
        <v>5835</v>
      </c>
      <c r="N1112" s="122">
        <v>0.20000000000000284</v>
      </c>
      <c r="O1112" s="122"/>
      <c r="P1112" s="119">
        <f t="shared" si="6"/>
        <v>0</v>
      </c>
      <c r="Q1112" s="124"/>
      <c r="R1112" s="124"/>
      <c r="S1112" s="124"/>
      <c r="T1112" s="125" t="s">
        <v>3271</v>
      </c>
      <c r="U1112" s="126" t="s">
        <v>697</v>
      </c>
      <c r="V1112" s="127" t="s">
        <v>492</v>
      </c>
      <c r="W1112" s="129" t="str">
        <f t="shared" si="7"/>
        <v>Hao hụt</v>
      </c>
      <c r="X1112" s="129" t="str">
        <f t="shared" si="34"/>
        <v/>
      </c>
      <c r="Y1112" s="154" t="s">
        <v>499</v>
      </c>
      <c r="Z1112" s="131" t="s">
        <v>745</v>
      </c>
      <c r="AA1112" s="124"/>
      <c r="AB1112" s="132"/>
      <c r="AC1112" s="133"/>
      <c r="AD1112" s="134"/>
      <c r="AE1112" s="133"/>
      <c r="AF1112" s="135" t="str">
        <f t="array" ref="AF1112">xlookup($E:$E,'CLV2'!$A:$A,'CLV2'!E:E)</f>
        <v>2.FRUITS</v>
      </c>
      <c r="AG1112" s="135" t="str">
        <f t="shared" si="10"/>
        <v>KG</v>
      </c>
      <c r="AH1112" s="136">
        <f t="shared" si="11"/>
        <v>0.009950248756</v>
      </c>
      <c r="AI1112" s="137">
        <f t="array" ref="AI1112">XLOOKUP(E1112,'Đơn giá'!A:A,'Đơn giá'!D:D)</f>
        <v>37000</v>
      </c>
      <c r="AJ1112" s="138">
        <f t="shared" si="12"/>
        <v>7400</v>
      </c>
      <c r="AK1112" s="138">
        <f t="shared" si="13"/>
        <v>7400</v>
      </c>
      <c r="AL1112" s="138">
        <f t="shared" si="14"/>
        <v>0</v>
      </c>
      <c r="AM1112" s="138">
        <f t="shared" si="15"/>
        <v>0</v>
      </c>
      <c r="AN1112" s="138">
        <f t="shared" si="16"/>
        <v>0</v>
      </c>
      <c r="AO1112" s="139" t="str">
        <f t="array" ref="AO1112">XLOOKUP($D:$D,'DS ST'!$J:$J,'DS ST'!K:K)</f>
        <v>SC002203 - Nguyễn Thị Ngọc Bích</v>
      </c>
      <c r="AP1112" s="139" t="str">
        <f t="array" ref="AP1112">XLOOKUP($D:$D,'DS ST'!$J:$J,'DS ST'!L:L)</f>
        <v>Nguyễn Thị Cà</v>
      </c>
      <c r="AQ1112" s="139" t="str">
        <f t="array" ref="AQ1112">XLOOKUP($D:$D,'DS ST'!$J:$J,'DS ST'!M:M)</f>
        <v>HCM 005</v>
      </c>
      <c r="AR1112" s="140"/>
      <c r="AS1112" s="140"/>
      <c r="AT1112" s="135" t="str">
        <f t="array" ref="AT1112">xlookup($E:$E,'CLV2'!$A:$A,'CLV2'!$F:$F)</f>
        <v>3.LOCAL FRUITS</v>
      </c>
      <c r="AU1112" s="135" t="str">
        <f t="array" ref="AU1112">xlookup($E:$E,'CLV2'!$A:$A,'CLV2'!$G:$G)</f>
        <v>4.Dưa Lưới</v>
      </c>
      <c r="AV1112" s="142"/>
      <c r="AW1112" s="143"/>
      <c r="AX1112" s="144"/>
    </row>
    <row r="1113" ht="22.5" customHeight="1">
      <c r="A1113" s="113"/>
      <c r="B1113" s="114">
        <v>46236.0</v>
      </c>
      <c r="C1113" s="115" t="s">
        <v>1228</v>
      </c>
      <c r="D1113" s="116" t="str">
        <f>VLOOKUP(C1113,'DS ST'!A:B,2,0)</f>
        <v>VGP</v>
      </c>
      <c r="E1113" s="117">
        <v>1101003.0</v>
      </c>
      <c r="F1113" s="115" t="s">
        <v>1984</v>
      </c>
      <c r="G1113" s="115" t="s">
        <v>104</v>
      </c>
      <c r="H1113" s="118">
        <v>11.9</v>
      </c>
      <c r="I1113" s="118">
        <v>11.78</v>
      </c>
      <c r="J1113" s="119">
        <f t="shared" si="4"/>
        <v>0.12</v>
      </c>
      <c r="K1113" s="115" t="s">
        <v>5834</v>
      </c>
      <c r="L1113" s="121" t="str">
        <f t="shared" si="5"/>
        <v>PT16032051101003</v>
      </c>
      <c r="M1113" s="219" t="s">
        <v>5835</v>
      </c>
      <c r="N1113" s="122">
        <v>0.120000000000001</v>
      </c>
      <c r="O1113" s="122"/>
      <c r="P1113" s="119">
        <f t="shared" si="6"/>
        <v>0</v>
      </c>
      <c r="Q1113" s="124"/>
      <c r="R1113" s="124"/>
      <c r="S1113" s="124"/>
      <c r="T1113" s="125" t="s">
        <v>3271</v>
      </c>
      <c r="U1113" s="126" t="s">
        <v>697</v>
      </c>
      <c r="V1113" s="127" t="s">
        <v>492</v>
      </c>
      <c r="W1113" s="129" t="str">
        <f t="shared" si="7"/>
        <v>Hao hụt</v>
      </c>
      <c r="X1113" s="129" t="str">
        <f t="shared" si="34"/>
        <v/>
      </c>
      <c r="Y1113" s="154" t="s">
        <v>499</v>
      </c>
      <c r="Z1113" s="131" t="s">
        <v>745</v>
      </c>
      <c r="AA1113" s="124"/>
      <c r="AB1113" s="132"/>
      <c r="AC1113" s="133"/>
      <c r="AD1113" s="134"/>
      <c r="AE1113" s="133"/>
      <c r="AF1113" s="135" t="str">
        <f t="array" ref="AF1113">xlookup($E:$E,'CLV2'!$A:$A,'CLV2'!E:E)</f>
        <v>2.FRUITS</v>
      </c>
      <c r="AG1113" s="135" t="str">
        <f t="shared" si="10"/>
        <v>KG</v>
      </c>
      <c r="AH1113" s="136">
        <f t="shared" si="11"/>
        <v>0.01008403361</v>
      </c>
      <c r="AI1113" s="137">
        <f t="array" ref="AI1113">XLOOKUP(E1113,'Đơn giá'!A:A,'Đơn giá'!D:D)</f>
        <v>24000</v>
      </c>
      <c r="AJ1113" s="138">
        <f t="shared" si="12"/>
        <v>2880</v>
      </c>
      <c r="AK1113" s="138">
        <f t="shared" si="13"/>
        <v>2880</v>
      </c>
      <c r="AL1113" s="138">
        <f t="shared" si="14"/>
        <v>0</v>
      </c>
      <c r="AM1113" s="138">
        <f t="shared" si="15"/>
        <v>0</v>
      </c>
      <c r="AN1113" s="138">
        <f t="shared" si="16"/>
        <v>0</v>
      </c>
      <c r="AO1113" s="139" t="str">
        <f t="array" ref="AO1113">XLOOKUP($D:$D,'DS ST'!$J:$J,'DS ST'!K:K)</f>
        <v>SC002203 - Nguyễn Thị Ngọc Bích</v>
      </c>
      <c r="AP1113" s="139" t="str">
        <f t="array" ref="AP1113">XLOOKUP($D:$D,'DS ST'!$J:$J,'DS ST'!L:L)</f>
        <v>Nguyễn Thị Cà</v>
      </c>
      <c r="AQ1113" s="139" t="str">
        <f t="array" ref="AQ1113">XLOOKUP($D:$D,'DS ST'!$J:$J,'DS ST'!M:M)</f>
        <v>HCM 005</v>
      </c>
      <c r="AR1113" s="140"/>
      <c r="AS1113" s="140"/>
      <c r="AT1113" s="135" t="str">
        <f t="array" ref="AT1113">xlookup($E:$E,'CLV2'!$A:$A,'CLV2'!$F:$F)</f>
        <v>3.LOCAL FRUITS</v>
      </c>
      <c r="AU1113" s="135" t="str">
        <f t="array" ref="AU1113">xlookup($E:$E,'CLV2'!$A:$A,'CLV2'!$G:$G)</f>
        <v>4.Dưa Hấu</v>
      </c>
      <c r="AV1113" s="142"/>
      <c r="AW1113" s="143"/>
      <c r="AX1113" s="144"/>
    </row>
    <row r="1114" ht="22.5" customHeight="1">
      <c r="A1114" s="113"/>
      <c r="B1114" s="114">
        <v>46236.0</v>
      </c>
      <c r="C1114" s="115" t="s">
        <v>1228</v>
      </c>
      <c r="D1114" s="116" t="str">
        <f>VLOOKUP(C1114,'DS ST'!A:B,2,0)</f>
        <v>VGP</v>
      </c>
      <c r="E1114" s="117">
        <v>1101366.0</v>
      </c>
      <c r="F1114" s="115" t="s">
        <v>1804</v>
      </c>
      <c r="G1114" s="115" t="s">
        <v>104</v>
      </c>
      <c r="H1114" s="118">
        <v>4.3</v>
      </c>
      <c r="I1114" s="118">
        <v>4.22</v>
      </c>
      <c r="J1114" s="119">
        <f t="shared" si="4"/>
        <v>0.08</v>
      </c>
      <c r="K1114" s="115" t="s">
        <v>5834</v>
      </c>
      <c r="L1114" s="121" t="str">
        <f t="shared" si="5"/>
        <v>PT16032051101366</v>
      </c>
      <c r="M1114" s="219" t="s">
        <v>5835</v>
      </c>
      <c r="N1114" s="122">
        <v>0.08000000000000007</v>
      </c>
      <c r="O1114" s="122"/>
      <c r="P1114" s="119">
        <f t="shared" si="6"/>
        <v>0</v>
      </c>
      <c r="Q1114" s="124"/>
      <c r="R1114" s="124"/>
      <c r="S1114" s="124"/>
      <c r="T1114" s="125" t="s">
        <v>3271</v>
      </c>
      <c r="U1114" s="126" t="s">
        <v>697</v>
      </c>
      <c r="V1114" s="127" t="s">
        <v>492</v>
      </c>
      <c r="W1114" s="129" t="str">
        <f t="shared" si="7"/>
        <v>Hao hụt</v>
      </c>
      <c r="X1114" s="129" t="str">
        <f t="shared" si="34"/>
        <v/>
      </c>
      <c r="Y1114" s="154" t="s">
        <v>499</v>
      </c>
      <c r="Z1114" s="131" t="s">
        <v>745</v>
      </c>
      <c r="AA1114" s="124"/>
      <c r="AB1114" s="132"/>
      <c r="AC1114" s="133"/>
      <c r="AD1114" s="134"/>
      <c r="AE1114" s="133"/>
      <c r="AF1114" s="135" t="str">
        <f t="array" ref="AF1114">xlookup($E:$E,'CLV2'!$A:$A,'CLV2'!E:E)</f>
        <v>2.VEGETABLES</v>
      </c>
      <c r="AG1114" s="135" t="str">
        <f t="shared" si="10"/>
        <v>KG</v>
      </c>
      <c r="AH1114" s="136">
        <f t="shared" si="11"/>
        <v>0.01860465116</v>
      </c>
      <c r="AI1114" s="137">
        <f t="array" ref="AI1114">XLOOKUP(E1114,'Đơn giá'!A:A,'Đơn giá'!D:D)</f>
        <v>55000</v>
      </c>
      <c r="AJ1114" s="138">
        <f t="shared" si="12"/>
        <v>4400</v>
      </c>
      <c r="AK1114" s="138">
        <f t="shared" si="13"/>
        <v>4400</v>
      </c>
      <c r="AL1114" s="138">
        <f t="shared" si="14"/>
        <v>0</v>
      </c>
      <c r="AM1114" s="138">
        <f t="shared" si="15"/>
        <v>0</v>
      </c>
      <c r="AN1114" s="138">
        <f t="shared" si="16"/>
        <v>0</v>
      </c>
      <c r="AO1114" s="139" t="str">
        <f t="array" ref="AO1114">XLOOKUP($D:$D,'DS ST'!$J:$J,'DS ST'!K:K)</f>
        <v>SC002203 - Nguyễn Thị Ngọc Bích</v>
      </c>
      <c r="AP1114" s="139" t="str">
        <f t="array" ref="AP1114">XLOOKUP($D:$D,'DS ST'!$J:$J,'DS ST'!L:L)</f>
        <v>Nguyễn Thị Cà</v>
      </c>
      <c r="AQ1114" s="139" t="str">
        <f t="array" ref="AQ1114">XLOOKUP($D:$D,'DS ST'!$J:$J,'DS ST'!M:M)</f>
        <v>HCM 005</v>
      </c>
      <c r="AR1114" s="140"/>
      <c r="AS1114" s="140"/>
      <c r="AT1114" s="135" t="str">
        <f t="array" ref="AT1114">xlookup($E:$E,'CLV2'!$A:$A,'CLV2'!$F:$F)</f>
        <v>3.LEAFY VEGGIES</v>
      </c>
      <c r="AU1114" s="135" t="str">
        <f t="array" ref="AU1114">xlookup($E:$E,'CLV2'!$A:$A,'CLV2'!$G:$G)</f>
        <v>4.Rau Ăn Bông</v>
      </c>
      <c r="AV1114" s="142"/>
      <c r="AW1114" s="143"/>
      <c r="AX1114" s="144"/>
    </row>
    <row r="1115" ht="22.5" customHeight="1">
      <c r="A1115" s="113"/>
      <c r="B1115" s="114">
        <v>46236.0</v>
      </c>
      <c r="C1115" s="115" t="s">
        <v>1228</v>
      </c>
      <c r="D1115" s="116" t="str">
        <f>VLOOKUP(C1115,'DS ST'!A:B,2,0)</f>
        <v>VGP</v>
      </c>
      <c r="E1115" s="117">
        <v>1101812.0</v>
      </c>
      <c r="F1115" s="115" t="s">
        <v>1177</v>
      </c>
      <c r="G1115" s="115" t="s">
        <v>104</v>
      </c>
      <c r="H1115" s="118">
        <v>15.0</v>
      </c>
      <c r="I1115" s="118">
        <v>14.7</v>
      </c>
      <c r="J1115" s="119">
        <f t="shared" si="4"/>
        <v>0.3</v>
      </c>
      <c r="K1115" s="115" t="s">
        <v>5834</v>
      </c>
      <c r="L1115" s="121" t="str">
        <f t="shared" si="5"/>
        <v>PT16032051101812</v>
      </c>
      <c r="M1115" s="219" t="s">
        <v>5835</v>
      </c>
      <c r="N1115" s="122">
        <v>0.3000000000000007</v>
      </c>
      <c r="O1115" s="122"/>
      <c r="P1115" s="119">
        <f t="shared" si="6"/>
        <v>0</v>
      </c>
      <c r="Q1115" s="124"/>
      <c r="R1115" s="124"/>
      <c r="S1115" s="124"/>
      <c r="T1115" s="125" t="s">
        <v>3271</v>
      </c>
      <c r="U1115" s="126" t="s">
        <v>697</v>
      </c>
      <c r="V1115" s="127" t="s">
        <v>492</v>
      </c>
      <c r="W1115" s="129" t="str">
        <f t="shared" si="7"/>
        <v>Hao hụt</v>
      </c>
      <c r="X1115" s="129" t="str">
        <f t="shared" si="34"/>
        <v/>
      </c>
      <c r="Y1115" s="154" t="s">
        <v>499</v>
      </c>
      <c r="Z1115" s="131" t="s">
        <v>745</v>
      </c>
      <c r="AA1115" s="124"/>
      <c r="AB1115" s="132"/>
      <c r="AC1115" s="133"/>
      <c r="AD1115" s="134"/>
      <c r="AE1115" s="133"/>
      <c r="AF1115" s="135" t="str">
        <f t="array" ref="AF1115">xlookup($E:$E,'CLV2'!$A:$A,'CLV2'!E:E)</f>
        <v>2.FRUITS</v>
      </c>
      <c r="AG1115" s="135" t="str">
        <f t="shared" si="10"/>
        <v>KG</v>
      </c>
      <c r="AH1115" s="136">
        <f t="shared" si="11"/>
        <v>0.02</v>
      </c>
      <c r="AI1115" s="137">
        <f t="array" ref="AI1115">XLOOKUP(E1115,'Đơn giá'!A:A,'Đơn giá'!D:D)</f>
        <v>23000</v>
      </c>
      <c r="AJ1115" s="138">
        <f t="shared" si="12"/>
        <v>6900</v>
      </c>
      <c r="AK1115" s="138">
        <f t="shared" si="13"/>
        <v>6900</v>
      </c>
      <c r="AL1115" s="138">
        <f t="shared" si="14"/>
        <v>0</v>
      </c>
      <c r="AM1115" s="138">
        <f t="shared" si="15"/>
        <v>0</v>
      </c>
      <c r="AN1115" s="138">
        <f t="shared" si="16"/>
        <v>0</v>
      </c>
      <c r="AO1115" s="139" t="str">
        <f t="array" ref="AO1115">XLOOKUP($D:$D,'DS ST'!$J:$J,'DS ST'!K:K)</f>
        <v>SC002203 - Nguyễn Thị Ngọc Bích</v>
      </c>
      <c r="AP1115" s="139" t="str">
        <f t="array" ref="AP1115">XLOOKUP($D:$D,'DS ST'!$J:$J,'DS ST'!L:L)</f>
        <v>Nguyễn Thị Cà</v>
      </c>
      <c r="AQ1115" s="139" t="str">
        <f t="array" ref="AQ1115">XLOOKUP($D:$D,'DS ST'!$J:$J,'DS ST'!M:M)</f>
        <v>HCM 005</v>
      </c>
      <c r="AR1115" s="140"/>
      <c r="AS1115" s="140"/>
      <c r="AT1115" s="135" t="str">
        <f t="array" ref="AT1115">xlookup($E:$E,'CLV2'!$A:$A,'CLV2'!$F:$F)</f>
        <v>3.LOCAL FRUITS</v>
      </c>
      <c r="AU1115" s="135" t="str">
        <f t="array" ref="AU1115">xlookup($E:$E,'CLV2'!$A:$A,'CLV2'!$G:$G)</f>
        <v>4.Dưa Hấu</v>
      </c>
      <c r="AV1115" s="142"/>
      <c r="AW1115" s="143"/>
      <c r="AX1115" s="144"/>
    </row>
    <row r="1116" ht="22.5" customHeight="1">
      <c r="A1116" s="113"/>
      <c r="B1116" s="114">
        <v>46236.0</v>
      </c>
      <c r="C1116" s="115" t="s">
        <v>1228</v>
      </c>
      <c r="D1116" s="116" t="str">
        <f>VLOOKUP(C1116,'DS ST'!A:B,2,0)</f>
        <v>VGP</v>
      </c>
      <c r="E1116" s="117">
        <v>1102981.0</v>
      </c>
      <c r="F1116" s="115" t="s">
        <v>5260</v>
      </c>
      <c r="G1116" s="115" t="s">
        <v>104</v>
      </c>
      <c r="H1116" s="118">
        <v>6.2</v>
      </c>
      <c r="I1116" s="118">
        <v>6.14</v>
      </c>
      <c r="J1116" s="119">
        <f t="shared" si="4"/>
        <v>0.06</v>
      </c>
      <c r="K1116" s="115" t="s">
        <v>5834</v>
      </c>
      <c r="L1116" s="121" t="str">
        <f t="shared" si="5"/>
        <v>PT16032051102981</v>
      </c>
      <c r="M1116" s="219" t="s">
        <v>5835</v>
      </c>
      <c r="N1116" s="122">
        <v>0.0600000000000005</v>
      </c>
      <c r="O1116" s="122"/>
      <c r="P1116" s="119">
        <f t="shared" si="6"/>
        <v>0</v>
      </c>
      <c r="Q1116" s="124"/>
      <c r="R1116" s="124"/>
      <c r="S1116" s="124"/>
      <c r="T1116" s="125" t="s">
        <v>695</v>
      </c>
      <c r="U1116" s="126" t="s">
        <v>697</v>
      </c>
      <c r="V1116" s="127" t="s">
        <v>492</v>
      </c>
      <c r="W1116" s="129" t="str">
        <f t="shared" si="7"/>
        <v>Hao hụt</v>
      </c>
      <c r="X1116" s="129" t="str">
        <f t="shared" si="34"/>
        <v/>
      </c>
      <c r="Y1116" s="154" t="s">
        <v>499</v>
      </c>
      <c r="Z1116" s="131" t="s">
        <v>745</v>
      </c>
      <c r="AA1116" s="124"/>
      <c r="AB1116" s="132"/>
      <c r="AC1116" s="133"/>
      <c r="AD1116" s="134"/>
      <c r="AE1116" s="133"/>
      <c r="AF1116" s="135" t="str">
        <f t="array" ref="AF1116">xlookup($E:$E,'CLV2'!$A:$A,'CLV2'!E:E)</f>
        <v>2.FRUITS</v>
      </c>
      <c r="AG1116" s="135" t="str">
        <f t="shared" si="10"/>
        <v>KG</v>
      </c>
      <c r="AH1116" s="136">
        <f t="shared" si="11"/>
        <v>0.009677419355</v>
      </c>
      <c r="AI1116" s="137" t="str">
        <f t="array" ref="AI1116">XLOOKUP(E1116,'Đơn giá'!A:A,'Đơn giá'!D:D)</f>
        <v>#N/A</v>
      </c>
      <c r="AJ1116" s="138" t="str">
        <f t="shared" si="12"/>
        <v>#N/A</v>
      </c>
      <c r="AK1116" s="138" t="str">
        <f t="shared" si="13"/>
        <v>#N/A</v>
      </c>
      <c r="AL1116" s="138">
        <f t="shared" si="14"/>
        <v>0</v>
      </c>
      <c r="AM1116" s="138" t="str">
        <f t="shared" si="15"/>
        <v>#N/A</v>
      </c>
      <c r="AN1116" s="138">
        <f t="shared" si="16"/>
        <v>0</v>
      </c>
      <c r="AO1116" s="139" t="str">
        <f t="array" ref="AO1116">XLOOKUP($D:$D,'DS ST'!$J:$J,'DS ST'!K:K)</f>
        <v>SC002203 - Nguyễn Thị Ngọc Bích</v>
      </c>
      <c r="AP1116" s="139" t="str">
        <f t="array" ref="AP1116">XLOOKUP($D:$D,'DS ST'!$J:$J,'DS ST'!L:L)</f>
        <v>Nguyễn Thị Cà</v>
      </c>
      <c r="AQ1116" s="139" t="str">
        <f t="array" ref="AQ1116">XLOOKUP($D:$D,'DS ST'!$J:$J,'DS ST'!M:M)</f>
        <v>HCM 005</v>
      </c>
      <c r="AR1116" s="140"/>
      <c r="AS1116" s="140"/>
      <c r="AT1116" s="135" t="str">
        <f t="array" ref="AT1116">xlookup($E:$E,'CLV2'!$A:$A,'CLV2'!$F:$F)</f>
        <v>3.LOCAL FRUITS</v>
      </c>
      <c r="AU1116" s="135" t="str">
        <f t="array" ref="AU1116">xlookup($E:$E,'CLV2'!$A:$A,'CLV2'!$G:$G)</f>
        <v>4.Bơ</v>
      </c>
      <c r="AV1116" s="142"/>
      <c r="AW1116" s="143"/>
      <c r="AX1116" s="144"/>
    </row>
    <row r="1117" ht="22.5" customHeight="1">
      <c r="A1117" s="113"/>
      <c r="B1117" s="114">
        <v>46236.0</v>
      </c>
      <c r="C1117" s="115" t="s">
        <v>1228</v>
      </c>
      <c r="D1117" s="116" t="str">
        <f>VLOOKUP(C1117,'DS ST'!A:B,2,0)</f>
        <v>VGP</v>
      </c>
      <c r="E1117" s="117">
        <v>8.936233970068E12</v>
      </c>
      <c r="F1117" s="115" t="s">
        <v>1366</v>
      </c>
      <c r="G1117" s="115" t="s">
        <v>23</v>
      </c>
      <c r="H1117" s="118">
        <v>3.0</v>
      </c>
      <c r="I1117" s="118">
        <v>2.0</v>
      </c>
      <c r="J1117" s="119">
        <f t="shared" si="4"/>
        <v>1</v>
      </c>
      <c r="K1117" s="115" t="s">
        <v>5834</v>
      </c>
      <c r="L1117" s="121" t="str">
        <f t="shared" si="5"/>
        <v>PT16032058936233970068</v>
      </c>
      <c r="M1117" s="219" t="s">
        <v>5835</v>
      </c>
      <c r="N1117" s="122"/>
      <c r="O1117" s="122"/>
      <c r="P1117" s="119">
        <f t="shared" si="6"/>
        <v>1</v>
      </c>
      <c r="Q1117" s="124"/>
      <c r="R1117" s="124"/>
      <c r="S1117" s="124"/>
      <c r="T1117" s="125" t="s">
        <v>695</v>
      </c>
      <c r="U1117" s="126" t="s">
        <v>697</v>
      </c>
      <c r="V1117" s="127" t="s">
        <v>1500</v>
      </c>
      <c r="W1117" s="129" t="str">
        <f t="shared" si="7"/>
        <v/>
      </c>
      <c r="X1117" s="129" t="str">
        <f t="shared" si="34"/>
        <v/>
      </c>
      <c r="Y1117" s="130" t="str">
        <f t="shared" ref="Y1117:Y1119" si="66">IF(N(P1117)&lt;=0,"",IF(OR(T1117="Hình KDB",T1117="Hình tele",ISNUMBER(SEARCH("Hình KDB",T1117)),ISNUMBER(SEARCH("Hình tele",T1117)),ISNUMBER(SEARCH("sai code",T1117)),ISNUMBER(SEARCH("Thiếu kiện",U1117))),"Kho rau",IF(AND(T1117&lt;&gt;"Hình KDB",T1117&lt;&gt;"Hình tele"),"Chưa xác định",IF(N(O1117)&gt;0,IF(OR(T1117="Hình KDB",T1117="Hình tele",ISNUMBER(SEARCH("Hình KDB",T1117)),ISNUMBER(SEARCH("Hình tele",T1117)),ISNUMBER(SEARCH("sai code",T1117)),ISNUMBER(SEARCH("Thiếu kiện",U1117))),"Kho rau","Chưa xác định"),IF(OR(T1117="Hình KDB",T1117="Hình tele",ISNUMBER(SEARCH("Hình KDB",T1117)),ISNUMBER(SEARCH("Hình tele",T1117)),ISNUMBER(SEARCH("sai code",T1117)),ISNUMBER(SEARCH("Thiếu kiện",U1117))),"Kho rau",IF(V1117="Chưa xác định","Chưa xác định",IF(OR(V1117="DC giao thiếu",V1117="TX giao thiếu kiện",V1117="Hàng không đạt CL"),"Kho rau","")))))))</f>
        <v>Kho rau</v>
      </c>
      <c r="Z1117" s="131" t="s">
        <v>745</v>
      </c>
      <c r="AA1117" s="124"/>
      <c r="AB1117" s="132"/>
      <c r="AC1117" s="133"/>
      <c r="AD1117" s="134"/>
      <c r="AE1117" s="133"/>
      <c r="AF1117" s="135" t="str">
        <f t="array" ref="AF1117">xlookup($E:$E,'CLV2'!$A:$A,'CLV2'!E:E)</f>
        <v>2.VEGETABLES</v>
      </c>
      <c r="AG1117" s="135" t="str">
        <f t="shared" si="10"/>
        <v>Pack</v>
      </c>
      <c r="AH1117" s="136">
        <f t="shared" si="11"/>
        <v>0.3333333333</v>
      </c>
      <c r="AI1117" s="137">
        <f t="array" ref="AI1117">XLOOKUP(E1117,'Đơn giá'!A:A,'Đơn giá'!D:D)</f>
        <v>12996</v>
      </c>
      <c r="AJ1117" s="138">
        <f t="shared" si="12"/>
        <v>12996</v>
      </c>
      <c r="AK1117" s="138">
        <f t="shared" si="13"/>
        <v>0</v>
      </c>
      <c r="AL1117" s="138">
        <f t="shared" si="14"/>
        <v>0</v>
      </c>
      <c r="AM1117" s="138">
        <f t="shared" si="15"/>
        <v>12996</v>
      </c>
      <c r="AN1117" s="138">
        <f t="shared" si="16"/>
        <v>0</v>
      </c>
      <c r="AO1117" s="139" t="str">
        <f t="array" ref="AO1117">XLOOKUP($D:$D,'DS ST'!$J:$J,'DS ST'!K:K)</f>
        <v>SC002203 - Nguyễn Thị Ngọc Bích</v>
      </c>
      <c r="AP1117" s="139" t="str">
        <f t="array" ref="AP1117">XLOOKUP($D:$D,'DS ST'!$J:$J,'DS ST'!L:L)</f>
        <v>Nguyễn Thị Cà</v>
      </c>
      <c r="AQ1117" s="139" t="str">
        <f t="array" ref="AQ1117">XLOOKUP($D:$D,'DS ST'!$J:$J,'DS ST'!M:M)</f>
        <v>HCM 005</v>
      </c>
      <c r="AR1117" s="140"/>
      <c r="AS1117" s="140"/>
      <c r="AT1117" s="135" t="str">
        <f t="array" ref="AT1117">xlookup($E:$E,'CLV2'!$A:$A,'CLV2'!$F:$F)</f>
        <v>3.FRUIT VEGGIES</v>
      </c>
      <c r="AU1117" s="135" t="str">
        <f t="array" ref="AU1117">xlookup($E:$E,'CLV2'!$A:$A,'CLV2'!$G:$G)</f>
        <v>4.Bắp, Đậu</v>
      </c>
      <c r="AV1117" s="142"/>
      <c r="AW1117" s="143"/>
      <c r="AX1117" s="144"/>
    </row>
    <row r="1118" ht="22.5" customHeight="1">
      <c r="A1118" s="113"/>
      <c r="B1118" s="114">
        <v>46236.0</v>
      </c>
      <c r="C1118" s="115" t="s">
        <v>1230</v>
      </c>
      <c r="D1118" s="116" t="str">
        <f>VLOOKUP(C1118,'DS ST'!A:B,2,0)</f>
        <v>VH2</v>
      </c>
      <c r="E1118" s="117">
        <v>10565.0</v>
      </c>
      <c r="F1118" s="115" t="s">
        <v>5467</v>
      </c>
      <c r="G1118" s="115" t="s">
        <v>275</v>
      </c>
      <c r="H1118" s="118">
        <v>12.0</v>
      </c>
      <c r="I1118" s="118">
        <v>0.0</v>
      </c>
      <c r="J1118" s="119">
        <f t="shared" si="4"/>
        <v>12</v>
      </c>
      <c r="K1118" s="115" t="s">
        <v>5836</v>
      </c>
      <c r="L1118" s="121" t="str">
        <f t="shared" si="5"/>
        <v>PT160320410565</v>
      </c>
      <c r="M1118" s="219" t="s">
        <v>5837</v>
      </c>
      <c r="N1118" s="122"/>
      <c r="O1118" s="122"/>
      <c r="P1118" s="119">
        <f t="shared" si="6"/>
        <v>12</v>
      </c>
      <c r="Q1118" s="124"/>
      <c r="R1118" s="124"/>
      <c r="S1118" s="124"/>
      <c r="T1118" s="125"/>
      <c r="U1118" s="126" t="s">
        <v>697</v>
      </c>
      <c r="V1118" s="127" t="s">
        <v>1500</v>
      </c>
      <c r="W1118" s="129" t="str">
        <f t="shared" si="7"/>
        <v/>
      </c>
      <c r="X1118" s="129" t="str">
        <f t="shared" si="34"/>
        <v/>
      </c>
      <c r="Y1118" s="130" t="str">
        <f t="shared" si="66"/>
        <v>Chưa xác định</v>
      </c>
      <c r="Z1118" s="131" t="s">
        <v>3828</v>
      </c>
      <c r="AA1118" s="124"/>
      <c r="AB1118" s="132"/>
      <c r="AC1118" s="133"/>
      <c r="AD1118" s="134"/>
      <c r="AE1118" s="133"/>
      <c r="AF1118" s="135" t="str">
        <f t="array" ref="AF1118">xlookup($E:$E,'CLV2'!$A:$A,'CLV2'!E:E)</f>
        <v>2.FRUITS</v>
      </c>
      <c r="AG1118" s="135" t="str">
        <f t="shared" si="10"/>
        <v>Pack</v>
      </c>
      <c r="AH1118" s="136">
        <f t="shared" si="11"/>
        <v>1</v>
      </c>
      <c r="AI1118" s="137">
        <f t="array" ref="AI1118">XLOOKUP(E1118,'Đơn giá'!A:A,'Đơn giá'!D:D)</f>
        <v>14940</v>
      </c>
      <c r="AJ1118" s="138">
        <f t="shared" si="12"/>
        <v>179280</v>
      </c>
      <c r="AK1118" s="138">
        <f t="shared" si="13"/>
        <v>0</v>
      </c>
      <c r="AL1118" s="138">
        <f t="shared" si="14"/>
        <v>0</v>
      </c>
      <c r="AM1118" s="138">
        <f t="shared" si="15"/>
        <v>0</v>
      </c>
      <c r="AN1118" s="138">
        <f t="shared" si="16"/>
        <v>179280</v>
      </c>
      <c r="AO1118" s="139" t="str">
        <f t="array" ref="AO1118">XLOOKUP($D:$D,'DS ST'!$J:$J,'DS ST'!K:K)</f>
        <v>SC011310 - Hồ Xuân Thịnh</v>
      </c>
      <c r="AP1118" s="139" t="str">
        <f t="array" ref="AP1118">XLOOKUP($D:$D,'DS ST'!$J:$J,'DS ST'!L:L)</f>
        <v>Nguyễn Thị Cà</v>
      </c>
      <c r="AQ1118" s="139" t="str">
        <f t="array" ref="AQ1118">XLOOKUP($D:$D,'DS ST'!$J:$J,'DS ST'!M:M)</f>
        <v>HCM 021</v>
      </c>
      <c r="AR1118" s="140"/>
      <c r="AS1118" s="140"/>
      <c r="AT1118" s="135" t="str">
        <f t="array" ref="AT1118">xlookup($E:$E,'CLV2'!$A:$A,'CLV2'!$F:$F)</f>
        <v>3.LOCAL FRUITS</v>
      </c>
      <c r="AU1118" s="135" t="str">
        <f t="array" ref="AU1118">xlookup($E:$E,'CLV2'!$A:$A,'CLV2'!$G:$G)</f>
        <v>4.Ổi</v>
      </c>
      <c r="AV1118" s="142"/>
      <c r="AW1118" s="143"/>
      <c r="AX1118" s="144"/>
    </row>
    <row r="1119" ht="22.5" customHeight="1">
      <c r="A1119" s="113"/>
      <c r="B1119" s="114">
        <v>46236.0</v>
      </c>
      <c r="C1119" s="115" t="s">
        <v>1230</v>
      </c>
      <c r="D1119" s="116" t="str">
        <f>VLOOKUP(C1119,'DS ST'!A:B,2,0)</f>
        <v>VH2</v>
      </c>
      <c r="E1119" s="117">
        <v>11375.0</v>
      </c>
      <c r="F1119" s="115" t="s">
        <v>97</v>
      </c>
      <c r="G1119" s="115" t="s">
        <v>29</v>
      </c>
      <c r="H1119" s="118">
        <v>12.0</v>
      </c>
      <c r="I1119" s="118">
        <v>10.0</v>
      </c>
      <c r="J1119" s="119">
        <f t="shared" si="4"/>
        <v>2</v>
      </c>
      <c r="K1119" s="115" t="s">
        <v>5836</v>
      </c>
      <c r="L1119" s="121" t="str">
        <f t="shared" si="5"/>
        <v>PT160320411375</v>
      </c>
      <c r="M1119" s="219" t="s">
        <v>5837</v>
      </c>
      <c r="N1119" s="122"/>
      <c r="O1119" s="122"/>
      <c r="P1119" s="119">
        <f t="shared" si="6"/>
        <v>2</v>
      </c>
      <c r="Q1119" s="124"/>
      <c r="R1119" s="124"/>
      <c r="S1119" s="124"/>
      <c r="T1119" s="125"/>
      <c r="U1119" s="126" t="s">
        <v>697</v>
      </c>
      <c r="V1119" s="127" t="s">
        <v>1500</v>
      </c>
      <c r="W1119" s="129" t="str">
        <f t="shared" si="7"/>
        <v/>
      </c>
      <c r="X1119" s="129" t="str">
        <f t="shared" si="34"/>
        <v/>
      </c>
      <c r="Y1119" s="130" t="str">
        <f t="shared" si="66"/>
        <v>Chưa xác định</v>
      </c>
      <c r="Z1119" s="131" t="s">
        <v>3828</v>
      </c>
      <c r="AA1119" s="124"/>
      <c r="AB1119" s="132"/>
      <c r="AC1119" s="133"/>
      <c r="AD1119" s="134"/>
      <c r="AE1119" s="133"/>
      <c r="AF1119" s="135" t="str">
        <f t="array" ref="AF1119">xlookup($E:$E,'CLV2'!$A:$A,'CLV2'!E:E)</f>
        <v>2.VEGETABLES</v>
      </c>
      <c r="AG1119" s="135" t="str">
        <f t="shared" si="10"/>
        <v>Pack</v>
      </c>
      <c r="AH1119" s="136">
        <f t="shared" si="11"/>
        <v>0.1666666667</v>
      </c>
      <c r="AI1119" s="137">
        <f t="array" ref="AI1119">XLOOKUP(E1119,'Đơn giá'!A:A,'Đơn giá'!D:D)</f>
        <v>13000</v>
      </c>
      <c r="AJ1119" s="138">
        <f t="shared" si="12"/>
        <v>26000</v>
      </c>
      <c r="AK1119" s="138">
        <f t="shared" si="13"/>
        <v>0</v>
      </c>
      <c r="AL1119" s="138">
        <f t="shared" si="14"/>
        <v>0</v>
      </c>
      <c r="AM1119" s="138">
        <f t="shared" si="15"/>
        <v>0</v>
      </c>
      <c r="AN1119" s="138">
        <f t="shared" si="16"/>
        <v>26000</v>
      </c>
      <c r="AO1119" s="139" t="str">
        <f t="array" ref="AO1119">XLOOKUP($D:$D,'DS ST'!$J:$J,'DS ST'!K:K)</f>
        <v>SC011310 - Hồ Xuân Thịnh</v>
      </c>
      <c r="AP1119" s="139" t="str">
        <f t="array" ref="AP1119">XLOOKUP($D:$D,'DS ST'!$J:$J,'DS ST'!L:L)</f>
        <v>Nguyễn Thị Cà</v>
      </c>
      <c r="AQ1119" s="139" t="str">
        <f t="array" ref="AQ1119">XLOOKUP($D:$D,'DS ST'!$J:$J,'DS ST'!M:M)</f>
        <v>HCM 021</v>
      </c>
      <c r="AR1119" s="140"/>
      <c r="AS1119" s="140"/>
      <c r="AT1119" s="135" t="str">
        <f t="array" ref="AT1119">xlookup($E:$E,'CLV2'!$A:$A,'CLV2'!$F:$F)</f>
        <v>3.LEAFY VEGGIES</v>
      </c>
      <c r="AU1119" s="135" t="str">
        <f t="array" ref="AU1119">xlookup($E:$E,'CLV2'!$A:$A,'CLV2'!$G:$G)</f>
        <v>4.Rau Ăn Lá Thông Dụng</v>
      </c>
      <c r="AV1119" s="142"/>
      <c r="AW1119" s="143"/>
      <c r="AX1119" s="144"/>
    </row>
    <row r="1120" ht="22.5" customHeight="1">
      <c r="A1120" s="113"/>
      <c r="B1120" s="114">
        <v>46236.0</v>
      </c>
      <c r="C1120" s="115" t="s">
        <v>1230</v>
      </c>
      <c r="D1120" s="116" t="str">
        <f>VLOOKUP(C1120,'DS ST'!A:B,2,0)</f>
        <v>VH2</v>
      </c>
      <c r="E1120" s="117">
        <v>1100816.0</v>
      </c>
      <c r="F1120" s="115" t="s">
        <v>919</v>
      </c>
      <c r="G1120" s="115" t="s">
        <v>104</v>
      </c>
      <c r="H1120" s="118">
        <v>15.4</v>
      </c>
      <c r="I1120" s="118">
        <v>15.34</v>
      </c>
      <c r="J1120" s="119">
        <f t="shared" si="4"/>
        <v>0.06</v>
      </c>
      <c r="K1120" s="115" t="s">
        <v>5836</v>
      </c>
      <c r="L1120" s="121" t="str">
        <f t="shared" si="5"/>
        <v>PT16032041100816</v>
      </c>
      <c r="M1120" s="219" t="s">
        <v>5837</v>
      </c>
      <c r="N1120" s="122"/>
      <c r="O1120" s="122">
        <v>0.0600000000000005</v>
      </c>
      <c r="P1120" s="119">
        <f t="shared" si="6"/>
        <v>0</v>
      </c>
      <c r="Q1120" s="153" t="s">
        <v>5838</v>
      </c>
      <c r="R1120" s="124"/>
      <c r="S1120" s="124"/>
      <c r="T1120" s="125"/>
      <c r="U1120" s="126" t="s">
        <v>697</v>
      </c>
      <c r="V1120" s="127" t="s">
        <v>3037</v>
      </c>
      <c r="W1120" s="129" t="str">
        <f t="shared" si="7"/>
        <v/>
      </c>
      <c r="X1120" s="129" t="str">
        <f t="shared" si="34"/>
        <v>Siêu thị</v>
      </c>
      <c r="Y1120" s="154"/>
      <c r="Z1120" s="131" t="s">
        <v>745</v>
      </c>
      <c r="AA1120" s="124"/>
      <c r="AB1120" s="132"/>
      <c r="AC1120" s="133"/>
      <c r="AD1120" s="134"/>
      <c r="AE1120" s="133"/>
      <c r="AF1120" s="135" t="str">
        <f t="array" ref="AF1120">xlookup($E:$E,'CLV2'!$A:$A,'CLV2'!E:E)</f>
        <v>2.FRUITS</v>
      </c>
      <c r="AG1120" s="135" t="str">
        <f t="shared" si="10"/>
        <v>KG</v>
      </c>
      <c r="AH1120" s="136">
        <f t="shared" si="11"/>
        <v>0.003896103896</v>
      </c>
      <c r="AI1120" s="137">
        <f t="array" ref="AI1120">XLOOKUP(E1120,'Đơn giá'!A:A,'Đơn giá'!D:D)</f>
        <v>19000</v>
      </c>
      <c r="AJ1120" s="138">
        <f t="shared" si="12"/>
        <v>1140</v>
      </c>
      <c r="AK1120" s="138">
        <f t="shared" si="13"/>
        <v>0</v>
      </c>
      <c r="AL1120" s="138">
        <f t="shared" si="14"/>
        <v>1140</v>
      </c>
      <c r="AM1120" s="138">
        <f t="shared" si="15"/>
        <v>0</v>
      </c>
      <c r="AN1120" s="138">
        <f t="shared" si="16"/>
        <v>0</v>
      </c>
      <c r="AO1120" s="139" t="str">
        <f t="array" ref="AO1120">XLOOKUP($D:$D,'DS ST'!$J:$J,'DS ST'!K:K)</f>
        <v>SC011310 - Hồ Xuân Thịnh</v>
      </c>
      <c r="AP1120" s="139" t="str">
        <f t="array" ref="AP1120">XLOOKUP($D:$D,'DS ST'!$J:$J,'DS ST'!L:L)</f>
        <v>Nguyễn Thị Cà</v>
      </c>
      <c r="AQ1120" s="139" t="str">
        <f t="array" ref="AQ1120">XLOOKUP($D:$D,'DS ST'!$J:$J,'DS ST'!M:M)</f>
        <v>HCM 021</v>
      </c>
      <c r="AR1120" s="140"/>
      <c r="AS1120" s="140"/>
      <c r="AT1120" s="135" t="str">
        <f t="array" ref="AT1120">xlookup($E:$E,'CLV2'!$A:$A,'CLV2'!$F:$F)</f>
        <v>3.LOCAL FRUITS</v>
      </c>
      <c r="AU1120" s="135" t="str">
        <f t="array" ref="AU1120">xlookup($E:$E,'CLV2'!$A:$A,'CLV2'!$G:$G)</f>
        <v>4.Dưa Hấu</v>
      </c>
      <c r="AV1120" s="142"/>
      <c r="AW1120" s="143"/>
      <c r="AX1120" s="144"/>
    </row>
    <row r="1121" ht="22.5" customHeight="1">
      <c r="A1121" s="113"/>
      <c r="B1121" s="114">
        <v>46236.0</v>
      </c>
      <c r="C1121" s="115" t="s">
        <v>1230</v>
      </c>
      <c r="D1121" s="116" t="str">
        <f>VLOOKUP(C1121,'DS ST'!A:B,2,0)</f>
        <v>VH2</v>
      </c>
      <c r="E1121" s="117">
        <v>1101079.0</v>
      </c>
      <c r="F1121" s="115" t="s">
        <v>2047</v>
      </c>
      <c r="G1121" s="115" t="s">
        <v>104</v>
      </c>
      <c r="H1121" s="118">
        <v>6.1</v>
      </c>
      <c r="I1121" s="118">
        <v>6.035</v>
      </c>
      <c r="J1121" s="119">
        <f t="shared" si="4"/>
        <v>0.065</v>
      </c>
      <c r="K1121" s="115" t="s">
        <v>5836</v>
      </c>
      <c r="L1121" s="121" t="str">
        <f t="shared" si="5"/>
        <v>PT16032041101079</v>
      </c>
      <c r="M1121" s="219" t="s">
        <v>5837</v>
      </c>
      <c r="N1121" s="122"/>
      <c r="O1121" s="122">
        <v>0.0649999999999995</v>
      </c>
      <c r="P1121" s="119">
        <f t="shared" si="6"/>
        <v>0</v>
      </c>
      <c r="Q1121" s="153" t="s">
        <v>5838</v>
      </c>
      <c r="R1121" s="124"/>
      <c r="S1121" s="124"/>
      <c r="T1121" s="125"/>
      <c r="U1121" s="126" t="s">
        <v>697</v>
      </c>
      <c r="V1121" s="127" t="s">
        <v>3037</v>
      </c>
      <c r="W1121" s="129" t="str">
        <f t="shared" si="7"/>
        <v/>
      </c>
      <c r="X1121" s="129" t="str">
        <f t="shared" si="34"/>
        <v>Siêu thị</v>
      </c>
      <c r="Y1121" s="154"/>
      <c r="Z1121" s="131" t="s">
        <v>745</v>
      </c>
      <c r="AA1121" s="124"/>
      <c r="AB1121" s="132"/>
      <c r="AC1121" s="133"/>
      <c r="AD1121" s="134"/>
      <c r="AE1121" s="133"/>
      <c r="AF1121" s="135" t="str">
        <f t="array" ref="AF1121">xlookup($E:$E,'CLV2'!$A:$A,'CLV2'!E:E)</f>
        <v>2.FRUITS</v>
      </c>
      <c r="AG1121" s="135" t="str">
        <f t="shared" si="10"/>
        <v>KG</v>
      </c>
      <c r="AH1121" s="136">
        <f t="shared" si="11"/>
        <v>0.0106557377</v>
      </c>
      <c r="AI1121" s="137">
        <f t="array" ref="AI1121">XLOOKUP(E1121,'Đơn giá'!A:A,'Đơn giá'!D:D)</f>
        <v>69416</v>
      </c>
      <c r="AJ1121" s="138">
        <f t="shared" si="12"/>
        <v>4512.04</v>
      </c>
      <c r="AK1121" s="138">
        <f t="shared" si="13"/>
        <v>0</v>
      </c>
      <c r="AL1121" s="138">
        <f t="shared" si="14"/>
        <v>4512.04</v>
      </c>
      <c r="AM1121" s="138">
        <f t="shared" si="15"/>
        <v>0</v>
      </c>
      <c r="AN1121" s="138">
        <f t="shared" si="16"/>
        <v>0</v>
      </c>
      <c r="AO1121" s="139" t="str">
        <f t="array" ref="AO1121">XLOOKUP($D:$D,'DS ST'!$J:$J,'DS ST'!K:K)</f>
        <v>SC011310 - Hồ Xuân Thịnh</v>
      </c>
      <c r="AP1121" s="139" t="str">
        <f t="array" ref="AP1121">XLOOKUP($D:$D,'DS ST'!$J:$J,'DS ST'!L:L)</f>
        <v>Nguyễn Thị Cà</v>
      </c>
      <c r="AQ1121" s="139" t="str">
        <f t="array" ref="AQ1121">XLOOKUP($D:$D,'DS ST'!$J:$J,'DS ST'!M:M)</f>
        <v>HCM 021</v>
      </c>
      <c r="AR1121" s="140"/>
      <c r="AS1121" s="140"/>
      <c r="AT1121" s="135" t="str">
        <f t="array" ref="AT1121">xlookup($E:$E,'CLV2'!$A:$A,'CLV2'!$F:$F)</f>
        <v>3.LOCAL FRUITS</v>
      </c>
      <c r="AU1121" s="135" t="str">
        <f t="array" ref="AU1121">xlookup($E:$E,'CLV2'!$A:$A,'CLV2'!$G:$G)</f>
        <v>4.Bơ</v>
      </c>
      <c r="AV1121" s="142"/>
      <c r="AW1121" s="143"/>
      <c r="AX1121" s="144"/>
    </row>
    <row r="1122" ht="22.5" customHeight="1">
      <c r="A1122" s="113"/>
      <c r="B1122" s="114">
        <v>46236.0</v>
      </c>
      <c r="C1122" s="115" t="s">
        <v>1230</v>
      </c>
      <c r="D1122" s="116" t="str">
        <f>VLOOKUP(C1122,'DS ST'!A:B,2,0)</f>
        <v>VH2</v>
      </c>
      <c r="E1122" s="117">
        <v>8.938506507056E12</v>
      </c>
      <c r="F1122" s="115" t="s">
        <v>1445</v>
      </c>
      <c r="G1122" s="115" t="s">
        <v>29</v>
      </c>
      <c r="H1122" s="118">
        <v>8.0</v>
      </c>
      <c r="I1122" s="118">
        <v>0.0</v>
      </c>
      <c r="J1122" s="119">
        <f t="shared" si="4"/>
        <v>8</v>
      </c>
      <c r="K1122" s="115" t="s">
        <v>5836</v>
      </c>
      <c r="L1122" s="121" t="str">
        <f t="shared" si="5"/>
        <v>PT16032048938506507056</v>
      </c>
      <c r="M1122" s="219" t="s">
        <v>5837</v>
      </c>
      <c r="N1122" s="122"/>
      <c r="O1122" s="122"/>
      <c r="P1122" s="119">
        <f t="shared" si="6"/>
        <v>8</v>
      </c>
      <c r="Q1122" s="124"/>
      <c r="R1122" s="124"/>
      <c r="S1122" s="124"/>
      <c r="T1122" s="125"/>
      <c r="U1122" s="126" t="s">
        <v>697</v>
      </c>
      <c r="V1122" s="127" t="s">
        <v>1500</v>
      </c>
      <c r="W1122" s="129" t="str">
        <f t="shared" si="7"/>
        <v/>
      </c>
      <c r="X1122" s="129" t="str">
        <f t="shared" si="34"/>
        <v/>
      </c>
      <c r="Y1122" s="130" t="str">
        <f>IF(N(P1122)&lt;=0,"",IF(OR(T1122="Hình KDB",T1122="Hình tele",ISNUMBER(SEARCH("Hình KDB",T1122)),ISNUMBER(SEARCH("Hình tele",T1122)),ISNUMBER(SEARCH("sai code",T1122)),ISNUMBER(SEARCH("Thiếu kiện",U1122))),"Kho rau",IF(AND(T1122&lt;&gt;"Hình KDB",T1122&lt;&gt;"Hình tele"),"Chưa xác định",IF(N(O1122)&gt;0,IF(OR(T1122="Hình KDB",T1122="Hình tele",ISNUMBER(SEARCH("Hình KDB",T1122)),ISNUMBER(SEARCH("Hình tele",T1122)),ISNUMBER(SEARCH("sai code",T1122)),ISNUMBER(SEARCH("Thiếu kiện",U1122))),"Kho rau","Chưa xác định"),IF(OR(T1122="Hình KDB",T1122="Hình tele",ISNUMBER(SEARCH("Hình KDB",T1122)),ISNUMBER(SEARCH("Hình tele",T1122)),ISNUMBER(SEARCH("sai code",T1122)),ISNUMBER(SEARCH("Thiếu kiện",U1122))),"Kho rau",IF(V1122="Chưa xác định","Chưa xác định",IF(OR(V1122="DC giao thiếu",V1122="TX giao thiếu kiện",V1122="Hàng không đạt CL"),"Kho rau","")))))))</f>
        <v>Chưa xác định</v>
      </c>
      <c r="Z1122" s="131" t="s">
        <v>3828</v>
      </c>
      <c r="AA1122" s="124"/>
      <c r="AB1122" s="132"/>
      <c r="AC1122" s="133"/>
      <c r="AD1122" s="134"/>
      <c r="AE1122" s="133"/>
      <c r="AF1122" s="135" t="str">
        <f t="array" ref="AF1122">xlookup($E:$E,'CLV2'!$A:$A,'CLV2'!E:E)</f>
        <v>2.VEGETABLES</v>
      </c>
      <c r="AG1122" s="135" t="str">
        <f t="shared" si="10"/>
        <v>Pack</v>
      </c>
      <c r="AH1122" s="136">
        <f t="shared" si="11"/>
        <v>1</v>
      </c>
      <c r="AI1122" s="137">
        <f t="array" ref="AI1122">XLOOKUP(E1122,'Đơn giá'!A:A,'Đơn giá'!D:D)</f>
        <v>32000</v>
      </c>
      <c r="AJ1122" s="138">
        <f t="shared" si="12"/>
        <v>256000</v>
      </c>
      <c r="AK1122" s="138">
        <f t="shared" si="13"/>
        <v>0</v>
      </c>
      <c r="AL1122" s="138">
        <f t="shared" si="14"/>
        <v>0</v>
      </c>
      <c r="AM1122" s="138">
        <f t="shared" si="15"/>
        <v>0</v>
      </c>
      <c r="AN1122" s="138">
        <f t="shared" si="16"/>
        <v>256000</v>
      </c>
      <c r="AO1122" s="139" t="str">
        <f t="array" ref="AO1122">XLOOKUP($D:$D,'DS ST'!$J:$J,'DS ST'!K:K)</f>
        <v>SC011310 - Hồ Xuân Thịnh</v>
      </c>
      <c r="AP1122" s="139" t="str">
        <f t="array" ref="AP1122">XLOOKUP($D:$D,'DS ST'!$J:$J,'DS ST'!L:L)</f>
        <v>Nguyễn Thị Cà</v>
      </c>
      <c r="AQ1122" s="139" t="str">
        <f t="array" ref="AQ1122">XLOOKUP($D:$D,'DS ST'!$J:$J,'DS ST'!M:M)</f>
        <v>HCM 021</v>
      </c>
      <c r="AR1122" s="140"/>
      <c r="AS1122" s="140"/>
      <c r="AT1122" s="135" t="str">
        <f t="array" ref="AT1122">xlookup($E:$E,'CLV2'!$A:$A,'CLV2'!$F:$F)</f>
        <v>3.PROCESSED VEGGIES</v>
      </c>
      <c r="AU1122" s="135" t="str">
        <f t="array" ref="AU1122">xlookup($E:$E,'CLV2'!$A:$A,'CLV2'!$G:$G)</f>
        <v>4.Măng Sơ Chế</v>
      </c>
      <c r="AV1122" s="142"/>
      <c r="AW1122" s="143"/>
      <c r="AX1122" s="144"/>
    </row>
    <row r="1123" ht="22.5" customHeight="1">
      <c r="A1123" s="113"/>
      <c r="B1123" s="114">
        <v>46236.0</v>
      </c>
      <c r="C1123" s="115" t="s">
        <v>1232</v>
      </c>
      <c r="D1123" s="116" t="str">
        <f>VLOOKUP(C1123,'DS ST'!A:B,2,0)</f>
        <v>VH4</v>
      </c>
      <c r="E1123" s="117">
        <v>1101003.0</v>
      </c>
      <c r="F1123" s="115" t="s">
        <v>1984</v>
      </c>
      <c r="G1123" s="115" t="s">
        <v>104</v>
      </c>
      <c r="H1123" s="118">
        <v>11.0</v>
      </c>
      <c r="I1123" s="118">
        <v>10.84</v>
      </c>
      <c r="J1123" s="119">
        <f t="shared" si="4"/>
        <v>0.16</v>
      </c>
      <c r="K1123" s="115" t="s">
        <v>5839</v>
      </c>
      <c r="L1123" s="121" t="str">
        <f t="shared" si="5"/>
        <v>PT16032031101003</v>
      </c>
      <c r="M1123" s="219" t="s">
        <v>5840</v>
      </c>
      <c r="N1123" s="122">
        <v>0.16000000000000014</v>
      </c>
      <c r="O1123" s="122"/>
      <c r="P1123" s="119">
        <f t="shared" si="6"/>
        <v>0</v>
      </c>
      <c r="Q1123" s="124"/>
      <c r="R1123" s="124"/>
      <c r="S1123" s="124"/>
      <c r="T1123" s="125" t="s">
        <v>695</v>
      </c>
      <c r="U1123" s="126" t="s">
        <v>697</v>
      </c>
      <c r="V1123" s="127" t="s">
        <v>492</v>
      </c>
      <c r="W1123" s="129" t="str">
        <f t="shared" si="7"/>
        <v>Hao hụt</v>
      </c>
      <c r="X1123" s="129" t="str">
        <f t="shared" si="34"/>
        <v/>
      </c>
      <c r="Y1123" s="154" t="s">
        <v>499</v>
      </c>
      <c r="Z1123" s="131" t="s">
        <v>745</v>
      </c>
      <c r="AA1123" s="124"/>
      <c r="AB1123" s="132"/>
      <c r="AC1123" s="133"/>
      <c r="AD1123" s="134"/>
      <c r="AE1123" s="133"/>
      <c r="AF1123" s="135" t="str">
        <f t="array" ref="AF1123">xlookup($E:$E,'CLV2'!$A:$A,'CLV2'!E:E)</f>
        <v>2.FRUITS</v>
      </c>
      <c r="AG1123" s="135" t="str">
        <f t="shared" si="10"/>
        <v>KG</v>
      </c>
      <c r="AH1123" s="136">
        <f t="shared" si="11"/>
        <v>0.01454545455</v>
      </c>
      <c r="AI1123" s="137">
        <f t="array" ref="AI1123">XLOOKUP(E1123,'Đơn giá'!A:A,'Đơn giá'!D:D)</f>
        <v>24000</v>
      </c>
      <c r="AJ1123" s="138">
        <f t="shared" si="12"/>
        <v>3840</v>
      </c>
      <c r="AK1123" s="138">
        <f t="shared" si="13"/>
        <v>3840</v>
      </c>
      <c r="AL1123" s="138">
        <f t="shared" si="14"/>
        <v>0</v>
      </c>
      <c r="AM1123" s="138">
        <f t="shared" si="15"/>
        <v>0</v>
      </c>
      <c r="AN1123" s="138">
        <f t="shared" si="16"/>
        <v>0</v>
      </c>
      <c r="AO1123" s="139" t="str">
        <f t="array" ref="AO1123">XLOOKUP($D:$D,'DS ST'!$J:$J,'DS ST'!K:K)</f>
        <v>SC008790 - Lê Thị Bích Liểu</v>
      </c>
      <c r="AP1123" s="139" t="str">
        <f t="array" ref="AP1123">XLOOKUP($D:$D,'DS ST'!$J:$J,'DS ST'!L:L)</f>
        <v>Nguyễn Thị Cà</v>
      </c>
      <c r="AQ1123" s="139" t="str">
        <f t="array" ref="AQ1123">XLOOKUP($D:$D,'DS ST'!$J:$J,'DS ST'!M:M)</f>
        <v>HCM 034</v>
      </c>
      <c r="AR1123" s="140"/>
      <c r="AS1123" s="140"/>
      <c r="AT1123" s="135" t="str">
        <f t="array" ref="AT1123">xlookup($E:$E,'CLV2'!$A:$A,'CLV2'!$F:$F)</f>
        <v>3.LOCAL FRUITS</v>
      </c>
      <c r="AU1123" s="135" t="str">
        <f t="array" ref="AU1123">xlookup($E:$E,'CLV2'!$A:$A,'CLV2'!$G:$G)</f>
        <v>4.Dưa Hấu</v>
      </c>
      <c r="AV1123" s="142"/>
      <c r="AW1123" s="143"/>
      <c r="AX1123" s="144"/>
    </row>
    <row r="1124" ht="22.5" customHeight="1">
      <c r="A1124" s="113"/>
      <c r="B1124" s="114">
        <v>46236.0</v>
      </c>
      <c r="C1124" s="115" t="s">
        <v>1232</v>
      </c>
      <c r="D1124" s="116" t="str">
        <f>VLOOKUP(C1124,'DS ST'!A:B,2,0)</f>
        <v>VH4</v>
      </c>
      <c r="E1124" s="117">
        <v>1101302.0</v>
      </c>
      <c r="F1124" s="115" t="s">
        <v>944</v>
      </c>
      <c r="G1124" s="115" t="s">
        <v>104</v>
      </c>
      <c r="H1124" s="118">
        <v>8.0</v>
      </c>
      <c r="I1124" s="118">
        <v>7.98</v>
      </c>
      <c r="J1124" s="119">
        <f t="shared" si="4"/>
        <v>0.02</v>
      </c>
      <c r="K1124" s="115" t="s">
        <v>5839</v>
      </c>
      <c r="L1124" s="121" t="str">
        <f t="shared" si="5"/>
        <v>PT16032031101302</v>
      </c>
      <c r="M1124" s="219" t="s">
        <v>5840</v>
      </c>
      <c r="N1124" s="122">
        <v>0.019999999999999574</v>
      </c>
      <c r="O1124" s="122"/>
      <c r="P1124" s="119">
        <f t="shared" si="6"/>
        <v>0</v>
      </c>
      <c r="Q1124" s="124"/>
      <c r="R1124" s="124"/>
      <c r="S1124" s="124"/>
      <c r="T1124" s="125" t="s">
        <v>695</v>
      </c>
      <c r="U1124" s="126" t="s">
        <v>697</v>
      </c>
      <c r="V1124" s="127" t="s">
        <v>492</v>
      </c>
      <c r="W1124" s="129" t="str">
        <f t="shared" si="7"/>
        <v>Hao hụt</v>
      </c>
      <c r="X1124" s="129" t="str">
        <f t="shared" si="34"/>
        <v/>
      </c>
      <c r="Y1124" s="154" t="s">
        <v>499</v>
      </c>
      <c r="Z1124" s="131" t="s">
        <v>745</v>
      </c>
      <c r="AA1124" s="124"/>
      <c r="AB1124" s="132"/>
      <c r="AC1124" s="133"/>
      <c r="AD1124" s="134"/>
      <c r="AE1124" s="133"/>
      <c r="AF1124" s="135" t="str">
        <f t="array" ref="AF1124">xlookup($E:$E,'CLV2'!$A:$A,'CLV2'!E:E)</f>
        <v>2.FRUITS</v>
      </c>
      <c r="AG1124" s="135" t="str">
        <f t="shared" si="10"/>
        <v>KG</v>
      </c>
      <c r="AH1124" s="136">
        <f t="shared" si="11"/>
        <v>0.0025</v>
      </c>
      <c r="AI1124" s="137">
        <f t="array" ref="AI1124">XLOOKUP(E1124,'Đơn giá'!A:A,'Đơn giá'!D:D)</f>
        <v>17500</v>
      </c>
      <c r="AJ1124" s="138">
        <f t="shared" si="12"/>
        <v>350</v>
      </c>
      <c r="AK1124" s="138">
        <f t="shared" si="13"/>
        <v>350</v>
      </c>
      <c r="AL1124" s="138">
        <f t="shared" si="14"/>
        <v>0</v>
      </c>
      <c r="AM1124" s="138">
        <f t="shared" si="15"/>
        <v>0</v>
      </c>
      <c r="AN1124" s="138">
        <f t="shared" si="16"/>
        <v>0</v>
      </c>
      <c r="AO1124" s="139" t="str">
        <f t="array" ref="AO1124">XLOOKUP($D:$D,'DS ST'!$J:$J,'DS ST'!K:K)</f>
        <v>SC008790 - Lê Thị Bích Liểu</v>
      </c>
      <c r="AP1124" s="139" t="str">
        <f t="array" ref="AP1124">XLOOKUP($D:$D,'DS ST'!$J:$J,'DS ST'!L:L)</f>
        <v>Nguyễn Thị Cà</v>
      </c>
      <c r="AQ1124" s="139" t="str">
        <f t="array" ref="AQ1124">XLOOKUP($D:$D,'DS ST'!$J:$J,'DS ST'!M:M)</f>
        <v>HCM 034</v>
      </c>
      <c r="AR1124" s="140"/>
      <c r="AS1124" s="140"/>
      <c r="AT1124" s="135" t="str">
        <f t="array" ref="AT1124">xlookup($E:$E,'CLV2'!$A:$A,'CLV2'!$F:$F)</f>
        <v>3.LOCAL FRUITS</v>
      </c>
      <c r="AU1124" s="135" t="str">
        <f t="array" ref="AU1124">xlookup($E:$E,'CLV2'!$A:$A,'CLV2'!$G:$G)</f>
        <v>4.Chuối</v>
      </c>
      <c r="AV1124" s="142"/>
      <c r="AW1124" s="143"/>
      <c r="AX1124" s="144"/>
    </row>
    <row r="1125" ht="22.5" customHeight="1">
      <c r="A1125" s="113"/>
      <c r="B1125" s="114">
        <v>46236.0</v>
      </c>
      <c r="C1125" s="115" t="s">
        <v>1232</v>
      </c>
      <c r="D1125" s="116" t="str">
        <f>VLOOKUP(C1125,'DS ST'!A:B,2,0)</f>
        <v>VH4</v>
      </c>
      <c r="E1125" s="117">
        <v>1101366.0</v>
      </c>
      <c r="F1125" s="115" t="s">
        <v>1804</v>
      </c>
      <c r="G1125" s="115" t="s">
        <v>104</v>
      </c>
      <c r="H1125" s="118">
        <v>4.0</v>
      </c>
      <c r="I1125" s="118">
        <v>3.94</v>
      </c>
      <c r="J1125" s="119">
        <f t="shared" si="4"/>
        <v>0.06</v>
      </c>
      <c r="K1125" s="115" t="s">
        <v>5839</v>
      </c>
      <c r="L1125" s="121" t="str">
        <f t="shared" si="5"/>
        <v>PT16032031101366</v>
      </c>
      <c r="M1125" s="219" t="s">
        <v>5840</v>
      </c>
      <c r="N1125" s="122">
        <v>0.06000000000000005</v>
      </c>
      <c r="O1125" s="122"/>
      <c r="P1125" s="119">
        <f t="shared" si="6"/>
        <v>0</v>
      </c>
      <c r="Q1125" s="124"/>
      <c r="R1125" s="124"/>
      <c r="S1125" s="124"/>
      <c r="T1125" s="125" t="s">
        <v>695</v>
      </c>
      <c r="U1125" s="126" t="s">
        <v>697</v>
      </c>
      <c r="V1125" s="127" t="s">
        <v>492</v>
      </c>
      <c r="W1125" s="129" t="str">
        <f t="shared" si="7"/>
        <v>Hao hụt</v>
      </c>
      <c r="X1125" s="129" t="str">
        <f t="shared" si="34"/>
        <v/>
      </c>
      <c r="Y1125" s="154" t="s">
        <v>499</v>
      </c>
      <c r="Z1125" s="131" t="s">
        <v>745</v>
      </c>
      <c r="AA1125" s="124"/>
      <c r="AB1125" s="132"/>
      <c r="AC1125" s="133"/>
      <c r="AD1125" s="134"/>
      <c r="AE1125" s="133"/>
      <c r="AF1125" s="135" t="str">
        <f t="array" ref="AF1125">xlookup($E:$E,'CLV2'!$A:$A,'CLV2'!E:E)</f>
        <v>2.VEGETABLES</v>
      </c>
      <c r="AG1125" s="135" t="str">
        <f t="shared" si="10"/>
        <v>KG</v>
      </c>
      <c r="AH1125" s="136">
        <f t="shared" si="11"/>
        <v>0.015</v>
      </c>
      <c r="AI1125" s="137">
        <f t="array" ref="AI1125">XLOOKUP(E1125,'Đơn giá'!A:A,'Đơn giá'!D:D)</f>
        <v>55000</v>
      </c>
      <c r="AJ1125" s="138">
        <f t="shared" si="12"/>
        <v>3300</v>
      </c>
      <c r="AK1125" s="138">
        <f t="shared" si="13"/>
        <v>3300</v>
      </c>
      <c r="AL1125" s="138">
        <f t="shared" si="14"/>
        <v>0</v>
      </c>
      <c r="AM1125" s="138">
        <f t="shared" si="15"/>
        <v>0</v>
      </c>
      <c r="AN1125" s="138">
        <f t="shared" si="16"/>
        <v>0</v>
      </c>
      <c r="AO1125" s="139" t="str">
        <f t="array" ref="AO1125">XLOOKUP($D:$D,'DS ST'!$J:$J,'DS ST'!K:K)</f>
        <v>SC008790 - Lê Thị Bích Liểu</v>
      </c>
      <c r="AP1125" s="139" t="str">
        <f t="array" ref="AP1125">XLOOKUP($D:$D,'DS ST'!$J:$J,'DS ST'!L:L)</f>
        <v>Nguyễn Thị Cà</v>
      </c>
      <c r="AQ1125" s="139" t="str">
        <f t="array" ref="AQ1125">XLOOKUP($D:$D,'DS ST'!$J:$J,'DS ST'!M:M)</f>
        <v>HCM 034</v>
      </c>
      <c r="AR1125" s="140"/>
      <c r="AS1125" s="140"/>
      <c r="AT1125" s="135" t="str">
        <f t="array" ref="AT1125">xlookup($E:$E,'CLV2'!$A:$A,'CLV2'!$F:$F)</f>
        <v>3.LEAFY VEGGIES</v>
      </c>
      <c r="AU1125" s="135" t="str">
        <f t="array" ref="AU1125">xlookup($E:$E,'CLV2'!$A:$A,'CLV2'!$G:$G)</f>
        <v>4.Rau Ăn Bông</v>
      </c>
      <c r="AV1125" s="142"/>
      <c r="AW1125" s="143"/>
      <c r="AX1125" s="144"/>
    </row>
    <row r="1126" ht="22.5" customHeight="1">
      <c r="A1126" s="113"/>
      <c r="B1126" s="114">
        <v>46236.0</v>
      </c>
      <c r="C1126" s="115" t="s">
        <v>1232</v>
      </c>
      <c r="D1126" s="116" t="str">
        <f>VLOOKUP(C1126,'DS ST'!A:B,2,0)</f>
        <v>VH4</v>
      </c>
      <c r="E1126" s="117">
        <v>1101818.0</v>
      </c>
      <c r="F1126" s="115" t="s">
        <v>2303</v>
      </c>
      <c r="G1126" s="115" t="s">
        <v>104</v>
      </c>
      <c r="H1126" s="118">
        <v>3.0</v>
      </c>
      <c r="I1126" s="118">
        <v>2.96</v>
      </c>
      <c r="J1126" s="119">
        <f t="shared" si="4"/>
        <v>0.04</v>
      </c>
      <c r="K1126" s="115" t="s">
        <v>5839</v>
      </c>
      <c r="L1126" s="121" t="str">
        <f t="shared" si="5"/>
        <v>PT16032031101818</v>
      </c>
      <c r="M1126" s="219" t="s">
        <v>5840</v>
      </c>
      <c r="N1126" s="122">
        <v>0.040000000000000036</v>
      </c>
      <c r="O1126" s="122"/>
      <c r="P1126" s="119">
        <f t="shared" si="6"/>
        <v>0</v>
      </c>
      <c r="Q1126" s="124"/>
      <c r="R1126" s="124"/>
      <c r="S1126" s="124"/>
      <c r="T1126" s="125" t="s">
        <v>695</v>
      </c>
      <c r="U1126" s="126" t="s">
        <v>697</v>
      </c>
      <c r="V1126" s="127" t="s">
        <v>492</v>
      </c>
      <c r="W1126" s="129" t="str">
        <f t="shared" si="7"/>
        <v>Hao hụt</v>
      </c>
      <c r="X1126" s="129" t="str">
        <f t="shared" si="34"/>
        <v/>
      </c>
      <c r="Y1126" s="154" t="s">
        <v>499</v>
      </c>
      <c r="Z1126" s="131" t="s">
        <v>745</v>
      </c>
      <c r="AA1126" s="124"/>
      <c r="AB1126" s="132"/>
      <c r="AC1126" s="133"/>
      <c r="AD1126" s="134"/>
      <c r="AE1126" s="133"/>
      <c r="AF1126" s="135" t="str">
        <f t="array" ref="AF1126">xlookup($E:$E,'CLV2'!$A:$A,'CLV2'!E:E)</f>
        <v>2.FRUITS</v>
      </c>
      <c r="AG1126" s="135" t="str">
        <f t="shared" si="10"/>
        <v>KG</v>
      </c>
      <c r="AH1126" s="136">
        <f t="shared" si="11"/>
        <v>0.01333333333</v>
      </c>
      <c r="AI1126" s="137">
        <f t="array" ref="AI1126">XLOOKUP(E1126,'Đơn giá'!A:A,'Đơn giá'!D:D)</f>
        <v>31090</v>
      </c>
      <c r="AJ1126" s="138">
        <f t="shared" si="12"/>
        <v>1243.6</v>
      </c>
      <c r="AK1126" s="138">
        <f t="shared" si="13"/>
        <v>1243.6</v>
      </c>
      <c r="AL1126" s="138">
        <f t="shared" si="14"/>
        <v>0</v>
      </c>
      <c r="AM1126" s="138">
        <f t="shared" si="15"/>
        <v>0</v>
      </c>
      <c r="AN1126" s="138">
        <f t="shared" si="16"/>
        <v>0</v>
      </c>
      <c r="AO1126" s="139" t="str">
        <f t="array" ref="AO1126">XLOOKUP($D:$D,'DS ST'!$J:$J,'DS ST'!K:K)</f>
        <v>SC008790 - Lê Thị Bích Liểu</v>
      </c>
      <c r="AP1126" s="139" t="str">
        <f t="array" ref="AP1126">XLOOKUP($D:$D,'DS ST'!$J:$J,'DS ST'!L:L)</f>
        <v>Nguyễn Thị Cà</v>
      </c>
      <c r="AQ1126" s="139" t="str">
        <f t="array" ref="AQ1126">XLOOKUP($D:$D,'DS ST'!$J:$J,'DS ST'!M:M)</f>
        <v>HCM 034</v>
      </c>
      <c r="AR1126" s="140"/>
      <c r="AS1126" s="140"/>
      <c r="AT1126" s="135" t="str">
        <f t="array" ref="AT1126">xlookup($E:$E,'CLV2'!$A:$A,'CLV2'!$F:$F)</f>
        <v>3.LOCAL FRUITS</v>
      </c>
      <c r="AU1126" s="135" t="str">
        <f t="array" ref="AU1126">xlookup($E:$E,'CLV2'!$A:$A,'CLV2'!$G:$G)</f>
        <v>4.Trái Cây Đa Dạng</v>
      </c>
      <c r="AV1126" s="142"/>
      <c r="AW1126" s="143"/>
      <c r="AX1126" s="144"/>
    </row>
    <row r="1127" ht="22.5" customHeight="1">
      <c r="A1127" s="113"/>
      <c r="B1127" s="114">
        <v>46236.0</v>
      </c>
      <c r="C1127" s="115" t="s">
        <v>1237</v>
      </c>
      <c r="D1127" s="116" t="str">
        <f>VLOOKUP(C1127,'DS ST'!A:B,2,0)</f>
        <v>VH6</v>
      </c>
      <c r="E1127" s="117">
        <v>11073.0</v>
      </c>
      <c r="F1127" s="115" t="s">
        <v>1233</v>
      </c>
      <c r="G1127" s="115" t="s">
        <v>56</v>
      </c>
      <c r="H1127" s="118">
        <v>1.0</v>
      </c>
      <c r="I1127" s="118">
        <v>0.0</v>
      </c>
      <c r="J1127" s="119">
        <f t="shared" si="4"/>
        <v>1</v>
      </c>
      <c r="K1127" s="115" t="s">
        <v>5841</v>
      </c>
      <c r="L1127" s="121" t="str">
        <f t="shared" si="5"/>
        <v>PT160320211073</v>
      </c>
      <c r="M1127" s="219" t="s">
        <v>5842</v>
      </c>
      <c r="N1127" s="122"/>
      <c r="O1127" s="122"/>
      <c r="P1127" s="119">
        <f t="shared" si="6"/>
        <v>1</v>
      </c>
      <c r="Q1127" s="124"/>
      <c r="R1127" s="124"/>
      <c r="S1127" s="124"/>
      <c r="T1127" s="125"/>
      <c r="U1127" s="126" t="s">
        <v>697</v>
      </c>
      <c r="V1127" s="127" t="s">
        <v>1500</v>
      </c>
      <c r="W1127" s="129" t="str">
        <f t="shared" si="7"/>
        <v/>
      </c>
      <c r="X1127" s="129" t="str">
        <f t="shared" si="34"/>
        <v/>
      </c>
      <c r="Y1127" s="130" t="str">
        <f t="shared" ref="Y1127:Y1128" si="67">IF(N(P1127)&lt;=0,"",IF(OR(T1127="Hình KDB",T1127="Hình tele",ISNUMBER(SEARCH("Hình KDB",T1127)),ISNUMBER(SEARCH("Hình tele",T1127)),ISNUMBER(SEARCH("sai code",T1127)),ISNUMBER(SEARCH("Thiếu kiện",U1127))),"Kho rau",IF(AND(T1127&lt;&gt;"Hình KDB",T1127&lt;&gt;"Hình tele"),"Chưa xác định",IF(N(O1127)&gt;0,IF(OR(T1127="Hình KDB",T1127="Hình tele",ISNUMBER(SEARCH("Hình KDB",T1127)),ISNUMBER(SEARCH("Hình tele",T1127)),ISNUMBER(SEARCH("sai code",T1127)),ISNUMBER(SEARCH("Thiếu kiện",U1127))),"Kho rau","Chưa xác định"),IF(OR(T1127="Hình KDB",T1127="Hình tele",ISNUMBER(SEARCH("Hình KDB",T1127)),ISNUMBER(SEARCH("Hình tele",T1127)),ISNUMBER(SEARCH("sai code",T1127)),ISNUMBER(SEARCH("Thiếu kiện",U1127))),"Kho rau",IF(V1127="Chưa xác định","Chưa xác định",IF(OR(V1127="DC giao thiếu",V1127="TX giao thiếu kiện",V1127="Hàng không đạt CL"),"Kho rau","")))))))</f>
        <v>Chưa xác định</v>
      </c>
      <c r="Z1127" s="131" t="s">
        <v>3828</v>
      </c>
      <c r="AA1127" s="124"/>
      <c r="AB1127" s="132"/>
      <c r="AC1127" s="133"/>
      <c r="AD1127" s="134"/>
      <c r="AE1127" s="133"/>
      <c r="AF1127" s="135" t="str">
        <f t="array" ref="AF1127">xlookup($E:$E,'CLV2'!$A:$A,'CLV2'!E:E)</f>
        <v>2.VEGETABLES</v>
      </c>
      <c r="AG1127" s="135" t="str">
        <f t="shared" si="10"/>
        <v>Pack</v>
      </c>
      <c r="AH1127" s="136">
        <f t="shared" si="11"/>
        <v>1</v>
      </c>
      <c r="AI1127" s="137">
        <f t="array" ref="AI1127">XLOOKUP(E1127,'Đơn giá'!A:A,'Đơn giá'!D:D)</f>
        <v>39000</v>
      </c>
      <c r="AJ1127" s="138">
        <f t="shared" si="12"/>
        <v>39000</v>
      </c>
      <c r="AK1127" s="138">
        <f t="shared" si="13"/>
        <v>0</v>
      </c>
      <c r="AL1127" s="138">
        <f t="shared" si="14"/>
        <v>0</v>
      </c>
      <c r="AM1127" s="138">
        <f t="shared" si="15"/>
        <v>0</v>
      </c>
      <c r="AN1127" s="138">
        <f t="shared" si="16"/>
        <v>39000</v>
      </c>
      <c r="AO1127" s="139" t="str">
        <f t="array" ref="AO1127">XLOOKUP($D:$D,'DS ST'!$J:$J,'DS ST'!K:K)</f>
        <v>SC008790 - Lê Thị Bích Liểu</v>
      </c>
      <c r="AP1127" s="139" t="str">
        <f t="array" ref="AP1127">XLOOKUP($D:$D,'DS ST'!$J:$J,'DS ST'!L:L)</f>
        <v>Nguyễn Thị Cà</v>
      </c>
      <c r="AQ1127" s="139" t="str">
        <f t="array" ref="AQ1127">XLOOKUP($D:$D,'DS ST'!$J:$J,'DS ST'!M:M)</f>
        <v>HCM 034</v>
      </c>
      <c r="AR1127" s="140"/>
      <c r="AS1127" s="140"/>
      <c r="AT1127" s="135" t="str">
        <f t="array" ref="AT1127">xlookup($E:$E,'CLV2'!$A:$A,'CLV2'!$F:$F)</f>
        <v>3.LEAFY VEGGIES</v>
      </c>
      <c r="AU1127" s="135" t="str">
        <f t="array" ref="AU1127">xlookup($E:$E,'CLV2'!$A:$A,'CLV2'!$G:$G)</f>
        <v>4.Rau Ăn Bông</v>
      </c>
      <c r="AV1127" s="142"/>
      <c r="AW1127" s="143"/>
      <c r="AX1127" s="144"/>
    </row>
    <row r="1128" ht="22.5" customHeight="1">
      <c r="A1128" s="113"/>
      <c r="B1128" s="114">
        <v>46236.0</v>
      </c>
      <c r="C1128" s="115" t="s">
        <v>1237</v>
      </c>
      <c r="D1128" s="116" t="str">
        <f>VLOOKUP(C1128,'DS ST'!A:B,2,0)</f>
        <v>VH6</v>
      </c>
      <c r="E1128" s="117">
        <v>11691.0</v>
      </c>
      <c r="F1128" s="115" t="s">
        <v>2708</v>
      </c>
      <c r="G1128" s="115" t="s">
        <v>116</v>
      </c>
      <c r="H1128" s="118">
        <v>6.0</v>
      </c>
      <c r="I1128" s="118">
        <v>0.0</v>
      </c>
      <c r="J1128" s="119">
        <f t="shared" si="4"/>
        <v>6</v>
      </c>
      <c r="K1128" s="115" t="s">
        <v>5841</v>
      </c>
      <c r="L1128" s="121" t="str">
        <f t="shared" si="5"/>
        <v>PT160320211691</v>
      </c>
      <c r="M1128" s="219" t="s">
        <v>5842</v>
      </c>
      <c r="N1128" s="122"/>
      <c r="O1128" s="122"/>
      <c r="P1128" s="119">
        <f t="shared" si="6"/>
        <v>6</v>
      </c>
      <c r="Q1128" s="124"/>
      <c r="R1128" s="124"/>
      <c r="S1128" s="124"/>
      <c r="T1128" s="125"/>
      <c r="U1128" s="126" t="s">
        <v>697</v>
      </c>
      <c r="V1128" s="127" t="s">
        <v>1500</v>
      </c>
      <c r="W1128" s="129" t="str">
        <f t="shared" si="7"/>
        <v/>
      </c>
      <c r="X1128" s="129" t="str">
        <f t="shared" si="34"/>
        <v/>
      </c>
      <c r="Y1128" s="130" t="str">
        <f t="shared" si="67"/>
        <v>Chưa xác định</v>
      </c>
      <c r="Z1128" s="131" t="s">
        <v>3828</v>
      </c>
      <c r="AA1128" s="124"/>
      <c r="AB1128" s="132"/>
      <c r="AC1128" s="133"/>
      <c r="AD1128" s="134"/>
      <c r="AE1128" s="133"/>
      <c r="AF1128" s="135" t="str">
        <f t="array" ref="AF1128">xlookup($E:$E,'CLV2'!$A:$A,'CLV2'!E:E)</f>
        <v>2.VEGETABLES</v>
      </c>
      <c r="AG1128" s="135" t="str">
        <f t="shared" si="10"/>
        <v>Pack</v>
      </c>
      <c r="AH1128" s="136">
        <f t="shared" si="11"/>
        <v>1</v>
      </c>
      <c r="AI1128" s="137">
        <f t="array" ref="AI1128">XLOOKUP(E1128,'Đơn giá'!A:A,'Đơn giá'!D:D)</f>
        <v>11944</v>
      </c>
      <c r="AJ1128" s="138">
        <f t="shared" si="12"/>
        <v>71664</v>
      </c>
      <c r="AK1128" s="138">
        <f t="shared" si="13"/>
        <v>0</v>
      </c>
      <c r="AL1128" s="138">
        <f t="shared" si="14"/>
        <v>0</v>
      </c>
      <c r="AM1128" s="138">
        <f t="shared" si="15"/>
        <v>0</v>
      </c>
      <c r="AN1128" s="138">
        <f t="shared" si="16"/>
        <v>71664</v>
      </c>
      <c r="AO1128" s="139" t="str">
        <f t="array" ref="AO1128">XLOOKUP($D:$D,'DS ST'!$J:$J,'DS ST'!K:K)</f>
        <v>SC008790 - Lê Thị Bích Liểu</v>
      </c>
      <c r="AP1128" s="139" t="str">
        <f t="array" ref="AP1128">XLOOKUP($D:$D,'DS ST'!$J:$J,'DS ST'!L:L)</f>
        <v>Nguyễn Thị Cà</v>
      </c>
      <c r="AQ1128" s="139" t="str">
        <f t="array" ref="AQ1128">XLOOKUP($D:$D,'DS ST'!$J:$J,'DS ST'!M:M)</f>
        <v>HCM 034</v>
      </c>
      <c r="AR1128" s="140"/>
      <c r="AS1128" s="140"/>
      <c r="AT1128" s="135" t="str">
        <f t="array" ref="AT1128">xlookup($E:$E,'CLV2'!$A:$A,'CLV2'!$F:$F)</f>
        <v>3.ROOT VEGGIES</v>
      </c>
      <c r="AU1128" s="135" t="str">
        <f t="array" ref="AU1128">xlookup($E:$E,'CLV2'!$A:$A,'CLV2'!$G:$G)</f>
        <v>4.Các Loại Củ Khác</v>
      </c>
      <c r="AV1128" s="142"/>
      <c r="AW1128" s="143"/>
      <c r="AX1128" s="144"/>
    </row>
    <row r="1129" ht="22.5" customHeight="1">
      <c r="A1129" s="113"/>
      <c r="B1129" s="114">
        <v>46236.0</v>
      </c>
      <c r="C1129" s="115" t="s">
        <v>1237</v>
      </c>
      <c r="D1129" s="116" t="str">
        <f>VLOOKUP(C1129,'DS ST'!A:B,2,0)</f>
        <v>VH6</v>
      </c>
      <c r="E1129" s="117">
        <v>1101077.0</v>
      </c>
      <c r="F1129" s="115" t="s">
        <v>1002</v>
      </c>
      <c r="G1129" s="115" t="s">
        <v>104</v>
      </c>
      <c r="H1129" s="118">
        <v>6.0</v>
      </c>
      <c r="I1129" s="118">
        <v>5.96</v>
      </c>
      <c r="J1129" s="119">
        <f t="shared" si="4"/>
        <v>0.04</v>
      </c>
      <c r="K1129" s="115" t="s">
        <v>5841</v>
      </c>
      <c r="L1129" s="121" t="str">
        <f t="shared" si="5"/>
        <v>PT16032021101077</v>
      </c>
      <c r="M1129" s="219" t="s">
        <v>5842</v>
      </c>
      <c r="N1129" s="122"/>
      <c r="O1129" s="122">
        <v>0.040000000000000036</v>
      </c>
      <c r="P1129" s="119">
        <f t="shared" si="6"/>
        <v>0</v>
      </c>
      <c r="Q1129" s="153" t="s">
        <v>5843</v>
      </c>
      <c r="R1129" s="124"/>
      <c r="S1129" s="124"/>
      <c r="T1129" s="125"/>
      <c r="U1129" s="126" t="s">
        <v>697</v>
      </c>
      <c r="V1129" s="127" t="s">
        <v>3037</v>
      </c>
      <c r="W1129" s="129" t="str">
        <f t="shared" si="7"/>
        <v/>
      </c>
      <c r="X1129" s="129" t="str">
        <f t="shared" si="34"/>
        <v>Siêu thị</v>
      </c>
      <c r="Y1129" s="154"/>
      <c r="Z1129" s="131" t="s">
        <v>745</v>
      </c>
      <c r="AA1129" s="124"/>
      <c r="AB1129" s="132"/>
      <c r="AC1129" s="133"/>
      <c r="AD1129" s="134"/>
      <c r="AE1129" s="133"/>
      <c r="AF1129" s="135" t="str">
        <f t="array" ref="AF1129">xlookup($E:$E,'CLV2'!$A:$A,'CLV2'!E:E)</f>
        <v>2.FRUITS</v>
      </c>
      <c r="AG1129" s="135" t="str">
        <f t="shared" si="10"/>
        <v>KG</v>
      </c>
      <c r="AH1129" s="136">
        <f t="shared" si="11"/>
        <v>0.006666666667</v>
      </c>
      <c r="AI1129" s="137">
        <f t="array" ref="AI1129">XLOOKUP(E1129,'Đơn giá'!A:A,'Đơn giá'!D:D)</f>
        <v>45000</v>
      </c>
      <c r="AJ1129" s="138">
        <f t="shared" si="12"/>
        <v>1800</v>
      </c>
      <c r="AK1129" s="138">
        <f t="shared" si="13"/>
        <v>0</v>
      </c>
      <c r="AL1129" s="138">
        <f t="shared" si="14"/>
        <v>1800</v>
      </c>
      <c r="AM1129" s="138">
        <f t="shared" si="15"/>
        <v>0</v>
      </c>
      <c r="AN1129" s="138">
        <f t="shared" si="16"/>
        <v>0</v>
      </c>
      <c r="AO1129" s="139" t="str">
        <f t="array" ref="AO1129">XLOOKUP($D:$D,'DS ST'!$J:$J,'DS ST'!K:K)</f>
        <v>SC008790 - Lê Thị Bích Liểu</v>
      </c>
      <c r="AP1129" s="139" t="str">
        <f t="array" ref="AP1129">XLOOKUP($D:$D,'DS ST'!$J:$J,'DS ST'!L:L)</f>
        <v>Nguyễn Thị Cà</v>
      </c>
      <c r="AQ1129" s="139" t="str">
        <f t="array" ref="AQ1129">XLOOKUP($D:$D,'DS ST'!$J:$J,'DS ST'!M:M)</f>
        <v>HCM 034</v>
      </c>
      <c r="AR1129" s="140"/>
      <c r="AS1129" s="140"/>
      <c r="AT1129" s="135" t="str">
        <f t="array" ref="AT1129">xlookup($E:$E,'CLV2'!$A:$A,'CLV2'!$F:$F)</f>
        <v>3.LOCAL FRUITS</v>
      </c>
      <c r="AU1129" s="135" t="str">
        <f t="array" ref="AU1129">xlookup($E:$E,'CLV2'!$A:$A,'CLV2'!$G:$G)</f>
        <v>4.Trái Cây Đa Dạng</v>
      </c>
      <c r="AV1129" s="142"/>
      <c r="AW1129" s="143"/>
      <c r="AX1129" s="144"/>
    </row>
    <row r="1130" ht="22.5" customHeight="1">
      <c r="A1130" s="113"/>
      <c r="B1130" s="114">
        <v>46236.0</v>
      </c>
      <c r="C1130" s="115" t="s">
        <v>1237</v>
      </c>
      <c r="D1130" s="116" t="str">
        <f>VLOOKUP(C1130,'DS ST'!A:B,2,0)</f>
        <v>VH6</v>
      </c>
      <c r="E1130" s="117">
        <v>1101079.0</v>
      </c>
      <c r="F1130" s="115" t="s">
        <v>2047</v>
      </c>
      <c r="G1130" s="115" t="s">
        <v>104</v>
      </c>
      <c r="H1130" s="118">
        <v>6.2</v>
      </c>
      <c r="I1130" s="118">
        <v>6.12</v>
      </c>
      <c r="J1130" s="119">
        <f t="shared" si="4"/>
        <v>0.08</v>
      </c>
      <c r="K1130" s="115" t="s">
        <v>5841</v>
      </c>
      <c r="L1130" s="121" t="str">
        <f t="shared" si="5"/>
        <v>PT16032021101079</v>
      </c>
      <c r="M1130" s="219" t="s">
        <v>5842</v>
      </c>
      <c r="N1130" s="122">
        <v>0.08000000000000007</v>
      </c>
      <c r="O1130" s="122"/>
      <c r="P1130" s="119">
        <f t="shared" si="6"/>
        <v>0</v>
      </c>
      <c r="Q1130" s="124"/>
      <c r="R1130" s="124"/>
      <c r="S1130" s="124"/>
      <c r="T1130" s="125" t="s">
        <v>695</v>
      </c>
      <c r="U1130" s="126" t="s">
        <v>697</v>
      </c>
      <c r="V1130" s="127" t="s">
        <v>492</v>
      </c>
      <c r="W1130" s="129" t="str">
        <f t="shared" si="7"/>
        <v>Hao hụt</v>
      </c>
      <c r="X1130" s="129" t="str">
        <f t="shared" si="34"/>
        <v/>
      </c>
      <c r="Y1130" s="154" t="s">
        <v>499</v>
      </c>
      <c r="Z1130" s="131" t="s">
        <v>745</v>
      </c>
      <c r="AA1130" s="124"/>
      <c r="AB1130" s="132"/>
      <c r="AC1130" s="133"/>
      <c r="AD1130" s="134"/>
      <c r="AE1130" s="133"/>
      <c r="AF1130" s="135" t="str">
        <f t="array" ref="AF1130">xlookup($E:$E,'CLV2'!$A:$A,'CLV2'!E:E)</f>
        <v>2.FRUITS</v>
      </c>
      <c r="AG1130" s="135" t="str">
        <f t="shared" si="10"/>
        <v>KG</v>
      </c>
      <c r="AH1130" s="136">
        <f t="shared" si="11"/>
        <v>0.01290322581</v>
      </c>
      <c r="AI1130" s="137">
        <f t="array" ref="AI1130">XLOOKUP(E1130,'Đơn giá'!A:A,'Đơn giá'!D:D)</f>
        <v>69416</v>
      </c>
      <c r="AJ1130" s="138">
        <f t="shared" si="12"/>
        <v>5553.28</v>
      </c>
      <c r="AK1130" s="138">
        <f t="shared" si="13"/>
        <v>5553.28</v>
      </c>
      <c r="AL1130" s="138">
        <f t="shared" si="14"/>
        <v>0</v>
      </c>
      <c r="AM1130" s="138">
        <f t="shared" si="15"/>
        <v>0</v>
      </c>
      <c r="AN1130" s="138">
        <f t="shared" si="16"/>
        <v>0</v>
      </c>
      <c r="AO1130" s="139" t="str">
        <f t="array" ref="AO1130">XLOOKUP($D:$D,'DS ST'!$J:$J,'DS ST'!K:K)</f>
        <v>SC008790 - Lê Thị Bích Liểu</v>
      </c>
      <c r="AP1130" s="139" t="str">
        <f t="array" ref="AP1130">XLOOKUP($D:$D,'DS ST'!$J:$J,'DS ST'!L:L)</f>
        <v>Nguyễn Thị Cà</v>
      </c>
      <c r="AQ1130" s="139" t="str">
        <f t="array" ref="AQ1130">XLOOKUP($D:$D,'DS ST'!$J:$J,'DS ST'!M:M)</f>
        <v>HCM 034</v>
      </c>
      <c r="AR1130" s="140"/>
      <c r="AS1130" s="140"/>
      <c r="AT1130" s="135" t="str">
        <f t="array" ref="AT1130">xlookup($E:$E,'CLV2'!$A:$A,'CLV2'!$F:$F)</f>
        <v>3.LOCAL FRUITS</v>
      </c>
      <c r="AU1130" s="135" t="str">
        <f t="array" ref="AU1130">xlookup($E:$E,'CLV2'!$A:$A,'CLV2'!$G:$G)</f>
        <v>4.Bơ</v>
      </c>
      <c r="AV1130" s="142"/>
      <c r="AW1130" s="143"/>
      <c r="AX1130" s="144"/>
    </row>
    <row r="1131" ht="22.5" customHeight="1">
      <c r="A1131" s="113"/>
      <c r="B1131" s="114">
        <v>46236.0</v>
      </c>
      <c r="C1131" s="115" t="s">
        <v>1237</v>
      </c>
      <c r="D1131" s="116" t="str">
        <f>VLOOKUP(C1131,'DS ST'!A:B,2,0)</f>
        <v>VH6</v>
      </c>
      <c r="E1131" s="117">
        <v>1101302.0</v>
      </c>
      <c r="F1131" s="115" t="s">
        <v>944</v>
      </c>
      <c r="G1131" s="115" t="s">
        <v>104</v>
      </c>
      <c r="H1131" s="118">
        <v>16.0</v>
      </c>
      <c r="I1131" s="118">
        <v>15.62</v>
      </c>
      <c r="J1131" s="119">
        <f t="shared" si="4"/>
        <v>0.38</v>
      </c>
      <c r="K1131" s="115" t="s">
        <v>5841</v>
      </c>
      <c r="L1131" s="121" t="str">
        <f t="shared" si="5"/>
        <v>PT16032021101302</v>
      </c>
      <c r="M1131" s="219" t="s">
        <v>5842</v>
      </c>
      <c r="N1131" s="122">
        <v>0.3800000000000008</v>
      </c>
      <c r="O1131" s="122"/>
      <c r="P1131" s="119">
        <f t="shared" si="6"/>
        <v>0</v>
      </c>
      <c r="Q1131" s="124"/>
      <c r="R1131" s="124"/>
      <c r="S1131" s="124"/>
      <c r="T1131" s="125" t="s">
        <v>695</v>
      </c>
      <c r="U1131" s="126" t="s">
        <v>697</v>
      </c>
      <c r="V1131" s="127" t="s">
        <v>492</v>
      </c>
      <c r="W1131" s="129" t="str">
        <f t="shared" si="7"/>
        <v>Hao hụt</v>
      </c>
      <c r="X1131" s="129" t="str">
        <f t="shared" si="34"/>
        <v/>
      </c>
      <c r="Y1131" s="154" t="s">
        <v>499</v>
      </c>
      <c r="Z1131" s="131" t="s">
        <v>745</v>
      </c>
      <c r="AA1131" s="124"/>
      <c r="AB1131" s="132"/>
      <c r="AC1131" s="133"/>
      <c r="AD1131" s="134"/>
      <c r="AE1131" s="133"/>
      <c r="AF1131" s="135" t="str">
        <f t="array" ref="AF1131">xlookup($E:$E,'CLV2'!$A:$A,'CLV2'!E:E)</f>
        <v>2.FRUITS</v>
      </c>
      <c r="AG1131" s="135" t="str">
        <f t="shared" si="10"/>
        <v>KG</v>
      </c>
      <c r="AH1131" s="136">
        <f t="shared" si="11"/>
        <v>0.02375</v>
      </c>
      <c r="AI1131" s="137">
        <f t="array" ref="AI1131">XLOOKUP(E1131,'Đơn giá'!A:A,'Đơn giá'!D:D)</f>
        <v>17500</v>
      </c>
      <c r="AJ1131" s="138">
        <f t="shared" si="12"/>
        <v>6650</v>
      </c>
      <c r="AK1131" s="138">
        <f t="shared" si="13"/>
        <v>6650</v>
      </c>
      <c r="AL1131" s="138">
        <f t="shared" si="14"/>
        <v>0</v>
      </c>
      <c r="AM1131" s="138">
        <f t="shared" si="15"/>
        <v>0</v>
      </c>
      <c r="AN1131" s="138">
        <f t="shared" si="16"/>
        <v>0</v>
      </c>
      <c r="AO1131" s="139" t="str">
        <f t="array" ref="AO1131">XLOOKUP($D:$D,'DS ST'!$J:$J,'DS ST'!K:K)</f>
        <v>SC008790 - Lê Thị Bích Liểu</v>
      </c>
      <c r="AP1131" s="139" t="str">
        <f t="array" ref="AP1131">XLOOKUP($D:$D,'DS ST'!$J:$J,'DS ST'!L:L)</f>
        <v>Nguyễn Thị Cà</v>
      </c>
      <c r="AQ1131" s="139" t="str">
        <f t="array" ref="AQ1131">XLOOKUP($D:$D,'DS ST'!$J:$J,'DS ST'!M:M)</f>
        <v>HCM 034</v>
      </c>
      <c r="AR1131" s="140"/>
      <c r="AS1131" s="140"/>
      <c r="AT1131" s="135" t="str">
        <f t="array" ref="AT1131">xlookup($E:$E,'CLV2'!$A:$A,'CLV2'!$F:$F)</f>
        <v>3.LOCAL FRUITS</v>
      </c>
      <c r="AU1131" s="135" t="str">
        <f t="array" ref="AU1131">xlookup($E:$E,'CLV2'!$A:$A,'CLV2'!$G:$G)</f>
        <v>4.Chuối</v>
      </c>
      <c r="AV1131" s="142"/>
      <c r="AW1131" s="143"/>
      <c r="AX1131" s="144"/>
    </row>
    <row r="1132" ht="22.5" customHeight="1">
      <c r="A1132" s="113"/>
      <c r="B1132" s="114">
        <v>46236.0</v>
      </c>
      <c r="C1132" s="115" t="s">
        <v>1237</v>
      </c>
      <c r="D1132" s="116" t="str">
        <f>VLOOKUP(C1132,'DS ST'!A:B,2,0)</f>
        <v>VH6</v>
      </c>
      <c r="E1132" s="117">
        <v>1101377.0</v>
      </c>
      <c r="F1132" s="115" t="s">
        <v>1085</v>
      </c>
      <c r="G1132" s="115" t="s">
        <v>104</v>
      </c>
      <c r="H1132" s="118">
        <v>2.0</v>
      </c>
      <c r="I1132" s="118">
        <v>1.96</v>
      </c>
      <c r="J1132" s="119">
        <f t="shared" si="4"/>
        <v>0.04</v>
      </c>
      <c r="K1132" s="115" t="s">
        <v>5841</v>
      </c>
      <c r="L1132" s="121" t="str">
        <f t="shared" si="5"/>
        <v>PT16032021101377</v>
      </c>
      <c r="M1132" s="219" t="s">
        <v>5842</v>
      </c>
      <c r="N1132" s="122">
        <v>0.040000000000000036</v>
      </c>
      <c r="O1132" s="122"/>
      <c r="P1132" s="119">
        <f t="shared" si="6"/>
        <v>0</v>
      </c>
      <c r="Q1132" s="124"/>
      <c r="R1132" s="124"/>
      <c r="S1132" s="124"/>
      <c r="T1132" s="125" t="s">
        <v>695</v>
      </c>
      <c r="U1132" s="126" t="s">
        <v>697</v>
      </c>
      <c r="V1132" s="127" t="s">
        <v>492</v>
      </c>
      <c r="W1132" s="129" t="str">
        <f t="shared" si="7"/>
        <v>Hao hụt</v>
      </c>
      <c r="X1132" s="129" t="str">
        <f t="shared" si="34"/>
        <v/>
      </c>
      <c r="Y1132" s="154" t="s">
        <v>499</v>
      </c>
      <c r="Z1132" s="131" t="s">
        <v>745</v>
      </c>
      <c r="AA1132" s="124"/>
      <c r="AB1132" s="132"/>
      <c r="AC1132" s="133"/>
      <c r="AD1132" s="134"/>
      <c r="AE1132" s="133"/>
      <c r="AF1132" s="135" t="str">
        <f t="array" ref="AF1132">xlookup($E:$E,'CLV2'!$A:$A,'CLV2'!E:E)</f>
        <v>2.VEGETABLES</v>
      </c>
      <c r="AG1132" s="135" t="str">
        <f t="shared" si="10"/>
        <v>KG</v>
      </c>
      <c r="AH1132" s="136">
        <f t="shared" si="11"/>
        <v>0.02</v>
      </c>
      <c r="AI1132" s="137">
        <f t="array" ref="AI1132">XLOOKUP(E1132,'Đơn giá'!A:A,'Đơn giá'!D:D)</f>
        <v>60000</v>
      </c>
      <c r="AJ1132" s="138">
        <f t="shared" si="12"/>
        <v>2400</v>
      </c>
      <c r="AK1132" s="138">
        <f t="shared" si="13"/>
        <v>2400</v>
      </c>
      <c r="AL1132" s="138">
        <f t="shared" si="14"/>
        <v>0</v>
      </c>
      <c r="AM1132" s="138">
        <f t="shared" si="15"/>
        <v>0</v>
      </c>
      <c r="AN1132" s="138">
        <f t="shared" si="16"/>
        <v>0</v>
      </c>
      <c r="AO1132" s="139" t="str">
        <f t="array" ref="AO1132">XLOOKUP($D:$D,'DS ST'!$J:$J,'DS ST'!K:K)</f>
        <v>SC008790 - Lê Thị Bích Liểu</v>
      </c>
      <c r="AP1132" s="139" t="str">
        <f t="array" ref="AP1132">XLOOKUP($D:$D,'DS ST'!$J:$J,'DS ST'!L:L)</f>
        <v>Nguyễn Thị Cà</v>
      </c>
      <c r="AQ1132" s="139" t="str">
        <f t="array" ref="AQ1132">XLOOKUP($D:$D,'DS ST'!$J:$J,'DS ST'!M:M)</f>
        <v>HCM 034</v>
      </c>
      <c r="AR1132" s="140"/>
      <c r="AS1132" s="140"/>
      <c r="AT1132" s="135" t="str">
        <f t="array" ref="AT1132">xlookup($E:$E,'CLV2'!$A:$A,'CLV2'!$F:$F)</f>
        <v>3.LEAFY VEGGIES</v>
      </c>
      <c r="AU1132" s="135" t="str">
        <f t="array" ref="AU1132">xlookup($E:$E,'CLV2'!$A:$A,'CLV2'!$G:$G)</f>
        <v>4.Rau Ăn Bông</v>
      </c>
      <c r="AV1132" s="142"/>
      <c r="AW1132" s="143"/>
      <c r="AX1132" s="144"/>
    </row>
    <row r="1133" ht="22.5" customHeight="1">
      <c r="A1133" s="113"/>
      <c r="B1133" s="114">
        <v>46236.0</v>
      </c>
      <c r="C1133" s="115" t="s">
        <v>1242</v>
      </c>
      <c r="D1133" s="116" t="str">
        <f>VLOOKUP(C1133,'DS ST'!A:B,2,0)</f>
        <v>VHT</v>
      </c>
      <c r="E1133" s="117">
        <v>1100867.0</v>
      </c>
      <c r="F1133" s="115" t="s">
        <v>924</v>
      </c>
      <c r="G1133" s="115" t="s">
        <v>104</v>
      </c>
      <c r="H1133" s="118">
        <v>6.0</v>
      </c>
      <c r="I1133" s="118">
        <v>5.825</v>
      </c>
      <c r="J1133" s="119">
        <f t="shared" si="4"/>
        <v>0.175</v>
      </c>
      <c r="K1133" s="115" t="s">
        <v>4944</v>
      </c>
      <c r="L1133" s="121" t="str">
        <f t="shared" si="5"/>
        <v>PT16032011100867</v>
      </c>
      <c r="M1133" s="219" t="s">
        <v>5844</v>
      </c>
      <c r="N1133" s="122">
        <v>0.17499999999999982</v>
      </c>
      <c r="O1133" s="122"/>
      <c r="P1133" s="119">
        <f t="shared" si="6"/>
        <v>0</v>
      </c>
      <c r="Q1133" s="124"/>
      <c r="R1133" s="124"/>
      <c r="S1133" s="124"/>
      <c r="T1133" s="125" t="s">
        <v>695</v>
      </c>
      <c r="U1133" s="126" t="s">
        <v>697</v>
      </c>
      <c r="V1133" s="127" t="s">
        <v>492</v>
      </c>
      <c r="W1133" s="129" t="str">
        <f t="shared" si="7"/>
        <v>Hao hụt</v>
      </c>
      <c r="X1133" s="129" t="str">
        <f t="shared" si="34"/>
        <v/>
      </c>
      <c r="Y1133" s="154" t="s">
        <v>499</v>
      </c>
      <c r="Z1133" s="131" t="s">
        <v>745</v>
      </c>
      <c r="AA1133" s="124"/>
      <c r="AB1133" s="132"/>
      <c r="AC1133" s="133"/>
      <c r="AD1133" s="134"/>
      <c r="AE1133" s="133"/>
      <c r="AF1133" s="135" t="str">
        <f t="array" ref="AF1133">xlookup($E:$E,'CLV2'!$A:$A,'CLV2'!E:E)</f>
        <v>2.FRUITS</v>
      </c>
      <c r="AG1133" s="135" t="str">
        <f t="shared" si="10"/>
        <v>KG</v>
      </c>
      <c r="AH1133" s="136">
        <f t="shared" si="11"/>
        <v>0.02916666667</v>
      </c>
      <c r="AI1133" s="137">
        <f t="array" ref="AI1133">XLOOKUP(E1133,'Đơn giá'!A:A,'Đơn giá'!D:D)</f>
        <v>33000</v>
      </c>
      <c r="AJ1133" s="138">
        <f t="shared" si="12"/>
        <v>5775</v>
      </c>
      <c r="AK1133" s="138">
        <f t="shared" si="13"/>
        <v>5775</v>
      </c>
      <c r="AL1133" s="138">
        <f t="shared" si="14"/>
        <v>0</v>
      </c>
      <c r="AM1133" s="138">
        <f t="shared" si="15"/>
        <v>0</v>
      </c>
      <c r="AN1133" s="138">
        <f t="shared" si="16"/>
        <v>0</v>
      </c>
      <c r="AO1133" s="139" t="str">
        <f t="array" ref="AO1133">XLOOKUP($D:$D,'DS ST'!$J:$J,'DS ST'!K:K)</f>
        <v>SC008010 - Lê Nguyễn Ngọc Phượng</v>
      </c>
      <c r="AP1133" s="139" t="str">
        <f t="array" ref="AP1133">XLOOKUP($D:$D,'DS ST'!$J:$J,'DS ST'!L:L)</f>
        <v>Nguyễn Thị Cà</v>
      </c>
      <c r="AQ1133" s="139" t="str">
        <f t="array" ref="AQ1133">XLOOKUP($D:$D,'DS ST'!$J:$J,'DS ST'!M:M)</f>
        <v>HCM 016</v>
      </c>
      <c r="AR1133" s="140"/>
      <c r="AS1133" s="140"/>
      <c r="AT1133" s="135" t="str">
        <f t="array" ref="AT1133">xlookup($E:$E,'CLV2'!$A:$A,'CLV2'!$F:$F)</f>
        <v>3.LOCAL FRUITS</v>
      </c>
      <c r="AU1133" s="135" t="str">
        <f t="array" ref="AU1133">xlookup($E:$E,'CLV2'!$A:$A,'CLV2'!$G:$G)</f>
        <v>4.Bưởi</v>
      </c>
      <c r="AV1133" s="142"/>
      <c r="AW1133" s="143"/>
      <c r="AX1133" s="144"/>
    </row>
    <row r="1134" ht="22.5" customHeight="1">
      <c r="A1134" s="113"/>
      <c r="B1134" s="114">
        <v>46236.0</v>
      </c>
      <c r="C1134" s="115" t="s">
        <v>1242</v>
      </c>
      <c r="D1134" s="116" t="str">
        <f>VLOOKUP(C1134,'DS ST'!A:B,2,0)</f>
        <v>VHT</v>
      </c>
      <c r="E1134" s="117">
        <v>1101377.0</v>
      </c>
      <c r="F1134" s="115" t="s">
        <v>1085</v>
      </c>
      <c r="G1134" s="115" t="s">
        <v>104</v>
      </c>
      <c r="H1134" s="118">
        <v>2.0</v>
      </c>
      <c r="I1134" s="118">
        <v>1.97</v>
      </c>
      <c r="J1134" s="119">
        <f t="shared" si="4"/>
        <v>0.03</v>
      </c>
      <c r="K1134" s="115" t="s">
        <v>4944</v>
      </c>
      <c r="L1134" s="121" t="str">
        <f t="shared" si="5"/>
        <v>PT16032011101377</v>
      </c>
      <c r="M1134" s="219" t="s">
        <v>5844</v>
      </c>
      <c r="N1134" s="122">
        <v>0.030000000000000027</v>
      </c>
      <c r="O1134" s="122"/>
      <c r="P1134" s="119">
        <f t="shared" si="6"/>
        <v>0</v>
      </c>
      <c r="Q1134" s="124"/>
      <c r="R1134" s="124"/>
      <c r="S1134" s="124"/>
      <c r="T1134" s="125" t="s">
        <v>695</v>
      </c>
      <c r="U1134" s="126" t="s">
        <v>697</v>
      </c>
      <c r="V1134" s="127" t="s">
        <v>492</v>
      </c>
      <c r="W1134" s="129" t="str">
        <f t="shared" si="7"/>
        <v>Hao hụt</v>
      </c>
      <c r="X1134" s="129" t="str">
        <f t="shared" si="34"/>
        <v/>
      </c>
      <c r="Y1134" s="154" t="s">
        <v>499</v>
      </c>
      <c r="Z1134" s="131" t="s">
        <v>745</v>
      </c>
      <c r="AA1134" s="124"/>
      <c r="AB1134" s="132"/>
      <c r="AC1134" s="133"/>
      <c r="AD1134" s="134"/>
      <c r="AE1134" s="133"/>
      <c r="AF1134" s="135" t="str">
        <f t="array" ref="AF1134">xlookup($E:$E,'CLV2'!$A:$A,'CLV2'!E:E)</f>
        <v>2.VEGETABLES</v>
      </c>
      <c r="AG1134" s="135" t="str">
        <f t="shared" si="10"/>
        <v>KG</v>
      </c>
      <c r="AH1134" s="136">
        <f t="shared" si="11"/>
        <v>0.015</v>
      </c>
      <c r="AI1134" s="137">
        <f t="array" ref="AI1134">XLOOKUP(E1134,'Đơn giá'!A:A,'Đơn giá'!D:D)</f>
        <v>60000</v>
      </c>
      <c r="AJ1134" s="138">
        <f t="shared" si="12"/>
        <v>1800</v>
      </c>
      <c r="AK1134" s="138">
        <f t="shared" si="13"/>
        <v>1800</v>
      </c>
      <c r="AL1134" s="138">
        <f t="shared" si="14"/>
        <v>0</v>
      </c>
      <c r="AM1134" s="138">
        <f t="shared" si="15"/>
        <v>0</v>
      </c>
      <c r="AN1134" s="138">
        <f t="shared" si="16"/>
        <v>0</v>
      </c>
      <c r="AO1134" s="139" t="str">
        <f t="array" ref="AO1134">XLOOKUP($D:$D,'DS ST'!$J:$J,'DS ST'!K:K)</f>
        <v>SC008010 - Lê Nguyễn Ngọc Phượng</v>
      </c>
      <c r="AP1134" s="139" t="str">
        <f t="array" ref="AP1134">XLOOKUP($D:$D,'DS ST'!$J:$J,'DS ST'!L:L)</f>
        <v>Nguyễn Thị Cà</v>
      </c>
      <c r="AQ1134" s="139" t="str">
        <f t="array" ref="AQ1134">XLOOKUP($D:$D,'DS ST'!$J:$J,'DS ST'!M:M)</f>
        <v>HCM 016</v>
      </c>
      <c r="AR1134" s="140"/>
      <c r="AS1134" s="140"/>
      <c r="AT1134" s="135" t="str">
        <f t="array" ref="AT1134">xlookup($E:$E,'CLV2'!$A:$A,'CLV2'!$F:$F)</f>
        <v>3.LEAFY VEGGIES</v>
      </c>
      <c r="AU1134" s="135" t="str">
        <f t="array" ref="AU1134">xlookup($E:$E,'CLV2'!$A:$A,'CLV2'!$G:$G)</f>
        <v>4.Rau Ăn Bông</v>
      </c>
      <c r="AV1134" s="142"/>
      <c r="AW1134" s="143"/>
      <c r="AX1134" s="144"/>
    </row>
    <row r="1135" ht="22.5" customHeight="1">
      <c r="A1135" s="113"/>
      <c r="B1135" s="114">
        <v>46236.0</v>
      </c>
      <c r="C1135" s="115" t="s">
        <v>1242</v>
      </c>
      <c r="D1135" s="116" t="str">
        <f>VLOOKUP(C1135,'DS ST'!A:B,2,0)</f>
        <v>VHT</v>
      </c>
      <c r="E1135" s="117">
        <v>1101818.0</v>
      </c>
      <c r="F1135" s="115" t="s">
        <v>2303</v>
      </c>
      <c r="G1135" s="115" t="s">
        <v>104</v>
      </c>
      <c r="H1135" s="118">
        <v>3.0</v>
      </c>
      <c r="I1135" s="118">
        <v>2.985</v>
      </c>
      <c r="J1135" s="119">
        <f t="shared" si="4"/>
        <v>0.015</v>
      </c>
      <c r="K1135" s="115" t="s">
        <v>4944</v>
      </c>
      <c r="L1135" s="121" t="str">
        <f t="shared" si="5"/>
        <v>PT16032011101818</v>
      </c>
      <c r="M1135" s="219" t="s">
        <v>5844</v>
      </c>
      <c r="N1135" s="122">
        <v>0.015000000000000124</v>
      </c>
      <c r="O1135" s="122"/>
      <c r="P1135" s="119">
        <f t="shared" si="6"/>
        <v>0</v>
      </c>
      <c r="Q1135" s="124"/>
      <c r="R1135" s="124"/>
      <c r="S1135" s="124"/>
      <c r="T1135" s="125" t="s">
        <v>695</v>
      </c>
      <c r="U1135" s="126" t="s">
        <v>697</v>
      </c>
      <c r="V1135" s="127" t="s">
        <v>492</v>
      </c>
      <c r="W1135" s="129" t="str">
        <f t="shared" si="7"/>
        <v>Hao hụt</v>
      </c>
      <c r="X1135" s="129" t="str">
        <f t="shared" si="34"/>
        <v/>
      </c>
      <c r="Y1135" s="154" t="s">
        <v>499</v>
      </c>
      <c r="Z1135" s="131" t="s">
        <v>745</v>
      </c>
      <c r="AA1135" s="124"/>
      <c r="AB1135" s="132"/>
      <c r="AC1135" s="133"/>
      <c r="AD1135" s="134"/>
      <c r="AE1135" s="133"/>
      <c r="AF1135" s="135" t="str">
        <f t="array" ref="AF1135">xlookup($E:$E,'CLV2'!$A:$A,'CLV2'!E:E)</f>
        <v>2.FRUITS</v>
      </c>
      <c r="AG1135" s="135" t="str">
        <f t="shared" si="10"/>
        <v>KG</v>
      </c>
      <c r="AH1135" s="136">
        <f t="shared" si="11"/>
        <v>0.005</v>
      </c>
      <c r="AI1135" s="137">
        <f t="array" ref="AI1135">XLOOKUP(E1135,'Đơn giá'!A:A,'Đơn giá'!D:D)</f>
        <v>31090</v>
      </c>
      <c r="AJ1135" s="138">
        <f t="shared" si="12"/>
        <v>466.35</v>
      </c>
      <c r="AK1135" s="138">
        <f t="shared" si="13"/>
        <v>466.35</v>
      </c>
      <c r="AL1135" s="138">
        <f t="shared" si="14"/>
        <v>0</v>
      </c>
      <c r="AM1135" s="138">
        <f t="shared" si="15"/>
        <v>0</v>
      </c>
      <c r="AN1135" s="138">
        <f t="shared" si="16"/>
        <v>0</v>
      </c>
      <c r="AO1135" s="139" t="str">
        <f t="array" ref="AO1135">XLOOKUP($D:$D,'DS ST'!$J:$J,'DS ST'!K:K)</f>
        <v>SC008010 - Lê Nguyễn Ngọc Phượng</v>
      </c>
      <c r="AP1135" s="139" t="str">
        <f t="array" ref="AP1135">XLOOKUP($D:$D,'DS ST'!$J:$J,'DS ST'!L:L)</f>
        <v>Nguyễn Thị Cà</v>
      </c>
      <c r="AQ1135" s="139" t="str">
        <f t="array" ref="AQ1135">XLOOKUP($D:$D,'DS ST'!$J:$J,'DS ST'!M:M)</f>
        <v>HCM 016</v>
      </c>
      <c r="AR1135" s="140"/>
      <c r="AS1135" s="140"/>
      <c r="AT1135" s="135" t="str">
        <f t="array" ref="AT1135">xlookup($E:$E,'CLV2'!$A:$A,'CLV2'!$F:$F)</f>
        <v>3.LOCAL FRUITS</v>
      </c>
      <c r="AU1135" s="135" t="str">
        <f t="array" ref="AU1135">xlookup($E:$E,'CLV2'!$A:$A,'CLV2'!$G:$G)</f>
        <v>4.Trái Cây Đa Dạng</v>
      </c>
      <c r="AV1135" s="142"/>
      <c r="AW1135" s="143"/>
      <c r="AX1135" s="144"/>
    </row>
    <row r="1136" ht="22.5" customHeight="1">
      <c r="A1136" s="113"/>
      <c r="B1136" s="114">
        <v>46236.0</v>
      </c>
      <c r="C1136" s="115" t="s">
        <v>1249</v>
      </c>
      <c r="D1136" s="116" t="str">
        <f>VLOOKUP(C1136,'DS ST'!A:B,2,0)</f>
        <v>VPC</v>
      </c>
      <c r="E1136" s="117">
        <v>8.938525767295E12</v>
      </c>
      <c r="F1136" s="115" t="s">
        <v>1476</v>
      </c>
      <c r="G1136" s="115" t="s">
        <v>29</v>
      </c>
      <c r="H1136" s="118">
        <v>3.0</v>
      </c>
      <c r="I1136" s="118">
        <v>2.0</v>
      </c>
      <c r="J1136" s="119">
        <f t="shared" si="4"/>
        <v>1</v>
      </c>
      <c r="K1136" s="115" t="s">
        <v>5845</v>
      </c>
      <c r="L1136" s="121" t="str">
        <f t="shared" si="5"/>
        <v>PT16032008938525767295</v>
      </c>
      <c r="M1136" s="219" t="s">
        <v>5846</v>
      </c>
      <c r="N1136" s="122"/>
      <c r="O1136" s="122"/>
      <c r="P1136" s="119">
        <f t="shared" si="6"/>
        <v>1</v>
      </c>
      <c r="Q1136" s="124"/>
      <c r="R1136" s="124"/>
      <c r="S1136" s="124"/>
      <c r="T1136" s="125"/>
      <c r="U1136" s="126" t="s">
        <v>697</v>
      </c>
      <c r="V1136" s="127" t="s">
        <v>1500</v>
      </c>
      <c r="W1136" s="129" t="str">
        <f t="shared" si="7"/>
        <v/>
      </c>
      <c r="X1136" s="129" t="str">
        <f t="shared" si="34"/>
        <v/>
      </c>
      <c r="Y1136" s="130" t="str">
        <f t="shared" ref="Y1136:Y1141" si="68">IF(N(P1136)&lt;=0,"",IF(OR(T1136="Hình KDB",T1136="Hình tele",ISNUMBER(SEARCH("Hình KDB",T1136)),ISNUMBER(SEARCH("Hình tele",T1136)),ISNUMBER(SEARCH("sai code",T1136)),ISNUMBER(SEARCH("Thiếu kiện",U1136))),"Kho rau",IF(AND(T1136&lt;&gt;"Hình KDB",T1136&lt;&gt;"Hình tele"),"Chưa xác định",IF(N(O1136)&gt;0,IF(OR(T1136="Hình KDB",T1136="Hình tele",ISNUMBER(SEARCH("Hình KDB",T1136)),ISNUMBER(SEARCH("Hình tele",T1136)),ISNUMBER(SEARCH("sai code",T1136)),ISNUMBER(SEARCH("Thiếu kiện",U1136))),"Kho rau","Chưa xác định"),IF(OR(T1136="Hình KDB",T1136="Hình tele",ISNUMBER(SEARCH("Hình KDB",T1136)),ISNUMBER(SEARCH("Hình tele",T1136)),ISNUMBER(SEARCH("sai code",T1136)),ISNUMBER(SEARCH("Thiếu kiện",U1136))),"Kho rau",IF(V1136="Chưa xác định","Chưa xác định",IF(OR(V1136="DC giao thiếu",V1136="TX giao thiếu kiện",V1136="Hàng không đạt CL"),"Kho rau","")))))))</f>
        <v>Chưa xác định</v>
      </c>
      <c r="Z1136" s="131" t="s">
        <v>3828</v>
      </c>
      <c r="AA1136" s="124"/>
      <c r="AB1136" s="132"/>
      <c r="AC1136" s="133"/>
      <c r="AD1136" s="134"/>
      <c r="AE1136" s="133"/>
      <c r="AF1136" s="135" t="str">
        <f t="array" ref="AF1136">xlookup($E:$E,'CLV2'!$A:$A,'CLV2'!E:E)</f>
        <v>2.VEGETABLES</v>
      </c>
      <c r="AG1136" s="135" t="str">
        <f t="shared" si="10"/>
        <v>Pack</v>
      </c>
      <c r="AH1136" s="136">
        <f t="shared" si="11"/>
        <v>0.3333333333</v>
      </c>
      <c r="AI1136" s="137">
        <f t="array" ref="AI1136">XLOOKUP(E1136,'Đơn giá'!A:A,'Đơn giá'!D:D)</f>
        <v>8550</v>
      </c>
      <c r="AJ1136" s="138">
        <f t="shared" si="12"/>
        <v>8550</v>
      </c>
      <c r="AK1136" s="138">
        <f t="shared" si="13"/>
        <v>0</v>
      </c>
      <c r="AL1136" s="138">
        <f t="shared" si="14"/>
        <v>0</v>
      </c>
      <c r="AM1136" s="138">
        <f t="shared" si="15"/>
        <v>0</v>
      </c>
      <c r="AN1136" s="138">
        <f t="shared" si="16"/>
        <v>8550</v>
      </c>
      <c r="AO1136" s="139" t="str">
        <f t="array" ref="AO1136">XLOOKUP($D:$D,'DS ST'!$J:$J,'DS ST'!K:K)</f>
        <v>SC007524 - Trần Tiến Thạnh</v>
      </c>
      <c r="AP1136" s="139" t="str">
        <f t="array" ref="AP1136">XLOOKUP($D:$D,'DS ST'!$J:$J,'DS ST'!L:L)</f>
        <v>Nguyễn Thị Cà</v>
      </c>
      <c r="AQ1136" s="139" t="str">
        <f t="array" ref="AQ1136">XLOOKUP($D:$D,'DS ST'!$J:$J,'DS ST'!M:M)</f>
        <v>HCM 026</v>
      </c>
      <c r="AR1136" s="140"/>
      <c r="AS1136" s="140"/>
      <c r="AT1136" s="135" t="str">
        <f t="array" ref="AT1136">xlookup($E:$E,'CLV2'!$A:$A,'CLV2'!$F:$F)</f>
        <v>3.HERBS</v>
      </c>
      <c r="AU1136" s="135" t="str">
        <f t="array" ref="AU1136">xlookup($E:$E,'CLV2'!$A:$A,'CLV2'!$G:$G)</f>
        <v>4.Rau Thơm, Rau Nêm</v>
      </c>
      <c r="AV1136" s="142"/>
      <c r="AW1136" s="143"/>
      <c r="AX1136" s="144"/>
    </row>
    <row r="1137" ht="22.5" customHeight="1">
      <c r="A1137" s="113"/>
      <c r="B1137" s="114">
        <v>46236.0</v>
      </c>
      <c r="C1137" s="115" t="s">
        <v>1249</v>
      </c>
      <c r="D1137" s="116" t="str">
        <f>VLOOKUP(C1137,'DS ST'!A:B,2,0)</f>
        <v>VPC</v>
      </c>
      <c r="E1137" s="117">
        <v>8.938525767103E12</v>
      </c>
      <c r="F1137" s="115" t="s">
        <v>47</v>
      </c>
      <c r="G1137" s="115" t="s">
        <v>29</v>
      </c>
      <c r="H1137" s="118">
        <v>3.0</v>
      </c>
      <c r="I1137" s="118">
        <v>2.0</v>
      </c>
      <c r="J1137" s="119">
        <f t="shared" si="4"/>
        <v>1</v>
      </c>
      <c r="K1137" s="115" t="s">
        <v>5845</v>
      </c>
      <c r="L1137" s="121" t="str">
        <f t="shared" si="5"/>
        <v>PT16032008938525767103</v>
      </c>
      <c r="M1137" s="219" t="s">
        <v>5846</v>
      </c>
      <c r="N1137" s="122"/>
      <c r="O1137" s="122"/>
      <c r="P1137" s="119">
        <f t="shared" si="6"/>
        <v>1</v>
      </c>
      <c r="Q1137" s="124"/>
      <c r="R1137" s="124"/>
      <c r="S1137" s="124"/>
      <c r="T1137" s="125"/>
      <c r="U1137" s="126" t="s">
        <v>697</v>
      </c>
      <c r="V1137" s="127" t="s">
        <v>1500</v>
      </c>
      <c r="W1137" s="129" t="str">
        <f t="shared" si="7"/>
        <v/>
      </c>
      <c r="X1137" s="129" t="str">
        <f t="shared" si="34"/>
        <v/>
      </c>
      <c r="Y1137" s="130" t="str">
        <f t="shared" si="68"/>
        <v>Chưa xác định</v>
      </c>
      <c r="Z1137" s="131" t="s">
        <v>3828</v>
      </c>
      <c r="AA1137" s="124"/>
      <c r="AB1137" s="132"/>
      <c r="AC1137" s="133"/>
      <c r="AD1137" s="134"/>
      <c r="AE1137" s="133"/>
      <c r="AF1137" s="135" t="str">
        <f t="array" ref="AF1137">xlookup($E:$E,'CLV2'!$A:$A,'CLV2'!E:E)</f>
        <v>2.VEGETABLES</v>
      </c>
      <c r="AG1137" s="135" t="str">
        <f t="shared" si="10"/>
        <v>Pack</v>
      </c>
      <c r="AH1137" s="136">
        <f t="shared" si="11"/>
        <v>0.3333333333</v>
      </c>
      <c r="AI1137" s="137">
        <f t="array" ref="AI1137">XLOOKUP(E1137,'Đơn giá'!A:A,'Đơn giá'!D:D)</f>
        <v>6650</v>
      </c>
      <c r="AJ1137" s="138">
        <f t="shared" si="12"/>
        <v>6650</v>
      </c>
      <c r="AK1137" s="138">
        <f t="shared" si="13"/>
        <v>0</v>
      </c>
      <c r="AL1137" s="138">
        <f t="shared" si="14"/>
        <v>0</v>
      </c>
      <c r="AM1137" s="138">
        <f t="shared" si="15"/>
        <v>0</v>
      </c>
      <c r="AN1137" s="138">
        <f t="shared" si="16"/>
        <v>6650</v>
      </c>
      <c r="AO1137" s="139" t="str">
        <f t="array" ref="AO1137">XLOOKUP($D:$D,'DS ST'!$J:$J,'DS ST'!K:K)</f>
        <v>SC007524 - Trần Tiến Thạnh</v>
      </c>
      <c r="AP1137" s="139" t="str">
        <f t="array" ref="AP1137">XLOOKUP($D:$D,'DS ST'!$J:$J,'DS ST'!L:L)</f>
        <v>Nguyễn Thị Cà</v>
      </c>
      <c r="AQ1137" s="139" t="str">
        <f t="array" ref="AQ1137">XLOOKUP($D:$D,'DS ST'!$J:$J,'DS ST'!M:M)</f>
        <v>HCM 026</v>
      </c>
      <c r="AR1137" s="140"/>
      <c r="AS1137" s="140"/>
      <c r="AT1137" s="135" t="str">
        <f t="array" ref="AT1137">xlookup($E:$E,'CLV2'!$A:$A,'CLV2'!$F:$F)</f>
        <v>3.HERBS</v>
      </c>
      <c r="AU1137" s="135" t="str">
        <f t="array" ref="AU1137">xlookup($E:$E,'CLV2'!$A:$A,'CLV2'!$G:$G)</f>
        <v>4.Rau Thơm, Rau Nêm</v>
      </c>
      <c r="AV1137" s="142"/>
      <c r="AW1137" s="143"/>
      <c r="AX1137" s="144"/>
    </row>
    <row r="1138" ht="22.5" customHeight="1">
      <c r="A1138" s="113"/>
      <c r="B1138" s="114">
        <v>46236.0</v>
      </c>
      <c r="C1138" s="115" t="s">
        <v>1249</v>
      </c>
      <c r="D1138" s="116" t="str">
        <f>VLOOKUP(C1138,'DS ST'!A:B,2,0)</f>
        <v>VPC</v>
      </c>
      <c r="E1138" s="117">
        <v>8.93611440011E12</v>
      </c>
      <c r="F1138" s="115" t="s">
        <v>1370</v>
      </c>
      <c r="G1138" s="115" t="s">
        <v>29</v>
      </c>
      <c r="H1138" s="118">
        <v>12.0</v>
      </c>
      <c r="I1138" s="118">
        <v>9.0</v>
      </c>
      <c r="J1138" s="119">
        <f t="shared" si="4"/>
        <v>3</v>
      </c>
      <c r="K1138" s="115" t="s">
        <v>5845</v>
      </c>
      <c r="L1138" s="121" t="str">
        <f t="shared" si="5"/>
        <v>PT16032008936114400110</v>
      </c>
      <c r="M1138" s="219" t="s">
        <v>5846</v>
      </c>
      <c r="N1138" s="122"/>
      <c r="O1138" s="122"/>
      <c r="P1138" s="119">
        <f t="shared" si="6"/>
        <v>3</v>
      </c>
      <c r="Q1138" s="124"/>
      <c r="R1138" s="124"/>
      <c r="S1138" s="124"/>
      <c r="T1138" s="125" t="s">
        <v>5847</v>
      </c>
      <c r="U1138" s="126" t="s">
        <v>697</v>
      </c>
      <c r="V1138" s="127" t="s">
        <v>1500</v>
      </c>
      <c r="W1138" s="129" t="str">
        <f t="shared" si="7"/>
        <v/>
      </c>
      <c r="X1138" s="129" t="str">
        <f t="shared" si="34"/>
        <v/>
      </c>
      <c r="Y1138" s="130" t="str">
        <f t="shared" si="68"/>
        <v>Kho rau</v>
      </c>
      <c r="Z1138" s="131" t="s">
        <v>745</v>
      </c>
      <c r="AA1138" s="124"/>
      <c r="AB1138" s="132"/>
      <c r="AC1138" s="133"/>
      <c r="AD1138" s="134"/>
      <c r="AE1138" s="133"/>
      <c r="AF1138" s="135" t="str">
        <f t="array" ref="AF1138">xlookup($E:$E,'CLV2'!$A:$A,'CLV2'!E:E)</f>
        <v>2.VEGETABLES</v>
      </c>
      <c r="AG1138" s="135" t="str">
        <f t="shared" si="10"/>
        <v>Pack</v>
      </c>
      <c r="AH1138" s="136">
        <f t="shared" si="11"/>
        <v>0.25</v>
      </c>
      <c r="AI1138" s="137">
        <f t="array" ref="AI1138">XLOOKUP(E1138,'Đơn giá'!A:A,'Đơn giá'!D:D)</f>
        <v>24000</v>
      </c>
      <c r="AJ1138" s="138">
        <f t="shared" si="12"/>
        <v>72000</v>
      </c>
      <c r="AK1138" s="138">
        <f t="shared" si="13"/>
        <v>0</v>
      </c>
      <c r="AL1138" s="138">
        <f t="shared" si="14"/>
        <v>0</v>
      </c>
      <c r="AM1138" s="138">
        <f t="shared" si="15"/>
        <v>72000</v>
      </c>
      <c r="AN1138" s="138">
        <f t="shared" si="16"/>
        <v>0</v>
      </c>
      <c r="AO1138" s="139" t="str">
        <f t="array" ref="AO1138">XLOOKUP($D:$D,'DS ST'!$J:$J,'DS ST'!K:K)</f>
        <v>SC007524 - Trần Tiến Thạnh</v>
      </c>
      <c r="AP1138" s="139" t="str">
        <f t="array" ref="AP1138">XLOOKUP($D:$D,'DS ST'!$J:$J,'DS ST'!L:L)</f>
        <v>Nguyễn Thị Cà</v>
      </c>
      <c r="AQ1138" s="139" t="str">
        <f t="array" ref="AQ1138">XLOOKUP($D:$D,'DS ST'!$J:$J,'DS ST'!M:M)</f>
        <v>HCM 026</v>
      </c>
      <c r="AR1138" s="140"/>
      <c r="AS1138" s="140"/>
      <c r="AT1138" s="135" t="str">
        <f t="array" ref="AT1138">xlookup($E:$E,'CLV2'!$A:$A,'CLV2'!$F:$F)</f>
        <v>3.LEAFY VEGGIES</v>
      </c>
      <c r="AU1138" s="135" t="str">
        <f t="array" ref="AU1138">xlookup($E:$E,'CLV2'!$A:$A,'CLV2'!$G:$G)</f>
        <v>4.Rau Cải</v>
      </c>
      <c r="AV1138" s="142"/>
      <c r="AW1138" s="143"/>
      <c r="AX1138" s="144"/>
    </row>
    <row r="1139" ht="22.5" customHeight="1">
      <c r="A1139" s="113"/>
      <c r="B1139" s="114">
        <v>46236.0</v>
      </c>
      <c r="C1139" s="115" t="s">
        <v>795</v>
      </c>
      <c r="D1139" s="116" t="str">
        <f>VLOOKUP(C1139,'DS ST'!A:B,2,0)</f>
        <v>A234</v>
      </c>
      <c r="E1139" s="117">
        <v>10700.0</v>
      </c>
      <c r="F1139" s="115" t="s">
        <v>564</v>
      </c>
      <c r="G1139" s="115" t="s">
        <v>475</v>
      </c>
      <c r="H1139" s="118">
        <v>5.0</v>
      </c>
      <c r="I1139" s="118">
        <v>4.0</v>
      </c>
      <c r="J1139" s="119">
        <f t="shared" si="4"/>
        <v>1</v>
      </c>
      <c r="K1139" s="115" t="s">
        <v>5848</v>
      </c>
      <c r="L1139" s="121" t="str">
        <f t="shared" si="5"/>
        <v>PT160319810700</v>
      </c>
      <c r="M1139" s="219" t="s">
        <v>5849</v>
      </c>
      <c r="N1139" s="122"/>
      <c r="O1139" s="122"/>
      <c r="P1139" s="119">
        <f t="shared" si="6"/>
        <v>1</v>
      </c>
      <c r="Q1139" s="124"/>
      <c r="R1139" s="124"/>
      <c r="S1139" s="124"/>
      <c r="T1139" s="125" t="s">
        <v>695</v>
      </c>
      <c r="U1139" s="126" t="s">
        <v>697</v>
      </c>
      <c r="V1139" s="127" t="s">
        <v>1500</v>
      </c>
      <c r="W1139" s="129" t="str">
        <f t="shared" si="7"/>
        <v/>
      </c>
      <c r="X1139" s="129" t="str">
        <f t="shared" si="34"/>
        <v/>
      </c>
      <c r="Y1139" s="130" t="str">
        <f t="shared" si="68"/>
        <v>Kho rau</v>
      </c>
      <c r="Z1139" s="131" t="s">
        <v>745</v>
      </c>
      <c r="AA1139" s="124"/>
      <c r="AB1139" s="132"/>
      <c r="AC1139" s="133"/>
      <c r="AD1139" s="134"/>
      <c r="AE1139" s="133"/>
      <c r="AF1139" s="135" t="str">
        <f t="array" ref="AF1139">xlookup($E:$E,'CLV2'!$A:$A,'CLV2'!E:E)</f>
        <v>2.FRUITS</v>
      </c>
      <c r="AG1139" s="135" t="str">
        <f t="shared" si="10"/>
        <v>Pack</v>
      </c>
      <c r="AH1139" s="136">
        <f t="shared" si="11"/>
        <v>0.2</v>
      </c>
      <c r="AI1139" s="137">
        <f t="array" ref="AI1139">XLOOKUP(E1139,'Đơn giá'!A:A,'Đơn giá'!D:D)</f>
        <v>31500</v>
      </c>
      <c r="AJ1139" s="138">
        <f t="shared" si="12"/>
        <v>31500</v>
      </c>
      <c r="AK1139" s="138">
        <f t="shared" si="13"/>
        <v>0</v>
      </c>
      <c r="AL1139" s="138">
        <f t="shared" si="14"/>
        <v>0</v>
      </c>
      <c r="AM1139" s="138">
        <f t="shared" si="15"/>
        <v>31500</v>
      </c>
      <c r="AN1139" s="138">
        <f t="shared" si="16"/>
        <v>0</v>
      </c>
      <c r="AO1139" s="139" t="str">
        <f t="array" ref="AO1139">XLOOKUP($D:$D,'DS ST'!$J:$J,'DS ST'!K:K)</f>
        <v/>
      </c>
      <c r="AP1139" s="139" t="str">
        <f t="array" ref="AP1139">XLOOKUP($D:$D,'DS ST'!$J:$J,'DS ST'!L:L)</f>
        <v/>
      </c>
      <c r="AQ1139" s="139" t="str">
        <f t="array" ref="AQ1139">XLOOKUP($D:$D,'DS ST'!$J:$J,'DS ST'!M:M)</f>
        <v/>
      </c>
      <c r="AR1139" s="140"/>
      <c r="AS1139" s="140"/>
      <c r="AT1139" s="135" t="str">
        <f t="array" ref="AT1139">xlookup($E:$E,'CLV2'!$A:$A,'CLV2'!$F:$F)</f>
        <v>3.LOCAL FRUITS</v>
      </c>
      <c r="AU1139" s="135" t="str">
        <f t="array" ref="AU1139">xlookup($E:$E,'CLV2'!$A:$A,'CLV2'!$G:$G)</f>
        <v>4.Dừa Tươi</v>
      </c>
      <c r="AV1139" s="142"/>
      <c r="AW1139" s="143"/>
      <c r="AX1139" s="144"/>
    </row>
    <row r="1140" ht="22.5" customHeight="1">
      <c r="A1140" s="113"/>
      <c r="B1140" s="114">
        <v>46236.0</v>
      </c>
      <c r="C1140" s="115" t="s">
        <v>795</v>
      </c>
      <c r="D1140" s="116" t="str">
        <f>VLOOKUP(C1140,'DS ST'!A:B,2,0)</f>
        <v>A234</v>
      </c>
      <c r="E1140" s="117">
        <v>11005.0</v>
      </c>
      <c r="F1140" s="115" t="s">
        <v>2032</v>
      </c>
      <c r="G1140" s="115" t="s">
        <v>29</v>
      </c>
      <c r="H1140" s="118">
        <v>4.0</v>
      </c>
      <c r="I1140" s="118">
        <v>0.0</v>
      </c>
      <c r="J1140" s="119">
        <f t="shared" si="4"/>
        <v>4</v>
      </c>
      <c r="K1140" s="115" t="s">
        <v>5848</v>
      </c>
      <c r="L1140" s="121" t="str">
        <f t="shared" si="5"/>
        <v>PT160319811005</v>
      </c>
      <c r="M1140" s="219" t="s">
        <v>5849</v>
      </c>
      <c r="N1140" s="122"/>
      <c r="O1140" s="122"/>
      <c r="P1140" s="119">
        <f t="shared" si="6"/>
        <v>4</v>
      </c>
      <c r="Q1140" s="124"/>
      <c r="R1140" s="124"/>
      <c r="S1140" s="124"/>
      <c r="T1140" s="125"/>
      <c r="U1140" s="126" t="s">
        <v>697</v>
      </c>
      <c r="V1140" s="127" t="s">
        <v>1500</v>
      </c>
      <c r="W1140" s="129" t="str">
        <f t="shared" si="7"/>
        <v/>
      </c>
      <c r="X1140" s="129" t="str">
        <f t="shared" si="34"/>
        <v/>
      </c>
      <c r="Y1140" s="130" t="str">
        <f t="shared" si="68"/>
        <v>Chưa xác định</v>
      </c>
      <c r="Z1140" s="131" t="s">
        <v>3828</v>
      </c>
      <c r="AA1140" s="124"/>
      <c r="AB1140" s="132"/>
      <c r="AC1140" s="133"/>
      <c r="AD1140" s="134"/>
      <c r="AE1140" s="133"/>
      <c r="AF1140" s="135" t="str">
        <f t="array" ref="AF1140">xlookup($E:$E,'CLV2'!$A:$A,'CLV2'!E:E)</f>
        <v>2.VEGETABLES</v>
      </c>
      <c r="AG1140" s="135" t="str">
        <f t="shared" si="10"/>
        <v>Pack</v>
      </c>
      <c r="AH1140" s="136">
        <f t="shared" si="11"/>
        <v>1</v>
      </c>
      <c r="AI1140" s="137">
        <f t="array" ref="AI1140">XLOOKUP(E1140,'Đơn giá'!A:A,'Đơn giá'!D:D)</f>
        <v>11698</v>
      </c>
      <c r="AJ1140" s="138">
        <f t="shared" si="12"/>
        <v>46792</v>
      </c>
      <c r="AK1140" s="138">
        <f t="shared" si="13"/>
        <v>0</v>
      </c>
      <c r="AL1140" s="138">
        <f t="shared" si="14"/>
        <v>0</v>
      </c>
      <c r="AM1140" s="138">
        <f t="shared" si="15"/>
        <v>0</v>
      </c>
      <c r="AN1140" s="138">
        <f t="shared" si="16"/>
        <v>46792</v>
      </c>
      <c r="AO1140" s="139" t="str">
        <f t="array" ref="AO1140">XLOOKUP($D:$D,'DS ST'!$J:$J,'DS ST'!K:K)</f>
        <v/>
      </c>
      <c r="AP1140" s="139" t="str">
        <f t="array" ref="AP1140">XLOOKUP($D:$D,'DS ST'!$J:$J,'DS ST'!L:L)</f>
        <v/>
      </c>
      <c r="AQ1140" s="139" t="str">
        <f t="array" ref="AQ1140">XLOOKUP($D:$D,'DS ST'!$J:$J,'DS ST'!M:M)</f>
        <v/>
      </c>
      <c r="AR1140" s="140"/>
      <c r="AS1140" s="140"/>
      <c r="AT1140" s="135" t="str">
        <f t="array" ref="AT1140">xlookup($E:$E,'CLV2'!$A:$A,'CLV2'!$F:$F)</f>
        <v>3.LETTUCE, SNACKABLES</v>
      </c>
      <c r="AU1140" s="135" t="str">
        <f t="array" ref="AU1140">xlookup($E:$E,'CLV2'!$A:$A,'CLV2'!$G:$G)</f>
        <v>4.Xà Lách Nguyên Cây</v>
      </c>
      <c r="AV1140" s="142"/>
      <c r="AW1140" s="143"/>
      <c r="AX1140" s="144"/>
    </row>
    <row r="1141" ht="22.5" customHeight="1">
      <c r="A1141" s="113"/>
      <c r="B1141" s="114">
        <v>46236.0</v>
      </c>
      <c r="C1141" s="115" t="s">
        <v>795</v>
      </c>
      <c r="D1141" s="116" t="str">
        <f>VLOOKUP(C1141,'DS ST'!A:B,2,0)</f>
        <v>A234</v>
      </c>
      <c r="E1141" s="117">
        <v>11280.0</v>
      </c>
      <c r="F1141" s="115" t="s">
        <v>1279</v>
      </c>
      <c r="G1141" s="115" t="s">
        <v>1126</v>
      </c>
      <c r="H1141" s="118">
        <v>10.0</v>
      </c>
      <c r="I1141" s="118">
        <v>6.0</v>
      </c>
      <c r="J1141" s="119">
        <f t="shared" si="4"/>
        <v>4</v>
      </c>
      <c r="K1141" s="115" t="s">
        <v>5848</v>
      </c>
      <c r="L1141" s="121" t="str">
        <f t="shared" si="5"/>
        <v>PT160319811280</v>
      </c>
      <c r="M1141" s="219" t="s">
        <v>5849</v>
      </c>
      <c r="N1141" s="122"/>
      <c r="O1141" s="122"/>
      <c r="P1141" s="119">
        <f t="shared" si="6"/>
        <v>4</v>
      </c>
      <c r="Q1141" s="124"/>
      <c r="R1141" s="124"/>
      <c r="S1141" s="124"/>
      <c r="T1141" s="125"/>
      <c r="U1141" s="126" t="s">
        <v>697</v>
      </c>
      <c r="V1141" s="127" t="s">
        <v>1500</v>
      </c>
      <c r="W1141" s="129" t="str">
        <f t="shared" si="7"/>
        <v/>
      </c>
      <c r="X1141" s="129" t="str">
        <f t="shared" si="34"/>
        <v/>
      </c>
      <c r="Y1141" s="130" t="str">
        <f t="shared" si="68"/>
        <v>Chưa xác định</v>
      </c>
      <c r="Z1141" s="131" t="s">
        <v>3828</v>
      </c>
      <c r="AA1141" s="124"/>
      <c r="AB1141" s="132"/>
      <c r="AC1141" s="133"/>
      <c r="AD1141" s="134"/>
      <c r="AE1141" s="133"/>
      <c r="AF1141" s="135" t="str">
        <f t="array" ref="AF1141">xlookup($E:$E,'CLV2'!$A:$A,'CLV2'!E:E)</f>
        <v>2.VEGETABLES</v>
      </c>
      <c r="AG1141" s="135" t="str">
        <f t="shared" si="10"/>
        <v>Pack</v>
      </c>
      <c r="AH1141" s="136">
        <f t="shared" si="11"/>
        <v>0.4</v>
      </c>
      <c r="AI1141" s="137">
        <f t="array" ref="AI1141">XLOOKUP(E1141,'Đơn giá'!A:A,'Đơn giá'!D:D)</f>
        <v>16500</v>
      </c>
      <c r="AJ1141" s="138">
        <f t="shared" si="12"/>
        <v>66000</v>
      </c>
      <c r="AK1141" s="138">
        <f t="shared" si="13"/>
        <v>0</v>
      </c>
      <c r="AL1141" s="138">
        <f t="shared" si="14"/>
        <v>0</v>
      </c>
      <c r="AM1141" s="138">
        <f t="shared" si="15"/>
        <v>0</v>
      </c>
      <c r="AN1141" s="138">
        <f t="shared" si="16"/>
        <v>66000</v>
      </c>
      <c r="AO1141" s="139" t="str">
        <f t="array" ref="AO1141">XLOOKUP($D:$D,'DS ST'!$J:$J,'DS ST'!K:K)</f>
        <v/>
      </c>
      <c r="AP1141" s="139" t="str">
        <f t="array" ref="AP1141">XLOOKUP($D:$D,'DS ST'!$J:$J,'DS ST'!L:L)</f>
        <v/>
      </c>
      <c r="AQ1141" s="139" t="str">
        <f t="array" ref="AQ1141">XLOOKUP($D:$D,'DS ST'!$J:$J,'DS ST'!M:M)</f>
        <v/>
      </c>
      <c r="AR1141" s="140"/>
      <c r="AS1141" s="140"/>
      <c r="AT1141" s="135" t="str">
        <f t="array" ref="AT1141">xlookup($E:$E,'CLV2'!$A:$A,'CLV2'!$F:$F)</f>
        <v>3.LEAFY VEGGIES</v>
      </c>
      <c r="AU1141" s="135" t="str">
        <f t="array" ref="AU1141">xlookup($E:$E,'CLV2'!$A:$A,'CLV2'!$G:$G)</f>
        <v>4.Bắp Cải, Cải Thảo</v>
      </c>
      <c r="AV1141" s="142"/>
      <c r="AW1141" s="143"/>
      <c r="AX1141" s="144"/>
    </row>
    <row r="1142" ht="22.5" customHeight="1">
      <c r="A1142" s="113"/>
      <c r="B1142" s="114">
        <v>46236.0</v>
      </c>
      <c r="C1142" s="115" t="s">
        <v>795</v>
      </c>
      <c r="D1142" s="116" t="str">
        <f>VLOOKUP(C1142,'DS ST'!A:B,2,0)</f>
        <v>A234</v>
      </c>
      <c r="E1142" s="117">
        <v>1101079.0</v>
      </c>
      <c r="F1142" s="115" t="s">
        <v>2047</v>
      </c>
      <c r="G1142" s="115" t="s">
        <v>104</v>
      </c>
      <c r="H1142" s="118">
        <v>3.0</v>
      </c>
      <c r="I1142" s="118">
        <v>2.96</v>
      </c>
      <c r="J1142" s="119">
        <f t="shared" si="4"/>
        <v>0.04</v>
      </c>
      <c r="K1142" s="115" t="s">
        <v>5848</v>
      </c>
      <c r="L1142" s="121" t="str">
        <f t="shared" si="5"/>
        <v>PT16031981101079</v>
      </c>
      <c r="M1142" s="219" t="s">
        <v>5849</v>
      </c>
      <c r="N1142" s="122">
        <v>0.040000000000000036</v>
      </c>
      <c r="O1142" s="122"/>
      <c r="P1142" s="119">
        <f t="shared" si="6"/>
        <v>0</v>
      </c>
      <c r="Q1142" s="124"/>
      <c r="R1142" s="124"/>
      <c r="S1142" s="124"/>
      <c r="T1142" s="125" t="s">
        <v>695</v>
      </c>
      <c r="U1142" s="126" t="s">
        <v>697</v>
      </c>
      <c r="V1142" s="127" t="s">
        <v>492</v>
      </c>
      <c r="W1142" s="129" t="str">
        <f t="shared" si="7"/>
        <v>Hao hụt</v>
      </c>
      <c r="X1142" s="129" t="str">
        <f t="shared" si="34"/>
        <v/>
      </c>
      <c r="Y1142" s="154" t="s">
        <v>499</v>
      </c>
      <c r="Z1142" s="131" t="s">
        <v>745</v>
      </c>
      <c r="AA1142" s="124"/>
      <c r="AB1142" s="132"/>
      <c r="AC1142" s="133"/>
      <c r="AD1142" s="134"/>
      <c r="AE1142" s="133"/>
      <c r="AF1142" s="135" t="str">
        <f t="array" ref="AF1142">xlookup($E:$E,'CLV2'!$A:$A,'CLV2'!E:E)</f>
        <v>2.FRUITS</v>
      </c>
      <c r="AG1142" s="135" t="str">
        <f t="shared" si="10"/>
        <v>KG</v>
      </c>
      <c r="AH1142" s="136">
        <f t="shared" si="11"/>
        <v>0.01333333333</v>
      </c>
      <c r="AI1142" s="137">
        <f t="array" ref="AI1142">XLOOKUP(E1142,'Đơn giá'!A:A,'Đơn giá'!D:D)</f>
        <v>69416</v>
      </c>
      <c r="AJ1142" s="138">
        <f t="shared" si="12"/>
        <v>2776.64</v>
      </c>
      <c r="AK1142" s="138">
        <f t="shared" si="13"/>
        <v>2776.64</v>
      </c>
      <c r="AL1142" s="138">
        <f t="shared" si="14"/>
        <v>0</v>
      </c>
      <c r="AM1142" s="138">
        <f t="shared" si="15"/>
        <v>0</v>
      </c>
      <c r="AN1142" s="138">
        <f t="shared" si="16"/>
        <v>0</v>
      </c>
      <c r="AO1142" s="139" t="str">
        <f t="array" ref="AO1142">XLOOKUP($D:$D,'DS ST'!$J:$J,'DS ST'!K:K)</f>
        <v/>
      </c>
      <c r="AP1142" s="139" t="str">
        <f t="array" ref="AP1142">XLOOKUP($D:$D,'DS ST'!$J:$J,'DS ST'!L:L)</f>
        <v/>
      </c>
      <c r="AQ1142" s="139" t="str">
        <f t="array" ref="AQ1142">XLOOKUP($D:$D,'DS ST'!$J:$J,'DS ST'!M:M)</f>
        <v/>
      </c>
      <c r="AR1142" s="140"/>
      <c r="AS1142" s="140"/>
      <c r="AT1142" s="135" t="str">
        <f t="array" ref="AT1142">xlookup($E:$E,'CLV2'!$A:$A,'CLV2'!$F:$F)</f>
        <v>3.LOCAL FRUITS</v>
      </c>
      <c r="AU1142" s="135" t="str">
        <f t="array" ref="AU1142">xlookup($E:$E,'CLV2'!$A:$A,'CLV2'!$G:$G)</f>
        <v>4.Bơ</v>
      </c>
      <c r="AV1142" s="142"/>
      <c r="AW1142" s="143"/>
      <c r="AX1142" s="144"/>
    </row>
    <row r="1143" ht="22.5" customHeight="1">
      <c r="A1143" s="113"/>
      <c r="B1143" s="114">
        <v>46236.0</v>
      </c>
      <c r="C1143" s="115" t="s">
        <v>795</v>
      </c>
      <c r="D1143" s="116" t="str">
        <f>VLOOKUP(C1143,'DS ST'!A:B,2,0)</f>
        <v>A234</v>
      </c>
      <c r="E1143" s="117">
        <v>8.936195182165E12</v>
      </c>
      <c r="F1143" s="115" t="s">
        <v>1419</v>
      </c>
      <c r="G1143" s="115" t="s">
        <v>116</v>
      </c>
      <c r="H1143" s="118">
        <v>50.0</v>
      </c>
      <c r="I1143" s="118">
        <v>42.0</v>
      </c>
      <c r="J1143" s="119">
        <f t="shared" si="4"/>
        <v>8</v>
      </c>
      <c r="K1143" s="115" t="s">
        <v>5848</v>
      </c>
      <c r="L1143" s="121" t="str">
        <f t="shared" si="5"/>
        <v>PT16031988936195182165</v>
      </c>
      <c r="M1143" s="219" t="s">
        <v>5849</v>
      </c>
      <c r="N1143" s="122"/>
      <c r="O1143" s="122"/>
      <c r="P1143" s="119">
        <f t="shared" si="6"/>
        <v>8</v>
      </c>
      <c r="Q1143" s="124"/>
      <c r="R1143" s="124"/>
      <c r="S1143" s="124"/>
      <c r="T1143" s="125" t="s">
        <v>695</v>
      </c>
      <c r="U1143" s="126" t="s">
        <v>697</v>
      </c>
      <c r="V1143" s="127" t="s">
        <v>1500</v>
      </c>
      <c r="W1143" s="129" t="str">
        <f t="shared" si="7"/>
        <v/>
      </c>
      <c r="X1143" s="129" t="str">
        <f t="shared" si="34"/>
        <v/>
      </c>
      <c r="Y1143" s="130" t="str">
        <f t="shared" ref="Y1143:Y1147" si="69">IF(N(P1143)&lt;=0,"",IF(OR(T1143="Hình KDB",T1143="Hình tele",ISNUMBER(SEARCH("Hình KDB",T1143)),ISNUMBER(SEARCH("Hình tele",T1143)),ISNUMBER(SEARCH("sai code",T1143)),ISNUMBER(SEARCH("Thiếu kiện",U1143))),"Kho rau",IF(AND(T1143&lt;&gt;"Hình KDB",T1143&lt;&gt;"Hình tele"),"Chưa xác định",IF(N(O1143)&gt;0,IF(OR(T1143="Hình KDB",T1143="Hình tele",ISNUMBER(SEARCH("Hình KDB",T1143)),ISNUMBER(SEARCH("Hình tele",T1143)),ISNUMBER(SEARCH("sai code",T1143)),ISNUMBER(SEARCH("Thiếu kiện",U1143))),"Kho rau","Chưa xác định"),IF(OR(T1143="Hình KDB",T1143="Hình tele",ISNUMBER(SEARCH("Hình KDB",T1143)),ISNUMBER(SEARCH("Hình tele",T1143)),ISNUMBER(SEARCH("sai code",T1143)),ISNUMBER(SEARCH("Thiếu kiện",U1143))),"Kho rau",IF(V1143="Chưa xác định","Chưa xác định",IF(OR(V1143="DC giao thiếu",V1143="TX giao thiếu kiện",V1143="Hàng không đạt CL"),"Kho rau","")))))))</f>
        <v>Kho rau</v>
      </c>
      <c r="Z1143" s="131" t="s">
        <v>745</v>
      </c>
      <c r="AA1143" s="124"/>
      <c r="AB1143" s="132"/>
      <c r="AC1143" s="133"/>
      <c r="AD1143" s="134"/>
      <c r="AE1143" s="133"/>
      <c r="AF1143" s="135" t="str">
        <f t="array" ref="AF1143">xlookup($E:$E,'CLV2'!$A:$A,'CLV2'!E:E)</f>
        <v>2.FRUITS</v>
      </c>
      <c r="AG1143" s="135" t="str">
        <f t="shared" si="10"/>
        <v>Pack</v>
      </c>
      <c r="AH1143" s="136">
        <f t="shared" si="11"/>
        <v>0.16</v>
      </c>
      <c r="AI1143" s="137">
        <f t="array" ref="AI1143">XLOOKUP(E1143,'Đơn giá'!A:A,'Đơn giá'!D:D)</f>
        <v>11400</v>
      </c>
      <c r="AJ1143" s="138">
        <f t="shared" si="12"/>
        <v>91200</v>
      </c>
      <c r="AK1143" s="138">
        <f t="shared" si="13"/>
        <v>0</v>
      </c>
      <c r="AL1143" s="138">
        <f t="shared" si="14"/>
        <v>0</v>
      </c>
      <c r="AM1143" s="138">
        <f t="shared" si="15"/>
        <v>91200</v>
      </c>
      <c r="AN1143" s="138">
        <f t="shared" si="16"/>
        <v>0</v>
      </c>
      <c r="AO1143" s="139" t="str">
        <f t="array" ref="AO1143">XLOOKUP($D:$D,'DS ST'!$J:$J,'DS ST'!K:K)</f>
        <v/>
      </c>
      <c r="AP1143" s="139" t="str">
        <f t="array" ref="AP1143">XLOOKUP($D:$D,'DS ST'!$J:$J,'DS ST'!L:L)</f>
        <v/>
      </c>
      <c r="AQ1143" s="139" t="str">
        <f t="array" ref="AQ1143">XLOOKUP($D:$D,'DS ST'!$J:$J,'DS ST'!M:M)</f>
        <v/>
      </c>
      <c r="AR1143" s="140"/>
      <c r="AS1143" s="140"/>
      <c r="AT1143" s="135" t="str">
        <f t="array" ref="AT1143">xlookup($E:$E,'CLV2'!$A:$A,'CLV2'!$F:$F)</f>
        <v>3.LOCAL FRUITS</v>
      </c>
      <c r="AU1143" s="135" t="str">
        <f t="array" ref="AU1143">xlookup($E:$E,'CLV2'!$A:$A,'CLV2'!$G:$G)</f>
        <v>4.Chuối</v>
      </c>
      <c r="AV1143" s="142"/>
      <c r="AW1143" s="143"/>
      <c r="AX1143" s="144"/>
    </row>
    <row r="1144" ht="22.5" customHeight="1">
      <c r="A1144" s="113"/>
      <c r="B1144" s="114">
        <v>46236.0</v>
      </c>
      <c r="C1144" s="115" t="s">
        <v>797</v>
      </c>
      <c r="D1144" s="116" t="str">
        <f>VLOOKUP(C1144,'DS ST'!A:B,2,0)</f>
        <v>A235</v>
      </c>
      <c r="E1144" s="117">
        <v>10902.0</v>
      </c>
      <c r="F1144" s="115" t="s">
        <v>775</v>
      </c>
      <c r="G1144" s="115" t="s">
        <v>29</v>
      </c>
      <c r="H1144" s="118">
        <v>12.0</v>
      </c>
      <c r="I1144" s="118">
        <v>0.0</v>
      </c>
      <c r="J1144" s="119">
        <f t="shared" si="4"/>
        <v>12</v>
      </c>
      <c r="K1144" s="115" t="s">
        <v>5850</v>
      </c>
      <c r="L1144" s="121" t="str">
        <f t="shared" si="5"/>
        <v>PT160319710902</v>
      </c>
      <c r="M1144" s="219" t="s">
        <v>5851</v>
      </c>
      <c r="N1144" s="122"/>
      <c r="O1144" s="122"/>
      <c r="P1144" s="119">
        <f t="shared" si="6"/>
        <v>12</v>
      </c>
      <c r="Q1144" s="124"/>
      <c r="R1144" s="124"/>
      <c r="S1144" s="124"/>
      <c r="T1144" s="125"/>
      <c r="U1144" s="126" t="s">
        <v>697</v>
      </c>
      <c r="V1144" s="127" t="s">
        <v>1500</v>
      </c>
      <c r="W1144" s="129" t="str">
        <f t="shared" si="7"/>
        <v/>
      </c>
      <c r="X1144" s="129" t="str">
        <f t="shared" si="34"/>
        <v/>
      </c>
      <c r="Y1144" s="130" t="str">
        <f t="shared" si="69"/>
        <v>Chưa xác định</v>
      </c>
      <c r="Z1144" s="131" t="s">
        <v>3828</v>
      </c>
      <c r="AA1144" s="124"/>
      <c r="AB1144" s="132"/>
      <c r="AC1144" s="133"/>
      <c r="AD1144" s="134"/>
      <c r="AE1144" s="133"/>
      <c r="AF1144" s="135" t="str">
        <f t="array" ref="AF1144">xlookup($E:$E,'CLV2'!$A:$A,'CLV2'!E:E)</f>
        <v>2.VEGETABLES</v>
      </c>
      <c r="AG1144" s="135" t="str">
        <f t="shared" si="10"/>
        <v>Pack</v>
      </c>
      <c r="AH1144" s="136">
        <f t="shared" si="11"/>
        <v>1</v>
      </c>
      <c r="AI1144" s="137">
        <f t="array" ref="AI1144">XLOOKUP(E1144,'Đơn giá'!A:A,'Đơn giá'!D:D)</f>
        <v>10000</v>
      </c>
      <c r="AJ1144" s="138">
        <f t="shared" si="12"/>
        <v>120000</v>
      </c>
      <c r="AK1144" s="138">
        <f t="shared" si="13"/>
        <v>0</v>
      </c>
      <c r="AL1144" s="138">
        <f t="shared" si="14"/>
        <v>0</v>
      </c>
      <c r="AM1144" s="138">
        <f t="shared" si="15"/>
        <v>0</v>
      </c>
      <c r="AN1144" s="138">
        <f t="shared" si="16"/>
        <v>120000</v>
      </c>
      <c r="AO1144" s="139" t="str">
        <f t="array" ref="AO1144">XLOOKUP($D:$D,'DS ST'!$J:$J,'DS ST'!K:K)</f>
        <v/>
      </c>
      <c r="AP1144" s="139" t="str">
        <f t="array" ref="AP1144">XLOOKUP($D:$D,'DS ST'!$J:$J,'DS ST'!L:L)</f>
        <v/>
      </c>
      <c r="AQ1144" s="139" t="str">
        <f t="array" ref="AQ1144">XLOOKUP($D:$D,'DS ST'!$J:$J,'DS ST'!M:M)</f>
        <v/>
      </c>
      <c r="AR1144" s="140"/>
      <c r="AS1144" s="140"/>
      <c r="AT1144" s="135" t="str">
        <f t="array" ref="AT1144">xlookup($E:$E,'CLV2'!$A:$A,'CLV2'!$F:$F)</f>
        <v>3.LEAFY VEGGIES</v>
      </c>
      <c r="AU1144" s="135" t="str">
        <f t="array" ref="AU1144">xlookup($E:$E,'CLV2'!$A:$A,'CLV2'!$G:$G)</f>
        <v>4.Rau Ăn Lá Thông Dụng</v>
      </c>
      <c r="AV1144" s="142"/>
      <c r="AW1144" s="143"/>
      <c r="AX1144" s="144"/>
    </row>
    <row r="1145" ht="22.5" customHeight="1">
      <c r="A1145" s="113"/>
      <c r="B1145" s="114">
        <v>46236.0</v>
      </c>
      <c r="C1145" s="115" t="s">
        <v>797</v>
      </c>
      <c r="D1145" s="116" t="str">
        <f>VLOOKUP(C1145,'DS ST'!A:B,2,0)</f>
        <v>A235</v>
      </c>
      <c r="E1145" s="117">
        <v>11127.0</v>
      </c>
      <c r="F1145" s="115" t="s">
        <v>5327</v>
      </c>
      <c r="G1145" s="115" t="s">
        <v>23</v>
      </c>
      <c r="H1145" s="118">
        <v>5.0</v>
      </c>
      <c r="I1145" s="118">
        <v>4.0</v>
      </c>
      <c r="J1145" s="119">
        <f t="shared" si="4"/>
        <v>1</v>
      </c>
      <c r="K1145" s="115" t="s">
        <v>5850</v>
      </c>
      <c r="L1145" s="121" t="str">
        <f t="shared" si="5"/>
        <v>PT160319711127</v>
      </c>
      <c r="M1145" s="219" t="s">
        <v>5851</v>
      </c>
      <c r="N1145" s="122"/>
      <c r="O1145" s="122"/>
      <c r="P1145" s="119">
        <f t="shared" si="6"/>
        <v>1</v>
      </c>
      <c r="Q1145" s="124"/>
      <c r="R1145" s="124"/>
      <c r="S1145" s="124"/>
      <c r="T1145" s="125"/>
      <c r="U1145" s="126" t="s">
        <v>697</v>
      </c>
      <c r="V1145" s="127" t="s">
        <v>1500</v>
      </c>
      <c r="W1145" s="129" t="str">
        <f t="shared" si="7"/>
        <v/>
      </c>
      <c r="X1145" s="129" t="str">
        <f t="shared" si="34"/>
        <v/>
      </c>
      <c r="Y1145" s="130" t="str">
        <f t="shared" si="69"/>
        <v>Chưa xác định</v>
      </c>
      <c r="Z1145" s="131" t="s">
        <v>3828</v>
      </c>
      <c r="AA1145" s="124"/>
      <c r="AB1145" s="132"/>
      <c r="AC1145" s="133"/>
      <c r="AD1145" s="134"/>
      <c r="AE1145" s="133"/>
      <c r="AF1145" s="135" t="str">
        <f t="array" ref="AF1145">xlookup($E:$E,'CLV2'!$A:$A,'CLV2'!E:E)</f>
        <v>2.VEGETABLES</v>
      </c>
      <c r="AG1145" s="135" t="str">
        <f t="shared" si="10"/>
        <v>Pack</v>
      </c>
      <c r="AH1145" s="136">
        <f t="shared" si="11"/>
        <v>0.2</v>
      </c>
      <c r="AI1145" s="137">
        <f t="array" ref="AI1145">XLOOKUP(E1145,'Đơn giá'!A:A,'Đơn giá'!D:D)</f>
        <v>13500</v>
      </c>
      <c r="AJ1145" s="138">
        <f t="shared" si="12"/>
        <v>13500</v>
      </c>
      <c r="AK1145" s="138">
        <f t="shared" si="13"/>
        <v>0</v>
      </c>
      <c r="AL1145" s="138">
        <f t="shared" si="14"/>
        <v>0</v>
      </c>
      <c r="AM1145" s="138">
        <f t="shared" si="15"/>
        <v>0</v>
      </c>
      <c r="AN1145" s="138">
        <f t="shared" si="16"/>
        <v>13500</v>
      </c>
      <c r="AO1145" s="139" t="str">
        <f t="array" ref="AO1145">XLOOKUP($D:$D,'DS ST'!$J:$J,'DS ST'!K:K)</f>
        <v/>
      </c>
      <c r="AP1145" s="139" t="str">
        <f t="array" ref="AP1145">XLOOKUP($D:$D,'DS ST'!$J:$J,'DS ST'!L:L)</f>
        <v/>
      </c>
      <c r="AQ1145" s="139" t="str">
        <f t="array" ref="AQ1145">XLOOKUP($D:$D,'DS ST'!$J:$J,'DS ST'!M:M)</f>
        <v/>
      </c>
      <c r="AR1145" s="140"/>
      <c r="AS1145" s="140"/>
      <c r="AT1145" s="135" t="str">
        <f t="array" ref="AT1145">xlookup($E:$E,'CLV2'!$A:$A,'CLV2'!$F:$F)</f>
        <v>3.FRUIT VEGGIES</v>
      </c>
      <c r="AU1145" s="135" t="str">
        <f t="array" ref="AU1145">xlookup($E:$E,'CLV2'!$A:$A,'CLV2'!$G:$G)</f>
        <v>4.Bầu, Bí, Mướp</v>
      </c>
      <c r="AV1145" s="142"/>
      <c r="AW1145" s="143"/>
      <c r="AX1145" s="144"/>
    </row>
    <row r="1146" ht="22.5" customHeight="1">
      <c r="A1146" s="113"/>
      <c r="B1146" s="114">
        <v>46236.0</v>
      </c>
      <c r="C1146" s="115" t="s">
        <v>797</v>
      </c>
      <c r="D1146" s="116" t="str">
        <f>VLOOKUP(C1146,'DS ST'!A:B,2,0)</f>
        <v>A235</v>
      </c>
      <c r="E1146" s="117">
        <v>11297.0</v>
      </c>
      <c r="F1146" s="115" t="s">
        <v>1283</v>
      </c>
      <c r="G1146" s="115" t="s">
        <v>29</v>
      </c>
      <c r="H1146" s="118">
        <v>3.0</v>
      </c>
      <c r="I1146" s="118">
        <v>2.0</v>
      </c>
      <c r="J1146" s="119">
        <f t="shared" si="4"/>
        <v>1</v>
      </c>
      <c r="K1146" s="115" t="s">
        <v>5850</v>
      </c>
      <c r="L1146" s="121" t="str">
        <f t="shared" si="5"/>
        <v>PT160319711297</v>
      </c>
      <c r="M1146" s="219" t="s">
        <v>5851</v>
      </c>
      <c r="N1146" s="122"/>
      <c r="O1146" s="122"/>
      <c r="P1146" s="119">
        <f t="shared" si="6"/>
        <v>1</v>
      </c>
      <c r="Q1146" s="124"/>
      <c r="R1146" s="124"/>
      <c r="S1146" s="124"/>
      <c r="T1146" s="125"/>
      <c r="U1146" s="126" t="s">
        <v>697</v>
      </c>
      <c r="V1146" s="127" t="s">
        <v>1500</v>
      </c>
      <c r="W1146" s="129" t="str">
        <f t="shared" si="7"/>
        <v/>
      </c>
      <c r="X1146" s="129" t="str">
        <f t="shared" si="34"/>
        <v/>
      </c>
      <c r="Y1146" s="130" t="str">
        <f t="shared" si="69"/>
        <v>Chưa xác định</v>
      </c>
      <c r="Z1146" s="131" t="s">
        <v>3828</v>
      </c>
      <c r="AA1146" s="124"/>
      <c r="AB1146" s="132"/>
      <c r="AC1146" s="133"/>
      <c r="AD1146" s="134"/>
      <c r="AE1146" s="133"/>
      <c r="AF1146" s="135" t="str">
        <f t="array" ref="AF1146">xlookup($E:$E,'CLV2'!$A:$A,'CLV2'!E:E)</f>
        <v>2.VEGETABLES</v>
      </c>
      <c r="AG1146" s="135" t="str">
        <f t="shared" si="10"/>
        <v>Pack</v>
      </c>
      <c r="AH1146" s="136">
        <f t="shared" si="11"/>
        <v>0.3333333333</v>
      </c>
      <c r="AI1146" s="137">
        <f t="array" ref="AI1146">XLOOKUP(E1146,'Đơn giá'!A:A,'Đơn giá'!D:D)</f>
        <v>12000</v>
      </c>
      <c r="AJ1146" s="138">
        <f t="shared" si="12"/>
        <v>12000</v>
      </c>
      <c r="AK1146" s="138">
        <f t="shared" si="13"/>
        <v>0</v>
      </c>
      <c r="AL1146" s="138">
        <f t="shared" si="14"/>
        <v>0</v>
      </c>
      <c r="AM1146" s="138">
        <f t="shared" si="15"/>
        <v>0</v>
      </c>
      <c r="AN1146" s="138">
        <f t="shared" si="16"/>
        <v>12000</v>
      </c>
      <c r="AO1146" s="139" t="str">
        <f t="array" ref="AO1146">XLOOKUP($D:$D,'DS ST'!$J:$J,'DS ST'!K:K)</f>
        <v/>
      </c>
      <c r="AP1146" s="139" t="str">
        <f t="array" ref="AP1146">XLOOKUP($D:$D,'DS ST'!$J:$J,'DS ST'!L:L)</f>
        <v/>
      </c>
      <c r="AQ1146" s="139" t="str">
        <f t="array" ref="AQ1146">XLOOKUP($D:$D,'DS ST'!$J:$J,'DS ST'!M:M)</f>
        <v/>
      </c>
      <c r="AR1146" s="140"/>
      <c r="AS1146" s="140"/>
      <c r="AT1146" s="135" t="str">
        <f t="array" ref="AT1146">xlookup($E:$E,'CLV2'!$A:$A,'CLV2'!$F:$F)</f>
        <v>3.LEAFY VEGGIES</v>
      </c>
      <c r="AU1146" s="135" t="str">
        <f t="array" ref="AU1146">xlookup($E:$E,'CLV2'!$A:$A,'CLV2'!$G:$G)</f>
        <v>4.Rau Ăn Lá Thông Dụng</v>
      </c>
      <c r="AV1146" s="142"/>
      <c r="AW1146" s="143"/>
      <c r="AX1146" s="144"/>
    </row>
    <row r="1147" ht="22.5" customHeight="1">
      <c r="A1147" s="113"/>
      <c r="B1147" s="114">
        <v>46236.0</v>
      </c>
      <c r="C1147" s="115" t="s">
        <v>797</v>
      </c>
      <c r="D1147" s="116" t="str">
        <f>VLOOKUP(C1147,'DS ST'!A:B,2,0)</f>
        <v>A235</v>
      </c>
      <c r="E1147" s="117">
        <v>11786.0</v>
      </c>
      <c r="F1147" s="115" t="s">
        <v>1747</v>
      </c>
      <c r="G1147" s="115" t="s">
        <v>56</v>
      </c>
      <c r="H1147" s="118">
        <v>16.0</v>
      </c>
      <c r="I1147" s="118">
        <v>11.0</v>
      </c>
      <c r="J1147" s="119">
        <f t="shared" si="4"/>
        <v>5</v>
      </c>
      <c r="K1147" s="115" t="s">
        <v>5850</v>
      </c>
      <c r="L1147" s="121" t="str">
        <f t="shared" si="5"/>
        <v>PT160319711786</v>
      </c>
      <c r="M1147" s="219" t="s">
        <v>5851</v>
      </c>
      <c r="N1147" s="122"/>
      <c r="O1147" s="122"/>
      <c r="P1147" s="119">
        <f t="shared" si="6"/>
        <v>5</v>
      </c>
      <c r="Q1147" s="124"/>
      <c r="R1147" s="124"/>
      <c r="S1147" s="124"/>
      <c r="T1147" s="125"/>
      <c r="U1147" s="126" t="s">
        <v>697</v>
      </c>
      <c r="V1147" s="127" t="s">
        <v>1500</v>
      </c>
      <c r="W1147" s="129" t="str">
        <f t="shared" si="7"/>
        <v/>
      </c>
      <c r="X1147" s="129" t="str">
        <f t="shared" si="34"/>
        <v/>
      </c>
      <c r="Y1147" s="130" t="str">
        <f t="shared" si="69"/>
        <v>Chưa xác định</v>
      </c>
      <c r="Z1147" s="131" t="s">
        <v>3828</v>
      </c>
      <c r="AA1147" s="124"/>
      <c r="AB1147" s="132"/>
      <c r="AC1147" s="133"/>
      <c r="AD1147" s="134"/>
      <c r="AE1147" s="133"/>
      <c r="AF1147" s="135" t="str">
        <f t="array" ref="AF1147">xlookup($E:$E,'CLV2'!$A:$A,'CLV2'!E:E)</f>
        <v>2.FRUITS</v>
      </c>
      <c r="AG1147" s="135" t="str">
        <f t="shared" si="10"/>
        <v>Pack</v>
      </c>
      <c r="AH1147" s="136">
        <f t="shared" si="11"/>
        <v>0.3125</v>
      </c>
      <c r="AI1147" s="137" t="str">
        <f t="array" ref="AI1147">XLOOKUP(E1147,'Đơn giá'!A:A,'Đơn giá'!D:D)</f>
        <v>#N/A</v>
      </c>
      <c r="AJ1147" s="138" t="str">
        <f t="shared" si="12"/>
        <v>#N/A</v>
      </c>
      <c r="AK1147" s="138">
        <f t="shared" si="13"/>
        <v>0</v>
      </c>
      <c r="AL1147" s="138">
        <f t="shared" si="14"/>
        <v>0</v>
      </c>
      <c r="AM1147" s="138">
        <f t="shared" si="15"/>
        <v>0</v>
      </c>
      <c r="AN1147" s="138" t="str">
        <f t="shared" si="16"/>
        <v>#N/A</v>
      </c>
      <c r="AO1147" s="139" t="str">
        <f t="array" ref="AO1147">XLOOKUP($D:$D,'DS ST'!$J:$J,'DS ST'!K:K)</f>
        <v/>
      </c>
      <c r="AP1147" s="139" t="str">
        <f t="array" ref="AP1147">XLOOKUP($D:$D,'DS ST'!$J:$J,'DS ST'!L:L)</f>
        <v/>
      </c>
      <c r="AQ1147" s="139" t="str">
        <f t="array" ref="AQ1147">XLOOKUP($D:$D,'DS ST'!$J:$J,'DS ST'!M:M)</f>
        <v/>
      </c>
      <c r="AR1147" s="140"/>
      <c r="AS1147" s="140"/>
      <c r="AT1147" s="135" t="str">
        <f t="array" ref="AT1147">xlookup($E:$E,'CLV2'!$A:$A,'CLV2'!$F:$F)</f>
        <v>3.LOCAL FRUITS</v>
      </c>
      <c r="AU1147" s="135" t="str">
        <f t="array" ref="AU1147">xlookup($E:$E,'CLV2'!$A:$A,'CLV2'!$G:$G)</f>
        <v>4.Trái Cây Đa Dạng</v>
      </c>
      <c r="AV1147" s="142"/>
      <c r="AW1147" s="143"/>
      <c r="AX1147" s="144"/>
    </row>
    <row r="1148" ht="22.5" customHeight="1">
      <c r="A1148" s="113"/>
      <c r="B1148" s="114">
        <v>46236.0</v>
      </c>
      <c r="C1148" s="115" t="s">
        <v>797</v>
      </c>
      <c r="D1148" s="116" t="str">
        <f>VLOOKUP(C1148,'DS ST'!A:B,2,0)</f>
        <v>A235</v>
      </c>
      <c r="E1148" s="117">
        <v>1101592.0</v>
      </c>
      <c r="F1148" s="115" t="s">
        <v>1161</v>
      </c>
      <c r="G1148" s="115" t="s">
        <v>104</v>
      </c>
      <c r="H1148" s="118">
        <v>10.0</v>
      </c>
      <c r="I1148" s="118">
        <v>9.84</v>
      </c>
      <c r="J1148" s="119">
        <f t="shared" si="4"/>
        <v>0.16</v>
      </c>
      <c r="K1148" s="115" t="s">
        <v>5850</v>
      </c>
      <c r="L1148" s="121" t="str">
        <f t="shared" si="5"/>
        <v>PT16031971101592</v>
      </c>
      <c r="M1148" s="219" t="s">
        <v>5851</v>
      </c>
      <c r="N1148" s="122">
        <v>0.16000000000000014</v>
      </c>
      <c r="O1148" s="122"/>
      <c r="P1148" s="119">
        <f t="shared" si="6"/>
        <v>0</v>
      </c>
      <c r="Q1148" s="124"/>
      <c r="R1148" s="124"/>
      <c r="S1148" s="124"/>
      <c r="T1148" s="125"/>
      <c r="U1148" s="126" t="s">
        <v>697</v>
      </c>
      <c r="V1148" s="127" t="s">
        <v>492</v>
      </c>
      <c r="W1148" s="129" t="str">
        <f t="shared" si="7"/>
        <v>Hao hụt</v>
      </c>
      <c r="X1148" s="129" t="str">
        <f t="shared" si="34"/>
        <v/>
      </c>
      <c r="Y1148" s="154" t="s">
        <v>499</v>
      </c>
      <c r="Z1148" s="131" t="s">
        <v>745</v>
      </c>
      <c r="AA1148" s="124"/>
      <c r="AB1148" s="132"/>
      <c r="AC1148" s="133"/>
      <c r="AD1148" s="134"/>
      <c r="AE1148" s="133"/>
      <c r="AF1148" s="135" t="str">
        <f t="array" ref="AF1148">xlookup($E:$E,'CLV2'!$A:$A,'CLV2'!E:E)</f>
        <v>2.FRUITS</v>
      </c>
      <c r="AG1148" s="135" t="str">
        <f t="shared" si="10"/>
        <v>KG</v>
      </c>
      <c r="AH1148" s="136">
        <f t="shared" si="11"/>
        <v>0.016</v>
      </c>
      <c r="AI1148" s="137">
        <f t="array" ref="AI1148">XLOOKUP(E1148,'Đơn giá'!A:A,'Đơn giá'!D:D)</f>
        <v>73000</v>
      </c>
      <c r="AJ1148" s="138">
        <f t="shared" si="12"/>
        <v>11680</v>
      </c>
      <c r="AK1148" s="138">
        <f t="shared" si="13"/>
        <v>11680</v>
      </c>
      <c r="AL1148" s="138">
        <f t="shared" si="14"/>
        <v>0</v>
      </c>
      <c r="AM1148" s="138">
        <f t="shared" si="15"/>
        <v>0</v>
      </c>
      <c r="AN1148" s="138">
        <f t="shared" si="16"/>
        <v>0</v>
      </c>
      <c r="AO1148" s="139" t="str">
        <f t="array" ref="AO1148">XLOOKUP($D:$D,'DS ST'!$J:$J,'DS ST'!K:K)</f>
        <v/>
      </c>
      <c r="AP1148" s="139" t="str">
        <f t="array" ref="AP1148">XLOOKUP($D:$D,'DS ST'!$J:$J,'DS ST'!L:L)</f>
        <v/>
      </c>
      <c r="AQ1148" s="139" t="str">
        <f t="array" ref="AQ1148">XLOOKUP($D:$D,'DS ST'!$J:$J,'DS ST'!M:M)</f>
        <v/>
      </c>
      <c r="AR1148" s="140"/>
      <c r="AS1148" s="140"/>
      <c r="AT1148" s="135" t="str">
        <f t="array" ref="AT1148">xlookup($E:$E,'CLV2'!$A:$A,'CLV2'!$F:$F)</f>
        <v>3.LOCAL FRUITS</v>
      </c>
      <c r="AU1148" s="135" t="str">
        <f t="array" ref="AU1148">xlookup($E:$E,'CLV2'!$A:$A,'CLV2'!$G:$G)</f>
        <v>4.Sầu Riêng</v>
      </c>
      <c r="AV1148" s="142"/>
      <c r="AW1148" s="143"/>
      <c r="AX1148" s="144"/>
    </row>
    <row r="1149" ht="22.5" customHeight="1">
      <c r="A1149" s="159" t="s">
        <v>1505</v>
      </c>
      <c r="B1149" s="114">
        <v>46236.0</v>
      </c>
      <c r="C1149" s="115" t="s">
        <v>446</v>
      </c>
      <c r="D1149" s="116" t="str">
        <f>VLOOKUP(C1149,'DS ST'!A:B,2,0)</f>
        <v>A145</v>
      </c>
      <c r="E1149" s="117" t="s">
        <v>1118</v>
      </c>
      <c r="F1149" s="115" t="s">
        <v>1123</v>
      </c>
      <c r="G1149" s="115" t="s">
        <v>1126</v>
      </c>
      <c r="H1149" s="118">
        <v>2.0</v>
      </c>
      <c r="I1149" s="118">
        <v>1.0</v>
      </c>
      <c r="J1149" s="119">
        <f t="shared" si="4"/>
        <v>1</v>
      </c>
      <c r="K1149" s="115" t="s">
        <v>5852</v>
      </c>
      <c r="L1149" s="121" t="str">
        <f t="shared" si="5"/>
        <v>PT1603189SP001932</v>
      </c>
      <c r="M1149" s="219" t="s">
        <v>5853</v>
      </c>
      <c r="N1149" s="122"/>
      <c r="O1149" s="122"/>
      <c r="P1149" s="119">
        <f t="shared" si="6"/>
        <v>1</v>
      </c>
      <c r="Q1149" s="124"/>
      <c r="R1149" s="124"/>
      <c r="S1149" s="124"/>
      <c r="T1149" s="125" t="s">
        <v>695</v>
      </c>
      <c r="U1149" s="126" t="s">
        <v>697</v>
      </c>
      <c r="V1149" s="127" t="s">
        <v>1500</v>
      </c>
      <c r="W1149" s="129" t="str">
        <f t="shared" si="7"/>
        <v/>
      </c>
      <c r="X1149" s="129" t="str">
        <f t="shared" si="34"/>
        <v/>
      </c>
      <c r="Y1149" s="130" t="str">
        <f t="shared" ref="Y1149:Y1157" si="70">IF(N(P1149)&lt;=0,"",IF(OR(T1149="Hình KDB",T1149="Hình tele",ISNUMBER(SEARCH("Hình KDB",T1149)),ISNUMBER(SEARCH("Hình tele",T1149)),ISNUMBER(SEARCH("sai code",T1149)),ISNUMBER(SEARCH("Thiếu kiện",U1149))),"Kho rau",IF(AND(T1149&lt;&gt;"Hình KDB",T1149&lt;&gt;"Hình tele"),"Chưa xác định",IF(N(O1149)&gt;0,IF(OR(T1149="Hình KDB",T1149="Hình tele",ISNUMBER(SEARCH("Hình KDB",T1149)),ISNUMBER(SEARCH("Hình tele",T1149)),ISNUMBER(SEARCH("sai code",T1149)),ISNUMBER(SEARCH("Thiếu kiện",U1149))),"Kho rau","Chưa xác định"),IF(OR(T1149="Hình KDB",T1149="Hình tele",ISNUMBER(SEARCH("Hình KDB",T1149)),ISNUMBER(SEARCH("Hình tele",T1149)),ISNUMBER(SEARCH("sai code",T1149)),ISNUMBER(SEARCH("Thiếu kiện",U1149))),"Kho rau",IF(V1149="Chưa xác định","Chưa xác định",IF(OR(V1149="DC giao thiếu",V1149="TX giao thiếu kiện",V1149="Hàng không đạt CL"),"Kho rau","")))))))</f>
        <v>Kho rau</v>
      </c>
      <c r="Z1149" s="131" t="s">
        <v>745</v>
      </c>
      <c r="AA1149" s="124"/>
      <c r="AB1149" s="161" t="s">
        <v>1573</v>
      </c>
      <c r="AC1149" s="133"/>
      <c r="AD1149" s="134"/>
      <c r="AE1149" s="133"/>
      <c r="AF1149" s="135" t="str">
        <f t="array" ref="AF1149">xlookup($E:$E,'CLV2'!$A:$A,'CLV2'!E:E)</f>
        <v>2.BAKERY</v>
      </c>
      <c r="AG1149" s="135" t="str">
        <f t="shared" si="10"/>
        <v>Pack</v>
      </c>
      <c r="AH1149" s="136">
        <f t="shared" si="11"/>
        <v>0.5</v>
      </c>
      <c r="AI1149" s="137">
        <f t="array" ref="AI1149">XLOOKUP(E1149,'Đơn giá'!A:A,'Đơn giá'!D:D)</f>
        <v>10299</v>
      </c>
      <c r="AJ1149" s="138">
        <f t="shared" si="12"/>
        <v>10299</v>
      </c>
      <c r="AK1149" s="138">
        <f t="shared" si="13"/>
        <v>0</v>
      </c>
      <c r="AL1149" s="138">
        <f t="shared" si="14"/>
        <v>0</v>
      </c>
      <c r="AM1149" s="138">
        <f t="shared" si="15"/>
        <v>10299</v>
      </c>
      <c r="AN1149" s="138">
        <f t="shared" si="16"/>
        <v>0</v>
      </c>
      <c r="AO1149" s="139" t="str">
        <f t="array" ref="AO1149">XLOOKUP($D:$D,'DS ST'!$J:$J,'DS ST'!K:K)</f>
        <v>SC005375 - Trần Văn Hiếu</v>
      </c>
      <c r="AP1149" s="139" t="str">
        <f t="array" ref="AP1149">XLOOKUP($D:$D,'DS ST'!$J:$J,'DS ST'!L:L)</f>
        <v>Võ Thị Huệ</v>
      </c>
      <c r="AQ1149" s="139" t="str">
        <f t="array" ref="AQ1149">XLOOKUP($D:$D,'DS ST'!$J:$J,'DS ST'!M:M)</f>
        <v>HCM 014</v>
      </c>
      <c r="AR1149" s="140"/>
      <c r="AS1149" s="140"/>
      <c r="AT1149" s="135" t="str">
        <f t="array" ref="AT1149">xlookup($E:$E,'CLV2'!$A:$A,'CLV2'!$F:$F)</f>
        <v>3.BREADS</v>
      </c>
      <c r="AU1149" s="135" t="str">
        <f t="array" ref="AU1149">xlookup($E:$E,'CLV2'!$A:$A,'CLV2'!$G:$G)</f>
        <v>4.BÁNH TƯƠI DATE NGẮN</v>
      </c>
      <c r="AV1149" s="142"/>
      <c r="AW1149" s="143"/>
      <c r="AX1149" s="144"/>
    </row>
    <row r="1150" ht="22.5" customHeight="1">
      <c r="A1150" s="113"/>
      <c r="B1150" s="114">
        <v>46236.0</v>
      </c>
      <c r="C1150" s="115" t="s">
        <v>1119</v>
      </c>
      <c r="D1150" s="116" t="str">
        <f>VLOOKUP(C1150,'DS ST'!A:B,2,0)</f>
        <v>NVQ</v>
      </c>
      <c r="E1150" s="117">
        <v>8.938528582543E12</v>
      </c>
      <c r="F1150" s="115" t="s">
        <v>156</v>
      </c>
      <c r="G1150" s="115" t="s">
        <v>1126</v>
      </c>
      <c r="H1150" s="118">
        <v>2.0</v>
      </c>
      <c r="I1150" s="118">
        <v>0.0</v>
      </c>
      <c r="J1150" s="119">
        <f t="shared" si="4"/>
        <v>2</v>
      </c>
      <c r="K1150" s="115" t="s">
        <v>5854</v>
      </c>
      <c r="L1150" s="121" t="str">
        <f t="shared" si="5"/>
        <v>PT16031858938528582543</v>
      </c>
      <c r="M1150" s="219" t="s">
        <v>5855</v>
      </c>
      <c r="N1150" s="122"/>
      <c r="O1150" s="122">
        <v>2.0</v>
      </c>
      <c r="P1150" s="119">
        <f t="shared" si="6"/>
        <v>0</v>
      </c>
      <c r="Q1150" s="153" t="s">
        <v>5856</v>
      </c>
      <c r="R1150" s="124"/>
      <c r="S1150" s="124"/>
      <c r="T1150" s="125"/>
      <c r="U1150" s="126" t="s">
        <v>697</v>
      </c>
      <c r="V1150" s="127" t="s">
        <v>1162</v>
      </c>
      <c r="W1150" s="129" t="str">
        <f t="shared" si="7"/>
        <v/>
      </c>
      <c r="X1150" s="129" t="str">
        <f t="shared" si="34"/>
        <v>Siêu thị</v>
      </c>
      <c r="Y1150" s="130" t="str">
        <f t="shared" si="70"/>
        <v/>
      </c>
      <c r="Z1150" s="131" t="s">
        <v>745</v>
      </c>
      <c r="AA1150" s="124"/>
      <c r="AB1150" s="132"/>
      <c r="AC1150" s="133"/>
      <c r="AD1150" s="134"/>
      <c r="AE1150" s="133"/>
      <c r="AF1150" s="135" t="str">
        <f t="array" ref="AF1150">xlookup($E:$E,'CLV2'!$A:$A,'CLV2'!E:E)</f>
        <v>2.BAKERY</v>
      </c>
      <c r="AG1150" s="135" t="str">
        <f t="shared" si="10"/>
        <v>Pack</v>
      </c>
      <c r="AH1150" s="136">
        <f t="shared" si="11"/>
        <v>1</v>
      </c>
      <c r="AI1150" s="137">
        <f t="array" ref="AI1150">XLOOKUP(E1150,'Đơn giá'!A:A,'Đơn giá'!D:D)</f>
        <v>5166</v>
      </c>
      <c r="AJ1150" s="138">
        <f t="shared" si="12"/>
        <v>10332</v>
      </c>
      <c r="AK1150" s="138">
        <f t="shared" si="13"/>
        <v>0</v>
      </c>
      <c r="AL1150" s="138">
        <f t="shared" si="14"/>
        <v>10332</v>
      </c>
      <c r="AM1150" s="138">
        <f t="shared" si="15"/>
        <v>0</v>
      </c>
      <c r="AN1150" s="138">
        <f t="shared" si="16"/>
        <v>0</v>
      </c>
      <c r="AO1150" s="139" t="str">
        <f t="array" ref="AO1150">XLOOKUP($D:$D,'DS ST'!$J:$J,'DS ST'!K:K)</f>
        <v>SC005218 - Đặng Đăng Khoa</v>
      </c>
      <c r="AP1150" s="139" t="str">
        <f t="array" ref="AP1150">XLOOKUP($D:$D,'DS ST'!$J:$J,'DS ST'!L:L)</f>
        <v>Nguyễn Thị Cà</v>
      </c>
      <c r="AQ1150" s="139" t="str">
        <f t="array" ref="AQ1150">XLOOKUP($D:$D,'DS ST'!$J:$J,'DS ST'!M:M)</f>
        <v>HCM 036</v>
      </c>
      <c r="AR1150" s="140"/>
      <c r="AS1150" s="140"/>
      <c r="AT1150" s="135" t="str">
        <f t="array" ref="AT1150">xlookup($E:$E,'CLV2'!$A:$A,'CLV2'!$F:$F)</f>
        <v>3.CAKES</v>
      </c>
      <c r="AU1150" s="135" t="str">
        <f t="array" ref="AU1150">xlookup($E:$E,'CLV2'!$A:$A,'CLV2'!$G:$G)</f>
        <v>4.BÁNH DATE VỪA</v>
      </c>
      <c r="AV1150" s="142"/>
      <c r="AW1150" s="143"/>
      <c r="AX1150" s="144"/>
    </row>
    <row r="1151" ht="22.5" customHeight="1">
      <c r="A1151" s="113"/>
      <c r="B1151" s="114">
        <v>46236.0</v>
      </c>
      <c r="C1151" s="115" t="s">
        <v>1119</v>
      </c>
      <c r="D1151" s="116" t="str">
        <f>VLOOKUP(C1151,'DS ST'!A:B,2,0)</f>
        <v>NVQ</v>
      </c>
      <c r="E1151" s="117">
        <v>8.93607627376E12</v>
      </c>
      <c r="F1151" s="115" t="s">
        <v>3550</v>
      </c>
      <c r="G1151" s="115" t="s">
        <v>1126</v>
      </c>
      <c r="H1151" s="118">
        <v>2.0</v>
      </c>
      <c r="I1151" s="118">
        <v>0.0</v>
      </c>
      <c r="J1151" s="119">
        <f t="shared" si="4"/>
        <v>2</v>
      </c>
      <c r="K1151" s="115" t="s">
        <v>5854</v>
      </c>
      <c r="L1151" s="121" t="str">
        <f t="shared" si="5"/>
        <v>PT16031858936076273760</v>
      </c>
      <c r="M1151" s="219" t="s">
        <v>5855</v>
      </c>
      <c r="N1151" s="122"/>
      <c r="O1151" s="122">
        <v>2.0</v>
      </c>
      <c r="P1151" s="119">
        <f t="shared" si="6"/>
        <v>0</v>
      </c>
      <c r="Q1151" s="153" t="s">
        <v>5856</v>
      </c>
      <c r="R1151" s="124"/>
      <c r="S1151" s="124"/>
      <c r="T1151" s="125"/>
      <c r="U1151" s="126" t="s">
        <v>697</v>
      </c>
      <c r="V1151" s="127" t="s">
        <v>1162</v>
      </c>
      <c r="W1151" s="129" t="str">
        <f t="shared" si="7"/>
        <v/>
      </c>
      <c r="X1151" s="129" t="str">
        <f t="shared" si="34"/>
        <v>Siêu thị</v>
      </c>
      <c r="Y1151" s="130" t="str">
        <f t="shared" si="70"/>
        <v/>
      </c>
      <c r="Z1151" s="131" t="s">
        <v>745</v>
      </c>
      <c r="AA1151" s="124"/>
      <c r="AB1151" s="132"/>
      <c r="AC1151" s="133"/>
      <c r="AD1151" s="134"/>
      <c r="AE1151" s="133"/>
      <c r="AF1151" s="135" t="str">
        <f t="array" ref="AF1151">xlookup($E:$E,'CLV2'!$A:$A,'CLV2'!E:E)</f>
        <v>2.BAKERY</v>
      </c>
      <c r="AG1151" s="135" t="str">
        <f t="shared" si="10"/>
        <v>Pack</v>
      </c>
      <c r="AH1151" s="136">
        <f t="shared" si="11"/>
        <v>1</v>
      </c>
      <c r="AI1151" s="137" t="str">
        <f t="array" ref="AI1151">XLOOKUP(E1151,'Đơn giá'!A:A,'Đơn giá'!D:D)</f>
        <v>#N/A</v>
      </c>
      <c r="AJ1151" s="138" t="str">
        <f t="shared" si="12"/>
        <v>#N/A</v>
      </c>
      <c r="AK1151" s="138">
        <f t="shared" si="13"/>
        <v>0</v>
      </c>
      <c r="AL1151" s="138" t="str">
        <f t="shared" si="14"/>
        <v>#N/A</v>
      </c>
      <c r="AM1151" s="138">
        <f t="shared" si="15"/>
        <v>0</v>
      </c>
      <c r="AN1151" s="138">
        <f t="shared" si="16"/>
        <v>0</v>
      </c>
      <c r="AO1151" s="139" t="str">
        <f t="array" ref="AO1151">XLOOKUP($D:$D,'DS ST'!$J:$J,'DS ST'!K:K)</f>
        <v>SC005218 - Đặng Đăng Khoa</v>
      </c>
      <c r="AP1151" s="139" t="str">
        <f t="array" ref="AP1151">XLOOKUP($D:$D,'DS ST'!$J:$J,'DS ST'!L:L)</f>
        <v>Nguyễn Thị Cà</v>
      </c>
      <c r="AQ1151" s="139" t="str">
        <f t="array" ref="AQ1151">XLOOKUP($D:$D,'DS ST'!$J:$J,'DS ST'!M:M)</f>
        <v>HCM 036</v>
      </c>
      <c r="AR1151" s="140"/>
      <c r="AS1151" s="140"/>
      <c r="AT1151" s="135" t="str">
        <f t="array" ref="AT1151">xlookup($E:$E,'CLV2'!$A:$A,'CLV2'!$F:$F)</f>
        <v>3.SEASONAL BAKERY</v>
      </c>
      <c r="AU1151" s="135" t="str">
        <f t="array" ref="AU1151">xlookup($E:$E,'CLV2'!$A:$A,'CLV2'!$G:$G)</f>
        <v>4.BÁNH TRUNG THU</v>
      </c>
      <c r="AV1151" s="142"/>
      <c r="AW1151" s="143"/>
      <c r="AX1151" s="144"/>
    </row>
    <row r="1152" ht="22.5" customHeight="1">
      <c r="A1152" s="113"/>
      <c r="B1152" s="114">
        <v>46236.0</v>
      </c>
      <c r="C1152" s="115" t="s">
        <v>1119</v>
      </c>
      <c r="D1152" s="116" t="str">
        <f>VLOOKUP(C1152,'DS ST'!A:B,2,0)</f>
        <v>NVQ</v>
      </c>
      <c r="E1152" s="117">
        <v>8.936076273517E12</v>
      </c>
      <c r="F1152" s="115" t="s">
        <v>3555</v>
      </c>
      <c r="G1152" s="115" t="s">
        <v>1126</v>
      </c>
      <c r="H1152" s="118">
        <v>1.0</v>
      </c>
      <c r="I1152" s="118">
        <v>0.0</v>
      </c>
      <c r="J1152" s="119">
        <f t="shared" si="4"/>
        <v>1</v>
      </c>
      <c r="K1152" s="115" t="s">
        <v>5854</v>
      </c>
      <c r="L1152" s="121" t="str">
        <f t="shared" si="5"/>
        <v>PT16031858936076273517</v>
      </c>
      <c r="M1152" s="219" t="s">
        <v>5855</v>
      </c>
      <c r="N1152" s="122"/>
      <c r="O1152" s="122">
        <v>1.0</v>
      </c>
      <c r="P1152" s="119">
        <f t="shared" si="6"/>
        <v>0</v>
      </c>
      <c r="Q1152" s="153" t="s">
        <v>5856</v>
      </c>
      <c r="R1152" s="124"/>
      <c r="S1152" s="124"/>
      <c r="T1152" s="125"/>
      <c r="U1152" s="126" t="s">
        <v>697</v>
      </c>
      <c r="V1152" s="127" t="s">
        <v>1162</v>
      </c>
      <c r="W1152" s="129" t="str">
        <f t="shared" si="7"/>
        <v/>
      </c>
      <c r="X1152" s="129" t="str">
        <f t="shared" si="34"/>
        <v>Siêu thị</v>
      </c>
      <c r="Y1152" s="130" t="str">
        <f t="shared" si="70"/>
        <v/>
      </c>
      <c r="Z1152" s="131" t="s">
        <v>745</v>
      </c>
      <c r="AA1152" s="124"/>
      <c r="AB1152" s="132"/>
      <c r="AC1152" s="133"/>
      <c r="AD1152" s="134"/>
      <c r="AE1152" s="133"/>
      <c r="AF1152" s="135" t="str">
        <f t="array" ref="AF1152">xlookup($E:$E,'CLV2'!$A:$A,'CLV2'!E:E)</f>
        <v>2.BAKERY</v>
      </c>
      <c r="AG1152" s="135" t="str">
        <f t="shared" si="10"/>
        <v>Pack</v>
      </c>
      <c r="AH1152" s="136">
        <f t="shared" si="11"/>
        <v>1</v>
      </c>
      <c r="AI1152" s="137" t="str">
        <f t="array" ref="AI1152">XLOOKUP(E1152,'Đơn giá'!A:A,'Đơn giá'!D:D)</f>
        <v>#N/A</v>
      </c>
      <c r="AJ1152" s="138" t="str">
        <f t="shared" si="12"/>
        <v>#N/A</v>
      </c>
      <c r="AK1152" s="138">
        <f t="shared" si="13"/>
        <v>0</v>
      </c>
      <c r="AL1152" s="138" t="str">
        <f t="shared" si="14"/>
        <v>#N/A</v>
      </c>
      <c r="AM1152" s="138">
        <f t="shared" si="15"/>
        <v>0</v>
      </c>
      <c r="AN1152" s="138">
        <f t="shared" si="16"/>
        <v>0</v>
      </c>
      <c r="AO1152" s="139" t="str">
        <f t="array" ref="AO1152">XLOOKUP($D:$D,'DS ST'!$J:$J,'DS ST'!K:K)</f>
        <v>SC005218 - Đặng Đăng Khoa</v>
      </c>
      <c r="AP1152" s="139" t="str">
        <f t="array" ref="AP1152">XLOOKUP($D:$D,'DS ST'!$J:$J,'DS ST'!L:L)</f>
        <v>Nguyễn Thị Cà</v>
      </c>
      <c r="AQ1152" s="139" t="str">
        <f t="array" ref="AQ1152">XLOOKUP($D:$D,'DS ST'!$J:$J,'DS ST'!M:M)</f>
        <v>HCM 036</v>
      </c>
      <c r="AR1152" s="140"/>
      <c r="AS1152" s="140"/>
      <c r="AT1152" s="135" t="str">
        <f t="array" ref="AT1152">xlookup($E:$E,'CLV2'!$A:$A,'CLV2'!$F:$F)</f>
        <v>3.SEASONAL BAKERY</v>
      </c>
      <c r="AU1152" s="135" t="str">
        <f t="array" ref="AU1152">xlookup($E:$E,'CLV2'!$A:$A,'CLV2'!$G:$G)</f>
        <v>4.BÁNH TRUNG THU</v>
      </c>
      <c r="AV1152" s="142"/>
      <c r="AW1152" s="143"/>
      <c r="AX1152" s="144"/>
    </row>
    <row r="1153" ht="22.5" customHeight="1">
      <c r="A1153" s="113"/>
      <c r="B1153" s="114">
        <v>46236.0</v>
      </c>
      <c r="C1153" s="115" t="s">
        <v>1119</v>
      </c>
      <c r="D1153" s="116" t="str">
        <f>VLOOKUP(C1153,'DS ST'!A:B,2,0)</f>
        <v>NVQ</v>
      </c>
      <c r="E1153" s="117">
        <v>8.936076273678E12</v>
      </c>
      <c r="F1153" s="115" t="s">
        <v>3551</v>
      </c>
      <c r="G1153" s="115" t="s">
        <v>1126</v>
      </c>
      <c r="H1153" s="118">
        <v>3.0</v>
      </c>
      <c r="I1153" s="118">
        <v>0.0</v>
      </c>
      <c r="J1153" s="119">
        <f t="shared" si="4"/>
        <v>3</v>
      </c>
      <c r="K1153" s="115" t="s">
        <v>5854</v>
      </c>
      <c r="L1153" s="121" t="str">
        <f t="shared" si="5"/>
        <v>PT16031858936076273678</v>
      </c>
      <c r="M1153" s="219" t="s">
        <v>5855</v>
      </c>
      <c r="N1153" s="122"/>
      <c r="O1153" s="122">
        <v>3.0</v>
      </c>
      <c r="P1153" s="119">
        <f t="shared" si="6"/>
        <v>0</v>
      </c>
      <c r="Q1153" s="153" t="s">
        <v>5856</v>
      </c>
      <c r="R1153" s="124"/>
      <c r="S1153" s="124"/>
      <c r="T1153" s="125"/>
      <c r="U1153" s="126" t="s">
        <v>697</v>
      </c>
      <c r="V1153" s="127" t="s">
        <v>1162</v>
      </c>
      <c r="W1153" s="129" t="str">
        <f t="shared" si="7"/>
        <v/>
      </c>
      <c r="X1153" s="129" t="str">
        <f t="shared" si="34"/>
        <v>Siêu thị</v>
      </c>
      <c r="Y1153" s="130" t="str">
        <f t="shared" si="70"/>
        <v/>
      </c>
      <c r="Z1153" s="131" t="s">
        <v>745</v>
      </c>
      <c r="AA1153" s="124"/>
      <c r="AB1153" s="132"/>
      <c r="AC1153" s="133"/>
      <c r="AD1153" s="134"/>
      <c r="AE1153" s="133"/>
      <c r="AF1153" s="135" t="str">
        <f t="array" ref="AF1153">xlookup($E:$E,'CLV2'!$A:$A,'CLV2'!E:E)</f>
        <v>2.BAKERY</v>
      </c>
      <c r="AG1153" s="135" t="str">
        <f t="shared" si="10"/>
        <v>Pack</v>
      </c>
      <c r="AH1153" s="136">
        <f t="shared" si="11"/>
        <v>1</v>
      </c>
      <c r="AI1153" s="137" t="str">
        <f t="array" ref="AI1153">XLOOKUP(E1153,'Đơn giá'!A:A,'Đơn giá'!D:D)</f>
        <v>#N/A</v>
      </c>
      <c r="AJ1153" s="138" t="str">
        <f t="shared" si="12"/>
        <v>#N/A</v>
      </c>
      <c r="AK1153" s="138">
        <f t="shared" si="13"/>
        <v>0</v>
      </c>
      <c r="AL1153" s="138" t="str">
        <f t="shared" si="14"/>
        <v>#N/A</v>
      </c>
      <c r="AM1153" s="138">
        <f t="shared" si="15"/>
        <v>0</v>
      </c>
      <c r="AN1153" s="138">
        <f t="shared" si="16"/>
        <v>0</v>
      </c>
      <c r="AO1153" s="139" t="str">
        <f t="array" ref="AO1153">XLOOKUP($D:$D,'DS ST'!$J:$J,'DS ST'!K:K)</f>
        <v>SC005218 - Đặng Đăng Khoa</v>
      </c>
      <c r="AP1153" s="139" t="str">
        <f t="array" ref="AP1153">XLOOKUP($D:$D,'DS ST'!$J:$J,'DS ST'!L:L)</f>
        <v>Nguyễn Thị Cà</v>
      </c>
      <c r="AQ1153" s="139" t="str">
        <f t="array" ref="AQ1153">XLOOKUP($D:$D,'DS ST'!$J:$J,'DS ST'!M:M)</f>
        <v>HCM 036</v>
      </c>
      <c r="AR1153" s="140"/>
      <c r="AS1153" s="140"/>
      <c r="AT1153" s="135" t="str">
        <f t="array" ref="AT1153">xlookup($E:$E,'CLV2'!$A:$A,'CLV2'!$F:$F)</f>
        <v>3.SEASONAL BAKERY</v>
      </c>
      <c r="AU1153" s="135" t="str">
        <f t="array" ref="AU1153">xlookup($E:$E,'CLV2'!$A:$A,'CLV2'!$G:$G)</f>
        <v>4.BÁNH TRUNG THU</v>
      </c>
      <c r="AV1153" s="142"/>
      <c r="AW1153" s="143"/>
      <c r="AX1153" s="144"/>
    </row>
    <row r="1154" ht="22.5" customHeight="1">
      <c r="A1154" s="113"/>
      <c r="B1154" s="114">
        <v>46236.0</v>
      </c>
      <c r="C1154" s="115" t="s">
        <v>1119</v>
      </c>
      <c r="D1154" s="116" t="str">
        <f>VLOOKUP(C1154,'DS ST'!A:B,2,0)</f>
        <v>NVQ</v>
      </c>
      <c r="E1154" s="117">
        <v>8.936076273647E12</v>
      </c>
      <c r="F1154" s="115" t="s">
        <v>3552</v>
      </c>
      <c r="G1154" s="115" t="s">
        <v>1126</v>
      </c>
      <c r="H1154" s="118">
        <v>3.0</v>
      </c>
      <c r="I1154" s="118">
        <v>0.0</v>
      </c>
      <c r="J1154" s="119">
        <f t="shared" si="4"/>
        <v>3</v>
      </c>
      <c r="K1154" s="115" t="s">
        <v>5854</v>
      </c>
      <c r="L1154" s="121" t="str">
        <f t="shared" si="5"/>
        <v>PT16031858936076273647</v>
      </c>
      <c r="M1154" s="219" t="s">
        <v>5855</v>
      </c>
      <c r="N1154" s="122"/>
      <c r="O1154" s="122">
        <v>3.0</v>
      </c>
      <c r="P1154" s="119">
        <f t="shared" si="6"/>
        <v>0</v>
      </c>
      <c r="Q1154" s="153" t="s">
        <v>5856</v>
      </c>
      <c r="R1154" s="124"/>
      <c r="S1154" s="124"/>
      <c r="T1154" s="125"/>
      <c r="U1154" s="126" t="s">
        <v>697</v>
      </c>
      <c r="V1154" s="127" t="s">
        <v>1162</v>
      </c>
      <c r="W1154" s="129" t="str">
        <f t="shared" si="7"/>
        <v/>
      </c>
      <c r="X1154" s="129" t="str">
        <f t="shared" si="34"/>
        <v>Siêu thị</v>
      </c>
      <c r="Y1154" s="130" t="str">
        <f t="shared" si="70"/>
        <v/>
      </c>
      <c r="Z1154" s="131" t="s">
        <v>745</v>
      </c>
      <c r="AA1154" s="124"/>
      <c r="AB1154" s="132"/>
      <c r="AC1154" s="133"/>
      <c r="AD1154" s="134"/>
      <c r="AE1154" s="133"/>
      <c r="AF1154" s="135" t="str">
        <f t="array" ref="AF1154">xlookup($E:$E,'CLV2'!$A:$A,'CLV2'!E:E)</f>
        <v>2.BAKERY</v>
      </c>
      <c r="AG1154" s="135" t="str">
        <f t="shared" si="10"/>
        <v>Pack</v>
      </c>
      <c r="AH1154" s="136">
        <f t="shared" si="11"/>
        <v>1</v>
      </c>
      <c r="AI1154" s="137" t="str">
        <f t="array" ref="AI1154">XLOOKUP(E1154,'Đơn giá'!A:A,'Đơn giá'!D:D)</f>
        <v>#N/A</v>
      </c>
      <c r="AJ1154" s="138" t="str">
        <f t="shared" si="12"/>
        <v>#N/A</v>
      </c>
      <c r="AK1154" s="138">
        <f t="shared" si="13"/>
        <v>0</v>
      </c>
      <c r="AL1154" s="138" t="str">
        <f t="shared" si="14"/>
        <v>#N/A</v>
      </c>
      <c r="AM1154" s="138">
        <f t="shared" si="15"/>
        <v>0</v>
      </c>
      <c r="AN1154" s="138">
        <f t="shared" si="16"/>
        <v>0</v>
      </c>
      <c r="AO1154" s="139" t="str">
        <f t="array" ref="AO1154">XLOOKUP($D:$D,'DS ST'!$J:$J,'DS ST'!K:K)</f>
        <v>SC005218 - Đặng Đăng Khoa</v>
      </c>
      <c r="AP1154" s="139" t="str">
        <f t="array" ref="AP1154">XLOOKUP($D:$D,'DS ST'!$J:$J,'DS ST'!L:L)</f>
        <v>Nguyễn Thị Cà</v>
      </c>
      <c r="AQ1154" s="139" t="str">
        <f t="array" ref="AQ1154">XLOOKUP($D:$D,'DS ST'!$J:$J,'DS ST'!M:M)</f>
        <v>HCM 036</v>
      </c>
      <c r="AR1154" s="140"/>
      <c r="AS1154" s="140"/>
      <c r="AT1154" s="135" t="str">
        <f t="array" ref="AT1154">xlookup($E:$E,'CLV2'!$A:$A,'CLV2'!$F:$F)</f>
        <v>3.SEASONAL BAKERY</v>
      </c>
      <c r="AU1154" s="135" t="str">
        <f t="array" ref="AU1154">xlookup($E:$E,'CLV2'!$A:$A,'CLV2'!$G:$G)</f>
        <v>4.BÁNH TRUNG THU</v>
      </c>
      <c r="AV1154" s="142"/>
      <c r="AW1154" s="143"/>
      <c r="AX1154" s="144"/>
    </row>
    <row r="1155" ht="22.5" customHeight="1">
      <c r="A1155" s="113"/>
      <c r="B1155" s="114">
        <v>46236.0</v>
      </c>
      <c r="C1155" s="115" t="s">
        <v>306</v>
      </c>
      <c r="D1155" s="116" t="str">
        <f>VLOOKUP(C1155,'DS ST'!A:B,2,0)</f>
        <v>A120</v>
      </c>
      <c r="E1155" s="117">
        <v>8.936076274262E12</v>
      </c>
      <c r="F1155" s="115" t="s">
        <v>3384</v>
      </c>
      <c r="G1155" s="115" t="s">
        <v>56</v>
      </c>
      <c r="H1155" s="118">
        <v>14.0</v>
      </c>
      <c r="I1155" s="118">
        <v>0.0</v>
      </c>
      <c r="J1155" s="119">
        <f t="shared" si="4"/>
        <v>14</v>
      </c>
      <c r="K1155" s="115" t="s">
        <v>5857</v>
      </c>
      <c r="L1155" s="121" t="str">
        <f t="shared" si="5"/>
        <v>PT16031768936076274262</v>
      </c>
      <c r="M1155" s="219" t="s">
        <v>5858</v>
      </c>
      <c r="N1155" s="122"/>
      <c r="O1155" s="122"/>
      <c r="P1155" s="119">
        <f t="shared" si="6"/>
        <v>14</v>
      </c>
      <c r="Q1155" s="124"/>
      <c r="R1155" s="124"/>
      <c r="S1155" s="124"/>
      <c r="T1155" s="125"/>
      <c r="U1155" s="126" t="s">
        <v>697</v>
      </c>
      <c r="V1155" s="127" t="s">
        <v>1500</v>
      </c>
      <c r="W1155" s="129" t="str">
        <f t="shared" si="7"/>
        <v/>
      </c>
      <c r="X1155" s="129" t="str">
        <f t="shared" si="34"/>
        <v/>
      </c>
      <c r="Y1155" s="130" t="str">
        <f t="shared" si="70"/>
        <v>Chưa xác định</v>
      </c>
      <c r="Z1155" s="131" t="s">
        <v>3828</v>
      </c>
      <c r="AA1155" s="124"/>
      <c r="AB1155" s="132"/>
      <c r="AC1155" s="133"/>
      <c r="AD1155" s="134"/>
      <c r="AE1155" s="133"/>
      <c r="AF1155" s="135" t="str">
        <f t="array" ref="AF1155">xlookup($E:$E,'CLV2'!$A:$A,'CLV2'!E:E)</f>
        <v>2.HÀNG KHUYẾN MÃI KHÔNG BÁN</v>
      </c>
      <c r="AG1155" s="135" t="str">
        <f t="shared" si="10"/>
        <v>Pack</v>
      </c>
      <c r="AH1155" s="136">
        <f t="shared" si="11"/>
        <v>1</v>
      </c>
      <c r="AI1155" s="137" t="str">
        <f t="array" ref="AI1155">XLOOKUP(E1155,'Đơn giá'!A:A,'Đơn giá'!D:D)</f>
        <v>#N/A</v>
      </c>
      <c r="AJ1155" s="138" t="str">
        <f t="shared" si="12"/>
        <v>#N/A</v>
      </c>
      <c r="AK1155" s="138">
        <f t="shared" si="13"/>
        <v>0</v>
      </c>
      <c r="AL1155" s="138">
        <f t="shared" si="14"/>
        <v>0</v>
      </c>
      <c r="AM1155" s="138">
        <f t="shared" si="15"/>
        <v>0</v>
      </c>
      <c r="AN1155" s="138" t="str">
        <f t="shared" si="16"/>
        <v>#N/A</v>
      </c>
      <c r="AO1155" s="139" t="str">
        <f t="array" ref="AO1155">XLOOKUP($D:$D,'DS ST'!$J:$J,'DS ST'!K:K)</f>
        <v>SC003733 - Trần Huỳnh Thơ</v>
      </c>
      <c r="AP1155" s="139" t="str">
        <f t="array" ref="AP1155">XLOOKUP($D:$D,'DS ST'!$J:$J,'DS ST'!L:L)</f>
        <v>Võ Thị Huệ</v>
      </c>
      <c r="AQ1155" s="139" t="str">
        <f t="array" ref="AQ1155">XLOOKUP($D:$D,'DS ST'!$J:$J,'DS ST'!M:M)</f>
        <v>HCM 013</v>
      </c>
      <c r="AR1155" s="140"/>
      <c r="AS1155" s="140"/>
      <c r="AT1155" s="135" t="str">
        <f t="array" ref="AT1155">xlookup($E:$E,'CLV2'!$A:$A,'CLV2'!$F:$F)</f>
        <v>3.HÀNG KHUYẾN MÃI KHÔNG BÁN</v>
      </c>
      <c r="AU1155" s="135" t="str">
        <f t="array" ref="AU1155">xlookup($E:$E,'CLV2'!$A:$A,'CLV2'!$G:$G)</f>
        <v>4.Hàng Khuyến Mãi Không Bán</v>
      </c>
      <c r="AV1155" s="142"/>
      <c r="AW1155" s="143"/>
      <c r="AX1155" s="144"/>
    </row>
    <row r="1156" ht="22.5" customHeight="1">
      <c r="A1156" s="159" t="s">
        <v>1505</v>
      </c>
      <c r="B1156" s="114">
        <v>46236.0</v>
      </c>
      <c r="C1156" s="115" t="s">
        <v>451</v>
      </c>
      <c r="D1156" s="116" t="str">
        <f>VLOOKUP(C1156,'DS ST'!A:B,2,0)</f>
        <v>A146</v>
      </c>
      <c r="E1156" s="117">
        <v>8.936076273425E12</v>
      </c>
      <c r="F1156" s="115" t="s">
        <v>3553</v>
      </c>
      <c r="G1156" s="115" t="s">
        <v>1126</v>
      </c>
      <c r="H1156" s="118">
        <v>3.0</v>
      </c>
      <c r="I1156" s="118">
        <v>2.0</v>
      </c>
      <c r="J1156" s="119">
        <f t="shared" si="4"/>
        <v>1</v>
      </c>
      <c r="K1156" s="115" t="s">
        <v>5859</v>
      </c>
      <c r="L1156" s="121" t="str">
        <f t="shared" si="5"/>
        <v>PT16031598936076273425</v>
      </c>
      <c r="M1156" s="219" t="s">
        <v>5860</v>
      </c>
      <c r="N1156" s="122"/>
      <c r="O1156" s="122"/>
      <c r="P1156" s="119">
        <f t="shared" si="6"/>
        <v>1</v>
      </c>
      <c r="Q1156" s="124"/>
      <c r="R1156" s="124"/>
      <c r="S1156" s="124"/>
      <c r="T1156" s="125" t="s">
        <v>695</v>
      </c>
      <c r="U1156" s="126" t="s">
        <v>697</v>
      </c>
      <c r="V1156" s="127" t="s">
        <v>1500</v>
      </c>
      <c r="W1156" s="129" t="str">
        <f t="shared" si="7"/>
        <v/>
      </c>
      <c r="X1156" s="129" t="str">
        <f t="shared" si="34"/>
        <v/>
      </c>
      <c r="Y1156" s="130" t="str">
        <f t="shared" si="70"/>
        <v>Kho rau</v>
      </c>
      <c r="Z1156" s="131" t="s">
        <v>745</v>
      </c>
      <c r="AA1156" s="124"/>
      <c r="AB1156" s="161" t="s">
        <v>1573</v>
      </c>
      <c r="AC1156" s="133"/>
      <c r="AD1156" s="134"/>
      <c r="AE1156" s="133"/>
      <c r="AF1156" s="135" t="str">
        <f t="array" ref="AF1156">xlookup($E:$E,'CLV2'!$A:$A,'CLV2'!E:E)</f>
        <v>2.BAKERY</v>
      </c>
      <c r="AG1156" s="135" t="str">
        <f t="shared" si="10"/>
        <v>Pack</v>
      </c>
      <c r="AH1156" s="136">
        <f t="shared" si="11"/>
        <v>0.3333333333</v>
      </c>
      <c r="AI1156" s="137" t="str">
        <f t="array" ref="AI1156">XLOOKUP(E1156,'Đơn giá'!A:A,'Đơn giá'!D:D)</f>
        <v>#N/A</v>
      </c>
      <c r="AJ1156" s="138" t="str">
        <f t="shared" si="12"/>
        <v>#N/A</v>
      </c>
      <c r="AK1156" s="138">
        <f t="shared" si="13"/>
        <v>0</v>
      </c>
      <c r="AL1156" s="138">
        <f t="shared" si="14"/>
        <v>0</v>
      </c>
      <c r="AM1156" s="138" t="str">
        <f t="shared" si="15"/>
        <v>#N/A</v>
      </c>
      <c r="AN1156" s="138">
        <f t="shared" si="16"/>
        <v>0</v>
      </c>
      <c r="AO1156" s="139" t="str">
        <f t="array" ref="AO1156">XLOOKUP($D:$D,'DS ST'!$J:$J,'DS ST'!K:K)</f>
        <v>SC007426 - Trần Hữu Vinh</v>
      </c>
      <c r="AP1156" s="139" t="str">
        <f t="array" ref="AP1156">XLOOKUP($D:$D,'DS ST'!$J:$J,'DS ST'!L:L)</f>
        <v>Võ Thị Huệ</v>
      </c>
      <c r="AQ1156" s="139" t="str">
        <f t="array" ref="AQ1156">XLOOKUP($D:$D,'DS ST'!$J:$J,'DS ST'!M:M)</f>
        <v>HCM 015</v>
      </c>
      <c r="AR1156" s="140"/>
      <c r="AS1156" s="140"/>
      <c r="AT1156" s="135" t="str">
        <f t="array" ref="AT1156">xlookup($E:$E,'CLV2'!$A:$A,'CLV2'!$F:$F)</f>
        <v>3.SEASONAL BAKERY</v>
      </c>
      <c r="AU1156" s="135" t="str">
        <f t="array" ref="AU1156">xlookup($E:$E,'CLV2'!$A:$A,'CLV2'!$G:$G)</f>
        <v>4.BÁNH TRUNG THU</v>
      </c>
      <c r="AV1156" s="142"/>
      <c r="AW1156" s="143"/>
      <c r="AX1156" s="144"/>
    </row>
    <row r="1157" ht="22.5" customHeight="1">
      <c r="A1157" s="113"/>
      <c r="B1157" s="114">
        <v>46236.0</v>
      </c>
      <c r="C1157" s="115" t="s">
        <v>795</v>
      </c>
      <c r="D1157" s="116" t="str">
        <f>VLOOKUP(C1157,'DS ST'!A:B,2,0)</f>
        <v>A234</v>
      </c>
      <c r="E1157" s="117">
        <v>8.936076278796E12</v>
      </c>
      <c r="F1157" s="115" t="s">
        <v>2404</v>
      </c>
      <c r="G1157" s="115" t="s">
        <v>311</v>
      </c>
      <c r="H1157" s="118">
        <v>2.0</v>
      </c>
      <c r="I1157" s="118">
        <v>0.0</v>
      </c>
      <c r="J1157" s="119">
        <f t="shared" si="4"/>
        <v>2</v>
      </c>
      <c r="K1157" s="115" t="s">
        <v>5861</v>
      </c>
      <c r="L1157" s="121" t="str">
        <f t="shared" si="5"/>
        <v>PT16031468936076278796</v>
      </c>
      <c r="M1157" s="219" t="s">
        <v>5862</v>
      </c>
      <c r="N1157" s="122"/>
      <c r="O1157" s="122"/>
      <c r="P1157" s="119">
        <f t="shared" si="6"/>
        <v>2</v>
      </c>
      <c r="Q1157" s="124"/>
      <c r="R1157" s="124"/>
      <c r="S1157" s="124"/>
      <c r="T1157" s="125"/>
      <c r="U1157" s="126" t="s">
        <v>697</v>
      </c>
      <c r="V1157" s="127" t="s">
        <v>1500</v>
      </c>
      <c r="W1157" s="129" t="str">
        <f t="shared" si="7"/>
        <v/>
      </c>
      <c r="X1157" s="129" t="str">
        <f t="shared" si="34"/>
        <v/>
      </c>
      <c r="Y1157" s="130" t="str">
        <f t="shared" si="70"/>
        <v>Chưa xác định</v>
      </c>
      <c r="Z1157" s="131" t="s">
        <v>3828</v>
      </c>
      <c r="AA1157" s="124"/>
      <c r="AB1157" s="132"/>
      <c r="AC1157" s="133"/>
      <c r="AD1157" s="134"/>
      <c r="AE1157" s="133"/>
      <c r="AF1157" s="135" t="str">
        <f t="array" ref="AF1157">xlookup($E:$E,'CLV2'!$A:$A,'CLV2'!E:E)</f>
        <v>2.BAKERY</v>
      </c>
      <c r="AG1157" s="135" t="str">
        <f t="shared" si="10"/>
        <v>Pack</v>
      </c>
      <c r="AH1157" s="136">
        <f t="shared" si="11"/>
        <v>1</v>
      </c>
      <c r="AI1157" s="137">
        <f t="array" ref="AI1157">XLOOKUP(E1157,'Đơn giá'!A:A,'Đơn giá'!D:D)</f>
        <v>11710</v>
      </c>
      <c r="AJ1157" s="138">
        <f t="shared" si="12"/>
        <v>23420</v>
      </c>
      <c r="AK1157" s="138">
        <f t="shared" si="13"/>
        <v>0</v>
      </c>
      <c r="AL1157" s="138">
        <f t="shared" si="14"/>
        <v>0</v>
      </c>
      <c r="AM1157" s="138">
        <f t="shared" si="15"/>
        <v>0</v>
      </c>
      <c r="AN1157" s="138">
        <f t="shared" si="16"/>
        <v>23420</v>
      </c>
      <c r="AO1157" s="139" t="str">
        <f t="array" ref="AO1157">XLOOKUP($D:$D,'DS ST'!$J:$J,'DS ST'!K:K)</f>
        <v/>
      </c>
      <c r="AP1157" s="139" t="str">
        <f t="array" ref="AP1157">XLOOKUP($D:$D,'DS ST'!$J:$J,'DS ST'!L:L)</f>
        <v/>
      </c>
      <c r="AQ1157" s="139" t="str">
        <f t="array" ref="AQ1157">XLOOKUP($D:$D,'DS ST'!$J:$J,'DS ST'!M:M)</f>
        <v/>
      </c>
      <c r="AR1157" s="140"/>
      <c r="AS1157" s="140"/>
      <c r="AT1157" s="135" t="str">
        <f t="array" ref="AT1157">xlookup($E:$E,'CLV2'!$A:$A,'CLV2'!$F:$F)</f>
        <v>3.BREADS</v>
      </c>
      <c r="AU1157" s="135" t="str">
        <f t="array" ref="AU1157">xlookup($E:$E,'CLV2'!$A:$A,'CLV2'!$G:$G)</f>
        <v>4.BÁNH TƯƠI DATE NGẮN</v>
      </c>
      <c r="AV1157" s="142"/>
      <c r="AW1157" s="143"/>
      <c r="AX1157" s="144"/>
    </row>
    <row r="1158" ht="22.5" customHeight="1">
      <c r="A1158" s="113"/>
      <c r="B1158" s="114">
        <v>46236.0</v>
      </c>
      <c r="C1158" s="115" t="s">
        <v>1144</v>
      </c>
      <c r="D1158" s="116" t="str">
        <f>VLOOKUP(C1158,'DS ST'!A:B,2,0)</f>
        <v>PHI</v>
      </c>
      <c r="E1158" s="117">
        <v>8.936076274262E12</v>
      </c>
      <c r="F1158" s="115" t="s">
        <v>3384</v>
      </c>
      <c r="G1158" s="115" t="s">
        <v>56</v>
      </c>
      <c r="H1158" s="118">
        <v>16.0</v>
      </c>
      <c r="I1158" s="118">
        <v>12.0</v>
      </c>
      <c r="J1158" s="119">
        <f t="shared" si="4"/>
        <v>4</v>
      </c>
      <c r="K1158" s="115" t="s">
        <v>5863</v>
      </c>
      <c r="L1158" s="121" t="str">
        <f t="shared" si="5"/>
        <v>PT16031098936076274262</v>
      </c>
      <c r="M1158" s="219" t="s">
        <v>5864</v>
      </c>
      <c r="N1158" s="122"/>
      <c r="O1158" s="122"/>
      <c r="P1158" s="119">
        <f t="shared" si="6"/>
        <v>4</v>
      </c>
      <c r="Q1158" s="124"/>
      <c r="R1158" s="124"/>
      <c r="S1158" s="124"/>
      <c r="T1158" s="125"/>
      <c r="U1158" s="126" t="s">
        <v>697</v>
      </c>
      <c r="V1158" s="127" t="s">
        <v>1500</v>
      </c>
      <c r="W1158" s="129" t="str">
        <f t="shared" si="7"/>
        <v/>
      </c>
      <c r="X1158" s="129" t="str">
        <f t="shared" si="34"/>
        <v/>
      </c>
      <c r="Y1158" s="154" t="s">
        <v>499</v>
      </c>
      <c r="Z1158" s="131" t="s">
        <v>745</v>
      </c>
      <c r="AA1158" s="124"/>
      <c r="AB1158" s="132"/>
      <c r="AC1158" s="133"/>
      <c r="AD1158" s="134"/>
      <c r="AE1158" s="133"/>
      <c r="AF1158" s="135" t="str">
        <f t="array" ref="AF1158">xlookup($E:$E,'CLV2'!$A:$A,'CLV2'!E:E)</f>
        <v>2.HÀNG KHUYẾN MÃI KHÔNG BÁN</v>
      </c>
      <c r="AG1158" s="135" t="str">
        <f t="shared" si="10"/>
        <v>Pack</v>
      </c>
      <c r="AH1158" s="136">
        <f t="shared" si="11"/>
        <v>0.25</v>
      </c>
      <c r="AI1158" s="137" t="str">
        <f t="array" ref="AI1158">XLOOKUP(E1158,'Đơn giá'!A:A,'Đơn giá'!D:D)</f>
        <v>#N/A</v>
      </c>
      <c r="AJ1158" s="138" t="str">
        <f t="shared" si="12"/>
        <v>#N/A</v>
      </c>
      <c r="AK1158" s="138">
        <f t="shared" si="13"/>
        <v>0</v>
      </c>
      <c r="AL1158" s="138">
        <f t="shared" si="14"/>
        <v>0</v>
      </c>
      <c r="AM1158" s="138" t="str">
        <f t="shared" si="15"/>
        <v>#N/A</v>
      </c>
      <c r="AN1158" s="138">
        <f t="shared" si="16"/>
        <v>0</v>
      </c>
      <c r="AO1158" s="139" t="str">
        <f t="array" ref="AO1158">XLOOKUP($D:$D,'DS ST'!$J:$J,'DS ST'!K:K)</f>
        <v>SC008789 - Lê Huỳnh Thiện</v>
      </c>
      <c r="AP1158" s="139" t="str">
        <f t="array" ref="AP1158">XLOOKUP($D:$D,'DS ST'!$J:$J,'DS ST'!L:L)</f>
        <v>Nguyễn Thị Cà</v>
      </c>
      <c r="AQ1158" s="139" t="str">
        <f t="array" ref="AQ1158">XLOOKUP($D:$D,'DS ST'!$J:$J,'DS ST'!M:M)</f>
        <v>HCM 009</v>
      </c>
      <c r="AR1158" s="140"/>
      <c r="AS1158" s="140"/>
      <c r="AT1158" s="135" t="str">
        <f t="array" ref="AT1158">xlookup($E:$E,'CLV2'!$A:$A,'CLV2'!$F:$F)</f>
        <v>3.HÀNG KHUYẾN MÃI KHÔNG BÁN</v>
      </c>
      <c r="AU1158" s="135" t="str">
        <f t="array" ref="AU1158">xlookup($E:$E,'CLV2'!$A:$A,'CLV2'!$G:$G)</f>
        <v>4.Hàng Khuyến Mãi Không Bán</v>
      </c>
      <c r="AV1158" s="142"/>
      <c r="AW1158" s="143"/>
      <c r="AX1158" s="144"/>
    </row>
    <row r="1159" ht="22.5" customHeight="1">
      <c r="A1159" s="113"/>
      <c r="B1159" s="114">
        <v>46236.0</v>
      </c>
      <c r="C1159" s="115" t="s">
        <v>777</v>
      </c>
      <c r="D1159" s="116" t="str">
        <f>VLOOKUP(C1159,'DS ST'!A:B,2,0)</f>
        <v>A221</v>
      </c>
      <c r="E1159" s="117" t="s">
        <v>1907</v>
      </c>
      <c r="F1159" s="115" t="s">
        <v>1908</v>
      </c>
      <c r="G1159" s="115" t="s">
        <v>1126</v>
      </c>
      <c r="H1159" s="118">
        <v>1.0</v>
      </c>
      <c r="I1159" s="118">
        <v>0.0</v>
      </c>
      <c r="J1159" s="119">
        <f t="shared" si="4"/>
        <v>1</v>
      </c>
      <c r="K1159" s="115" t="s">
        <v>5865</v>
      </c>
      <c r="L1159" s="121" t="str">
        <f t="shared" si="5"/>
        <v>PT1603088SP001926</v>
      </c>
      <c r="M1159" s="219" t="s">
        <v>5866</v>
      </c>
      <c r="N1159" s="122"/>
      <c r="O1159" s="122"/>
      <c r="P1159" s="119">
        <f t="shared" si="6"/>
        <v>1</v>
      </c>
      <c r="Q1159" s="124"/>
      <c r="R1159" s="124"/>
      <c r="S1159" s="124"/>
      <c r="T1159" s="125"/>
      <c r="U1159" s="126" t="s">
        <v>697</v>
      </c>
      <c r="V1159" s="127" t="s">
        <v>1500</v>
      </c>
      <c r="W1159" s="129" t="str">
        <f t="shared" si="7"/>
        <v/>
      </c>
      <c r="X1159" s="129" t="str">
        <f t="shared" si="34"/>
        <v/>
      </c>
      <c r="Y1159" s="130" t="str">
        <f t="shared" ref="Y1159:Y1166" si="71">IF(N(P1159)&lt;=0,"",IF(OR(T1159="Hình KDB",T1159="Hình tele",ISNUMBER(SEARCH("Hình KDB",T1159)),ISNUMBER(SEARCH("Hình tele",T1159)),ISNUMBER(SEARCH("sai code",T1159)),ISNUMBER(SEARCH("Thiếu kiện",U1159))),"Kho rau",IF(AND(T1159&lt;&gt;"Hình KDB",T1159&lt;&gt;"Hình tele"),"Chưa xác định",IF(N(O1159)&gt;0,IF(OR(T1159="Hình KDB",T1159="Hình tele",ISNUMBER(SEARCH("Hình KDB",T1159)),ISNUMBER(SEARCH("Hình tele",T1159)),ISNUMBER(SEARCH("sai code",T1159)),ISNUMBER(SEARCH("Thiếu kiện",U1159))),"Kho rau","Chưa xác định"),IF(OR(T1159="Hình KDB",T1159="Hình tele",ISNUMBER(SEARCH("Hình KDB",T1159)),ISNUMBER(SEARCH("Hình tele",T1159)),ISNUMBER(SEARCH("sai code",T1159)),ISNUMBER(SEARCH("Thiếu kiện",U1159))),"Kho rau",IF(V1159="Chưa xác định","Chưa xác định",IF(OR(V1159="DC giao thiếu",V1159="TX giao thiếu kiện",V1159="Hàng không đạt CL"),"Kho rau","")))))))</f>
        <v>Chưa xác định</v>
      </c>
      <c r="Z1159" s="131" t="s">
        <v>3828</v>
      </c>
      <c r="AA1159" s="124"/>
      <c r="AB1159" s="132"/>
      <c r="AC1159" s="133"/>
      <c r="AD1159" s="134"/>
      <c r="AE1159" s="133"/>
      <c r="AF1159" s="135" t="str">
        <f t="array" ref="AF1159">xlookup($E:$E,'CLV2'!$A:$A,'CLV2'!E:E)</f>
        <v>2.BAKERY</v>
      </c>
      <c r="AG1159" s="135" t="str">
        <f t="shared" si="10"/>
        <v>Pack</v>
      </c>
      <c r="AH1159" s="136">
        <f t="shared" si="11"/>
        <v>1</v>
      </c>
      <c r="AI1159" s="137">
        <f t="array" ref="AI1159">XLOOKUP(E1159,'Đơn giá'!A:A,'Đơn giá'!D:D)</f>
        <v>8607</v>
      </c>
      <c r="AJ1159" s="138">
        <f t="shared" si="12"/>
        <v>8607</v>
      </c>
      <c r="AK1159" s="138">
        <f t="shared" si="13"/>
        <v>0</v>
      </c>
      <c r="AL1159" s="138">
        <f t="shared" si="14"/>
        <v>0</v>
      </c>
      <c r="AM1159" s="138">
        <f t="shared" si="15"/>
        <v>0</v>
      </c>
      <c r="AN1159" s="138">
        <f t="shared" si="16"/>
        <v>8607</v>
      </c>
      <c r="AO1159" s="139" t="str">
        <f t="array" ref="AO1159">XLOOKUP($D:$D,'DS ST'!$J:$J,'DS ST'!K:K)</f>
        <v>#N/A</v>
      </c>
      <c r="AP1159" s="139" t="str">
        <f t="array" ref="AP1159">XLOOKUP($D:$D,'DS ST'!$J:$J,'DS ST'!L:L)</f>
        <v>#N/A</v>
      </c>
      <c r="AQ1159" s="139" t="str">
        <f t="array" ref="AQ1159">XLOOKUP($D:$D,'DS ST'!$J:$J,'DS ST'!M:M)</f>
        <v>#N/A</v>
      </c>
      <c r="AR1159" s="140"/>
      <c r="AS1159" s="140"/>
      <c r="AT1159" s="135" t="str">
        <f t="array" ref="AT1159">xlookup($E:$E,'CLV2'!$A:$A,'CLV2'!$F:$F)</f>
        <v>3.BREADS</v>
      </c>
      <c r="AU1159" s="135" t="str">
        <f t="array" ref="AU1159">xlookup($E:$E,'CLV2'!$A:$A,'CLV2'!$G:$G)</f>
        <v>4.BÁNH TƯƠI DATE NGẮN</v>
      </c>
      <c r="AV1159" s="142"/>
      <c r="AW1159" s="143"/>
      <c r="AX1159" s="144"/>
    </row>
    <row r="1160" ht="22.5" customHeight="1">
      <c r="A1160" s="113"/>
      <c r="B1160" s="114">
        <v>46236.0</v>
      </c>
      <c r="C1160" s="115" t="s">
        <v>1068</v>
      </c>
      <c r="D1160" s="116" t="str">
        <f>VLOOKUP(C1160,'DS ST'!A:B,2,0)</f>
        <v>NKM</v>
      </c>
      <c r="E1160" s="117" t="s">
        <v>1118</v>
      </c>
      <c r="F1160" s="115" t="s">
        <v>1123</v>
      </c>
      <c r="G1160" s="115" t="s">
        <v>1126</v>
      </c>
      <c r="H1160" s="118">
        <v>1.0</v>
      </c>
      <c r="I1160" s="118">
        <v>0.0</v>
      </c>
      <c r="J1160" s="119">
        <f t="shared" si="4"/>
        <v>1</v>
      </c>
      <c r="K1160" s="115" t="s">
        <v>5867</v>
      </c>
      <c r="L1160" s="121" t="str">
        <f t="shared" si="5"/>
        <v>PT1603085SP001932</v>
      </c>
      <c r="M1160" s="219" t="s">
        <v>5868</v>
      </c>
      <c r="N1160" s="122"/>
      <c r="O1160" s="122"/>
      <c r="P1160" s="119">
        <f t="shared" si="6"/>
        <v>1</v>
      </c>
      <c r="Q1160" s="124"/>
      <c r="R1160" s="124"/>
      <c r="S1160" s="124"/>
      <c r="T1160" s="125"/>
      <c r="U1160" s="126" t="s">
        <v>697</v>
      </c>
      <c r="V1160" s="127" t="s">
        <v>1500</v>
      </c>
      <c r="W1160" s="129" t="str">
        <f t="shared" si="7"/>
        <v/>
      </c>
      <c r="X1160" s="129" t="str">
        <f t="shared" si="34"/>
        <v/>
      </c>
      <c r="Y1160" s="130" t="str">
        <f t="shared" si="71"/>
        <v>Chưa xác định</v>
      </c>
      <c r="Z1160" s="131" t="s">
        <v>3828</v>
      </c>
      <c r="AA1160" s="124"/>
      <c r="AB1160" s="132"/>
      <c r="AC1160" s="133"/>
      <c r="AD1160" s="134"/>
      <c r="AE1160" s="133"/>
      <c r="AF1160" s="135" t="str">
        <f t="array" ref="AF1160">xlookup($E:$E,'CLV2'!$A:$A,'CLV2'!E:E)</f>
        <v>2.BAKERY</v>
      </c>
      <c r="AG1160" s="135" t="str">
        <f t="shared" si="10"/>
        <v>Pack</v>
      </c>
      <c r="AH1160" s="136">
        <f t="shared" si="11"/>
        <v>1</v>
      </c>
      <c r="AI1160" s="137">
        <f t="array" ref="AI1160">XLOOKUP(E1160,'Đơn giá'!A:A,'Đơn giá'!D:D)</f>
        <v>10299</v>
      </c>
      <c r="AJ1160" s="138">
        <f t="shared" si="12"/>
        <v>10299</v>
      </c>
      <c r="AK1160" s="138">
        <f t="shared" si="13"/>
        <v>0</v>
      </c>
      <c r="AL1160" s="138">
        <f t="shared" si="14"/>
        <v>0</v>
      </c>
      <c r="AM1160" s="138">
        <f t="shared" si="15"/>
        <v>0</v>
      </c>
      <c r="AN1160" s="138">
        <f t="shared" si="16"/>
        <v>10299</v>
      </c>
      <c r="AO1160" s="139" t="str">
        <f t="array" ref="AO1160">XLOOKUP($D:$D,'DS ST'!$J:$J,'DS ST'!K:K)</f>
        <v>SC006189 - Huỳnh Ngọc Phương</v>
      </c>
      <c r="AP1160" s="139" t="str">
        <f t="array" ref="AP1160">XLOOKUP($D:$D,'DS ST'!$J:$J,'DS ST'!L:L)</f>
        <v>Nguyễn Thị Cà</v>
      </c>
      <c r="AQ1160" s="139" t="str">
        <f t="array" ref="AQ1160">XLOOKUP($D:$D,'DS ST'!$J:$J,'DS ST'!M:M)</f>
        <v>HCM 033</v>
      </c>
      <c r="AR1160" s="140"/>
      <c r="AS1160" s="140"/>
      <c r="AT1160" s="135" t="str">
        <f t="array" ref="AT1160">xlookup($E:$E,'CLV2'!$A:$A,'CLV2'!$F:$F)</f>
        <v>3.BREADS</v>
      </c>
      <c r="AU1160" s="135" t="str">
        <f t="array" ref="AU1160">xlookup($E:$E,'CLV2'!$A:$A,'CLV2'!$G:$G)</f>
        <v>4.BÁNH TƯƠI DATE NGẮN</v>
      </c>
      <c r="AV1160" s="142"/>
      <c r="AW1160" s="143"/>
      <c r="AX1160" s="144"/>
    </row>
    <row r="1161" ht="22.5" customHeight="1">
      <c r="A1161" s="113"/>
      <c r="B1161" s="114">
        <v>46236.0</v>
      </c>
      <c r="C1161" s="115" t="s">
        <v>940</v>
      </c>
      <c r="D1161" s="116" t="str">
        <f>VLOOKUP(C1161,'DS ST'!A:B,2,0)</f>
        <v>GHA</v>
      </c>
      <c r="E1161" s="117">
        <v>8.936076274262E12</v>
      </c>
      <c r="F1161" s="115" t="s">
        <v>3384</v>
      </c>
      <c r="G1161" s="115" t="s">
        <v>56</v>
      </c>
      <c r="H1161" s="118">
        <v>18.0</v>
      </c>
      <c r="I1161" s="118">
        <v>16.0</v>
      </c>
      <c r="J1161" s="119">
        <f t="shared" si="4"/>
        <v>2</v>
      </c>
      <c r="K1161" s="115" t="s">
        <v>5869</v>
      </c>
      <c r="L1161" s="121" t="str">
        <f t="shared" si="5"/>
        <v>PT16030768936076274262</v>
      </c>
      <c r="M1161" s="219" t="s">
        <v>5870</v>
      </c>
      <c r="N1161" s="122"/>
      <c r="O1161" s="122"/>
      <c r="P1161" s="119">
        <f t="shared" si="6"/>
        <v>2</v>
      </c>
      <c r="Q1161" s="124"/>
      <c r="R1161" s="124"/>
      <c r="S1161" s="124"/>
      <c r="T1161" s="125" t="s">
        <v>3271</v>
      </c>
      <c r="U1161" s="126" t="s">
        <v>697</v>
      </c>
      <c r="V1161" s="127" t="s">
        <v>1500</v>
      </c>
      <c r="W1161" s="129" t="str">
        <f t="shared" si="7"/>
        <v/>
      </c>
      <c r="X1161" s="129" t="str">
        <f t="shared" si="34"/>
        <v/>
      </c>
      <c r="Y1161" s="130" t="str">
        <f t="shared" si="71"/>
        <v>Kho rau</v>
      </c>
      <c r="Z1161" s="131" t="s">
        <v>745</v>
      </c>
      <c r="AA1161" s="124"/>
      <c r="AB1161" s="132"/>
      <c r="AC1161" s="133"/>
      <c r="AD1161" s="134"/>
      <c r="AE1161" s="133"/>
      <c r="AF1161" s="135" t="str">
        <f t="array" ref="AF1161">xlookup($E:$E,'CLV2'!$A:$A,'CLV2'!E:E)</f>
        <v>2.HÀNG KHUYẾN MÃI KHÔNG BÁN</v>
      </c>
      <c r="AG1161" s="135" t="str">
        <f t="shared" si="10"/>
        <v>Pack</v>
      </c>
      <c r="AH1161" s="136">
        <f t="shared" si="11"/>
        <v>0.1111111111</v>
      </c>
      <c r="AI1161" s="137" t="str">
        <f t="array" ref="AI1161">XLOOKUP(E1161,'Đơn giá'!A:A,'Đơn giá'!D:D)</f>
        <v>#N/A</v>
      </c>
      <c r="AJ1161" s="138" t="str">
        <f t="shared" si="12"/>
        <v>#N/A</v>
      </c>
      <c r="AK1161" s="138">
        <f t="shared" si="13"/>
        <v>0</v>
      </c>
      <c r="AL1161" s="138">
        <f t="shared" si="14"/>
        <v>0</v>
      </c>
      <c r="AM1161" s="138" t="str">
        <f t="shared" si="15"/>
        <v>#N/A</v>
      </c>
      <c r="AN1161" s="138">
        <f t="shared" si="16"/>
        <v>0</v>
      </c>
      <c r="AO1161" s="139" t="str">
        <f t="array" ref="AO1161">XLOOKUP($D:$D,'DS ST'!$J:$J,'DS ST'!K:K)</f>
        <v>SC006728 - Nguyễn Đình Vũ</v>
      </c>
      <c r="AP1161" s="139" t="str">
        <f t="array" ref="AP1161">XLOOKUP($D:$D,'DS ST'!$J:$J,'DS ST'!L:L)</f>
        <v>Nguyễn Thị Cà</v>
      </c>
      <c r="AQ1161" s="139" t="str">
        <f t="array" ref="AQ1161">XLOOKUP($D:$D,'DS ST'!$J:$J,'DS ST'!M:M)</f>
        <v>HCM 006</v>
      </c>
      <c r="AR1161" s="140"/>
      <c r="AS1161" s="140"/>
      <c r="AT1161" s="135" t="str">
        <f t="array" ref="AT1161">xlookup($E:$E,'CLV2'!$A:$A,'CLV2'!$F:$F)</f>
        <v>3.HÀNG KHUYẾN MÃI KHÔNG BÁN</v>
      </c>
      <c r="AU1161" s="135" t="str">
        <f t="array" ref="AU1161">xlookup($E:$E,'CLV2'!$A:$A,'CLV2'!$G:$G)</f>
        <v>4.Hàng Khuyến Mãi Không Bán</v>
      </c>
      <c r="AV1161" s="142"/>
      <c r="AW1161" s="143"/>
      <c r="AX1161" s="144"/>
    </row>
    <row r="1162" ht="22.5" customHeight="1">
      <c r="A1162" s="113"/>
      <c r="B1162" s="114">
        <v>46236.0</v>
      </c>
      <c r="C1162" s="115" t="s">
        <v>981</v>
      </c>
      <c r="D1162" s="116" t="str">
        <f>VLOOKUP(C1162,'DS ST'!A:B,2,0)</f>
        <v>HV2</v>
      </c>
      <c r="E1162" s="117">
        <v>8.936076273418E12</v>
      </c>
      <c r="F1162" s="115" t="s">
        <v>3554</v>
      </c>
      <c r="G1162" s="115" t="s">
        <v>1126</v>
      </c>
      <c r="H1162" s="118">
        <v>3.0</v>
      </c>
      <c r="I1162" s="118">
        <v>2.0</v>
      </c>
      <c r="J1162" s="119">
        <f t="shared" si="4"/>
        <v>1</v>
      </c>
      <c r="K1162" s="115" t="s">
        <v>5871</v>
      </c>
      <c r="L1162" s="121" t="str">
        <f t="shared" si="5"/>
        <v>PT16030738936076273418</v>
      </c>
      <c r="M1162" s="219" t="s">
        <v>5872</v>
      </c>
      <c r="N1162" s="122"/>
      <c r="O1162" s="122"/>
      <c r="P1162" s="119">
        <f t="shared" si="6"/>
        <v>1</v>
      </c>
      <c r="Q1162" s="124"/>
      <c r="R1162" s="124"/>
      <c r="S1162" s="124"/>
      <c r="T1162" s="125" t="s">
        <v>5873</v>
      </c>
      <c r="U1162" s="126" t="s">
        <v>697</v>
      </c>
      <c r="V1162" s="127" t="s">
        <v>1500</v>
      </c>
      <c r="W1162" s="129" t="str">
        <f t="shared" si="7"/>
        <v/>
      </c>
      <c r="X1162" s="129" t="str">
        <f t="shared" si="34"/>
        <v/>
      </c>
      <c r="Y1162" s="130" t="str">
        <f t="shared" si="71"/>
        <v>Kho rau</v>
      </c>
      <c r="Z1162" s="131" t="s">
        <v>745</v>
      </c>
      <c r="AA1162" s="124"/>
      <c r="AB1162" s="132"/>
      <c r="AC1162" s="133"/>
      <c r="AD1162" s="134"/>
      <c r="AE1162" s="133"/>
      <c r="AF1162" s="135" t="str">
        <f t="array" ref="AF1162">xlookup($E:$E,'CLV2'!$A:$A,'CLV2'!E:E)</f>
        <v>2.BAKERY</v>
      </c>
      <c r="AG1162" s="135" t="str">
        <f t="shared" si="10"/>
        <v>Pack</v>
      </c>
      <c r="AH1162" s="136">
        <f t="shared" si="11"/>
        <v>0.3333333333</v>
      </c>
      <c r="AI1162" s="137" t="str">
        <f t="array" ref="AI1162">XLOOKUP(E1162,'Đơn giá'!A:A,'Đơn giá'!D:D)</f>
        <v>#N/A</v>
      </c>
      <c r="AJ1162" s="138" t="str">
        <f t="shared" si="12"/>
        <v>#N/A</v>
      </c>
      <c r="AK1162" s="138">
        <f t="shared" si="13"/>
        <v>0</v>
      </c>
      <c r="AL1162" s="138">
        <f t="shared" si="14"/>
        <v>0</v>
      </c>
      <c r="AM1162" s="138" t="str">
        <f t="shared" si="15"/>
        <v>#N/A</v>
      </c>
      <c r="AN1162" s="138">
        <f t="shared" si="16"/>
        <v>0</v>
      </c>
      <c r="AO1162" s="139" t="str">
        <f t="array" ref="AO1162">XLOOKUP($D:$D,'DS ST'!$J:$J,'DS ST'!K:K)</f>
        <v>SC005377 - Nguyễn Minh Thắng</v>
      </c>
      <c r="AP1162" s="139" t="str">
        <f t="array" ref="AP1162">XLOOKUP($D:$D,'DS ST'!$J:$J,'DS ST'!L:L)</f>
        <v>Võ Thị Huệ</v>
      </c>
      <c r="AQ1162" s="139" t="str">
        <f t="array" ref="AQ1162">XLOOKUP($D:$D,'DS ST'!$J:$J,'DS ST'!M:M)</f>
        <v>HCM 001</v>
      </c>
      <c r="AR1162" s="140"/>
      <c r="AS1162" s="140"/>
      <c r="AT1162" s="135" t="str">
        <f t="array" ref="AT1162">xlookup($E:$E,'CLV2'!$A:$A,'CLV2'!$F:$F)</f>
        <v>3.SEASONAL BAKERY</v>
      </c>
      <c r="AU1162" s="135" t="str">
        <f t="array" ref="AU1162">xlookup($E:$E,'CLV2'!$A:$A,'CLV2'!$G:$G)</f>
        <v>4.BÁNH TRUNG THU</v>
      </c>
      <c r="AV1162" s="142"/>
      <c r="AW1162" s="143"/>
      <c r="AX1162" s="144"/>
    </row>
    <row r="1163" ht="22.5" customHeight="1">
      <c r="A1163" s="113"/>
      <c r="B1163" s="114">
        <v>46236.0</v>
      </c>
      <c r="C1163" s="115" t="s">
        <v>989</v>
      </c>
      <c r="D1163" s="116" t="str">
        <f>VLOOKUP(C1163,'DS ST'!A:B,2,0)</f>
        <v>JKD</v>
      </c>
      <c r="E1163" s="117">
        <v>8.936183060826E12</v>
      </c>
      <c r="F1163" s="115" t="s">
        <v>2741</v>
      </c>
      <c r="G1163" s="115" t="s">
        <v>56</v>
      </c>
      <c r="H1163" s="118">
        <v>4.0</v>
      </c>
      <c r="I1163" s="118">
        <v>2.0</v>
      </c>
      <c r="J1163" s="119">
        <f t="shared" si="4"/>
        <v>2</v>
      </c>
      <c r="K1163" s="115" t="s">
        <v>5874</v>
      </c>
      <c r="L1163" s="121" t="str">
        <f t="shared" si="5"/>
        <v>PT16030708936183060826</v>
      </c>
      <c r="M1163" s="219" t="s">
        <v>5875</v>
      </c>
      <c r="N1163" s="122"/>
      <c r="O1163" s="122"/>
      <c r="P1163" s="119">
        <f t="shared" si="6"/>
        <v>2</v>
      </c>
      <c r="Q1163" s="124"/>
      <c r="R1163" s="124"/>
      <c r="S1163" s="124"/>
      <c r="T1163" s="125"/>
      <c r="U1163" s="126" t="s">
        <v>697</v>
      </c>
      <c r="V1163" s="127" t="s">
        <v>1500</v>
      </c>
      <c r="W1163" s="129" t="str">
        <f t="shared" si="7"/>
        <v/>
      </c>
      <c r="X1163" s="129" t="str">
        <f t="shared" si="34"/>
        <v/>
      </c>
      <c r="Y1163" s="130" t="str">
        <f t="shared" si="71"/>
        <v>Chưa xác định</v>
      </c>
      <c r="Z1163" s="131" t="s">
        <v>3828</v>
      </c>
      <c r="AA1163" s="124"/>
      <c r="AB1163" s="132"/>
      <c r="AC1163" s="133"/>
      <c r="AD1163" s="134"/>
      <c r="AE1163" s="133"/>
      <c r="AF1163" s="135" t="str">
        <f t="array" ref="AF1163">xlookup($E:$E,'CLV2'!$A:$A,'CLV2'!E:E)</f>
        <v>2.DELICA</v>
      </c>
      <c r="AG1163" s="135" t="str">
        <f t="shared" si="10"/>
        <v>Pack</v>
      </c>
      <c r="AH1163" s="136">
        <f t="shared" si="11"/>
        <v>0.5</v>
      </c>
      <c r="AI1163" s="137">
        <f t="array" ref="AI1163">XLOOKUP(E1163,'Đơn giá'!A:A,'Đơn giá'!D:D)</f>
        <v>11600</v>
      </c>
      <c r="AJ1163" s="138">
        <f t="shared" si="12"/>
        <v>23200</v>
      </c>
      <c r="AK1163" s="138">
        <f t="shared" si="13"/>
        <v>0</v>
      </c>
      <c r="AL1163" s="138">
        <f t="shared" si="14"/>
        <v>0</v>
      </c>
      <c r="AM1163" s="138">
        <f t="shared" si="15"/>
        <v>0</v>
      </c>
      <c r="AN1163" s="138">
        <f t="shared" si="16"/>
        <v>23200</v>
      </c>
      <c r="AO1163" s="139" t="str">
        <f t="array" ref="AO1163">XLOOKUP($D:$D,'DS ST'!$J:$J,'DS ST'!K:K)</f>
        <v>SC002130 - Nguyễn Văn Lâm</v>
      </c>
      <c r="AP1163" s="139" t="str">
        <f t="array" ref="AP1163">XLOOKUP($D:$D,'DS ST'!$J:$J,'DS ST'!L:L)</f>
        <v>Nguyễn Thị Cà</v>
      </c>
      <c r="AQ1163" s="139" t="str">
        <f t="array" ref="AQ1163">XLOOKUP($D:$D,'DS ST'!$J:$J,'DS ST'!M:M)</f>
        <v>HCM 007</v>
      </c>
      <c r="AR1163" s="140"/>
      <c r="AS1163" s="140"/>
      <c r="AT1163" s="135" t="str">
        <f t="array" ref="AT1163">xlookup($E:$E,'CLV2'!$A:$A,'CLV2'!$F:$F)</f>
        <v>3.COLD AND HOT DELICA</v>
      </c>
      <c r="AU1163" s="135" t="str">
        <f t="array" ref="AU1163">xlookup($E:$E,'CLV2'!$A:$A,'CLV2'!$G:$G)</f>
        <v>4.MÓN ĂN NÓNG</v>
      </c>
      <c r="AV1163" s="142"/>
      <c r="AW1163" s="143"/>
      <c r="AX1163" s="144"/>
    </row>
    <row r="1164" ht="22.5" customHeight="1">
      <c r="A1164" s="159" t="s">
        <v>1505</v>
      </c>
      <c r="B1164" s="114">
        <v>46236.0</v>
      </c>
      <c r="C1164" s="115" t="s">
        <v>519</v>
      </c>
      <c r="D1164" s="116" t="str">
        <f>VLOOKUP(C1164,'DS ST'!A:B,2,0)</f>
        <v>A158</v>
      </c>
      <c r="E1164" s="117" t="s">
        <v>2373</v>
      </c>
      <c r="F1164" s="115" t="s">
        <v>2374</v>
      </c>
      <c r="G1164" s="115" t="s">
        <v>29</v>
      </c>
      <c r="H1164" s="118">
        <v>4.0</v>
      </c>
      <c r="I1164" s="118">
        <v>3.0</v>
      </c>
      <c r="J1164" s="119">
        <f t="shared" si="4"/>
        <v>1</v>
      </c>
      <c r="K1164" s="115" t="s">
        <v>5876</v>
      </c>
      <c r="L1164" s="121" t="str">
        <f t="shared" si="5"/>
        <v>PT1603055SP001988</v>
      </c>
      <c r="M1164" s="219" t="s">
        <v>5877</v>
      </c>
      <c r="N1164" s="122"/>
      <c r="O1164" s="122"/>
      <c r="P1164" s="119">
        <f t="shared" si="6"/>
        <v>1</v>
      </c>
      <c r="Q1164" s="124"/>
      <c r="R1164" s="124"/>
      <c r="S1164" s="124"/>
      <c r="T1164" s="125" t="s">
        <v>695</v>
      </c>
      <c r="U1164" s="126" t="s">
        <v>697</v>
      </c>
      <c r="V1164" s="127" t="s">
        <v>1500</v>
      </c>
      <c r="W1164" s="129" t="str">
        <f t="shared" si="7"/>
        <v/>
      </c>
      <c r="X1164" s="129" t="str">
        <f t="shared" si="34"/>
        <v/>
      </c>
      <c r="Y1164" s="130" t="str">
        <f t="shared" si="71"/>
        <v>Kho rau</v>
      </c>
      <c r="Z1164" s="131" t="s">
        <v>745</v>
      </c>
      <c r="AA1164" s="124"/>
      <c r="AB1164" s="161" t="s">
        <v>1573</v>
      </c>
      <c r="AC1164" s="133"/>
      <c r="AD1164" s="134"/>
      <c r="AE1164" s="133"/>
      <c r="AF1164" s="135" t="str">
        <f t="array" ref="AF1164">xlookup($E:$E,'CLV2'!$A:$A,'CLV2'!E:E)</f>
        <v>2.BAKERY</v>
      </c>
      <c r="AG1164" s="135" t="str">
        <f t="shared" si="10"/>
        <v>Pack</v>
      </c>
      <c r="AH1164" s="136">
        <f t="shared" si="11"/>
        <v>0.25</v>
      </c>
      <c r="AI1164" s="137">
        <f t="array" ref="AI1164">XLOOKUP(E1164,'Đơn giá'!A:A,'Đơn giá'!D:D)</f>
        <v>29110</v>
      </c>
      <c r="AJ1164" s="138">
        <f t="shared" si="12"/>
        <v>29110</v>
      </c>
      <c r="AK1164" s="138">
        <f t="shared" si="13"/>
        <v>0</v>
      </c>
      <c r="AL1164" s="138">
        <f t="shared" si="14"/>
        <v>0</v>
      </c>
      <c r="AM1164" s="138">
        <f t="shared" si="15"/>
        <v>29110</v>
      </c>
      <c r="AN1164" s="138">
        <f t="shared" si="16"/>
        <v>0</v>
      </c>
      <c r="AO1164" s="139" t="str">
        <f t="array" ref="AO1164">XLOOKUP($D:$D,'DS ST'!$J:$J,'DS ST'!K:K)</f>
        <v>#N/A</v>
      </c>
      <c r="AP1164" s="139" t="str">
        <f t="array" ref="AP1164">XLOOKUP($D:$D,'DS ST'!$J:$J,'DS ST'!L:L)</f>
        <v>#N/A</v>
      </c>
      <c r="AQ1164" s="139" t="str">
        <f t="array" ref="AQ1164">XLOOKUP($D:$D,'DS ST'!$J:$J,'DS ST'!M:M)</f>
        <v>#N/A</v>
      </c>
      <c r="AR1164" s="140"/>
      <c r="AS1164" s="140"/>
      <c r="AT1164" s="135" t="str">
        <f t="array" ref="AT1164">xlookup($E:$E,'CLV2'!$A:$A,'CLV2'!$F:$F)</f>
        <v>3.BREADS</v>
      </c>
      <c r="AU1164" s="135" t="str">
        <f t="array" ref="AU1164">xlookup($E:$E,'CLV2'!$A:$A,'CLV2'!$G:$G)</f>
        <v>4.BÁNH TƯƠI DATE NGẮN</v>
      </c>
      <c r="AV1164" s="142"/>
      <c r="AW1164" s="143"/>
      <c r="AX1164" s="144"/>
    </row>
    <row r="1165" ht="22.5" customHeight="1">
      <c r="A1165" s="113"/>
      <c r="B1165" s="114">
        <v>46236.0</v>
      </c>
      <c r="C1165" s="115" t="s">
        <v>1046</v>
      </c>
      <c r="D1165" s="116" t="str">
        <f>VLOOKUP(C1165,'DS ST'!A:B,2,0)</f>
        <v>MZ2</v>
      </c>
      <c r="E1165" s="117" t="s">
        <v>1909</v>
      </c>
      <c r="F1165" s="115" t="s">
        <v>1910</v>
      </c>
      <c r="G1165" s="115" t="s">
        <v>1126</v>
      </c>
      <c r="H1165" s="118">
        <v>2.0</v>
      </c>
      <c r="I1165" s="118">
        <v>0.0</v>
      </c>
      <c r="J1165" s="119">
        <f t="shared" si="4"/>
        <v>2</v>
      </c>
      <c r="K1165" s="115" t="s">
        <v>5878</v>
      </c>
      <c r="L1165" s="121" t="str">
        <f t="shared" si="5"/>
        <v>PT1603044SP001930</v>
      </c>
      <c r="M1165" s="219" t="s">
        <v>5879</v>
      </c>
      <c r="N1165" s="122"/>
      <c r="O1165" s="122"/>
      <c r="P1165" s="119">
        <f t="shared" si="6"/>
        <v>2</v>
      </c>
      <c r="Q1165" s="124"/>
      <c r="R1165" s="124"/>
      <c r="S1165" s="124"/>
      <c r="T1165" s="125"/>
      <c r="U1165" s="126" t="s">
        <v>697</v>
      </c>
      <c r="V1165" s="127" t="s">
        <v>1500</v>
      </c>
      <c r="W1165" s="129" t="str">
        <f t="shared" si="7"/>
        <v/>
      </c>
      <c r="X1165" s="129" t="str">
        <f t="shared" si="34"/>
        <v/>
      </c>
      <c r="Y1165" s="130" t="str">
        <f t="shared" si="71"/>
        <v>Chưa xác định</v>
      </c>
      <c r="Z1165" s="131" t="s">
        <v>3828</v>
      </c>
      <c r="AA1165" s="124"/>
      <c r="AB1165" s="132"/>
      <c r="AC1165" s="133"/>
      <c r="AD1165" s="134"/>
      <c r="AE1165" s="133"/>
      <c r="AF1165" s="135" t="str">
        <f t="array" ref="AF1165">xlookup($E:$E,'CLV2'!$A:$A,'CLV2'!E:E)</f>
        <v>2.BAKERY</v>
      </c>
      <c r="AG1165" s="135" t="str">
        <f t="shared" si="10"/>
        <v>Pack</v>
      </c>
      <c r="AH1165" s="136">
        <f t="shared" si="11"/>
        <v>1</v>
      </c>
      <c r="AI1165" s="137">
        <f t="array" ref="AI1165">XLOOKUP(E1165,'Đơn giá'!A:A,'Đơn giá'!D:D)</f>
        <v>14126</v>
      </c>
      <c r="AJ1165" s="138">
        <f t="shared" si="12"/>
        <v>28252</v>
      </c>
      <c r="AK1165" s="138">
        <f t="shared" si="13"/>
        <v>0</v>
      </c>
      <c r="AL1165" s="138">
        <f t="shared" si="14"/>
        <v>0</v>
      </c>
      <c r="AM1165" s="138">
        <f t="shared" si="15"/>
        <v>0</v>
      </c>
      <c r="AN1165" s="138">
        <f t="shared" si="16"/>
        <v>28252</v>
      </c>
      <c r="AO1165" s="139" t="str">
        <f t="array" ref="AO1165">XLOOKUP($D:$D,'DS ST'!$J:$J,'DS ST'!K:K)</f>
        <v>SC005255 - Hồng Trọng Nghĩa</v>
      </c>
      <c r="AP1165" s="139" t="str">
        <f t="array" ref="AP1165">XLOOKUP($D:$D,'DS ST'!$J:$J,'DS ST'!L:L)</f>
        <v>Võ Thị Huệ</v>
      </c>
      <c r="AQ1165" s="139" t="str">
        <f t="array" ref="AQ1165">XLOOKUP($D:$D,'DS ST'!$J:$J,'DS ST'!M:M)</f>
        <v>HCM 022</v>
      </c>
      <c r="AR1165" s="140"/>
      <c r="AS1165" s="140"/>
      <c r="AT1165" s="135" t="str">
        <f t="array" ref="AT1165">xlookup($E:$E,'CLV2'!$A:$A,'CLV2'!$F:$F)</f>
        <v>3.BREADS</v>
      </c>
      <c r="AU1165" s="135" t="str">
        <f t="array" ref="AU1165">xlookup($E:$E,'CLV2'!$A:$A,'CLV2'!$G:$G)</f>
        <v>4.BÁNH TƯƠI DATE NGẮN</v>
      </c>
      <c r="AV1165" s="142"/>
      <c r="AW1165" s="143"/>
      <c r="AX1165" s="144"/>
    </row>
    <row r="1166" ht="22.5" customHeight="1">
      <c r="A1166" s="113"/>
      <c r="B1166" s="114">
        <v>46236.0</v>
      </c>
      <c r="C1166" s="115" t="s">
        <v>1038</v>
      </c>
      <c r="D1166" s="116" t="str">
        <f>VLOOKUP(C1166,'DS ST'!A:B,2,0)</f>
        <v>LVY</v>
      </c>
      <c r="E1166" s="117">
        <v>8.936076273517E12</v>
      </c>
      <c r="F1166" s="115" t="s">
        <v>3555</v>
      </c>
      <c r="G1166" s="115" t="s">
        <v>1126</v>
      </c>
      <c r="H1166" s="118">
        <v>2.0</v>
      </c>
      <c r="I1166" s="118">
        <v>0.0</v>
      </c>
      <c r="J1166" s="119">
        <f t="shared" si="4"/>
        <v>2</v>
      </c>
      <c r="K1166" s="115" t="s">
        <v>5880</v>
      </c>
      <c r="L1166" s="121" t="str">
        <f t="shared" si="5"/>
        <v>PT16030398936076273517</v>
      </c>
      <c r="M1166" s="219" t="s">
        <v>5881</v>
      </c>
      <c r="N1166" s="122"/>
      <c r="O1166" s="122"/>
      <c r="P1166" s="119">
        <f t="shared" si="6"/>
        <v>2</v>
      </c>
      <c r="Q1166" s="124"/>
      <c r="R1166" s="124"/>
      <c r="S1166" s="124"/>
      <c r="T1166" s="125"/>
      <c r="U1166" s="126" t="s">
        <v>697</v>
      </c>
      <c r="V1166" s="127" t="s">
        <v>1500</v>
      </c>
      <c r="W1166" s="129" t="str">
        <f t="shared" si="7"/>
        <v/>
      </c>
      <c r="X1166" s="129" t="str">
        <f t="shared" si="34"/>
        <v/>
      </c>
      <c r="Y1166" s="130" t="str">
        <f t="shared" si="71"/>
        <v>Chưa xác định</v>
      </c>
      <c r="Z1166" s="131" t="s">
        <v>3828</v>
      </c>
      <c r="AA1166" s="124"/>
      <c r="AB1166" s="132"/>
      <c r="AC1166" s="133"/>
      <c r="AD1166" s="134"/>
      <c r="AE1166" s="133"/>
      <c r="AF1166" s="135" t="str">
        <f t="array" ref="AF1166">xlookup($E:$E,'CLV2'!$A:$A,'CLV2'!E:E)</f>
        <v>2.BAKERY</v>
      </c>
      <c r="AG1166" s="135" t="str">
        <f t="shared" si="10"/>
        <v>Pack</v>
      </c>
      <c r="AH1166" s="136">
        <f t="shared" si="11"/>
        <v>1</v>
      </c>
      <c r="AI1166" s="137" t="str">
        <f t="array" ref="AI1166">XLOOKUP(E1166,'Đơn giá'!A:A,'Đơn giá'!D:D)</f>
        <v>#N/A</v>
      </c>
      <c r="AJ1166" s="138" t="str">
        <f t="shared" si="12"/>
        <v>#N/A</v>
      </c>
      <c r="AK1166" s="138">
        <f t="shared" si="13"/>
        <v>0</v>
      </c>
      <c r="AL1166" s="138">
        <f t="shared" si="14"/>
        <v>0</v>
      </c>
      <c r="AM1166" s="138">
        <f t="shared" si="15"/>
        <v>0</v>
      </c>
      <c r="AN1166" s="138" t="str">
        <f t="shared" si="16"/>
        <v>#N/A</v>
      </c>
      <c r="AO1166" s="139" t="str">
        <f t="array" ref="AO1166">XLOOKUP($D:$D,'DS ST'!$J:$J,'DS ST'!K:K)</f>
        <v>SC007426 - Trần Hữu Vinh</v>
      </c>
      <c r="AP1166" s="139" t="str">
        <f t="array" ref="AP1166">XLOOKUP($D:$D,'DS ST'!$J:$J,'DS ST'!L:L)</f>
        <v>Võ Thị Huệ</v>
      </c>
      <c r="AQ1166" s="139" t="str">
        <f t="array" ref="AQ1166">XLOOKUP($D:$D,'DS ST'!$J:$J,'DS ST'!M:M)</f>
        <v>HCM 015</v>
      </c>
      <c r="AR1166" s="140"/>
      <c r="AS1166" s="140"/>
      <c r="AT1166" s="135" t="str">
        <f t="array" ref="AT1166">xlookup($E:$E,'CLV2'!$A:$A,'CLV2'!$F:$F)</f>
        <v>3.SEASONAL BAKERY</v>
      </c>
      <c r="AU1166" s="135" t="str">
        <f t="array" ref="AU1166">xlookup($E:$E,'CLV2'!$A:$A,'CLV2'!$G:$G)</f>
        <v>4.BÁNH TRUNG THU</v>
      </c>
      <c r="AV1166" s="142"/>
      <c r="AW1166" s="143"/>
      <c r="AX1166" s="144"/>
    </row>
    <row r="1167" ht="22.5" customHeight="1">
      <c r="A1167" s="113"/>
      <c r="B1167" s="114">
        <v>46236.0</v>
      </c>
      <c r="C1167" s="115" t="s">
        <v>528</v>
      </c>
      <c r="D1167" s="116" t="str">
        <f>VLOOKUP(C1167,'DS ST'!A:B,2,0)</f>
        <v>A160</v>
      </c>
      <c r="E1167" s="117" t="s">
        <v>2366</v>
      </c>
      <c r="F1167" s="115" t="s">
        <v>4946</v>
      </c>
      <c r="G1167" s="115" t="s">
        <v>1126</v>
      </c>
      <c r="H1167" s="118">
        <v>1.0</v>
      </c>
      <c r="I1167" s="118">
        <v>0.0</v>
      </c>
      <c r="J1167" s="119">
        <f t="shared" si="4"/>
        <v>1</v>
      </c>
      <c r="K1167" s="115" t="s">
        <v>5882</v>
      </c>
      <c r="L1167" s="121" t="str">
        <f t="shared" si="5"/>
        <v>PT1603031SP001231</v>
      </c>
      <c r="M1167" s="219" t="s">
        <v>5883</v>
      </c>
      <c r="N1167" s="122"/>
      <c r="O1167" s="122"/>
      <c r="P1167" s="119">
        <f t="shared" si="6"/>
        <v>1</v>
      </c>
      <c r="Q1167" s="124"/>
      <c r="R1167" s="124"/>
      <c r="S1167" s="124"/>
      <c r="T1167" s="125"/>
      <c r="U1167" s="126" t="s">
        <v>697</v>
      </c>
      <c r="V1167" s="127" t="s">
        <v>1500</v>
      </c>
      <c r="W1167" s="129" t="str">
        <f t="shared" si="7"/>
        <v/>
      </c>
      <c r="X1167" s="129" t="str">
        <f t="shared" si="34"/>
        <v/>
      </c>
      <c r="Y1167" s="154" t="s">
        <v>499</v>
      </c>
      <c r="Z1167" s="131" t="s">
        <v>745</v>
      </c>
      <c r="AA1167" s="124"/>
      <c r="AB1167" s="132"/>
      <c r="AC1167" s="133"/>
      <c r="AD1167" s="134"/>
      <c r="AE1167" s="133"/>
      <c r="AF1167" s="135" t="str">
        <f t="array" ref="AF1167">xlookup($E:$E,'CLV2'!$A:$A,'CLV2'!E:E)</f>
        <v>2.BAKERY</v>
      </c>
      <c r="AG1167" s="135" t="str">
        <f t="shared" si="10"/>
        <v>Pack</v>
      </c>
      <c r="AH1167" s="136">
        <f t="shared" si="11"/>
        <v>1</v>
      </c>
      <c r="AI1167" s="137">
        <f t="array" ref="AI1167">XLOOKUP(E1167,'Đơn giá'!A:A,'Đơn giá'!D:D)</f>
        <v>22072</v>
      </c>
      <c r="AJ1167" s="138">
        <f t="shared" si="12"/>
        <v>22072</v>
      </c>
      <c r="AK1167" s="138">
        <f t="shared" si="13"/>
        <v>0</v>
      </c>
      <c r="AL1167" s="138">
        <f t="shared" si="14"/>
        <v>0</v>
      </c>
      <c r="AM1167" s="138">
        <f t="shared" si="15"/>
        <v>22072</v>
      </c>
      <c r="AN1167" s="138">
        <f t="shared" si="16"/>
        <v>0</v>
      </c>
      <c r="AO1167" s="139" t="str">
        <f t="array" ref="AO1167">XLOOKUP($D:$D,'DS ST'!$J:$J,'DS ST'!K:K)</f>
        <v>SC003242 - Võ Văn Phi Hùng</v>
      </c>
      <c r="AP1167" s="139" t="str">
        <f t="array" ref="AP1167">XLOOKUP($D:$D,'DS ST'!$J:$J,'DS ST'!L:L)</f>
        <v>Võ Thị Huệ</v>
      </c>
      <c r="AQ1167" s="139" t="str">
        <f t="array" ref="AQ1167">XLOOKUP($D:$D,'DS ST'!$J:$J,'DS ST'!M:M)</f>
        <v>HCM 029</v>
      </c>
      <c r="AR1167" s="140"/>
      <c r="AS1167" s="140"/>
      <c r="AT1167" s="135" t="str">
        <f t="array" ref="AT1167">xlookup($E:$E,'CLV2'!$A:$A,'CLV2'!$F:$F)</f>
        <v>3.CAKES</v>
      </c>
      <c r="AU1167" s="135" t="str">
        <f t="array" ref="AU1167">xlookup($E:$E,'CLV2'!$A:$A,'CLV2'!$G:$G)</f>
        <v>4.BÁNH DATE NGẮN</v>
      </c>
      <c r="AV1167" s="142"/>
      <c r="AW1167" s="143"/>
      <c r="AX1167" s="144"/>
    </row>
    <row r="1168" ht="22.5" customHeight="1">
      <c r="A1168" s="113"/>
      <c r="B1168" s="114">
        <v>46236.0</v>
      </c>
      <c r="C1168" s="115" t="s">
        <v>734</v>
      </c>
      <c r="D1168" s="116" t="str">
        <f>VLOOKUP(C1168,'DS ST'!A:B,2,0)</f>
        <v>A195</v>
      </c>
      <c r="E1168" s="117">
        <v>8.936076274262E12</v>
      </c>
      <c r="F1168" s="115" t="s">
        <v>3384</v>
      </c>
      <c r="G1168" s="115" t="s">
        <v>56</v>
      </c>
      <c r="H1168" s="118">
        <v>12.0</v>
      </c>
      <c r="I1168" s="118">
        <v>8.0</v>
      </c>
      <c r="J1168" s="119">
        <f t="shared" si="4"/>
        <v>4</v>
      </c>
      <c r="K1168" s="115" t="s">
        <v>5884</v>
      </c>
      <c r="L1168" s="121" t="str">
        <f t="shared" si="5"/>
        <v>PT16030238936076274262</v>
      </c>
      <c r="M1168" s="219" t="s">
        <v>5885</v>
      </c>
      <c r="N1168" s="122"/>
      <c r="O1168" s="122"/>
      <c r="P1168" s="119">
        <f t="shared" si="6"/>
        <v>4</v>
      </c>
      <c r="Q1168" s="124"/>
      <c r="R1168" s="124"/>
      <c r="S1168" s="124"/>
      <c r="T1168" s="125" t="s">
        <v>695</v>
      </c>
      <c r="U1168" s="126" t="s">
        <v>697</v>
      </c>
      <c r="V1168" s="127" t="s">
        <v>1500</v>
      </c>
      <c r="W1168" s="129" t="str">
        <f t="shared" si="7"/>
        <v/>
      </c>
      <c r="X1168" s="129" t="str">
        <f t="shared" si="34"/>
        <v/>
      </c>
      <c r="Y1168" s="130" t="str">
        <f t="shared" ref="Y1168:Y1171" si="72">IF(N(P1168)&lt;=0,"",IF(OR(T1168="Hình KDB",T1168="Hình tele",ISNUMBER(SEARCH("Hình KDB",T1168)),ISNUMBER(SEARCH("Hình tele",T1168)),ISNUMBER(SEARCH("sai code",T1168)),ISNUMBER(SEARCH("Thiếu kiện",U1168))),"Kho rau",IF(AND(T1168&lt;&gt;"Hình KDB",T1168&lt;&gt;"Hình tele"),"Chưa xác định",IF(N(O1168)&gt;0,IF(OR(T1168="Hình KDB",T1168="Hình tele",ISNUMBER(SEARCH("Hình KDB",T1168)),ISNUMBER(SEARCH("Hình tele",T1168)),ISNUMBER(SEARCH("sai code",T1168)),ISNUMBER(SEARCH("Thiếu kiện",U1168))),"Kho rau","Chưa xác định"),IF(OR(T1168="Hình KDB",T1168="Hình tele",ISNUMBER(SEARCH("Hình KDB",T1168)),ISNUMBER(SEARCH("Hình tele",T1168)),ISNUMBER(SEARCH("sai code",T1168)),ISNUMBER(SEARCH("Thiếu kiện",U1168))),"Kho rau",IF(V1168="Chưa xác định","Chưa xác định",IF(OR(V1168="DC giao thiếu",V1168="TX giao thiếu kiện",V1168="Hàng không đạt CL"),"Kho rau","")))))))</f>
        <v>Kho rau</v>
      </c>
      <c r="Z1168" s="131" t="s">
        <v>745</v>
      </c>
      <c r="AA1168" s="124"/>
      <c r="AB1168" s="132"/>
      <c r="AC1168" s="133"/>
      <c r="AD1168" s="134"/>
      <c r="AE1168" s="133"/>
      <c r="AF1168" s="135" t="str">
        <f t="array" ref="AF1168">xlookup($E:$E,'CLV2'!$A:$A,'CLV2'!E:E)</f>
        <v>2.HÀNG KHUYẾN MÃI KHÔNG BÁN</v>
      </c>
      <c r="AG1168" s="135" t="str">
        <f t="shared" si="10"/>
        <v>Pack</v>
      </c>
      <c r="AH1168" s="136">
        <f t="shared" si="11"/>
        <v>0.3333333333</v>
      </c>
      <c r="AI1168" s="137" t="str">
        <f t="array" ref="AI1168">XLOOKUP(E1168,'Đơn giá'!A:A,'Đơn giá'!D:D)</f>
        <v>#N/A</v>
      </c>
      <c r="AJ1168" s="138" t="str">
        <f t="shared" si="12"/>
        <v>#N/A</v>
      </c>
      <c r="AK1168" s="138">
        <f t="shared" si="13"/>
        <v>0</v>
      </c>
      <c r="AL1168" s="138">
        <f t="shared" si="14"/>
        <v>0</v>
      </c>
      <c r="AM1168" s="138" t="str">
        <f t="shared" si="15"/>
        <v>#N/A</v>
      </c>
      <c r="AN1168" s="138">
        <f t="shared" si="16"/>
        <v>0</v>
      </c>
      <c r="AO1168" s="139" t="str">
        <f t="array" ref="AO1168">XLOOKUP($D:$D,'DS ST'!$J:$J,'DS ST'!K:K)</f>
        <v>SC005375 - Trần Văn Hiếu</v>
      </c>
      <c r="AP1168" s="139" t="str">
        <f t="array" ref="AP1168">XLOOKUP($D:$D,'DS ST'!$J:$J,'DS ST'!L:L)</f>
        <v>Võ Thị Huệ</v>
      </c>
      <c r="AQ1168" s="139" t="str">
        <f t="array" ref="AQ1168">XLOOKUP($D:$D,'DS ST'!$J:$J,'DS ST'!M:M)</f>
        <v>HCM 014</v>
      </c>
      <c r="AR1168" s="140"/>
      <c r="AS1168" s="140"/>
      <c r="AT1168" s="135" t="str">
        <f t="array" ref="AT1168">xlookup($E:$E,'CLV2'!$A:$A,'CLV2'!$F:$F)</f>
        <v>3.HÀNG KHUYẾN MÃI KHÔNG BÁN</v>
      </c>
      <c r="AU1168" s="135" t="str">
        <f t="array" ref="AU1168">xlookup($E:$E,'CLV2'!$A:$A,'CLV2'!$G:$G)</f>
        <v>4.Hàng Khuyến Mãi Không Bán</v>
      </c>
      <c r="AV1168" s="142"/>
      <c r="AW1168" s="143"/>
      <c r="AX1168" s="144"/>
    </row>
    <row r="1169" ht="22.5" customHeight="1">
      <c r="A1169" s="159" t="s">
        <v>1505</v>
      </c>
      <c r="B1169" s="114">
        <v>46236.0</v>
      </c>
      <c r="C1169" s="115" t="s">
        <v>1141</v>
      </c>
      <c r="D1169" s="116" t="str">
        <f>VLOOKUP(C1169,'DS ST'!A:B,2,0)</f>
        <v>PHG</v>
      </c>
      <c r="E1169" s="117">
        <v>8.93852858255E12</v>
      </c>
      <c r="F1169" s="115" t="s">
        <v>2388</v>
      </c>
      <c r="G1169" s="115" t="s">
        <v>1126</v>
      </c>
      <c r="H1169" s="118">
        <v>4.0</v>
      </c>
      <c r="I1169" s="118">
        <v>3.0</v>
      </c>
      <c r="J1169" s="119">
        <f t="shared" si="4"/>
        <v>1</v>
      </c>
      <c r="K1169" s="115" t="s">
        <v>5886</v>
      </c>
      <c r="L1169" s="121" t="str">
        <f t="shared" si="5"/>
        <v>PT16030198938528582550</v>
      </c>
      <c r="M1169" s="219" t="s">
        <v>5887</v>
      </c>
      <c r="N1169" s="122"/>
      <c r="O1169" s="122"/>
      <c r="P1169" s="119">
        <f t="shared" si="6"/>
        <v>1</v>
      </c>
      <c r="Q1169" s="124"/>
      <c r="R1169" s="124"/>
      <c r="S1169" s="124"/>
      <c r="T1169" s="125" t="s">
        <v>3271</v>
      </c>
      <c r="U1169" s="126" t="s">
        <v>697</v>
      </c>
      <c r="V1169" s="127" t="s">
        <v>1500</v>
      </c>
      <c r="W1169" s="129" t="str">
        <f t="shared" si="7"/>
        <v/>
      </c>
      <c r="X1169" s="129" t="str">
        <f t="shared" si="34"/>
        <v/>
      </c>
      <c r="Y1169" s="130" t="str">
        <f t="shared" si="72"/>
        <v>Kho rau</v>
      </c>
      <c r="Z1169" s="131" t="s">
        <v>745</v>
      </c>
      <c r="AA1169" s="124"/>
      <c r="AB1169" s="161" t="s">
        <v>1573</v>
      </c>
      <c r="AC1169" s="133"/>
      <c r="AD1169" s="134"/>
      <c r="AE1169" s="133"/>
      <c r="AF1169" s="135" t="str">
        <f t="array" ref="AF1169">xlookup($E:$E,'CLV2'!$A:$A,'CLV2'!E:E)</f>
        <v>2.BAKERY</v>
      </c>
      <c r="AG1169" s="135" t="str">
        <f t="shared" si="10"/>
        <v>Pack</v>
      </c>
      <c r="AH1169" s="136">
        <f t="shared" si="11"/>
        <v>0.25</v>
      </c>
      <c r="AI1169" s="137">
        <f t="array" ref="AI1169">XLOOKUP(E1169,'Đơn giá'!A:A,'Đơn giá'!D:D)</f>
        <v>5238</v>
      </c>
      <c r="AJ1169" s="138">
        <f t="shared" si="12"/>
        <v>5238</v>
      </c>
      <c r="AK1169" s="138">
        <f t="shared" si="13"/>
        <v>0</v>
      </c>
      <c r="AL1169" s="138">
        <f t="shared" si="14"/>
        <v>0</v>
      </c>
      <c r="AM1169" s="138">
        <f t="shared" si="15"/>
        <v>5238</v>
      </c>
      <c r="AN1169" s="138">
        <f t="shared" si="16"/>
        <v>0</v>
      </c>
      <c r="AO1169" s="139" t="str">
        <f t="array" ref="AO1169">XLOOKUP($D:$D,'DS ST'!$J:$J,'DS ST'!K:K)</f>
        <v>SC009565 - Cao Chánh Tuấn</v>
      </c>
      <c r="AP1169" s="139" t="str">
        <f t="array" ref="AP1169">XLOOKUP($D:$D,'DS ST'!$J:$J,'DS ST'!L:L)</f>
        <v>Võ Thị Huệ</v>
      </c>
      <c r="AQ1169" s="139" t="str">
        <f t="array" ref="AQ1169">XLOOKUP($D:$D,'DS ST'!$J:$J,'DS ST'!M:M)</f>
        <v>HCM 010</v>
      </c>
      <c r="AR1169" s="140"/>
      <c r="AS1169" s="140"/>
      <c r="AT1169" s="135" t="str">
        <f t="array" ref="AT1169">xlookup($E:$E,'CLV2'!$A:$A,'CLV2'!$F:$F)</f>
        <v>3.CAKES</v>
      </c>
      <c r="AU1169" s="135" t="str">
        <f t="array" ref="AU1169">xlookup($E:$E,'CLV2'!$A:$A,'CLV2'!$G:$G)</f>
        <v>4.BÁNH DATE VỪA</v>
      </c>
      <c r="AV1169" s="142"/>
      <c r="AW1169" s="143"/>
      <c r="AX1169" s="144"/>
    </row>
    <row r="1170" ht="22.5" customHeight="1">
      <c r="A1170" s="113"/>
      <c r="B1170" s="114">
        <v>46236.0</v>
      </c>
      <c r="C1170" s="115" t="s">
        <v>1249</v>
      </c>
      <c r="D1170" s="116" t="str">
        <f>VLOOKUP(C1170,'DS ST'!A:B,2,0)</f>
        <v>VPC</v>
      </c>
      <c r="E1170" s="117" t="s">
        <v>2376</v>
      </c>
      <c r="F1170" s="115" t="s">
        <v>2377</v>
      </c>
      <c r="G1170" s="115" t="s">
        <v>29</v>
      </c>
      <c r="H1170" s="118">
        <v>7.0</v>
      </c>
      <c r="I1170" s="118">
        <v>5.0</v>
      </c>
      <c r="J1170" s="119">
        <f t="shared" si="4"/>
        <v>2</v>
      </c>
      <c r="K1170" s="115" t="s">
        <v>5888</v>
      </c>
      <c r="L1170" s="121" t="str">
        <f t="shared" si="5"/>
        <v>PT1603013SP001220</v>
      </c>
      <c r="M1170" s="219" t="s">
        <v>5889</v>
      </c>
      <c r="N1170" s="122"/>
      <c r="O1170" s="187">
        <v>2.0</v>
      </c>
      <c r="P1170" s="119">
        <f t="shared" si="6"/>
        <v>0</v>
      </c>
      <c r="Q1170" s="153" t="s">
        <v>5890</v>
      </c>
      <c r="R1170" s="124"/>
      <c r="S1170" s="124"/>
      <c r="T1170" s="125"/>
      <c r="U1170" s="126" t="s">
        <v>697</v>
      </c>
      <c r="V1170" s="127" t="s">
        <v>5619</v>
      </c>
      <c r="W1170" s="129" t="str">
        <f t="shared" si="7"/>
        <v/>
      </c>
      <c r="X1170" s="189" t="s">
        <v>495</v>
      </c>
      <c r="Y1170" s="130" t="str">
        <f t="shared" si="72"/>
        <v/>
      </c>
      <c r="Z1170" s="131" t="s">
        <v>745</v>
      </c>
      <c r="AA1170" s="124"/>
      <c r="AB1170" s="132"/>
      <c r="AC1170" s="133"/>
      <c r="AD1170" s="134"/>
      <c r="AE1170" s="133"/>
      <c r="AF1170" s="135" t="str">
        <f t="array" ref="AF1170">xlookup($E:$E,'CLV2'!$A:$A,'CLV2'!E:E)</f>
        <v>2.BAKERY</v>
      </c>
      <c r="AG1170" s="135" t="str">
        <f t="shared" si="10"/>
        <v>Pack</v>
      </c>
      <c r="AH1170" s="136">
        <f t="shared" si="11"/>
        <v>0.2857142857</v>
      </c>
      <c r="AI1170" s="137">
        <f t="array" ref="AI1170">XLOOKUP(E1170,'Đơn giá'!A:A,'Đơn giá'!D:D)</f>
        <v>21779</v>
      </c>
      <c r="AJ1170" s="138">
        <f t="shared" si="12"/>
        <v>43558</v>
      </c>
      <c r="AK1170" s="138">
        <f t="shared" si="13"/>
        <v>0</v>
      </c>
      <c r="AL1170" s="138">
        <f t="shared" si="14"/>
        <v>43558</v>
      </c>
      <c r="AM1170" s="138">
        <f t="shared" si="15"/>
        <v>0</v>
      </c>
      <c r="AN1170" s="138">
        <f t="shared" si="16"/>
        <v>0</v>
      </c>
      <c r="AO1170" s="139" t="str">
        <f t="array" ref="AO1170">XLOOKUP($D:$D,'DS ST'!$J:$J,'DS ST'!K:K)</f>
        <v>SC007524 - Trần Tiến Thạnh</v>
      </c>
      <c r="AP1170" s="139" t="str">
        <f t="array" ref="AP1170">XLOOKUP($D:$D,'DS ST'!$J:$J,'DS ST'!L:L)</f>
        <v>Nguyễn Thị Cà</v>
      </c>
      <c r="AQ1170" s="139" t="str">
        <f t="array" ref="AQ1170">XLOOKUP($D:$D,'DS ST'!$J:$J,'DS ST'!M:M)</f>
        <v>HCM 026</v>
      </c>
      <c r="AR1170" s="140"/>
      <c r="AS1170" s="140"/>
      <c r="AT1170" s="135" t="str">
        <f t="array" ref="AT1170">xlookup($E:$E,'CLV2'!$A:$A,'CLV2'!$F:$F)</f>
        <v>3.BREADS</v>
      </c>
      <c r="AU1170" s="135" t="str">
        <f t="array" ref="AU1170">xlookup($E:$E,'CLV2'!$A:$A,'CLV2'!$G:$G)</f>
        <v>4.BÁNH TƯƠI DATE NGẮN</v>
      </c>
      <c r="AV1170" s="142"/>
      <c r="AW1170" s="143"/>
      <c r="AX1170" s="144"/>
    </row>
    <row r="1171" ht="22.5" customHeight="1">
      <c r="A1171" s="159" t="s">
        <v>1505</v>
      </c>
      <c r="B1171" s="114">
        <v>46236.0</v>
      </c>
      <c r="C1171" s="115" t="s">
        <v>1237</v>
      </c>
      <c r="D1171" s="116" t="str">
        <f>VLOOKUP(C1171,'DS ST'!A:B,2,0)</f>
        <v>VH6</v>
      </c>
      <c r="E1171" s="117">
        <v>8.936076271285E12</v>
      </c>
      <c r="F1171" s="115" t="s">
        <v>3543</v>
      </c>
      <c r="G1171" s="115" t="s">
        <v>311</v>
      </c>
      <c r="H1171" s="118">
        <v>3.0</v>
      </c>
      <c r="I1171" s="118">
        <v>2.0</v>
      </c>
      <c r="J1171" s="119">
        <f t="shared" si="4"/>
        <v>1</v>
      </c>
      <c r="K1171" s="115" t="s">
        <v>5891</v>
      </c>
      <c r="L1171" s="121" t="str">
        <f t="shared" si="5"/>
        <v>PT16030128936076271285</v>
      </c>
      <c r="M1171" s="219" t="s">
        <v>5892</v>
      </c>
      <c r="N1171" s="122"/>
      <c r="O1171" s="122"/>
      <c r="P1171" s="119">
        <f t="shared" si="6"/>
        <v>1</v>
      </c>
      <c r="Q1171" s="124"/>
      <c r="R1171" s="124"/>
      <c r="S1171" s="124"/>
      <c r="T1171" s="125" t="s">
        <v>695</v>
      </c>
      <c r="U1171" s="126" t="s">
        <v>697</v>
      </c>
      <c r="V1171" s="127" t="s">
        <v>1500</v>
      </c>
      <c r="W1171" s="129" t="str">
        <f t="shared" si="7"/>
        <v/>
      </c>
      <c r="X1171" s="129" t="str">
        <f t="shared" ref="X1171:X2084" si="73">IF(AND(N(O1171)&gt;0,OR(V1171="DC giao bù",V1171="VT giao sai điểm",V1171="ST nhập thiếu",V1171="DC pick sai",V1171="ST kiểm sai QT",V1171="ST thông tin sai")),"Siêu thị","")</f>
        <v/>
      </c>
      <c r="Y1171" s="130" t="str">
        <f t="shared" si="72"/>
        <v>Kho rau</v>
      </c>
      <c r="Z1171" s="131" t="s">
        <v>745</v>
      </c>
      <c r="AA1171" s="124"/>
      <c r="AB1171" s="161" t="s">
        <v>1573</v>
      </c>
      <c r="AC1171" s="133"/>
      <c r="AD1171" s="134"/>
      <c r="AE1171" s="133"/>
      <c r="AF1171" s="135" t="str">
        <f t="array" ref="AF1171">xlookup($E:$E,'CLV2'!$A:$A,'CLV2'!E:E)</f>
        <v>2.BAKERY</v>
      </c>
      <c r="AG1171" s="135" t="str">
        <f t="shared" si="10"/>
        <v>Pack</v>
      </c>
      <c r="AH1171" s="136">
        <f t="shared" si="11"/>
        <v>0.3333333333</v>
      </c>
      <c r="AI1171" s="137">
        <f t="array" ref="AI1171">XLOOKUP(E1171,'Đơn giá'!A:A,'Đơn giá'!D:D)</f>
        <v>20818</v>
      </c>
      <c r="AJ1171" s="138">
        <f t="shared" si="12"/>
        <v>20818</v>
      </c>
      <c r="AK1171" s="138">
        <f t="shared" si="13"/>
        <v>0</v>
      </c>
      <c r="AL1171" s="138">
        <f t="shared" si="14"/>
        <v>0</v>
      </c>
      <c r="AM1171" s="138">
        <f t="shared" si="15"/>
        <v>20818</v>
      </c>
      <c r="AN1171" s="138">
        <f t="shared" si="16"/>
        <v>0</v>
      </c>
      <c r="AO1171" s="139" t="str">
        <f t="array" ref="AO1171">XLOOKUP($D:$D,'DS ST'!$J:$J,'DS ST'!K:K)</f>
        <v>SC008790 - Lê Thị Bích Liểu</v>
      </c>
      <c r="AP1171" s="139" t="str">
        <f t="array" ref="AP1171">XLOOKUP($D:$D,'DS ST'!$J:$J,'DS ST'!L:L)</f>
        <v>Nguyễn Thị Cà</v>
      </c>
      <c r="AQ1171" s="139" t="str">
        <f t="array" ref="AQ1171">XLOOKUP($D:$D,'DS ST'!$J:$J,'DS ST'!M:M)</f>
        <v>HCM 034</v>
      </c>
      <c r="AR1171" s="140"/>
      <c r="AS1171" s="140"/>
      <c r="AT1171" s="135" t="str">
        <f t="array" ref="AT1171">xlookup($E:$E,'CLV2'!$A:$A,'CLV2'!$F:$F)</f>
        <v>3.BREADS</v>
      </c>
      <c r="AU1171" s="135" t="str">
        <f t="array" ref="AU1171">xlookup($E:$E,'CLV2'!$A:$A,'CLV2'!$G:$G)</f>
        <v>4.BÁNH TƯƠI DATE NGẮN</v>
      </c>
      <c r="AV1171" s="142"/>
      <c r="AW1171" s="143"/>
      <c r="AX1171" s="144"/>
    </row>
    <row r="1172" ht="22.5" customHeight="1">
      <c r="A1172" s="113"/>
      <c r="B1172" s="114">
        <v>46236.0</v>
      </c>
      <c r="C1172" s="115" t="s">
        <v>752</v>
      </c>
      <c r="D1172" s="116" t="str">
        <f>VLOOKUP(C1172,'DS ST'!A:B,2,0)</f>
        <v>A204</v>
      </c>
      <c r="E1172" s="117">
        <v>8.936076278796E12</v>
      </c>
      <c r="F1172" s="115" t="s">
        <v>2404</v>
      </c>
      <c r="G1172" s="115" t="s">
        <v>311</v>
      </c>
      <c r="H1172" s="118">
        <v>1.0</v>
      </c>
      <c r="I1172" s="118">
        <v>0.0</v>
      </c>
      <c r="J1172" s="119">
        <f t="shared" si="4"/>
        <v>1</v>
      </c>
      <c r="K1172" s="115" t="s">
        <v>5893</v>
      </c>
      <c r="L1172" s="121" t="str">
        <f t="shared" si="5"/>
        <v>PT16030118936076278796</v>
      </c>
      <c r="M1172" s="219" t="s">
        <v>5894</v>
      </c>
      <c r="N1172" s="122"/>
      <c r="O1172" s="122"/>
      <c r="P1172" s="119">
        <f t="shared" si="6"/>
        <v>1</v>
      </c>
      <c r="Q1172" s="124"/>
      <c r="R1172" s="124"/>
      <c r="S1172" s="124"/>
      <c r="T1172" s="125"/>
      <c r="U1172" s="126" t="s">
        <v>697</v>
      </c>
      <c r="V1172" s="127" t="s">
        <v>1500</v>
      </c>
      <c r="W1172" s="129" t="str">
        <f t="shared" si="7"/>
        <v/>
      </c>
      <c r="X1172" s="129" t="str">
        <f t="shared" si="73"/>
        <v/>
      </c>
      <c r="Y1172" s="154" t="s">
        <v>499</v>
      </c>
      <c r="Z1172" s="131" t="s">
        <v>745</v>
      </c>
      <c r="AA1172" s="124"/>
      <c r="AB1172" s="132"/>
      <c r="AC1172" s="133"/>
      <c r="AD1172" s="134"/>
      <c r="AE1172" s="133"/>
      <c r="AF1172" s="135" t="str">
        <f t="array" ref="AF1172">xlookup($E:$E,'CLV2'!$A:$A,'CLV2'!E:E)</f>
        <v>2.BAKERY</v>
      </c>
      <c r="AG1172" s="135" t="str">
        <f t="shared" si="10"/>
        <v>Pack</v>
      </c>
      <c r="AH1172" s="136">
        <f t="shared" si="11"/>
        <v>1</v>
      </c>
      <c r="AI1172" s="137">
        <f t="array" ref="AI1172">XLOOKUP(E1172,'Đơn giá'!A:A,'Đơn giá'!D:D)</f>
        <v>11710</v>
      </c>
      <c r="AJ1172" s="138">
        <f t="shared" si="12"/>
        <v>11710</v>
      </c>
      <c r="AK1172" s="138">
        <f t="shared" si="13"/>
        <v>0</v>
      </c>
      <c r="AL1172" s="138">
        <f t="shared" si="14"/>
        <v>0</v>
      </c>
      <c r="AM1172" s="138">
        <f t="shared" si="15"/>
        <v>11710</v>
      </c>
      <c r="AN1172" s="138">
        <f t="shared" si="16"/>
        <v>0</v>
      </c>
      <c r="AO1172" s="139" t="str">
        <f t="array" ref="AO1172">XLOOKUP($D:$D,'DS ST'!$J:$J,'DS ST'!K:K)</f>
        <v>#N/A</v>
      </c>
      <c r="AP1172" s="139" t="str">
        <f t="array" ref="AP1172">XLOOKUP($D:$D,'DS ST'!$J:$J,'DS ST'!L:L)</f>
        <v>#N/A</v>
      </c>
      <c r="AQ1172" s="139" t="str">
        <f t="array" ref="AQ1172">XLOOKUP($D:$D,'DS ST'!$J:$J,'DS ST'!M:M)</f>
        <v>#N/A</v>
      </c>
      <c r="AR1172" s="140"/>
      <c r="AS1172" s="140"/>
      <c r="AT1172" s="135" t="str">
        <f t="array" ref="AT1172">xlookup($E:$E,'CLV2'!$A:$A,'CLV2'!$F:$F)</f>
        <v>3.BREADS</v>
      </c>
      <c r="AU1172" s="135" t="str">
        <f t="array" ref="AU1172">xlookup($E:$E,'CLV2'!$A:$A,'CLV2'!$G:$G)</f>
        <v>4.BÁNH TƯƠI DATE NGẮN</v>
      </c>
      <c r="AV1172" s="142"/>
      <c r="AW1172" s="143"/>
      <c r="AX1172" s="144"/>
    </row>
    <row r="1173" ht="22.5" customHeight="1">
      <c r="A1173" s="113"/>
      <c r="B1173" s="114">
        <v>46236.0</v>
      </c>
      <c r="C1173" s="115" t="s">
        <v>760</v>
      </c>
      <c r="D1173" s="116" t="str">
        <f>VLOOKUP(C1173,'DS ST'!A:B,2,0)</f>
        <v>A210</v>
      </c>
      <c r="E1173" s="117" t="s">
        <v>1907</v>
      </c>
      <c r="F1173" s="115" t="s">
        <v>1908</v>
      </c>
      <c r="G1173" s="115" t="s">
        <v>1126</v>
      </c>
      <c r="H1173" s="118">
        <v>2.0</v>
      </c>
      <c r="I1173" s="118">
        <v>0.0</v>
      </c>
      <c r="J1173" s="119">
        <f t="shared" si="4"/>
        <v>2</v>
      </c>
      <c r="K1173" s="115" t="s">
        <v>5895</v>
      </c>
      <c r="L1173" s="121" t="str">
        <f t="shared" si="5"/>
        <v>PT1603010SP001926</v>
      </c>
      <c r="M1173" s="219" t="s">
        <v>5896</v>
      </c>
      <c r="N1173" s="122"/>
      <c r="O1173" s="122"/>
      <c r="P1173" s="119">
        <f t="shared" si="6"/>
        <v>2</v>
      </c>
      <c r="Q1173" s="124"/>
      <c r="R1173" s="124"/>
      <c r="S1173" s="124"/>
      <c r="T1173" s="125"/>
      <c r="U1173" s="126" t="s">
        <v>697</v>
      </c>
      <c r="V1173" s="127" t="s">
        <v>1500</v>
      </c>
      <c r="W1173" s="129" t="str">
        <f t="shared" si="7"/>
        <v/>
      </c>
      <c r="X1173" s="129" t="str">
        <f t="shared" si="73"/>
        <v/>
      </c>
      <c r="Y1173" s="154" t="s">
        <v>499</v>
      </c>
      <c r="Z1173" s="131" t="s">
        <v>745</v>
      </c>
      <c r="AA1173" s="124"/>
      <c r="AB1173" s="132"/>
      <c r="AC1173" s="133"/>
      <c r="AD1173" s="134"/>
      <c r="AE1173" s="133"/>
      <c r="AF1173" s="135" t="str">
        <f t="array" ref="AF1173">xlookup($E:$E,'CLV2'!$A:$A,'CLV2'!E:E)</f>
        <v>2.BAKERY</v>
      </c>
      <c r="AG1173" s="135" t="str">
        <f t="shared" si="10"/>
        <v>Pack</v>
      </c>
      <c r="AH1173" s="136">
        <f t="shared" si="11"/>
        <v>1</v>
      </c>
      <c r="AI1173" s="137">
        <f t="array" ref="AI1173">XLOOKUP(E1173,'Đơn giá'!A:A,'Đơn giá'!D:D)</f>
        <v>8607</v>
      </c>
      <c r="AJ1173" s="138">
        <f t="shared" si="12"/>
        <v>17214</v>
      </c>
      <c r="AK1173" s="138">
        <f t="shared" si="13"/>
        <v>0</v>
      </c>
      <c r="AL1173" s="138">
        <f t="shared" si="14"/>
        <v>0</v>
      </c>
      <c r="AM1173" s="138">
        <f t="shared" si="15"/>
        <v>17214</v>
      </c>
      <c r="AN1173" s="138">
        <f t="shared" si="16"/>
        <v>0</v>
      </c>
      <c r="AO1173" s="139" t="str">
        <f t="array" ref="AO1173">XLOOKUP($D:$D,'DS ST'!$J:$J,'DS ST'!K:K)</f>
        <v/>
      </c>
      <c r="AP1173" s="139" t="str">
        <f t="array" ref="AP1173">XLOOKUP($D:$D,'DS ST'!$J:$J,'DS ST'!L:L)</f>
        <v/>
      </c>
      <c r="AQ1173" s="139" t="str">
        <f t="array" ref="AQ1173">XLOOKUP($D:$D,'DS ST'!$J:$J,'DS ST'!M:M)</f>
        <v/>
      </c>
      <c r="AR1173" s="140"/>
      <c r="AS1173" s="140"/>
      <c r="AT1173" s="135" t="str">
        <f t="array" ref="AT1173">xlookup($E:$E,'CLV2'!$A:$A,'CLV2'!$F:$F)</f>
        <v>3.BREADS</v>
      </c>
      <c r="AU1173" s="135" t="str">
        <f t="array" ref="AU1173">xlookup($E:$E,'CLV2'!$A:$A,'CLV2'!$G:$G)</f>
        <v>4.BÁNH TƯƠI DATE NGẮN</v>
      </c>
      <c r="AV1173" s="142"/>
      <c r="AW1173" s="143"/>
      <c r="AX1173" s="144"/>
    </row>
    <row r="1174" ht="22.5" customHeight="1">
      <c r="A1174" s="113"/>
      <c r="B1174" s="114">
        <v>46236.0</v>
      </c>
      <c r="C1174" s="115" t="s">
        <v>797</v>
      </c>
      <c r="D1174" s="116" t="str">
        <f>VLOOKUP(C1174,'DS ST'!A:B,2,0)</f>
        <v>A235</v>
      </c>
      <c r="E1174" s="117" t="s">
        <v>1907</v>
      </c>
      <c r="F1174" s="115" t="s">
        <v>1908</v>
      </c>
      <c r="G1174" s="115" t="s">
        <v>1126</v>
      </c>
      <c r="H1174" s="118">
        <v>2.0</v>
      </c>
      <c r="I1174" s="118">
        <v>1.0</v>
      </c>
      <c r="J1174" s="119">
        <f t="shared" si="4"/>
        <v>1</v>
      </c>
      <c r="K1174" s="115" t="s">
        <v>5897</v>
      </c>
      <c r="L1174" s="121" t="str">
        <f t="shared" si="5"/>
        <v>PT1603008SP001926</v>
      </c>
      <c r="M1174" s="219" t="s">
        <v>5898</v>
      </c>
      <c r="N1174" s="122"/>
      <c r="O1174" s="122"/>
      <c r="P1174" s="119">
        <f t="shared" si="6"/>
        <v>1</v>
      </c>
      <c r="Q1174" s="124"/>
      <c r="R1174" s="124"/>
      <c r="S1174" s="124"/>
      <c r="T1174" s="125"/>
      <c r="U1174" s="126" t="s">
        <v>697</v>
      </c>
      <c r="V1174" s="127" t="s">
        <v>1500</v>
      </c>
      <c r="W1174" s="129" t="str">
        <f t="shared" si="7"/>
        <v/>
      </c>
      <c r="X1174" s="129" t="str">
        <f t="shared" si="73"/>
        <v/>
      </c>
      <c r="Y1174" s="130" t="str">
        <f t="shared" ref="Y1174:Y1213" si="74">IF(N(P1174)&lt;=0,"",IF(OR(T1174="Hình KDB",T1174="Hình tele",ISNUMBER(SEARCH("Hình KDB",T1174)),ISNUMBER(SEARCH("Hình tele",T1174)),ISNUMBER(SEARCH("sai code",T1174)),ISNUMBER(SEARCH("Thiếu kiện",U1174))),"Kho rau",IF(AND(T1174&lt;&gt;"Hình KDB",T1174&lt;&gt;"Hình tele"),"Chưa xác định",IF(N(O1174)&gt;0,IF(OR(T1174="Hình KDB",T1174="Hình tele",ISNUMBER(SEARCH("Hình KDB",T1174)),ISNUMBER(SEARCH("Hình tele",T1174)),ISNUMBER(SEARCH("sai code",T1174)),ISNUMBER(SEARCH("Thiếu kiện",U1174))),"Kho rau","Chưa xác định"),IF(OR(T1174="Hình KDB",T1174="Hình tele",ISNUMBER(SEARCH("Hình KDB",T1174)),ISNUMBER(SEARCH("Hình tele",T1174)),ISNUMBER(SEARCH("sai code",T1174)),ISNUMBER(SEARCH("Thiếu kiện",U1174))),"Kho rau",IF(V1174="Chưa xác định","Chưa xác định",IF(OR(V1174="DC giao thiếu",V1174="TX giao thiếu kiện",V1174="Hàng không đạt CL"),"Kho rau","")))))))</f>
        <v>Chưa xác định</v>
      </c>
      <c r="Z1174" s="131" t="s">
        <v>3828</v>
      </c>
      <c r="AA1174" s="124"/>
      <c r="AB1174" s="132"/>
      <c r="AC1174" s="133"/>
      <c r="AD1174" s="134"/>
      <c r="AE1174" s="133"/>
      <c r="AF1174" s="135" t="str">
        <f t="array" ref="AF1174">xlookup($E:$E,'CLV2'!$A:$A,'CLV2'!E:E)</f>
        <v>2.BAKERY</v>
      </c>
      <c r="AG1174" s="135" t="str">
        <f t="shared" si="10"/>
        <v>Pack</v>
      </c>
      <c r="AH1174" s="136">
        <f t="shared" si="11"/>
        <v>0.5</v>
      </c>
      <c r="AI1174" s="137">
        <f t="array" ref="AI1174">XLOOKUP(E1174,'Đơn giá'!A:A,'Đơn giá'!D:D)</f>
        <v>8607</v>
      </c>
      <c r="AJ1174" s="138">
        <f t="shared" si="12"/>
        <v>8607</v>
      </c>
      <c r="AK1174" s="138">
        <f t="shared" si="13"/>
        <v>0</v>
      </c>
      <c r="AL1174" s="138">
        <f t="shared" si="14"/>
        <v>0</v>
      </c>
      <c r="AM1174" s="138">
        <f t="shared" si="15"/>
        <v>0</v>
      </c>
      <c r="AN1174" s="138">
        <f t="shared" si="16"/>
        <v>8607</v>
      </c>
      <c r="AO1174" s="139" t="str">
        <f t="array" ref="AO1174">XLOOKUP($D:$D,'DS ST'!$J:$J,'DS ST'!K:K)</f>
        <v/>
      </c>
      <c r="AP1174" s="139" t="str">
        <f t="array" ref="AP1174">XLOOKUP($D:$D,'DS ST'!$J:$J,'DS ST'!L:L)</f>
        <v/>
      </c>
      <c r="AQ1174" s="139" t="str">
        <f t="array" ref="AQ1174">XLOOKUP($D:$D,'DS ST'!$J:$J,'DS ST'!M:M)</f>
        <v/>
      </c>
      <c r="AR1174" s="140"/>
      <c r="AS1174" s="140"/>
      <c r="AT1174" s="135" t="str">
        <f t="array" ref="AT1174">xlookup($E:$E,'CLV2'!$A:$A,'CLV2'!$F:$F)</f>
        <v>3.BREADS</v>
      </c>
      <c r="AU1174" s="135" t="str">
        <f t="array" ref="AU1174">xlookup($E:$E,'CLV2'!$A:$A,'CLV2'!$G:$G)</f>
        <v>4.BÁNH TƯƠI DATE NGẮN</v>
      </c>
      <c r="AV1174" s="142"/>
      <c r="AW1174" s="143"/>
      <c r="AX1174" s="144"/>
    </row>
    <row r="1175" ht="22.5" customHeight="1">
      <c r="A1175" s="113"/>
      <c r="B1175" s="114">
        <v>46236.0</v>
      </c>
      <c r="C1175" s="115" t="s">
        <v>797</v>
      </c>
      <c r="D1175" s="116" t="str">
        <f>VLOOKUP(C1175,'DS ST'!A:B,2,0)</f>
        <v>A235</v>
      </c>
      <c r="E1175" s="117">
        <v>8.936076278796E12</v>
      </c>
      <c r="F1175" s="115" t="s">
        <v>2404</v>
      </c>
      <c r="G1175" s="115" t="s">
        <v>311</v>
      </c>
      <c r="H1175" s="118">
        <v>2.0</v>
      </c>
      <c r="I1175" s="118">
        <v>0.0</v>
      </c>
      <c r="J1175" s="119">
        <f t="shared" si="4"/>
        <v>2</v>
      </c>
      <c r="K1175" s="115" t="s">
        <v>5897</v>
      </c>
      <c r="L1175" s="121" t="str">
        <f t="shared" si="5"/>
        <v>PT16030088936076278796</v>
      </c>
      <c r="M1175" s="219" t="s">
        <v>5898</v>
      </c>
      <c r="N1175" s="122"/>
      <c r="O1175" s="122"/>
      <c r="P1175" s="119">
        <f t="shared" si="6"/>
        <v>2</v>
      </c>
      <c r="Q1175" s="124"/>
      <c r="R1175" s="124"/>
      <c r="S1175" s="124"/>
      <c r="T1175" s="125"/>
      <c r="U1175" s="126" t="s">
        <v>697</v>
      </c>
      <c r="V1175" s="127" t="s">
        <v>1500</v>
      </c>
      <c r="W1175" s="129" t="str">
        <f t="shared" si="7"/>
        <v/>
      </c>
      <c r="X1175" s="129" t="str">
        <f t="shared" si="73"/>
        <v/>
      </c>
      <c r="Y1175" s="130" t="str">
        <f t="shared" si="74"/>
        <v>Chưa xác định</v>
      </c>
      <c r="Z1175" s="131" t="s">
        <v>3828</v>
      </c>
      <c r="AA1175" s="124"/>
      <c r="AB1175" s="132"/>
      <c r="AC1175" s="133"/>
      <c r="AD1175" s="134"/>
      <c r="AE1175" s="133"/>
      <c r="AF1175" s="135" t="str">
        <f t="array" ref="AF1175">xlookup($E:$E,'CLV2'!$A:$A,'CLV2'!E:E)</f>
        <v>2.BAKERY</v>
      </c>
      <c r="AG1175" s="135" t="str">
        <f t="shared" si="10"/>
        <v>Pack</v>
      </c>
      <c r="AH1175" s="136">
        <f t="shared" si="11"/>
        <v>1</v>
      </c>
      <c r="AI1175" s="137">
        <f t="array" ref="AI1175">XLOOKUP(E1175,'Đơn giá'!A:A,'Đơn giá'!D:D)</f>
        <v>11710</v>
      </c>
      <c r="AJ1175" s="138">
        <f t="shared" si="12"/>
        <v>23420</v>
      </c>
      <c r="AK1175" s="138">
        <f t="shared" si="13"/>
        <v>0</v>
      </c>
      <c r="AL1175" s="138">
        <f t="shared" si="14"/>
        <v>0</v>
      </c>
      <c r="AM1175" s="138">
        <f t="shared" si="15"/>
        <v>0</v>
      </c>
      <c r="AN1175" s="138">
        <f t="shared" si="16"/>
        <v>23420</v>
      </c>
      <c r="AO1175" s="139" t="str">
        <f t="array" ref="AO1175">XLOOKUP($D:$D,'DS ST'!$J:$J,'DS ST'!K:K)</f>
        <v/>
      </c>
      <c r="AP1175" s="139" t="str">
        <f t="array" ref="AP1175">XLOOKUP($D:$D,'DS ST'!$J:$J,'DS ST'!L:L)</f>
        <v/>
      </c>
      <c r="AQ1175" s="139" t="str">
        <f t="array" ref="AQ1175">XLOOKUP($D:$D,'DS ST'!$J:$J,'DS ST'!M:M)</f>
        <v/>
      </c>
      <c r="AR1175" s="140"/>
      <c r="AS1175" s="140"/>
      <c r="AT1175" s="135" t="str">
        <f t="array" ref="AT1175">xlookup($E:$E,'CLV2'!$A:$A,'CLV2'!$F:$F)</f>
        <v>3.BREADS</v>
      </c>
      <c r="AU1175" s="135" t="str">
        <f t="array" ref="AU1175">xlookup($E:$E,'CLV2'!$A:$A,'CLV2'!$G:$G)</f>
        <v>4.BÁNH TƯƠI DATE NGẮN</v>
      </c>
      <c r="AV1175" s="142"/>
      <c r="AW1175" s="143"/>
      <c r="AX1175" s="144"/>
    </row>
    <row r="1176" ht="22.5" customHeight="1">
      <c r="A1176" s="113"/>
      <c r="B1176" s="114">
        <v>46236.0</v>
      </c>
      <c r="C1176" s="115" t="s">
        <v>977</v>
      </c>
      <c r="D1176" s="116" t="str">
        <f>VLOOKUP(C1176,'DS ST'!A:B,2,0)</f>
        <v>HTP</v>
      </c>
      <c r="E1176" s="117" t="s">
        <v>2369</v>
      </c>
      <c r="F1176" s="115" t="s">
        <v>2370</v>
      </c>
      <c r="G1176" s="115" t="s">
        <v>29</v>
      </c>
      <c r="H1176" s="118">
        <v>2.0</v>
      </c>
      <c r="I1176" s="118">
        <v>0.0</v>
      </c>
      <c r="J1176" s="119">
        <f t="shared" si="4"/>
        <v>2</v>
      </c>
      <c r="K1176" s="115" t="s">
        <v>5899</v>
      </c>
      <c r="L1176" s="121" t="str">
        <f t="shared" si="5"/>
        <v>PT1603007SP001555</v>
      </c>
      <c r="M1176" s="219" t="s">
        <v>5900</v>
      </c>
      <c r="N1176" s="122"/>
      <c r="O1176" s="122"/>
      <c r="P1176" s="119">
        <f t="shared" si="6"/>
        <v>2</v>
      </c>
      <c r="Q1176" s="124"/>
      <c r="R1176" s="124"/>
      <c r="S1176" s="153" t="s">
        <v>5768</v>
      </c>
      <c r="T1176" s="125"/>
      <c r="U1176" s="126" t="s">
        <v>697</v>
      </c>
      <c r="V1176" s="127" t="s">
        <v>1500</v>
      </c>
      <c r="W1176" s="129" t="str">
        <f t="shared" si="7"/>
        <v/>
      </c>
      <c r="X1176" s="129" t="str">
        <f t="shared" si="73"/>
        <v/>
      </c>
      <c r="Y1176" s="130" t="str">
        <f t="shared" si="74"/>
        <v>Chưa xác định</v>
      </c>
      <c r="Z1176" s="131" t="s">
        <v>3828</v>
      </c>
      <c r="AA1176" s="124"/>
      <c r="AB1176" s="132"/>
      <c r="AC1176" s="133"/>
      <c r="AD1176" s="134"/>
      <c r="AE1176" s="133"/>
      <c r="AF1176" s="135" t="str">
        <f t="array" ref="AF1176">xlookup($E:$E,'CLV2'!$A:$A,'CLV2'!E:E)</f>
        <v>2.BAKERY</v>
      </c>
      <c r="AG1176" s="135" t="str">
        <f t="shared" si="10"/>
        <v>Pack</v>
      </c>
      <c r="AH1176" s="136">
        <f t="shared" si="11"/>
        <v>1</v>
      </c>
      <c r="AI1176" s="137">
        <f t="array" ref="AI1176">XLOOKUP(E1176,'Đơn giá'!A:A,'Đơn giá'!D:D)</f>
        <v>20101</v>
      </c>
      <c r="AJ1176" s="138">
        <f t="shared" si="12"/>
        <v>40202</v>
      </c>
      <c r="AK1176" s="138">
        <f t="shared" si="13"/>
        <v>0</v>
      </c>
      <c r="AL1176" s="138">
        <f t="shared" si="14"/>
        <v>0</v>
      </c>
      <c r="AM1176" s="138">
        <f t="shared" si="15"/>
        <v>0</v>
      </c>
      <c r="AN1176" s="138">
        <f t="shared" si="16"/>
        <v>40202</v>
      </c>
      <c r="AO1176" s="139" t="str">
        <f t="array" ref="AO1176">XLOOKUP($D:$D,'DS ST'!$J:$J,'DS ST'!K:K)</f>
        <v>SC002260 - Huỳnh Thị Tuyết Nhi</v>
      </c>
      <c r="AP1176" s="139" t="str">
        <f t="array" ref="AP1176">XLOOKUP($D:$D,'DS ST'!$J:$J,'DS ST'!L:L)</f>
        <v>Võ Thị Huệ</v>
      </c>
      <c r="AQ1176" s="139" t="str">
        <f t="array" ref="AQ1176">XLOOKUP($D:$D,'DS ST'!$J:$J,'DS ST'!M:M)</f>
        <v>HCM 002</v>
      </c>
      <c r="AR1176" s="140"/>
      <c r="AS1176" s="140"/>
      <c r="AT1176" s="135" t="str">
        <f t="array" ref="AT1176">xlookup($E:$E,'CLV2'!$A:$A,'CLV2'!$F:$F)</f>
        <v>3.BREADS</v>
      </c>
      <c r="AU1176" s="135" t="str">
        <f t="array" ref="AU1176">xlookup($E:$E,'CLV2'!$A:$A,'CLV2'!$G:$G)</f>
        <v>4.BÁNH TƯƠI DATE NGẮN</v>
      </c>
      <c r="AV1176" s="142"/>
      <c r="AW1176" s="143"/>
      <c r="AX1176" s="144"/>
    </row>
    <row r="1177" ht="22.5" customHeight="1">
      <c r="A1177" s="113"/>
      <c r="B1177" s="114">
        <v>46236.0</v>
      </c>
      <c r="C1177" s="115" t="s">
        <v>790</v>
      </c>
      <c r="D1177" s="116" t="str">
        <f>VLOOKUP(C1177,'DS ST'!A:B,2,0)</f>
        <v>A225</v>
      </c>
      <c r="E1177" s="117" t="s">
        <v>1907</v>
      </c>
      <c r="F1177" s="115" t="s">
        <v>1908</v>
      </c>
      <c r="G1177" s="115" t="s">
        <v>1126</v>
      </c>
      <c r="H1177" s="118">
        <v>3.0</v>
      </c>
      <c r="I1177" s="118">
        <v>0.0</v>
      </c>
      <c r="J1177" s="119">
        <f t="shared" si="4"/>
        <v>3</v>
      </c>
      <c r="K1177" s="115" t="s">
        <v>5901</v>
      </c>
      <c r="L1177" s="121" t="str">
        <f t="shared" si="5"/>
        <v>PT1603006SP001926</v>
      </c>
      <c r="M1177" s="219" t="s">
        <v>5902</v>
      </c>
      <c r="N1177" s="122"/>
      <c r="O1177" s="122"/>
      <c r="P1177" s="119">
        <f t="shared" si="6"/>
        <v>3</v>
      </c>
      <c r="Q1177" s="124"/>
      <c r="R1177" s="124"/>
      <c r="S1177" s="124"/>
      <c r="T1177" s="125"/>
      <c r="U1177" s="126" t="s">
        <v>697</v>
      </c>
      <c r="V1177" s="127" t="s">
        <v>1500</v>
      </c>
      <c r="W1177" s="129" t="str">
        <f t="shared" si="7"/>
        <v/>
      </c>
      <c r="X1177" s="129" t="str">
        <f t="shared" si="73"/>
        <v/>
      </c>
      <c r="Y1177" s="130" t="str">
        <f t="shared" si="74"/>
        <v>Chưa xác định</v>
      </c>
      <c r="Z1177" s="131" t="s">
        <v>3828</v>
      </c>
      <c r="AA1177" s="124"/>
      <c r="AB1177" s="132"/>
      <c r="AC1177" s="133"/>
      <c r="AD1177" s="134"/>
      <c r="AE1177" s="133"/>
      <c r="AF1177" s="135" t="str">
        <f t="array" ref="AF1177">xlookup($E:$E,'CLV2'!$A:$A,'CLV2'!E:E)</f>
        <v>2.BAKERY</v>
      </c>
      <c r="AG1177" s="135" t="str">
        <f t="shared" si="10"/>
        <v>Pack</v>
      </c>
      <c r="AH1177" s="136">
        <f t="shared" si="11"/>
        <v>1</v>
      </c>
      <c r="AI1177" s="137">
        <f t="array" ref="AI1177">XLOOKUP(E1177,'Đơn giá'!A:A,'Đơn giá'!D:D)</f>
        <v>8607</v>
      </c>
      <c r="AJ1177" s="138">
        <f t="shared" si="12"/>
        <v>25821</v>
      </c>
      <c r="AK1177" s="138">
        <f t="shared" si="13"/>
        <v>0</v>
      </c>
      <c r="AL1177" s="138">
        <f t="shared" si="14"/>
        <v>0</v>
      </c>
      <c r="AM1177" s="138">
        <f t="shared" si="15"/>
        <v>0</v>
      </c>
      <c r="AN1177" s="138">
        <f t="shared" si="16"/>
        <v>25821</v>
      </c>
      <c r="AO1177" s="139" t="str">
        <f t="array" ref="AO1177">XLOOKUP($D:$D,'DS ST'!$J:$J,'DS ST'!K:K)</f>
        <v/>
      </c>
      <c r="AP1177" s="139" t="str">
        <f t="array" ref="AP1177">XLOOKUP($D:$D,'DS ST'!$J:$J,'DS ST'!L:L)</f>
        <v/>
      </c>
      <c r="AQ1177" s="139" t="str">
        <f t="array" ref="AQ1177">XLOOKUP($D:$D,'DS ST'!$J:$J,'DS ST'!M:M)</f>
        <v/>
      </c>
      <c r="AR1177" s="140"/>
      <c r="AS1177" s="140"/>
      <c r="AT1177" s="135" t="str">
        <f t="array" ref="AT1177">xlookup($E:$E,'CLV2'!$A:$A,'CLV2'!$F:$F)</f>
        <v>3.BREADS</v>
      </c>
      <c r="AU1177" s="135" t="str">
        <f t="array" ref="AU1177">xlookup($E:$E,'CLV2'!$A:$A,'CLV2'!$G:$G)</f>
        <v>4.BÁNH TƯƠI DATE NGẮN</v>
      </c>
      <c r="AV1177" s="142"/>
      <c r="AW1177" s="143"/>
      <c r="AX1177" s="144"/>
    </row>
    <row r="1178" ht="22.5" customHeight="1">
      <c r="A1178" s="113"/>
      <c r="B1178" s="114">
        <v>46236.0</v>
      </c>
      <c r="C1178" s="115" t="s">
        <v>1096</v>
      </c>
      <c r="D1178" s="221" t="str">
        <f>VLOOKUP(C1178,'DS ST'!A:B,2,0)</f>
        <v>NTU</v>
      </c>
      <c r="E1178" s="117">
        <v>10464.0</v>
      </c>
      <c r="F1178" s="115" t="s">
        <v>1946</v>
      </c>
      <c r="G1178" s="115" t="s">
        <v>29</v>
      </c>
      <c r="H1178" s="118">
        <v>2.0</v>
      </c>
      <c r="I1178" s="118">
        <v>0.0</v>
      </c>
      <c r="J1178" s="119">
        <f t="shared" si="4"/>
        <v>2</v>
      </c>
      <c r="K1178" s="115" t="s">
        <v>5903</v>
      </c>
      <c r="L1178" s="121" t="str">
        <f t="shared" si="5"/>
        <v>PT160300510464</v>
      </c>
      <c r="M1178" s="222" t="s">
        <v>5904</v>
      </c>
      <c r="N1178" s="122"/>
      <c r="O1178" s="122"/>
      <c r="P1178" s="119">
        <f t="shared" si="6"/>
        <v>2</v>
      </c>
      <c r="Q1178" s="124"/>
      <c r="R1178" s="124"/>
      <c r="S1178" s="153" t="s">
        <v>5905</v>
      </c>
      <c r="T1178" s="125"/>
      <c r="U1178" s="126" t="s">
        <v>697</v>
      </c>
      <c r="V1178" s="127" t="s">
        <v>1500</v>
      </c>
      <c r="W1178" s="129" t="str">
        <f t="shared" si="7"/>
        <v/>
      </c>
      <c r="X1178" s="129" t="str">
        <f t="shared" si="73"/>
        <v/>
      </c>
      <c r="Y1178" s="130" t="str">
        <f t="shared" si="74"/>
        <v>Chưa xác định</v>
      </c>
      <c r="Z1178" s="131" t="s">
        <v>3828</v>
      </c>
      <c r="AA1178" s="124"/>
      <c r="AB1178" s="132"/>
      <c r="AC1178" s="133"/>
      <c r="AD1178" s="134"/>
      <c r="AE1178" s="133"/>
      <c r="AF1178" s="135" t="str">
        <f t="array" ref="AF1178">xlookup($E:$E,'CLV2'!$A:$A,'CLV2'!E:E)</f>
        <v>2.VEGETABLES</v>
      </c>
      <c r="AG1178" s="135" t="str">
        <f t="shared" si="10"/>
        <v>Pack</v>
      </c>
      <c r="AH1178" s="136">
        <f t="shared" si="11"/>
        <v>1</v>
      </c>
      <c r="AI1178" s="137">
        <f t="array" ref="AI1178">XLOOKUP(E1178,'Đơn giá'!A:A,'Đơn giá'!D:D)</f>
        <v>28000</v>
      </c>
      <c r="AJ1178" s="138">
        <f t="shared" si="12"/>
        <v>56000</v>
      </c>
      <c r="AK1178" s="138">
        <f t="shared" si="13"/>
        <v>0</v>
      </c>
      <c r="AL1178" s="138">
        <f t="shared" si="14"/>
        <v>0</v>
      </c>
      <c r="AM1178" s="138">
        <f t="shared" si="15"/>
        <v>0</v>
      </c>
      <c r="AN1178" s="138">
        <f t="shared" si="16"/>
        <v>56000</v>
      </c>
      <c r="AO1178" s="139" t="str">
        <f t="array" ref="AO1178">XLOOKUP($D:$D,'DS ST'!$J:$J,'DS ST'!K:K)</f>
        <v>SC013823 - Lê Văn Ninh</v>
      </c>
      <c r="AP1178" s="139" t="str">
        <f t="array" ref="AP1178">XLOOKUP($D:$D,'DS ST'!$J:$J,'DS ST'!L:L)</f>
        <v>Võ Thị Huệ</v>
      </c>
      <c r="AQ1178" s="139" t="str">
        <f t="array" ref="AQ1178">XLOOKUP($D:$D,'DS ST'!$J:$J,'DS ST'!M:M)</f>
        <v>HCM 012</v>
      </c>
      <c r="AR1178" s="140"/>
      <c r="AS1178" s="140"/>
      <c r="AT1178" s="135" t="str">
        <f t="array" ref="AT1178">xlookup($E:$E,'CLV2'!$A:$A,'CLV2'!$F:$F)</f>
        <v>3.LEAFY VEGGIES</v>
      </c>
      <c r="AU1178" s="135" t="str">
        <f t="array" ref="AU1178">xlookup($E:$E,'CLV2'!$A:$A,'CLV2'!$G:$G)</f>
        <v>4.Rau Ăn Thân, Lá Khác</v>
      </c>
      <c r="AV1178" s="142"/>
      <c r="AW1178" s="143"/>
      <c r="AX1178" s="144"/>
    </row>
    <row r="1179" ht="22.5" customHeight="1">
      <c r="A1179" s="113"/>
      <c r="B1179" s="114">
        <v>46236.0</v>
      </c>
      <c r="C1179" s="115" t="s">
        <v>1096</v>
      </c>
      <c r="D1179" s="221" t="str">
        <f>VLOOKUP(C1179,'DS ST'!A:B,2,0)</f>
        <v>NTU</v>
      </c>
      <c r="E1179" s="117">
        <v>10465.0</v>
      </c>
      <c r="F1179" s="115" t="s">
        <v>358</v>
      </c>
      <c r="G1179" s="115" t="s">
        <v>29</v>
      </c>
      <c r="H1179" s="118">
        <v>6.0</v>
      </c>
      <c r="I1179" s="118">
        <v>0.0</v>
      </c>
      <c r="J1179" s="119">
        <f t="shared" si="4"/>
        <v>6</v>
      </c>
      <c r="K1179" s="115" t="s">
        <v>5903</v>
      </c>
      <c r="L1179" s="121" t="str">
        <f t="shared" si="5"/>
        <v>PT160300510465</v>
      </c>
      <c r="M1179" s="222" t="s">
        <v>5904</v>
      </c>
      <c r="N1179" s="122"/>
      <c r="O1179" s="122"/>
      <c r="P1179" s="119">
        <f t="shared" si="6"/>
        <v>6</v>
      </c>
      <c r="Q1179" s="124"/>
      <c r="R1179" s="124"/>
      <c r="S1179" s="153" t="s">
        <v>5905</v>
      </c>
      <c r="T1179" s="125"/>
      <c r="U1179" s="126" t="s">
        <v>697</v>
      </c>
      <c r="V1179" s="127" t="s">
        <v>1500</v>
      </c>
      <c r="W1179" s="129" t="str">
        <f t="shared" si="7"/>
        <v/>
      </c>
      <c r="X1179" s="129" t="str">
        <f t="shared" si="73"/>
        <v/>
      </c>
      <c r="Y1179" s="130" t="str">
        <f t="shared" si="74"/>
        <v>Chưa xác định</v>
      </c>
      <c r="Z1179" s="131" t="s">
        <v>3828</v>
      </c>
      <c r="AA1179" s="124"/>
      <c r="AB1179" s="132"/>
      <c r="AC1179" s="133"/>
      <c r="AD1179" s="134"/>
      <c r="AE1179" s="133"/>
      <c r="AF1179" s="135" t="str">
        <f t="array" ref="AF1179">xlookup($E:$E,'CLV2'!$A:$A,'CLV2'!E:E)</f>
        <v>2.VEGETABLES</v>
      </c>
      <c r="AG1179" s="135" t="str">
        <f t="shared" si="10"/>
        <v>Pack</v>
      </c>
      <c r="AH1179" s="136">
        <f t="shared" si="11"/>
        <v>1</v>
      </c>
      <c r="AI1179" s="137">
        <f t="array" ref="AI1179">XLOOKUP(E1179,'Đơn giá'!A:A,'Đơn giá'!D:D)</f>
        <v>22000</v>
      </c>
      <c r="AJ1179" s="138">
        <f t="shared" si="12"/>
        <v>132000</v>
      </c>
      <c r="AK1179" s="138">
        <f t="shared" si="13"/>
        <v>0</v>
      </c>
      <c r="AL1179" s="138">
        <f t="shared" si="14"/>
        <v>0</v>
      </c>
      <c r="AM1179" s="138">
        <f t="shared" si="15"/>
        <v>0</v>
      </c>
      <c r="AN1179" s="138">
        <f t="shared" si="16"/>
        <v>132000</v>
      </c>
      <c r="AO1179" s="139" t="str">
        <f t="array" ref="AO1179">XLOOKUP($D:$D,'DS ST'!$J:$J,'DS ST'!K:K)</f>
        <v>SC013823 - Lê Văn Ninh</v>
      </c>
      <c r="AP1179" s="139" t="str">
        <f t="array" ref="AP1179">XLOOKUP($D:$D,'DS ST'!$J:$J,'DS ST'!L:L)</f>
        <v>Võ Thị Huệ</v>
      </c>
      <c r="AQ1179" s="139" t="str">
        <f t="array" ref="AQ1179">XLOOKUP($D:$D,'DS ST'!$J:$J,'DS ST'!M:M)</f>
        <v>HCM 012</v>
      </c>
      <c r="AR1179" s="140"/>
      <c r="AS1179" s="140"/>
      <c r="AT1179" s="135" t="str">
        <f t="array" ref="AT1179">xlookup($E:$E,'CLV2'!$A:$A,'CLV2'!$F:$F)</f>
        <v>3.LEAFY VEGGIES</v>
      </c>
      <c r="AU1179" s="135" t="str">
        <f t="array" ref="AU1179">xlookup($E:$E,'CLV2'!$A:$A,'CLV2'!$G:$G)</f>
        <v>4.Rau Cải</v>
      </c>
      <c r="AV1179" s="142"/>
      <c r="AW1179" s="143"/>
      <c r="AX1179" s="144"/>
    </row>
    <row r="1180" ht="22.5" customHeight="1">
      <c r="A1180" s="113"/>
      <c r="B1180" s="114">
        <v>46236.0</v>
      </c>
      <c r="C1180" s="115" t="s">
        <v>1096</v>
      </c>
      <c r="D1180" s="221" t="str">
        <f>VLOOKUP(C1180,'DS ST'!A:B,2,0)</f>
        <v>NTU</v>
      </c>
      <c r="E1180" s="117">
        <v>10470.0</v>
      </c>
      <c r="F1180" s="115" t="s">
        <v>1723</v>
      </c>
      <c r="G1180" s="115" t="s">
        <v>311</v>
      </c>
      <c r="H1180" s="118">
        <v>5.0</v>
      </c>
      <c r="I1180" s="118">
        <v>0.0</v>
      </c>
      <c r="J1180" s="119">
        <f t="shared" si="4"/>
        <v>5</v>
      </c>
      <c r="K1180" s="115" t="s">
        <v>5903</v>
      </c>
      <c r="L1180" s="121" t="str">
        <f t="shared" si="5"/>
        <v>PT160300510470</v>
      </c>
      <c r="M1180" s="222" t="s">
        <v>5904</v>
      </c>
      <c r="N1180" s="122"/>
      <c r="O1180" s="122"/>
      <c r="P1180" s="119">
        <f t="shared" si="6"/>
        <v>5</v>
      </c>
      <c r="Q1180" s="124"/>
      <c r="R1180" s="124"/>
      <c r="S1180" s="153" t="s">
        <v>5905</v>
      </c>
      <c r="T1180" s="125"/>
      <c r="U1180" s="126" t="s">
        <v>697</v>
      </c>
      <c r="V1180" s="127" t="s">
        <v>1500</v>
      </c>
      <c r="W1180" s="129" t="str">
        <f t="shared" si="7"/>
        <v/>
      </c>
      <c r="X1180" s="129" t="str">
        <f t="shared" si="73"/>
        <v/>
      </c>
      <c r="Y1180" s="130" t="str">
        <f t="shared" si="74"/>
        <v>Chưa xác định</v>
      </c>
      <c r="Z1180" s="131" t="s">
        <v>3828</v>
      </c>
      <c r="AA1180" s="124"/>
      <c r="AB1180" s="132"/>
      <c r="AC1180" s="133"/>
      <c r="AD1180" s="134"/>
      <c r="AE1180" s="133"/>
      <c r="AF1180" s="135" t="str">
        <f t="array" ref="AF1180">xlookup($E:$E,'CLV2'!$A:$A,'CLV2'!E:E)</f>
        <v>2.VEGETABLES</v>
      </c>
      <c r="AG1180" s="135" t="str">
        <f t="shared" si="10"/>
        <v>Pack</v>
      </c>
      <c r="AH1180" s="136">
        <f t="shared" si="11"/>
        <v>1</v>
      </c>
      <c r="AI1180" s="137">
        <f t="array" ref="AI1180">XLOOKUP(E1180,'Đơn giá'!A:A,'Đơn giá'!D:D)</f>
        <v>15000</v>
      </c>
      <c r="AJ1180" s="138">
        <f t="shared" si="12"/>
        <v>75000</v>
      </c>
      <c r="AK1180" s="138">
        <f t="shared" si="13"/>
        <v>0</v>
      </c>
      <c r="AL1180" s="138">
        <f t="shared" si="14"/>
        <v>0</v>
      </c>
      <c r="AM1180" s="138">
        <f t="shared" si="15"/>
        <v>0</v>
      </c>
      <c r="AN1180" s="138">
        <f t="shared" si="16"/>
        <v>75000</v>
      </c>
      <c r="AO1180" s="139" t="str">
        <f t="array" ref="AO1180">XLOOKUP($D:$D,'DS ST'!$J:$J,'DS ST'!K:K)</f>
        <v>SC013823 - Lê Văn Ninh</v>
      </c>
      <c r="AP1180" s="139" t="str">
        <f t="array" ref="AP1180">XLOOKUP($D:$D,'DS ST'!$J:$J,'DS ST'!L:L)</f>
        <v>Võ Thị Huệ</v>
      </c>
      <c r="AQ1180" s="139" t="str">
        <f t="array" ref="AQ1180">XLOOKUP($D:$D,'DS ST'!$J:$J,'DS ST'!M:M)</f>
        <v>HCM 012</v>
      </c>
      <c r="AR1180" s="140"/>
      <c r="AS1180" s="140"/>
      <c r="AT1180" s="135" t="str">
        <f t="array" ref="AT1180">xlookup($E:$E,'CLV2'!$A:$A,'CLV2'!$F:$F)</f>
        <v>3.ROOT VEGGIES</v>
      </c>
      <c r="AU1180" s="135" t="str">
        <f t="array" ref="AU1180">xlookup($E:$E,'CLV2'!$A:$A,'CLV2'!$G:$G)</f>
        <v>4.Khoai Tây</v>
      </c>
      <c r="AV1180" s="142"/>
      <c r="AW1180" s="143"/>
      <c r="AX1180" s="144"/>
    </row>
    <row r="1181" ht="22.5" customHeight="1">
      <c r="A1181" s="113"/>
      <c r="B1181" s="114">
        <v>46236.0</v>
      </c>
      <c r="C1181" s="115" t="s">
        <v>1096</v>
      </c>
      <c r="D1181" s="221" t="str">
        <f>VLOOKUP(C1181,'DS ST'!A:B,2,0)</f>
        <v>NTU</v>
      </c>
      <c r="E1181" s="117">
        <v>10511.0</v>
      </c>
      <c r="F1181" s="115" t="s">
        <v>427</v>
      </c>
      <c r="G1181" s="115" t="s">
        <v>428</v>
      </c>
      <c r="H1181" s="118">
        <v>4.0</v>
      </c>
      <c r="I1181" s="118">
        <v>0.0</v>
      </c>
      <c r="J1181" s="119">
        <f t="shared" si="4"/>
        <v>4</v>
      </c>
      <c r="K1181" s="115" t="s">
        <v>5903</v>
      </c>
      <c r="L1181" s="121" t="str">
        <f t="shared" si="5"/>
        <v>PT160300510511</v>
      </c>
      <c r="M1181" s="222" t="s">
        <v>5904</v>
      </c>
      <c r="N1181" s="122"/>
      <c r="O1181" s="122"/>
      <c r="P1181" s="119">
        <f t="shared" si="6"/>
        <v>4</v>
      </c>
      <c r="Q1181" s="124"/>
      <c r="R1181" s="124"/>
      <c r="S1181" s="153" t="s">
        <v>5905</v>
      </c>
      <c r="T1181" s="125"/>
      <c r="U1181" s="126" t="s">
        <v>697</v>
      </c>
      <c r="V1181" s="127" t="s">
        <v>1500</v>
      </c>
      <c r="W1181" s="129" t="str">
        <f t="shared" si="7"/>
        <v/>
      </c>
      <c r="X1181" s="129" t="str">
        <f t="shared" si="73"/>
        <v/>
      </c>
      <c r="Y1181" s="130" t="str">
        <f t="shared" si="74"/>
        <v>Chưa xác định</v>
      </c>
      <c r="Z1181" s="131" t="s">
        <v>3828</v>
      </c>
      <c r="AA1181" s="124"/>
      <c r="AB1181" s="132"/>
      <c r="AC1181" s="133"/>
      <c r="AD1181" s="134"/>
      <c r="AE1181" s="133"/>
      <c r="AF1181" s="135" t="str">
        <f t="array" ref="AF1181">xlookup($E:$E,'CLV2'!$A:$A,'CLV2'!E:E)</f>
        <v>2.VEGETABLES</v>
      </c>
      <c r="AG1181" s="135" t="str">
        <f t="shared" si="10"/>
        <v>Pack</v>
      </c>
      <c r="AH1181" s="136">
        <f t="shared" si="11"/>
        <v>1</v>
      </c>
      <c r="AI1181" s="137">
        <f t="array" ref="AI1181">XLOOKUP(E1181,'Đơn giá'!A:A,'Đơn giá'!D:D)</f>
        <v>16000</v>
      </c>
      <c r="AJ1181" s="138">
        <f t="shared" si="12"/>
        <v>64000</v>
      </c>
      <c r="AK1181" s="138">
        <f t="shared" si="13"/>
        <v>0</v>
      </c>
      <c r="AL1181" s="138">
        <f t="shared" si="14"/>
        <v>0</v>
      </c>
      <c r="AM1181" s="138">
        <f t="shared" si="15"/>
        <v>0</v>
      </c>
      <c r="AN1181" s="138">
        <f t="shared" si="16"/>
        <v>64000</v>
      </c>
      <c r="AO1181" s="139" t="str">
        <f t="array" ref="AO1181">XLOOKUP($D:$D,'DS ST'!$J:$J,'DS ST'!K:K)</f>
        <v>SC013823 - Lê Văn Ninh</v>
      </c>
      <c r="AP1181" s="139" t="str">
        <f t="array" ref="AP1181">XLOOKUP($D:$D,'DS ST'!$J:$J,'DS ST'!L:L)</f>
        <v>Võ Thị Huệ</v>
      </c>
      <c r="AQ1181" s="139" t="str">
        <f t="array" ref="AQ1181">XLOOKUP($D:$D,'DS ST'!$J:$J,'DS ST'!M:M)</f>
        <v>HCM 012</v>
      </c>
      <c r="AR1181" s="140"/>
      <c r="AS1181" s="140"/>
      <c r="AT1181" s="135" t="str">
        <f t="array" ref="AT1181">xlookup($E:$E,'CLV2'!$A:$A,'CLV2'!$F:$F)</f>
        <v>3.FRUIT VEGGIES</v>
      </c>
      <c r="AU1181" s="135" t="str">
        <f t="array" ref="AU1181">xlookup($E:$E,'CLV2'!$A:$A,'CLV2'!$G:$G)</f>
        <v>4.Bắp, Đậu</v>
      </c>
      <c r="AV1181" s="142"/>
      <c r="AW1181" s="143"/>
      <c r="AX1181" s="144"/>
    </row>
    <row r="1182" ht="22.5" customHeight="1">
      <c r="A1182" s="113"/>
      <c r="B1182" s="114">
        <v>46236.0</v>
      </c>
      <c r="C1182" s="115" t="s">
        <v>1096</v>
      </c>
      <c r="D1182" s="221" t="str">
        <f>VLOOKUP(C1182,'DS ST'!A:B,2,0)</f>
        <v>NTU</v>
      </c>
      <c r="E1182" s="117">
        <v>10704.0</v>
      </c>
      <c r="F1182" s="115" t="s">
        <v>578</v>
      </c>
      <c r="G1182" s="115" t="s">
        <v>29</v>
      </c>
      <c r="H1182" s="118">
        <v>2.0</v>
      </c>
      <c r="I1182" s="118">
        <v>0.0</v>
      </c>
      <c r="J1182" s="119">
        <f t="shared" si="4"/>
        <v>2</v>
      </c>
      <c r="K1182" s="115" t="s">
        <v>5903</v>
      </c>
      <c r="L1182" s="121" t="str">
        <f t="shared" si="5"/>
        <v>PT160300510704</v>
      </c>
      <c r="M1182" s="222" t="s">
        <v>5904</v>
      </c>
      <c r="N1182" s="122"/>
      <c r="O1182" s="122"/>
      <c r="P1182" s="119">
        <f t="shared" si="6"/>
        <v>2</v>
      </c>
      <c r="Q1182" s="124"/>
      <c r="R1182" s="124"/>
      <c r="S1182" s="153" t="s">
        <v>5905</v>
      </c>
      <c r="T1182" s="125"/>
      <c r="U1182" s="126" t="s">
        <v>697</v>
      </c>
      <c r="V1182" s="127" t="s">
        <v>1500</v>
      </c>
      <c r="W1182" s="129" t="str">
        <f t="shared" si="7"/>
        <v/>
      </c>
      <c r="X1182" s="129" t="str">
        <f t="shared" si="73"/>
        <v/>
      </c>
      <c r="Y1182" s="130" t="str">
        <f t="shared" si="74"/>
        <v>Chưa xác định</v>
      </c>
      <c r="Z1182" s="131" t="s">
        <v>3828</v>
      </c>
      <c r="AA1182" s="124"/>
      <c r="AB1182" s="132"/>
      <c r="AC1182" s="133"/>
      <c r="AD1182" s="134"/>
      <c r="AE1182" s="133"/>
      <c r="AF1182" s="135" t="str">
        <f t="array" ref="AF1182">xlookup($E:$E,'CLV2'!$A:$A,'CLV2'!E:E)</f>
        <v>2.VEGETABLES</v>
      </c>
      <c r="AG1182" s="135" t="str">
        <f t="shared" si="10"/>
        <v>Pack</v>
      </c>
      <c r="AH1182" s="136">
        <f t="shared" si="11"/>
        <v>1</v>
      </c>
      <c r="AI1182" s="137">
        <f t="array" ref="AI1182">XLOOKUP(E1182,'Đơn giá'!A:A,'Đơn giá'!D:D)</f>
        <v>15000</v>
      </c>
      <c r="AJ1182" s="138">
        <f t="shared" si="12"/>
        <v>30000</v>
      </c>
      <c r="AK1182" s="138">
        <f t="shared" si="13"/>
        <v>0</v>
      </c>
      <c r="AL1182" s="138">
        <f t="shared" si="14"/>
        <v>0</v>
      </c>
      <c r="AM1182" s="138">
        <f t="shared" si="15"/>
        <v>0</v>
      </c>
      <c r="AN1182" s="138">
        <f t="shared" si="16"/>
        <v>30000</v>
      </c>
      <c r="AO1182" s="139" t="str">
        <f t="array" ref="AO1182">XLOOKUP($D:$D,'DS ST'!$J:$J,'DS ST'!K:K)</f>
        <v>SC013823 - Lê Văn Ninh</v>
      </c>
      <c r="AP1182" s="139" t="str">
        <f t="array" ref="AP1182">XLOOKUP($D:$D,'DS ST'!$J:$J,'DS ST'!L:L)</f>
        <v>Võ Thị Huệ</v>
      </c>
      <c r="AQ1182" s="139" t="str">
        <f t="array" ref="AQ1182">XLOOKUP($D:$D,'DS ST'!$J:$J,'DS ST'!M:M)</f>
        <v>HCM 012</v>
      </c>
      <c r="AR1182" s="140"/>
      <c r="AS1182" s="140"/>
      <c r="AT1182" s="135" t="str">
        <f t="array" ref="AT1182">xlookup($E:$E,'CLV2'!$A:$A,'CLV2'!$F:$F)</f>
        <v>3.LEAFY VEGGIES</v>
      </c>
      <c r="AU1182" s="135" t="str">
        <f t="array" ref="AU1182">xlookup($E:$E,'CLV2'!$A:$A,'CLV2'!$G:$G)</f>
        <v>4.Rau Ăn Lá Thông Dụng</v>
      </c>
      <c r="AV1182" s="142"/>
      <c r="AW1182" s="143"/>
      <c r="AX1182" s="144"/>
    </row>
    <row r="1183" ht="22.5" customHeight="1">
      <c r="A1183" s="113"/>
      <c r="B1183" s="114">
        <v>46236.0</v>
      </c>
      <c r="C1183" s="115" t="s">
        <v>1096</v>
      </c>
      <c r="D1183" s="221" t="str">
        <f>VLOOKUP(C1183,'DS ST'!A:B,2,0)</f>
        <v>NTU</v>
      </c>
      <c r="E1183" s="117">
        <v>10793.0</v>
      </c>
      <c r="F1183" s="115" t="s">
        <v>642</v>
      </c>
      <c r="G1183" s="115" t="s">
        <v>29</v>
      </c>
      <c r="H1183" s="118">
        <v>2.0</v>
      </c>
      <c r="I1183" s="118">
        <v>0.0</v>
      </c>
      <c r="J1183" s="119">
        <f t="shared" si="4"/>
        <v>2</v>
      </c>
      <c r="K1183" s="115" t="s">
        <v>5903</v>
      </c>
      <c r="L1183" s="121" t="str">
        <f t="shared" si="5"/>
        <v>PT160300510793</v>
      </c>
      <c r="M1183" s="222" t="s">
        <v>5904</v>
      </c>
      <c r="N1183" s="122"/>
      <c r="O1183" s="122"/>
      <c r="P1183" s="119">
        <f t="shared" si="6"/>
        <v>2</v>
      </c>
      <c r="Q1183" s="124"/>
      <c r="R1183" s="124"/>
      <c r="S1183" s="153" t="s">
        <v>5905</v>
      </c>
      <c r="T1183" s="125"/>
      <c r="U1183" s="126" t="s">
        <v>697</v>
      </c>
      <c r="V1183" s="127" t="s">
        <v>1500</v>
      </c>
      <c r="W1183" s="129" t="str">
        <f t="shared" si="7"/>
        <v/>
      </c>
      <c r="X1183" s="129" t="str">
        <f t="shared" si="73"/>
        <v/>
      </c>
      <c r="Y1183" s="130" t="str">
        <f t="shared" si="74"/>
        <v>Chưa xác định</v>
      </c>
      <c r="Z1183" s="131" t="s">
        <v>3828</v>
      </c>
      <c r="AA1183" s="124"/>
      <c r="AB1183" s="132"/>
      <c r="AC1183" s="133"/>
      <c r="AD1183" s="134"/>
      <c r="AE1183" s="133"/>
      <c r="AF1183" s="135" t="str">
        <f t="array" ref="AF1183">xlookup($E:$E,'CLV2'!$A:$A,'CLV2'!E:E)</f>
        <v>2.VEGETABLES</v>
      </c>
      <c r="AG1183" s="135" t="str">
        <f t="shared" si="10"/>
        <v>Pack</v>
      </c>
      <c r="AH1183" s="136">
        <f t="shared" si="11"/>
        <v>1</v>
      </c>
      <c r="AI1183" s="137">
        <f t="array" ref="AI1183">XLOOKUP(E1183,'Đơn giá'!A:A,'Đơn giá'!D:D)</f>
        <v>5500</v>
      </c>
      <c r="AJ1183" s="138">
        <f t="shared" si="12"/>
        <v>11000</v>
      </c>
      <c r="AK1183" s="138">
        <f t="shared" si="13"/>
        <v>0</v>
      </c>
      <c r="AL1183" s="138">
        <f t="shared" si="14"/>
        <v>0</v>
      </c>
      <c r="AM1183" s="138">
        <f t="shared" si="15"/>
        <v>0</v>
      </c>
      <c r="AN1183" s="138">
        <f t="shared" si="16"/>
        <v>11000</v>
      </c>
      <c r="AO1183" s="139" t="str">
        <f t="array" ref="AO1183">XLOOKUP($D:$D,'DS ST'!$J:$J,'DS ST'!K:K)</f>
        <v>SC013823 - Lê Văn Ninh</v>
      </c>
      <c r="AP1183" s="139" t="str">
        <f t="array" ref="AP1183">XLOOKUP($D:$D,'DS ST'!$J:$J,'DS ST'!L:L)</f>
        <v>Võ Thị Huệ</v>
      </c>
      <c r="AQ1183" s="139" t="str">
        <f t="array" ref="AQ1183">XLOOKUP($D:$D,'DS ST'!$J:$J,'DS ST'!M:M)</f>
        <v>HCM 012</v>
      </c>
      <c r="AR1183" s="140"/>
      <c r="AS1183" s="140"/>
      <c r="AT1183" s="135" t="str">
        <f t="array" ref="AT1183">xlookup($E:$E,'CLV2'!$A:$A,'CLV2'!$F:$F)</f>
        <v>3.HERBS</v>
      </c>
      <c r="AU1183" s="135" t="str">
        <f t="array" ref="AU1183">xlookup($E:$E,'CLV2'!$A:$A,'CLV2'!$G:$G)</f>
        <v>4.Rau Thơm, Rau Nêm</v>
      </c>
      <c r="AV1183" s="142"/>
      <c r="AW1183" s="143"/>
      <c r="AX1183" s="144"/>
    </row>
    <row r="1184" ht="22.5" customHeight="1">
      <c r="A1184" s="113"/>
      <c r="B1184" s="114">
        <v>46236.0</v>
      </c>
      <c r="C1184" s="115" t="s">
        <v>1096</v>
      </c>
      <c r="D1184" s="221" t="str">
        <f>VLOOKUP(C1184,'DS ST'!A:B,2,0)</f>
        <v>NTU</v>
      </c>
      <c r="E1184" s="117">
        <v>10826.0</v>
      </c>
      <c r="F1184" s="115" t="s">
        <v>661</v>
      </c>
      <c r="G1184" s="115" t="s">
        <v>311</v>
      </c>
      <c r="H1184" s="118">
        <v>5.0</v>
      </c>
      <c r="I1184" s="118">
        <v>0.0</v>
      </c>
      <c r="J1184" s="119">
        <f t="shared" si="4"/>
        <v>5</v>
      </c>
      <c r="K1184" s="115" t="s">
        <v>5903</v>
      </c>
      <c r="L1184" s="121" t="str">
        <f t="shared" si="5"/>
        <v>PT160300510826</v>
      </c>
      <c r="M1184" s="222" t="s">
        <v>5904</v>
      </c>
      <c r="N1184" s="122"/>
      <c r="O1184" s="122"/>
      <c r="P1184" s="119">
        <f t="shared" si="6"/>
        <v>5</v>
      </c>
      <c r="Q1184" s="124"/>
      <c r="R1184" s="124"/>
      <c r="S1184" s="153" t="s">
        <v>5905</v>
      </c>
      <c r="T1184" s="125"/>
      <c r="U1184" s="126" t="s">
        <v>697</v>
      </c>
      <c r="V1184" s="127" t="s">
        <v>1500</v>
      </c>
      <c r="W1184" s="129" t="str">
        <f t="shared" si="7"/>
        <v/>
      </c>
      <c r="X1184" s="129" t="str">
        <f t="shared" si="73"/>
        <v/>
      </c>
      <c r="Y1184" s="130" t="str">
        <f t="shared" si="74"/>
        <v>Chưa xác định</v>
      </c>
      <c r="Z1184" s="131" t="s">
        <v>3828</v>
      </c>
      <c r="AA1184" s="124"/>
      <c r="AB1184" s="132"/>
      <c r="AC1184" s="133"/>
      <c r="AD1184" s="134"/>
      <c r="AE1184" s="133"/>
      <c r="AF1184" s="135" t="str">
        <f t="array" ref="AF1184">xlookup($E:$E,'CLV2'!$A:$A,'CLV2'!E:E)</f>
        <v>2.VEGETABLES</v>
      </c>
      <c r="AG1184" s="135" t="str">
        <f t="shared" si="10"/>
        <v>Pack</v>
      </c>
      <c r="AH1184" s="136">
        <f t="shared" si="11"/>
        <v>1</v>
      </c>
      <c r="AI1184" s="137">
        <f t="array" ref="AI1184">XLOOKUP(E1184,'Đơn giá'!A:A,'Đơn giá'!D:D)</f>
        <v>12000</v>
      </c>
      <c r="AJ1184" s="138">
        <f t="shared" si="12"/>
        <v>60000</v>
      </c>
      <c r="AK1184" s="138">
        <f t="shared" si="13"/>
        <v>0</v>
      </c>
      <c r="AL1184" s="138">
        <f t="shared" si="14"/>
        <v>0</v>
      </c>
      <c r="AM1184" s="138">
        <f t="shared" si="15"/>
        <v>0</v>
      </c>
      <c r="AN1184" s="138">
        <f t="shared" si="16"/>
        <v>60000</v>
      </c>
      <c r="AO1184" s="139" t="str">
        <f t="array" ref="AO1184">XLOOKUP($D:$D,'DS ST'!$J:$J,'DS ST'!K:K)</f>
        <v>SC013823 - Lê Văn Ninh</v>
      </c>
      <c r="AP1184" s="139" t="str">
        <f t="array" ref="AP1184">XLOOKUP($D:$D,'DS ST'!$J:$J,'DS ST'!L:L)</f>
        <v>Võ Thị Huệ</v>
      </c>
      <c r="AQ1184" s="139" t="str">
        <f t="array" ref="AQ1184">XLOOKUP($D:$D,'DS ST'!$J:$J,'DS ST'!M:M)</f>
        <v>HCM 012</v>
      </c>
      <c r="AR1184" s="140"/>
      <c r="AS1184" s="140"/>
      <c r="AT1184" s="135" t="str">
        <f t="array" ref="AT1184">xlookup($E:$E,'CLV2'!$A:$A,'CLV2'!$F:$F)</f>
        <v>3.ROOT VEGGIES</v>
      </c>
      <c r="AU1184" s="135" t="str">
        <f t="array" ref="AU1184">xlookup($E:$E,'CLV2'!$A:$A,'CLV2'!$G:$G)</f>
        <v>4.Hành Tây</v>
      </c>
      <c r="AV1184" s="142"/>
      <c r="AW1184" s="143"/>
      <c r="AX1184" s="144"/>
    </row>
    <row r="1185" ht="22.5" customHeight="1">
      <c r="A1185" s="113"/>
      <c r="B1185" s="114">
        <v>46236.0</v>
      </c>
      <c r="C1185" s="115" t="s">
        <v>1096</v>
      </c>
      <c r="D1185" s="221" t="str">
        <f>VLOOKUP(C1185,'DS ST'!A:B,2,0)</f>
        <v>NTU</v>
      </c>
      <c r="E1185" s="117">
        <v>10911.0</v>
      </c>
      <c r="F1185" s="115" t="s">
        <v>817</v>
      </c>
      <c r="G1185" s="115" t="s">
        <v>56</v>
      </c>
      <c r="H1185" s="118">
        <v>10.0</v>
      </c>
      <c r="I1185" s="118">
        <v>0.0</v>
      </c>
      <c r="J1185" s="119">
        <f t="shared" si="4"/>
        <v>10</v>
      </c>
      <c r="K1185" s="115" t="s">
        <v>5903</v>
      </c>
      <c r="L1185" s="121" t="str">
        <f t="shared" si="5"/>
        <v>PT160300510911</v>
      </c>
      <c r="M1185" s="222" t="s">
        <v>5904</v>
      </c>
      <c r="N1185" s="122"/>
      <c r="O1185" s="122"/>
      <c r="P1185" s="119">
        <f t="shared" si="6"/>
        <v>10</v>
      </c>
      <c r="Q1185" s="124"/>
      <c r="R1185" s="124"/>
      <c r="S1185" s="153" t="s">
        <v>5905</v>
      </c>
      <c r="T1185" s="125"/>
      <c r="U1185" s="126" t="s">
        <v>697</v>
      </c>
      <c r="V1185" s="127" t="s">
        <v>1500</v>
      </c>
      <c r="W1185" s="129" t="str">
        <f t="shared" si="7"/>
        <v/>
      </c>
      <c r="X1185" s="129" t="str">
        <f t="shared" si="73"/>
        <v/>
      </c>
      <c r="Y1185" s="130" t="str">
        <f t="shared" si="74"/>
        <v>Chưa xác định</v>
      </c>
      <c r="Z1185" s="131" t="s">
        <v>3828</v>
      </c>
      <c r="AA1185" s="124"/>
      <c r="AB1185" s="132"/>
      <c r="AC1185" s="133"/>
      <c r="AD1185" s="134"/>
      <c r="AE1185" s="133"/>
      <c r="AF1185" s="135" t="str">
        <f t="array" ref="AF1185">xlookup($E:$E,'CLV2'!$A:$A,'CLV2'!E:E)</f>
        <v>2.VEGETABLES</v>
      </c>
      <c r="AG1185" s="135" t="str">
        <f t="shared" si="10"/>
        <v>Pack</v>
      </c>
      <c r="AH1185" s="136">
        <f t="shared" si="11"/>
        <v>1</v>
      </c>
      <c r="AI1185" s="137">
        <f t="array" ref="AI1185">XLOOKUP(E1185,'Đơn giá'!A:A,'Đơn giá'!D:D)</f>
        <v>22000</v>
      </c>
      <c r="AJ1185" s="138">
        <f t="shared" si="12"/>
        <v>220000</v>
      </c>
      <c r="AK1185" s="138">
        <f t="shared" si="13"/>
        <v>0</v>
      </c>
      <c r="AL1185" s="138">
        <f t="shared" si="14"/>
        <v>0</v>
      </c>
      <c r="AM1185" s="138">
        <f t="shared" si="15"/>
        <v>0</v>
      </c>
      <c r="AN1185" s="138">
        <f t="shared" si="16"/>
        <v>220000</v>
      </c>
      <c r="AO1185" s="139" t="str">
        <f t="array" ref="AO1185">XLOOKUP($D:$D,'DS ST'!$J:$J,'DS ST'!K:K)</f>
        <v>SC013823 - Lê Văn Ninh</v>
      </c>
      <c r="AP1185" s="139" t="str">
        <f t="array" ref="AP1185">XLOOKUP($D:$D,'DS ST'!$J:$J,'DS ST'!L:L)</f>
        <v>Võ Thị Huệ</v>
      </c>
      <c r="AQ1185" s="139" t="str">
        <f t="array" ref="AQ1185">XLOOKUP($D:$D,'DS ST'!$J:$J,'DS ST'!M:M)</f>
        <v>HCM 012</v>
      </c>
      <c r="AR1185" s="140"/>
      <c r="AS1185" s="140"/>
      <c r="AT1185" s="135" t="str">
        <f t="array" ref="AT1185">xlookup($E:$E,'CLV2'!$A:$A,'CLV2'!$F:$F)</f>
        <v>3.FRUIT VEGGIES</v>
      </c>
      <c r="AU1185" s="135" t="str">
        <f t="array" ref="AU1185">xlookup($E:$E,'CLV2'!$A:$A,'CLV2'!$G:$G)</f>
        <v>4.Cà Chua, Dưa Leo, Ớt Chuông</v>
      </c>
      <c r="AV1185" s="142"/>
      <c r="AW1185" s="143"/>
      <c r="AX1185" s="144"/>
    </row>
    <row r="1186" ht="22.5" customHeight="1">
      <c r="A1186" s="113"/>
      <c r="B1186" s="114">
        <v>46236.0</v>
      </c>
      <c r="C1186" s="115" t="s">
        <v>1096</v>
      </c>
      <c r="D1186" s="221" t="str">
        <f>VLOOKUP(C1186,'DS ST'!A:B,2,0)</f>
        <v>NTU</v>
      </c>
      <c r="E1186" s="117">
        <v>10988.0</v>
      </c>
      <c r="F1186" s="115" t="s">
        <v>895</v>
      </c>
      <c r="G1186" s="115" t="s">
        <v>56</v>
      </c>
      <c r="H1186" s="118">
        <v>2.0</v>
      </c>
      <c r="I1186" s="118">
        <v>0.0</v>
      </c>
      <c r="J1186" s="119">
        <f t="shared" si="4"/>
        <v>2</v>
      </c>
      <c r="K1186" s="115" t="s">
        <v>5903</v>
      </c>
      <c r="L1186" s="121" t="str">
        <f t="shared" si="5"/>
        <v>PT160300510988</v>
      </c>
      <c r="M1186" s="222" t="s">
        <v>5904</v>
      </c>
      <c r="N1186" s="122"/>
      <c r="O1186" s="122"/>
      <c r="P1186" s="119">
        <f t="shared" si="6"/>
        <v>2</v>
      </c>
      <c r="Q1186" s="124"/>
      <c r="R1186" s="124"/>
      <c r="S1186" s="153" t="s">
        <v>5905</v>
      </c>
      <c r="T1186" s="125"/>
      <c r="U1186" s="126" t="s">
        <v>697</v>
      </c>
      <c r="V1186" s="127" t="s">
        <v>1500</v>
      </c>
      <c r="W1186" s="129" t="str">
        <f t="shared" si="7"/>
        <v/>
      </c>
      <c r="X1186" s="129" t="str">
        <f t="shared" si="73"/>
        <v/>
      </c>
      <c r="Y1186" s="130" t="str">
        <f t="shared" si="74"/>
        <v>Chưa xác định</v>
      </c>
      <c r="Z1186" s="131" t="s">
        <v>3828</v>
      </c>
      <c r="AA1186" s="124"/>
      <c r="AB1186" s="132"/>
      <c r="AC1186" s="133"/>
      <c r="AD1186" s="134"/>
      <c r="AE1186" s="133"/>
      <c r="AF1186" s="135" t="str">
        <f t="array" ref="AF1186">xlookup($E:$E,'CLV2'!$A:$A,'CLV2'!E:E)</f>
        <v>2.VEGETABLES</v>
      </c>
      <c r="AG1186" s="135" t="str">
        <f t="shared" si="10"/>
        <v>Pack</v>
      </c>
      <c r="AH1186" s="136">
        <f t="shared" si="11"/>
        <v>1</v>
      </c>
      <c r="AI1186" s="137">
        <f t="array" ref="AI1186">XLOOKUP(E1186,'Đơn giá'!A:A,'Đơn giá'!D:D)</f>
        <v>29100</v>
      </c>
      <c r="AJ1186" s="138">
        <f t="shared" si="12"/>
        <v>58200</v>
      </c>
      <c r="AK1186" s="138">
        <f t="shared" si="13"/>
        <v>0</v>
      </c>
      <c r="AL1186" s="138">
        <f t="shared" si="14"/>
        <v>0</v>
      </c>
      <c r="AM1186" s="138">
        <f t="shared" si="15"/>
        <v>0</v>
      </c>
      <c r="AN1186" s="138">
        <f t="shared" si="16"/>
        <v>58200</v>
      </c>
      <c r="AO1186" s="139" t="str">
        <f t="array" ref="AO1186">XLOOKUP($D:$D,'DS ST'!$J:$J,'DS ST'!K:K)</f>
        <v>SC013823 - Lê Văn Ninh</v>
      </c>
      <c r="AP1186" s="139" t="str">
        <f t="array" ref="AP1186">XLOOKUP($D:$D,'DS ST'!$J:$J,'DS ST'!L:L)</f>
        <v>Võ Thị Huệ</v>
      </c>
      <c r="AQ1186" s="139" t="str">
        <f t="array" ref="AQ1186">XLOOKUP($D:$D,'DS ST'!$J:$J,'DS ST'!M:M)</f>
        <v>HCM 012</v>
      </c>
      <c r="AR1186" s="140"/>
      <c r="AS1186" s="140"/>
      <c r="AT1186" s="135" t="str">
        <f t="array" ref="AT1186">xlookup($E:$E,'CLV2'!$A:$A,'CLV2'!$F:$F)</f>
        <v>3.LETTUCE, SNACKABLES</v>
      </c>
      <c r="AU1186" s="135" t="str">
        <f t="array" ref="AU1186">xlookup($E:$E,'CLV2'!$A:$A,'CLV2'!$G:$G)</f>
        <v>4.Cần Tây, Bó Xôi Mini</v>
      </c>
      <c r="AV1186" s="142"/>
      <c r="AW1186" s="143"/>
      <c r="AX1186" s="144"/>
    </row>
    <row r="1187" ht="22.5" customHeight="1">
      <c r="A1187" s="113"/>
      <c r="B1187" s="114">
        <v>46236.0</v>
      </c>
      <c r="C1187" s="115" t="s">
        <v>1096</v>
      </c>
      <c r="D1187" s="221" t="str">
        <f>VLOOKUP(C1187,'DS ST'!A:B,2,0)</f>
        <v>NTU</v>
      </c>
      <c r="E1187" s="117">
        <v>11005.0</v>
      </c>
      <c r="F1187" s="115" t="s">
        <v>2032</v>
      </c>
      <c r="G1187" s="115" t="s">
        <v>29</v>
      </c>
      <c r="H1187" s="118">
        <v>3.0</v>
      </c>
      <c r="I1187" s="118">
        <v>1.0</v>
      </c>
      <c r="J1187" s="119">
        <f t="shared" si="4"/>
        <v>2</v>
      </c>
      <c r="K1187" s="115" t="s">
        <v>5903</v>
      </c>
      <c r="L1187" s="121" t="str">
        <f t="shared" si="5"/>
        <v>PT160300511005</v>
      </c>
      <c r="M1187" s="222" t="s">
        <v>5904</v>
      </c>
      <c r="N1187" s="122"/>
      <c r="O1187" s="122"/>
      <c r="P1187" s="119">
        <f t="shared" si="6"/>
        <v>2</v>
      </c>
      <c r="Q1187" s="124"/>
      <c r="R1187" s="124"/>
      <c r="S1187" s="153" t="s">
        <v>5905</v>
      </c>
      <c r="T1187" s="125"/>
      <c r="U1187" s="126" t="s">
        <v>697</v>
      </c>
      <c r="V1187" s="127" t="s">
        <v>1500</v>
      </c>
      <c r="W1187" s="129" t="str">
        <f t="shared" si="7"/>
        <v/>
      </c>
      <c r="X1187" s="129" t="str">
        <f t="shared" si="73"/>
        <v/>
      </c>
      <c r="Y1187" s="130" t="str">
        <f t="shared" si="74"/>
        <v>Chưa xác định</v>
      </c>
      <c r="Z1187" s="131" t="s">
        <v>3828</v>
      </c>
      <c r="AA1187" s="124"/>
      <c r="AB1187" s="132"/>
      <c r="AC1187" s="133"/>
      <c r="AD1187" s="134"/>
      <c r="AE1187" s="133"/>
      <c r="AF1187" s="135" t="str">
        <f t="array" ref="AF1187">xlookup($E:$E,'CLV2'!$A:$A,'CLV2'!E:E)</f>
        <v>2.VEGETABLES</v>
      </c>
      <c r="AG1187" s="135" t="str">
        <f t="shared" si="10"/>
        <v>Pack</v>
      </c>
      <c r="AH1187" s="136">
        <f t="shared" si="11"/>
        <v>0.6666666667</v>
      </c>
      <c r="AI1187" s="137">
        <f t="array" ref="AI1187">XLOOKUP(E1187,'Đơn giá'!A:A,'Đơn giá'!D:D)</f>
        <v>11698</v>
      </c>
      <c r="AJ1187" s="138">
        <f t="shared" si="12"/>
        <v>23396</v>
      </c>
      <c r="AK1187" s="138">
        <f t="shared" si="13"/>
        <v>0</v>
      </c>
      <c r="AL1187" s="138">
        <f t="shared" si="14"/>
        <v>0</v>
      </c>
      <c r="AM1187" s="138">
        <f t="shared" si="15"/>
        <v>0</v>
      </c>
      <c r="AN1187" s="138">
        <f t="shared" si="16"/>
        <v>23396</v>
      </c>
      <c r="AO1187" s="139" t="str">
        <f t="array" ref="AO1187">XLOOKUP($D:$D,'DS ST'!$J:$J,'DS ST'!K:K)</f>
        <v>SC013823 - Lê Văn Ninh</v>
      </c>
      <c r="AP1187" s="139" t="str">
        <f t="array" ref="AP1187">XLOOKUP($D:$D,'DS ST'!$J:$J,'DS ST'!L:L)</f>
        <v>Võ Thị Huệ</v>
      </c>
      <c r="AQ1187" s="139" t="str">
        <f t="array" ref="AQ1187">XLOOKUP($D:$D,'DS ST'!$J:$J,'DS ST'!M:M)</f>
        <v>HCM 012</v>
      </c>
      <c r="AR1187" s="140"/>
      <c r="AS1187" s="140"/>
      <c r="AT1187" s="135" t="str">
        <f t="array" ref="AT1187">xlookup($E:$E,'CLV2'!$A:$A,'CLV2'!$F:$F)</f>
        <v>3.LETTUCE, SNACKABLES</v>
      </c>
      <c r="AU1187" s="135" t="str">
        <f t="array" ref="AU1187">xlookup($E:$E,'CLV2'!$A:$A,'CLV2'!$G:$G)</f>
        <v>4.Xà Lách Nguyên Cây</v>
      </c>
      <c r="AV1187" s="142"/>
      <c r="AW1187" s="143"/>
      <c r="AX1187" s="144"/>
    </row>
    <row r="1188" ht="22.5" customHeight="1">
      <c r="A1188" s="113"/>
      <c r="B1188" s="114">
        <v>46236.0</v>
      </c>
      <c r="C1188" s="115" t="s">
        <v>1096</v>
      </c>
      <c r="D1188" s="221" t="str">
        <f>VLOOKUP(C1188,'DS ST'!A:B,2,0)</f>
        <v>NTU</v>
      </c>
      <c r="E1188" s="117">
        <v>11024.0</v>
      </c>
      <c r="F1188" s="115" t="s">
        <v>3389</v>
      </c>
      <c r="G1188" s="115" t="s">
        <v>29</v>
      </c>
      <c r="H1188" s="118">
        <v>3.0</v>
      </c>
      <c r="I1188" s="118">
        <v>0.0</v>
      </c>
      <c r="J1188" s="119">
        <f t="shared" si="4"/>
        <v>3</v>
      </c>
      <c r="K1188" s="115" t="s">
        <v>5903</v>
      </c>
      <c r="L1188" s="121" t="str">
        <f t="shared" si="5"/>
        <v>PT160300511024</v>
      </c>
      <c r="M1188" s="222" t="s">
        <v>5904</v>
      </c>
      <c r="N1188" s="122"/>
      <c r="O1188" s="122"/>
      <c r="P1188" s="119">
        <f t="shared" si="6"/>
        <v>3</v>
      </c>
      <c r="Q1188" s="124"/>
      <c r="R1188" s="124"/>
      <c r="S1188" s="153" t="s">
        <v>5905</v>
      </c>
      <c r="T1188" s="125"/>
      <c r="U1188" s="126" t="s">
        <v>697</v>
      </c>
      <c r="V1188" s="127" t="s">
        <v>1500</v>
      </c>
      <c r="W1188" s="129" t="str">
        <f t="shared" si="7"/>
        <v/>
      </c>
      <c r="X1188" s="129" t="str">
        <f t="shared" si="73"/>
        <v/>
      </c>
      <c r="Y1188" s="130" t="str">
        <f t="shared" si="74"/>
        <v>Chưa xác định</v>
      </c>
      <c r="Z1188" s="131" t="s">
        <v>3828</v>
      </c>
      <c r="AA1188" s="124"/>
      <c r="AB1188" s="132"/>
      <c r="AC1188" s="133"/>
      <c r="AD1188" s="134"/>
      <c r="AE1188" s="133"/>
      <c r="AF1188" s="135" t="str">
        <f t="array" ref="AF1188">xlookup($E:$E,'CLV2'!$A:$A,'CLV2'!E:E)</f>
        <v>2.VEGETABLES</v>
      </c>
      <c r="AG1188" s="135" t="str">
        <f t="shared" si="10"/>
        <v>Pack</v>
      </c>
      <c r="AH1188" s="136">
        <f t="shared" si="11"/>
        <v>1</v>
      </c>
      <c r="AI1188" s="137">
        <f t="array" ref="AI1188">XLOOKUP(E1188,'Đơn giá'!A:A,'Đơn giá'!D:D)</f>
        <v>8000</v>
      </c>
      <c r="AJ1188" s="138">
        <f t="shared" si="12"/>
        <v>24000</v>
      </c>
      <c r="AK1188" s="138">
        <f t="shared" si="13"/>
        <v>0</v>
      </c>
      <c r="AL1188" s="138">
        <f t="shared" si="14"/>
        <v>0</v>
      </c>
      <c r="AM1188" s="138">
        <f t="shared" si="15"/>
        <v>0</v>
      </c>
      <c r="AN1188" s="138">
        <f t="shared" si="16"/>
        <v>24000</v>
      </c>
      <c r="AO1188" s="139" t="str">
        <f t="array" ref="AO1188">XLOOKUP($D:$D,'DS ST'!$J:$J,'DS ST'!K:K)</f>
        <v>SC013823 - Lê Văn Ninh</v>
      </c>
      <c r="AP1188" s="139" t="str">
        <f t="array" ref="AP1188">XLOOKUP($D:$D,'DS ST'!$J:$J,'DS ST'!L:L)</f>
        <v>Võ Thị Huệ</v>
      </c>
      <c r="AQ1188" s="139" t="str">
        <f t="array" ref="AQ1188">XLOOKUP($D:$D,'DS ST'!$J:$J,'DS ST'!M:M)</f>
        <v>HCM 012</v>
      </c>
      <c r="AR1188" s="140"/>
      <c r="AS1188" s="140"/>
      <c r="AT1188" s="135" t="str">
        <f t="array" ref="AT1188">xlookup($E:$E,'CLV2'!$A:$A,'CLV2'!$F:$F)</f>
        <v>3.HERBS</v>
      </c>
      <c r="AU1188" s="135" t="str">
        <f t="array" ref="AU1188">xlookup($E:$E,'CLV2'!$A:$A,'CLV2'!$G:$G)</f>
        <v>4.Rau Thơm, Rau Nêm</v>
      </c>
      <c r="AV1188" s="142"/>
      <c r="AW1188" s="143"/>
      <c r="AX1188" s="144"/>
    </row>
    <row r="1189" ht="22.5" customHeight="1">
      <c r="A1189" s="113"/>
      <c r="B1189" s="114">
        <v>46236.0</v>
      </c>
      <c r="C1189" s="115" t="s">
        <v>1096</v>
      </c>
      <c r="D1189" s="221" t="str">
        <f>VLOOKUP(C1189,'DS ST'!A:B,2,0)</f>
        <v>NTU</v>
      </c>
      <c r="E1189" s="117">
        <v>11278.0</v>
      </c>
      <c r="F1189" s="115" t="s">
        <v>1275</v>
      </c>
      <c r="G1189" s="115" t="s">
        <v>23</v>
      </c>
      <c r="H1189" s="118">
        <v>5.0</v>
      </c>
      <c r="I1189" s="118">
        <v>0.0</v>
      </c>
      <c r="J1189" s="119">
        <f t="shared" si="4"/>
        <v>5</v>
      </c>
      <c r="K1189" s="115" t="s">
        <v>5903</v>
      </c>
      <c r="L1189" s="121" t="str">
        <f t="shared" si="5"/>
        <v>PT160300511278</v>
      </c>
      <c r="M1189" s="222" t="s">
        <v>5904</v>
      </c>
      <c r="N1189" s="122"/>
      <c r="O1189" s="122"/>
      <c r="P1189" s="119">
        <f t="shared" si="6"/>
        <v>5</v>
      </c>
      <c r="Q1189" s="124"/>
      <c r="R1189" s="124"/>
      <c r="S1189" s="153" t="s">
        <v>5905</v>
      </c>
      <c r="T1189" s="125"/>
      <c r="U1189" s="126" t="s">
        <v>697</v>
      </c>
      <c r="V1189" s="127" t="s">
        <v>1500</v>
      </c>
      <c r="W1189" s="129" t="str">
        <f t="shared" si="7"/>
        <v/>
      </c>
      <c r="X1189" s="129" t="str">
        <f t="shared" si="73"/>
        <v/>
      </c>
      <c r="Y1189" s="130" t="str">
        <f t="shared" si="74"/>
        <v>Chưa xác định</v>
      </c>
      <c r="Z1189" s="131" t="s">
        <v>3828</v>
      </c>
      <c r="AA1189" s="124"/>
      <c r="AB1189" s="132"/>
      <c r="AC1189" s="133"/>
      <c r="AD1189" s="134"/>
      <c r="AE1189" s="133"/>
      <c r="AF1189" s="135" t="str">
        <f t="array" ref="AF1189">xlookup($E:$E,'CLV2'!$A:$A,'CLV2'!E:E)</f>
        <v>2.VEGETABLES</v>
      </c>
      <c r="AG1189" s="135" t="str">
        <f t="shared" si="10"/>
        <v>Pack</v>
      </c>
      <c r="AH1189" s="136">
        <f t="shared" si="11"/>
        <v>1</v>
      </c>
      <c r="AI1189" s="137">
        <f t="array" ref="AI1189">XLOOKUP(E1189,'Đơn giá'!A:A,'Đơn giá'!D:D)</f>
        <v>13000</v>
      </c>
      <c r="AJ1189" s="138">
        <f t="shared" si="12"/>
        <v>65000</v>
      </c>
      <c r="AK1189" s="138">
        <f t="shared" si="13"/>
        <v>0</v>
      </c>
      <c r="AL1189" s="138">
        <f t="shared" si="14"/>
        <v>0</v>
      </c>
      <c r="AM1189" s="138">
        <f t="shared" si="15"/>
        <v>0</v>
      </c>
      <c r="AN1189" s="138">
        <f t="shared" si="16"/>
        <v>65000</v>
      </c>
      <c r="AO1189" s="139" t="str">
        <f t="array" ref="AO1189">XLOOKUP($D:$D,'DS ST'!$J:$J,'DS ST'!K:K)</f>
        <v>SC013823 - Lê Văn Ninh</v>
      </c>
      <c r="AP1189" s="139" t="str">
        <f t="array" ref="AP1189">XLOOKUP($D:$D,'DS ST'!$J:$J,'DS ST'!L:L)</f>
        <v>Võ Thị Huệ</v>
      </c>
      <c r="AQ1189" s="139" t="str">
        <f t="array" ref="AQ1189">XLOOKUP($D:$D,'DS ST'!$J:$J,'DS ST'!M:M)</f>
        <v>HCM 012</v>
      </c>
      <c r="AR1189" s="140"/>
      <c r="AS1189" s="140"/>
      <c r="AT1189" s="135" t="str">
        <f t="array" ref="AT1189">xlookup($E:$E,'CLV2'!$A:$A,'CLV2'!$F:$F)</f>
        <v>3.FRUIT VEGGIES</v>
      </c>
      <c r="AU1189" s="135" t="str">
        <f t="array" ref="AU1189">xlookup($E:$E,'CLV2'!$A:$A,'CLV2'!$G:$G)</f>
        <v>4.Cà Chua, Dưa Leo, Ớt Chuông</v>
      </c>
      <c r="AV1189" s="142"/>
      <c r="AW1189" s="143"/>
      <c r="AX1189" s="144"/>
    </row>
    <row r="1190" ht="22.5" customHeight="1">
      <c r="A1190" s="113"/>
      <c r="B1190" s="114">
        <v>46236.0</v>
      </c>
      <c r="C1190" s="115" t="s">
        <v>1096</v>
      </c>
      <c r="D1190" s="221" t="str">
        <f>VLOOKUP(C1190,'DS ST'!A:B,2,0)</f>
        <v>NTU</v>
      </c>
      <c r="E1190" s="117">
        <v>11320.0</v>
      </c>
      <c r="F1190" s="115" t="s">
        <v>2436</v>
      </c>
      <c r="G1190" s="115" t="s">
        <v>29</v>
      </c>
      <c r="H1190" s="118">
        <v>2.0</v>
      </c>
      <c r="I1190" s="118">
        <v>0.0</v>
      </c>
      <c r="J1190" s="119">
        <f t="shared" si="4"/>
        <v>2</v>
      </c>
      <c r="K1190" s="115" t="s">
        <v>5903</v>
      </c>
      <c r="L1190" s="121" t="str">
        <f t="shared" si="5"/>
        <v>PT160300511320</v>
      </c>
      <c r="M1190" s="222" t="s">
        <v>5904</v>
      </c>
      <c r="N1190" s="122"/>
      <c r="O1190" s="122"/>
      <c r="P1190" s="119">
        <f t="shared" si="6"/>
        <v>2</v>
      </c>
      <c r="Q1190" s="124"/>
      <c r="R1190" s="124"/>
      <c r="S1190" s="153" t="s">
        <v>5905</v>
      </c>
      <c r="T1190" s="125"/>
      <c r="U1190" s="126" t="s">
        <v>697</v>
      </c>
      <c r="V1190" s="127" t="s">
        <v>1500</v>
      </c>
      <c r="W1190" s="129" t="str">
        <f t="shared" si="7"/>
        <v/>
      </c>
      <c r="X1190" s="129" t="str">
        <f t="shared" si="73"/>
        <v/>
      </c>
      <c r="Y1190" s="130" t="str">
        <f t="shared" si="74"/>
        <v>Chưa xác định</v>
      </c>
      <c r="Z1190" s="131" t="s">
        <v>3828</v>
      </c>
      <c r="AA1190" s="124"/>
      <c r="AB1190" s="132"/>
      <c r="AC1190" s="133"/>
      <c r="AD1190" s="134"/>
      <c r="AE1190" s="133"/>
      <c r="AF1190" s="135" t="str">
        <f t="array" ref="AF1190">xlookup($E:$E,'CLV2'!$A:$A,'CLV2'!E:E)</f>
        <v>2.VEGETABLES</v>
      </c>
      <c r="AG1190" s="135" t="str">
        <f t="shared" si="10"/>
        <v>Pack</v>
      </c>
      <c r="AH1190" s="136">
        <f t="shared" si="11"/>
        <v>1</v>
      </c>
      <c r="AI1190" s="137">
        <f t="array" ref="AI1190">XLOOKUP(E1190,'Đơn giá'!A:A,'Đơn giá'!D:D)</f>
        <v>11688</v>
      </c>
      <c r="AJ1190" s="138">
        <f t="shared" si="12"/>
        <v>23376</v>
      </c>
      <c r="AK1190" s="138">
        <f t="shared" si="13"/>
        <v>0</v>
      </c>
      <c r="AL1190" s="138">
        <f t="shared" si="14"/>
        <v>0</v>
      </c>
      <c r="AM1190" s="138">
        <f t="shared" si="15"/>
        <v>0</v>
      </c>
      <c r="AN1190" s="138">
        <f t="shared" si="16"/>
        <v>23376</v>
      </c>
      <c r="AO1190" s="139" t="str">
        <f t="array" ref="AO1190">XLOOKUP($D:$D,'DS ST'!$J:$J,'DS ST'!K:K)</f>
        <v>SC013823 - Lê Văn Ninh</v>
      </c>
      <c r="AP1190" s="139" t="str">
        <f t="array" ref="AP1190">XLOOKUP($D:$D,'DS ST'!$J:$J,'DS ST'!L:L)</f>
        <v>Võ Thị Huệ</v>
      </c>
      <c r="AQ1190" s="139" t="str">
        <f t="array" ref="AQ1190">XLOOKUP($D:$D,'DS ST'!$J:$J,'DS ST'!M:M)</f>
        <v>HCM 012</v>
      </c>
      <c r="AR1190" s="140"/>
      <c r="AS1190" s="140"/>
      <c r="AT1190" s="135" t="str">
        <f t="array" ref="AT1190">xlookup($E:$E,'CLV2'!$A:$A,'CLV2'!$F:$F)</f>
        <v>3.LEAFY VEGGIES</v>
      </c>
      <c r="AU1190" s="135" t="str">
        <f t="array" ref="AU1190">xlookup($E:$E,'CLV2'!$A:$A,'CLV2'!$G:$G)</f>
        <v>4.Rau Ăn Lá Thông Dụng</v>
      </c>
      <c r="AV1190" s="142"/>
      <c r="AW1190" s="143"/>
      <c r="AX1190" s="144"/>
    </row>
    <row r="1191" ht="22.5" customHeight="1">
      <c r="A1191" s="113"/>
      <c r="B1191" s="114">
        <v>46236.0</v>
      </c>
      <c r="C1191" s="115" t="s">
        <v>1096</v>
      </c>
      <c r="D1191" s="221" t="str">
        <f>VLOOKUP(C1191,'DS ST'!A:B,2,0)</f>
        <v>NTU</v>
      </c>
      <c r="E1191" s="117">
        <v>11374.0</v>
      </c>
      <c r="F1191" s="115" t="s">
        <v>1412</v>
      </c>
      <c r="G1191" s="115" t="s">
        <v>275</v>
      </c>
      <c r="H1191" s="118">
        <v>5.0</v>
      </c>
      <c r="I1191" s="118">
        <v>0.0</v>
      </c>
      <c r="J1191" s="119">
        <f t="shared" si="4"/>
        <v>5</v>
      </c>
      <c r="K1191" s="115" t="s">
        <v>5903</v>
      </c>
      <c r="L1191" s="121" t="str">
        <f t="shared" si="5"/>
        <v>PT160300511374</v>
      </c>
      <c r="M1191" s="222" t="s">
        <v>5904</v>
      </c>
      <c r="N1191" s="122"/>
      <c r="O1191" s="122"/>
      <c r="P1191" s="119">
        <f t="shared" si="6"/>
        <v>5</v>
      </c>
      <c r="Q1191" s="124"/>
      <c r="R1191" s="124"/>
      <c r="S1191" s="153" t="s">
        <v>5905</v>
      </c>
      <c r="T1191" s="125"/>
      <c r="U1191" s="126" t="s">
        <v>697</v>
      </c>
      <c r="V1191" s="127" t="s">
        <v>1500</v>
      </c>
      <c r="W1191" s="129" t="str">
        <f t="shared" si="7"/>
        <v/>
      </c>
      <c r="X1191" s="129" t="str">
        <f t="shared" si="73"/>
        <v/>
      </c>
      <c r="Y1191" s="130" t="str">
        <f t="shared" si="74"/>
        <v>Chưa xác định</v>
      </c>
      <c r="Z1191" s="131" t="s">
        <v>3828</v>
      </c>
      <c r="AA1191" s="124"/>
      <c r="AB1191" s="132"/>
      <c r="AC1191" s="133"/>
      <c r="AD1191" s="134"/>
      <c r="AE1191" s="133"/>
      <c r="AF1191" s="135" t="str">
        <f t="array" ref="AF1191">xlookup($E:$E,'CLV2'!$A:$A,'CLV2'!E:E)</f>
        <v>2.VEGETABLES</v>
      </c>
      <c r="AG1191" s="135" t="str">
        <f t="shared" si="10"/>
        <v>Pack</v>
      </c>
      <c r="AH1191" s="136">
        <f t="shared" si="11"/>
        <v>1</v>
      </c>
      <c r="AI1191" s="137">
        <f t="array" ref="AI1191">XLOOKUP(E1191,'Đơn giá'!A:A,'Đơn giá'!D:D)</f>
        <v>13306</v>
      </c>
      <c r="AJ1191" s="138">
        <f t="shared" si="12"/>
        <v>66530</v>
      </c>
      <c r="AK1191" s="138">
        <f t="shared" si="13"/>
        <v>0</v>
      </c>
      <c r="AL1191" s="138">
        <f t="shared" si="14"/>
        <v>0</v>
      </c>
      <c r="AM1191" s="138">
        <f t="shared" si="15"/>
        <v>0</v>
      </c>
      <c r="AN1191" s="138">
        <f t="shared" si="16"/>
        <v>66530</v>
      </c>
      <c r="AO1191" s="139" t="str">
        <f t="array" ref="AO1191">XLOOKUP($D:$D,'DS ST'!$J:$J,'DS ST'!K:K)</f>
        <v>SC013823 - Lê Văn Ninh</v>
      </c>
      <c r="AP1191" s="139" t="str">
        <f t="array" ref="AP1191">XLOOKUP($D:$D,'DS ST'!$J:$J,'DS ST'!L:L)</f>
        <v>Võ Thị Huệ</v>
      </c>
      <c r="AQ1191" s="139" t="str">
        <f t="array" ref="AQ1191">XLOOKUP($D:$D,'DS ST'!$J:$J,'DS ST'!M:M)</f>
        <v>HCM 012</v>
      </c>
      <c r="AR1191" s="140"/>
      <c r="AS1191" s="140"/>
      <c r="AT1191" s="135" t="str">
        <f t="array" ref="AT1191">xlookup($E:$E,'CLV2'!$A:$A,'CLV2'!$F:$F)</f>
        <v>3.FRUIT VEGGIES</v>
      </c>
      <c r="AU1191" s="135" t="str">
        <f t="array" ref="AU1191">xlookup($E:$E,'CLV2'!$A:$A,'CLV2'!$G:$G)</f>
        <v>4.Cà Chua, Dưa Leo, Ớt Chuông</v>
      </c>
      <c r="AV1191" s="142"/>
      <c r="AW1191" s="143"/>
      <c r="AX1191" s="144"/>
    </row>
    <row r="1192" ht="22.5" customHeight="1">
      <c r="A1192" s="113"/>
      <c r="B1192" s="114">
        <v>46236.0</v>
      </c>
      <c r="C1192" s="115" t="s">
        <v>1096</v>
      </c>
      <c r="D1192" s="221" t="str">
        <f>VLOOKUP(C1192,'DS ST'!A:B,2,0)</f>
        <v>NTU</v>
      </c>
      <c r="E1192" s="117">
        <v>11376.0</v>
      </c>
      <c r="F1192" s="115" t="s">
        <v>1298</v>
      </c>
      <c r="G1192" s="115" t="s">
        <v>29</v>
      </c>
      <c r="H1192" s="118">
        <v>1.0</v>
      </c>
      <c r="I1192" s="118">
        <v>0.0</v>
      </c>
      <c r="J1192" s="119">
        <f t="shared" si="4"/>
        <v>1</v>
      </c>
      <c r="K1192" s="115" t="s">
        <v>5903</v>
      </c>
      <c r="L1192" s="121" t="str">
        <f t="shared" si="5"/>
        <v>PT160300511376</v>
      </c>
      <c r="M1192" s="222" t="s">
        <v>5904</v>
      </c>
      <c r="N1192" s="122"/>
      <c r="O1192" s="122"/>
      <c r="P1192" s="119">
        <f t="shared" si="6"/>
        <v>1</v>
      </c>
      <c r="Q1192" s="124"/>
      <c r="R1192" s="124"/>
      <c r="S1192" s="153" t="s">
        <v>5905</v>
      </c>
      <c r="T1192" s="125"/>
      <c r="U1192" s="126" t="s">
        <v>697</v>
      </c>
      <c r="V1192" s="127" t="s">
        <v>1500</v>
      </c>
      <c r="W1192" s="129" t="str">
        <f t="shared" si="7"/>
        <v/>
      </c>
      <c r="X1192" s="129" t="str">
        <f t="shared" si="73"/>
        <v/>
      </c>
      <c r="Y1192" s="130" t="str">
        <f t="shared" si="74"/>
        <v>Chưa xác định</v>
      </c>
      <c r="Z1192" s="131" t="s">
        <v>3828</v>
      </c>
      <c r="AA1192" s="124"/>
      <c r="AB1192" s="132"/>
      <c r="AC1192" s="133"/>
      <c r="AD1192" s="134"/>
      <c r="AE1192" s="133"/>
      <c r="AF1192" s="135" t="str">
        <f t="array" ref="AF1192">xlookup($E:$E,'CLV2'!$A:$A,'CLV2'!E:E)</f>
        <v>2.VEGETABLES</v>
      </c>
      <c r="AG1192" s="135" t="str">
        <f t="shared" si="10"/>
        <v>Pack</v>
      </c>
      <c r="AH1192" s="136">
        <f t="shared" si="11"/>
        <v>1</v>
      </c>
      <c r="AI1192" s="137">
        <f t="array" ref="AI1192">XLOOKUP(E1192,'Đơn giá'!A:A,'Đơn giá'!D:D)</f>
        <v>10000</v>
      </c>
      <c r="AJ1192" s="138">
        <f t="shared" si="12"/>
        <v>10000</v>
      </c>
      <c r="AK1192" s="138">
        <f t="shared" si="13"/>
        <v>0</v>
      </c>
      <c r="AL1192" s="138">
        <f t="shared" si="14"/>
        <v>0</v>
      </c>
      <c r="AM1192" s="138">
        <f t="shared" si="15"/>
        <v>0</v>
      </c>
      <c r="AN1192" s="138">
        <f t="shared" si="16"/>
        <v>10000</v>
      </c>
      <c r="AO1192" s="139" t="str">
        <f t="array" ref="AO1192">XLOOKUP($D:$D,'DS ST'!$J:$J,'DS ST'!K:K)</f>
        <v>SC013823 - Lê Văn Ninh</v>
      </c>
      <c r="AP1192" s="139" t="str">
        <f t="array" ref="AP1192">XLOOKUP($D:$D,'DS ST'!$J:$J,'DS ST'!L:L)</f>
        <v>Võ Thị Huệ</v>
      </c>
      <c r="AQ1192" s="139" t="str">
        <f t="array" ref="AQ1192">XLOOKUP($D:$D,'DS ST'!$J:$J,'DS ST'!M:M)</f>
        <v>HCM 012</v>
      </c>
      <c r="AR1192" s="140"/>
      <c r="AS1192" s="140"/>
      <c r="AT1192" s="135" t="str">
        <f t="array" ref="AT1192">xlookup($E:$E,'CLV2'!$A:$A,'CLV2'!$F:$F)</f>
        <v>3.LEAFY VEGGIES</v>
      </c>
      <c r="AU1192" s="135" t="str">
        <f t="array" ref="AU1192">xlookup($E:$E,'CLV2'!$A:$A,'CLV2'!$G:$G)</f>
        <v>4.Rau Ăn Lá Thông Dụng</v>
      </c>
      <c r="AV1192" s="142"/>
      <c r="AW1192" s="143"/>
      <c r="AX1192" s="144"/>
    </row>
    <row r="1193" ht="22.5" customHeight="1">
      <c r="A1193" s="113"/>
      <c r="B1193" s="114">
        <v>46236.0</v>
      </c>
      <c r="C1193" s="115" t="s">
        <v>1096</v>
      </c>
      <c r="D1193" s="221" t="str">
        <f>VLOOKUP(C1193,'DS ST'!A:B,2,0)</f>
        <v>NTU</v>
      </c>
      <c r="E1193" s="117">
        <v>11446.0</v>
      </c>
      <c r="F1193" s="115" t="s">
        <v>1309</v>
      </c>
      <c r="G1193" s="115" t="s">
        <v>29</v>
      </c>
      <c r="H1193" s="118">
        <v>5.0</v>
      </c>
      <c r="I1193" s="118">
        <v>0.0</v>
      </c>
      <c r="J1193" s="119">
        <f t="shared" si="4"/>
        <v>5</v>
      </c>
      <c r="K1193" s="115" t="s">
        <v>5903</v>
      </c>
      <c r="L1193" s="121" t="str">
        <f t="shared" si="5"/>
        <v>PT160300511446</v>
      </c>
      <c r="M1193" s="222" t="s">
        <v>5904</v>
      </c>
      <c r="N1193" s="122"/>
      <c r="O1193" s="122"/>
      <c r="P1193" s="119">
        <f t="shared" si="6"/>
        <v>5</v>
      </c>
      <c r="Q1193" s="124"/>
      <c r="R1193" s="124"/>
      <c r="S1193" s="153" t="s">
        <v>5905</v>
      </c>
      <c r="T1193" s="125"/>
      <c r="U1193" s="126" t="s">
        <v>697</v>
      </c>
      <c r="V1193" s="127" t="s">
        <v>1500</v>
      </c>
      <c r="W1193" s="129" t="str">
        <f t="shared" si="7"/>
        <v/>
      </c>
      <c r="X1193" s="129" t="str">
        <f t="shared" si="73"/>
        <v/>
      </c>
      <c r="Y1193" s="130" t="str">
        <f t="shared" si="74"/>
        <v>Chưa xác định</v>
      </c>
      <c r="Z1193" s="131" t="s">
        <v>3828</v>
      </c>
      <c r="AA1193" s="124"/>
      <c r="AB1193" s="132"/>
      <c r="AC1193" s="133"/>
      <c r="AD1193" s="134"/>
      <c r="AE1193" s="133"/>
      <c r="AF1193" s="135" t="str">
        <f t="array" ref="AF1193">xlookup($E:$E,'CLV2'!$A:$A,'CLV2'!E:E)</f>
        <v>2.VEGETABLES</v>
      </c>
      <c r="AG1193" s="135" t="str">
        <f t="shared" si="10"/>
        <v>Pack</v>
      </c>
      <c r="AH1193" s="136">
        <f t="shared" si="11"/>
        <v>1</v>
      </c>
      <c r="AI1193" s="137">
        <f t="array" ref="AI1193">XLOOKUP(E1193,'Đơn giá'!A:A,'Đơn giá'!D:D)</f>
        <v>6500</v>
      </c>
      <c r="AJ1193" s="138">
        <f t="shared" si="12"/>
        <v>32500</v>
      </c>
      <c r="AK1193" s="138">
        <f t="shared" si="13"/>
        <v>0</v>
      </c>
      <c r="AL1193" s="138">
        <f t="shared" si="14"/>
        <v>0</v>
      </c>
      <c r="AM1193" s="138">
        <f t="shared" si="15"/>
        <v>0</v>
      </c>
      <c r="AN1193" s="138">
        <f t="shared" si="16"/>
        <v>32500</v>
      </c>
      <c r="AO1193" s="139" t="str">
        <f t="array" ref="AO1193">XLOOKUP($D:$D,'DS ST'!$J:$J,'DS ST'!K:K)</f>
        <v>SC013823 - Lê Văn Ninh</v>
      </c>
      <c r="AP1193" s="139" t="str">
        <f t="array" ref="AP1193">XLOOKUP($D:$D,'DS ST'!$J:$J,'DS ST'!L:L)</f>
        <v>Võ Thị Huệ</v>
      </c>
      <c r="AQ1193" s="139" t="str">
        <f t="array" ref="AQ1193">XLOOKUP($D:$D,'DS ST'!$J:$J,'DS ST'!M:M)</f>
        <v>HCM 012</v>
      </c>
      <c r="AR1193" s="140"/>
      <c r="AS1193" s="140"/>
      <c r="AT1193" s="135" t="str">
        <f t="array" ref="AT1193">xlookup($E:$E,'CLV2'!$A:$A,'CLV2'!$F:$F)</f>
        <v>3.HERBS</v>
      </c>
      <c r="AU1193" s="135" t="str">
        <f t="array" ref="AU1193">xlookup($E:$E,'CLV2'!$A:$A,'CLV2'!$G:$G)</f>
        <v>4.Gừng, Sả</v>
      </c>
      <c r="AV1193" s="142"/>
      <c r="AW1193" s="143"/>
      <c r="AX1193" s="144"/>
    </row>
    <row r="1194" ht="22.5" customHeight="1">
      <c r="A1194" s="113"/>
      <c r="B1194" s="114">
        <v>46236.0</v>
      </c>
      <c r="C1194" s="115" t="s">
        <v>1096</v>
      </c>
      <c r="D1194" s="221" t="str">
        <f>VLOOKUP(C1194,'DS ST'!A:B,2,0)</f>
        <v>NTU</v>
      </c>
      <c r="E1194" s="117">
        <v>11516.0</v>
      </c>
      <c r="F1194" s="115" t="s">
        <v>1314</v>
      </c>
      <c r="G1194" s="115" t="s">
        <v>29</v>
      </c>
      <c r="H1194" s="118">
        <v>2.0</v>
      </c>
      <c r="I1194" s="118">
        <v>0.0</v>
      </c>
      <c r="J1194" s="119">
        <f t="shared" si="4"/>
        <v>2</v>
      </c>
      <c r="K1194" s="115" t="s">
        <v>5903</v>
      </c>
      <c r="L1194" s="121" t="str">
        <f t="shared" si="5"/>
        <v>PT160300511516</v>
      </c>
      <c r="M1194" s="222" t="s">
        <v>5904</v>
      </c>
      <c r="N1194" s="122"/>
      <c r="O1194" s="122"/>
      <c r="P1194" s="119">
        <f t="shared" si="6"/>
        <v>2</v>
      </c>
      <c r="Q1194" s="124"/>
      <c r="R1194" s="124"/>
      <c r="S1194" s="153" t="s">
        <v>5905</v>
      </c>
      <c r="T1194" s="125"/>
      <c r="U1194" s="126" t="s">
        <v>697</v>
      </c>
      <c r="V1194" s="127" t="s">
        <v>1500</v>
      </c>
      <c r="W1194" s="129" t="str">
        <f t="shared" si="7"/>
        <v/>
      </c>
      <c r="X1194" s="129" t="str">
        <f t="shared" si="73"/>
        <v/>
      </c>
      <c r="Y1194" s="130" t="str">
        <f t="shared" si="74"/>
        <v>Chưa xác định</v>
      </c>
      <c r="Z1194" s="131" t="s">
        <v>3828</v>
      </c>
      <c r="AA1194" s="124"/>
      <c r="AB1194" s="132"/>
      <c r="AC1194" s="133"/>
      <c r="AD1194" s="134"/>
      <c r="AE1194" s="133"/>
      <c r="AF1194" s="135" t="str">
        <f t="array" ref="AF1194">xlookup($E:$E,'CLV2'!$A:$A,'CLV2'!E:E)</f>
        <v>2.VEGETABLES</v>
      </c>
      <c r="AG1194" s="135" t="str">
        <f t="shared" si="10"/>
        <v>Pack</v>
      </c>
      <c r="AH1194" s="136">
        <f t="shared" si="11"/>
        <v>1</v>
      </c>
      <c r="AI1194" s="137">
        <f t="array" ref="AI1194">XLOOKUP(E1194,'Đơn giá'!A:A,'Đơn giá'!D:D)</f>
        <v>4000</v>
      </c>
      <c r="AJ1194" s="138">
        <f t="shared" si="12"/>
        <v>8000</v>
      </c>
      <c r="AK1194" s="138">
        <f t="shared" si="13"/>
        <v>0</v>
      </c>
      <c r="AL1194" s="138">
        <f t="shared" si="14"/>
        <v>0</v>
      </c>
      <c r="AM1194" s="138">
        <f t="shared" si="15"/>
        <v>0</v>
      </c>
      <c r="AN1194" s="138">
        <f t="shared" si="16"/>
        <v>8000</v>
      </c>
      <c r="AO1194" s="139" t="str">
        <f t="array" ref="AO1194">XLOOKUP($D:$D,'DS ST'!$J:$J,'DS ST'!K:K)</f>
        <v>SC013823 - Lê Văn Ninh</v>
      </c>
      <c r="AP1194" s="139" t="str">
        <f t="array" ref="AP1194">XLOOKUP($D:$D,'DS ST'!$J:$J,'DS ST'!L:L)</f>
        <v>Võ Thị Huệ</v>
      </c>
      <c r="AQ1194" s="139" t="str">
        <f t="array" ref="AQ1194">XLOOKUP($D:$D,'DS ST'!$J:$J,'DS ST'!M:M)</f>
        <v>HCM 012</v>
      </c>
      <c r="AR1194" s="140"/>
      <c r="AS1194" s="140"/>
      <c r="AT1194" s="135" t="str">
        <f t="array" ref="AT1194">xlookup($E:$E,'CLV2'!$A:$A,'CLV2'!$F:$F)</f>
        <v>3.HERBS</v>
      </c>
      <c r="AU1194" s="135" t="str">
        <f t="array" ref="AU1194">xlookup($E:$E,'CLV2'!$A:$A,'CLV2'!$G:$G)</f>
        <v>4.Rau Thơm, Rau Nêm</v>
      </c>
      <c r="AV1194" s="142"/>
      <c r="AW1194" s="143"/>
      <c r="AX1194" s="144"/>
    </row>
    <row r="1195" ht="22.5" customHeight="1">
      <c r="A1195" s="113"/>
      <c r="B1195" s="114">
        <v>46236.0</v>
      </c>
      <c r="C1195" s="115" t="s">
        <v>1096</v>
      </c>
      <c r="D1195" s="221" t="str">
        <f>VLOOKUP(C1195,'DS ST'!A:B,2,0)</f>
        <v>NTU</v>
      </c>
      <c r="E1195" s="117">
        <v>11559.0</v>
      </c>
      <c r="F1195" s="115" t="s">
        <v>1320</v>
      </c>
      <c r="G1195" s="115" t="s">
        <v>23</v>
      </c>
      <c r="H1195" s="118">
        <v>5.0</v>
      </c>
      <c r="I1195" s="118">
        <v>0.0</v>
      </c>
      <c r="J1195" s="119">
        <f t="shared" si="4"/>
        <v>5</v>
      </c>
      <c r="K1195" s="115" t="s">
        <v>5903</v>
      </c>
      <c r="L1195" s="121" t="str">
        <f t="shared" si="5"/>
        <v>PT160300511559</v>
      </c>
      <c r="M1195" s="222" t="s">
        <v>5904</v>
      </c>
      <c r="N1195" s="122"/>
      <c r="O1195" s="122"/>
      <c r="P1195" s="119">
        <f t="shared" si="6"/>
        <v>5</v>
      </c>
      <c r="Q1195" s="124"/>
      <c r="R1195" s="124"/>
      <c r="S1195" s="153" t="s">
        <v>5905</v>
      </c>
      <c r="T1195" s="125"/>
      <c r="U1195" s="126" t="s">
        <v>697</v>
      </c>
      <c r="V1195" s="127" t="s">
        <v>1500</v>
      </c>
      <c r="W1195" s="129" t="str">
        <f t="shared" si="7"/>
        <v/>
      </c>
      <c r="X1195" s="129" t="str">
        <f t="shared" si="73"/>
        <v/>
      </c>
      <c r="Y1195" s="130" t="str">
        <f t="shared" si="74"/>
        <v>Chưa xác định</v>
      </c>
      <c r="Z1195" s="131" t="s">
        <v>3828</v>
      </c>
      <c r="AA1195" s="124"/>
      <c r="AB1195" s="132"/>
      <c r="AC1195" s="133"/>
      <c r="AD1195" s="134"/>
      <c r="AE1195" s="133"/>
      <c r="AF1195" s="135" t="str">
        <f t="array" ref="AF1195">xlookup($E:$E,'CLV2'!$A:$A,'CLV2'!E:E)</f>
        <v>2.FRUITS</v>
      </c>
      <c r="AG1195" s="135" t="str">
        <f t="shared" si="10"/>
        <v>Pack</v>
      </c>
      <c r="AH1195" s="136">
        <f t="shared" si="11"/>
        <v>1</v>
      </c>
      <c r="AI1195" s="137">
        <f t="array" ref="AI1195">XLOOKUP(E1195,'Đơn giá'!A:A,'Đơn giá'!D:D)</f>
        <v>21000</v>
      </c>
      <c r="AJ1195" s="138">
        <f t="shared" si="12"/>
        <v>105000</v>
      </c>
      <c r="AK1195" s="138">
        <f t="shared" si="13"/>
        <v>0</v>
      </c>
      <c r="AL1195" s="138">
        <f t="shared" si="14"/>
        <v>0</v>
      </c>
      <c r="AM1195" s="138">
        <f t="shared" si="15"/>
        <v>0</v>
      </c>
      <c r="AN1195" s="138">
        <f t="shared" si="16"/>
        <v>105000</v>
      </c>
      <c r="AO1195" s="139" t="str">
        <f t="array" ref="AO1195">XLOOKUP($D:$D,'DS ST'!$J:$J,'DS ST'!K:K)</f>
        <v>SC013823 - Lê Văn Ninh</v>
      </c>
      <c r="AP1195" s="139" t="str">
        <f t="array" ref="AP1195">XLOOKUP($D:$D,'DS ST'!$J:$J,'DS ST'!L:L)</f>
        <v>Võ Thị Huệ</v>
      </c>
      <c r="AQ1195" s="139" t="str">
        <f t="array" ref="AQ1195">XLOOKUP($D:$D,'DS ST'!$J:$J,'DS ST'!M:M)</f>
        <v>HCM 012</v>
      </c>
      <c r="AR1195" s="140"/>
      <c r="AS1195" s="140"/>
      <c r="AT1195" s="135" t="str">
        <f t="array" ref="AT1195">xlookup($E:$E,'CLV2'!$A:$A,'CLV2'!$F:$F)</f>
        <v>3.LOCAL FRUITS</v>
      </c>
      <c r="AU1195" s="135" t="str">
        <f t="array" ref="AU1195">xlookup($E:$E,'CLV2'!$A:$A,'CLV2'!$G:$G)</f>
        <v>4.Đu Đủ</v>
      </c>
      <c r="AV1195" s="142"/>
      <c r="AW1195" s="143"/>
      <c r="AX1195" s="144"/>
    </row>
    <row r="1196" ht="22.5" customHeight="1">
      <c r="A1196" s="113"/>
      <c r="B1196" s="114">
        <v>46236.0</v>
      </c>
      <c r="C1196" s="115" t="s">
        <v>1096</v>
      </c>
      <c r="D1196" s="221" t="str">
        <f>VLOOKUP(C1196,'DS ST'!A:B,2,0)</f>
        <v>NTU</v>
      </c>
      <c r="E1196" s="117">
        <v>11571.0</v>
      </c>
      <c r="F1196" s="115" t="s">
        <v>1325</v>
      </c>
      <c r="G1196" s="115" t="s">
        <v>23</v>
      </c>
      <c r="H1196" s="118">
        <v>5.0</v>
      </c>
      <c r="I1196" s="118">
        <v>0.0</v>
      </c>
      <c r="J1196" s="119">
        <f t="shared" si="4"/>
        <v>5</v>
      </c>
      <c r="K1196" s="115" t="s">
        <v>5903</v>
      </c>
      <c r="L1196" s="121" t="str">
        <f t="shared" si="5"/>
        <v>PT160300511571</v>
      </c>
      <c r="M1196" s="222" t="s">
        <v>5904</v>
      </c>
      <c r="N1196" s="122"/>
      <c r="O1196" s="122"/>
      <c r="P1196" s="119">
        <f t="shared" si="6"/>
        <v>5</v>
      </c>
      <c r="Q1196" s="124"/>
      <c r="R1196" s="124"/>
      <c r="S1196" s="153" t="s">
        <v>5905</v>
      </c>
      <c r="T1196" s="125"/>
      <c r="U1196" s="126" t="s">
        <v>697</v>
      </c>
      <c r="V1196" s="127" t="s">
        <v>1500</v>
      </c>
      <c r="W1196" s="129" t="str">
        <f t="shared" si="7"/>
        <v/>
      </c>
      <c r="X1196" s="129" t="str">
        <f t="shared" si="73"/>
        <v/>
      </c>
      <c r="Y1196" s="130" t="str">
        <f t="shared" si="74"/>
        <v>Chưa xác định</v>
      </c>
      <c r="Z1196" s="131" t="s">
        <v>3828</v>
      </c>
      <c r="AA1196" s="124"/>
      <c r="AB1196" s="132"/>
      <c r="AC1196" s="133"/>
      <c r="AD1196" s="134"/>
      <c r="AE1196" s="133"/>
      <c r="AF1196" s="135" t="str">
        <f t="array" ref="AF1196">xlookup($E:$E,'CLV2'!$A:$A,'CLV2'!E:E)</f>
        <v>2.FRUITS</v>
      </c>
      <c r="AG1196" s="135" t="str">
        <f t="shared" si="10"/>
        <v>Pack</v>
      </c>
      <c r="AH1196" s="136">
        <f t="shared" si="11"/>
        <v>1</v>
      </c>
      <c r="AI1196" s="137">
        <f t="array" ref="AI1196">XLOOKUP(E1196,'Đơn giá'!A:A,'Đơn giá'!D:D)</f>
        <v>17500</v>
      </c>
      <c r="AJ1196" s="138">
        <f t="shared" si="12"/>
        <v>87500</v>
      </c>
      <c r="AK1196" s="138">
        <f t="shared" si="13"/>
        <v>0</v>
      </c>
      <c r="AL1196" s="138">
        <f t="shared" si="14"/>
        <v>0</v>
      </c>
      <c r="AM1196" s="138">
        <f t="shared" si="15"/>
        <v>0</v>
      </c>
      <c r="AN1196" s="138">
        <f t="shared" si="16"/>
        <v>87500</v>
      </c>
      <c r="AO1196" s="139" t="str">
        <f t="array" ref="AO1196">XLOOKUP($D:$D,'DS ST'!$J:$J,'DS ST'!K:K)</f>
        <v>SC013823 - Lê Văn Ninh</v>
      </c>
      <c r="AP1196" s="139" t="str">
        <f t="array" ref="AP1196">XLOOKUP($D:$D,'DS ST'!$J:$J,'DS ST'!L:L)</f>
        <v>Võ Thị Huệ</v>
      </c>
      <c r="AQ1196" s="139" t="str">
        <f t="array" ref="AQ1196">XLOOKUP($D:$D,'DS ST'!$J:$J,'DS ST'!M:M)</f>
        <v>HCM 012</v>
      </c>
      <c r="AR1196" s="140"/>
      <c r="AS1196" s="140"/>
      <c r="AT1196" s="135" t="str">
        <f t="array" ref="AT1196">xlookup($E:$E,'CLV2'!$A:$A,'CLV2'!$F:$F)</f>
        <v>3.LOCAL FRUITS</v>
      </c>
      <c r="AU1196" s="135" t="str">
        <f t="array" ref="AU1196">xlookup($E:$E,'CLV2'!$A:$A,'CLV2'!$G:$G)</f>
        <v>4.Thanh Long</v>
      </c>
      <c r="AV1196" s="142"/>
      <c r="AW1196" s="143"/>
      <c r="AX1196" s="144"/>
    </row>
    <row r="1197" ht="22.5" customHeight="1">
      <c r="A1197" s="113"/>
      <c r="B1197" s="114">
        <v>46236.0</v>
      </c>
      <c r="C1197" s="115" t="s">
        <v>1096</v>
      </c>
      <c r="D1197" s="221" t="str">
        <f>VLOOKUP(C1197,'DS ST'!A:B,2,0)</f>
        <v>NTU</v>
      </c>
      <c r="E1197" s="117">
        <v>11699.0</v>
      </c>
      <c r="F1197" s="115" t="s">
        <v>5906</v>
      </c>
      <c r="G1197" s="115" t="s">
        <v>56</v>
      </c>
      <c r="H1197" s="118">
        <v>2.0</v>
      </c>
      <c r="I1197" s="118">
        <v>0.0</v>
      </c>
      <c r="J1197" s="119">
        <f t="shared" si="4"/>
        <v>2</v>
      </c>
      <c r="K1197" s="115" t="s">
        <v>5903</v>
      </c>
      <c r="L1197" s="121" t="str">
        <f t="shared" si="5"/>
        <v>PT160300511699</v>
      </c>
      <c r="M1197" s="222" t="s">
        <v>5904</v>
      </c>
      <c r="N1197" s="122"/>
      <c r="O1197" s="122"/>
      <c r="P1197" s="119">
        <f t="shared" si="6"/>
        <v>2</v>
      </c>
      <c r="Q1197" s="124"/>
      <c r="R1197" s="124"/>
      <c r="S1197" s="153" t="s">
        <v>5905</v>
      </c>
      <c r="T1197" s="125"/>
      <c r="U1197" s="126" t="s">
        <v>697</v>
      </c>
      <c r="V1197" s="127" t="s">
        <v>1500</v>
      </c>
      <c r="W1197" s="129" t="str">
        <f t="shared" si="7"/>
        <v/>
      </c>
      <c r="X1197" s="129" t="str">
        <f t="shared" si="73"/>
        <v/>
      </c>
      <c r="Y1197" s="130" t="str">
        <f t="shared" si="74"/>
        <v>Chưa xác định</v>
      </c>
      <c r="Z1197" s="131" t="s">
        <v>3828</v>
      </c>
      <c r="AA1197" s="124"/>
      <c r="AB1197" s="132"/>
      <c r="AC1197" s="133"/>
      <c r="AD1197" s="134"/>
      <c r="AE1197" s="133"/>
      <c r="AF1197" s="135" t="str">
        <f t="array" ref="AF1197">xlookup($E:$E,'CLV2'!$A:$A,'CLV2'!E:E)</f>
        <v>2.VEGETABLES</v>
      </c>
      <c r="AG1197" s="135" t="str">
        <f t="shared" si="10"/>
        <v>Pack</v>
      </c>
      <c r="AH1197" s="136">
        <f t="shared" si="11"/>
        <v>1</v>
      </c>
      <c r="AI1197" s="137">
        <f t="array" ref="AI1197">XLOOKUP(E1197,'Đơn giá'!A:A,'Đơn giá'!D:D)</f>
        <v>12972</v>
      </c>
      <c r="AJ1197" s="138">
        <f t="shared" si="12"/>
        <v>25944</v>
      </c>
      <c r="AK1197" s="138">
        <f t="shared" si="13"/>
        <v>0</v>
      </c>
      <c r="AL1197" s="138">
        <f t="shared" si="14"/>
        <v>0</v>
      </c>
      <c r="AM1197" s="138">
        <f t="shared" si="15"/>
        <v>0</v>
      </c>
      <c r="AN1197" s="138">
        <f t="shared" si="16"/>
        <v>25944</v>
      </c>
      <c r="AO1197" s="139" t="str">
        <f t="array" ref="AO1197">XLOOKUP($D:$D,'DS ST'!$J:$J,'DS ST'!K:K)</f>
        <v>SC013823 - Lê Văn Ninh</v>
      </c>
      <c r="AP1197" s="139" t="str">
        <f t="array" ref="AP1197">XLOOKUP($D:$D,'DS ST'!$J:$J,'DS ST'!L:L)</f>
        <v>Võ Thị Huệ</v>
      </c>
      <c r="AQ1197" s="139" t="str">
        <f t="array" ref="AQ1197">XLOOKUP($D:$D,'DS ST'!$J:$J,'DS ST'!M:M)</f>
        <v>HCM 012</v>
      </c>
      <c r="AR1197" s="140"/>
      <c r="AS1197" s="140"/>
      <c r="AT1197" s="135" t="str">
        <f t="array" ref="AT1197">xlookup($E:$E,'CLV2'!$A:$A,'CLV2'!$F:$F)</f>
        <v>3.LETTUCE, SNACKABLES</v>
      </c>
      <c r="AU1197" s="135" t="str">
        <f t="array" ref="AU1197">xlookup($E:$E,'CLV2'!$A:$A,'CLV2'!$G:$G)</f>
        <v>4.Cà Chua, Dưa Leo, Ớt Ngọt</v>
      </c>
      <c r="AV1197" s="142"/>
      <c r="AW1197" s="143"/>
      <c r="AX1197" s="144"/>
    </row>
    <row r="1198" ht="22.5" customHeight="1">
      <c r="A1198" s="113"/>
      <c r="B1198" s="114">
        <v>46236.0</v>
      </c>
      <c r="C1198" s="115" t="s">
        <v>1096</v>
      </c>
      <c r="D1198" s="221" t="str">
        <f>VLOOKUP(C1198,'DS ST'!A:B,2,0)</f>
        <v>NTU</v>
      </c>
      <c r="E1198" s="117">
        <v>11701.0</v>
      </c>
      <c r="F1198" s="115" t="s">
        <v>2674</v>
      </c>
      <c r="G1198" s="115" t="s">
        <v>311</v>
      </c>
      <c r="H1198" s="118">
        <v>2.0</v>
      </c>
      <c r="I1198" s="118">
        <v>0.0</v>
      </c>
      <c r="J1198" s="119">
        <f t="shared" si="4"/>
        <v>2</v>
      </c>
      <c r="K1198" s="115" t="s">
        <v>5903</v>
      </c>
      <c r="L1198" s="121" t="str">
        <f t="shared" si="5"/>
        <v>PT160300511701</v>
      </c>
      <c r="M1198" s="222" t="s">
        <v>5904</v>
      </c>
      <c r="N1198" s="122"/>
      <c r="O1198" s="122"/>
      <c r="P1198" s="119">
        <f t="shared" si="6"/>
        <v>2</v>
      </c>
      <c r="Q1198" s="124"/>
      <c r="R1198" s="124"/>
      <c r="S1198" s="153" t="s">
        <v>5905</v>
      </c>
      <c r="T1198" s="125"/>
      <c r="U1198" s="126" t="s">
        <v>697</v>
      </c>
      <c r="V1198" s="127" t="s">
        <v>1500</v>
      </c>
      <c r="W1198" s="129" t="str">
        <f t="shared" si="7"/>
        <v/>
      </c>
      <c r="X1198" s="129" t="str">
        <f t="shared" si="73"/>
        <v/>
      </c>
      <c r="Y1198" s="130" t="str">
        <f t="shared" si="74"/>
        <v>Chưa xác định</v>
      </c>
      <c r="Z1198" s="131" t="s">
        <v>3828</v>
      </c>
      <c r="AA1198" s="124"/>
      <c r="AB1198" s="132"/>
      <c r="AC1198" s="133"/>
      <c r="AD1198" s="134"/>
      <c r="AE1198" s="133"/>
      <c r="AF1198" s="135" t="str">
        <f t="array" ref="AF1198">xlookup($E:$E,'CLV2'!$A:$A,'CLV2'!E:E)</f>
        <v>2.VEGETABLES</v>
      </c>
      <c r="AG1198" s="135" t="str">
        <f t="shared" si="10"/>
        <v>Pack</v>
      </c>
      <c r="AH1198" s="136">
        <f t="shared" si="11"/>
        <v>1</v>
      </c>
      <c r="AI1198" s="137">
        <f t="array" ref="AI1198">XLOOKUP(E1198,'Đơn giá'!A:A,'Đơn giá'!D:D)</f>
        <v>25025</v>
      </c>
      <c r="AJ1198" s="138">
        <f t="shared" si="12"/>
        <v>50050</v>
      </c>
      <c r="AK1198" s="138">
        <f t="shared" si="13"/>
        <v>0</v>
      </c>
      <c r="AL1198" s="138">
        <f t="shared" si="14"/>
        <v>0</v>
      </c>
      <c r="AM1198" s="138">
        <f t="shared" si="15"/>
        <v>0</v>
      </c>
      <c r="AN1198" s="138">
        <f t="shared" si="16"/>
        <v>50050</v>
      </c>
      <c r="AO1198" s="139" t="str">
        <f t="array" ref="AO1198">XLOOKUP($D:$D,'DS ST'!$J:$J,'DS ST'!K:K)</f>
        <v>SC013823 - Lê Văn Ninh</v>
      </c>
      <c r="AP1198" s="139" t="str">
        <f t="array" ref="AP1198">XLOOKUP($D:$D,'DS ST'!$J:$J,'DS ST'!L:L)</f>
        <v>Võ Thị Huệ</v>
      </c>
      <c r="AQ1198" s="139" t="str">
        <f t="array" ref="AQ1198">XLOOKUP($D:$D,'DS ST'!$J:$J,'DS ST'!M:M)</f>
        <v>HCM 012</v>
      </c>
      <c r="AR1198" s="140"/>
      <c r="AS1198" s="140"/>
      <c r="AT1198" s="135" t="str">
        <f t="array" ref="AT1198">xlookup($E:$E,'CLV2'!$A:$A,'CLV2'!$F:$F)</f>
        <v>3.ROOT VEGGIES</v>
      </c>
      <c r="AU1198" s="135" t="str">
        <f t="array" ref="AU1198">xlookup($E:$E,'CLV2'!$A:$A,'CLV2'!$G:$G)</f>
        <v>4.Khoai Lang</v>
      </c>
      <c r="AV1198" s="142"/>
      <c r="AW1198" s="143"/>
      <c r="AX1198" s="144"/>
    </row>
    <row r="1199" ht="22.5" customHeight="1">
      <c r="A1199" s="113"/>
      <c r="B1199" s="114">
        <v>46236.0</v>
      </c>
      <c r="C1199" s="115" t="s">
        <v>1096</v>
      </c>
      <c r="D1199" s="221" t="str">
        <f>VLOOKUP(C1199,'DS ST'!A:B,2,0)</f>
        <v>NTU</v>
      </c>
      <c r="E1199" s="117">
        <v>11767.0</v>
      </c>
      <c r="F1199" s="115" t="s">
        <v>2825</v>
      </c>
      <c r="G1199" s="115" t="s">
        <v>29</v>
      </c>
      <c r="H1199" s="118">
        <v>1.0</v>
      </c>
      <c r="I1199" s="118">
        <v>0.0</v>
      </c>
      <c r="J1199" s="119">
        <f t="shared" si="4"/>
        <v>1</v>
      </c>
      <c r="K1199" s="115" t="s">
        <v>5903</v>
      </c>
      <c r="L1199" s="121" t="str">
        <f t="shared" si="5"/>
        <v>PT160300511767</v>
      </c>
      <c r="M1199" s="222" t="s">
        <v>5904</v>
      </c>
      <c r="N1199" s="122"/>
      <c r="O1199" s="122"/>
      <c r="P1199" s="119">
        <f t="shared" si="6"/>
        <v>1</v>
      </c>
      <c r="Q1199" s="124"/>
      <c r="R1199" s="124"/>
      <c r="S1199" s="153" t="s">
        <v>5905</v>
      </c>
      <c r="T1199" s="125"/>
      <c r="U1199" s="126" t="s">
        <v>697</v>
      </c>
      <c r="V1199" s="127" t="s">
        <v>1500</v>
      </c>
      <c r="W1199" s="129" t="str">
        <f t="shared" si="7"/>
        <v/>
      </c>
      <c r="X1199" s="129" t="str">
        <f t="shared" si="73"/>
        <v/>
      </c>
      <c r="Y1199" s="130" t="str">
        <f t="shared" si="74"/>
        <v>Chưa xác định</v>
      </c>
      <c r="Z1199" s="131" t="s">
        <v>3828</v>
      </c>
      <c r="AA1199" s="124"/>
      <c r="AB1199" s="132"/>
      <c r="AC1199" s="133"/>
      <c r="AD1199" s="134"/>
      <c r="AE1199" s="133"/>
      <c r="AF1199" s="135" t="str">
        <f t="array" ref="AF1199">xlookup($E:$E,'CLV2'!$A:$A,'CLV2'!E:E)</f>
        <v>2.VEGETABLES</v>
      </c>
      <c r="AG1199" s="135" t="str">
        <f t="shared" si="10"/>
        <v>Pack</v>
      </c>
      <c r="AH1199" s="136">
        <f t="shared" si="11"/>
        <v>1</v>
      </c>
      <c r="AI1199" s="137">
        <f t="array" ref="AI1199">XLOOKUP(E1199,'Đơn giá'!A:A,'Đơn giá'!D:D)</f>
        <v>14000</v>
      </c>
      <c r="AJ1199" s="138">
        <f t="shared" si="12"/>
        <v>14000</v>
      </c>
      <c r="AK1199" s="138">
        <f t="shared" si="13"/>
        <v>0</v>
      </c>
      <c r="AL1199" s="138">
        <f t="shared" si="14"/>
        <v>0</v>
      </c>
      <c r="AM1199" s="138">
        <f t="shared" si="15"/>
        <v>0</v>
      </c>
      <c r="AN1199" s="138">
        <f t="shared" si="16"/>
        <v>14000</v>
      </c>
      <c r="AO1199" s="139" t="str">
        <f t="array" ref="AO1199">XLOOKUP($D:$D,'DS ST'!$J:$J,'DS ST'!K:K)</f>
        <v>SC013823 - Lê Văn Ninh</v>
      </c>
      <c r="AP1199" s="139" t="str">
        <f t="array" ref="AP1199">XLOOKUP($D:$D,'DS ST'!$J:$J,'DS ST'!L:L)</f>
        <v>Võ Thị Huệ</v>
      </c>
      <c r="AQ1199" s="139" t="str">
        <f t="array" ref="AQ1199">XLOOKUP($D:$D,'DS ST'!$J:$J,'DS ST'!M:M)</f>
        <v>HCM 012</v>
      </c>
      <c r="AR1199" s="140"/>
      <c r="AS1199" s="140"/>
      <c r="AT1199" s="135" t="str">
        <f t="array" ref="AT1199">xlookup($E:$E,'CLV2'!$A:$A,'CLV2'!$F:$F)</f>
        <v>3.LEAFY VEGGIES</v>
      </c>
      <c r="AU1199" s="135" t="str">
        <f t="array" ref="AU1199">xlookup($E:$E,'CLV2'!$A:$A,'CLV2'!$G:$G)</f>
        <v>4.Rau Ăn Lá Thông Dụng</v>
      </c>
      <c r="AV1199" s="142"/>
      <c r="AW1199" s="143"/>
      <c r="AX1199" s="144"/>
    </row>
    <row r="1200" ht="22.5" customHeight="1">
      <c r="A1200" s="113"/>
      <c r="B1200" s="114">
        <v>46236.0</v>
      </c>
      <c r="C1200" s="115" t="s">
        <v>1096</v>
      </c>
      <c r="D1200" s="221" t="str">
        <f>VLOOKUP(C1200,'DS ST'!A:B,2,0)</f>
        <v>NTU</v>
      </c>
      <c r="E1200" s="117">
        <v>1101079.0</v>
      </c>
      <c r="F1200" s="115" t="s">
        <v>2047</v>
      </c>
      <c r="G1200" s="115" t="s">
        <v>104</v>
      </c>
      <c r="H1200" s="118">
        <v>3.1</v>
      </c>
      <c r="I1200" s="118">
        <v>0.0</v>
      </c>
      <c r="J1200" s="119">
        <f t="shared" si="4"/>
        <v>3.1</v>
      </c>
      <c r="K1200" s="115" t="s">
        <v>5903</v>
      </c>
      <c r="L1200" s="121" t="str">
        <f t="shared" si="5"/>
        <v>PT16030051101079</v>
      </c>
      <c r="M1200" s="222" t="s">
        <v>5904</v>
      </c>
      <c r="N1200" s="122"/>
      <c r="O1200" s="122"/>
      <c r="P1200" s="119">
        <f t="shared" si="6"/>
        <v>3.1</v>
      </c>
      <c r="Q1200" s="124"/>
      <c r="R1200" s="124"/>
      <c r="S1200" s="153" t="s">
        <v>5905</v>
      </c>
      <c r="T1200" s="125"/>
      <c r="U1200" s="126" t="s">
        <v>697</v>
      </c>
      <c r="V1200" s="127" t="s">
        <v>1500</v>
      </c>
      <c r="W1200" s="129" t="str">
        <f t="shared" si="7"/>
        <v/>
      </c>
      <c r="X1200" s="129" t="str">
        <f t="shared" si="73"/>
        <v/>
      </c>
      <c r="Y1200" s="130" t="str">
        <f t="shared" si="74"/>
        <v>Chưa xác định</v>
      </c>
      <c r="Z1200" s="131" t="s">
        <v>3828</v>
      </c>
      <c r="AA1200" s="124"/>
      <c r="AB1200" s="132"/>
      <c r="AC1200" s="133"/>
      <c r="AD1200" s="134"/>
      <c r="AE1200" s="133"/>
      <c r="AF1200" s="135" t="str">
        <f t="array" ref="AF1200">xlookup($E:$E,'CLV2'!$A:$A,'CLV2'!E:E)</f>
        <v>2.FRUITS</v>
      </c>
      <c r="AG1200" s="135" t="str">
        <f t="shared" si="10"/>
        <v>KG</v>
      </c>
      <c r="AH1200" s="136">
        <f t="shared" si="11"/>
        <v>1</v>
      </c>
      <c r="AI1200" s="137">
        <f t="array" ref="AI1200">XLOOKUP(E1200,'Đơn giá'!A:A,'Đơn giá'!D:D)</f>
        <v>69416</v>
      </c>
      <c r="AJ1200" s="138">
        <f t="shared" si="12"/>
        <v>215189.6</v>
      </c>
      <c r="AK1200" s="138">
        <f t="shared" si="13"/>
        <v>0</v>
      </c>
      <c r="AL1200" s="138">
        <f t="shared" si="14"/>
        <v>0</v>
      </c>
      <c r="AM1200" s="138">
        <f t="shared" si="15"/>
        <v>0</v>
      </c>
      <c r="AN1200" s="138">
        <f t="shared" si="16"/>
        <v>215189.6</v>
      </c>
      <c r="AO1200" s="139" t="str">
        <f t="array" ref="AO1200">XLOOKUP($D:$D,'DS ST'!$J:$J,'DS ST'!K:K)</f>
        <v>SC013823 - Lê Văn Ninh</v>
      </c>
      <c r="AP1200" s="139" t="str">
        <f t="array" ref="AP1200">XLOOKUP($D:$D,'DS ST'!$J:$J,'DS ST'!L:L)</f>
        <v>Võ Thị Huệ</v>
      </c>
      <c r="AQ1200" s="139" t="str">
        <f t="array" ref="AQ1200">XLOOKUP($D:$D,'DS ST'!$J:$J,'DS ST'!M:M)</f>
        <v>HCM 012</v>
      </c>
      <c r="AR1200" s="140"/>
      <c r="AS1200" s="140"/>
      <c r="AT1200" s="135" t="str">
        <f t="array" ref="AT1200">xlookup($E:$E,'CLV2'!$A:$A,'CLV2'!$F:$F)</f>
        <v>3.LOCAL FRUITS</v>
      </c>
      <c r="AU1200" s="135" t="str">
        <f t="array" ref="AU1200">xlookup($E:$E,'CLV2'!$A:$A,'CLV2'!$G:$G)</f>
        <v>4.Bơ</v>
      </c>
      <c r="AV1200" s="142"/>
      <c r="AW1200" s="143"/>
      <c r="AX1200" s="144"/>
    </row>
    <row r="1201" ht="22.5" customHeight="1">
      <c r="A1201" s="113"/>
      <c r="B1201" s="114">
        <v>46236.0</v>
      </c>
      <c r="C1201" s="115" t="s">
        <v>1096</v>
      </c>
      <c r="D1201" s="221" t="str">
        <f>VLOOKUP(C1201,'DS ST'!A:B,2,0)</f>
        <v>NTU</v>
      </c>
      <c r="E1201" s="117">
        <v>1101366.0</v>
      </c>
      <c r="F1201" s="115" t="s">
        <v>1804</v>
      </c>
      <c r="G1201" s="115" t="s">
        <v>104</v>
      </c>
      <c r="H1201" s="118">
        <v>4.1</v>
      </c>
      <c r="I1201" s="118">
        <v>0.0</v>
      </c>
      <c r="J1201" s="119">
        <f t="shared" si="4"/>
        <v>4.1</v>
      </c>
      <c r="K1201" s="115" t="s">
        <v>5903</v>
      </c>
      <c r="L1201" s="121" t="str">
        <f t="shared" si="5"/>
        <v>PT16030051101366</v>
      </c>
      <c r="M1201" s="222" t="s">
        <v>5904</v>
      </c>
      <c r="N1201" s="122"/>
      <c r="O1201" s="122"/>
      <c r="P1201" s="119">
        <f t="shared" si="6"/>
        <v>4.1</v>
      </c>
      <c r="Q1201" s="124"/>
      <c r="R1201" s="124"/>
      <c r="S1201" s="153" t="s">
        <v>5905</v>
      </c>
      <c r="T1201" s="125"/>
      <c r="U1201" s="126" t="s">
        <v>697</v>
      </c>
      <c r="V1201" s="127" t="s">
        <v>1500</v>
      </c>
      <c r="W1201" s="129" t="str">
        <f t="shared" si="7"/>
        <v/>
      </c>
      <c r="X1201" s="129" t="str">
        <f t="shared" si="73"/>
        <v/>
      </c>
      <c r="Y1201" s="130" t="str">
        <f t="shared" si="74"/>
        <v>Chưa xác định</v>
      </c>
      <c r="Z1201" s="131" t="s">
        <v>3828</v>
      </c>
      <c r="AA1201" s="124"/>
      <c r="AB1201" s="132"/>
      <c r="AC1201" s="133"/>
      <c r="AD1201" s="134"/>
      <c r="AE1201" s="133"/>
      <c r="AF1201" s="135" t="str">
        <f t="array" ref="AF1201">xlookup($E:$E,'CLV2'!$A:$A,'CLV2'!E:E)</f>
        <v>2.VEGETABLES</v>
      </c>
      <c r="AG1201" s="135" t="str">
        <f t="shared" si="10"/>
        <v>KG</v>
      </c>
      <c r="AH1201" s="136">
        <f t="shared" si="11"/>
        <v>1</v>
      </c>
      <c r="AI1201" s="137">
        <f t="array" ref="AI1201">XLOOKUP(E1201,'Đơn giá'!A:A,'Đơn giá'!D:D)</f>
        <v>55000</v>
      </c>
      <c r="AJ1201" s="138">
        <f t="shared" si="12"/>
        <v>225500</v>
      </c>
      <c r="AK1201" s="138">
        <f t="shared" si="13"/>
        <v>0</v>
      </c>
      <c r="AL1201" s="138">
        <f t="shared" si="14"/>
        <v>0</v>
      </c>
      <c r="AM1201" s="138">
        <f t="shared" si="15"/>
        <v>0</v>
      </c>
      <c r="AN1201" s="138">
        <f t="shared" si="16"/>
        <v>225500</v>
      </c>
      <c r="AO1201" s="139" t="str">
        <f t="array" ref="AO1201">XLOOKUP($D:$D,'DS ST'!$J:$J,'DS ST'!K:K)</f>
        <v>SC013823 - Lê Văn Ninh</v>
      </c>
      <c r="AP1201" s="139" t="str">
        <f t="array" ref="AP1201">XLOOKUP($D:$D,'DS ST'!$J:$J,'DS ST'!L:L)</f>
        <v>Võ Thị Huệ</v>
      </c>
      <c r="AQ1201" s="139" t="str">
        <f t="array" ref="AQ1201">XLOOKUP($D:$D,'DS ST'!$J:$J,'DS ST'!M:M)</f>
        <v>HCM 012</v>
      </c>
      <c r="AR1201" s="140"/>
      <c r="AS1201" s="140"/>
      <c r="AT1201" s="135" t="str">
        <f t="array" ref="AT1201">xlookup($E:$E,'CLV2'!$A:$A,'CLV2'!$F:$F)</f>
        <v>3.LEAFY VEGGIES</v>
      </c>
      <c r="AU1201" s="135" t="str">
        <f t="array" ref="AU1201">xlookup($E:$E,'CLV2'!$A:$A,'CLV2'!$G:$G)</f>
        <v>4.Rau Ăn Bông</v>
      </c>
      <c r="AV1201" s="142"/>
      <c r="AW1201" s="143"/>
      <c r="AX1201" s="144"/>
    </row>
    <row r="1202" ht="22.5" customHeight="1">
      <c r="A1202" s="113"/>
      <c r="B1202" s="114">
        <v>46236.0</v>
      </c>
      <c r="C1202" s="115" t="s">
        <v>1096</v>
      </c>
      <c r="D1202" s="221" t="str">
        <f>VLOOKUP(C1202,'DS ST'!A:B,2,0)</f>
        <v>NTU</v>
      </c>
      <c r="E1202" s="117">
        <v>8.936088900036E12</v>
      </c>
      <c r="F1202" s="115" t="s">
        <v>1358</v>
      </c>
      <c r="G1202" s="115" t="s">
        <v>29</v>
      </c>
      <c r="H1202" s="118">
        <v>6.0</v>
      </c>
      <c r="I1202" s="118">
        <v>0.0</v>
      </c>
      <c r="J1202" s="119">
        <f t="shared" si="4"/>
        <v>6</v>
      </c>
      <c r="K1202" s="115" t="s">
        <v>5903</v>
      </c>
      <c r="L1202" s="121" t="str">
        <f t="shared" si="5"/>
        <v>PT16030058936088900036</v>
      </c>
      <c r="M1202" s="222" t="s">
        <v>5904</v>
      </c>
      <c r="N1202" s="122"/>
      <c r="O1202" s="122"/>
      <c r="P1202" s="119">
        <f t="shared" si="6"/>
        <v>6</v>
      </c>
      <c r="Q1202" s="124"/>
      <c r="R1202" s="124"/>
      <c r="S1202" s="153" t="s">
        <v>5905</v>
      </c>
      <c r="T1202" s="125"/>
      <c r="U1202" s="126" t="s">
        <v>697</v>
      </c>
      <c r="V1202" s="127" t="s">
        <v>1500</v>
      </c>
      <c r="W1202" s="129" t="str">
        <f t="shared" si="7"/>
        <v/>
      </c>
      <c r="X1202" s="129" t="str">
        <f t="shared" si="73"/>
        <v/>
      </c>
      <c r="Y1202" s="130" t="str">
        <f t="shared" si="74"/>
        <v>Chưa xác định</v>
      </c>
      <c r="Z1202" s="131" t="s">
        <v>3828</v>
      </c>
      <c r="AA1202" s="124"/>
      <c r="AB1202" s="132"/>
      <c r="AC1202" s="133"/>
      <c r="AD1202" s="134"/>
      <c r="AE1202" s="133"/>
      <c r="AF1202" s="135" t="str">
        <f t="array" ref="AF1202">xlookup($E:$E,'CLV2'!$A:$A,'CLV2'!E:E)</f>
        <v>2.DELICA</v>
      </c>
      <c r="AG1202" s="135" t="str">
        <f t="shared" si="10"/>
        <v>Pack</v>
      </c>
      <c r="AH1202" s="136">
        <f t="shared" si="11"/>
        <v>1</v>
      </c>
      <c r="AI1202" s="137">
        <f t="array" ref="AI1202">XLOOKUP(E1202,'Đơn giá'!A:A,'Đơn giá'!D:D)</f>
        <v>6300</v>
      </c>
      <c r="AJ1202" s="138">
        <f t="shared" si="12"/>
        <v>37800</v>
      </c>
      <c r="AK1202" s="138">
        <f t="shared" si="13"/>
        <v>0</v>
      </c>
      <c r="AL1202" s="138">
        <f t="shared" si="14"/>
        <v>0</v>
      </c>
      <c r="AM1202" s="138">
        <f t="shared" si="15"/>
        <v>0</v>
      </c>
      <c r="AN1202" s="138">
        <f t="shared" si="16"/>
        <v>37800</v>
      </c>
      <c r="AO1202" s="139" t="str">
        <f t="array" ref="AO1202">XLOOKUP($D:$D,'DS ST'!$J:$J,'DS ST'!K:K)</f>
        <v>SC013823 - Lê Văn Ninh</v>
      </c>
      <c r="AP1202" s="139" t="str">
        <f t="array" ref="AP1202">XLOOKUP($D:$D,'DS ST'!$J:$J,'DS ST'!L:L)</f>
        <v>Võ Thị Huệ</v>
      </c>
      <c r="AQ1202" s="139" t="str">
        <f t="array" ref="AQ1202">XLOOKUP($D:$D,'DS ST'!$J:$J,'DS ST'!M:M)</f>
        <v>HCM 012</v>
      </c>
      <c r="AR1202" s="140"/>
      <c r="AS1202" s="140"/>
      <c r="AT1202" s="135" t="str">
        <f t="array" ref="AT1202">xlookup($E:$E,'CLV2'!$A:$A,'CLV2'!$F:$F)</f>
        <v>3.MATERIAL DELICA</v>
      </c>
      <c r="AU1202" s="135" t="str">
        <f t="array" ref="AU1202">xlookup($E:$E,'CLV2'!$A:$A,'CLV2'!$G:$G)</f>
        <v>4.BÚN TƯƠI CÁC LOẠI</v>
      </c>
      <c r="AV1202" s="142"/>
      <c r="AW1202" s="143"/>
      <c r="AX1202" s="144"/>
    </row>
    <row r="1203" ht="22.5" customHeight="1">
      <c r="A1203" s="113"/>
      <c r="B1203" s="114">
        <v>46236.0</v>
      </c>
      <c r="C1203" s="115" t="s">
        <v>1096</v>
      </c>
      <c r="D1203" s="221" t="str">
        <f>VLOOKUP(C1203,'DS ST'!A:B,2,0)</f>
        <v>NTU</v>
      </c>
      <c r="E1203" s="117">
        <v>8.936114400103E12</v>
      </c>
      <c r="F1203" s="115" t="s">
        <v>1369</v>
      </c>
      <c r="G1203" s="115" t="s">
        <v>29</v>
      </c>
      <c r="H1203" s="118">
        <v>2.0</v>
      </c>
      <c r="I1203" s="118">
        <v>0.0</v>
      </c>
      <c r="J1203" s="119">
        <f t="shared" si="4"/>
        <v>2</v>
      </c>
      <c r="K1203" s="115" t="s">
        <v>5903</v>
      </c>
      <c r="L1203" s="121" t="str">
        <f t="shared" si="5"/>
        <v>PT16030058936114400103</v>
      </c>
      <c r="M1203" s="222" t="s">
        <v>5904</v>
      </c>
      <c r="N1203" s="122"/>
      <c r="O1203" s="122"/>
      <c r="P1203" s="119">
        <f t="shared" si="6"/>
        <v>2</v>
      </c>
      <c r="Q1203" s="124"/>
      <c r="R1203" s="124"/>
      <c r="S1203" s="153" t="s">
        <v>5905</v>
      </c>
      <c r="T1203" s="125"/>
      <c r="U1203" s="126" t="s">
        <v>697</v>
      </c>
      <c r="V1203" s="127" t="s">
        <v>1500</v>
      </c>
      <c r="W1203" s="129" t="str">
        <f t="shared" si="7"/>
        <v/>
      </c>
      <c r="X1203" s="129" t="str">
        <f t="shared" si="73"/>
        <v/>
      </c>
      <c r="Y1203" s="130" t="str">
        <f t="shared" si="74"/>
        <v>Chưa xác định</v>
      </c>
      <c r="Z1203" s="131" t="s">
        <v>3828</v>
      </c>
      <c r="AA1203" s="124"/>
      <c r="AB1203" s="132"/>
      <c r="AC1203" s="133"/>
      <c r="AD1203" s="134"/>
      <c r="AE1203" s="133"/>
      <c r="AF1203" s="135" t="str">
        <f t="array" ref="AF1203">xlookup($E:$E,'CLV2'!$A:$A,'CLV2'!E:E)</f>
        <v>2.VEGETABLES</v>
      </c>
      <c r="AG1203" s="135" t="str">
        <f t="shared" si="10"/>
        <v>Pack</v>
      </c>
      <c r="AH1203" s="136">
        <f t="shared" si="11"/>
        <v>1</v>
      </c>
      <c r="AI1203" s="137">
        <f t="array" ref="AI1203">XLOOKUP(E1203,'Đơn giá'!A:A,'Đơn giá'!D:D)</f>
        <v>18900</v>
      </c>
      <c r="AJ1203" s="138">
        <f t="shared" si="12"/>
        <v>37800</v>
      </c>
      <c r="AK1203" s="138">
        <f t="shared" si="13"/>
        <v>0</v>
      </c>
      <c r="AL1203" s="138">
        <f t="shared" si="14"/>
        <v>0</v>
      </c>
      <c r="AM1203" s="138">
        <f t="shared" si="15"/>
        <v>0</v>
      </c>
      <c r="AN1203" s="138">
        <f t="shared" si="16"/>
        <v>37800</v>
      </c>
      <c r="AO1203" s="139" t="str">
        <f t="array" ref="AO1203">XLOOKUP($D:$D,'DS ST'!$J:$J,'DS ST'!K:K)</f>
        <v>SC013823 - Lê Văn Ninh</v>
      </c>
      <c r="AP1203" s="139" t="str">
        <f t="array" ref="AP1203">XLOOKUP($D:$D,'DS ST'!$J:$J,'DS ST'!L:L)</f>
        <v>Võ Thị Huệ</v>
      </c>
      <c r="AQ1203" s="139" t="str">
        <f t="array" ref="AQ1203">XLOOKUP($D:$D,'DS ST'!$J:$J,'DS ST'!M:M)</f>
        <v>HCM 012</v>
      </c>
      <c r="AR1203" s="140"/>
      <c r="AS1203" s="140"/>
      <c r="AT1203" s="135" t="str">
        <f t="array" ref="AT1203">xlookup($E:$E,'CLV2'!$A:$A,'CLV2'!$F:$F)</f>
        <v>3.LEAFY VEGGIES</v>
      </c>
      <c r="AU1203" s="135" t="str">
        <f t="array" ref="AU1203">xlookup($E:$E,'CLV2'!$A:$A,'CLV2'!$G:$G)</f>
        <v>4.Rau Cải</v>
      </c>
      <c r="AV1203" s="142"/>
      <c r="AW1203" s="143"/>
      <c r="AX1203" s="144"/>
    </row>
    <row r="1204" ht="22.5" customHeight="1">
      <c r="A1204" s="113"/>
      <c r="B1204" s="114">
        <v>46236.0</v>
      </c>
      <c r="C1204" s="115" t="s">
        <v>1096</v>
      </c>
      <c r="D1204" s="221" t="str">
        <f>VLOOKUP(C1204,'DS ST'!A:B,2,0)</f>
        <v>NTU</v>
      </c>
      <c r="E1204" s="117">
        <v>8.93611440011E12</v>
      </c>
      <c r="F1204" s="115" t="s">
        <v>1370</v>
      </c>
      <c r="G1204" s="115" t="s">
        <v>29</v>
      </c>
      <c r="H1204" s="118">
        <v>5.0</v>
      </c>
      <c r="I1204" s="118">
        <v>0.0</v>
      </c>
      <c r="J1204" s="119">
        <f t="shared" si="4"/>
        <v>5</v>
      </c>
      <c r="K1204" s="115" t="s">
        <v>5903</v>
      </c>
      <c r="L1204" s="121" t="str">
        <f t="shared" si="5"/>
        <v>PT16030058936114400110</v>
      </c>
      <c r="M1204" s="222" t="s">
        <v>5904</v>
      </c>
      <c r="N1204" s="122"/>
      <c r="O1204" s="122"/>
      <c r="P1204" s="119">
        <f t="shared" si="6"/>
        <v>5</v>
      </c>
      <c r="Q1204" s="124"/>
      <c r="R1204" s="124"/>
      <c r="S1204" s="153" t="s">
        <v>5905</v>
      </c>
      <c r="T1204" s="125"/>
      <c r="U1204" s="126" t="s">
        <v>697</v>
      </c>
      <c r="V1204" s="127" t="s">
        <v>1500</v>
      </c>
      <c r="W1204" s="129" t="str">
        <f t="shared" si="7"/>
        <v/>
      </c>
      <c r="X1204" s="129" t="str">
        <f t="shared" si="73"/>
        <v/>
      </c>
      <c r="Y1204" s="130" t="str">
        <f t="shared" si="74"/>
        <v>Chưa xác định</v>
      </c>
      <c r="Z1204" s="131" t="s">
        <v>3828</v>
      </c>
      <c r="AA1204" s="124"/>
      <c r="AB1204" s="132"/>
      <c r="AC1204" s="133"/>
      <c r="AD1204" s="134"/>
      <c r="AE1204" s="133"/>
      <c r="AF1204" s="135" t="str">
        <f t="array" ref="AF1204">xlookup($E:$E,'CLV2'!$A:$A,'CLV2'!E:E)</f>
        <v>2.VEGETABLES</v>
      </c>
      <c r="AG1204" s="135" t="str">
        <f t="shared" si="10"/>
        <v>Pack</v>
      </c>
      <c r="AH1204" s="136">
        <f t="shared" si="11"/>
        <v>1</v>
      </c>
      <c r="AI1204" s="137">
        <f t="array" ref="AI1204">XLOOKUP(E1204,'Đơn giá'!A:A,'Đơn giá'!D:D)</f>
        <v>24000</v>
      </c>
      <c r="AJ1204" s="138">
        <f t="shared" si="12"/>
        <v>120000</v>
      </c>
      <c r="AK1204" s="138">
        <f t="shared" si="13"/>
        <v>0</v>
      </c>
      <c r="AL1204" s="138">
        <f t="shared" si="14"/>
        <v>0</v>
      </c>
      <c r="AM1204" s="138">
        <f t="shared" si="15"/>
        <v>0</v>
      </c>
      <c r="AN1204" s="138">
        <f t="shared" si="16"/>
        <v>120000</v>
      </c>
      <c r="AO1204" s="139" t="str">
        <f t="array" ref="AO1204">XLOOKUP($D:$D,'DS ST'!$J:$J,'DS ST'!K:K)</f>
        <v>SC013823 - Lê Văn Ninh</v>
      </c>
      <c r="AP1204" s="139" t="str">
        <f t="array" ref="AP1204">XLOOKUP($D:$D,'DS ST'!$J:$J,'DS ST'!L:L)</f>
        <v>Võ Thị Huệ</v>
      </c>
      <c r="AQ1204" s="139" t="str">
        <f t="array" ref="AQ1204">XLOOKUP($D:$D,'DS ST'!$J:$J,'DS ST'!M:M)</f>
        <v>HCM 012</v>
      </c>
      <c r="AR1204" s="140"/>
      <c r="AS1204" s="140"/>
      <c r="AT1204" s="135" t="str">
        <f t="array" ref="AT1204">xlookup($E:$E,'CLV2'!$A:$A,'CLV2'!$F:$F)</f>
        <v>3.LEAFY VEGGIES</v>
      </c>
      <c r="AU1204" s="135" t="str">
        <f t="array" ref="AU1204">xlookup($E:$E,'CLV2'!$A:$A,'CLV2'!$G:$G)</f>
        <v>4.Rau Cải</v>
      </c>
      <c r="AV1204" s="142"/>
      <c r="AW1204" s="143"/>
      <c r="AX1204" s="144"/>
    </row>
    <row r="1205" ht="22.5" customHeight="1">
      <c r="A1205" s="113"/>
      <c r="B1205" s="114">
        <v>46236.0</v>
      </c>
      <c r="C1205" s="115" t="s">
        <v>1096</v>
      </c>
      <c r="D1205" s="221" t="str">
        <f>VLOOKUP(C1205,'DS ST'!A:B,2,0)</f>
        <v>NTU</v>
      </c>
      <c r="E1205" s="117">
        <v>8.938525767172E12</v>
      </c>
      <c r="F1205" s="115" t="s">
        <v>1471</v>
      </c>
      <c r="G1205" s="115" t="s">
        <v>29</v>
      </c>
      <c r="H1205" s="118">
        <v>2.0</v>
      </c>
      <c r="I1205" s="118">
        <v>0.0</v>
      </c>
      <c r="J1205" s="119">
        <f t="shared" si="4"/>
        <v>2</v>
      </c>
      <c r="K1205" s="115" t="s">
        <v>5903</v>
      </c>
      <c r="L1205" s="121" t="str">
        <f t="shared" si="5"/>
        <v>PT16030058938525767172</v>
      </c>
      <c r="M1205" s="222" t="s">
        <v>5904</v>
      </c>
      <c r="N1205" s="122"/>
      <c r="O1205" s="122"/>
      <c r="P1205" s="119">
        <f t="shared" si="6"/>
        <v>2</v>
      </c>
      <c r="Q1205" s="124"/>
      <c r="R1205" s="124"/>
      <c r="S1205" s="153" t="s">
        <v>5905</v>
      </c>
      <c r="T1205" s="125"/>
      <c r="U1205" s="126" t="s">
        <v>697</v>
      </c>
      <c r="V1205" s="127" t="s">
        <v>1500</v>
      </c>
      <c r="W1205" s="129" t="str">
        <f t="shared" si="7"/>
        <v/>
      </c>
      <c r="X1205" s="129" t="str">
        <f t="shared" si="73"/>
        <v/>
      </c>
      <c r="Y1205" s="130" t="str">
        <f t="shared" si="74"/>
        <v>Chưa xác định</v>
      </c>
      <c r="Z1205" s="131" t="s">
        <v>3828</v>
      </c>
      <c r="AA1205" s="124"/>
      <c r="AB1205" s="132"/>
      <c r="AC1205" s="133"/>
      <c r="AD1205" s="134"/>
      <c r="AE1205" s="133"/>
      <c r="AF1205" s="135" t="str">
        <f t="array" ref="AF1205">xlookup($E:$E,'CLV2'!$A:$A,'CLV2'!E:E)</f>
        <v>2.VEGETABLES</v>
      </c>
      <c r="AG1205" s="135" t="str">
        <f t="shared" si="10"/>
        <v>Pack</v>
      </c>
      <c r="AH1205" s="136">
        <f t="shared" si="11"/>
        <v>1</v>
      </c>
      <c r="AI1205" s="137">
        <f t="array" ref="AI1205">XLOOKUP(E1205,'Đơn giá'!A:A,'Đơn giá'!D:D)</f>
        <v>14250</v>
      </c>
      <c r="AJ1205" s="138">
        <f t="shared" si="12"/>
        <v>28500</v>
      </c>
      <c r="AK1205" s="138">
        <f t="shared" si="13"/>
        <v>0</v>
      </c>
      <c r="AL1205" s="138">
        <f t="shared" si="14"/>
        <v>0</v>
      </c>
      <c r="AM1205" s="138">
        <f t="shared" si="15"/>
        <v>0</v>
      </c>
      <c r="AN1205" s="138">
        <f t="shared" si="16"/>
        <v>28500</v>
      </c>
      <c r="AO1205" s="139" t="str">
        <f t="array" ref="AO1205">XLOOKUP($D:$D,'DS ST'!$J:$J,'DS ST'!K:K)</f>
        <v>SC013823 - Lê Văn Ninh</v>
      </c>
      <c r="AP1205" s="139" t="str">
        <f t="array" ref="AP1205">XLOOKUP($D:$D,'DS ST'!$J:$J,'DS ST'!L:L)</f>
        <v>Võ Thị Huệ</v>
      </c>
      <c r="AQ1205" s="139" t="str">
        <f t="array" ref="AQ1205">XLOOKUP($D:$D,'DS ST'!$J:$J,'DS ST'!M:M)</f>
        <v>HCM 012</v>
      </c>
      <c r="AR1205" s="140"/>
      <c r="AS1205" s="140"/>
      <c r="AT1205" s="135" t="str">
        <f t="array" ref="AT1205">xlookup($E:$E,'CLV2'!$A:$A,'CLV2'!$F:$F)</f>
        <v>3.LEAFY VEGGIES</v>
      </c>
      <c r="AU1205" s="135" t="str">
        <f t="array" ref="AU1205">xlookup($E:$E,'CLV2'!$A:$A,'CLV2'!$G:$G)</f>
        <v>4.Rau Ăn Lá Thông Dụng</v>
      </c>
      <c r="AV1205" s="142"/>
      <c r="AW1205" s="143"/>
      <c r="AX1205" s="144"/>
    </row>
    <row r="1206" ht="22.5" customHeight="1">
      <c r="A1206" s="113"/>
      <c r="B1206" s="114">
        <v>46236.0</v>
      </c>
      <c r="C1206" s="115" t="s">
        <v>1096</v>
      </c>
      <c r="D1206" s="221" t="str">
        <f>VLOOKUP(C1206,'DS ST'!A:B,2,0)</f>
        <v>NTU</v>
      </c>
      <c r="E1206" s="117">
        <v>8.936049691058E12</v>
      </c>
      <c r="F1206" s="115" t="s">
        <v>1348</v>
      </c>
      <c r="G1206" s="115" t="s">
        <v>275</v>
      </c>
      <c r="H1206" s="118">
        <v>5.0</v>
      </c>
      <c r="I1206" s="118">
        <v>0.0</v>
      </c>
      <c r="J1206" s="119">
        <f t="shared" si="4"/>
        <v>5</v>
      </c>
      <c r="K1206" s="115" t="s">
        <v>5903</v>
      </c>
      <c r="L1206" s="121" t="str">
        <f t="shared" si="5"/>
        <v>PT16030058936049691058</v>
      </c>
      <c r="M1206" s="222" t="s">
        <v>5904</v>
      </c>
      <c r="N1206" s="122"/>
      <c r="O1206" s="122"/>
      <c r="P1206" s="119">
        <f t="shared" si="6"/>
        <v>5</v>
      </c>
      <c r="Q1206" s="124"/>
      <c r="R1206" s="124"/>
      <c r="S1206" s="153" t="s">
        <v>5905</v>
      </c>
      <c r="T1206" s="125"/>
      <c r="U1206" s="126" t="s">
        <v>697</v>
      </c>
      <c r="V1206" s="127" t="s">
        <v>1500</v>
      </c>
      <c r="W1206" s="129" t="str">
        <f t="shared" si="7"/>
        <v/>
      </c>
      <c r="X1206" s="129" t="str">
        <f t="shared" si="73"/>
        <v/>
      </c>
      <c r="Y1206" s="130" t="str">
        <f t="shared" si="74"/>
        <v>Chưa xác định</v>
      </c>
      <c r="Z1206" s="131" t="s">
        <v>3828</v>
      </c>
      <c r="AA1206" s="124"/>
      <c r="AB1206" s="132"/>
      <c r="AC1206" s="133"/>
      <c r="AD1206" s="134"/>
      <c r="AE1206" s="133"/>
      <c r="AF1206" s="135" t="str">
        <f t="array" ref="AF1206">xlookup($E:$E,'CLV2'!$A:$A,'CLV2'!E:E)</f>
        <v>2.VEGETABLES</v>
      </c>
      <c r="AG1206" s="135" t="str">
        <f t="shared" si="10"/>
        <v>Pack</v>
      </c>
      <c r="AH1206" s="136">
        <f t="shared" si="11"/>
        <v>1</v>
      </c>
      <c r="AI1206" s="137">
        <f t="array" ref="AI1206">XLOOKUP(E1206,'Đơn giá'!A:A,'Đơn giá'!D:D)</f>
        <v>7000</v>
      </c>
      <c r="AJ1206" s="138">
        <f t="shared" si="12"/>
        <v>35000</v>
      </c>
      <c r="AK1206" s="138">
        <f t="shared" si="13"/>
        <v>0</v>
      </c>
      <c r="AL1206" s="138">
        <f t="shared" si="14"/>
        <v>0</v>
      </c>
      <c r="AM1206" s="138">
        <f t="shared" si="15"/>
        <v>0</v>
      </c>
      <c r="AN1206" s="138">
        <f t="shared" si="16"/>
        <v>35000</v>
      </c>
      <c r="AO1206" s="139" t="str">
        <f t="array" ref="AO1206">XLOOKUP($D:$D,'DS ST'!$J:$J,'DS ST'!K:K)</f>
        <v>SC013823 - Lê Văn Ninh</v>
      </c>
      <c r="AP1206" s="139" t="str">
        <f t="array" ref="AP1206">XLOOKUP($D:$D,'DS ST'!$J:$J,'DS ST'!L:L)</f>
        <v>Võ Thị Huệ</v>
      </c>
      <c r="AQ1206" s="139" t="str">
        <f t="array" ref="AQ1206">XLOOKUP($D:$D,'DS ST'!$J:$J,'DS ST'!M:M)</f>
        <v>HCM 012</v>
      </c>
      <c r="AR1206" s="140"/>
      <c r="AS1206" s="140"/>
      <c r="AT1206" s="135" t="str">
        <f t="array" ref="AT1206">xlookup($E:$E,'CLV2'!$A:$A,'CLV2'!$F:$F)</f>
        <v>3.HERBS</v>
      </c>
      <c r="AU1206" s="135" t="str">
        <f t="array" ref="AU1206">xlookup($E:$E,'CLV2'!$A:$A,'CLV2'!$G:$G)</f>
        <v>4.Chanh, Ớt</v>
      </c>
      <c r="AV1206" s="142"/>
      <c r="AW1206" s="143"/>
      <c r="AX1206" s="144"/>
    </row>
    <row r="1207" ht="22.5" customHeight="1">
      <c r="A1207" s="113"/>
      <c r="B1207" s="114">
        <v>46236.0</v>
      </c>
      <c r="C1207" s="115" t="s">
        <v>1096</v>
      </c>
      <c r="D1207" s="221" t="str">
        <f>VLOOKUP(C1207,'DS ST'!A:B,2,0)</f>
        <v>NTU</v>
      </c>
      <c r="E1207" s="117">
        <v>8.938512909042E12</v>
      </c>
      <c r="F1207" s="115" t="s">
        <v>2810</v>
      </c>
      <c r="G1207" s="115" t="s">
        <v>56</v>
      </c>
      <c r="H1207" s="118">
        <v>3.0</v>
      </c>
      <c r="I1207" s="118">
        <v>0.0</v>
      </c>
      <c r="J1207" s="119">
        <f t="shared" si="4"/>
        <v>3</v>
      </c>
      <c r="K1207" s="115" t="s">
        <v>5903</v>
      </c>
      <c r="L1207" s="121" t="str">
        <f t="shared" si="5"/>
        <v>PT16030058938512909042</v>
      </c>
      <c r="M1207" s="222" t="s">
        <v>5904</v>
      </c>
      <c r="N1207" s="122"/>
      <c r="O1207" s="122"/>
      <c r="P1207" s="119">
        <f t="shared" si="6"/>
        <v>3</v>
      </c>
      <c r="Q1207" s="124"/>
      <c r="R1207" s="124"/>
      <c r="S1207" s="153" t="s">
        <v>5905</v>
      </c>
      <c r="T1207" s="125"/>
      <c r="U1207" s="126" t="s">
        <v>697</v>
      </c>
      <c r="V1207" s="127" t="s">
        <v>1500</v>
      </c>
      <c r="W1207" s="129" t="str">
        <f t="shared" si="7"/>
        <v/>
      </c>
      <c r="X1207" s="129" t="str">
        <f t="shared" si="73"/>
        <v/>
      </c>
      <c r="Y1207" s="130" t="str">
        <f t="shared" si="74"/>
        <v>Chưa xác định</v>
      </c>
      <c r="Z1207" s="131" t="s">
        <v>3828</v>
      </c>
      <c r="AA1207" s="124"/>
      <c r="AB1207" s="132"/>
      <c r="AC1207" s="133"/>
      <c r="AD1207" s="134"/>
      <c r="AE1207" s="133"/>
      <c r="AF1207" s="135" t="str">
        <f t="array" ref="AF1207">xlookup($E:$E,'CLV2'!$A:$A,'CLV2'!E:E)</f>
        <v>2.VEGETABLES</v>
      </c>
      <c r="AG1207" s="135" t="str">
        <f t="shared" si="10"/>
        <v>Pack</v>
      </c>
      <c r="AH1207" s="136">
        <f t="shared" si="11"/>
        <v>1</v>
      </c>
      <c r="AI1207" s="137">
        <f t="array" ref="AI1207">XLOOKUP(E1207,'Đơn giá'!A:A,'Đơn giá'!D:D)</f>
        <v>16720</v>
      </c>
      <c r="AJ1207" s="138">
        <f t="shared" si="12"/>
        <v>50160</v>
      </c>
      <c r="AK1207" s="138">
        <f t="shared" si="13"/>
        <v>0</v>
      </c>
      <c r="AL1207" s="138">
        <f t="shared" si="14"/>
        <v>0</v>
      </c>
      <c r="AM1207" s="138">
        <f t="shared" si="15"/>
        <v>0</v>
      </c>
      <c r="AN1207" s="138">
        <f t="shared" si="16"/>
        <v>50160</v>
      </c>
      <c r="AO1207" s="139" t="str">
        <f t="array" ref="AO1207">XLOOKUP($D:$D,'DS ST'!$J:$J,'DS ST'!K:K)</f>
        <v>SC013823 - Lê Văn Ninh</v>
      </c>
      <c r="AP1207" s="139" t="str">
        <f t="array" ref="AP1207">XLOOKUP($D:$D,'DS ST'!$J:$J,'DS ST'!L:L)</f>
        <v>Võ Thị Huệ</v>
      </c>
      <c r="AQ1207" s="139" t="str">
        <f t="array" ref="AQ1207">XLOOKUP($D:$D,'DS ST'!$J:$J,'DS ST'!M:M)</f>
        <v>HCM 012</v>
      </c>
      <c r="AR1207" s="140"/>
      <c r="AS1207" s="140"/>
      <c r="AT1207" s="135" t="str">
        <f t="array" ref="AT1207">xlookup($E:$E,'CLV2'!$A:$A,'CLV2'!$F:$F)</f>
        <v>3.MUSHROOM</v>
      </c>
      <c r="AU1207" s="135" t="str">
        <f t="array" ref="AU1207">xlookup($E:$E,'CLV2'!$A:$A,'CLV2'!$G:$G)</f>
        <v>4.Nấm Cây</v>
      </c>
      <c r="AV1207" s="142"/>
      <c r="AW1207" s="143"/>
      <c r="AX1207" s="144"/>
    </row>
    <row r="1208" ht="22.5" customHeight="1">
      <c r="A1208" s="113"/>
      <c r="B1208" s="114">
        <v>46236.0</v>
      </c>
      <c r="C1208" s="115" t="s">
        <v>1096</v>
      </c>
      <c r="D1208" s="221" t="str">
        <f>VLOOKUP(C1208,'DS ST'!A:B,2,0)</f>
        <v>NTU</v>
      </c>
      <c r="E1208" s="117">
        <v>8.936114400141E12</v>
      </c>
      <c r="F1208" s="115" t="s">
        <v>1371</v>
      </c>
      <c r="G1208" s="115" t="s">
        <v>275</v>
      </c>
      <c r="H1208" s="118">
        <v>2.0</v>
      </c>
      <c r="I1208" s="118">
        <v>0.0</v>
      </c>
      <c r="J1208" s="119">
        <f t="shared" si="4"/>
        <v>2</v>
      </c>
      <c r="K1208" s="115" t="s">
        <v>5903</v>
      </c>
      <c r="L1208" s="121" t="str">
        <f t="shared" si="5"/>
        <v>PT16030058936114400141</v>
      </c>
      <c r="M1208" s="222" t="s">
        <v>5904</v>
      </c>
      <c r="N1208" s="122"/>
      <c r="O1208" s="122"/>
      <c r="P1208" s="119">
        <f t="shared" si="6"/>
        <v>2</v>
      </c>
      <c r="Q1208" s="124"/>
      <c r="R1208" s="124"/>
      <c r="S1208" s="153" t="s">
        <v>5905</v>
      </c>
      <c r="T1208" s="125"/>
      <c r="U1208" s="126" t="s">
        <v>697</v>
      </c>
      <c r="V1208" s="127" t="s">
        <v>1500</v>
      </c>
      <c r="W1208" s="129" t="str">
        <f t="shared" si="7"/>
        <v/>
      </c>
      <c r="X1208" s="129" t="str">
        <f t="shared" si="73"/>
        <v/>
      </c>
      <c r="Y1208" s="130" t="str">
        <f t="shared" si="74"/>
        <v>Chưa xác định</v>
      </c>
      <c r="Z1208" s="131" t="s">
        <v>3828</v>
      </c>
      <c r="AA1208" s="124"/>
      <c r="AB1208" s="132"/>
      <c r="AC1208" s="133"/>
      <c r="AD1208" s="134"/>
      <c r="AE1208" s="133"/>
      <c r="AF1208" s="135" t="str">
        <f t="array" ref="AF1208">xlookup($E:$E,'CLV2'!$A:$A,'CLV2'!E:E)</f>
        <v>2.VEGETABLES</v>
      </c>
      <c r="AG1208" s="135" t="str">
        <f t="shared" si="10"/>
        <v>Pack</v>
      </c>
      <c r="AH1208" s="136">
        <f t="shared" si="11"/>
        <v>1</v>
      </c>
      <c r="AI1208" s="137">
        <f t="array" ref="AI1208">XLOOKUP(E1208,'Đơn giá'!A:A,'Đơn giá'!D:D)</f>
        <v>12000</v>
      </c>
      <c r="AJ1208" s="138">
        <f t="shared" si="12"/>
        <v>24000</v>
      </c>
      <c r="AK1208" s="138">
        <f t="shared" si="13"/>
        <v>0</v>
      </c>
      <c r="AL1208" s="138">
        <f t="shared" si="14"/>
        <v>0</v>
      </c>
      <c r="AM1208" s="138">
        <f t="shared" si="15"/>
        <v>0</v>
      </c>
      <c r="AN1208" s="138">
        <f t="shared" si="16"/>
        <v>24000</v>
      </c>
      <c r="AO1208" s="139" t="str">
        <f t="array" ref="AO1208">XLOOKUP($D:$D,'DS ST'!$J:$J,'DS ST'!K:K)</f>
        <v>SC013823 - Lê Văn Ninh</v>
      </c>
      <c r="AP1208" s="139" t="str">
        <f t="array" ref="AP1208">XLOOKUP($D:$D,'DS ST'!$J:$J,'DS ST'!L:L)</f>
        <v>Võ Thị Huệ</v>
      </c>
      <c r="AQ1208" s="139" t="str">
        <f t="array" ref="AQ1208">XLOOKUP($D:$D,'DS ST'!$J:$J,'DS ST'!M:M)</f>
        <v>HCM 012</v>
      </c>
      <c r="AR1208" s="140"/>
      <c r="AS1208" s="140"/>
      <c r="AT1208" s="135" t="str">
        <f t="array" ref="AT1208">xlookup($E:$E,'CLV2'!$A:$A,'CLV2'!$F:$F)</f>
        <v>3.FRUIT VEGGIES</v>
      </c>
      <c r="AU1208" s="135" t="str">
        <f t="array" ref="AU1208">xlookup($E:$E,'CLV2'!$A:$A,'CLV2'!$G:$G)</f>
        <v>4.Bắp, Đậu</v>
      </c>
      <c r="AV1208" s="142"/>
      <c r="AW1208" s="143"/>
      <c r="AX1208" s="144"/>
    </row>
    <row r="1209" ht="22.5" customHeight="1">
      <c r="A1209" s="113"/>
      <c r="B1209" s="114">
        <v>46236.0</v>
      </c>
      <c r="C1209" s="115" t="s">
        <v>1096</v>
      </c>
      <c r="D1209" s="221" t="str">
        <f>VLOOKUP(C1209,'DS ST'!A:B,2,0)</f>
        <v>NTU</v>
      </c>
      <c r="E1209" s="117">
        <v>8.938525767738E12</v>
      </c>
      <c r="F1209" s="115" t="s">
        <v>1477</v>
      </c>
      <c r="G1209" s="115" t="s">
        <v>29</v>
      </c>
      <c r="H1209" s="118">
        <v>2.0</v>
      </c>
      <c r="I1209" s="118">
        <v>0.0</v>
      </c>
      <c r="J1209" s="119">
        <f t="shared" si="4"/>
        <v>2</v>
      </c>
      <c r="K1209" s="115" t="s">
        <v>5903</v>
      </c>
      <c r="L1209" s="121" t="str">
        <f t="shared" si="5"/>
        <v>PT16030058938525767738</v>
      </c>
      <c r="M1209" s="222" t="s">
        <v>5904</v>
      </c>
      <c r="N1209" s="122"/>
      <c r="O1209" s="122"/>
      <c r="P1209" s="119">
        <f t="shared" si="6"/>
        <v>2</v>
      </c>
      <c r="Q1209" s="124"/>
      <c r="R1209" s="124"/>
      <c r="S1209" s="153" t="s">
        <v>5905</v>
      </c>
      <c r="T1209" s="125"/>
      <c r="U1209" s="126" t="s">
        <v>697</v>
      </c>
      <c r="V1209" s="127" t="s">
        <v>1500</v>
      </c>
      <c r="W1209" s="129" t="str">
        <f t="shared" si="7"/>
        <v/>
      </c>
      <c r="X1209" s="129" t="str">
        <f t="shared" si="73"/>
        <v/>
      </c>
      <c r="Y1209" s="130" t="str">
        <f t="shared" si="74"/>
        <v>Chưa xác định</v>
      </c>
      <c r="Z1209" s="131" t="s">
        <v>3828</v>
      </c>
      <c r="AA1209" s="124"/>
      <c r="AB1209" s="132"/>
      <c r="AC1209" s="133"/>
      <c r="AD1209" s="134"/>
      <c r="AE1209" s="133"/>
      <c r="AF1209" s="135" t="str">
        <f t="array" ref="AF1209">xlookup($E:$E,'CLV2'!$A:$A,'CLV2'!E:E)</f>
        <v>2.VEGETABLES</v>
      </c>
      <c r="AG1209" s="135" t="str">
        <f t="shared" si="10"/>
        <v>Pack</v>
      </c>
      <c r="AH1209" s="136">
        <f t="shared" si="11"/>
        <v>1</v>
      </c>
      <c r="AI1209" s="137">
        <f t="array" ref="AI1209">XLOOKUP(E1209,'Đơn giá'!A:A,'Đơn giá'!D:D)</f>
        <v>4500</v>
      </c>
      <c r="AJ1209" s="138">
        <f t="shared" si="12"/>
        <v>9000</v>
      </c>
      <c r="AK1209" s="138">
        <f t="shared" si="13"/>
        <v>0</v>
      </c>
      <c r="AL1209" s="138">
        <f t="shared" si="14"/>
        <v>0</v>
      </c>
      <c r="AM1209" s="138">
        <f t="shared" si="15"/>
        <v>0</v>
      </c>
      <c r="AN1209" s="138">
        <f t="shared" si="16"/>
        <v>9000</v>
      </c>
      <c r="AO1209" s="139" t="str">
        <f t="array" ref="AO1209">XLOOKUP($D:$D,'DS ST'!$J:$J,'DS ST'!K:K)</f>
        <v>SC013823 - Lê Văn Ninh</v>
      </c>
      <c r="AP1209" s="139" t="str">
        <f t="array" ref="AP1209">XLOOKUP($D:$D,'DS ST'!$J:$J,'DS ST'!L:L)</f>
        <v>Võ Thị Huệ</v>
      </c>
      <c r="AQ1209" s="139" t="str">
        <f t="array" ref="AQ1209">XLOOKUP($D:$D,'DS ST'!$J:$J,'DS ST'!M:M)</f>
        <v>HCM 012</v>
      </c>
      <c r="AR1209" s="140"/>
      <c r="AS1209" s="140"/>
      <c r="AT1209" s="135" t="str">
        <f t="array" ref="AT1209">xlookup($E:$E,'CLV2'!$A:$A,'CLV2'!$F:$F)</f>
        <v>3.HERBS</v>
      </c>
      <c r="AU1209" s="135" t="str">
        <f t="array" ref="AU1209">xlookup($E:$E,'CLV2'!$A:$A,'CLV2'!$G:$G)</f>
        <v>4.Rau Thơm, Rau Nêm</v>
      </c>
      <c r="AV1209" s="142"/>
      <c r="AW1209" s="143"/>
      <c r="AX1209" s="144"/>
    </row>
    <row r="1210" ht="22.5" customHeight="1">
      <c r="A1210" s="113"/>
      <c r="B1210" s="114">
        <v>46236.0</v>
      </c>
      <c r="C1210" s="115" t="s">
        <v>1096</v>
      </c>
      <c r="D1210" s="221" t="str">
        <f>VLOOKUP(C1210,'DS ST'!A:B,2,0)</f>
        <v>NTU</v>
      </c>
      <c r="E1210" s="117">
        <v>8.936114400257E12</v>
      </c>
      <c r="F1210" s="115" t="s">
        <v>2092</v>
      </c>
      <c r="G1210" s="115" t="s">
        <v>29</v>
      </c>
      <c r="H1210" s="118">
        <v>2.0</v>
      </c>
      <c r="I1210" s="118">
        <v>0.0</v>
      </c>
      <c r="J1210" s="119">
        <f t="shared" si="4"/>
        <v>2</v>
      </c>
      <c r="K1210" s="115" t="s">
        <v>5903</v>
      </c>
      <c r="L1210" s="121" t="str">
        <f t="shared" si="5"/>
        <v>PT16030058936114400257</v>
      </c>
      <c r="M1210" s="222" t="s">
        <v>5904</v>
      </c>
      <c r="N1210" s="122"/>
      <c r="O1210" s="122"/>
      <c r="P1210" s="119">
        <f t="shared" si="6"/>
        <v>2</v>
      </c>
      <c r="Q1210" s="124"/>
      <c r="R1210" s="124"/>
      <c r="S1210" s="153" t="s">
        <v>5905</v>
      </c>
      <c r="T1210" s="125"/>
      <c r="U1210" s="126" t="s">
        <v>697</v>
      </c>
      <c r="V1210" s="127" t="s">
        <v>1500</v>
      </c>
      <c r="W1210" s="129" t="str">
        <f t="shared" si="7"/>
        <v/>
      </c>
      <c r="X1210" s="129" t="str">
        <f t="shared" si="73"/>
        <v/>
      </c>
      <c r="Y1210" s="130" t="str">
        <f t="shared" si="74"/>
        <v>Chưa xác định</v>
      </c>
      <c r="Z1210" s="131" t="s">
        <v>3828</v>
      </c>
      <c r="AA1210" s="124"/>
      <c r="AB1210" s="132"/>
      <c r="AC1210" s="133"/>
      <c r="AD1210" s="134"/>
      <c r="AE1210" s="133"/>
      <c r="AF1210" s="135" t="str">
        <f t="array" ref="AF1210">xlookup($E:$E,'CLV2'!$A:$A,'CLV2'!E:E)</f>
        <v>2.VEGETABLES</v>
      </c>
      <c r="AG1210" s="135" t="str">
        <f t="shared" si="10"/>
        <v>Pack</v>
      </c>
      <c r="AH1210" s="136">
        <f t="shared" si="11"/>
        <v>1</v>
      </c>
      <c r="AI1210" s="137">
        <f t="array" ref="AI1210">XLOOKUP(E1210,'Đơn giá'!A:A,'Đơn giá'!D:D)</f>
        <v>18900</v>
      </c>
      <c r="AJ1210" s="138">
        <f t="shared" si="12"/>
        <v>37800</v>
      </c>
      <c r="AK1210" s="138">
        <f t="shared" si="13"/>
        <v>0</v>
      </c>
      <c r="AL1210" s="138">
        <f t="shared" si="14"/>
        <v>0</v>
      </c>
      <c r="AM1210" s="138">
        <f t="shared" si="15"/>
        <v>0</v>
      </c>
      <c r="AN1210" s="138">
        <f t="shared" si="16"/>
        <v>37800</v>
      </c>
      <c r="AO1210" s="139" t="str">
        <f t="array" ref="AO1210">XLOOKUP($D:$D,'DS ST'!$J:$J,'DS ST'!K:K)</f>
        <v>SC013823 - Lê Văn Ninh</v>
      </c>
      <c r="AP1210" s="139" t="str">
        <f t="array" ref="AP1210">XLOOKUP($D:$D,'DS ST'!$J:$J,'DS ST'!L:L)</f>
        <v>Võ Thị Huệ</v>
      </c>
      <c r="AQ1210" s="139" t="str">
        <f t="array" ref="AQ1210">XLOOKUP($D:$D,'DS ST'!$J:$J,'DS ST'!M:M)</f>
        <v>HCM 012</v>
      </c>
      <c r="AR1210" s="140"/>
      <c r="AS1210" s="140"/>
      <c r="AT1210" s="135" t="str">
        <f t="array" ref="AT1210">xlookup($E:$E,'CLV2'!$A:$A,'CLV2'!$F:$F)</f>
        <v>3.LEAFY VEGGIES</v>
      </c>
      <c r="AU1210" s="135" t="str">
        <f t="array" ref="AU1210">xlookup($E:$E,'CLV2'!$A:$A,'CLV2'!$G:$G)</f>
        <v>4.Rau Ăn Lá Thông Dụng</v>
      </c>
      <c r="AV1210" s="142"/>
      <c r="AW1210" s="143"/>
      <c r="AX1210" s="144"/>
    </row>
    <row r="1211" ht="22.5" customHeight="1">
      <c r="A1211" s="113"/>
      <c r="B1211" s="114">
        <v>46236.0</v>
      </c>
      <c r="C1211" s="115" t="s">
        <v>1096</v>
      </c>
      <c r="D1211" s="221" t="str">
        <f>VLOOKUP(C1211,'DS ST'!A:B,2,0)</f>
        <v>NTU</v>
      </c>
      <c r="E1211" s="117">
        <v>8.936088900494E12</v>
      </c>
      <c r="F1211" s="115" t="s">
        <v>1361</v>
      </c>
      <c r="G1211" s="115" t="s">
        <v>29</v>
      </c>
      <c r="H1211" s="118">
        <v>1.0</v>
      </c>
      <c r="I1211" s="118">
        <v>0.0</v>
      </c>
      <c r="J1211" s="119">
        <f t="shared" si="4"/>
        <v>1</v>
      </c>
      <c r="K1211" s="115" t="s">
        <v>5903</v>
      </c>
      <c r="L1211" s="121" t="str">
        <f t="shared" si="5"/>
        <v>PT16030058936088900494</v>
      </c>
      <c r="M1211" s="222" t="s">
        <v>5904</v>
      </c>
      <c r="N1211" s="122"/>
      <c r="O1211" s="122"/>
      <c r="P1211" s="119">
        <f t="shared" si="6"/>
        <v>1</v>
      </c>
      <c r="Q1211" s="124"/>
      <c r="R1211" s="124"/>
      <c r="S1211" s="153" t="s">
        <v>5905</v>
      </c>
      <c r="T1211" s="125"/>
      <c r="U1211" s="126" t="s">
        <v>697</v>
      </c>
      <c r="V1211" s="127" t="s">
        <v>1500</v>
      </c>
      <c r="W1211" s="129" t="str">
        <f t="shared" si="7"/>
        <v/>
      </c>
      <c r="X1211" s="129" t="str">
        <f t="shared" si="73"/>
        <v/>
      </c>
      <c r="Y1211" s="130" t="str">
        <f t="shared" si="74"/>
        <v>Chưa xác định</v>
      </c>
      <c r="Z1211" s="131" t="s">
        <v>3828</v>
      </c>
      <c r="AA1211" s="124"/>
      <c r="AB1211" s="132"/>
      <c r="AC1211" s="133"/>
      <c r="AD1211" s="134"/>
      <c r="AE1211" s="133"/>
      <c r="AF1211" s="135" t="str">
        <f t="array" ref="AF1211">xlookup($E:$E,'CLV2'!$A:$A,'CLV2'!E:E)</f>
        <v>2.DELICA</v>
      </c>
      <c r="AG1211" s="135" t="str">
        <f t="shared" si="10"/>
        <v>Pack</v>
      </c>
      <c r="AH1211" s="136">
        <f t="shared" si="11"/>
        <v>1</v>
      </c>
      <c r="AI1211" s="137">
        <f t="array" ref="AI1211">XLOOKUP(E1211,'Đơn giá'!A:A,'Đơn giá'!D:D)</f>
        <v>4813</v>
      </c>
      <c r="AJ1211" s="138">
        <f t="shared" si="12"/>
        <v>4813</v>
      </c>
      <c r="AK1211" s="138">
        <f t="shared" si="13"/>
        <v>0</v>
      </c>
      <c r="AL1211" s="138">
        <f t="shared" si="14"/>
        <v>0</v>
      </c>
      <c r="AM1211" s="138">
        <f t="shared" si="15"/>
        <v>0</v>
      </c>
      <c r="AN1211" s="138">
        <f t="shared" si="16"/>
        <v>4813</v>
      </c>
      <c r="AO1211" s="139" t="str">
        <f t="array" ref="AO1211">XLOOKUP($D:$D,'DS ST'!$J:$J,'DS ST'!K:K)</f>
        <v>SC013823 - Lê Văn Ninh</v>
      </c>
      <c r="AP1211" s="139" t="str">
        <f t="array" ref="AP1211">XLOOKUP($D:$D,'DS ST'!$J:$J,'DS ST'!L:L)</f>
        <v>Võ Thị Huệ</v>
      </c>
      <c r="AQ1211" s="139" t="str">
        <f t="array" ref="AQ1211">XLOOKUP($D:$D,'DS ST'!$J:$J,'DS ST'!M:M)</f>
        <v>HCM 012</v>
      </c>
      <c r="AR1211" s="140"/>
      <c r="AS1211" s="140"/>
      <c r="AT1211" s="135" t="str">
        <f t="array" ref="AT1211">xlookup($E:$E,'CLV2'!$A:$A,'CLV2'!$F:$F)</f>
        <v>3.MATERIAL DELICA</v>
      </c>
      <c r="AU1211" s="135" t="str">
        <f t="array" ref="AU1211">xlookup($E:$E,'CLV2'!$A:$A,'CLV2'!$G:$G)</f>
        <v>4.BÚN TƯƠI CÁC LOẠI</v>
      </c>
      <c r="AV1211" s="142"/>
      <c r="AW1211" s="143"/>
      <c r="AX1211" s="144"/>
    </row>
    <row r="1212" ht="22.5" customHeight="1">
      <c r="A1212" s="113"/>
      <c r="B1212" s="114">
        <v>46236.0</v>
      </c>
      <c r="C1212" s="115" t="s">
        <v>1096</v>
      </c>
      <c r="D1212" s="221" t="str">
        <f>VLOOKUP(C1212,'DS ST'!A:B,2,0)</f>
        <v>NTU</v>
      </c>
      <c r="E1212" s="117">
        <v>8.936233970037E12</v>
      </c>
      <c r="F1212" s="115" t="s">
        <v>1365</v>
      </c>
      <c r="G1212" s="115" t="s">
        <v>116</v>
      </c>
      <c r="H1212" s="118">
        <v>1.0</v>
      </c>
      <c r="I1212" s="118">
        <v>0.0</v>
      </c>
      <c r="J1212" s="119">
        <f t="shared" si="4"/>
        <v>1</v>
      </c>
      <c r="K1212" s="115" t="s">
        <v>5903</v>
      </c>
      <c r="L1212" s="121" t="str">
        <f t="shared" si="5"/>
        <v>PT16030058936233970037</v>
      </c>
      <c r="M1212" s="222" t="s">
        <v>5904</v>
      </c>
      <c r="N1212" s="122"/>
      <c r="O1212" s="122"/>
      <c r="P1212" s="119">
        <f t="shared" si="6"/>
        <v>1</v>
      </c>
      <c r="Q1212" s="124"/>
      <c r="R1212" s="124"/>
      <c r="S1212" s="153" t="s">
        <v>5905</v>
      </c>
      <c r="T1212" s="125"/>
      <c r="U1212" s="126" t="s">
        <v>697</v>
      </c>
      <c r="V1212" s="127" t="s">
        <v>1500</v>
      </c>
      <c r="W1212" s="129" t="str">
        <f t="shared" si="7"/>
        <v/>
      </c>
      <c r="X1212" s="129" t="str">
        <f t="shared" si="73"/>
        <v/>
      </c>
      <c r="Y1212" s="130" t="str">
        <f t="shared" si="74"/>
        <v>Chưa xác định</v>
      </c>
      <c r="Z1212" s="131" t="s">
        <v>3828</v>
      </c>
      <c r="AA1212" s="124"/>
      <c r="AB1212" s="132"/>
      <c r="AC1212" s="133"/>
      <c r="AD1212" s="134"/>
      <c r="AE1212" s="133"/>
      <c r="AF1212" s="135" t="str">
        <f t="array" ref="AF1212">xlookup($E:$E,'CLV2'!$A:$A,'CLV2'!E:E)</f>
        <v>2.VEGETABLES</v>
      </c>
      <c r="AG1212" s="135" t="str">
        <f t="shared" si="10"/>
        <v>Pack</v>
      </c>
      <c r="AH1212" s="136">
        <f t="shared" si="11"/>
        <v>1</v>
      </c>
      <c r="AI1212" s="137">
        <f t="array" ref="AI1212">XLOOKUP(E1212,'Đơn giá'!A:A,'Đơn giá'!D:D)</f>
        <v>30595</v>
      </c>
      <c r="AJ1212" s="138">
        <f t="shared" si="12"/>
        <v>30595</v>
      </c>
      <c r="AK1212" s="138">
        <f t="shared" si="13"/>
        <v>0</v>
      </c>
      <c r="AL1212" s="138">
        <f t="shared" si="14"/>
        <v>0</v>
      </c>
      <c r="AM1212" s="138">
        <f t="shared" si="15"/>
        <v>0</v>
      </c>
      <c r="AN1212" s="138">
        <f t="shared" si="16"/>
        <v>30595</v>
      </c>
      <c r="AO1212" s="139" t="str">
        <f t="array" ref="AO1212">XLOOKUP($D:$D,'DS ST'!$J:$J,'DS ST'!K:K)</f>
        <v>SC013823 - Lê Văn Ninh</v>
      </c>
      <c r="AP1212" s="139" t="str">
        <f t="array" ref="AP1212">XLOOKUP($D:$D,'DS ST'!$J:$J,'DS ST'!L:L)</f>
        <v>Võ Thị Huệ</v>
      </c>
      <c r="AQ1212" s="139" t="str">
        <f t="array" ref="AQ1212">XLOOKUP($D:$D,'DS ST'!$J:$J,'DS ST'!M:M)</f>
        <v>HCM 012</v>
      </c>
      <c r="AR1212" s="140"/>
      <c r="AS1212" s="140"/>
      <c r="AT1212" s="135" t="str">
        <f t="array" ref="AT1212">xlookup($E:$E,'CLV2'!$A:$A,'CLV2'!$F:$F)</f>
        <v>3.FRUIT VEGGIES</v>
      </c>
      <c r="AU1212" s="135" t="str">
        <f t="array" ref="AU1212">xlookup($E:$E,'CLV2'!$A:$A,'CLV2'!$G:$G)</f>
        <v>4.Bắp, Đậu</v>
      </c>
      <c r="AV1212" s="142"/>
      <c r="AW1212" s="143"/>
      <c r="AX1212" s="144"/>
    </row>
    <row r="1213" ht="22.5" customHeight="1">
      <c r="A1213" s="113"/>
      <c r="B1213" s="114">
        <v>46236.0</v>
      </c>
      <c r="C1213" s="115" t="s">
        <v>1096</v>
      </c>
      <c r="D1213" s="221" t="str">
        <f>VLOOKUP(C1213,'DS ST'!A:B,2,0)</f>
        <v>NTU</v>
      </c>
      <c r="E1213" s="117">
        <v>8.938509616274E12</v>
      </c>
      <c r="F1213" s="115" t="s">
        <v>1448</v>
      </c>
      <c r="G1213" s="115" t="s">
        <v>311</v>
      </c>
      <c r="H1213" s="118">
        <v>5.0</v>
      </c>
      <c r="I1213" s="118">
        <v>0.0</v>
      </c>
      <c r="J1213" s="119">
        <f t="shared" si="4"/>
        <v>5</v>
      </c>
      <c r="K1213" s="115" t="s">
        <v>5903</v>
      </c>
      <c r="L1213" s="121" t="str">
        <f t="shared" si="5"/>
        <v>PT16030058938509616274</v>
      </c>
      <c r="M1213" s="222" t="s">
        <v>5904</v>
      </c>
      <c r="N1213" s="122"/>
      <c r="O1213" s="122"/>
      <c r="P1213" s="119">
        <f t="shared" si="6"/>
        <v>5</v>
      </c>
      <c r="Q1213" s="124"/>
      <c r="R1213" s="124"/>
      <c r="S1213" s="153" t="s">
        <v>5905</v>
      </c>
      <c r="T1213" s="125"/>
      <c r="U1213" s="126" t="s">
        <v>697</v>
      </c>
      <c r="V1213" s="127" t="s">
        <v>1500</v>
      </c>
      <c r="W1213" s="129" t="str">
        <f t="shared" si="7"/>
        <v/>
      </c>
      <c r="X1213" s="129" t="str">
        <f t="shared" si="73"/>
        <v/>
      </c>
      <c r="Y1213" s="130" t="str">
        <f t="shared" si="74"/>
        <v>Chưa xác định</v>
      </c>
      <c r="Z1213" s="131" t="s">
        <v>3828</v>
      </c>
      <c r="AA1213" s="124"/>
      <c r="AB1213" s="132"/>
      <c r="AC1213" s="133"/>
      <c r="AD1213" s="134"/>
      <c r="AE1213" s="133"/>
      <c r="AF1213" s="135" t="str">
        <f t="array" ref="AF1213">xlookup($E:$E,'CLV2'!$A:$A,'CLV2'!E:E)</f>
        <v>2.VEGETABLES</v>
      </c>
      <c r="AG1213" s="135" t="str">
        <f t="shared" si="10"/>
        <v>Pack</v>
      </c>
      <c r="AH1213" s="136">
        <f t="shared" si="11"/>
        <v>1</v>
      </c>
      <c r="AI1213" s="137">
        <f t="array" ref="AI1213">XLOOKUP(E1213,'Đơn giá'!A:A,'Đơn giá'!D:D)</f>
        <v>30150</v>
      </c>
      <c r="AJ1213" s="138">
        <f t="shared" si="12"/>
        <v>150750</v>
      </c>
      <c r="AK1213" s="138">
        <f t="shared" si="13"/>
        <v>0</v>
      </c>
      <c r="AL1213" s="138">
        <f t="shared" si="14"/>
        <v>0</v>
      </c>
      <c r="AM1213" s="138">
        <f t="shared" si="15"/>
        <v>0</v>
      </c>
      <c r="AN1213" s="138">
        <f t="shared" si="16"/>
        <v>150750</v>
      </c>
      <c r="AO1213" s="139" t="str">
        <f t="array" ref="AO1213">XLOOKUP($D:$D,'DS ST'!$J:$J,'DS ST'!K:K)</f>
        <v>SC013823 - Lê Văn Ninh</v>
      </c>
      <c r="AP1213" s="139" t="str">
        <f t="array" ref="AP1213">XLOOKUP($D:$D,'DS ST'!$J:$J,'DS ST'!L:L)</f>
        <v>Võ Thị Huệ</v>
      </c>
      <c r="AQ1213" s="139" t="str">
        <f t="array" ref="AQ1213">XLOOKUP($D:$D,'DS ST'!$J:$J,'DS ST'!M:M)</f>
        <v>HCM 012</v>
      </c>
      <c r="AR1213" s="140"/>
      <c r="AS1213" s="140"/>
      <c r="AT1213" s="135" t="str">
        <f t="array" ref="AT1213">xlookup($E:$E,'CLV2'!$A:$A,'CLV2'!$F:$F)</f>
        <v>3.HERBS</v>
      </c>
      <c r="AU1213" s="135" t="str">
        <f t="array" ref="AU1213">xlookup($E:$E,'CLV2'!$A:$A,'CLV2'!$G:$G)</f>
        <v>4.Hành, Tỏi</v>
      </c>
      <c r="AV1213" s="142"/>
      <c r="AW1213" s="143"/>
      <c r="AX1213" s="144"/>
    </row>
    <row r="1214" ht="22.5" customHeight="1">
      <c r="A1214" s="113"/>
      <c r="B1214" s="114">
        <v>46236.0</v>
      </c>
      <c r="C1214" s="115" t="s">
        <v>870</v>
      </c>
      <c r="D1214" s="116" t="str">
        <f>VLOOKUP(C1214,'DS ST'!A:B,2,0)</f>
        <v>CN1</v>
      </c>
      <c r="E1214" s="117">
        <v>1100816.0</v>
      </c>
      <c r="F1214" s="115" t="s">
        <v>919</v>
      </c>
      <c r="G1214" s="115" t="s">
        <v>104</v>
      </c>
      <c r="H1214" s="118">
        <v>15.2</v>
      </c>
      <c r="I1214" s="118">
        <v>15.16</v>
      </c>
      <c r="J1214" s="119">
        <f t="shared" si="4"/>
        <v>0.04</v>
      </c>
      <c r="K1214" s="115" t="s">
        <v>5907</v>
      </c>
      <c r="L1214" s="121" t="str">
        <f t="shared" si="5"/>
        <v>PT16030041100816</v>
      </c>
      <c r="M1214" s="219" t="s">
        <v>5908</v>
      </c>
      <c r="N1214" s="122">
        <v>0.03999999999999915</v>
      </c>
      <c r="O1214" s="122"/>
      <c r="P1214" s="119">
        <f t="shared" si="6"/>
        <v>0</v>
      </c>
      <c r="Q1214" s="124"/>
      <c r="R1214" s="124"/>
      <c r="S1214" s="124"/>
      <c r="T1214" s="125" t="s">
        <v>695</v>
      </c>
      <c r="U1214" s="126" t="s">
        <v>697</v>
      </c>
      <c r="V1214" s="127" t="s">
        <v>492</v>
      </c>
      <c r="W1214" s="129" t="str">
        <f t="shared" si="7"/>
        <v>Hao hụt</v>
      </c>
      <c r="X1214" s="129" t="str">
        <f t="shared" si="73"/>
        <v/>
      </c>
      <c r="Y1214" s="154" t="s">
        <v>499</v>
      </c>
      <c r="Z1214" s="131" t="s">
        <v>745</v>
      </c>
      <c r="AA1214" s="124"/>
      <c r="AB1214" s="132"/>
      <c r="AC1214" s="133"/>
      <c r="AD1214" s="134"/>
      <c r="AE1214" s="133"/>
      <c r="AF1214" s="135" t="str">
        <f t="array" ref="AF1214">xlookup($E:$E,'CLV2'!$A:$A,'CLV2'!E:E)</f>
        <v>2.FRUITS</v>
      </c>
      <c r="AG1214" s="135" t="str">
        <f t="shared" si="10"/>
        <v>KG</v>
      </c>
      <c r="AH1214" s="136">
        <f t="shared" si="11"/>
        <v>0.002631578947</v>
      </c>
      <c r="AI1214" s="137">
        <f t="array" ref="AI1214">XLOOKUP(E1214,'Đơn giá'!A:A,'Đơn giá'!D:D)</f>
        <v>19000</v>
      </c>
      <c r="AJ1214" s="138">
        <f t="shared" si="12"/>
        <v>760</v>
      </c>
      <c r="AK1214" s="138">
        <f t="shared" si="13"/>
        <v>760</v>
      </c>
      <c r="AL1214" s="138">
        <f t="shared" si="14"/>
        <v>0</v>
      </c>
      <c r="AM1214" s="138">
        <f t="shared" si="15"/>
        <v>0</v>
      </c>
      <c r="AN1214" s="138">
        <f t="shared" si="16"/>
        <v>0</v>
      </c>
      <c r="AO1214" s="139" t="str">
        <f t="array" ref="AO1214">XLOOKUP($D:$D,'DS ST'!$J:$J,'DS ST'!K:K)</f>
        <v>SC013823 - Lê Văn Ninh</v>
      </c>
      <c r="AP1214" s="139" t="str">
        <f t="array" ref="AP1214">XLOOKUP($D:$D,'DS ST'!$J:$J,'DS ST'!L:L)</f>
        <v>Võ Thị Huệ</v>
      </c>
      <c r="AQ1214" s="139" t="str">
        <f t="array" ref="AQ1214">XLOOKUP($D:$D,'DS ST'!$J:$J,'DS ST'!M:M)</f>
        <v>HCM 012</v>
      </c>
      <c r="AR1214" s="140"/>
      <c r="AS1214" s="140"/>
      <c r="AT1214" s="135" t="str">
        <f t="array" ref="AT1214">xlookup($E:$E,'CLV2'!$A:$A,'CLV2'!$F:$F)</f>
        <v>3.LOCAL FRUITS</v>
      </c>
      <c r="AU1214" s="135" t="str">
        <f t="array" ref="AU1214">xlookup($E:$E,'CLV2'!$A:$A,'CLV2'!$G:$G)</f>
        <v>4.Dưa Hấu</v>
      </c>
      <c r="AV1214" s="142"/>
      <c r="AW1214" s="143"/>
      <c r="AX1214" s="144"/>
    </row>
    <row r="1215" ht="22.5" customHeight="1">
      <c r="A1215" s="113"/>
      <c r="B1215" s="114">
        <v>46236.0</v>
      </c>
      <c r="C1215" s="115" t="s">
        <v>870</v>
      </c>
      <c r="D1215" s="116" t="str">
        <f>VLOOKUP(C1215,'DS ST'!A:B,2,0)</f>
        <v>CN1</v>
      </c>
      <c r="E1215" s="117">
        <v>1100917.0</v>
      </c>
      <c r="F1215" s="115" t="s">
        <v>928</v>
      </c>
      <c r="G1215" s="115" t="s">
        <v>104</v>
      </c>
      <c r="H1215" s="118">
        <v>5.6</v>
      </c>
      <c r="I1215" s="118">
        <v>5.56</v>
      </c>
      <c r="J1215" s="119">
        <f t="shared" si="4"/>
        <v>0.04</v>
      </c>
      <c r="K1215" s="115" t="s">
        <v>5907</v>
      </c>
      <c r="L1215" s="121" t="str">
        <f t="shared" si="5"/>
        <v>PT16030041100917</v>
      </c>
      <c r="M1215" s="219" t="s">
        <v>5908</v>
      </c>
      <c r="N1215" s="122">
        <v>0.040000000000000036</v>
      </c>
      <c r="O1215" s="122"/>
      <c r="P1215" s="119">
        <f t="shared" si="6"/>
        <v>0</v>
      </c>
      <c r="Q1215" s="124"/>
      <c r="R1215" s="124"/>
      <c r="S1215" s="124"/>
      <c r="T1215" s="125" t="s">
        <v>695</v>
      </c>
      <c r="U1215" s="126" t="s">
        <v>697</v>
      </c>
      <c r="V1215" s="127" t="s">
        <v>492</v>
      </c>
      <c r="W1215" s="129" t="str">
        <f t="shared" si="7"/>
        <v>Hao hụt</v>
      </c>
      <c r="X1215" s="129" t="str">
        <f t="shared" si="73"/>
        <v/>
      </c>
      <c r="Y1215" s="154" t="s">
        <v>499</v>
      </c>
      <c r="Z1215" s="131" t="s">
        <v>745</v>
      </c>
      <c r="AA1215" s="124"/>
      <c r="AB1215" s="132"/>
      <c r="AC1215" s="133"/>
      <c r="AD1215" s="134"/>
      <c r="AE1215" s="133"/>
      <c r="AF1215" s="135" t="str">
        <f t="array" ref="AF1215">xlookup($E:$E,'CLV2'!$A:$A,'CLV2'!E:E)</f>
        <v>2.VEGETABLES</v>
      </c>
      <c r="AG1215" s="135" t="str">
        <f t="shared" si="10"/>
        <v>KG</v>
      </c>
      <c r="AH1215" s="136">
        <f t="shared" si="11"/>
        <v>0.007142857143</v>
      </c>
      <c r="AI1215" s="137">
        <f t="array" ref="AI1215">XLOOKUP(E1215,'Đơn giá'!A:A,'Đơn giá'!D:D)</f>
        <v>24500</v>
      </c>
      <c r="AJ1215" s="138">
        <f t="shared" si="12"/>
        <v>980</v>
      </c>
      <c r="AK1215" s="138">
        <f t="shared" si="13"/>
        <v>980</v>
      </c>
      <c r="AL1215" s="138">
        <f t="shared" si="14"/>
        <v>0</v>
      </c>
      <c r="AM1215" s="138">
        <f t="shared" si="15"/>
        <v>0</v>
      </c>
      <c r="AN1215" s="138">
        <f t="shared" si="16"/>
        <v>0</v>
      </c>
      <c r="AO1215" s="139" t="str">
        <f t="array" ref="AO1215">XLOOKUP($D:$D,'DS ST'!$J:$J,'DS ST'!K:K)</f>
        <v>SC013823 - Lê Văn Ninh</v>
      </c>
      <c r="AP1215" s="139" t="str">
        <f t="array" ref="AP1215">XLOOKUP($D:$D,'DS ST'!$J:$J,'DS ST'!L:L)</f>
        <v>Võ Thị Huệ</v>
      </c>
      <c r="AQ1215" s="139" t="str">
        <f t="array" ref="AQ1215">XLOOKUP($D:$D,'DS ST'!$J:$J,'DS ST'!M:M)</f>
        <v>HCM 012</v>
      </c>
      <c r="AR1215" s="140"/>
      <c r="AS1215" s="140"/>
      <c r="AT1215" s="135" t="str">
        <f t="array" ref="AT1215">xlookup($E:$E,'CLV2'!$A:$A,'CLV2'!$F:$F)</f>
        <v>3.FRUIT VEGGIES</v>
      </c>
      <c r="AU1215" s="135" t="str">
        <f t="array" ref="AU1215">xlookup($E:$E,'CLV2'!$A:$A,'CLV2'!$G:$G)</f>
        <v>4.Bầu, Bí, Mướp</v>
      </c>
      <c r="AV1215" s="142"/>
      <c r="AW1215" s="143"/>
      <c r="AX1215" s="144"/>
    </row>
    <row r="1216" ht="22.5" customHeight="1">
      <c r="A1216" s="113"/>
      <c r="B1216" s="114">
        <v>46236.0</v>
      </c>
      <c r="C1216" s="115" t="s">
        <v>870</v>
      </c>
      <c r="D1216" s="116" t="str">
        <f>VLOOKUP(C1216,'DS ST'!A:B,2,0)</f>
        <v>CN1</v>
      </c>
      <c r="E1216" s="117">
        <v>1101079.0</v>
      </c>
      <c r="F1216" s="115" t="s">
        <v>2047</v>
      </c>
      <c r="G1216" s="115" t="s">
        <v>104</v>
      </c>
      <c r="H1216" s="118">
        <v>3.0</v>
      </c>
      <c r="I1216" s="118">
        <v>2.96</v>
      </c>
      <c r="J1216" s="119">
        <f t="shared" si="4"/>
        <v>0.04</v>
      </c>
      <c r="K1216" s="115" t="s">
        <v>5907</v>
      </c>
      <c r="L1216" s="121" t="str">
        <f t="shared" si="5"/>
        <v>PT16030041101079</v>
      </c>
      <c r="M1216" s="219" t="s">
        <v>5908</v>
      </c>
      <c r="N1216" s="122">
        <v>0.040000000000000036</v>
      </c>
      <c r="O1216" s="122"/>
      <c r="P1216" s="119">
        <f t="shared" si="6"/>
        <v>0</v>
      </c>
      <c r="Q1216" s="124"/>
      <c r="R1216" s="124"/>
      <c r="S1216" s="124"/>
      <c r="T1216" s="125" t="s">
        <v>695</v>
      </c>
      <c r="U1216" s="126" t="s">
        <v>697</v>
      </c>
      <c r="V1216" s="127" t="s">
        <v>492</v>
      </c>
      <c r="W1216" s="129" t="str">
        <f t="shared" si="7"/>
        <v>Hao hụt</v>
      </c>
      <c r="X1216" s="129" t="str">
        <f t="shared" si="73"/>
        <v/>
      </c>
      <c r="Y1216" s="154" t="s">
        <v>499</v>
      </c>
      <c r="Z1216" s="131" t="s">
        <v>745</v>
      </c>
      <c r="AA1216" s="124"/>
      <c r="AB1216" s="132"/>
      <c r="AC1216" s="133"/>
      <c r="AD1216" s="134"/>
      <c r="AE1216" s="133"/>
      <c r="AF1216" s="135" t="str">
        <f t="array" ref="AF1216">xlookup($E:$E,'CLV2'!$A:$A,'CLV2'!E:E)</f>
        <v>2.FRUITS</v>
      </c>
      <c r="AG1216" s="135" t="str">
        <f t="shared" si="10"/>
        <v>KG</v>
      </c>
      <c r="AH1216" s="136">
        <f t="shared" si="11"/>
        <v>0.01333333333</v>
      </c>
      <c r="AI1216" s="137">
        <f t="array" ref="AI1216">XLOOKUP(E1216,'Đơn giá'!A:A,'Đơn giá'!D:D)</f>
        <v>69416</v>
      </c>
      <c r="AJ1216" s="138">
        <f t="shared" si="12"/>
        <v>2776.64</v>
      </c>
      <c r="AK1216" s="138">
        <f t="shared" si="13"/>
        <v>2776.64</v>
      </c>
      <c r="AL1216" s="138">
        <f t="shared" si="14"/>
        <v>0</v>
      </c>
      <c r="AM1216" s="138">
        <f t="shared" si="15"/>
        <v>0</v>
      </c>
      <c r="AN1216" s="138">
        <f t="shared" si="16"/>
        <v>0</v>
      </c>
      <c r="AO1216" s="139" t="str">
        <f t="array" ref="AO1216">XLOOKUP($D:$D,'DS ST'!$J:$J,'DS ST'!K:K)</f>
        <v>SC013823 - Lê Văn Ninh</v>
      </c>
      <c r="AP1216" s="139" t="str">
        <f t="array" ref="AP1216">XLOOKUP($D:$D,'DS ST'!$J:$J,'DS ST'!L:L)</f>
        <v>Võ Thị Huệ</v>
      </c>
      <c r="AQ1216" s="139" t="str">
        <f t="array" ref="AQ1216">XLOOKUP($D:$D,'DS ST'!$J:$J,'DS ST'!M:M)</f>
        <v>HCM 012</v>
      </c>
      <c r="AR1216" s="140"/>
      <c r="AS1216" s="140"/>
      <c r="AT1216" s="135" t="str">
        <f t="array" ref="AT1216">xlookup($E:$E,'CLV2'!$A:$A,'CLV2'!$F:$F)</f>
        <v>3.LOCAL FRUITS</v>
      </c>
      <c r="AU1216" s="135" t="str">
        <f t="array" ref="AU1216">xlookup($E:$E,'CLV2'!$A:$A,'CLV2'!$G:$G)</f>
        <v>4.Bơ</v>
      </c>
      <c r="AV1216" s="142"/>
      <c r="AW1216" s="143"/>
      <c r="AX1216" s="144"/>
    </row>
    <row r="1217" ht="22.5" customHeight="1">
      <c r="A1217" s="113"/>
      <c r="B1217" s="114">
        <v>46236.0</v>
      </c>
      <c r="C1217" s="115" t="s">
        <v>870</v>
      </c>
      <c r="D1217" s="116" t="str">
        <f>VLOOKUP(C1217,'DS ST'!A:B,2,0)</f>
        <v>CN1</v>
      </c>
      <c r="E1217" s="117">
        <v>1101366.0</v>
      </c>
      <c r="F1217" s="115" t="s">
        <v>1804</v>
      </c>
      <c r="G1217" s="115" t="s">
        <v>104</v>
      </c>
      <c r="H1217" s="118">
        <v>1.5</v>
      </c>
      <c r="I1217" s="118">
        <v>0.0</v>
      </c>
      <c r="J1217" s="119">
        <f t="shared" si="4"/>
        <v>1.5</v>
      </c>
      <c r="K1217" s="115" t="s">
        <v>5907</v>
      </c>
      <c r="L1217" s="121" t="str">
        <f t="shared" si="5"/>
        <v>PT16030041101366</v>
      </c>
      <c r="M1217" s="219" t="s">
        <v>5908</v>
      </c>
      <c r="N1217" s="122"/>
      <c r="O1217" s="122"/>
      <c r="P1217" s="119">
        <f t="shared" si="6"/>
        <v>1.5</v>
      </c>
      <c r="Q1217" s="124"/>
      <c r="R1217" s="124"/>
      <c r="S1217" s="124"/>
      <c r="T1217" s="125"/>
      <c r="U1217" s="126" t="s">
        <v>697</v>
      </c>
      <c r="V1217" s="127" t="s">
        <v>1500</v>
      </c>
      <c r="W1217" s="129" t="str">
        <f t="shared" si="7"/>
        <v/>
      </c>
      <c r="X1217" s="129" t="str">
        <f t="shared" si="73"/>
        <v/>
      </c>
      <c r="Y1217" s="130" t="str">
        <f t="shared" ref="Y1217:Y1218" si="75">IF(N(P1217)&lt;=0,"",IF(OR(T1217="Hình KDB",T1217="Hình tele",ISNUMBER(SEARCH("Hình KDB",T1217)),ISNUMBER(SEARCH("Hình tele",T1217)),ISNUMBER(SEARCH("sai code",T1217)),ISNUMBER(SEARCH("Thiếu kiện",U1217))),"Kho rau",IF(AND(T1217&lt;&gt;"Hình KDB",T1217&lt;&gt;"Hình tele"),"Chưa xác định",IF(N(O1217)&gt;0,IF(OR(T1217="Hình KDB",T1217="Hình tele",ISNUMBER(SEARCH("Hình KDB",T1217)),ISNUMBER(SEARCH("Hình tele",T1217)),ISNUMBER(SEARCH("sai code",T1217)),ISNUMBER(SEARCH("Thiếu kiện",U1217))),"Kho rau","Chưa xác định"),IF(OR(T1217="Hình KDB",T1217="Hình tele",ISNUMBER(SEARCH("Hình KDB",T1217)),ISNUMBER(SEARCH("Hình tele",T1217)),ISNUMBER(SEARCH("sai code",T1217)),ISNUMBER(SEARCH("Thiếu kiện",U1217))),"Kho rau",IF(V1217="Chưa xác định","Chưa xác định",IF(OR(V1217="DC giao thiếu",V1217="TX giao thiếu kiện",V1217="Hàng không đạt CL"),"Kho rau","")))))))</f>
        <v>Chưa xác định</v>
      </c>
      <c r="Z1217" s="131" t="s">
        <v>3828</v>
      </c>
      <c r="AA1217" s="124"/>
      <c r="AB1217" s="132"/>
      <c r="AC1217" s="133"/>
      <c r="AD1217" s="134"/>
      <c r="AE1217" s="133"/>
      <c r="AF1217" s="135" t="str">
        <f t="array" ref="AF1217">xlookup($E:$E,'CLV2'!$A:$A,'CLV2'!E:E)</f>
        <v>2.VEGETABLES</v>
      </c>
      <c r="AG1217" s="135" t="str">
        <f t="shared" si="10"/>
        <v>KG</v>
      </c>
      <c r="AH1217" s="136">
        <f t="shared" si="11"/>
        <v>1</v>
      </c>
      <c r="AI1217" s="137">
        <f t="array" ref="AI1217">XLOOKUP(E1217,'Đơn giá'!A:A,'Đơn giá'!D:D)</f>
        <v>55000</v>
      </c>
      <c r="AJ1217" s="138">
        <f t="shared" si="12"/>
        <v>82500</v>
      </c>
      <c r="AK1217" s="138">
        <f t="shared" si="13"/>
        <v>0</v>
      </c>
      <c r="AL1217" s="138">
        <f t="shared" si="14"/>
        <v>0</v>
      </c>
      <c r="AM1217" s="138">
        <f t="shared" si="15"/>
        <v>0</v>
      </c>
      <c r="AN1217" s="138">
        <f t="shared" si="16"/>
        <v>82500</v>
      </c>
      <c r="AO1217" s="139" t="str">
        <f t="array" ref="AO1217">XLOOKUP($D:$D,'DS ST'!$J:$J,'DS ST'!K:K)</f>
        <v>SC013823 - Lê Văn Ninh</v>
      </c>
      <c r="AP1217" s="139" t="str">
        <f t="array" ref="AP1217">XLOOKUP($D:$D,'DS ST'!$J:$J,'DS ST'!L:L)</f>
        <v>Võ Thị Huệ</v>
      </c>
      <c r="AQ1217" s="139" t="str">
        <f t="array" ref="AQ1217">XLOOKUP($D:$D,'DS ST'!$J:$J,'DS ST'!M:M)</f>
        <v>HCM 012</v>
      </c>
      <c r="AR1217" s="140"/>
      <c r="AS1217" s="140"/>
      <c r="AT1217" s="135" t="str">
        <f t="array" ref="AT1217">xlookup($E:$E,'CLV2'!$A:$A,'CLV2'!$F:$F)</f>
        <v>3.LEAFY VEGGIES</v>
      </c>
      <c r="AU1217" s="135" t="str">
        <f t="array" ref="AU1217">xlookup($E:$E,'CLV2'!$A:$A,'CLV2'!$G:$G)</f>
        <v>4.Rau Ăn Bông</v>
      </c>
      <c r="AV1217" s="142"/>
      <c r="AW1217" s="143"/>
      <c r="AX1217" s="144"/>
    </row>
    <row r="1218" ht="22.5" customHeight="1">
      <c r="A1218" s="113"/>
      <c r="B1218" s="114">
        <v>46236.0</v>
      </c>
      <c r="C1218" s="115" t="s">
        <v>1166</v>
      </c>
      <c r="D1218" s="116" t="str">
        <f>VLOOKUP(C1218,'DS ST'!A:B,2,0)</f>
        <v>Q50</v>
      </c>
      <c r="E1218" s="117">
        <v>11703.0</v>
      </c>
      <c r="F1218" s="115" t="s">
        <v>2676</v>
      </c>
      <c r="G1218" s="115" t="s">
        <v>56</v>
      </c>
      <c r="H1218" s="118">
        <v>1.0</v>
      </c>
      <c r="I1218" s="118">
        <v>0.0</v>
      </c>
      <c r="J1218" s="119">
        <f t="shared" si="4"/>
        <v>1</v>
      </c>
      <c r="K1218" s="115" t="s">
        <v>5909</v>
      </c>
      <c r="L1218" s="121" t="str">
        <f t="shared" si="5"/>
        <v>PT160300311703</v>
      </c>
      <c r="M1218" s="219" t="s">
        <v>5910</v>
      </c>
      <c r="N1218" s="122"/>
      <c r="O1218" s="122"/>
      <c r="P1218" s="119">
        <f t="shared" si="6"/>
        <v>1</v>
      </c>
      <c r="Q1218" s="124"/>
      <c r="R1218" s="124"/>
      <c r="S1218" s="124"/>
      <c r="T1218" s="125"/>
      <c r="U1218" s="126" t="s">
        <v>697</v>
      </c>
      <c r="V1218" s="127" t="s">
        <v>1500</v>
      </c>
      <c r="W1218" s="129" t="str">
        <f t="shared" si="7"/>
        <v/>
      </c>
      <c r="X1218" s="129" t="str">
        <f t="shared" si="73"/>
        <v/>
      </c>
      <c r="Y1218" s="130" t="str">
        <f t="shared" si="75"/>
        <v>Chưa xác định</v>
      </c>
      <c r="Z1218" s="131" t="s">
        <v>3828</v>
      </c>
      <c r="AA1218" s="124"/>
      <c r="AB1218" s="132"/>
      <c r="AC1218" s="133"/>
      <c r="AD1218" s="134"/>
      <c r="AE1218" s="133"/>
      <c r="AF1218" s="135" t="str">
        <f t="array" ref="AF1218">xlookup($E:$E,'CLV2'!$A:$A,'CLV2'!E:E)</f>
        <v>2.VEGETABLES</v>
      </c>
      <c r="AG1218" s="135" t="str">
        <f t="shared" si="10"/>
        <v>Pack</v>
      </c>
      <c r="AH1218" s="136">
        <f t="shared" si="11"/>
        <v>1</v>
      </c>
      <c r="AI1218" s="137">
        <f t="array" ref="AI1218">XLOOKUP(E1218,'Đơn giá'!A:A,'Đơn giá'!D:D)</f>
        <v>30328</v>
      </c>
      <c r="AJ1218" s="138">
        <f t="shared" si="12"/>
        <v>30328</v>
      </c>
      <c r="AK1218" s="138">
        <f t="shared" si="13"/>
        <v>0</v>
      </c>
      <c r="AL1218" s="138">
        <f t="shared" si="14"/>
        <v>0</v>
      </c>
      <c r="AM1218" s="138">
        <f t="shared" si="15"/>
        <v>0</v>
      </c>
      <c r="AN1218" s="138">
        <f t="shared" si="16"/>
        <v>30328</v>
      </c>
      <c r="AO1218" s="139" t="str">
        <f t="array" ref="AO1218">XLOOKUP($D:$D,'DS ST'!$J:$J,'DS ST'!K:K)</f>
        <v>SC005255 - Hồng Trọng Nghĩa</v>
      </c>
      <c r="AP1218" s="139" t="str">
        <f t="array" ref="AP1218">XLOOKUP($D:$D,'DS ST'!$J:$J,'DS ST'!L:L)</f>
        <v>Võ Thị Huệ</v>
      </c>
      <c r="AQ1218" s="139" t="str">
        <f t="array" ref="AQ1218">XLOOKUP($D:$D,'DS ST'!$J:$J,'DS ST'!M:M)</f>
        <v>HCM 022</v>
      </c>
      <c r="AR1218" s="140"/>
      <c r="AS1218" s="140"/>
      <c r="AT1218" s="135" t="str">
        <f t="array" ref="AT1218">xlookup($E:$E,'CLV2'!$A:$A,'CLV2'!$F:$F)</f>
        <v>3.MUSHROOM</v>
      </c>
      <c r="AU1218" s="135" t="str">
        <f t="array" ref="AU1218">xlookup($E:$E,'CLV2'!$A:$A,'CLV2'!$G:$G)</f>
        <v>4.Nấm Cục</v>
      </c>
      <c r="AV1218" s="142"/>
      <c r="AW1218" s="143"/>
      <c r="AX1218" s="144"/>
    </row>
    <row r="1219" ht="22.5" customHeight="1">
      <c r="A1219" s="113"/>
      <c r="B1219" s="114">
        <v>46236.0</v>
      </c>
      <c r="C1219" s="115" t="s">
        <v>1166</v>
      </c>
      <c r="D1219" s="116" t="str">
        <f>VLOOKUP(C1219,'DS ST'!A:B,2,0)</f>
        <v>Q50</v>
      </c>
      <c r="E1219" s="117">
        <v>1101077.0</v>
      </c>
      <c r="F1219" s="115" t="s">
        <v>1002</v>
      </c>
      <c r="G1219" s="115" t="s">
        <v>104</v>
      </c>
      <c r="H1219" s="118">
        <v>3.0</v>
      </c>
      <c r="I1219" s="118">
        <v>2.8</v>
      </c>
      <c r="J1219" s="119">
        <f t="shared" si="4"/>
        <v>0.2</v>
      </c>
      <c r="K1219" s="115" t="s">
        <v>5909</v>
      </c>
      <c r="L1219" s="121" t="str">
        <f t="shared" si="5"/>
        <v>PT16030031101077</v>
      </c>
      <c r="M1219" s="219" t="s">
        <v>5910</v>
      </c>
      <c r="N1219" s="122"/>
      <c r="O1219" s="122"/>
      <c r="P1219" s="119">
        <f t="shared" si="6"/>
        <v>0.2</v>
      </c>
      <c r="Q1219" s="124"/>
      <c r="R1219" s="124"/>
      <c r="S1219" s="124"/>
      <c r="T1219" s="125" t="s">
        <v>695</v>
      </c>
      <c r="U1219" s="126" t="s">
        <v>697</v>
      </c>
      <c r="V1219" s="127" t="s">
        <v>1500</v>
      </c>
      <c r="W1219" s="129" t="str">
        <f t="shared" si="7"/>
        <v/>
      </c>
      <c r="X1219" s="129" t="str">
        <f t="shared" si="73"/>
        <v/>
      </c>
      <c r="Y1219" s="154" t="s">
        <v>499</v>
      </c>
      <c r="Z1219" s="131" t="s">
        <v>745</v>
      </c>
      <c r="AA1219" s="124"/>
      <c r="AB1219" s="132"/>
      <c r="AC1219" s="133"/>
      <c r="AD1219" s="134"/>
      <c r="AE1219" s="133"/>
      <c r="AF1219" s="135" t="str">
        <f t="array" ref="AF1219">xlookup($E:$E,'CLV2'!$A:$A,'CLV2'!E:E)</f>
        <v>2.FRUITS</v>
      </c>
      <c r="AG1219" s="135" t="str">
        <f t="shared" si="10"/>
        <v>KG</v>
      </c>
      <c r="AH1219" s="136">
        <f t="shared" si="11"/>
        <v>0.06666666667</v>
      </c>
      <c r="AI1219" s="137">
        <f t="array" ref="AI1219">XLOOKUP(E1219,'Đơn giá'!A:A,'Đơn giá'!D:D)</f>
        <v>45000</v>
      </c>
      <c r="AJ1219" s="138">
        <f t="shared" si="12"/>
        <v>9000</v>
      </c>
      <c r="AK1219" s="138">
        <f t="shared" si="13"/>
        <v>0</v>
      </c>
      <c r="AL1219" s="138">
        <f t="shared" si="14"/>
        <v>0</v>
      </c>
      <c r="AM1219" s="138">
        <f t="shared" si="15"/>
        <v>9000</v>
      </c>
      <c r="AN1219" s="138">
        <f t="shared" si="16"/>
        <v>0</v>
      </c>
      <c r="AO1219" s="139" t="str">
        <f t="array" ref="AO1219">XLOOKUP($D:$D,'DS ST'!$J:$J,'DS ST'!K:K)</f>
        <v>SC005255 - Hồng Trọng Nghĩa</v>
      </c>
      <c r="AP1219" s="139" t="str">
        <f t="array" ref="AP1219">XLOOKUP($D:$D,'DS ST'!$J:$J,'DS ST'!L:L)</f>
        <v>Võ Thị Huệ</v>
      </c>
      <c r="AQ1219" s="139" t="str">
        <f t="array" ref="AQ1219">XLOOKUP($D:$D,'DS ST'!$J:$J,'DS ST'!M:M)</f>
        <v>HCM 022</v>
      </c>
      <c r="AR1219" s="140"/>
      <c r="AS1219" s="140"/>
      <c r="AT1219" s="135" t="str">
        <f t="array" ref="AT1219">xlookup($E:$E,'CLV2'!$A:$A,'CLV2'!$F:$F)</f>
        <v>3.LOCAL FRUITS</v>
      </c>
      <c r="AU1219" s="135" t="str">
        <f t="array" ref="AU1219">xlookup($E:$E,'CLV2'!$A:$A,'CLV2'!$G:$G)</f>
        <v>4.Trái Cây Đa Dạng</v>
      </c>
      <c r="AV1219" s="142"/>
      <c r="AW1219" s="143"/>
      <c r="AX1219" s="144"/>
    </row>
    <row r="1220" ht="22.5" customHeight="1">
      <c r="A1220" s="113"/>
      <c r="B1220" s="114">
        <v>46236.0</v>
      </c>
      <c r="C1220" s="115" t="s">
        <v>1251</v>
      </c>
      <c r="D1220" s="116" t="str">
        <f>VLOOKUP(C1220,'DS ST'!A:B,2,0)</f>
        <v>WGA</v>
      </c>
      <c r="E1220" s="117">
        <v>1100992.0</v>
      </c>
      <c r="F1220" s="115" t="s">
        <v>641</v>
      </c>
      <c r="G1220" s="115" t="s">
        <v>104</v>
      </c>
      <c r="H1220" s="118">
        <v>10.0</v>
      </c>
      <c r="I1220" s="118">
        <v>9.94</v>
      </c>
      <c r="J1220" s="119">
        <f t="shared" si="4"/>
        <v>0.06</v>
      </c>
      <c r="K1220" s="115" t="s">
        <v>5911</v>
      </c>
      <c r="L1220" s="121" t="str">
        <f t="shared" si="5"/>
        <v>PT16030011100992</v>
      </c>
      <c r="M1220" s="219" t="s">
        <v>5912</v>
      </c>
      <c r="N1220" s="122">
        <v>0.0600000000000005</v>
      </c>
      <c r="O1220" s="122"/>
      <c r="P1220" s="119">
        <f t="shared" si="6"/>
        <v>0</v>
      </c>
      <c r="Q1220" s="124"/>
      <c r="R1220" s="124"/>
      <c r="S1220" s="124"/>
      <c r="T1220" s="125" t="s">
        <v>695</v>
      </c>
      <c r="U1220" s="126" t="s">
        <v>697</v>
      </c>
      <c r="V1220" s="127" t="s">
        <v>492</v>
      </c>
      <c r="W1220" s="129" t="str">
        <f t="shared" si="7"/>
        <v>Hao hụt</v>
      </c>
      <c r="X1220" s="129" t="str">
        <f t="shared" si="73"/>
        <v/>
      </c>
      <c r="Y1220" s="154" t="s">
        <v>499</v>
      </c>
      <c r="Z1220" s="131" t="s">
        <v>745</v>
      </c>
      <c r="AA1220" s="124"/>
      <c r="AB1220" s="132"/>
      <c r="AC1220" s="133"/>
      <c r="AD1220" s="134"/>
      <c r="AE1220" s="133"/>
      <c r="AF1220" s="135" t="str">
        <f t="array" ref="AF1220">xlookup($E:$E,'CLV2'!$A:$A,'CLV2'!E:E)</f>
        <v>2.FRUITS</v>
      </c>
      <c r="AG1220" s="135" t="str">
        <f t="shared" si="10"/>
        <v>KG</v>
      </c>
      <c r="AH1220" s="136">
        <f t="shared" si="11"/>
        <v>0.006</v>
      </c>
      <c r="AI1220" s="137">
        <f t="array" ref="AI1220">XLOOKUP(E1220,'Đơn giá'!A:A,'Đơn giá'!D:D)</f>
        <v>37000</v>
      </c>
      <c r="AJ1220" s="138">
        <f t="shared" si="12"/>
        <v>2220</v>
      </c>
      <c r="AK1220" s="138">
        <f t="shared" si="13"/>
        <v>2220</v>
      </c>
      <c r="AL1220" s="138">
        <f t="shared" si="14"/>
        <v>0</v>
      </c>
      <c r="AM1220" s="138">
        <f t="shared" si="15"/>
        <v>0</v>
      </c>
      <c r="AN1220" s="138">
        <f t="shared" si="16"/>
        <v>0</v>
      </c>
      <c r="AO1220" s="139" t="str">
        <f t="array" ref="AO1220">XLOOKUP($D:$D,'DS ST'!$J:$J,'DS ST'!K:K)</f>
        <v>SC003943 - Lâm Văn Tú</v>
      </c>
      <c r="AP1220" s="139" t="str">
        <f t="array" ref="AP1220">XLOOKUP($D:$D,'DS ST'!$J:$J,'DS ST'!L:L)</f>
        <v>Võ Thị Huệ</v>
      </c>
      <c r="AQ1220" s="139" t="str">
        <f t="array" ref="AQ1220">XLOOKUP($D:$D,'DS ST'!$J:$J,'DS ST'!M:M)</f>
        <v>HCM 011</v>
      </c>
      <c r="AR1220" s="140"/>
      <c r="AS1220" s="140"/>
      <c r="AT1220" s="135" t="str">
        <f t="array" ref="AT1220">xlookup($E:$E,'CLV2'!$A:$A,'CLV2'!$F:$F)</f>
        <v>3.LOCAL FRUITS</v>
      </c>
      <c r="AU1220" s="135" t="str">
        <f t="array" ref="AU1220">xlookup($E:$E,'CLV2'!$A:$A,'CLV2'!$G:$G)</f>
        <v>4.Dưa Lưới</v>
      </c>
      <c r="AV1220" s="142"/>
      <c r="AW1220" s="143"/>
      <c r="AX1220" s="144"/>
    </row>
    <row r="1221" ht="22.5" customHeight="1">
      <c r="A1221" s="113"/>
      <c r="B1221" s="114">
        <v>46236.0</v>
      </c>
      <c r="C1221" s="115" t="s">
        <v>837</v>
      </c>
      <c r="D1221" s="116" t="str">
        <f>VLOOKUP(C1221,'DS ST'!A:B,2,0)</f>
        <v>CHR</v>
      </c>
      <c r="E1221" s="117">
        <v>11321.0</v>
      </c>
      <c r="F1221" s="115" t="s">
        <v>2433</v>
      </c>
      <c r="G1221" s="115" t="s">
        <v>29</v>
      </c>
      <c r="H1221" s="118">
        <v>2.0</v>
      </c>
      <c r="I1221" s="118">
        <v>0.0</v>
      </c>
      <c r="J1221" s="119">
        <f t="shared" si="4"/>
        <v>2</v>
      </c>
      <c r="K1221" s="115" t="s">
        <v>5913</v>
      </c>
      <c r="L1221" s="121" t="str">
        <f t="shared" si="5"/>
        <v>PT160300011321</v>
      </c>
      <c r="M1221" s="219" t="s">
        <v>5914</v>
      </c>
      <c r="N1221" s="122"/>
      <c r="O1221" s="122"/>
      <c r="P1221" s="119">
        <f t="shared" si="6"/>
        <v>2</v>
      </c>
      <c r="Q1221" s="124"/>
      <c r="R1221" s="124"/>
      <c r="S1221" s="124"/>
      <c r="T1221" s="125"/>
      <c r="U1221" s="126" t="s">
        <v>697</v>
      </c>
      <c r="V1221" s="127" t="s">
        <v>1500</v>
      </c>
      <c r="W1221" s="129" t="str">
        <f t="shared" si="7"/>
        <v/>
      </c>
      <c r="X1221" s="129" t="str">
        <f t="shared" si="73"/>
        <v/>
      </c>
      <c r="Y1221" s="130" t="str">
        <f t="shared" ref="Y1221:Y1223" si="76">IF(N(P1221)&lt;=0,"",IF(OR(T1221="Hình KDB",T1221="Hình tele",ISNUMBER(SEARCH("Hình KDB",T1221)),ISNUMBER(SEARCH("Hình tele",T1221)),ISNUMBER(SEARCH("sai code",T1221)),ISNUMBER(SEARCH("Thiếu kiện",U1221))),"Kho rau",IF(AND(T1221&lt;&gt;"Hình KDB",T1221&lt;&gt;"Hình tele"),"Chưa xác định",IF(N(O1221)&gt;0,IF(OR(T1221="Hình KDB",T1221="Hình tele",ISNUMBER(SEARCH("Hình KDB",T1221)),ISNUMBER(SEARCH("Hình tele",T1221)),ISNUMBER(SEARCH("sai code",T1221)),ISNUMBER(SEARCH("Thiếu kiện",U1221))),"Kho rau","Chưa xác định"),IF(OR(T1221="Hình KDB",T1221="Hình tele",ISNUMBER(SEARCH("Hình KDB",T1221)),ISNUMBER(SEARCH("Hình tele",T1221)),ISNUMBER(SEARCH("sai code",T1221)),ISNUMBER(SEARCH("Thiếu kiện",U1221))),"Kho rau",IF(V1221="Chưa xác định","Chưa xác định",IF(OR(V1221="DC giao thiếu",V1221="TX giao thiếu kiện",V1221="Hàng không đạt CL"),"Kho rau","")))))))</f>
        <v>Chưa xác định</v>
      </c>
      <c r="Z1221" s="131" t="s">
        <v>3828</v>
      </c>
      <c r="AA1221" s="124"/>
      <c r="AB1221" s="132"/>
      <c r="AC1221" s="133"/>
      <c r="AD1221" s="134"/>
      <c r="AE1221" s="133"/>
      <c r="AF1221" s="135" t="str">
        <f t="array" ref="AF1221">xlookup($E:$E,'CLV2'!$A:$A,'CLV2'!E:E)</f>
        <v>2.VEGETABLES</v>
      </c>
      <c r="AG1221" s="135" t="str">
        <f t="shared" si="10"/>
        <v>Pack</v>
      </c>
      <c r="AH1221" s="136">
        <f t="shared" si="11"/>
        <v>1</v>
      </c>
      <c r="AI1221" s="137">
        <f t="array" ref="AI1221">XLOOKUP(E1221,'Đơn giá'!A:A,'Đơn giá'!D:D)</f>
        <v>11596</v>
      </c>
      <c r="AJ1221" s="138">
        <f t="shared" si="12"/>
        <v>23192</v>
      </c>
      <c r="AK1221" s="138">
        <f t="shared" si="13"/>
        <v>0</v>
      </c>
      <c r="AL1221" s="138">
        <f t="shared" si="14"/>
        <v>0</v>
      </c>
      <c r="AM1221" s="138">
        <f t="shared" si="15"/>
        <v>0</v>
      </c>
      <c r="AN1221" s="138">
        <f t="shared" si="16"/>
        <v>23192</v>
      </c>
      <c r="AO1221" s="139" t="str">
        <f t="array" ref="AO1221">XLOOKUP($D:$D,'DS ST'!$J:$J,'DS ST'!K:K)</f>
        <v>SC008806 - Nguyễn Bữu Trùng Dương</v>
      </c>
      <c r="AP1221" s="139" t="str">
        <f t="array" ref="AP1221">XLOOKUP($D:$D,'DS ST'!$J:$J,'DS ST'!L:L)</f>
        <v>Nguyễn Thị Cà</v>
      </c>
      <c r="AQ1221" s="139" t="str">
        <f t="array" ref="AQ1221">XLOOKUP($D:$D,'DS ST'!$J:$J,'DS ST'!M:M)</f>
        <v>HCM 017</v>
      </c>
      <c r="AR1221" s="140"/>
      <c r="AS1221" s="140"/>
      <c r="AT1221" s="135" t="str">
        <f t="array" ref="AT1221">xlookup($E:$E,'CLV2'!$A:$A,'CLV2'!$F:$F)</f>
        <v>3.LEAFY VEGGIES</v>
      </c>
      <c r="AU1221" s="135" t="str">
        <f t="array" ref="AU1221">xlookup($E:$E,'CLV2'!$A:$A,'CLV2'!$G:$G)</f>
        <v>4.Rau Ăn Lá Thông Dụng</v>
      </c>
      <c r="AV1221" s="142"/>
      <c r="AW1221" s="143"/>
      <c r="AX1221" s="144"/>
    </row>
    <row r="1222" ht="22.5" customHeight="1">
      <c r="A1222" s="113"/>
      <c r="B1222" s="114">
        <v>46236.0</v>
      </c>
      <c r="C1222" s="115" t="s">
        <v>837</v>
      </c>
      <c r="D1222" s="116" t="str">
        <f>VLOOKUP(C1222,'DS ST'!A:B,2,0)</f>
        <v>CHR</v>
      </c>
      <c r="E1222" s="117">
        <v>11639.0</v>
      </c>
      <c r="F1222" s="115" t="s">
        <v>5458</v>
      </c>
      <c r="G1222" s="115" t="s">
        <v>275</v>
      </c>
      <c r="H1222" s="118">
        <v>4.0</v>
      </c>
      <c r="I1222" s="118">
        <v>3.0</v>
      </c>
      <c r="J1222" s="119">
        <f t="shared" si="4"/>
        <v>1</v>
      </c>
      <c r="K1222" s="115" t="s">
        <v>5913</v>
      </c>
      <c r="L1222" s="121" t="str">
        <f t="shared" si="5"/>
        <v>PT160300011639</v>
      </c>
      <c r="M1222" s="219" t="s">
        <v>5914</v>
      </c>
      <c r="N1222" s="122"/>
      <c r="O1222" s="122"/>
      <c r="P1222" s="119">
        <f t="shared" si="6"/>
        <v>1</v>
      </c>
      <c r="Q1222" s="124"/>
      <c r="R1222" s="124"/>
      <c r="S1222" s="124"/>
      <c r="T1222" s="125"/>
      <c r="U1222" s="126" t="s">
        <v>697</v>
      </c>
      <c r="V1222" s="127" t="s">
        <v>1500</v>
      </c>
      <c r="W1222" s="129" t="str">
        <f t="shared" si="7"/>
        <v/>
      </c>
      <c r="X1222" s="129" t="str">
        <f t="shared" si="73"/>
        <v/>
      </c>
      <c r="Y1222" s="130" t="str">
        <f t="shared" si="76"/>
        <v>Chưa xác định</v>
      </c>
      <c r="Z1222" s="131" t="s">
        <v>3828</v>
      </c>
      <c r="AA1222" s="124"/>
      <c r="AB1222" s="132"/>
      <c r="AC1222" s="133"/>
      <c r="AD1222" s="134"/>
      <c r="AE1222" s="133"/>
      <c r="AF1222" s="135" t="str">
        <f t="array" ref="AF1222">xlookup($E:$E,'CLV2'!$A:$A,'CLV2'!E:E)</f>
        <v>2.FRUITS</v>
      </c>
      <c r="AG1222" s="135" t="str">
        <f t="shared" si="10"/>
        <v>Pack</v>
      </c>
      <c r="AH1222" s="136">
        <f t="shared" si="11"/>
        <v>0.25</v>
      </c>
      <c r="AI1222" s="137">
        <f t="array" ref="AI1222">XLOOKUP(E1222,'Đơn giá'!A:A,'Đơn giá'!D:D)</f>
        <v>24000</v>
      </c>
      <c r="AJ1222" s="138">
        <f t="shared" si="12"/>
        <v>24000</v>
      </c>
      <c r="AK1222" s="138">
        <f t="shared" si="13"/>
        <v>0</v>
      </c>
      <c r="AL1222" s="138">
        <f t="shared" si="14"/>
        <v>0</v>
      </c>
      <c r="AM1222" s="138">
        <f t="shared" si="15"/>
        <v>0</v>
      </c>
      <c r="AN1222" s="138">
        <f t="shared" si="16"/>
        <v>24000</v>
      </c>
      <c r="AO1222" s="139" t="str">
        <f t="array" ref="AO1222">XLOOKUP($D:$D,'DS ST'!$J:$J,'DS ST'!K:K)</f>
        <v>SC008806 - Nguyễn Bữu Trùng Dương</v>
      </c>
      <c r="AP1222" s="139" t="str">
        <f t="array" ref="AP1222">XLOOKUP($D:$D,'DS ST'!$J:$J,'DS ST'!L:L)</f>
        <v>Nguyễn Thị Cà</v>
      </c>
      <c r="AQ1222" s="139" t="str">
        <f t="array" ref="AQ1222">XLOOKUP($D:$D,'DS ST'!$J:$J,'DS ST'!M:M)</f>
        <v>HCM 017</v>
      </c>
      <c r="AR1222" s="140"/>
      <c r="AS1222" s="140"/>
      <c r="AT1222" s="135" t="str">
        <f t="array" ref="AT1222">xlookup($E:$E,'CLV2'!$A:$A,'CLV2'!$F:$F)</f>
        <v>3.LOCAL FRUITS</v>
      </c>
      <c r="AU1222" s="135" t="str">
        <f t="array" ref="AU1222">xlookup($E:$E,'CLV2'!$A:$A,'CLV2'!$G:$G)</f>
        <v>4.Ổi</v>
      </c>
      <c r="AV1222" s="142"/>
      <c r="AW1222" s="143"/>
      <c r="AX1222" s="144"/>
    </row>
    <row r="1223" ht="22.5" customHeight="1">
      <c r="A1223" s="113"/>
      <c r="B1223" s="114">
        <v>46236.0</v>
      </c>
      <c r="C1223" s="115" t="s">
        <v>837</v>
      </c>
      <c r="D1223" s="116" t="str">
        <f>VLOOKUP(C1223,'DS ST'!A:B,2,0)</f>
        <v>CHR</v>
      </c>
      <c r="E1223" s="117">
        <v>8.938525767257E12</v>
      </c>
      <c r="F1223" s="115" t="s">
        <v>1475</v>
      </c>
      <c r="G1223" s="115" t="s">
        <v>29</v>
      </c>
      <c r="H1223" s="118">
        <v>1.0</v>
      </c>
      <c r="I1223" s="118">
        <v>0.0</v>
      </c>
      <c r="J1223" s="119">
        <f t="shared" si="4"/>
        <v>1</v>
      </c>
      <c r="K1223" s="115" t="s">
        <v>5913</v>
      </c>
      <c r="L1223" s="121" t="str">
        <f t="shared" si="5"/>
        <v>PT16030008938525767257</v>
      </c>
      <c r="M1223" s="219" t="s">
        <v>5914</v>
      </c>
      <c r="N1223" s="122"/>
      <c r="O1223" s="122"/>
      <c r="P1223" s="119">
        <f t="shared" si="6"/>
        <v>1</v>
      </c>
      <c r="Q1223" s="124"/>
      <c r="R1223" s="124"/>
      <c r="S1223" s="124"/>
      <c r="T1223" s="125"/>
      <c r="U1223" s="126" t="s">
        <v>697</v>
      </c>
      <c r="V1223" s="127" t="s">
        <v>1500</v>
      </c>
      <c r="W1223" s="129" t="str">
        <f t="shared" si="7"/>
        <v/>
      </c>
      <c r="X1223" s="129" t="str">
        <f t="shared" si="73"/>
        <v/>
      </c>
      <c r="Y1223" s="130" t="str">
        <f t="shared" si="76"/>
        <v>Chưa xác định</v>
      </c>
      <c r="Z1223" s="131" t="s">
        <v>3828</v>
      </c>
      <c r="AA1223" s="124"/>
      <c r="AB1223" s="132"/>
      <c r="AC1223" s="133"/>
      <c r="AD1223" s="134"/>
      <c r="AE1223" s="133"/>
      <c r="AF1223" s="135" t="str">
        <f t="array" ref="AF1223">xlookup($E:$E,'CLV2'!$A:$A,'CLV2'!E:E)</f>
        <v>2.VEGETABLES</v>
      </c>
      <c r="AG1223" s="135" t="str">
        <f t="shared" si="10"/>
        <v>Pack</v>
      </c>
      <c r="AH1223" s="136">
        <f t="shared" si="11"/>
        <v>1</v>
      </c>
      <c r="AI1223" s="137">
        <f t="array" ref="AI1223">XLOOKUP(E1223,'Đơn giá'!A:A,'Đơn giá'!D:D)</f>
        <v>5225</v>
      </c>
      <c r="AJ1223" s="138">
        <f t="shared" si="12"/>
        <v>5225</v>
      </c>
      <c r="AK1223" s="138">
        <f t="shared" si="13"/>
        <v>0</v>
      </c>
      <c r="AL1223" s="138">
        <f t="shared" si="14"/>
        <v>0</v>
      </c>
      <c r="AM1223" s="138">
        <f t="shared" si="15"/>
        <v>0</v>
      </c>
      <c r="AN1223" s="138">
        <f t="shared" si="16"/>
        <v>5225</v>
      </c>
      <c r="AO1223" s="139" t="str">
        <f t="array" ref="AO1223">XLOOKUP($D:$D,'DS ST'!$J:$J,'DS ST'!K:K)</f>
        <v>SC008806 - Nguyễn Bữu Trùng Dương</v>
      </c>
      <c r="AP1223" s="139" t="str">
        <f t="array" ref="AP1223">XLOOKUP($D:$D,'DS ST'!$J:$J,'DS ST'!L:L)</f>
        <v>Nguyễn Thị Cà</v>
      </c>
      <c r="AQ1223" s="139" t="str">
        <f t="array" ref="AQ1223">XLOOKUP($D:$D,'DS ST'!$J:$J,'DS ST'!M:M)</f>
        <v>HCM 017</v>
      </c>
      <c r="AR1223" s="140"/>
      <c r="AS1223" s="140"/>
      <c r="AT1223" s="135" t="str">
        <f t="array" ref="AT1223">xlookup($E:$E,'CLV2'!$A:$A,'CLV2'!$F:$F)</f>
        <v>3.HERBS</v>
      </c>
      <c r="AU1223" s="135" t="str">
        <f t="array" ref="AU1223">xlookup($E:$E,'CLV2'!$A:$A,'CLV2'!$G:$G)</f>
        <v>4.Rau Thơm, Rau Nêm</v>
      </c>
      <c r="AV1223" s="142"/>
      <c r="AW1223" s="143"/>
      <c r="AX1223" s="144"/>
    </row>
    <row r="1224" ht="22.5" customHeight="1">
      <c r="A1224" s="113"/>
      <c r="B1224" s="114">
        <v>46236.0</v>
      </c>
      <c r="C1224" s="115" t="s">
        <v>913</v>
      </c>
      <c r="D1224" s="116" t="str">
        <f>VLOOKUP(C1224,'DS ST'!A:B,2,0)</f>
        <v>EH3</v>
      </c>
      <c r="E1224" s="117">
        <v>1101079.0</v>
      </c>
      <c r="F1224" s="115" t="s">
        <v>2047</v>
      </c>
      <c r="G1224" s="115" t="s">
        <v>104</v>
      </c>
      <c r="H1224" s="118">
        <v>3.1</v>
      </c>
      <c r="I1224" s="118">
        <v>3.04</v>
      </c>
      <c r="J1224" s="119">
        <f t="shared" si="4"/>
        <v>0.06</v>
      </c>
      <c r="K1224" s="115" t="s">
        <v>5915</v>
      </c>
      <c r="L1224" s="121" t="str">
        <f t="shared" si="5"/>
        <v>PT16029991101079</v>
      </c>
      <c r="M1224" s="219" t="s">
        <v>5916</v>
      </c>
      <c r="N1224" s="122">
        <v>0.06000000000000005</v>
      </c>
      <c r="O1224" s="122"/>
      <c r="P1224" s="119">
        <f t="shared" si="6"/>
        <v>0</v>
      </c>
      <c r="Q1224" s="124"/>
      <c r="R1224" s="124"/>
      <c r="S1224" s="124"/>
      <c r="T1224" s="125" t="s">
        <v>695</v>
      </c>
      <c r="U1224" s="126" t="s">
        <v>697</v>
      </c>
      <c r="V1224" s="127" t="s">
        <v>492</v>
      </c>
      <c r="W1224" s="129" t="str">
        <f t="shared" si="7"/>
        <v>Hao hụt</v>
      </c>
      <c r="X1224" s="129" t="str">
        <f t="shared" si="73"/>
        <v/>
      </c>
      <c r="Y1224" s="154" t="s">
        <v>499</v>
      </c>
      <c r="Z1224" s="131" t="s">
        <v>745</v>
      </c>
      <c r="AA1224" s="124"/>
      <c r="AB1224" s="132"/>
      <c r="AC1224" s="133"/>
      <c r="AD1224" s="134"/>
      <c r="AE1224" s="133"/>
      <c r="AF1224" s="135" t="str">
        <f t="array" ref="AF1224">xlookup($E:$E,'CLV2'!$A:$A,'CLV2'!E:E)</f>
        <v>2.FRUITS</v>
      </c>
      <c r="AG1224" s="135" t="str">
        <f t="shared" si="10"/>
        <v>KG</v>
      </c>
      <c r="AH1224" s="136">
        <f t="shared" si="11"/>
        <v>0.01935483871</v>
      </c>
      <c r="AI1224" s="137">
        <f t="array" ref="AI1224">XLOOKUP(E1224,'Đơn giá'!A:A,'Đơn giá'!D:D)</f>
        <v>69416</v>
      </c>
      <c r="AJ1224" s="138">
        <f t="shared" si="12"/>
        <v>4164.96</v>
      </c>
      <c r="AK1224" s="138">
        <f t="shared" si="13"/>
        <v>4164.96</v>
      </c>
      <c r="AL1224" s="138">
        <f t="shared" si="14"/>
        <v>0</v>
      </c>
      <c r="AM1224" s="138">
        <f t="shared" si="15"/>
        <v>0</v>
      </c>
      <c r="AN1224" s="138">
        <f t="shared" si="16"/>
        <v>0</v>
      </c>
      <c r="AO1224" s="139" t="str">
        <f t="array" ref="AO1224">XLOOKUP($D:$D,'DS ST'!$J:$J,'DS ST'!K:K)</f>
        <v>SC003943 - Lâm Văn Tú</v>
      </c>
      <c r="AP1224" s="139" t="str">
        <f t="array" ref="AP1224">XLOOKUP($D:$D,'DS ST'!$J:$J,'DS ST'!L:L)</f>
        <v>Võ Thị Huệ</v>
      </c>
      <c r="AQ1224" s="139" t="str">
        <f t="array" ref="AQ1224">XLOOKUP($D:$D,'DS ST'!$J:$J,'DS ST'!M:M)</f>
        <v>HCM 011</v>
      </c>
      <c r="AR1224" s="140"/>
      <c r="AS1224" s="140"/>
      <c r="AT1224" s="135" t="str">
        <f t="array" ref="AT1224">xlookup($E:$E,'CLV2'!$A:$A,'CLV2'!$F:$F)</f>
        <v>3.LOCAL FRUITS</v>
      </c>
      <c r="AU1224" s="135" t="str">
        <f t="array" ref="AU1224">xlookup($E:$E,'CLV2'!$A:$A,'CLV2'!$G:$G)</f>
        <v>4.Bơ</v>
      </c>
      <c r="AV1224" s="142"/>
      <c r="AW1224" s="143"/>
      <c r="AX1224" s="144"/>
    </row>
    <row r="1225" ht="22.5" customHeight="1">
      <c r="A1225" s="113"/>
      <c r="B1225" s="114">
        <v>46236.0</v>
      </c>
      <c r="C1225" s="115" t="s">
        <v>913</v>
      </c>
      <c r="D1225" s="116" t="str">
        <f>VLOOKUP(C1225,'DS ST'!A:B,2,0)</f>
        <v>EH3</v>
      </c>
      <c r="E1225" s="117">
        <v>1101366.0</v>
      </c>
      <c r="F1225" s="115" t="s">
        <v>1804</v>
      </c>
      <c r="G1225" s="115" t="s">
        <v>104</v>
      </c>
      <c r="H1225" s="118">
        <v>4.3</v>
      </c>
      <c r="I1225" s="118">
        <v>4.24</v>
      </c>
      <c r="J1225" s="119">
        <f t="shared" si="4"/>
        <v>0.06</v>
      </c>
      <c r="K1225" s="115" t="s">
        <v>5915</v>
      </c>
      <c r="L1225" s="121" t="str">
        <f t="shared" si="5"/>
        <v>PT16029991101366</v>
      </c>
      <c r="M1225" s="219" t="s">
        <v>5916</v>
      </c>
      <c r="N1225" s="122">
        <v>0.05999999999999961</v>
      </c>
      <c r="O1225" s="122"/>
      <c r="P1225" s="119">
        <f t="shared" si="6"/>
        <v>0</v>
      </c>
      <c r="Q1225" s="124"/>
      <c r="R1225" s="124"/>
      <c r="S1225" s="124"/>
      <c r="T1225" s="125" t="s">
        <v>695</v>
      </c>
      <c r="U1225" s="126" t="s">
        <v>697</v>
      </c>
      <c r="V1225" s="127" t="s">
        <v>492</v>
      </c>
      <c r="W1225" s="129" t="str">
        <f t="shared" si="7"/>
        <v>Hao hụt</v>
      </c>
      <c r="X1225" s="129" t="str">
        <f t="shared" si="73"/>
        <v/>
      </c>
      <c r="Y1225" s="154" t="s">
        <v>499</v>
      </c>
      <c r="Z1225" s="131" t="s">
        <v>745</v>
      </c>
      <c r="AA1225" s="124"/>
      <c r="AB1225" s="132"/>
      <c r="AC1225" s="133"/>
      <c r="AD1225" s="134"/>
      <c r="AE1225" s="133"/>
      <c r="AF1225" s="135" t="str">
        <f t="array" ref="AF1225">xlookup($E:$E,'CLV2'!$A:$A,'CLV2'!E:E)</f>
        <v>2.VEGETABLES</v>
      </c>
      <c r="AG1225" s="135" t="str">
        <f t="shared" si="10"/>
        <v>KG</v>
      </c>
      <c r="AH1225" s="136">
        <f t="shared" si="11"/>
        <v>0.01395348837</v>
      </c>
      <c r="AI1225" s="137">
        <f t="array" ref="AI1225">XLOOKUP(E1225,'Đơn giá'!A:A,'Đơn giá'!D:D)</f>
        <v>55000</v>
      </c>
      <c r="AJ1225" s="138">
        <f t="shared" si="12"/>
        <v>3300</v>
      </c>
      <c r="AK1225" s="138">
        <f t="shared" si="13"/>
        <v>3300</v>
      </c>
      <c r="AL1225" s="138">
        <f t="shared" si="14"/>
        <v>0</v>
      </c>
      <c r="AM1225" s="138">
        <f t="shared" si="15"/>
        <v>0</v>
      </c>
      <c r="AN1225" s="138">
        <f t="shared" si="16"/>
        <v>0</v>
      </c>
      <c r="AO1225" s="139" t="str">
        <f t="array" ref="AO1225">XLOOKUP($D:$D,'DS ST'!$J:$J,'DS ST'!K:K)</f>
        <v>SC003943 - Lâm Văn Tú</v>
      </c>
      <c r="AP1225" s="139" t="str">
        <f t="array" ref="AP1225">XLOOKUP($D:$D,'DS ST'!$J:$J,'DS ST'!L:L)</f>
        <v>Võ Thị Huệ</v>
      </c>
      <c r="AQ1225" s="139" t="str">
        <f t="array" ref="AQ1225">XLOOKUP($D:$D,'DS ST'!$J:$J,'DS ST'!M:M)</f>
        <v>HCM 011</v>
      </c>
      <c r="AR1225" s="140"/>
      <c r="AS1225" s="140"/>
      <c r="AT1225" s="135" t="str">
        <f t="array" ref="AT1225">xlookup($E:$E,'CLV2'!$A:$A,'CLV2'!$F:$F)</f>
        <v>3.LEAFY VEGGIES</v>
      </c>
      <c r="AU1225" s="135" t="str">
        <f t="array" ref="AU1225">xlookup($E:$E,'CLV2'!$A:$A,'CLV2'!$G:$G)</f>
        <v>4.Rau Ăn Bông</v>
      </c>
      <c r="AV1225" s="142"/>
      <c r="AW1225" s="143"/>
      <c r="AX1225" s="144"/>
    </row>
    <row r="1226" ht="22.5" customHeight="1">
      <c r="A1226" s="113"/>
      <c r="B1226" s="114">
        <v>46236.0</v>
      </c>
      <c r="C1226" s="115" t="s">
        <v>1130</v>
      </c>
      <c r="D1226" s="116" t="str">
        <f>VLOOKUP(C1226,'DS ST'!A:B,2,0)</f>
        <v>OPS</v>
      </c>
      <c r="E1226" s="117">
        <v>1100816.0</v>
      </c>
      <c r="F1226" s="115" t="s">
        <v>919</v>
      </c>
      <c r="G1226" s="115" t="s">
        <v>104</v>
      </c>
      <c r="H1226" s="118">
        <v>13.3</v>
      </c>
      <c r="I1226" s="118">
        <v>13.12</v>
      </c>
      <c r="J1226" s="119">
        <f t="shared" si="4"/>
        <v>0.18</v>
      </c>
      <c r="K1226" s="115" t="s">
        <v>5917</v>
      </c>
      <c r="L1226" s="121" t="str">
        <f t="shared" si="5"/>
        <v>PT16029981100816</v>
      </c>
      <c r="M1226" s="219" t="s">
        <v>5918</v>
      </c>
      <c r="N1226" s="122">
        <v>0.1800000000000015</v>
      </c>
      <c r="O1226" s="122"/>
      <c r="P1226" s="119">
        <f t="shared" si="6"/>
        <v>0</v>
      </c>
      <c r="Q1226" s="124"/>
      <c r="R1226" s="124"/>
      <c r="S1226" s="124"/>
      <c r="T1226" s="125" t="s">
        <v>695</v>
      </c>
      <c r="U1226" s="126" t="s">
        <v>697</v>
      </c>
      <c r="V1226" s="127" t="s">
        <v>492</v>
      </c>
      <c r="W1226" s="129" t="str">
        <f t="shared" si="7"/>
        <v>Hao hụt</v>
      </c>
      <c r="X1226" s="129" t="str">
        <f t="shared" si="73"/>
        <v/>
      </c>
      <c r="Y1226" s="154" t="s">
        <v>499</v>
      </c>
      <c r="Z1226" s="131" t="s">
        <v>745</v>
      </c>
      <c r="AA1226" s="124"/>
      <c r="AB1226" s="132"/>
      <c r="AC1226" s="133"/>
      <c r="AD1226" s="134"/>
      <c r="AE1226" s="133"/>
      <c r="AF1226" s="135" t="str">
        <f t="array" ref="AF1226">xlookup($E:$E,'CLV2'!$A:$A,'CLV2'!E:E)</f>
        <v>2.FRUITS</v>
      </c>
      <c r="AG1226" s="135" t="str">
        <f t="shared" si="10"/>
        <v>KG</v>
      </c>
      <c r="AH1226" s="136">
        <f t="shared" si="11"/>
        <v>0.01353383459</v>
      </c>
      <c r="AI1226" s="137">
        <f t="array" ref="AI1226">XLOOKUP(E1226,'Đơn giá'!A:A,'Đơn giá'!D:D)</f>
        <v>19000</v>
      </c>
      <c r="AJ1226" s="138">
        <f t="shared" si="12"/>
        <v>3420</v>
      </c>
      <c r="AK1226" s="138">
        <f t="shared" si="13"/>
        <v>3420</v>
      </c>
      <c r="AL1226" s="138">
        <f t="shared" si="14"/>
        <v>0</v>
      </c>
      <c r="AM1226" s="138">
        <f t="shared" si="15"/>
        <v>0</v>
      </c>
      <c r="AN1226" s="138">
        <f t="shared" si="16"/>
        <v>0</v>
      </c>
      <c r="AO1226" s="139" t="str">
        <f t="array" ref="AO1226">XLOOKUP($D:$D,'DS ST'!$J:$J,'DS ST'!K:K)</f>
        <v>SC008806 - Nguyễn Bữu Trùng Dương</v>
      </c>
      <c r="AP1226" s="139" t="str">
        <f t="array" ref="AP1226">XLOOKUP($D:$D,'DS ST'!$J:$J,'DS ST'!L:L)</f>
        <v>Nguyễn Thị Cà</v>
      </c>
      <c r="AQ1226" s="139" t="str">
        <f t="array" ref="AQ1226">XLOOKUP($D:$D,'DS ST'!$J:$J,'DS ST'!M:M)</f>
        <v>HCM 017</v>
      </c>
      <c r="AR1226" s="140"/>
      <c r="AS1226" s="140"/>
      <c r="AT1226" s="135" t="str">
        <f t="array" ref="AT1226">xlookup($E:$E,'CLV2'!$A:$A,'CLV2'!$F:$F)</f>
        <v>3.LOCAL FRUITS</v>
      </c>
      <c r="AU1226" s="135" t="str">
        <f t="array" ref="AU1226">xlookup($E:$E,'CLV2'!$A:$A,'CLV2'!$G:$G)</f>
        <v>4.Dưa Hấu</v>
      </c>
      <c r="AV1226" s="142"/>
      <c r="AW1226" s="143"/>
      <c r="AX1226" s="144"/>
    </row>
    <row r="1227" ht="22.5" customHeight="1">
      <c r="A1227" s="113"/>
      <c r="B1227" s="114">
        <v>46236.0</v>
      </c>
      <c r="C1227" s="115" t="s">
        <v>1130</v>
      </c>
      <c r="D1227" s="116" t="str">
        <f>VLOOKUP(C1227,'DS ST'!A:B,2,0)</f>
        <v>OPS</v>
      </c>
      <c r="E1227" s="117">
        <v>1100992.0</v>
      </c>
      <c r="F1227" s="115" t="s">
        <v>641</v>
      </c>
      <c r="G1227" s="115" t="s">
        <v>104</v>
      </c>
      <c r="H1227" s="118">
        <v>10.0</v>
      </c>
      <c r="I1227" s="118">
        <v>9.88</v>
      </c>
      <c r="J1227" s="119">
        <f t="shared" si="4"/>
        <v>0.12</v>
      </c>
      <c r="K1227" s="115" t="s">
        <v>5917</v>
      </c>
      <c r="L1227" s="121" t="str">
        <f t="shared" si="5"/>
        <v>PT16029981100992</v>
      </c>
      <c r="M1227" s="219" t="s">
        <v>5918</v>
      </c>
      <c r="N1227" s="122">
        <v>0.11999999999999922</v>
      </c>
      <c r="O1227" s="122"/>
      <c r="P1227" s="119">
        <f t="shared" si="6"/>
        <v>0</v>
      </c>
      <c r="Q1227" s="124"/>
      <c r="R1227" s="124"/>
      <c r="S1227" s="124"/>
      <c r="T1227" s="125" t="s">
        <v>695</v>
      </c>
      <c r="U1227" s="126" t="s">
        <v>697</v>
      </c>
      <c r="V1227" s="127" t="s">
        <v>492</v>
      </c>
      <c r="W1227" s="129" t="str">
        <f t="shared" si="7"/>
        <v>Hao hụt</v>
      </c>
      <c r="X1227" s="129" t="str">
        <f t="shared" si="73"/>
        <v/>
      </c>
      <c r="Y1227" s="154" t="s">
        <v>499</v>
      </c>
      <c r="Z1227" s="131" t="s">
        <v>745</v>
      </c>
      <c r="AA1227" s="124"/>
      <c r="AB1227" s="132"/>
      <c r="AC1227" s="133"/>
      <c r="AD1227" s="134"/>
      <c r="AE1227" s="133"/>
      <c r="AF1227" s="135" t="str">
        <f t="array" ref="AF1227">xlookup($E:$E,'CLV2'!$A:$A,'CLV2'!E:E)</f>
        <v>2.FRUITS</v>
      </c>
      <c r="AG1227" s="135" t="str">
        <f t="shared" si="10"/>
        <v>KG</v>
      </c>
      <c r="AH1227" s="136">
        <f t="shared" si="11"/>
        <v>0.012</v>
      </c>
      <c r="AI1227" s="137">
        <f t="array" ref="AI1227">XLOOKUP(E1227,'Đơn giá'!A:A,'Đơn giá'!D:D)</f>
        <v>37000</v>
      </c>
      <c r="AJ1227" s="138">
        <f t="shared" si="12"/>
        <v>4440</v>
      </c>
      <c r="AK1227" s="138">
        <f t="shared" si="13"/>
        <v>4440</v>
      </c>
      <c r="AL1227" s="138">
        <f t="shared" si="14"/>
        <v>0</v>
      </c>
      <c r="AM1227" s="138">
        <f t="shared" si="15"/>
        <v>0</v>
      </c>
      <c r="AN1227" s="138">
        <f t="shared" si="16"/>
        <v>0</v>
      </c>
      <c r="AO1227" s="139" t="str">
        <f t="array" ref="AO1227">XLOOKUP($D:$D,'DS ST'!$J:$J,'DS ST'!K:K)</f>
        <v>SC008806 - Nguyễn Bữu Trùng Dương</v>
      </c>
      <c r="AP1227" s="139" t="str">
        <f t="array" ref="AP1227">XLOOKUP($D:$D,'DS ST'!$J:$J,'DS ST'!L:L)</f>
        <v>Nguyễn Thị Cà</v>
      </c>
      <c r="AQ1227" s="139" t="str">
        <f t="array" ref="AQ1227">XLOOKUP($D:$D,'DS ST'!$J:$J,'DS ST'!M:M)</f>
        <v>HCM 017</v>
      </c>
      <c r="AR1227" s="140"/>
      <c r="AS1227" s="140"/>
      <c r="AT1227" s="135" t="str">
        <f t="array" ref="AT1227">xlookup($E:$E,'CLV2'!$A:$A,'CLV2'!$F:$F)</f>
        <v>3.LOCAL FRUITS</v>
      </c>
      <c r="AU1227" s="135" t="str">
        <f t="array" ref="AU1227">xlookup($E:$E,'CLV2'!$A:$A,'CLV2'!$G:$G)</f>
        <v>4.Dưa Lưới</v>
      </c>
      <c r="AV1227" s="142"/>
      <c r="AW1227" s="143"/>
      <c r="AX1227" s="144"/>
    </row>
    <row r="1228" ht="22.5" customHeight="1">
      <c r="A1228" s="113"/>
      <c r="B1228" s="114">
        <v>46236.0</v>
      </c>
      <c r="C1228" s="115" t="s">
        <v>1014</v>
      </c>
      <c r="D1228" s="116" t="str">
        <f>VLOOKUP(C1228,'DS ST'!A:B,2,0)</f>
        <v>LVH</v>
      </c>
      <c r="E1228" s="117">
        <v>1100867.0</v>
      </c>
      <c r="F1228" s="115" t="s">
        <v>924</v>
      </c>
      <c r="G1228" s="115" t="s">
        <v>104</v>
      </c>
      <c r="H1228" s="118">
        <v>6.0</v>
      </c>
      <c r="I1228" s="118">
        <v>5.92</v>
      </c>
      <c r="J1228" s="119">
        <f t="shared" si="4"/>
        <v>0.08</v>
      </c>
      <c r="K1228" s="115" t="s">
        <v>5919</v>
      </c>
      <c r="L1228" s="121" t="str">
        <f t="shared" si="5"/>
        <v>PT16029971100867</v>
      </c>
      <c r="M1228" s="219" t="s">
        <v>5920</v>
      </c>
      <c r="N1228" s="122">
        <v>0.08000000000000007</v>
      </c>
      <c r="O1228" s="122"/>
      <c r="P1228" s="119">
        <f t="shared" si="6"/>
        <v>0</v>
      </c>
      <c r="Q1228" s="124"/>
      <c r="R1228" s="124"/>
      <c r="S1228" s="124"/>
      <c r="T1228" s="125" t="s">
        <v>695</v>
      </c>
      <c r="U1228" s="126" t="s">
        <v>697</v>
      </c>
      <c r="V1228" s="127" t="s">
        <v>492</v>
      </c>
      <c r="W1228" s="129" t="str">
        <f t="shared" si="7"/>
        <v>Hao hụt</v>
      </c>
      <c r="X1228" s="129" t="str">
        <f t="shared" si="73"/>
        <v/>
      </c>
      <c r="Y1228" s="154" t="s">
        <v>499</v>
      </c>
      <c r="Z1228" s="131" t="s">
        <v>745</v>
      </c>
      <c r="AA1228" s="124"/>
      <c r="AB1228" s="132"/>
      <c r="AC1228" s="133"/>
      <c r="AD1228" s="134"/>
      <c r="AE1228" s="133"/>
      <c r="AF1228" s="135" t="str">
        <f t="array" ref="AF1228">xlookup($E:$E,'CLV2'!$A:$A,'CLV2'!E:E)</f>
        <v>2.FRUITS</v>
      </c>
      <c r="AG1228" s="135" t="str">
        <f t="shared" si="10"/>
        <v>KG</v>
      </c>
      <c r="AH1228" s="136">
        <f t="shared" si="11"/>
        <v>0.01333333333</v>
      </c>
      <c r="AI1228" s="137">
        <f t="array" ref="AI1228">XLOOKUP(E1228,'Đơn giá'!A:A,'Đơn giá'!D:D)</f>
        <v>33000</v>
      </c>
      <c r="AJ1228" s="138">
        <f t="shared" si="12"/>
        <v>2640</v>
      </c>
      <c r="AK1228" s="138">
        <f t="shared" si="13"/>
        <v>2640</v>
      </c>
      <c r="AL1228" s="138">
        <f t="shared" si="14"/>
        <v>0</v>
      </c>
      <c r="AM1228" s="138">
        <f t="shared" si="15"/>
        <v>0</v>
      </c>
      <c r="AN1228" s="138">
        <f t="shared" si="16"/>
        <v>0</v>
      </c>
      <c r="AO1228" s="139" t="str">
        <f t="array" ref="AO1228">XLOOKUP($D:$D,'DS ST'!$J:$J,'DS ST'!K:K)</f>
        <v>SC010667 - Đào Hồng Hiện</v>
      </c>
      <c r="AP1228" s="139" t="str">
        <f t="array" ref="AP1228">XLOOKUP($D:$D,'DS ST'!$J:$J,'DS ST'!L:L)</f>
        <v>Nguyễn Thị Cà</v>
      </c>
      <c r="AQ1228" s="139" t="str">
        <f t="array" ref="AQ1228">XLOOKUP($D:$D,'DS ST'!$J:$J,'DS ST'!M:M)</f>
        <v>HCM 035</v>
      </c>
      <c r="AR1228" s="140"/>
      <c r="AS1228" s="140"/>
      <c r="AT1228" s="135" t="str">
        <f t="array" ref="AT1228">xlookup($E:$E,'CLV2'!$A:$A,'CLV2'!$F:$F)</f>
        <v>3.LOCAL FRUITS</v>
      </c>
      <c r="AU1228" s="135" t="str">
        <f t="array" ref="AU1228">xlookup($E:$E,'CLV2'!$A:$A,'CLV2'!$G:$G)</f>
        <v>4.Bưởi</v>
      </c>
      <c r="AV1228" s="142"/>
      <c r="AW1228" s="143"/>
      <c r="AX1228" s="144"/>
    </row>
    <row r="1229" ht="22.5" customHeight="1">
      <c r="A1229" s="113"/>
      <c r="B1229" s="114">
        <v>46236.0</v>
      </c>
      <c r="C1229" s="115" t="s">
        <v>1239</v>
      </c>
      <c r="D1229" s="116" t="str">
        <f>VLOOKUP(C1229,'DS ST'!A:B,2,0)</f>
        <v>VH7</v>
      </c>
      <c r="E1229" s="117">
        <v>1100816.0</v>
      </c>
      <c r="F1229" s="115" t="s">
        <v>919</v>
      </c>
      <c r="G1229" s="115" t="s">
        <v>104</v>
      </c>
      <c r="H1229" s="118">
        <v>16.3</v>
      </c>
      <c r="I1229" s="118">
        <v>16.28</v>
      </c>
      <c r="J1229" s="119">
        <f t="shared" si="4"/>
        <v>0.02</v>
      </c>
      <c r="K1229" s="115" t="s">
        <v>5921</v>
      </c>
      <c r="L1229" s="121" t="str">
        <f t="shared" si="5"/>
        <v>PT16029951100816</v>
      </c>
      <c r="M1229" s="219" t="s">
        <v>5922</v>
      </c>
      <c r="N1229" s="122">
        <v>0.019999999999999574</v>
      </c>
      <c r="O1229" s="122"/>
      <c r="P1229" s="119">
        <f t="shared" si="6"/>
        <v>0</v>
      </c>
      <c r="Q1229" s="124"/>
      <c r="R1229" s="124"/>
      <c r="S1229" s="124"/>
      <c r="T1229" s="125" t="s">
        <v>695</v>
      </c>
      <c r="U1229" s="126" t="s">
        <v>697</v>
      </c>
      <c r="V1229" s="127" t="s">
        <v>492</v>
      </c>
      <c r="W1229" s="129" t="str">
        <f t="shared" si="7"/>
        <v>Hao hụt</v>
      </c>
      <c r="X1229" s="129" t="str">
        <f t="shared" si="73"/>
        <v/>
      </c>
      <c r="Y1229" s="154" t="s">
        <v>499</v>
      </c>
      <c r="Z1229" s="131" t="s">
        <v>745</v>
      </c>
      <c r="AA1229" s="124"/>
      <c r="AB1229" s="132"/>
      <c r="AC1229" s="133"/>
      <c r="AD1229" s="134"/>
      <c r="AE1229" s="133"/>
      <c r="AF1229" s="135" t="str">
        <f t="array" ref="AF1229">xlookup($E:$E,'CLV2'!$A:$A,'CLV2'!E:E)</f>
        <v>2.FRUITS</v>
      </c>
      <c r="AG1229" s="135" t="str">
        <f t="shared" si="10"/>
        <v>KG</v>
      </c>
      <c r="AH1229" s="136">
        <f t="shared" si="11"/>
        <v>0.001226993865</v>
      </c>
      <c r="AI1229" s="137">
        <f t="array" ref="AI1229">XLOOKUP(E1229,'Đơn giá'!A:A,'Đơn giá'!D:D)</f>
        <v>19000</v>
      </c>
      <c r="AJ1229" s="138">
        <f t="shared" si="12"/>
        <v>380</v>
      </c>
      <c r="AK1229" s="138">
        <f t="shared" si="13"/>
        <v>380</v>
      </c>
      <c r="AL1229" s="138">
        <f t="shared" si="14"/>
        <v>0</v>
      </c>
      <c r="AM1229" s="138">
        <f t="shared" si="15"/>
        <v>0</v>
      </c>
      <c r="AN1229" s="138">
        <f t="shared" si="16"/>
        <v>0</v>
      </c>
      <c r="AO1229" s="139" t="str">
        <f t="array" ref="AO1229">XLOOKUP($D:$D,'DS ST'!$J:$J,'DS ST'!K:K)</f>
        <v>SC002203 - Nguyễn Thị Ngọc Bích</v>
      </c>
      <c r="AP1229" s="139" t="str">
        <f t="array" ref="AP1229">XLOOKUP($D:$D,'DS ST'!$J:$J,'DS ST'!L:L)</f>
        <v>Nguyễn Thị Cà</v>
      </c>
      <c r="AQ1229" s="139" t="str">
        <f t="array" ref="AQ1229">XLOOKUP($D:$D,'DS ST'!$J:$J,'DS ST'!M:M)</f>
        <v>HCM 005</v>
      </c>
      <c r="AR1229" s="140"/>
      <c r="AS1229" s="140"/>
      <c r="AT1229" s="135" t="str">
        <f t="array" ref="AT1229">xlookup($E:$E,'CLV2'!$A:$A,'CLV2'!$F:$F)</f>
        <v>3.LOCAL FRUITS</v>
      </c>
      <c r="AU1229" s="135" t="str">
        <f t="array" ref="AU1229">xlookup($E:$E,'CLV2'!$A:$A,'CLV2'!$G:$G)</f>
        <v>4.Dưa Hấu</v>
      </c>
      <c r="AV1229" s="142"/>
      <c r="AW1229" s="143"/>
      <c r="AX1229" s="144"/>
    </row>
    <row r="1230" ht="22.5" customHeight="1">
      <c r="A1230" s="113"/>
      <c r="B1230" s="114">
        <v>46236.0</v>
      </c>
      <c r="C1230" s="115" t="s">
        <v>1239</v>
      </c>
      <c r="D1230" s="116" t="str">
        <f>VLOOKUP(C1230,'DS ST'!A:B,2,0)</f>
        <v>VH7</v>
      </c>
      <c r="E1230" s="117">
        <v>1100992.0</v>
      </c>
      <c r="F1230" s="115" t="s">
        <v>641</v>
      </c>
      <c r="G1230" s="115" t="s">
        <v>104</v>
      </c>
      <c r="H1230" s="118">
        <v>10.0</v>
      </c>
      <c r="I1230" s="118">
        <v>9.96</v>
      </c>
      <c r="J1230" s="119">
        <f t="shared" si="4"/>
        <v>0.04</v>
      </c>
      <c r="K1230" s="115" t="s">
        <v>5921</v>
      </c>
      <c r="L1230" s="121" t="str">
        <f t="shared" si="5"/>
        <v>PT16029951100992</v>
      </c>
      <c r="M1230" s="219" t="s">
        <v>5922</v>
      </c>
      <c r="N1230" s="122">
        <v>0.03999999999999915</v>
      </c>
      <c r="O1230" s="122"/>
      <c r="P1230" s="119">
        <f t="shared" si="6"/>
        <v>0</v>
      </c>
      <c r="Q1230" s="124"/>
      <c r="R1230" s="124"/>
      <c r="S1230" s="124"/>
      <c r="T1230" s="125" t="s">
        <v>695</v>
      </c>
      <c r="U1230" s="126" t="s">
        <v>697</v>
      </c>
      <c r="V1230" s="127" t="s">
        <v>492</v>
      </c>
      <c r="W1230" s="129" t="str">
        <f t="shared" si="7"/>
        <v>Hao hụt</v>
      </c>
      <c r="X1230" s="129" t="str">
        <f t="shared" si="73"/>
        <v/>
      </c>
      <c r="Y1230" s="154" t="s">
        <v>499</v>
      </c>
      <c r="Z1230" s="131" t="s">
        <v>745</v>
      </c>
      <c r="AA1230" s="124"/>
      <c r="AB1230" s="132"/>
      <c r="AC1230" s="133"/>
      <c r="AD1230" s="134"/>
      <c r="AE1230" s="133"/>
      <c r="AF1230" s="135" t="str">
        <f t="array" ref="AF1230">xlookup($E:$E,'CLV2'!$A:$A,'CLV2'!E:E)</f>
        <v>2.FRUITS</v>
      </c>
      <c r="AG1230" s="135" t="str">
        <f t="shared" si="10"/>
        <v>KG</v>
      </c>
      <c r="AH1230" s="136">
        <f t="shared" si="11"/>
        <v>0.004</v>
      </c>
      <c r="AI1230" s="137">
        <f t="array" ref="AI1230">XLOOKUP(E1230,'Đơn giá'!A:A,'Đơn giá'!D:D)</f>
        <v>37000</v>
      </c>
      <c r="AJ1230" s="138">
        <f t="shared" si="12"/>
        <v>1480</v>
      </c>
      <c r="AK1230" s="138">
        <f t="shared" si="13"/>
        <v>1480</v>
      </c>
      <c r="AL1230" s="138">
        <f t="shared" si="14"/>
        <v>0</v>
      </c>
      <c r="AM1230" s="138">
        <f t="shared" si="15"/>
        <v>0</v>
      </c>
      <c r="AN1230" s="138">
        <f t="shared" si="16"/>
        <v>0</v>
      </c>
      <c r="AO1230" s="139" t="str">
        <f t="array" ref="AO1230">XLOOKUP($D:$D,'DS ST'!$J:$J,'DS ST'!K:K)</f>
        <v>SC002203 - Nguyễn Thị Ngọc Bích</v>
      </c>
      <c r="AP1230" s="139" t="str">
        <f t="array" ref="AP1230">XLOOKUP($D:$D,'DS ST'!$J:$J,'DS ST'!L:L)</f>
        <v>Nguyễn Thị Cà</v>
      </c>
      <c r="AQ1230" s="139" t="str">
        <f t="array" ref="AQ1230">XLOOKUP($D:$D,'DS ST'!$J:$J,'DS ST'!M:M)</f>
        <v>HCM 005</v>
      </c>
      <c r="AR1230" s="140"/>
      <c r="AS1230" s="140"/>
      <c r="AT1230" s="135" t="str">
        <f t="array" ref="AT1230">xlookup($E:$E,'CLV2'!$A:$A,'CLV2'!$F:$F)</f>
        <v>3.LOCAL FRUITS</v>
      </c>
      <c r="AU1230" s="135" t="str">
        <f t="array" ref="AU1230">xlookup($E:$E,'CLV2'!$A:$A,'CLV2'!$G:$G)</f>
        <v>4.Dưa Lưới</v>
      </c>
      <c r="AV1230" s="142"/>
      <c r="AW1230" s="143"/>
      <c r="AX1230" s="144"/>
    </row>
    <row r="1231" ht="22.5" customHeight="1">
      <c r="A1231" s="113"/>
      <c r="B1231" s="114">
        <v>46236.0</v>
      </c>
      <c r="C1231" s="115" t="s">
        <v>1239</v>
      </c>
      <c r="D1231" s="116" t="str">
        <f>VLOOKUP(C1231,'DS ST'!A:B,2,0)</f>
        <v>VH7</v>
      </c>
      <c r="E1231" s="117">
        <v>1101003.0</v>
      </c>
      <c r="F1231" s="115" t="s">
        <v>1984</v>
      </c>
      <c r="G1231" s="115" t="s">
        <v>104</v>
      </c>
      <c r="H1231" s="118">
        <v>13.9</v>
      </c>
      <c r="I1231" s="118">
        <v>13.76</v>
      </c>
      <c r="J1231" s="119">
        <f t="shared" si="4"/>
        <v>0.14</v>
      </c>
      <c r="K1231" s="115" t="s">
        <v>5921</v>
      </c>
      <c r="L1231" s="121" t="str">
        <f t="shared" si="5"/>
        <v>PT16029951101003</v>
      </c>
      <c r="M1231" s="219" t="s">
        <v>5922</v>
      </c>
      <c r="N1231" s="122">
        <v>0.14000000000000057</v>
      </c>
      <c r="O1231" s="122"/>
      <c r="P1231" s="119">
        <f t="shared" si="6"/>
        <v>0</v>
      </c>
      <c r="Q1231" s="124"/>
      <c r="R1231" s="124"/>
      <c r="S1231" s="124"/>
      <c r="T1231" s="125" t="s">
        <v>695</v>
      </c>
      <c r="U1231" s="126" t="s">
        <v>697</v>
      </c>
      <c r="V1231" s="127" t="s">
        <v>492</v>
      </c>
      <c r="W1231" s="129" t="str">
        <f t="shared" si="7"/>
        <v>Hao hụt</v>
      </c>
      <c r="X1231" s="129" t="str">
        <f t="shared" si="73"/>
        <v/>
      </c>
      <c r="Y1231" s="154" t="s">
        <v>499</v>
      </c>
      <c r="Z1231" s="131" t="s">
        <v>745</v>
      </c>
      <c r="AA1231" s="124"/>
      <c r="AB1231" s="132"/>
      <c r="AC1231" s="133"/>
      <c r="AD1231" s="134"/>
      <c r="AE1231" s="133"/>
      <c r="AF1231" s="135" t="str">
        <f t="array" ref="AF1231">xlookup($E:$E,'CLV2'!$A:$A,'CLV2'!E:E)</f>
        <v>2.FRUITS</v>
      </c>
      <c r="AG1231" s="135" t="str">
        <f t="shared" si="10"/>
        <v>KG</v>
      </c>
      <c r="AH1231" s="136">
        <f t="shared" si="11"/>
        <v>0.01007194245</v>
      </c>
      <c r="AI1231" s="137">
        <f t="array" ref="AI1231">XLOOKUP(E1231,'Đơn giá'!A:A,'Đơn giá'!D:D)</f>
        <v>24000</v>
      </c>
      <c r="AJ1231" s="138">
        <f t="shared" si="12"/>
        <v>3360</v>
      </c>
      <c r="AK1231" s="138">
        <f t="shared" si="13"/>
        <v>3360</v>
      </c>
      <c r="AL1231" s="138">
        <f t="shared" si="14"/>
        <v>0</v>
      </c>
      <c r="AM1231" s="138">
        <f t="shared" si="15"/>
        <v>0</v>
      </c>
      <c r="AN1231" s="138">
        <f t="shared" si="16"/>
        <v>0</v>
      </c>
      <c r="AO1231" s="139" t="str">
        <f t="array" ref="AO1231">XLOOKUP($D:$D,'DS ST'!$J:$J,'DS ST'!K:K)</f>
        <v>SC002203 - Nguyễn Thị Ngọc Bích</v>
      </c>
      <c r="AP1231" s="139" t="str">
        <f t="array" ref="AP1231">XLOOKUP($D:$D,'DS ST'!$J:$J,'DS ST'!L:L)</f>
        <v>Nguyễn Thị Cà</v>
      </c>
      <c r="AQ1231" s="139" t="str">
        <f t="array" ref="AQ1231">XLOOKUP($D:$D,'DS ST'!$J:$J,'DS ST'!M:M)</f>
        <v>HCM 005</v>
      </c>
      <c r="AR1231" s="140"/>
      <c r="AS1231" s="140"/>
      <c r="AT1231" s="135" t="str">
        <f t="array" ref="AT1231">xlookup($E:$E,'CLV2'!$A:$A,'CLV2'!$F:$F)</f>
        <v>3.LOCAL FRUITS</v>
      </c>
      <c r="AU1231" s="135" t="str">
        <f t="array" ref="AU1231">xlookup($E:$E,'CLV2'!$A:$A,'CLV2'!$G:$G)</f>
        <v>4.Dưa Hấu</v>
      </c>
      <c r="AV1231" s="142"/>
      <c r="AW1231" s="143"/>
      <c r="AX1231" s="144"/>
    </row>
    <row r="1232" ht="22.5" customHeight="1">
      <c r="A1232" s="113"/>
      <c r="B1232" s="114">
        <v>46236.0</v>
      </c>
      <c r="C1232" s="115" t="s">
        <v>1239</v>
      </c>
      <c r="D1232" s="116" t="str">
        <f>VLOOKUP(C1232,'DS ST'!A:B,2,0)</f>
        <v>VH7</v>
      </c>
      <c r="E1232" s="117">
        <v>1101079.0</v>
      </c>
      <c r="F1232" s="115" t="s">
        <v>2047</v>
      </c>
      <c r="G1232" s="115" t="s">
        <v>104</v>
      </c>
      <c r="H1232" s="118">
        <v>3.2</v>
      </c>
      <c r="I1232" s="118">
        <v>3.14</v>
      </c>
      <c r="J1232" s="119">
        <f t="shared" si="4"/>
        <v>0.06</v>
      </c>
      <c r="K1232" s="115" t="s">
        <v>5921</v>
      </c>
      <c r="L1232" s="121" t="str">
        <f t="shared" si="5"/>
        <v>PT16029951101079</v>
      </c>
      <c r="M1232" s="219" t="s">
        <v>5922</v>
      </c>
      <c r="N1232" s="122">
        <v>0.06000000000000005</v>
      </c>
      <c r="O1232" s="122"/>
      <c r="P1232" s="119">
        <f t="shared" si="6"/>
        <v>0</v>
      </c>
      <c r="Q1232" s="124"/>
      <c r="R1232" s="124"/>
      <c r="S1232" s="124"/>
      <c r="T1232" s="125" t="s">
        <v>695</v>
      </c>
      <c r="U1232" s="126" t="s">
        <v>697</v>
      </c>
      <c r="V1232" s="127" t="s">
        <v>492</v>
      </c>
      <c r="W1232" s="129" t="str">
        <f t="shared" si="7"/>
        <v>Hao hụt</v>
      </c>
      <c r="X1232" s="129" t="str">
        <f t="shared" si="73"/>
        <v/>
      </c>
      <c r="Y1232" s="154" t="s">
        <v>499</v>
      </c>
      <c r="Z1232" s="131" t="s">
        <v>745</v>
      </c>
      <c r="AA1232" s="124"/>
      <c r="AB1232" s="132"/>
      <c r="AC1232" s="133"/>
      <c r="AD1232" s="134"/>
      <c r="AE1232" s="133"/>
      <c r="AF1232" s="135" t="str">
        <f t="array" ref="AF1232">xlookup($E:$E,'CLV2'!$A:$A,'CLV2'!E:E)</f>
        <v>2.FRUITS</v>
      </c>
      <c r="AG1232" s="135" t="str">
        <f t="shared" si="10"/>
        <v>KG</v>
      </c>
      <c r="AH1232" s="136">
        <f t="shared" si="11"/>
        <v>0.01875</v>
      </c>
      <c r="AI1232" s="137">
        <f t="array" ref="AI1232">XLOOKUP(E1232,'Đơn giá'!A:A,'Đơn giá'!D:D)</f>
        <v>69416</v>
      </c>
      <c r="AJ1232" s="138">
        <f t="shared" si="12"/>
        <v>4164.96</v>
      </c>
      <c r="AK1232" s="138">
        <f t="shared" si="13"/>
        <v>4164.96</v>
      </c>
      <c r="AL1232" s="138">
        <f t="shared" si="14"/>
        <v>0</v>
      </c>
      <c r="AM1232" s="138">
        <f t="shared" si="15"/>
        <v>0</v>
      </c>
      <c r="AN1232" s="138">
        <f t="shared" si="16"/>
        <v>0</v>
      </c>
      <c r="AO1232" s="139" t="str">
        <f t="array" ref="AO1232">XLOOKUP($D:$D,'DS ST'!$J:$J,'DS ST'!K:K)</f>
        <v>SC002203 - Nguyễn Thị Ngọc Bích</v>
      </c>
      <c r="AP1232" s="139" t="str">
        <f t="array" ref="AP1232">XLOOKUP($D:$D,'DS ST'!$J:$J,'DS ST'!L:L)</f>
        <v>Nguyễn Thị Cà</v>
      </c>
      <c r="AQ1232" s="139" t="str">
        <f t="array" ref="AQ1232">XLOOKUP($D:$D,'DS ST'!$J:$J,'DS ST'!M:M)</f>
        <v>HCM 005</v>
      </c>
      <c r="AR1232" s="140"/>
      <c r="AS1232" s="140"/>
      <c r="AT1232" s="135" t="str">
        <f t="array" ref="AT1232">xlookup($E:$E,'CLV2'!$A:$A,'CLV2'!$F:$F)</f>
        <v>3.LOCAL FRUITS</v>
      </c>
      <c r="AU1232" s="135" t="str">
        <f t="array" ref="AU1232">xlookup($E:$E,'CLV2'!$A:$A,'CLV2'!$G:$G)</f>
        <v>4.Bơ</v>
      </c>
      <c r="AV1232" s="142"/>
      <c r="AW1232" s="143"/>
      <c r="AX1232" s="144"/>
    </row>
    <row r="1233" ht="22.5" customHeight="1">
      <c r="A1233" s="113"/>
      <c r="B1233" s="114">
        <v>46236.0</v>
      </c>
      <c r="C1233" s="115" t="s">
        <v>1239</v>
      </c>
      <c r="D1233" s="116" t="str">
        <f>VLOOKUP(C1233,'DS ST'!A:B,2,0)</f>
        <v>VH7</v>
      </c>
      <c r="E1233" s="117">
        <v>1101592.0</v>
      </c>
      <c r="F1233" s="115" t="s">
        <v>1161</v>
      </c>
      <c r="G1233" s="115" t="s">
        <v>104</v>
      </c>
      <c r="H1233" s="118">
        <v>10.1</v>
      </c>
      <c r="I1233" s="118">
        <v>9.86</v>
      </c>
      <c r="J1233" s="119">
        <f t="shared" si="4"/>
        <v>0.24</v>
      </c>
      <c r="K1233" s="115" t="s">
        <v>5921</v>
      </c>
      <c r="L1233" s="121" t="str">
        <f t="shared" si="5"/>
        <v>PT16029951101592</v>
      </c>
      <c r="M1233" s="219" t="s">
        <v>5922</v>
      </c>
      <c r="N1233" s="122">
        <v>0.2400000000000002</v>
      </c>
      <c r="O1233" s="122"/>
      <c r="P1233" s="119">
        <f t="shared" si="6"/>
        <v>0</v>
      </c>
      <c r="Q1233" s="124"/>
      <c r="R1233" s="124"/>
      <c r="S1233" s="124"/>
      <c r="T1233" s="125" t="s">
        <v>695</v>
      </c>
      <c r="U1233" s="126" t="s">
        <v>697</v>
      </c>
      <c r="V1233" s="127" t="s">
        <v>492</v>
      </c>
      <c r="W1233" s="129" t="str">
        <f t="shared" si="7"/>
        <v>Hao hụt</v>
      </c>
      <c r="X1233" s="129" t="str">
        <f t="shared" si="73"/>
        <v/>
      </c>
      <c r="Y1233" s="154" t="s">
        <v>499</v>
      </c>
      <c r="Z1233" s="131" t="s">
        <v>745</v>
      </c>
      <c r="AA1233" s="124"/>
      <c r="AB1233" s="132"/>
      <c r="AC1233" s="133"/>
      <c r="AD1233" s="134"/>
      <c r="AE1233" s="133"/>
      <c r="AF1233" s="135" t="str">
        <f t="array" ref="AF1233">xlookup($E:$E,'CLV2'!$A:$A,'CLV2'!E:E)</f>
        <v>2.FRUITS</v>
      </c>
      <c r="AG1233" s="135" t="str">
        <f t="shared" si="10"/>
        <v>KG</v>
      </c>
      <c r="AH1233" s="136">
        <f t="shared" si="11"/>
        <v>0.02376237624</v>
      </c>
      <c r="AI1233" s="137">
        <f t="array" ref="AI1233">XLOOKUP(E1233,'Đơn giá'!A:A,'Đơn giá'!D:D)</f>
        <v>73000</v>
      </c>
      <c r="AJ1233" s="138">
        <f t="shared" si="12"/>
        <v>17520</v>
      </c>
      <c r="AK1233" s="138">
        <f t="shared" si="13"/>
        <v>17520</v>
      </c>
      <c r="AL1233" s="138">
        <f t="shared" si="14"/>
        <v>0</v>
      </c>
      <c r="AM1233" s="138">
        <f t="shared" si="15"/>
        <v>0</v>
      </c>
      <c r="AN1233" s="138">
        <f t="shared" si="16"/>
        <v>0</v>
      </c>
      <c r="AO1233" s="139" t="str">
        <f t="array" ref="AO1233">XLOOKUP($D:$D,'DS ST'!$J:$J,'DS ST'!K:K)</f>
        <v>SC002203 - Nguyễn Thị Ngọc Bích</v>
      </c>
      <c r="AP1233" s="139" t="str">
        <f t="array" ref="AP1233">XLOOKUP($D:$D,'DS ST'!$J:$J,'DS ST'!L:L)</f>
        <v>Nguyễn Thị Cà</v>
      </c>
      <c r="AQ1233" s="139" t="str">
        <f t="array" ref="AQ1233">XLOOKUP($D:$D,'DS ST'!$J:$J,'DS ST'!M:M)</f>
        <v>HCM 005</v>
      </c>
      <c r="AR1233" s="140"/>
      <c r="AS1233" s="140"/>
      <c r="AT1233" s="135" t="str">
        <f t="array" ref="AT1233">xlookup($E:$E,'CLV2'!$A:$A,'CLV2'!$F:$F)</f>
        <v>3.LOCAL FRUITS</v>
      </c>
      <c r="AU1233" s="135" t="str">
        <f t="array" ref="AU1233">xlookup($E:$E,'CLV2'!$A:$A,'CLV2'!$G:$G)</f>
        <v>4.Sầu Riêng</v>
      </c>
      <c r="AV1233" s="142"/>
      <c r="AW1233" s="143"/>
      <c r="AX1233" s="144"/>
    </row>
    <row r="1234" ht="22.5" customHeight="1">
      <c r="A1234" s="113"/>
      <c r="B1234" s="114">
        <v>46236.0</v>
      </c>
      <c r="C1234" s="115" t="s">
        <v>211</v>
      </c>
      <c r="D1234" s="116" t="str">
        <f>VLOOKUP(C1234,'DS ST'!A:B,2,0)</f>
        <v>A111</v>
      </c>
      <c r="E1234" s="117">
        <v>11667.0</v>
      </c>
      <c r="F1234" s="115" t="s">
        <v>2727</v>
      </c>
      <c r="G1234" s="115" t="s">
        <v>29</v>
      </c>
      <c r="H1234" s="118">
        <v>1.0</v>
      </c>
      <c r="I1234" s="118">
        <v>0.0</v>
      </c>
      <c r="J1234" s="119">
        <f t="shared" si="4"/>
        <v>1</v>
      </c>
      <c r="K1234" s="115" t="s">
        <v>4957</v>
      </c>
      <c r="L1234" s="121" t="str">
        <f t="shared" si="5"/>
        <v>PT160299411667</v>
      </c>
      <c r="M1234" s="219" t="s">
        <v>5923</v>
      </c>
      <c r="N1234" s="122"/>
      <c r="O1234" s="122"/>
      <c r="P1234" s="119">
        <f t="shared" si="6"/>
        <v>1</v>
      </c>
      <c r="Q1234" s="124"/>
      <c r="R1234" s="124"/>
      <c r="S1234" s="124"/>
      <c r="T1234" s="125"/>
      <c r="U1234" s="126" t="s">
        <v>697</v>
      </c>
      <c r="V1234" s="127" t="s">
        <v>1500</v>
      </c>
      <c r="W1234" s="129" t="str">
        <f t="shared" si="7"/>
        <v/>
      </c>
      <c r="X1234" s="129" t="str">
        <f t="shared" si="73"/>
        <v/>
      </c>
      <c r="Y1234" s="130" t="str">
        <f>IF(N(P1234)&lt;=0,"",IF(OR(T1234="Hình KDB",T1234="Hình tele",ISNUMBER(SEARCH("Hình KDB",T1234)),ISNUMBER(SEARCH("Hình tele",T1234)),ISNUMBER(SEARCH("sai code",T1234)),ISNUMBER(SEARCH("Thiếu kiện",U1234))),"Kho rau",IF(AND(T1234&lt;&gt;"Hình KDB",T1234&lt;&gt;"Hình tele"),"Chưa xác định",IF(N(O1234)&gt;0,IF(OR(T1234="Hình KDB",T1234="Hình tele",ISNUMBER(SEARCH("Hình KDB",T1234)),ISNUMBER(SEARCH("Hình tele",T1234)),ISNUMBER(SEARCH("sai code",T1234)),ISNUMBER(SEARCH("Thiếu kiện",U1234))),"Kho rau","Chưa xác định"),IF(OR(T1234="Hình KDB",T1234="Hình tele",ISNUMBER(SEARCH("Hình KDB",T1234)),ISNUMBER(SEARCH("Hình tele",T1234)),ISNUMBER(SEARCH("sai code",T1234)),ISNUMBER(SEARCH("Thiếu kiện",U1234))),"Kho rau",IF(V1234="Chưa xác định","Chưa xác định",IF(OR(V1234="DC giao thiếu",V1234="TX giao thiếu kiện",V1234="Hàng không đạt CL"),"Kho rau","")))))))</f>
        <v>Chưa xác định</v>
      </c>
      <c r="Z1234" s="131" t="s">
        <v>3828</v>
      </c>
      <c r="AA1234" s="124"/>
      <c r="AB1234" s="132"/>
      <c r="AC1234" s="133"/>
      <c r="AD1234" s="134"/>
      <c r="AE1234" s="133"/>
      <c r="AF1234" s="135" t="str">
        <f t="array" ref="AF1234">xlookup($E:$E,'CLV2'!$A:$A,'CLV2'!E:E)</f>
        <v>2.VEGETABLES</v>
      </c>
      <c r="AG1234" s="135" t="str">
        <f t="shared" si="10"/>
        <v>Pack</v>
      </c>
      <c r="AH1234" s="136">
        <f t="shared" si="11"/>
        <v>1</v>
      </c>
      <c r="AI1234" s="137">
        <f t="array" ref="AI1234">XLOOKUP(E1234,'Đơn giá'!A:A,'Đơn giá'!D:D)</f>
        <v>6000</v>
      </c>
      <c r="AJ1234" s="138">
        <f t="shared" si="12"/>
        <v>6000</v>
      </c>
      <c r="AK1234" s="138">
        <f t="shared" si="13"/>
        <v>0</v>
      </c>
      <c r="AL1234" s="138">
        <f t="shared" si="14"/>
        <v>0</v>
      </c>
      <c r="AM1234" s="138">
        <f t="shared" si="15"/>
        <v>0</v>
      </c>
      <c r="AN1234" s="138">
        <f t="shared" si="16"/>
        <v>6000</v>
      </c>
      <c r="AO1234" s="139" t="str">
        <f t="array" ref="AO1234">XLOOKUP($D:$D,'DS ST'!$J:$J,'DS ST'!K:K)</f>
        <v>SC002196 - Phạm Hữu Chương</v>
      </c>
      <c r="AP1234" s="139" t="str">
        <f t="array" ref="AP1234">XLOOKUP($D:$D,'DS ST'!$J:$J,'DS ST'!L:L)</f>
        <v>Nguyễn Thị Cà</v>
      </c>
      <c r="AQ1234" s="139" t="str">
        <f t="array" ref="AQ1234">XLOOKUP($D:$D,'DS ST'!$J:$J,'DS ST'!M:M)</f>
        <v>HCM 020</v>
      </c>
      <c r="AR1234" s="140"/>
      <c r="AS1234" s="140"/>
      <c r="AT1234" s="135" t="str">
        <f t="array" ref="AT1234">xlookup($E:$E,'CLV2'!$A:$A,'CLV2'!$F:$F)</f>
        <v>3.LEAFY VEGGIES</v>
      </c>
      <c r="AU1234" s="135" t="str">
        <f t="array" ref="AU1234">xlookup($E:$E,'CLV2'!$A:$A,'CLV2'!$G:$G)</f>
        <v>4.Rau Ăn Thân, Lá Khác</v>
      </c>
      <c r="AV1234" s="142"/>
      <c r="AW1234" s="143"/>
      <c r="AX1234" s="144"/>
    </row>
    <row r="1235" ht="22.5" customHeight="1">
      <c r="A1235" s="113"/>
      <c r="B1235" s="114">
        <v>46236.0</v>
      </c>
      <c r="C1235" s="115" t="s">
        <v>211</v>
      </c>
      <c r="D1235" s="116" t="str">
        <f>VLOOKUP(C1235,'DS ST'!A:B,2,0)</f>
        <v>A111</v>
      </c>
      <c r="E1235" s="117">
        <v>1101079.0</v>
      </c>
      <c r="F1235" s="115" t="s">
        <v>2047</v>
      </c>
      <c r="G1235" s="115" t="s">
        <v>104</v>
      </c>
      <c r="H1235" s="118">
        <v>3.1</v>
      </c>
      <c r="I1235" s="118">
        <v>3.08</v>
      </c>
      <c r="J1235" s="119">
        <f t="shared" si="4"/>
        <v>0.02</v>
      </c>
      <c r="K1235" s="115" t="s">
        <v>4957</v>
      </c>
      <c r="L1235" s="121" t="str">
        <f t="shared" si="5"/>
        <v>PT16029941101079</v>
      </c>
      <c r="M1235" s="219" t="s">
        <v>5923</v>
      </c>
      <c r="N1235" s="122">
        <v>0.020000000000000018</v>
      </c>
      <c r="O1235" s="122"/>
      <c r="P1235" s="119">
        <f t="shared" si="6"/>
        <v>0</v>
      </c>
      <c r="Q1235" s="124"/>
      <c r="R1235" s="124"/>
      <c r="S1235" s="124"/>
      <c r="T1235" s="125" t="s">
        <v>695</v>
      </c>
      <c r="U1235" s="126" t="s">
        <v>697</v>
      </c>
      <c r="V1235" s="127" t="s">
        <v>492</v>
      </c>
      <c r="W1235" s="129" t="str">
        <f t="shared" si="7"/>
        <v>Hao hụt</v>
      </c>
      <c r="X1235" s="129" t="str">
        <f t="shared" si="73"/>
        <v/>
      </c>
      <c r="Y1235" s="154" t="s">
        <v>499</v>
      </c>
      <c r="Z1235" s="131" t="s">
        <v>745</v>
      </c>
      <c r="AA1235" s="124"/>
      <c r="AB1235" s="132"/>
      <c r="AC1235" s="133"/>
      <c r="AD1235" s="134"/>
      <c r="AE1235" s="133"/>
      <c r="AF1235" s="135" t="str">
        <f t="array" ref="AF1235">xlookup($E:$E,'CLV2'!$A:$A,'CLV2'!E:E)</f>
        <v>2.FRUITS</v>
      </c>
      <c r="AG1235" s="135" t="str">
        <f t="shared" si="10"/>
        <v>KG</v>
      </c>
      <c r="AH1235" s="136">
        <f t="shared" si="11"/>
        <v>0.006451612903</v>
      </c>
      <c r="AI1235" s="137">
        <f t="array" ref="AI1235">XLOOKUP(E1235,'Đơn giá'!A:A,'Đơn giá'!D:D)</f>
        <v>69416</v>
      </c>
      <c r="AJ1235" s="138">
        <f t="shared" si="12"/>
        <v>1388.32</v>
      </c>
      <c r="AK1235" s="138">
        <f t="shared" si="13"/>
        <v>1388.32</v>
      </c>
      <c r="AL1235" s="138">
        <f t="shared" si="14"/>
        <v>0</v>
      </c>
      <c r="AM1235" s="138">
        <f t="shared" si="15"/>
        <v>0</v>
      </c>
      <c r="AN1235" s="138">
        <f t="shared" si="16"/>
        <v>0</v>
      </c>
      <c r="AO1235" s="139" t="str">
        <f t="array" ref="AO1235">XLOOKUP($D:$D,'DS ST'!$J:$J,'DS ST'!K:K)</f>
        <v>SC002196 - Phạm Hữu Chương</v>
      </c>
      <c r="AP1235" s="139" t="str">
        <f t="array" ref="AP1235">XLOOKUP($D:$D,'DS ST'!$J:$J,'DS ST'!L:L)</f>
        <v>Nguyễn Thị Cà</v>
      </c>
      <c r="AQ1235" s="139" t="str">
        <f t="array" ref="AQ1235">XLOOKUP($D:$D,'DS ST'!$J:$J,'DS ST'!M:M)</f>
        <v>HCM 020</v>
      </c>
      <c r="AR1235" s="140"/>
      <c r="AS1235" s="140"/>
      <c r="AT1235" s="135" t="str">
        <f t="array" ref="AT1235">xlookup($E:$E,'CLV2'!$A:$A,'CLV2'!$F:$F)</f>
        <v>3.LOCAL FRUITS</v>
      </c>
      <c r="AU1235" s="135" t="str">
        <f t="array" ref="AU1235">xlookup($E:$E,'CLV2'!$A:$A,'CLV2'!$G:$G)</f>
        <v>4.Bơ</v>
      </c>
      <c r="AV1235" s="142"/>
      <c r="AW1235" s="143"/>
      <c r="AX1235" s="144"/>
    </row>
    <row r="1236" ht="22.5" customHeight="1">
      <c r="A1236" s="113"/>
      <c r="B1236" s="114">
        <v>46236.0</v>
      </c>
      <c r="C1236" s="115" t="s">
        <v>211</v>
      </c>
      <c r="D1236" s="116" t="str">
        <f>VLOOKUP(C1236,'DS ST'!A:B,2,0)</f>
        <v>A111</v>
      </c>
      <c r="E1236" s="117">
        <v>1102981.0</v>
      </c>
      <c r="F1236" s="115" t="s">
        <v>5260</v>
      </c>
      <c r="G1236" s="115" t="s">
        <v>104</v>
      </c>
      <c r="H1236" s="118">
        <v>3.1</v>
      </c>
      <c r="I1236" s="118">
        <v>0.0</v>
      </c>
      <c r="J1236" s="119">
        <f t="shared" si="4"/>
        <v>3.1</v>
      </c>
      <c r="K1236" s="115" t="s">
        <v>4957</v>
      </c>
      <c r="L1236" s="121" t="str">
        <f t="shared" si="5"/>
        <v>PT16029941102981</v>
      </c>
      <c r="M1236" s="219" t="s">
        <v>5923</v>
      </c>
      <c r="N1236" s="122"/>
      <c r="O1236" s="187">
        <v>3.1</v>
      </c>
      <c r="P1236" s="119">
        <f t="shared" si="6"/>
        <v>0</v>
      </c>
      <c r="Q1236" s="153" t="s">
        <v>5924</v>
      </c>
      <c r="R1236" s="124"/>
      <c r="S1236" s="124"/>
      <c r="T1236" s="125"/>
      <c r="U1236" s="126" t="s">
        <v>697</v>
      </c>
      <c r="V1236" s="127" t="s">
        <v>1162</v>
      </c>
      <c r="W1236" s="129" t="str">
        <f t="shared" si="7"/>
        <v/>
      </c>
      <c r="X1236" s="129" t="str">
        <f t="shared" si="73"/>
        <v>Siêu thị</v>
      </c>
      <c r="Y1236" s="130" t="str">
        <f t="shared" ref="Y1236:Y1238" si="77">IF(N(P1236)&lt;=0,"",IF(OR(T1236="Hình KDB",T1236="Hình tele",ISNUMBER(SEARCH("Hình KDB",T1236)),ISNUMBER(SEARCH("Hình tele",T1236)),ISNUMBER(SEARCH("sai code",T1236)),ISNUMBER(SEARCH("Thiếu kiện",U1236))),"Kho rau",IF(AND(T1236&lt;&gt;"Hình KDB",T1236&lt;&gt;"Hình tele"),"Chưa xác định",IF(N(O1236)&gt;0,IF(OR(T1236="Hình KDB",T1236="Hình tele",ISNUMBER(SEARCH("Hình KDB",T1236)),ISNUMBER(SEARCH("Hình tele",T1236)),ISNUMBER(SEARCH("sai code",T1236)),ISNUMBER(SEARCH("Thiếu kiện",U1236))),"Kho rau","Chưa xác định"),IF(OR(T1236="Hình KDB",T1236="Hình tele",ISNUMBER(SEARCH("Hình KDB",T1236)),ISNUMBER(SEARCH("Hình tele",T1236)),ISNUMBER(SEARCH("sai code",T1236)),ISNUMBER(SEARCH("Thiếu kiện",U1236))),"Kho rau",IF(V1236="Chưa xác định","Chưa xác định",IF(OR(V1236="DC giao thiếu",V1236="TX giao thiếu kiện",V1236="Hàng không đạt CL"),"Kho rau","")))))))</f>
        <v/>
      </c>
      <c r="Z1236" s="131" t="s">
        <v>745</v>
      </c>
      <c r="AA1236" s="124"/>
      <c r="AB1236" s="132"/>
      <c r="AC1236" s="133"/>
      <c r="AD1236" s="134"/>
      <c r="AE1236" s="133"/>
      <c r="AF1236" s="135" t="str">
        <f t="array" ref="AF1236">xlookup($E:$E,'CLV2'!$A:$A,'CLV2'!E:E)</f>
        <v>2.FRUITS</v>
      </c>
      <c r="AG1236" s="135" t="str">
        <f t="shared" si="10"/>
        <v>KG</v>
      </c>
      <c r="AH1236" s="136">
        <f t="shared" si="11"/>
        <v>1</v>
      </c>
      <c r="AI1236" s="137" t="str">
        <f t="array" ref="AI1236">XLOOKUP(E1236,'Đơn giá'!A:A,'Đơn giá'!D:D)</f>
        <v>#N/A</v>
      </c>
      <c r="AJ1236" s="138" t="str">
        <f t="shared" si="12"/>
        <v>#N/A</v>
      </c>
      <c r="AK1236" s="138">
        <f t="shared" si="13"/>
        <v>0</v>
      </c>
      <c r="AL1236" s="138" t="str">
        <f t="shared" si="14"/>
        <v>#N/A</v>
      </c>
      <c r="AM1236" s="138">
        <f t="shared" si="15"/>
        <v>0</v>
      </c>
      <c r="AN1236" s="138">
        <f t="shared" si="16"/>
        <v>0</v>
      </c>
      <c r="AO1236" s="139" t="str">
        <f t="array" ref="AO1236">XLOOKUP($D:$D,'DS ST'!$J:$J,'DS ST'!K:K)</f>
        <v>SC002196 - Phạm Hữu Chương</v>
      </c>
      <c r="AP1236" s="139" t="str">
        <f t="array" ref="AP1236">XLOOKUP($D:$D,'DS ST'!$J:$J,'DS ST'!L:L)</f>
        <v>Nguyễn Thị Cà</v>
      </c>
      <c r="AQ1236" s="139" t="str">
        <f t="array" ref="AQ1236">XLOOKUP($D:$D,'DS ST'!$J:$J,'DS ST'!M:M)</f>
        <v>HCM 020</v>
      </c>
      <c r="AR1236" s="140"/>
      <c r="AS1236" s="140"/>
      <c r="AT1236" s="135" t="str">
        <f t="array" ref="AT1236">xlookup($E:$E,'CLV2'!$A:$A,'CLV2'!$F:$F)</f>
        <v>3.LOCAL FRUITS</v>
      </c>
      <c r="AU1236" s="135" t="str">
        <f t="array" ref="AU1236">xlookup($E:$E,'CLV2'!$A:$A,'CLV2'!$G:$G)</f>
        <v>4.Bơ</v>
      </c>
      <c r="AV1236" s="142"/>
      <c r="AW1236" s="143"/>
      <c r="AX1236" s="144"/>
    </row>
    <row r="1237" ht="22.5" customHeight="1">
      <c r="A1237" s="113"/>
      <c r="B1237" s="114">
        <v>46236.0</v>
      </c>
      <c r="C1237" s="115" t="s">
        <v>211</v>
      </c>
      <c r="D1237" s="116" t="str">
        <f>VLOOKUP(C1237,'DS ST'!A:B,2,0)</f>
        <v>A111</v>
      </c>
      <c r="E1237" s="117">
        <v>8.938568878033E12</v>
      </c>
      <c r="F1237" s="115" t="s">
        <v>1487</v>
      </c>
      <c r="G1237" s="115" t="s">
        <v>56</v>
      </c>
      <c r="H1237" s="118">
        <v>10.0</v>
      </c>
      <c r="I1237" s="118">
        <v>0.0</v>
      </c>
      <c r="J1237" s="119">
        <f t="shared" si="4"/>
        <v>10</v>
      </c>
      <c r="K1237" s="115" t="s">
        <v>4957</v>
      </c>
      <c r="L1237" s="121" t="str">
        <f t="shared" si="5"/>
        <v>PT16029948938568878033</v>
      </c>
      <c r="M1237" s="219" t="s">
        <v>5923</v>
      </c>
      <c r="N1237" s="122"/>
      <c r="O1237" s="187">
        <v>10.0</v>
      </c>
      <c r="P1237" s="119">
        <f t="shared" si="6"/>
        <v>0</v>
      </c>
      <c r="Q1237" s="153" t="s">
        <v>5925</v>
      </c>
      <c r="R1237" s="124"/>
      <c r="S1237" s="124"/>
      <c r="T1237" s="125" t="s">
        <v>5926</v>
      </c>
      <c r="U1237" s="126" t="s">
        <v>697</v>
      </c>
      <c r="V1237" s="127" t="s">
        <v>1162</v>
      </c>
      <c r="W1237" s="129" t="str">
        <f t="shared" si="7"/>
        <v/>
      </c>
      <c r="X1237" s="129" t="str">
        <f t="shared" si="73"/>
        <v>Siêu thị</v>
      </c>
      <c r="Y1237" s="130" t="str">
        <f t="shared" si="77"/>
        <v/>
      </c>
      <c r="Z1237" s="131" t="s">
        <v>745</v>
      </c>
      <c r="AA1237" s="124"/>
      <c r="AB1237" s="132"/>
      <c r="AC1237" s="133"/>
      <c r="AD1237" s="134"/>
      <c r="AE1237" s="133"/>
      <c r="AF1237" s="135" t="str">
        <f t="array" ref="AF1237">xlookup($E:$E,'CLV2'!$A:$A,'CLV2'!E:E)</f>
        <v>2.EGGS</v>
      </c>
      <c r="AG1237" s="135" t="str">
        <f t="shared" si="10"/>
        <v>Pack</v>
      </c>
      <c r="AH1237" s="136">
        <f t="shared" si="11"/>
        <v>1</v>
      </c>
      <c r="AI1237" s="137" t="str">
        <f t="array" ref="AI1237">XLOOKUP(E1237,'Đơn giá'!A:A,'Đơn giá'!D:D)</f>
        <v>#N/A</v>
      </c>
      <c r="AJ1237" s="138" t="str">
        <f t="shared" si="12"/>
        <v>#N/A</v>
      </c>
      <c r="AK1237" s="138">
        <f t="shared" si="13"/>
        <v>0</v>
      </c>
      <c r="AL1237" s="138" t="str">
        <f t="shared" si="14"/>
        <v>#N/A</v>
      </c>
      <c r="AM1237" s="138">
        <f t="shared" si="15"/>
        <v>0</v>
      </c>
      <c r="AN1237" s="138">
        <f t="shared" si="16"/>
        <v>0</v>
      </c>
      <c r="AO1237" s="139" t="str">
        <f t="array" ref="AO1237">XLOOKUP($D:$D,'DS ST'!$J:$J,'DS ST'!K:K)</f>
        <v>SC002196 - Phạm Hữu Chương</v>
      </c>
      <c r="AP1237" s="139" t="str">
        <f t="array" ref="AP1237">XLOOKUP($D:$D,'DS ST'!$J:$J,'DS ST'!L:L)</f>
        <v>Nguyễn Thị Cà</v>
      </c>
      <c r="AQ1237" s="139" t="str">
        <f t="array" ref="AQ1237">XLOOKUP($D:$D,'DS ST'!$J:$J,'DS ST'!M:M)</f>
        <v>HCM 020</v>
      </c>
      <c r="AR1237" s="140"/>
      <c r="AS1237" s="140"/>
      <c r="AT1237" s="135" t="str">
        <f t="array" ref="AT1237">xlookup($E:$E,'CLV2'!$A:$A,'CLV2'!$F:$F)</f>
        <v>3.FRESH EGGS</v>
      </c>
      <c r="AU1237" s="135" t="str">
        <f t="array" ref="AU1237">xlookup($E:$E,'CLV2'!$A:$A,'CLV2'!$G:$G)</f>
        <v>4.Trứng Gà Khác</v>
      </c>
      <c r="AV1237" s="142"/>
      <c r="AW1237" s="143"/>
      <c r="AX1237" s="144"/>
    </row>
    <row r="1238" ht="22.5" customHeight="1">
      <c r="A1238" s="113"/>
      <c r="B1238" s="114">
        <v>46236.0</v>
      </c>
      <c r="C1238" s="115" t="s">
        <v>211</v>
      </c>
      <c r="D1238" s="116" t="str">
        <f>VLOOKUP(C1238,'DS ST'!A:B,2,0)</f>
        <v>A111</v>
      </c>
      <c r="E1238" s="117">
        <v>8.938525767172E12</v>
      </c>
      <c r="F1238" s="115" t="s">
        <v>1471</v>
      </c>
      <c r="G1238" s="115" t="s">
        <v>29</v>
      </c>
      <c r="H1238" s="118">
        <v>1.0</v>
      </c>
      <c r="I1238" s="118">
        <v>0.0</v>
      </c>
      <c r="J1238" s="119">
        <f t="shared" si="4"/>
        <v>1</v>
      </c>
      <c r="K1238" s="115" t="s">
        <v>4957</v>
      </c>
      <c r="L1238" s="121" t="str">
        <f t="shared" si="5"/>
        <v>PT16029948938525767172</v>
      </c>
      <c r="M1238" s="219" t="s">
        <v>5923</v>
      </c>
      <c r="N1238" s="122"/>
      <c r="O1238" s="122"/>
      <c r="P1238" s="119">
        <f t="shared" si="6"/>
        <v>1</v>
      </c>
      <c r="Q1238" s="124"/>
      <c r="R1238" s="124"/>
      <c r="S1238" s="124"/>
      <c r="T1238" s="125"/>
      <c r="U1238" s="126" t="s">
        <v>697</v>
      </c>
      <c r="V1238" s="127" t="s">
        <v>1500</v>
      </c>
      <c r="W1238" s="129" t="str">
        <f t="shared" si="7"/>
        <v/>
      </c>
      <c r="X1238" s="129" t="str">
        <f t="shared" si="73"/>
        <v/>
      </c>
      <c r="Y1238" s="130" t="str">
        <f t="shared" si="77"/>
        <v>Chưa xác định</v>
      </c>
      <c r="Z1238" s="131" t="s">
        <v>3828</v>
      </c>
      <c r="AA1238" s="124"/>
      <c r="AB1238" s="132"/>
      <c r="AC1238" s="133"/>
      <c r="AD1238" s="134"/>
      <c r="AE1238" s="133"/>
      <c r="AF1238" s="135" t="str">
        <f t="array" ref="AF1238">xlookup($E:$E,'CLV2'!$A:$A,'CLV2'!E:E)</f>
        <v>2.VEGETABLES</v>
      </c>
      <c r="AG1238" s="135" t="str">
        <f t="shared" si="10"/>
        <v>Pack</v>
      </c>
      <c r="AH1238" s="136">
        <f t="shared" si="11"/>
        <v>1</v>
      </c>
      <c r="AI1238" s="137">
        <f t="array" ref="AI1238">XLOOKUP(E1238,'Đơn giá'!A:A,'Đơn giá'!D:D)</f>
        <v>14250</v>
      </c>
      <c r="AJ1238" s="138">
        <f t="shared" si="12"/>
        <v>14250</v>
      </c>
      <c r="AK1238" s="138">
        <f t="shared" si="13"/>
        <v>0</v>
      </c>
      <c r="AL1238" s="138">
        <f t="shared" si="14"/>
        <v>0</v>
      </c>
      <c r="AM1238" s="138">
        <f t="shared" si="15"/>
        <v>0</v>
      </c>
      <c r="AN1238" s="138">
        <f t="shared" si="16"/>
        <v>14250</v>
      </c>
      <c r="AO1238" s="139" t="str">
        <f t="array" ref="AO1238">XLOOKUP($D:$D,'DS ST'!$J:$J,'DS ST'!K:K)</f>
        <v>SC002196 - Phạm Hữu Chương</v>
      </c>
      <c r="AP1238" s="139" t="str">
        <f t="array" ref="AP1238">XLOOKUP($D:$D,'DS ST'!$J:$J,'DS ST'!L:L)</f>
        <v>Nguyễn Thị Cà</v>
      </c>
      <c r="AQ1238" s="139" t="str">
        <f t="array" ref="AQ1238">XLOOKUP($D:$D,'DS ST'!$J:$J,'DS ST'!M:M)</f>
        <v>HCM 020</v>
      </c>
      <c r="AR1238" s="140"/>
      <c r="AS1238" s="140"/>
      <c r="AT1238" s="135" t="str">
        <f t="array" ref="AT1238">xlookup($E:$E,'CLV2'!$A:$A,'CLV2'!$F:$F)</f>
        <v>3.LEAFY VEGGIES</v>
      </c>
      <c r="AU1238" s="135" t="str">
        <f t="array" ref="AU1238">xlookup($E:$E,'CLV2'!$A:$A,'CLV2'!$G:$G)</f>
        <v>4.Rau Ăn Lá Thông Dụng</v>
      </c>
      <c r="AV1238" s="142"/>
      <c r="AW1238" s="143"/>
      <c r="AX1238" s="144"/>
    </row>
    <row r="1239" ht="22.5" customHeight="1">
      <c r="A1239" s="113"/>
      <c r="B1239" s="114">
        <v>46236.0</v>
      </c>
      <c r="C1239" s="115" t="s">
        <v>252</v>
      </c>
      <c r="D1239" s="116" t="str">
        <f>VLOOKUP(C1239,'DS ST'!A:B,2,0)</f>
        <v>A115</v>
      </c>
      <c r="E1239" s="117">
        <v>1101003.0</v>
      </c>
      <c r="F1239" s="115" t="s">
        <v>1984</v>
      </c>
      <c r="G1239" s="115" t="s">
        <v>104</v>
      </c>
      <c r="H1239" s="118">
        <v>10.6</v>
      </c>
      <c r="I1239" s="118">
        <v>10.52</v>
      </c>
      <c r="J1239" s="119">
        <f t="shared" si="4"/>
        <v>0.08</v>
      </c>
      <c r="K1239" s="115" t="s">
        <v>5927</v>
      </c>
      <c r="L1239" s="121" t="str">
        <f t="shared" si="5"/>
        <v>PT16029931101003</v>
      </c>
      <c r="M1239" s="219" t="s">
        <v>5928</v>
      </c>
      <c r="N1239" s="122">
        <v>0.08000000000000007</v>
      </c>
      <c r="O1239" s="122"/>
      <c r="P1239" s="119">
        <f t="shared" si="6"/>
        <v>0</v>
      </c>
      <c r="Q1239" s="124"/>
      <c r="R1239" s="124"/>
      <c r="S1239" s="124"/>
      <c r="T1239" s="125" t="s">
        <v>695</v>
      </c>
      <c r="U1239" s="126" t="s">
        <v>697</v>
      </c>
      <c r="V1239" s="127" t="s">
        <v>492</v>
      </c>
      <c r="W1239" s="129" t="str">
        <f t="shared" si="7"/>
        <v>Hao hụt</v>
      </c>
      <c r="X1239" s="129" t="str">
        <f t="shared" si="73"/>
        <v/>
      </c>
      <c r="Y1239" s="154" t="s">
        <v>499</v>
      </c>
      <c r="Z1239" s="131" t="s">
        <v>745</v>
      </c>
      <c r="AA1239" s="124"/>
      <c r="AB1239" s="132"/>
      <c r="AC1239" s="133"/>
      <c r="AD1239" s="134"/>
      <c r="AE1239" s="133"/>
      <c r="AF1239" s="135" t="str">
        <f t="array" ref="AF1239">xlookup($E:$E,'CLV2'!$A:$A,'CLV2'!E:E)</f>
        <v>2.FRUITS</v>
      </c>
      <c r="AG1239" s="135" t="str">
        <f t="shared" si="10"/>
        <v>KG</v>
      </c>
      <c r="AH1239" s="136">
        <f t="shared" si="11"/>
        <v>0.007547169811</v>
      </c>
      <c r="AI1239" s="137">
        <f t="array" ref="AI1239">XLOOKUP(E1239,'Đơn giá'!A:A,'Đơn giá'!D:D)</f>
        <v>24000</v>
      </c>
      <c r="AJ1239" s="138">
        <f t="shared" si="12"/>
        <v>1920</v>
      </c>
      <c r="AK1239" s="138">
        <f t="shared" si="13"/>
        <v>1920</v>
      </c>
      <c r="AL1239" s="138">
        <f t="shared" si="14"/>
        <v>0</v>
      </c>
      <c r="AM1239" s="138">
        <f t="shared" si="15"/>
        <v>0</v>
      </c>
      <c r="AN1239" s="138">
        <f t="shared" si="16"/>
        <v>0</v>
      </c>
      <c r="AO1239" s="139" t="str">
        <f t="array" ref="AO1239">XLOOKUP($D:$D,'DS ST'!$J:$J,'DS ST'!K:K)</f>
        <v>SC009915 - Đoàn Ngọc Thịnh</v>
      </c>
      <c r="AP1239" s="139" t="str">
        <f t="array" ref="AP1239">XLOOKUP($D:$D,'DS ST'!$J:$J,'DS ST'!L:L)</f>
        <v>Nguyễn Thị Cà</v>
      </c>
      <c r="AQ1239" s="139" t="str">
        <f t="array" ref="AQ1239">XLOOKUP($D:$D,'DS ST'!$J:$J,'DS ST'!M:M)</f>
        <v>HCM 025</v>
      </c>
      <c r="AR1239" s="140"/>
      <c r="AS1239" s="140"/>
      <c r="AT1239" s="135" t="str">
        <f t="array" ref="AT1239">xlookup($E:$E,'CLV2'!$A:$A,'CLV2'!$F:$F)</f>
        <v>3.LOCAL FRUITS</v>
      </c>
      <c r="AU1239" s="135" t="str">
        <f t="array" ref="AU1239">xlookup($E:$E,'CLV2'!$A:$A,'CLV2'!$G:$G)</f>
        <v>4.Dưa Hấu</v>
      </c>
      <c r="AV1239" s="142"/>
      <c r="AW1239" s="143"/>
      <c r="AX1239" s="144"/>
    </row>
    <row r="1240" ht="22.5" customHeight="1">
      <c r="A1240" s="113"/>
      <c r="B1240" s="114">
        <v>46236.0</v>
      </c>
      <c r="C1240" s="115" t="s">
        <v>252</v>
      </c>
      <c r="D1240" s="116" t="str">
        <f>VLOOKUP(C1240,'DS ST'!A:B,2,0)</f>
        <v>A115</v>
      </c>
      <c r="E1240" s="117">
        <v>1101592.0</v>
      </c>
      <c r="F1240" s="115" t="s">
        <v>1161</v>
      </c>
      <c r="G1240" s="115" t="s">
        <v>104</v>
      </c>
      <c r="H1240" s="118">
        <v>9.9</v>
      </c>
      <c r="I1240" s="118">
        <v>9.8</v>
      </c>
      <c r="J1240" s="119">
        <f t="shared" si="4"/>
        <v>0.1</v>
      </c>
      <c r="K1240" s="115" t="s">
        <v>5927</v>
      </c>
      <c r="L1240" s="121" t="str">
        <f t="shared" si="5"/>
        <v>PT16029931101592</v>
      </c>
      <c r="M1240" s="219" t="s">
        <v>5928</v>
      </c>
      <c r="N1240" s="122">
        <v>0.09999999999999964</v>
      </c>
      <c r="O1240" s="122"/>
      <c r="P1240" s="119">
        <f t="shared" si="6"/>
        <v>0</v>
      </c>
      <c r="Q1240" s="124"/>
      <c r="R1240" s="124"/>
      <c r="S1240" s="124"/>
      <c r="T1240" s="125" t="s">
        <v>695</v>
      </c>
      <c r="U1240" s="126" t="s">
        <v>697</v>
      </c>
      <c r="V1240" s="127" t="s">
        <v>492</v>
      </c>
      <c r="W1240" s="129" t="str">
        <f t="shared" si="7"/>
        <v>Hao hụt</v>
      </c>
      <c r="X1240" s="129" t="str">
        <f t="shared" si="73"/>
        <v/>
      </c>
      <c r="Y1240" s="154" t="s">
        <v>499</v>
      </c>
      <c r="Z1240" s="131" t="s">
        <v>745</v>
      </c>
      <c r="AA1240" s="124"/>
      <c r="AB1240" s="132"/>
      <c r="AC1240" s="133"/>
      <c r="AD1240" s="134"/>
      <c r="AE1240" s="133"/>
      <c r="AF1240" s="135" t="str">
        <f t="array" ref="AF1240">xlookup($E:$E,'CLV2'!$A:$A,'CLV2'!E:E)</f>
        <v>2.FRUITS</v>
      </c>
      <c r="AG1240" s="135" t="str">
        <f t="shared" si="10"/>
        <v>KG</v>
      </c>
      <c r="AH1240" s="136">
        <f t="shared" si="11"/>
        <v>0.0101010101</v>
      </c>
      <c r="AI1240" s="137">
        <f t="array" ref="AI1240">XLOOKUP(E1240,'Đơn giá'!A:A,'Đơn giá'!D:D)</f>
        <v>73000</v>
      </c>
      <c r="AJ1240" s="138">
        <f t="shared" si="12"/>
        <v>7300</v>
      </c>
      <c r="AK1240" s="138">
        <f t="shared" si="13"/>
        <v>7300</v>
      </c>
      <c r="AL1240" s="138">
        <f t="shared" si="14"/>
        <v>0</v>
      </c>
      <c r="AM1240" s="138">
        <f t="shared" si="15"/>
        <v>0</v>
      </c>
      <c r="AN1240" s="138">
        <f t="shared" si="16"/>
        <v>0</v>
      </c>
      <c r="AO1240" s="139" t="str">
        <f t="array" ref="AO1240">XLOOKUP($D:$D,'DS ST'!$J:$J,'DS ST'!K:K)</f>
        <v>SC009915 - Đoàn Ngọc Thịnh</v>
      </c>
      <c r="AP1240" s="139" t="str">
        <f t="array" ref="AP1240">XLOOKUP($D:$D,'DS ST'!$J:$J,'DS ST'!L:L)</f>
        <v>Nguyễn Thị Cà</v>
      </c>
      <c r="AQ1240" s="139" t="str">
        <f t="array" ref="AQ1240">XLOOKUP($D:$D,'DS ST'!$J:$J,'DS ST'!M:M)</f>
        <v>HCM 025</v>
      </c>
      <c r="AR1240" s="140"/>
      <c r="AS1240" s="140"/>
      <c r="AT1240" s="135" t="str">
        <f t="array" ref="AT1240">xlookup($E:$E,'CLV2'!$A:$A,'CLV2'!$F:$F)</f>
        <v>3.LOCAL FRUITS</v>
      </c>
      <c r="AU1240" s="135" t="str">
        <f t="array" ref="AU1240">xlookup($E:$E,'CLV2'!$A:$A,'CLV2'!$G:$G)</f>
        <v>4.Sầu Riêng</v>
      </c>
      <c r="AV1240" s="142"/>
      <c r="AW1240" s="143"/>
      <c r="AX1240" s="144"/>
    </row>
    <row r="1241" ht="22.5" customHeight="1">
      <c r="A1241" s="113"/>
      <c r="B1241" s="114">
        <v>46236.0</v>
      </c>
      <c r="C1241" s="115" t="s">
        <v>314</v>
      </c>
      <c r="D1241" s="116" t="str">
        <f>VLOOKUP(C1241,'DS ST'!A:B,2,0)</f>
        <v>A121</v>
      </c>
      <c r="E1241" s="117">
        <v>1100816.0</v>
      </c>
      <c r="F1241" s="115" t="s">
        <v>919</v>
      </c>
      <c r="G1241" s="115" t="s">
        <v>104</v>
      </c>
      <c r="H1241" s="118">
        <v>12.3</v>
      </c>
      <c r="I1241" s="118">
        <v>12.22</v>
      </c>
      <c r="J1241" s="119">
        <f t="shared" si="4"/>
        <v>0.08</v>
      </c>
      <c r="K1241" s="115" t="s">
        <v>5929</v>
      </c>
      <c r="L1241" s="121" t="str">
        <f t="shared" si="5"/>
        <v>PT16029921100816</v>
      </c>
      <c r="M1241" s="219" t="s">
        <v>5930</v>
      </c>
      <c r="N1241" s="122">
        <v>0.08000000000000007</v>
      </c>
      <c r="O1241" s="122"/>
      <c r="P1241" s="119">
        <f t="shared" si="6"/>
        <v>0</v>
      </c>
      <c r="Q1241" s="124"/>
      <c r="R1241" s="124"/>
      <c r="S1241" s="124"/>
      <c r="T1241" s="125" t="s">
        <v>695</v>
      </c>
      <c r="U1241" s="126" t="s">
        <v>697</v>
      </c>
      <c r="V1241" s="127" t="s">
        <v>492</v>
      </c>
      <c r="W1241" s="129" t="str">
        <f t="shared" si="7"/>
        <v>Hao hụt</v>
      </c>
      <c r="X1241" s="129" t="str">
        <f t="shared" si="73"/>
        <v/>
      </c>
      <c r="Y1241" s="154" t="s">
        <v>499</v>
      </c>
      <c r="Z1241" s="131" t="s">
        <v>745</v>
      </c>
      <c r="AA1241" s="124"/>
      <c r="AB1241" s="132"/>
      <c r="AC1241" s="133"/>
      <c r="AD1241" s="134"/>
      <c r="AE1241" s="133"/>
      <c r="AF1241" s="135" t="str">
        <f t="array" ref="AF1241">xlookup($E:$E,'CLV2'!$A:$A,'CLV2'!E:E)</f>
        <v>2.FRUITS</v>
      </c>
      <c r="AG1241" s="135" t="str">
        <f t="shared" si="10"/>
        <v>KG</v>
      </c>
      <c r="AH1241" s="136">
        <f t="shared" si="11"/>
        <v>0.006504065041</v>
      </c>
      <c r="AI1241" s="137">
        <f t="array" ref="AI1241">XLOOKUP(E1241,'Đơn giá'!A:A,'Đơn giá'!D:D)</f>
        <v>19000</v>
      </c>
      <c r="AJ1241" s="138">
        <f t="shared" si="12"/>
        <v>1520</v>
      </c>
      <c r="AK1241" s="138">
        <f t="shared" si="13"/>
        <v>1520</v>
      </c>
      <c r="AL1241" s="138">
        <f t="shared" si="14"/>
        <v>0</v>
      </c>
      <c r="AM1241" s="138">
        <f t="shared" si="15"/>
        <v>0</v>
      </c>
      <c r="AN1241" s="138">
        <f t="shared" si="16"/>
        <v>0</v>
      </c>
      <c r="AO1241" s="139" t="str">
        <f t="array" ref="AO1241">XLOOKUP($D:$D,'DS ST'!$J:$J,'DS ST'!K:K)</f>
        <v>SC003242 - Võ Văn Phi Hùng</v>
      </c>
      <c r="AP1241" s="139" t="str">
        <f t="array" ref="AP1241">XLOOKUP($D:$D,'DS ST'!$J:$J,'DS ST'!L:L)</f>
        <v>Võ Thị Huệ</v>
      </c>
      <c r="AQ1241" s="139" t="str">
        <f t="array" ref="AQ1241">XLOOKUP($D:$D,'DS ST'!$J:$J,'DS ST'!M:M)</f>
        <v>HCM 029</v>
      </c>
      <c r="AR1241" s="140"/>
      <c r="AS1241" s="140"/>
      <c r="AT1241" s="135" t="str">
        <f t="array" ref="AT1241">xlookup($E:$E,'CLV2'!$A:$A,'CLV2'!$F:$F)</f>
        <v>3.LOCAL FRUITS</v>
      </c>
      <c r="AU1241" s="135" t="str">
        <f t="array" ref="AU1241">xlookup($E:$E,'CLV2'!$A:$A,'CLV2'!$G:$G)</f>
        <v>4.Dưa Hấu</v>
      </c>
      <c r="AV1241" s="142"/>
      <c r="AW1241" s="143"/>
      <c r="AX1241" s="144"/>
    </row>
    <row r="1242" ht="22.5" customHeight="1">
      <c r="A1242" s="113"/>
      <c r="B1242" s="114">
        <v>46236.0</v>
      </c>
      <c r="C1242" s="115" t="s">
        <v>314</v>
      </c>
      <c r="D1242" s="116" t="str">
        <f>VLOOKUP(C1242,'DS ST'!A:B,2,0)</f>
        <v>A121</v>
      </c>
      <c r="E1242" s="117">
        <v>1101003.0</v>
      </c>
      <c r="F1242" s="115" t="s">
        <v>1984</v>
      </c>
      <c r="G1242" s="115" t="s">
        <v>104</v>
      </c>
      <c r="H1242" s="118">
        <v>11.5</v>
      </c>
      <c r="I1242" s="118">
        <v>11.36</v>
      </c>
      <c r="J1242" s="119">
        <f t="shared" si="4"/>
        <v>0.14</v>
      </c>
      <c r="K1242" s="115" t="s">
        <v>5929</v>
      </c>
      <c r="L1242" s="121" t="str">
        <f t="shared" si="5"/>
        <v>PT16029921101003</v>
      </c>
      <c r="M1242" s="219" t="s">
        <v>5930</v>
      </c>
      <c r="N1242" s="122">
        <v>0.14000000000000057</v>
      </c>
      <c r="O1242" s="122"/>
      <c r="P1242" s="119">
        <f t="shared" si="6"/>
        <v>0</v>
      </c>
      <c r="Q1242" s="124"/>
      <c r="R1242" s="124"/>
      <c r="S1242" s="124"/>
      <c r="T1242" s="125" t="s">
        <v>695</v>
      </c>
      <c r="U1242" s="126" t="s">
        <v>697</v>
      </c>
      <c r="V1242" s="127" t="s">
        <v>492</v>
      </c>
      <c r="W1242" s="129" t="str">
        <f t="shared" si="7"/>
        <v>Hao hụt</v>
      </c>
      <c r="X1242" s="129" t="str">
        <f t="shared" si="73"/>
        <v/>
      </c>
      <c r="Y1242" s="154" t="s">
        <v>499</v>
      </c>
      <c r="Z1242" s="131" t="s">
        <v>745</v>
      </c>
      <c r="AA1242" s="124"/>
      <c r="AB1242" s="132"/>
      <c r="AC1242" s="133"/>
      <c r="AD1242" s="134"/>
      <c r="AE1242" s="133"/>
      <c r="AF1242" s="135" t="str">
        <f t="array" ref="AF1242">xlookup($E:$E,'CLV2'!$A:$A,'CLV2'!E:E)</f>
        <v>2.FRUITS</v>
      </c>
      <c r="AG1242" s="135" t="str">
        <f t="shared" si="10"/>
        <v>KG</v>
      </c>
      <c r="AH1242" s="136">
        <f t="shared" si="11"/>
        <v>0.01217391304</v>
      </c>
      <c r="AI1242" s="137">
        <f t="array" ref="AI1242">XLOOKUP(E1242,'Đơn giá'!A:A,'Đơn giá'!D:D)</f>
        <v>24000</v>
      </c>
      <c r="AJ1242" s="138">
        <f t="shared" si="12"/>
        <v>3360</v>
      </c>
      <c r="AK1242" s="138">
        <f t="shared" si="13"/>
        <v>3360</v>
      </c>
      <c r="AL1242" s="138">
        <f t="shared" si="14"/>
        <v>0</v>
      </c>
      <c r="AM1242" s="138">
        <f t="shared" si="15"/>
        <v>0</v>
      </c>
      <c r="AN1242" s="138">
        <f t="shared" si="16"/>
        <v>0</v>
      </c>
      <c r="AO1242" s="139" t="str">
        <f t="array" ref="AO1242">XLOOKUP($D:$D,'DS ST'!$J:$J,'DS ST'!K:K)</f>
        <v>SC003242 - Võ Văn Phi Hùng</v>
      </c>
      <c r="AP1242" s="139" t="str">
        <f t="array" ref="AP1242">XLOOKUP($D:$D,'DS ST'!$J:$J,'DS ST'!L:L)</f>
        <v>Võ Thị Huệ</v>
      </c>
      <c r="AQ1242" s="139" t="str">
        <f t="array" ref="AQ1242">XLOOKUP($D:$D,'DS ST'!$J:$J,'DS ST'!M:M)</f>
        <v>HCM 029</v>
      </c>
      <c r="AR1242" s="140"/>
      <c r="AS1242" s="140"/>
      <c r="AT1242" s="135" t="str">
        <f t="array" ref="AT1242">xlookup($E:$E,'CLV2'!$A:$A,'CLV2'!$F:$F)</f>
        <v>3.LOCAL FRUITS</v>
      </c>
      <c r="AU1242" s="135" t="str">
        <f t="array" ref="AU1242">xlookup($E:$E,'CLV2'!$A:$A,'CLV2'!$G:$G)</f>
        <v>4.Dưa Hấu</v>
      </c>
      <c r="AV1242" s="142"/>
      <c r="AW1242" s="143"/>
      <c r="AX1242" s="144"/>
    </row>
    <row r="1243" ht="22.5" customHeight="1">
      <c r="A1243" s="113"/>
      <c r="B1243" s="114">
        <v>46236.0</v>
      </c>
      <c r="C1243" s="115" t="s">
        <v>314</v>
      </c>
      <c r="D1243" s="116" t="str">
        <f>VLOOKUP(C1243,'DS ST'!A:B,2,0)</f>
        <v>A121</v>
      </c>
      <c r="E1243" s="117">
        <v>1101592.0</v>
      </c>
      <c r="F1243" s="115" t="s">
        <v>1161</v>
      </c>
      <c r="G1243" s="115" t="s">
        <v>104</v>
      </c>
      <c r="H1243" s="118">
        <v>10.1</v>
      </c>
      <c r="I1243" s="118">
        <v>9.98</v>
      </c>
      <c r="J1243" s="119">
        <f t="shared" si="4"/>
        <v>0.12</v>
      </c>
      <c r="K1243" s="115" t="s">
        <v>5929</v>
      </c>
      <c r="L1243" s="121" t="str">
        <f t="shared" si="5"/>
        <v>PT16029921101592</v>
      </c>
      <c r="M1243" s="219" t="s">
        <v>5930</v>
      </c>
      <c r="N1243" s="122">
        <v>0.11999999999999922</v>
      </c>
      <c r="O1243" s="122"/>
      <c r="P1243" s="119">
        <f t="shared" si="6"/>
        <v>0</v>
      </c>
      <c r="Q1243" s="124"/>
      <c r="R1243" s="124"/>
      <c r="S1243" s="124"/>
      <c r="T1243" s="125" t="s">
        <v>695</v>
      </c>
      <c r="U1243" s="126" t="s">
        <v>697</v>
      </c>
      <c r="V1243" s="127" t="s">
        <v>492</v>
      </c>
      <c r="W1243" s="129" t="str">
        <f t="shared" si="7"/>
        <v>Hao hụt</v>
      </c>
      <c r="X1243" s="129" t="str">
        <f t="shared" si="73"/>
        <v/>
      </c>
      <c r="Y1243" s="154" t="s">
        <v>499</v>
      </c>
      <c r="Z1243" s="131" t="s">
        <v>745</v>
      </c>
      <c r="AA1243" s="124"/>
      <c r="AB1243" s="132"/>
      <c r="AC1243" s="133"/>
      <c r="AD1243" s="134"/>
      <c r="AE1243" s="133"/>
      <c r="AF1243" s="135" t="str">
        <f t="array" ref="AF1243">xlookup($E:$E,'CLV2'!$A:$A,'CLV2'!E:E)</f>
        <v>2.FRUITS</v>
      </c>
      <c r="AG1243" s="135" t="str">
        <f t="shared" si="10"/>
        <v>KG</v>
      </c>
      <c r="AH1243" s="136">
        <f t="shared" si="11"/>
        <v>0.01188118812</v>
      </c>
      <c r="AI1243" s="137">
        <f t="array" ref="AI1243">XLOOKUP(E1243,'Đơn giá'!A:A,'Đơn giá'!D:D)</f>
        <v>73000</v>
      </c>
      <c r="AJ1243" s="138">
        <f t="shared" si="12"/>
        <v>8760</v>
      </c>
      <c r="AK1243" s="138">
        <f t="shared" si="13"/>
        <v>8760</v>
      </c>
      <c r="AL1243" s="138">
        <f t="shared" si="14"/>
        <v>0</v>
      </c>
      <c r="AM1243" s="138">
        <f t="shared" si="15"/>
        <v>0</v>
      </c>
      <c r="AN1243" s="138">
        <f t="shared" si="16"/>
        <v>0</v>
      </c>
      <c r="AO1243" s="139" t="str">
        <f t="array" ref="AO1243">XLOOKUP($D:$D,'DS ST'!$J:$J,'DS ST'!K:K)</f>
        <v>SC003242 - Võ Văn Phi Hùng</v>
      </c>
      <c r="AP1243" s="139" t="str">
        <f t="array" ref="AP1243">XLOOKUP($D:$D,'DS ST'!$J:$J,'DS ST'!L:L)</f>
        <v>Võ Thị Huệ</v>
      </c>
      <c r="AQ1243" s="139" t="str">
        <f t="array" ref="AQ1243">XLOOKUP($D:$D,'DS ST'!$J:$J,'DS ST'!M:M)</f>
        <v>HCM 029</v>
      </c>
      <c r="AR1243" s="140"/>
      <c r="AS1243" s="140"/>
      <c r="AT1243" s="135" t="str">
        <f t="array" ref="AT1243">xlookup($E:$E,'CLV2'!$A:$A,'CLV2'!$F:$F)</f>
        <v>3.LOCAL FRUITS</v>
      </c>
      <c r="AU1243" s="135" t="str">
        <f t="array" ref="AU1243">xlookup($E:$E,'CLV2'!$A:$A,'CLV2'!$G:$G)</f>
        <v>4.Sầu Riêng</v>
      </c>
      <c r="AV1243" s="142"/>
      <c r="AW1243" s="143"/>
      <c r="AX1243" s="144"/>
    </row>
    <row r="1244" ht="22.5" customHeight="1">
      <c r="A1244" s="113"/>
      <c r="B1244" s="114">
        <v>46236.0</v>
      </c>
      <c r="C1244" s="115" t="s">
        <v>314</v>
      </c>
      <c r="D1244" s="116" t="str">
        <f>VLOOKUP(C1244,'DS ST'!A:B,2,0)</f>
        <v>A121</v>
      </c>
      <c r="E1244" s="117">
        <v>1101812.0</v>
      </c>
      <c r="F1244" s="115" t="s">
        <v>1177</v>
      </c>
      <c r="G1244" s="115" t="s">
        <v>104</v>
      </c>
      <c r="H1244" s="118">
        <v>14.6</v>
      </c>
      <c r="I1244" s="118">
        <v>14.54</v>
      </c>
      <c r="J1244" s="119">
        <f t="shared" si="4"/>
        <v>0.06</v>
      </c>
      <c r="K1244" s="115" t="s">
        <v>5929</v>
      </c>
      <c r="L1244" s="121" t="str">
        <f t="shared" si="5"/>
        <v>PT16029921101812</v>
      </c>
      <c r="M1244" s="219" t="s">
        <v>5930</v>
      </c>
      <c r="N1244" s="122">
        <v>0.0600000000000005</v>
      </c>
      <c r="O1244" s="122"/>
      <c r="P1244" s="119">
        <f t="shared" si="6"/>
        <v>0</v>
      </c>
      <c r="Q1244" s="124"/>
      <c r="R1244" s="124"/>
      <c r="S1244" s="124"/>
      <c r="T1244" s="125" t="s">
        <v>695</v>
      </c>
      <c r="U1244" s="126" t="s">
        <v>697</v>
      </c>
      <c r="V1244" s="127" t="s">
        <v>492</v>
      </c>
      <c r="W1244" s="129" t="str">
        <f t="shared" si="7"/>
        <v>Hao hụt</v>
      </c>
      <c r="X1244" s="129" t="str">
        <f t="shared" si="73"/>
        <v/>
      </c>
      <c r="Y1244" s="154" t="s">
        <v>499</v>
      </c>
      <c r="Z1244" s="131" t="s">
        <v>745</v>
      </c>
      <c r="AA1244" s="124"/>
      <c r="AB1244" s="132"/>
      <c r="AC1244" s="133"/>
      <c r="AD1244" s="134"/>
      <c r="AE1244" s="133"/>
      <c r="AF1244" s="135" t="str">
        <f t="array" ref="AF1244">xlookup($E:$E,'CLV2'!$A:$A,'CLV2'!E:E)</f>
        <v>2.FRUITS</v>
      </c>
      <c r="AG1244" s="135" t="str">
        <f t="shared" si="10"/>
        <v>KG</v>
      </c>
      <c r="AH1244" s="136">
        <f t="shared" si="11"/>
        <v>0.004109589041</v>
      </c>
      <c r="AI1244" s="137">
        <f t="array" ref="AI1244">XLOOKUP(E1244,'Đơn giá'!A:A,'Đơn giá'!D:D)</f>
        <v>23000</v>
      </c>
      <c r="AJ1244" s="138">
        <f t="shared" si="12"/>
        <v>1380</v>
      </c>
      <c r="AK1244" s="138">
        <f t="shared" si="13"/>
        <v>1380</v>
      </c>
      <c r="AL1244" s="138">
        <f t="shared" si="14"/>
        <v>0</v>
      </c>
      <c r="AM1244" s="138">
        <f t="shared" si="15"/>
        <v>0</v>
      </c>
      <c r="AN1244" s="138">
        <f t="shared" si="16"/>
        <v>0</v>
      </c>
      <c r="AO1244" s="139" t="str">
        <f t="array" ref="AO1244">XLOOKUP($D:$D,'DS ST'!$J:$J,'DS ST'!K:K)</f>
        <v>SC003242 - Võ Văn Phi Hùng</v>
      </c>
      <c r="AP1244" s="139" t="str">
        <f t="array" ref="AP1244">XLOOKUP($D:$D,'DS ST'!$J:$J,'DS ST'!L:L)</f>
        <v>Võ Thị Huệ</v>
      </c>
      <c r="AQ1244" s="139" t="str">
        <f t="array" ref="AQ1244">XLOOKUP($D:$D,'DS ST'!$J:$J,'DS ST'!M:M)</f>
        <v>HCM 029</v>
      </c>
      <c r="AR1244" s="140"/>
      <c r="AS1244" s="140"/>
      <c r="AT1244" s="135" t="str">
        <f t="array" ref="AT1244">xlookup($E:$E,'CLV2'!$A:$A,'CLV2'!$F:$F)</f>
        <v>3.LOCAL FRUITS</v>
      </c>
      <c r="AU1244" s="135" t="str">
        <f t="array" ref="AU1244">xlookup($E:$E,'CLV2'!$A:$A,'CLV2'!$G:$G)</f>
        <v>4.Dưa Hấu</v>
      </c>
      <c r="AV1244" s="142"/>
      <c r="AW1244" s="143"/>
      <c r="AX1244" s="144"/>
    </row>
    <row r="1245" ht="22.5" customHeight="1">
      <c r="A1245" s="113"/>
      <c r="B1245" s="114">
        <v>46236.0</v>
      </c>
      <c r="C1245" s="115" t="s">
        <v>330</v>
      </c>
      <c r="D1245" s="116" t="str">
        <f>VLOOKUP(C1245,'DS ST'!A:B,2,0)</f>
        <v>A124</v>
      </c>
      <c r="E1245" s="117">
        <v>1100867.0</v>
      </c>
      <c r="F1245" s="115" t="s">
        <v>924</v>
      </c>
      <c r="G1245" s="115" t="s">
        <v>104</v>
      </c>
      <c r="H1245" s="118">
        <v>6.0</v>
      </c>
      <c r="I1245" s="118">
        <v>5.645</v>
      </c>
      <c r="J1245" s="119">
        <f t="shared" si="4"/>
        <v>0.355</v>
      </c>
      <c r="K1245" s="115" t="s">
        <v>5931</v>
      </c>
      <c r="L1245" s="121" t="str">
        <f t="shared" si="5"/>
        <v>PT16029901100867</v>
      </c>
      <c r="M1245" s="219" t="s">
        <v>5932</v>
      </c>
      <c r="N1245" s="122"/>
      <c r="O1245" s="122"/>
      <c r="P1245" s="119">
        <f t="shared" si="6"/>
        <v>0.355</v>
      </c>
      <c r="Q1245" s="124"/>
      <c r="R1245" s="124"/>
      <c r="S1245" s="124"/>
      <c r="T1245" s="125" t="s">
        <v>3271</v>
      </c>
      <c r="U1245" s="126" t="s">
        <v>697</v>
      </c>
      <c r="V1245" s="127" t="s">
        <v>1500</v>
      </c>
      <c r="W1245" s="129" t="str">
        <f t="shared" si="7"/>
        <v/>
      </c>
      <c r="X1245" s="129" t="str">
        <f t="shared" si="73"/>
        <v/>
      </c>
      <c r="Y1245" s="154" t="s">
        <v>499</v>
      </c>
      <c r="Z1245" s="131" t="s">
        <v>745</v>
      </c>
      <c r="AA1245" s="124"/>
      <c r="AB1245" s="132"/>
      <c r="AC1245" s="133"/>
      <c r="AD1245" s="134"/>
      <c r="AE1245" s="133"/>
      <c r="AF1245" s="135" t="str">
        <f t="array" ref="AF1245">xlookup($E:$E,'CLV2'!$A:$A,'CLV2'!E:E)</f>
        <v>2.FRUITS</v>
      </c>
      <c r="AG1245" s="135" t="str">
        <f t="shared" si="10"/>
        <v>KG</v>
      </c>
      <c r="AH1245" s="136">
        <f t="shared" si="11"/>
        <v>0.05916666667</v>
      </c>
      <c r="AI1245" s="137">
        <f t="array" ref="AI1245">XLOOKUP(E1245,'Đơn giá'!A:A,'Đơn giá'!D:D)</f>
        <v>33000</v>
      </c>
      <c r="AJ1245" s="138">
        <f t="shared" si="12"/>
        <v>11715</v>
      </c>
      <c r="AK1245" s="138">
        <f t="shared" si="13"/>
        <v>0</v>
      </c>
      <c r="AL1245" s="138">
        <f t="shared" si="14"/>
        <v>0</v>
      </c>
      <c r="AM1245" s="138">
        <f t="shared" si="15"/>
        <v>11715</v>
      </c>
      <c r="AN1245" s="138">
        <f t="shared" si="16"/>
        <v>0</v>
      </c>
      <c r="AO1245" s="139" t="str">
        <f t="array" ref="AO1245">XLOOKUP($D:$D,'DS ST'!$J:$J,'DS ST'!K:K)</f>
        <v>SC002130 - Nguyễn Văn Lâm</v>
      </c>
      <c r="AP1245" s="139" t="str">
        <f t="array" ref="AP1245">XLOOKUP($D:$D,'DS ST'!$J:$J,'DS ST'!L:L)</f>
        <v>Nguyễn Thị Cà</v>
      </c>
      <c r="AQ1245" s="139" t="str">
        <f t="array" ref="AQ1245">XLOOKUP($D:$D,'DS ST'!$J:$J,'DS ST'!M:M)</f>
        <v>HCM 007</v>
      </c>
      <c r="AR1245" s="140"/>
      <c r="AS1245" s="140"/>
      <c r="AT1245" s="135" t="str">
        <f t="array" ref="AT1245">xlookup($E:$E,'CLV2'!$A:$A,'CLV2'!$F:$F)</f>
        <v>3.LOCAL FRUITS</v>
      </c>
      <c r="AU1245" s="135" t="str">
        <f t="array" ref="AU1245">xlookup($E:$E,'CLV2'!$A:$A,'CLV2'!$G:$G)</f>
        <v>4.Bưởi</v>
      </c>
      <c r="AV1245" s="142"/>
      <c r="AW1245" s="143"/>
      <c r="AX1245" s="144"/>
    </row>
    <row r="1246" ht="22.5" customHeight="1">
      <c r="A1246" s="113"/>
      <c r="B1246" s="114">
        <v>46236.0</v>
      </c>
      <c r="C1246" s="115" t="s">
        <v>330</v>
      </c>
      <c r="D1246" s="116" t="str">
        <f>VLOOKUP(C1246,'DS ST'!A:B,2,0)</f>
        <v>A124</v>
      </c>
      <c r="E1246" s="117">
        <v>1100917.0</v>
      </c>
      <c r="F1246" s="115" t="s">
        <v>928</v>
      </c>
      <c r="G1246" s="115" t="s">
        <v>104</v>
      </c>
      <c r="H1246" s="118">
        <v>5.3</v>
      </c>
      <c r="I1246" s="118">
        <v>5.27</v>
      </c>
      <c r="J1246" s="119">
        <f t="shared" si="4"/>
        <v>0.03</v>
      </c>
      <c r="K1246" s="115" t="s">
        <v>5931</v>
      </c>
      <c r="L1246" s="121" t="str">
        <f t="shared" si="5"/>
        <v>PT16029901100917</v>
      </c>
      <c r="M1246" s="219" t="s">
        <v>5932</v>
      </c>
      <c r="N1246" s="122">
        <v>0.03000000000000025</v>
      </c>
      <c r="O1246" s="122"/>
      <c r="P1246" s="119">
        <f t="shared" si="6"/>
        <v>0</v>
      </c>
      <c r="Q1246" s="124"/>
      <c r="R1246" s="124"/>
      <c r="S1246" s="124"/>
      <c r="T1246" s="125" t="s">
        <v>3271</v>
      </c>
      <c r="U1246" s="126" t="s">
        <v>697</v>
      </c>
      <c r="V1246" s="127" t="s">
        <v>492</v>
      </c>
      <c r="W1246" s="129" t="str">
        <f t="shared" si="7"/>
        <v>Hao hụt</v>
      </c>
      <c r="X1246" s="129" t="str">
        <f t="shared" si="73"/>
        <v/>
      </c>
      <c r="Y1246" s="154" t="s">
        <v>499</v>
      </c>
      <c r="Z1246" s="131" t="s">
        <v>745</v>
      </c>
      <c r="AA1246" s="124"/>
      <c r="AB1246" s="132"/>
      <c r="AC1246" s="133"/>
      <c r="AD1246" s="134"/>
      <c r="AE1246" s="133"/>
      <c r="AF1246" s="135" t="str">
        <f t="array" ref="AF1246">xlookup($E:$E,'CLV2'!$A:$A,'CLV2'!E:E)</f>
        <v>2.VEGETABLES</v>
      </c>
      <c r="AG1246" s="135" t="str">
        <f t="shared" si="10"/>
        <v>KG</v>
      </c>
      <c r="AH1246" s="136">
        <f t="shared" si="11"/>
        <v>0.005660377358</v>
      </c>
      <c r="AI1246" s="137">
        <f t="array" ref="AI1246">XLOOKUP(E1246,'Đơn giá'!A:A,'Đơn giá'!D:D)</f>
        <v>24500</v>
      </c>
      <c r="AJ1246" s="138">
        <f t="shared" si="12"/>
        <v>735</v>
      </c>
      <c r="AK1246" s="138">
        <f t="shared" si="13"/>
        <v>735</v>
      </c>
      <c r="AL1246" s="138">
        <f t="shared" si="14"/>
        <v>0</v>
      </c>
      <c r="AM1246" s="138">
        <f t="shared" si="15"/>
        <v>0</v>
      </c>
      <c r="AN1246" s="138">
        <f t="shared" si="16"/>
        <v>0</v>
      </c>
      <c r="AO1246" s="139" t="str">
        <f t="array" ref="AO1246">XLOOKUP($D:$D,'DS ST'!$J:$J,'DS ST'!K:K)</f>
        <v>SC002130 - Nguyễn Văn Lâm</v>
      </c>
      <c r="AP1246" s="139" t="str">
        <f t="array" ref="AP1246">XLOOKUP($D:$D,'DS ST'!$J:$J,'DS ST'!L:L)</f>
        <v>Nguyễn Thị Cà</v>
      </c>
      <c r="AQ1246" s="139" t="str">
        <f t="array" ref="AQ1246">XLOOKUP($D:$D,'DS ST'!$J:$J,'DS ST'!M:M)</f>
        <v>HCM 007</v>
      </c>
      <c r="AR1246" s="140"/>
      <c r="AS1246" s="140"/>
      <c r="AT1246" s="135" t="str">
        <f t="array" ref="AT1246">xlookup($E:$E,'CLV2'!$A:$A,'CLV2'!$F:$F)</f>
        <v>3.FRUIT VEGGIES</v>
      </c>
      <c r="AU1246" s="135" t="str">
        <f t="array" ref="AU1246">xlookup($E:$E,'CLV2'!$A:$A,'CLV2'!$G:$G)</f>
        <v>4.Bầu, Bí, Mướp</v>
      </c>
      <c r="AV1246" s="142"/>
      <c r="AW1246" s="143"/>
      <c r="AX1246" s="144"/>
    </row>
    <row r="1247" ht="22.5" customHeight="1">
      <c r="A1247" s="113"/>
      <c r="B1247" s="114">
        <v>46236.0</v>
      </c>
      <c r="C1247" s="115" t="s">
        <v>330</v>
      </c>
      <c r="D1247" s="116" t="str">
        <f>VLOOKUP(C1247,'DS ST'!A:B,2,0)</f>
        <v>A124</v>
      </c>
      <c r="E1247" s="117">
        <v>1101079.0</v>
      </c>
      <c r="F1247" s="115" t="s">
        <v>2047</v>
      </c>
      <c r="G1247" s="115" t="s">
        <v>104</v>
      </c>
      <c r="H1247" s="118">
        <v>3.2</v>
      </c>
      <c r="I1247" s="118">
        <v>3.135</v>
      </c>
      <c r="J1247" s="119">
        <f t="shared" si="4"/>
        <v>0.065</v>
      </c>
      <c r="K1247" s="115" t="s">
        <v>5931</v>
      </c>
      <c r="L1247" s="121" t="str">
        <f t="shared" si="5"/>
        <v>PT16029901101079</v>
      </c>
      <c r="M1247" s="219" t="s">
        <v>5932</v>
      </c>
      <c r="N1247" s="122">
        <v>0.06500000000000039</v>
      </c>
      <c r="O1247" s="122"/>
      <c r="P1247" s="119">
        <f t="shared" si="6"/>
        <v>0</v>
      </c>
      <c r="Q1247" s="124"/>
      <c r="R1247" s="124"/>
      <c r="S1247" s="124"/>
      <c r="T1247" s="125" t="s">
        <v>3271</v>
      </c>
      <c r="U1247" s="126" t="s">
        <v>697</v>
      </c>
      <c r="V1247" s="127" t="s">
        <v>492</v>
      </c>
      <c r="W1247" s="129" t="str">
        <f t="shared" si="7"/>
        <v>Hao hụt</v>
      </c>
      <c r="X1247" s="129" t="str">
        <f t="shared" si="73"/>
        <v/>
      </c>
      <c r="Y1247" s="154" t="s">
        <v>499</v>
      </c>
      <c r="Z1247" s="131" t="s">
        <v>745</v>
      </c>
      <c r="AA1247" s="124"/>
      <c r="AB1247" s="132"/>
      <c r="AC1247" s="133"/>
      <c r="AD1247" s="134"/>
      <c r="AE1247" s="133"/>
      <c r="AF1247" s="135" t="str">
        <f t="array" ref="AF1247">xlookup($E:$E,'CLV2'!$A:$A,'CLV2'!E:E)</f>
        <v>2.FRUITS</v>
      </c>
      <c r="AG1247" s="135" t="str">
        <f t="shared" si="10"/>
        <v>KG</v>
      </c>
      <c r="AH1247" s="136">
        <f t="shared" si="11"/>
        <v>0.0203125</v>
      </c>
      <c r="AI1247" s="137">
        <f t="array" ref="AI1247">XLOOKUP(E1247,'Đơn giá'!A:A,'Đơn giá'!D:D)</f>
        <v>69416</v>
      </c>
      <c r="AJ1247" s="138">
        <f t="shared" si="12"/>
        <v>4512.04</v>
      </c>
      <c r="AK1247" s="138">
        <f t="shared" si="13"/>
        <v>4512.04</v>
      </c>
      <c r="AL1247" s="138">
        <f t="shared" si="14"/>
        <v>0</v>
      </c>
      <c r="AM1247" s="138">
        <f t="shared" si="15"/>
        <v>0</v>
      </c>
      <c r="AN1247" s="138">
        <f t="shared" si="16"/>
        <v>0</v>
      </c>
      <c r="AO1247" s="139" t="str">
        <f t="array" ref="AO1247">XLOOKUP($D:$D,'DS ST'!$J:$J,'DS ST'!K:K)</f>
        <v>SC002130 - Nguyễn Văn Lâm</v>
      </c>
      <c r="AP1247" s="139" t="str">
        <f t="array" ref="AP1247">XLOOKUP($D:$D,'DS ST'!$J:$J,'DS ST'!L:L)</f>
        <v>Nguyễn Thị Cà</v>
      </c>
      <c r="AQ1247" s="139" t="str">
        <f t="array" ref="AQ1247">XLOOKUP($D:$D,'DS ST'!$J:$J,'DS ST'!M:M)</f>
        <v>HCM 007</v>
      </c>
      <c r="AR1247" s="140"/>
      <c r="AS1247" s="140"/>
      <c r="AT1247" s="135" t="str">
        <f t="array" ref="AT1247">xlookup($E:$E,'CLV2'!$A:$A,'CLV2'!$F:$F)</f>
        <v>3.LOCAL FRUITS</v>
      </c>
      <c r="AU1247" s="135" t="str">
        <f t="array" ref="AU1247">xlookup($E:$E,'CLV2'!$A:$A,'CLV2'!$G:$G)</f>
        <v>4.Bơ</v>
      </c>
      <c r="AV1247" s="142"/>
      <c r="AW1247" s="143"/>
      <c r="AX1247" s="144"/>
    </row>
    <row r="1248" ht="22.5" customHeight="1">
      <c r="A1248" s="113"/>
      <c r="B1248" s="114">
        <v>46236.0</v>
      </c>
      <c r="C1248" s="115" t="s">
        <v>330</v>
      </c>
      <c r="D1248" s="116" t="str">
        <f>VLOOKUP(C1248,'DS ST'!A:B,2,0)</f>
        <v>A124</v>
      </c>
      <c r="E1248" s="117">
        <v>1101302.0</v>
      </c>
      <c r="F1248" s="115" t="s">
        <v>944</v>
      </c>
      <c r="G1248" s="115" t="s">
        <v>104</v>
      </c>
      <c r="H1248" s="118">
        <v>8.0</v>
      </c>
      <c r="I1248" s="118">
        <v>7.96</v>
      </c>
      <c r="J1248" s="119">
        <f t="shared" si="4"/>
        <v>0.04</v>
      </c>
      <c r="K1248" s="115" t="s">
        <v>5931</v>
      </c>
      <c r="L1248" s="121" t="str">
        <f t="shared" si="5"/>
        <v>PT16029901101302</v>
      </c>
      <c r="M1248" s="219" t="s">
        <v>5932</v>
      </c>
      <c r="N1248" s="122">
        <v>0.040000000000000036</v>
      </c>
      <c r="O1248" s="122"/>
      <c r="P1248" s="119">
        <f t="shared" si="6"/>
        <v>0</v>
      </c>
      <c r="Q1248" s="124"/>
      <c r="R1248" s="124"/>
      <c r="S1248" s="124"/>
      <c r="T1248" s="125" t="s">
        <v>3271</v>
      </c>
      <c r="U1248" s="126" t="s">
        <v>697</v>
      </c>
      <c r="V1248" s="127" t="s">
        <v>492</v>
      </c>
      <c r="W1248" s="129" t="str">
        <f t="shared" si="7"/>
        <v>Hao hụt</v>
      </c>
      <c r="X1248" s="129" t="str">
        <f t="shared" si="73"/>
        <v/>
      </c>
      <c r="Y1248" s="154" t="s">
        <v>499</v>
      </c>
      <c r="Z1248" s="131" t="s">
        <v>745</v>
      </c>
      <c r="AA1248" s="124"/>
      <c r="AB1248" s="132"/>
      <c r="AC1248" s="133"/>
      <c r="AD1248" s="134"/>
      <c r="AE1248" s="133"/>
      <c r="AF1248" s="135" t="str">
        <f t="array" ref="AF1248">xlookup($E:$E,'CLV2'!$A:$A,'CLV2'!E:E)</f>
        <v>2.FRUITS</v>
      </c>
      <c r="AG1248" s="135" t="str">
        <f t="shared" si="10"/>
        <v>KG</v>
      </c>
      <c r="AH1248" s="136">
        <f t="shared" si="11"/>
        <v>0.005</v>
      </c>
      <c r="AI1248" s="137">
        <f t="array" ref="AI1248">XLOOKUP(E1248,'Đơn giá'!A:A,'Đơn giá'!D:D)</f>
        <v>17500</v>
      </c>
      <c r="AJ1248" s="138">
        <f t="shared" si="12"/>
        <v>700</v>
      </c>
      <c r="AK1248" s="138">
        <f t="shared" si="13"/>
        <v>700</v>
      </c>
      <c r="AL1248" s="138">
        <f t="shared" si="14"/>
        <v>0</v>
      </c>
      <c r="AM1248" s="138">
        <f t="shared" si="15"/>
        <v>0</v>
      </c>
      <c r="AN1248" s="138">
        <f t="shared" si="16"/>
        <v>0</v>
      </c>
      <c r="AO1248" s="139" t="str">
        <f t="array" ref="AO1248">XLOOKUP($D:$D,'DS ST'!$J:$J,'DS ST'!K:K)</f>
        <v>SC002130 - Nguyễn Văn Lâm</v>
      </c>
      <c r="AP1248" s="139" t="str">
        <f t="array" ref="AP1248">XLOOKUP($D:$D,'DS ST'!$J:$J,'DS ST'!L:L)</f>
        <v>Nguyễn Thị Cà</v>
      </c>
      <c r="AQ1248" s="139" t="str">
        <f t="array" ref="AQ1248">XLOOKUP($D:$D,'DS ST'!$J:$J,'DS ST'!M:M)</f>
        <v>HCM 007</v>
      </c>
      <c r="AR1248" s="140"/>
      <c r="AS1248" s="140"/>
      <c r="AT1248" s="135" t="str">
        <f t="array" ref="AT1248">xlookup($E:$E,'CLV2'!$A:$A,'CLV2'!$F:$F)</f>
        <v>3.LOCAL FRUITS</v>
      </c>
      <c r="AU1248" s="135" t="str">
        <f t="array" ref="AU1248">xlookup($E:$E,'CLV2'!$A:$A,'CLV2'!$G:$G)</f>
        <v>4.Chuối</v>
      </c>
      <c r="AV1248" s="142"/>
      <c r="AW1248" s="143"/>
      <c r="AX1248" s="144"/>
    </row>
    <row r="1249" ht="22.5" customHeight="1">
      <c r="A1249" s="113"/>
      <c r="B1249" s="114">
        <v>46236.0</v>
      </c>
      <c r="C1249" s="115" t="s">
        <v>330</v>
      </c>
      <c r="D1249" s="116" t="str">
        <f>VLOOKUP(C1249,'DS ST'!A:B,2,0)</f>
        <v>A124</v>
      </c>
      <c r="E1249" s="117">
        <v>1101592.0</v>
      </c>
      <c r="F1249" s="115" t="s">
        <v>1161</v>
      </c>
      <c r="G1249" s="115" t="s">
        <v>104</v>
      </c>
      <c r="H1249" s="118">
        <v>9.7</v>
      </c>
      <c r="I1249" s="118">
        <v>9.6</v>
      </c>
      <c r="J1249" s="119">
        <f t="shared" si="4"/>
        <v>0.1</v>
      </c>
      <c r="K1249" s="115" t="s">
        <v>5931</v>
      </c>
      <c r="L1249" s="121" t="str">
        <f t="shared" si="5"/>
        <v>PT16029901101592</v>
      </c>
      <c r="M1249" s="219" t="s">
        <v>5932</v>
      </c>
      <c r="N1249" s="122">
        <v>0.09999999999999964</v>
      </c>
      <c r="O1249" s="122"/>
      <c r="P1249" s="119">
        <f t="shared" si="6"/>
        <v>0</v>
      </c>
      <c r="Q1249" s="124"/>
      <c r="R1249" s="124"/>
      <c r="S1249" s="124"/>
      <c r="T1249" s="125" t="s">
        <v>3271</v>
      </c>
      <c r="U1249" s="126" t="s">
        <v>697</v>
      </c>
      <c r="V1249" s="127" t="s">
        <v>492</v>
      </c>
      <c r="W1249" s="129" t="str">
        <f t="shared" si="7"/>
        <v>Hao hụt</v>
      </c>
      <c r="X1249" s="129" t="str">
        <f t="shared" si="73"/>
        <v/>
      </c>
      <c r="Y1249" s="154" t="s">
        <v>499</v>
      </c>
      <c r="Z1249" s="131" t="s">
        <v>745</v>
      </c>
      <c r="AA1249" s="124"/>
      <c r="AB1249" s="132"/>
      <c r="AC1249" s="133"/>
      <c r="AD1249" s="134"/>
      <c r="AE1249" s="133"/>
      <c r="AF1249" s="135" t="str">
        <f t="array" ref="AF1249">xlookup($E:$E,'CLV2'!$A:$A,'CLV2'!E:E)</f>
        <v>2.FRUITS</v>
      </c>
      <c r="AG1249" s="135" t="str">
        <f t="shared" si="10"/>
        <v>KG</v>
      </c>
      <c r="AH1249" s="136">
        <f t="shared" si="11"/>
        <v>0.01030927835</v>
      </c>
      <c r="AI1249" s="137">
        <f t="array" ref="AI1249">XLOOKUP(E1249,'Đơn giá'!A:A,'Đơn giá'!D:D)</f>
        <v>73000</v>
      </c>
      <c r="AJ1249" s="138">
        <f t="shared" si="12"/>
        <v>7300</v>
      </c>
      <c r="AK1249" s="138">
        <f t="shared" si="13"/>
        <v>7300</v>
      </c>
      <c r="AL1249" s="138">
        <f t="shared" si="14"/>
        <v>0</v>
      </c>
      <c r="AM1249" s="138">
        <f t="shared" si="15"/>
        <v>0</v>
      </c>
      <c r="AN1249" s="138">
        <f t="shared" si="16"/>
        <v>0</v>
      </c>
      <c r="AO1249" s="139" t="str">
        <f t="array" ref="AO1249">XLOOKUP($D:$D,'DS ST'!$J:$J,'DS ST'!K:K)</f>
        <v>SC002130 - Nguyễn Văn Lâm</v>
      </c>
      <c r="AP1249" s="139" t="str">
        <f t="array" ref="AP1249">XLOOKUP($D:$D,'DS ST'!$J:$J,'DS ST'!L:L)</f>
        <v>Nguyễn Thị Cà</v>
      </c>
      <c r="AQ1249" s="139" t="str">
        <f t="array" ref="AQ1249">XLOOKUP($D:$D,'DS ST'!$J:$J,'DS ST'!M:M)</f>
        <v>HCM 007</v>
      </c>
      <c r="AR1249" s="140"/>
      <c r="AS1249" s="140"/>
      <c r="AT1249" s="135" t="str">
        <f t="array" ref="AT1249">xlookup($E:$E,'CLV2'!$A:$A,'CLV2'!$F:$F)</f>
        <v>3.LOCAL FRUITS</v>
      </c>
      <c r="AU1249" s="135" t="str">
        <f t="array" ref="AU1249">xlookup($E:$E,'CLV2'!$A:$A,'CLV2'!$G:$G)</f>
        <v>4.Sầu Riêng</v>
      </c>
      <c r="AV1249" s="142"/>
      <c r="AW1249" s="143"/>
      <c r="AX1249" s="144"/>
    </row>
    <row r="1250" ht="22.5" customHeight="1">
      <c r="A1250" s="113"/>
      <c r="B1250" s="114">
        <v>46236.0</v>
      </c>
      <c r="C1250" s="115" t="s">
        <v>330</v>
      </c>
      <c r="D1250" s="116" t="str">
        <f>VLOOKUP(C1250,'DS ST'!A:B,2,0)</f>
        <v>A124</v>
      </c>
      <c r="E1250" s="117">
        <v>1102981.0</v>
      </c>
      <c r="F1250" s="115" t="s">
        <v>5260</v>
      </c>
      <c r="G1250" s="115" t="s">
        <v>104</v>
      </c>
      <c r="H1250" s="118">
        <v>3.1</v>
      </c>
      <c r="I1250" s="118">
        <v>3.07</v>
      </c>
      <c r="J1250" s="119">
        <f t="shared" si="4"/>
        <v>0.03</v>
      </c>
      <c r="K1250" s="115" t="s">
        <v>5931</v>
      </c>
      <c r="L1250" s="121" t="str">
        <f t="shared" si="5"/>
        <v>PT16029901102981</v>
      </c>
      <c r="M1250" s="219" t="s">
        <v>5932</v>
      </c>
      <c r="N1250" s="122">
        <v>0.03000000000000025</v>
      </c>
      <c r="O1250" s="122"/>
      <c r="P1250" s="119">
        <f t="shared" si="6"/>
        <v>0</v>
      </c>
      <c r="Q1250" s="124"/>
      <c r="R1250" s="124"/>
      <c r="S1250" s="124"/>
      <c r="T1250" s="125" t="s">
        <v>3271</v>
      </c>
      <c r="U1250" s="126" t="s">
        <v>697</v>
      </c>
      <c r="V1250" s="127" t="s">
        <v>492</v>
      </c>
      <c r="W1250" s="129" t="str">
        <f t="shared" si="7"/>
        <v>Hao hụt</v>
      </c>
      <c r="X1250" s="129" t="str">
        <f t="shared" si="73"/>
        <v/>
      </c>
      <c r="Y1250" s="154" t="s">
        <v>499</v>
      </c>
      <c r="Z1250" s="131" t="s">
        <v>745</v>
      </c>
      <c r="AA1250" s="124"/>
      <c r="AB1250" s="132"/>
      <c r="AC1250" s="133"/>
      <c r="AD1250" s="134"/>
      <c r="AE1250" s="133"/>
      <c r="AF1250" s="135" t="str">
        <f t="array" ref="AF1250">xlookup($E:$E,'CLV2'!$A:$A,'CLV2'!E:E)</f>
        <v>2.FRUITS</v>
      </c>
      <c r="AG1250" s="135" t="str">
        <f t="shared" si="10"/>
        <v>KG</v>
      </c>
      <c r="AH1250" s="136">
        <f t="shared" si="11"/>
        <v>0.009677419355</v>
      </c>
      <c r="AI1250" s="137" t="str">
        <f t="array" ref="AI1250">XLOOKUP(E1250,'Đơn giá'!A:A,'Đơn giá'!D:D)</f>
        <v>#N/A</v>
      </c>
      <c r="AJ1250" s="138" t="str">
        <f t="shared" si="12"/>
        <v>#N/A</v>
      </c>
      <c r="AK1250" s="138" t="str">
        <f t="shared" si="13"/>
        <v>#N/A</v>
      </c>
      <c r="AL1250" s="138">
        <f t="shared" si="14"/>
        <v>0</v>
      </c>
      <c r="AM1250" s="138" t="str">
        <f t="shared" si="15"/>
        <v>#N/A</v>
      </c>
      <c r="AN1250" s="138">
        <f t="shared" si="16"/>
        <v>0</v>
      </c>
      <c r="AO1250" s="139" t="str">
        <f t="array" ref="AO1250">XLOOKUP($D:$D,'DS ST'!$J:$J,'DS ST'!K:K)</f>
        <v>SC002130 - Nguyễn Văn Lâm</v>
      </c>
      <c r="AP1250" s="139" t="str">
        <f t="array" ref="AP1250">XLOOKUP($D:$D,'DS ST'!$J:$J,'DS ST'!L:L)</f>
        <v>Nguyễn Thị Cà</v>
      </c>
      <c r="AQ1250" s="139" t="str">
        <f t="array" ref="AQ1250">XLOOKUP($D:$D,'DS ST'!$J:$J,'DS ST'!M:M)</f>
        <v>HCM 007</v>
      </c>
      <c r="AR1250" s="140"/>
      <c r="AS1250" s="140"/>
      <c r="AT1250" s="135" t="str">
        <f t="array" ref="AT1250">xlookup($E:$E,'CLV2'!$A:$A,'CLV2'!$F:$F)</f>
        <v>3.LOCAL FRUITS</v>
      </c>
      <c r="AU1250" s="135" t="str">
        <f t="array" ref="AU1250">xlookup($E:$E,'CLV2'!$A:$A,'CLV2'!$G:$G)</f>
        <v>4.Bơ</v>
      </c>
      <c r="AV1250" s="142"/>
      <c r="AW1250" s="143"/>
      <c r="AX1250" s="144"/>
    </row>
    <row r="1251" ht="22.5" customHeight="1">
      <c r="A1251" s="113"/>
      <c r="B1251" s="114">
        <v>46236.0</v>
      </c>
      <c r="C1251" s="115" t="s">
        <v>336</v>
      </c>
      <c r="D1251" s="116" t="str">
        <f>VLOOKUP(C1251,'DS ST'!A:B,2,0)</f>
        <v>A125</v>
      </c>
      <c r="E1251" s="117">
        <v>10792.0</v>
      </c>
      <c r="F1251" s="115" t="s">
        <v>629</v>
      </c>
      <c r="G1251" s="115" t="s">
        <v>29</v>
      </c>
      <c r="H1251" s="118">
        <v>15.0</v>
      </c>
      <c r="I1251" s="118">
        <v>0.0</v>
      </c>
      <c r="J1251" s="119">
        <f t="shared" si="4"/>
        <v>15</v>
      </c>
      <c r="K1251" s="115" t="s">
        <v>5933</v>
      </c>
      <c r="L1251" s="121" t="str">
        <f t="shared" si="5"/>
        <v>PT160298910792</v>
      </c>
      <c r="M1251" s="219" t="s">
        <v>5934</v>
      </c>
      <c r="N1251" s="122"/>
      <c r="O1251" s="122"/>
      <c r="P1251" s="119">
        <f t="shared" si="6"/>
        <v>15</v>
      </c>
      <c r="Q1251" s="124"/>
      <c r="R1251" s="124"/>
      <c r="S1251" s="124"/>
      <c r="T1251" s="125"/>
      <c r="U1251" s="126" t="s">
        <v>697</v>
      </c>
      <c r="V1251" s="127" t="s">
        <v>1500</v>
      </c>
      <c r="W1251" s="129" t="str">
        <f t="shared" si="7"/>
        <v/>
      </c>
      <c r="X1251" s="129" t="str">
        <f t="shared" si="73"/>
        <v/>
      </c>
      <c r="Y1251" s="154" t="s">
        <v>499</v>
      </c>
      <c r="Z1251" s="131" t="s">
        <v>745</v>
      </c>
      <c r="AA1251" s="124"/>
      <c r="AB1251" s="132"/>
      <c r="AC1251" s="133"/>
      <c r="AD1251" s="134"/>
      <c r="AE1251" s="133"/>
      <c r="AF1251" s="135" t="str">
        <f t="array" ref="AF1251">xlookup($E:$E,'CLV2'!$A:$A,'CLV2'!E:E)</f>
        <v>2.VEGETABLES</v>
      </c>
      <c r="AG1251" s="135" t="str">
        <f t="shared" si="10"/>
        <v>Pack</v>
      </c>
      <c r="AH1251" s="136">
        <f t="shared" si="11"/>
        <v>1</v>
      </c>
      <c r="AI1251" s="137">
        <f t="array" ref="AI1251">XLOOKUP(E1251,'Đơn giá'!A:A,'Đơn giá'!D:D)</f>
        <v>7500</v>
      </c>
      <c r="AJ1251" s="138">
        <f t="shared" si="12"/>
        <v>112500</v>
      </c>
      <c r="AK1251" s="138">
        <f t="shared" si="13"/>
        <v>0</v>
      </c>
      <c r="AL1251" s="138">
        <f t="shared" si="14"/>
        <v>0</v>
      </c>
      <c r="AM1251" s="138">
        <f t="shared" si="15"/>
        <v>112500</v>
      </c>
      <c r="AN1251" s="138">
        <f t="shared" si="16"/>
        <v>0</v>
      </c>
      <c r="AO1251" s="139" t="str">
        <f t="array" ref="AO1251">XLOOKUP($D:$D,'DS ST'!$J:$J,'DS ST'!K:K)</f>
        <v>SC011310 - Hồ Xuân Thịnh</v>
      </c>
      <c r="AP1251" s="139" t="str">
        <f t="array" ref="AP1251">XLOOKUP($D:$D,'DS ST'!$J:$J,'DS ST'!L:L)</f>
        <v>Nguyễn Thị Cà</v>
      </c>
      <c r="AQ1251" s="139" t="str">
        <f t="array" ref="AQ1251">XLOOKUP($D:$D,'DS ST'!$J:$J,'DS ST'!M:M)</f>
        <v>HCM 021</v>
      </c>
      <c r="AR1251" s="140"/>
      <c r="AS1251" s="140"/>
      <c r="AT1251" s="135" t="str">
        <f t="array" ref="AT1251">xlookup($E:$E,'CLV2'!$A:$A,'CLV2'!$F:$F)</f>
        <v>3.HERBS</v>
      </c>
      <c r="AU1251" s="135" t="str">
        <f t="array" ref="AU1251">xlookup($E:$E,'CLV2'!$A:$A,'CLV2'!$G:$G)</f>
        <v>4.Rau Thơm, Rau Nêm</v>
      </c>
      <c r="AV1251" s="142"/>
      <c r="AW1251" s="143"/>
      <c r="AX1251" s="144"/>
    </row>
    <row r="1252" ht="22.5" customHeight="1">
      <c r="A1252" s="113"/>
      <c r="B1252" s="114">
        <v>46236.0</v>
      </c>
      <c r="C1252" s="115" t="s">
        <v>336</v>
      </c>
      <c r="D1252" s="116" t="str">
        <f>VLOOKUP(C1252,'DS ST'!A:B,2,0)</f>
        <v>A125</v>
      </c>
      <c r="E1252" s="117">
        <v>1101094.0</v>
      </c>
      <c r="F1252" s="115" t="s">
        <v>1011</v>
      </c>
      <c r="G1252" s="115" t="s">
        <v>104</v>
      </c>
      <c r="H1252" s="118">
        <v>3.0</v>
      </c>
      <c r="I1252" s="118">
        <v>2.985</v>
      </c>
      <c r="J1252" s="119">
        <f t="shared" si="4"/>
        <v>0.015</v>
      </c>
      <c r="K1252" s="115" t="s">
        <v>5933</v>
      </c>
      <c r="L1252" s="121" t="str">
        <f t="shared" si="5"/>
        <v>PT16029891101094</v>
      </c>
      <c r="M1252" s="219" t="s">
        <v>5934</v>
      </c>
      <c r="N1252" s="122">
        <v>0.015000000000000124</v>
      </c>
      <c r="O1252" s="122"/>
      <c r="P1252" s="119">
        <f t="shared" si="6"/>
        <v>0</v>
      </c>
      <c r="Q1252" s="124"/>
      <c r="R1252" s="124"/>
      <c r="S1252" s="124"/>
      <c r="T1252" s="125" t="s">
        <v>695</v>
      </c>
      <c r="U1252" s="126" t="s">
        <v>697</v>
      </c>
      <c r="V1252" s="127" t="s">
        <v>492</v>
      </c>
      <c r="W1252" s="129" t="str">
        <f t="shared" si="7"/>
        <v>Hao hụt</v>
      </c>
      <c r="X1252" s="129" t="str">
        <f t="shared" si="73"/>
        <v/>
      </c>
      <c r="Y1252" s="154" t="s">
        <v>499</v>
      </c>
      <c r="Z1252" s="131" t="s">
        <v>745</v>
      </c>
      <c r="AA1252" s="124"/>
      <c r="AB1252" s="132"/>
      <c r="AC1252" s="133"/>
      <c r="AD1252" s="134"/>
      <c r="AE1252" s="133"/>
      <c r="AF1252" s="135" t="str">
        <f t="array" ref="AF1252">xlookup($E:$E,'CLV2'!$A:$A,'CLV2'!E:E)</f>
        <v>2.FRUITS</v>
      </c>
      <c r="AG1252" s="135" t="str">
        <f t="shared" si="10"/>
        <v>KG</v>
      </c>
      <c r="AH1252" s="136">
        <f t="shared" si="11"/>
        <v>0.005</v>
      </c>
      <c r="AI1252" s="137">
        <f t="array" ref="AI1252">XLOOKUP(E1252,'Đơn giá'!A:A,'Đơn giá'!D:D)</f>
        <v>37000</v>
      </c>
      <c r="AJ1252" s="138">
        <f t="shared" si="12"/>
        <v>555</v>
      </c>
      <c r="AK1252" s="138">
        <f t="shared" si="13"/>
        <v>555</v>
      </c>
      <c r="AL1252" s="138">
        <f t="shared" si="14"/>
        <v>0</v>
      </c>
      <c r="AM1252" s="138">
        <f t="shared" si="15"/>
        <v>0</v>
      </c>
      <c r="AN1252" s="138">
        <f t="shared" si="16"/>
        <v>0</v>
      </c>
      <c r="AO1252" s="139" t="str">
        <f t="array" ref="AO1252">XLOOKUP($D:$D,'DS ST'!$J:$J,'DS ST'!K:K)</f>
        <v>SC011310 - Hồ Xuân Thịnh</v>
      </c>
      <c r="AP1252" s="139" t="str">
        <f t="array" ref="AP1252">XLOOKUP($D:$D,'DS ST'!$J:$J,'DS ST'!L:L)</f>
        <v>Nguyễn Thị Cà</v>
      </c>
      <c r="AQ1252" s="139" t="str">
        <f t="array" ref="AQ1252">XLOOKUP($D:$D,'DS ST'!$J:$J,'DS ST'!M:M)</f>
        <v>HCM 021</v>
      </c>
      <c r="AR1252" s="140"/>
      <c r="AS1252" s="140"/>
      <c r="AT1252" s="135" t="str">
        <f t="array" ref="AT1252">xlookup($E:$E,'CLV2'!$A:$A,'CLV2'!$F:$F)</f>
        <v>3.LOCAL FRUITS</v>
      </c>
      <c r="AU1252" s="135" t="str">
        <f t="array" ref="AU1252">xlookup($E:$E,'CLV2'!$A:$A,'CLV2'!$G:$G)</f>
        <v>4.Mít</v>
      </c>
      <c r="AV1252" s="142"/>
      <c r="AW1252" s="143"/>
      <c r="AX1252" s="144"/>
    </row>
    <row r="1253" ht="22.5" customHeight="1">
      <c r="A1253" s="113"/>
      <c r="B1253" s="114">
        <v>46236.0</v>
      </c>
      <c r="C1253" s="115" t="s">
        <v>357</v>
      </c>
      <c r="D1253" s="116" t="str">
        <f>VLOOKUP(C1253,'DS ST'!A:B,2,0)</f>
        <v>A128</v>
      </c>
      <c r="E1253" s="117">
        <v>1100992.0</v>
      </c>
      <c r="F1253" s="115" t="s">
        <v>641</v>
      </c>
      <c r="G1253" s="115" t="s">
        <v>104</v>
      </c>
      <c r="H1253" s="118">
        <v>10.0</v>
      </c>
      <c r="I1253" s="118">
        <v>9.94</v>
      </c>
      <c r="J1253" s="119">
        <f t="shared" si="4"/>
        <v>0.06</v>
      </c>
      <c r="K1253" s="115" t="s">
        <v>5935</v>
      </c>
      <c r="L1253" s="121" t="str">
        <f t="shared" si="5"/>
        <v>PT16029881100992</v>
      </c>
      <c r="M1253" s="219" t="s">
        <v>5936</v>
      </c>
      <c r="N1253" s="122">
        <v>0.0600000000000005</v>
      </c>
      <c r="O1253" s="122"/>
      <c r="P1253" s="119">
        <f t="shared" si="6"/>
        <v>0</v>
      </c>
      <c r="Q1253" s="124"/>
      <c r="R1253" s="124"/>
      <c r="S1253" s="124"/>
      <c r="T1253" s="125" t="s">
        <v>3271</v>
      </c>
      <c r="U1253" s="126" t="s">
        <v>697</v>
      </c>
      <c r="V1253" s="127" t="s">
        <v>492</v>
      </c>
      <c r="W1253" s="129" t="str">
        <f t="shared" si="7"/>
        <v>Hao hụt</v>
      </c>
      <c r="X1253" s="129" t="str">
        <f t="shared" si="73"/>
        <v/>
      </c>
      <c r="Y1253" s="154" t="s">
        <v>499</v>
      </c>
      <c r="Z1253" s="131" t="s">
        <v>745</v>
      </c>
      <c r="AA1253" s="124"/>
      <c r="AB1253" s="132"/>
      <c r="AC1253" s="133"/>
      <c r="AD1253" s="134"/>
      <c r="AE1253" s="133"/>
      <c r="AF1253" s="135" t="str">
        <f t="array" ref="AF1253">xlookup($E:$E,'CLV2'!$A:$A,'CLV2'!E:E)</f>
        <v>2.FRUITS</v>
      </c>
      <c r="AG1253" s="135" t="str">
        <f t="shared" si="10"/>
        <v>KG</v>
      </c>
      <c r="AH1253" s="136">
        <f t="shared" si="11"/>
        <v>0.006</v>
      </c>
      <c r="AI1253" s="137">
        <f t="array" ref="AI1253">XLOOKUP(E1253,'Đơn giá'!A:A,'Đơn giá'!D:D)</f>
        <v>37000</v>
      </c>
      <c r="AJ1253" s="138">
        <f t="shared" si="12"/>
        <v>2220</v>
      </c>
      <c r="AK1253" s="138">
        <f t="shared" si="13"/>
        <v>2220</v>
      </c>
      <c r="AL1253" s="138">
        <f t="shared" si="14"/>
        <v>0</v>
      </c>
      <c r="AM1253" s="138">
        <f t="shared" si="15"/>
        <v>0</v>
      </c>
      <c r="AN1253" s="138">
        <f t="shared" si="16"/>
        <v>0</v>
      </c>
      <c r="AO1253" s="139" t="str">
        <f t="array" ref="AO1253">XLOOKUP($D:$D,'DS ST'!$J:$J,'DS ST'!K:K)</f>
        <v>SC006437 - Lê Ngọc Thảo</v>
      </c>
      <c r="AP1253" s="139" t="str">
        <f t="array" ref="AP1253">XLOOKUP($D:$D,'DS ST'!$J:$J,'DS ST'!L:L)</f>
        <v>Nguyễn Thị Cà</v>
      </c>
      <c r="AQ1253" s="139" t="str">
        <f t="array" ref="AQ1253">XLOOKUP($D:$D,'DS ST'!$J:$J,'DS ST'!M:M)</f>
        <v>HCM 008</v>
      </c>
      <c r="AR1253" s="140"/>
      <c r="AS1253" s="140"/>
      <c r="AT1253" s="135" t="str">
        <f t="array" ref="AT1253">xlookup($E:$E,'CLV2'!$A:$A,'CLV2'!$F:$F)</f>
        <v>3.LOCAL FRUITS</v>
      </c>
      <c r="AU1253" s="135" t="str">
        <f t="array" ref="AU1253">xlookup($E:$E,'CLV2'!$A:$A,'CLV2'!$G:$G)</f>
        <v>4.Dưa Lưới</v>
      </c>
      <c r="AV1253" s="142"/>
      <c r="AW1253" s="143"/>
      <c r="AX1253" s="144"/>
    </row>
    <row r="1254" ht="22.5" customHeight="1">
      <c r="A1254" s="113"/>
      <c r="B1254" s="114">
        <v>46236.0</v>
      </c>
      <c r="C1254" s="115" t="s">
        <v>357</v>
      </c>
      <c r="D1254" s="116" t="str">
        <f>VLOOKUP(C1254,'DS ST'!A:B,2,0)</f>
        <v>A128</v>
      </c>
      <c r="E1254" s="117">
        <v>1101079.0</v>
      </c>
      <c r="F1254" s="115" t="s">
        <v>2047</v>
      </c>
      <c r="G1254" s="115" t="s">
        <v>104</v>
      </c>
      <c r="H1254" s="118">
        <v>3.0</v>
      </c>
      <c r="I1254" s="118">
        <v>2.985</v>
      </c>
      <c r="J1254" s="119">
        <f t="shared" si="4"/>
        <v>0.015</v>
      </c>
      <c r="K1254" s="115" t="s">
        <v>5935</v>
      </c>
      <c r="L1254" s="121" t="str">
        <f t="shared" si="5"/>
        <v>PT16029881101079</v>
      </c>
      <c r="M1254" s="219" t="s">
        <v>5936</v>
      </c>
      <c r="N1254" s="122">
        <v>0.015000000000000124</v>
      </c>
      <c r="O1254" s="122"/>
      <c r="P1254" s="119">
        <f t="shared" si="6"/>
        <v>0</v>
      </c>
      <c r="Q1254" s="124"/>
      <c r="R1254" s="124"/>
      <c r="S1254" s="124"/>
      <c r="T1254" s="125" t="s">
        <v>3271</v>
      </c>
      <c r="U1254" s="126" t="s">
        <v>697</v>
      </c>
      <c r="V1254" s="127" t="s">
        <v>492</v>
      </c>
      <c r="W1254" s="129" t="str">
        <f t="shared" si="7"/>
        <v>Hao hụt</v>
      </c>
      <c r="X1254" s="129" t="str">
        <f t="shared" si="73"/>
        <v/>
      </c>
      <c r="Y1254" s="154" t="s">
        <v>499</v>
      </c>
      <c r="Z1254" s="131" t="s">
        <v>745</v>
      </c>
      <c r="AA1254" s="124"/>
      <c r="AB1254" s="132"/>
      <c r="AC1254" s="133"/>
      <c r="AD1254" s="134"/>
      <c r="AE1254" s="133"/>
      <c r="AF1254" s="135" t="str">
        <f t="array" ref="AF1254">xlookup($E:$E,'CLV2'!$A:$A,'CLV2'!E:E)</f>
        <v>2.FRUITS</v>
      </c>
      <c r="AG1254" s="135" t="str">
        <f t="shared" si="10"/>
        <v>KG</v>
      </c>
      <c r="AH1254" s="136">
        <f t="shared" si="11"/>
        <v>0.005</v>
      </c>
      <c r="AI1254" s="137">
        <f t="array" ref="AI1254">XLOOKUP(E1254,'Đơn giá'!A:A,'Đơn giá'!D:D)</f>
        <v>69416</v>
      </c>
      <c r="AJ1254" s="138">
        <f t="shared" si="12"/>
        <v>1041.24</v>
      </c>
      <c r="AK1254" s="138">
        <f t="shared" si="13"/>
        <v>1041.24</v>
      </c>
      <c r="AL1254" s="138">
        <f t="shared" si="14"/>
        <v>0</v>
      </c>
      <c r="AM1254" s="138">
        <f t="shared" si="15"/>
        <v>0</v>
      </c>
      <c r="AN1254" s="138">
        <f t="shared" si="16"/>
        <v>0</v>
      </c>
      <c r="AO1254" s="139" t="str">
        <f t="array" ref="AO1254">XLOOKUP($D:$D,'DS ST'!$J:$J,'DS ST'!K:K)</f>
        <v>SC006437 - Lê Ngọc Thảo</v>
      </c>
      <c r="AP1254" s="139" t="str">
        <f t="array" ref="AP1254">XLOOKUP($D:$D,'DS ST'!$J:$J,'DS ST'!L:L)</f>
        <v>Nguyễn Thị Cà</v>
      </c>
      <c r="AQ1254" s="139" t="str">
        <f t="array" ref="AQ1254">XLOOKUP($D:$D,'DS ST'!$J:$J,'DS ST'!M:M)</f>
        <v>HCM 008</v>
      </c>
      <c r="AR1254" s="140"/>
      <c r="AS1254" s="140"/>
      <c r="AT1254" s="135" t="str">
        <f t="array" ref="AT1254">xlookup($E:$E,'CLV2'!$A:$A,'CLV2'!$F:$F)</f>
        <v>3.LOCAL FRUITS</v>
      </c>
      <c r="AU1254" s="135" t="str">
        <f t="array" ref="AU1254">xlookup($E:$E,'CLV2'!$A:$A,'CLV2'!$G:$G)</f>
        <v>4.Bơ</v>
      </c>
      <c r="AV1254" s="142"/>
      <c r="AW1254" s="143"/>
      <c r="AX1254" s="144"/>
    </row>
    <row r="1255" ht="22.5" customHeight="1">
      <c r="A1255" s="113"/>
      <c r="B1255" s="114">
        <v>46236.0</v>
      </c>
      <c r="C1255" s="115" t="s">
        <v>357</v>
      </c>
      <c r="D1255" s="116" t="str">
        <f>VLOOKUP(C1255,'DS ST'!A:B,2,0)</f>
        <v>A128</v>
      </c>
      <c r="E1255" s="117">
        <v>1101592.0</v>
      </c>
      <c r="F1255" s="115" t="s">
        <v>1161</v>
      </c>
      <c r="G1255" s="115" t="s">
        <v>104</v>
      </c>
      <c r="H1255" s="118">
        <v>10.2</v>
      </c>
      <c r="I1255" s="118">
        <v>10.0</v>
      </c>
      <c r="J1255" s="119">
        <f t="shared" si="4"/>
        <v>0.2</v>
      </c>
      <c r="K1255" s="115" t="s">
        <v>5935</v>
      </c>
      <c r="L1255" s="121" t="str">
        <f t="shared" si="5"/>
        <v>PT16029881101592</v>
      </c>
      <c r="M1255" s="219" t="s">
        <v>5936</v>
      </c>
      <c r="N1255" s="122">
        <v>0.1999999999999993</v>
      </c>
      <c r="O1255" s="122"/>
      <c r="P1255" s="119">
        <f t="shared" si="6"/>
        <v>0</v>
      </c>
      <c r="Q1255" s="124"/>
      <c r="R1255" s="124"/>
      <c r="S1255" s="124"/>
      <c r="T1255" s="125" t="s">
        <v>3271</v>
      </c>
      <c r="U1255" s="126" t="s">
        <v>697</v>
      </c>
      <c r="V1255" s="127" t="s">
        <v>492</v>
      </c>
      <c r="W1255" s="129" t="str">
        <f t="shared" si="7"/>
        <v>Hao hụt</v>
      </c>
      <c r="X1255" s="129" t="str">
        <f t="shared" si="73"/>
        <v/>
      </c>
      <c r="Y1255" s="154" t="s">
        <v>499</v>
      </c>
      <c r="Z1255" s="131" t="s">
        <v>745</v>
      </c>
      <c r="AA1255" s="124"/>
      <c r="AB1255" s="132"/>
      <c r="AC1255" s="133"/>
      <c r="AD1255" s="134"/>
      <c r="AE1255" s="133"/>
      <c r="AF1255" s="135" t="str">
        <f t="array" ref="AF1255">xlookup($E:$E,'CLV2'!$A:$A,'CLV2'!E:E)</f>
        <v>2.FRUITS</v>
      </c>
      <c r="AG1255" s="135" t="str">
        <f t="shared" si="10"/>
        <v>KG</v>
      </c>
      <c r="AH1255" s="136">
        <f t="shared" si="11"/>
        <v>0.01960784314</v>
      </c>
      <c r="AI1255" s="137">
        <f t="array" ref="AI1255">XLOOKUP(E1255,'Đơn giá'!A:A,'Đơn giá'!D:D)</f>
        <v>73000</v>
      </c>
      <c r="AJ1255" s="138">
        <f t="shared" si="12"/>
        <v>14600</v>
      </c>
      <c r="AK1255" s="138">
        <f t="shared" si="13"/>
        <v>14600</v>
      </c>
      <c r="AL1255" s="138">
        <f t="shared" si="14"/>
        <v>0</v>
      </c>
      <c r="AM1255" s="138">
        <f t="shared" si="15"/>
        <v>0</v>
      </c>
      <c r="AN1255" s="138">
        <f t="shared" si="16"/>
        <v>0</v>
      </c>
      <c r="AO1255" s="139" t="str">
        <f t="array" ref="AO1255">XLOOKUP($D:$D,'DS ST'!$J:$J,'DS ST'!K:K)</f>
        <v>SC006437 - Lê Ngọc Thảo</v>
      </c>
      <c r="AP1255" s="139" t="str">
        <f t="array" ref="AP1255">XLOOKUP($D:$D,'DS ST'!$J:$J,'DS ST'!L:L)</f>
        <v>Nguyễn Thị Cà</v>
      </c>
      <c r="AQ1255" s="139" t="str">
        <f t="array" ref="AQ1255">XLOOKUP($D:$D,'DS ST'!$J:$J,'DS ST'!M:M)</f>
        <v>HCM 008</v>
      </c>
      <c r="AR1255" s="140"/>
      <c r="AS1255" s="140"/>
      <c r="AT1255" s="135" t="str">
        <f t="array" ref="AT1255">xlookup($E:$E,'CLV2'!$A:$A,'CLV2'!$F:$F)</f>
        <v>3.LOCAL FRUITS</v>
      </c>
      <c r="AU1255" s="135" t="str">
        <f t="array" ref="AU1255">xlookup($E:$E,'CLV2'!$A:$A,'CLV2'!$G:$G)</f>
        <v>4.Sầu Riêng</v>
      </c>
      <c r="AV1255" s="142"/>
      <c r="AW1255" s="143"/>
      <c r="AX1255" s="144"/>
    </row>
    <row r="1256" ht="22.5" customHeight="1">
      <c r="A1256" s="159" t="s">
        <v>1505</v>
      </c>
      <c r="B1256" s="114">
        <v>46236.0</v>
      </c>
      <c r="C1256" s="115" t="s">
        <v>357</v>
      </c>
      <c r="D1256" s="116" t="str">
        <f>VLOOKUP(C1256,'DS ST'!A:B,2,0)</f>
        <v>A128</v>
      </c>
      <c r="E1256" s="117">
        <v>8.93855830304E12</v>
      </c>
      <c r="F1256" s="115" t="s">
        <v>2746</v>
      </c>
      <c r="G1256" s="115" t="s">
        <v>56</v>
      </c>
      <c r="H1256" s="118">
        <v>30.0</v>
      </c>
      <c r="I1256" s="118">
        <v>29.0</v>
      </c>
      <c r="J1256" s="119">
        <f t="shared" si="4"/>
        <v>1</v>
      </c>
      <c r="K1256" s="115" t="s">
        <v>5935</v>
      </c>
      <c r="L1256" s="121" t="str">
        <f t="shared" si="5"/>
        <v>PT16029888938558303040</v>
      </c>
      <c r="M1256" s="219" t="s">
        <v>5936</v>
      </c>
      <c r="N1256" s="122"/>
      <c r="O1256" s="122"/>
      <c r="P1256" s="119">
        <f t="shared" si="6"/>
        <v>1</v>
      </c>
      <c r="Q1256" s="124"/>
      <c r="R1256" s="124"/>
      <c r="S1256" s="124"/>
      <c r="T1256" s="125" t="s">
        <v>3271</v>
      </c>
      <c r="U1256" s="126" t="s">
        <v>697</v>
      </c>
      <c r="V1256" s="127" t="s">
        <v>1500</v>
      </c>
      <c r="W1256" s="129" t="str">
        <f t="shared" si="7"/>
        <v/>
      </c>
      <c r="X1256" s="129" t="str">
        <f t="shared" si="73"/>
        <v/>
      </c>
      <c r="Y1256" s="130" t="str">
        <f>IF(N(P1256)&lt;=0,"",IF(OR(T1256="Hình KDB",T1256="Hình tele",ISNUMBER(SEARCH("Hình KDB",T1256)),ISNUMBER(SEARCH("Hình tele",T1256)),ISNUMBER(SEARCH("sai code",T1256)),ISNUMBER(SEARCH("Thiếu kiện",U1256))),"Kho rau",IF(AND(T1256&lt;&gt;"Hình KDB",T1256&lt;&gt;"Hình tele"),"Chưa xác định",IF(N(O1256)&gt;0,IF(OR(T1256="Hình KDB",T1256="Hình tele",ISNUMBER(SEARCH("Hình KDB",T1256)),ISNUMBER(SEARCH("Hình tele",T1256)),ISNUMBER(SEARCH("sai code",T1256)),ISNUMBER(SEARCH("Thiếu kiện",U1256))),"Kho rau","Chưa xác định"),IF(OR(T1256="Hình KDB",T1256="Hình tele",ISNUMBER(SEARCH("Hình KDB",T1256)),ISNUMBER(SEARCH("Hình tele",T1256)),ISNUMBER(SEARCH("sai code",T1256)),ISNUMBER(SEARCH("Thiếu kiện",U1256))),"Kho rau",IF(V1256="Chưa xác định","Chưa xác định",IF(OR(V1256="DC giao thiếu",V1256="TX giao thiếu kiện",V1256="Hàng không đạt CL"),"Kho rau","")))))))</f>
        <v>Kho rau</v>
      </c>
      <c r="Z1256" s="131" t="s">
        <v>745</v>
      </c>
      <c r="AA1256" s="124"/>
      <c r="AB1256" s="161" t="s">
        <v>1573</v>
      </c>
      <c r="AC1256" s="133"/>
      <c r="AD1256" s="134"/>
      <c r="AE1256" s="133"/>
      <c r="AF1256" s="135" t="str">
        <f t="array" ref="AF1256">xlookup($E:$E,'CLV2'!$A:$A,'CLV2'!E:E)</f>
        <v>2.EGGS</v>
      </c>
      <c r="AG1256" s="135" t="str">
        <f t="shared" si="10"/>
        <v>Pack</v>
      </c>
      <c r="AH1256" s="136">
        <f t="shared" si="11"/>
        <v>0.03333333333</v>
      </c>
      <c r="AI1256" s="137">
        <f t="array" ref="AI1256">XLOOKUP(E1256,'Đơn giá'!A:A,'Đơn giá'!D:D)</f>
        <v>17000</v>
      </c>
      <c r="AJ1256" s="138">
        <f t="shared" si="12"/>
        <v>17000</v>
      </c>
      <c r="AK1256" s="138">
        <f t="shared" si="13"/>
        <v>0</v>
      </c>
      <c r="AL1256" s="138">
        <f t="shared" si="14"/>
        <v>0</v>
      </c>
      <c r="AM1256" s="138">
        <f t="shared" si="15"/>
        <v>17000</v>
      </c>
      <c r="AN1256" s="138">
        <f t="shared" si="16"/>
        <v>0</v>
      </c>
      <c r="AO1256" s="139" t="str">
        <f t="array" ref="AO1256">XLOOKUP($D:$D,'DS ST'!$J:$J,'DS ST'!K:K)</f>
        <v>SC006437 - Lê Ngọc Thảo</v>
      </c>
      <c r="AP1256" s="139" t="str">
        <f t="array" ref="AP1256">XLOOKUP($D:$D,'DS ST'!$J:$J,'DS ST'!L:L)</f>
        <v>Nguyễn Thị Cà</v>
      </c>
      <c r="AQ1256" s="139" t="str">
        <f t="array" ref="AQ1256">XLOOKUP($D:$D,'DS ST'!$J:$J,'DS ST'!M:M)</f>
        <v>HCM 008</v>
      </c>
      <c r="AR1256" s="140"/>
      <c r="AS1256" s="140"/>
      <c r="AT1256" s="135" t="str">
        <f t="array" ref="AT1256">xlookup($E:$E,'CLV2'!$A:$A,'CLV2'!$F:$F)</f>
        <v>3.FRESH EGGS</v>
      </c>
      <c r="AU1256" s="135" t="str">
        <f t="array" ref="AU1256">xlookup($E:$E,'CLV2'!$A:$A,'CLV2'!$G:$G)</f>
        <v>4.Trứng Gà Khác</v>
      </c>
      <c r="AV1256" s="142"/>
      <c r="AW1256" s="143"/>
      <c r="AX1256" s="144"/>
    </row>
    <row r="1257" ht="22.5" customHeight="1">
      <c r="A1257" s="113"/>
      <c r="B1257" s="114">
        <v>46236.0</v>
      </c>
      <c r="C1257" s="115" t="s">
        <v>421</v>
      </c>
      <c r="D1257" s="116" t="str">
        <f>VLOOKUP(C1257,'DS ST'!A:B,2,0)</f>
        <v>A137</v>
      </c>
      <c r="E1257" s="117">
        <v>10790.0</v>
      </c>
      <c r="F1257" s="115" t="s">
        <v>598</v>
      </c>
      <c r="G1257" s="115" t="s">
        <v>29</v>
      </c>
      <c r="H1257" s="118">
        <v>5.0</v>
      </c>
      <c r="I1257" s="118">
        <v>0.0</v>
      </c>
      <c r="J1257" s="119">
        <f t="shared" si="4"/>
        <v>5</v>
      </c>
      <c r="K1257" s="115" t="s">
        <v>5937</v>
      </c>
      <c r="L1257" s="121" t="str">
        <f t="shared" si="5"/>
        <v>PT160298710790</v>
      </c>
      <c r="M1257" s="219" t="s">
        <v>5938</v>
      </c>
      <c r="N1257" s="122"/>
      <c r="O1257" s="122"/>
      <c r="P1257" s="119">
        <f t="shared" si="6"/>
        <v>5</v>
      </c>
      <c r="Q1257" s="124"/>
      <c r="R1257" s="124"/>
      <c r="S1257" s="153" t="s">
        <v>5939</v>
      </c>
      <c r="T1257" s="125"/>
      <c r="U1257" s="126" t="s">
        <v>697</v>
      </c>
      <c r="V1257" s="127" t="s">
        <v>1500</v>
      </c>
      <c r="W1257" s="129" t="str">
        <f t="shared" si="7"/>
        <v/>
      </c>
      <c r="X1257" s="129" t="str">
        <f t="shared" si="73"/>
        <v/>
      </c>
      <c r="Y1257" s="154" t="s">
        <v>499</v>
      </c>
      <c r="Z1257" s="131" t="s">
        <v>745</v>
      </c>
      <c r="AA1257" s="124"/>
      <c r="AB1257" s="132"/>
      <c r="AC1257" s="133"/>
      <c r="AD1257" s="134"/>
      <c r="AE1257" s="133"/>
      <c r="AF1257" s="135" t="str">
        <f t="array" ref="AF1257">xlookup($E:$E,'CLV2'!$A:$A,'CLV2'!E:E)</f>
        <v>2.VEGETABLES</v>
      </c>
      <c r="AG1257" s="135" t="str">
        <f t="shared" si="10"/>
        <v>Pack</v>
      </c>
      <c r="AH1257" s="136">
        <f t="shared" si="11"/>
        <v>1</v>
      </c>
      <c r="AI1257" s="137">
        <f t="array" ref="AI1257">XLOOKUP(E1257,'Đơn giá'!A:A,'Đơn giá'!D:D)</f>
        <v>5000</v>
      </c>
      <c r="AJ1257" s="138">
        <f t="shared" si="12"/>
        <v>25000</v>
      </c>
      <c r="AK1257" s="138">
        <f t="shared" si="13"/>
        <v>0</v>
      </c>
      <c r="AL1257" s="138">
        <f t="shared" si="14"/>
        <v>0</v>
      </c>
      <c r="AM1257" s="138">
        <f t="shared" si="15"/>
        <v>25000</v>
      </c>
      <c r="AN1257" s="138">
        <f t="shared" si="16"/>
        <v>0</v>
      </c>
      <c r="AO1257" s="139" t="str">
        <f t="array" ref="AO1257">XLOOKUP($D:$D,'DS ST'!$J:$J,'DS ST'!K:K)</f>
        <v>SC004524 - Trần Thanh Hiền</v>
      </c>
      <c r="AP1257" s="139" t="str">
        <f t="array" ref="AP1257">XLOOKUP($D:$D,'DS ST'!$J:$J,'DS ST'!L:L)</f>
        <v>Nguyễn Thị Cà</v>
      </c>
      <c r="AQ1257" s="139" t="str">
        <f t="array" ref="AQ1257">XLOOKUP($D:$D,'DS ST'!$J:$J,'DS ST'!M:M)</f>
        <v>HCM 019</v>
      </c>
      <c r="AR1257" s="140"/>
      <c r="AS1257" s="140"/>
      <c r="AT1257" s="135" t="str">
        <f t="array" ref="AT1257">xlookup($E:$E,'CLV2'!$A:$A,'CLV2'!$F:$F)</f>
        <v>3.HERBS</v>
      </c>
      <c r="AU1257" s="135" t="str">
        <f t="array" ref="AU1257">xlookup($E:$E,'CLV2'!$A:$A,'CLV2'!$G:$G)</f>
        <v>4.Rau Thơm, Rau Nêm</v>
      </c>
      <c r="AV1257" s="142"/>
      <c r="AW1257" s="143"/>
      <c r="AX1257" s="144"/>
    </row>
    <row r="1258" ht="22.5" customHeight="1">
      <c r="A1258" s="113"/>
      <c r="B1258" s="114">
        <v>46236.0</v>
      </c>
      <c r="C1258" s="115" t="s">
        <v>421</v>
      </c>
      <c r="D1258" s="116" t="str">
        <f>VLOOKUP(C1258,'DS ST'!A:B,2,0)</f>
        <v>A137</v>
      </c>
      <c r="E1258" s="117">
        <v>1100816.0</v>
      </c>
      <c r="F1258" s="115" t="s">
        <v>919</v>
      </c>
      <c r="G1258" s="115" t="s">
        <v>104</v>
      </c>
      <c r="H1258" s="118">
        <v>15.7</v>
      </c>
      <c r="I1258" s="118">
        <v>15.6</v>
      </c>
      <c r="J1258" s="119">
        <f t="shared" si="4"/>
        <v>0.1</v>
      </c>
      <c r="K1258" s="115" t="s">
        <v>5937</v>
      </c>
      <c r="L1258" s="121" t="str">
        <f t="shared" si="5"/>
        <v>PT16029871100816</v>
      </c>
      <c r="M1258" s="219" t="s">
        <v>5938</v>
      </c>
      <c r="N1258" s="122">
        <v>0.09999999999999964</v>
      </c>
      <c r="O1258" s="122"/>
      <c r="P1258" s="119">
        <f t="shared" si="6"/>
        <v>0</v>
      </c>
      <c r="Q1258" s="124"/>
      <c r="R1258" s="124"/>
      <c r="S1258" s="153" t="s">
        <v>5939</v>
      </c>
      <c r="T1258" s="125" t="s">
        <v>695</v>
      </c>
      <c r="U1258" s="126" t="s">
        <v>697</v>
      </c>
      <c r="V1258" s="127" t="s">
        <v>492</v>
      </c>
      <c r="W1258" s="129" t="str">
        <f t="shared" si="7"/>
        <v>Hao hụt</v>
      </c>
      <c r="X1258" s="129" t="str">
        <f t="shared" si="73"/>
        <v/>
      </c>
      <c r="Y1258" s="154" t="s">
        <v>499</v>
      </c>
      <c r="Z1258" s="131" t="s">
        <v>745</v>
      </c>
      <c r="AA1258" s="124"/>
      <c r="AB1258" s="132"/>
      <c r="AC1258" s="133"/>
      <c r="AD1258" s="134"/>
      <c r="AE1258" s="133"/>
      <c r="AF1258" s="135" t="str">
        <f t="array" ref="AF1258">xlookup($E:$E,'CLV2'!$A:$A,'CLV2'!E:E)</f>
        <v>2.FRUITS</v>
      </c>
      <c r="AG1258" s="135" t="str">
        <f t="shared" si="10"/>
        <v>KG</v>
      </c>
      <c r="AH1258" s="136">
        <f t="shared" si="11"/>
        <v>0.006369426752</v>
      </c>
      <c r="AI1258" s="137">
        <f t="array" ref="AI1258">XLOOKUP(E1258,'Đơn giá'!A:A,'Đơn giá'!D:D)</f>
        <v>19000</v>
      </c>
      <c r="AJ1258" s="138">
        <f t="shared" si="12"/>
        <v>1900</v>
      </c>
      <c r="AK1258" s="138">
        <f t="shared" si="13"/>
        <v>1900</v>
      </c>
      <c r="AL1258" s="138">
        <f t="shared" si="14"/>
        <v>0</v>
      </c>
      <c r="AM1258" s="138">
        <f t="shared" si="15"/>
        <v>0</v>
      </c>
      <c r="AN1258" s="138">
        <f t="shared" si="16"/>
        <v>0</v>
      </c>
      <c r="AO1258" s="139" t="str">
        <f t="array" ref="AO1258">XLOOKUP($D:$D,'DS ST'!$J:$J,'DS ST'!K:K)</f>
        <v>SC004524 - Trần Thanh Hiền</v>
      </c>
      <c r="AP1258" s="139" t="str">
        <f t="array" ref="AP1258">XLOOKUP($D:$D,'DS ST'!$J:$J,'DS ST'!L:L)</f>
        <v>Nguyễn Thị Cà</v>
      </c>
      <c r="AQ1258" s="139" t="str">
        <f t="array" ref="AQ1258">XLOOKUP($D:$D,'DS ST'!$J:$J,'DS ST'!M:M)</f>
        <v>HCM 019</v>
      </c>
      <c r="AR1258" s="140"/>
      <c r="AS1258" s="140"/>
      <c r="AT1258" s="135" t="str">
        <f t="array" ref="AT1258">xlookup($E:$E,'CLV2'!$A:$A,'CLV2'!$F:$F)</f>
        <v>3.LOCAL FRUITS</v>
      </c>
      <c r="AU1258" s="135" t="str">
        <f t="array" ref="AU1258">xlookup($E:$E,'CLV2'!$A:$A,'CLV2'!$G:$G)</f>
        <v>4.Dưa Hấu</v>
      </c>
      <c r="AV1258" s="142"/>
      <c r="AW1258" s="143"/>
      <c r="AX1258" s="144"/>
    </row>
    <row r="1259" ht="22.5" customHeight="1">
      <c r="A1259" s="113"/>
      <c r="B1259" s="114">
        <v>46236.0</v>
      </c>
      <c r="C1259" s="115" t="s">
        <v>421</v>
      </c>
      <c r="D1259" s="116" t="str">
        <f>VLOOKUP(C1259,'DS ST'!A:B,2,0)</f>
        <v>A137</v>
      </c>
      <c r="E1259" s="117">
        <v>1100867.0</v>
      </c>
      <c r="F1259" s="115" t="s">
        <v>924</v>
      </c>
      <c r="G1259" s="115" t="s">
        <v>104</v>
      </c>
      <c r="H1259" s="118">
        <v>6.0</v>
      </c>
      <c r="I1259" s="118">
        <v>5.62</v>
      </c>
      <c r="J1259" s="119">
        <f t="shared" si="4"/>
        <v>0.38</v>
      </c>
      <c r="K1259" s="115" t="s">
        <v>5937</v>
      </c>
      <c r="L1259" s="121" t="str">
        <f t="shared" si="5"/>
        <v>PT16029871100867</v>
      </c>
      <c r="M1259" s="219" t="s">
        <v>5938</v>
      </c>
      <c r="N1259" s="122"/>
      <c r="O1259" s="122"/>
      <c r="P1259" s="119">
        <f t="shared" si="6"/>
        <v>0.38</v>
      </c>
      <c r="Q1259" s="124"/>
      <c r="R1259" s="124"/>
      <c r="S1259" s="153" t="s">
        <v>5939</v>
      </c>
      <c r="T1259" s="125" t="s">
        <v>695</v>
      </c>
      <c r="U1259" s="126" t="s">
        <v>697</v>
      </c>
      <c r="V1259" s="127" t="s">
        <v>1500</v>
      </c>
      <c r="W1259" s="129" t="str">
        <f t="shared" si="7"/>
        <v/>
      </c>
      <c r="X1259" s="129" t="str">
        <f t="shared" si="73"/>
        <v/>
      </c>
      <c r="Y1259" s="154" t="s">
        <v>499</v>
      </c>
      <c r="Z1259" s="131" t="s">
        <v>745</v>
      </c>
      <c r="AA1259" s="124"/>
      <c r="AB1259" s="132"/>
      <c r="AC1259" s="133"/>
      <c r="AD1259" s="134"/>
      <c r="AE1259" s="133"/>
      <c r="AF1259" s="135" t="str">
        <f t="array" ref="AF1259">xlookup($E:$E,'CLV2'!$A:$A,'CLV2'!E:E)</f>
        <v>2.FRUITS</v>
      </c>
      <c r="AG1259" s="135" t="str">
        <f t="shared" si="10"/>
        <v>KG</v>
      </c>
      <c r="AH1259" s="136">
        <f t="shared" si="11"/>
        <v>0.06333333333</v>
      </c>
      <c r="AI1259" s="137">
        <f t="array" ref="AI1259">XLOOKUP(E1259,'Đơn giá'!A:A,'Đơn giá'!D:D)</f>
        <v>33000</v>
      </c>
      <c r="AJ1259" s="138">
        <f t="shared" si="12"/>
        <v>12540</v>
      </c>
      <c r="AK1259" s="138">
        <f t="shared" si="13"/>
        <v>0</v>
      </c>
      <c r="AL1259" s="138">
        <f t="shared" si="14"/>
        <v>0</v>
      </c>
      <c r="AM1259" s="138">
        <f t="shared" si="15"/>
        <v>12540</v>
      </c>
      <c r="AN1259" s="138">
        <f t="shared" si="16"/>
        <v>0</v>
      </c>
      <c r="AO1259" s="139" t="str">
        <f t="array" ref="AO1259">XLOOKUP($D:$D,'DS ST'!$J:$J,'DS ST'!K:K)</f>
        <v>SC004524 - Trần Thanh Hiền</v>
      </c>
      <c r="AP1259" s="139" t="str">
        <f t="array" ref="AP1259">XLOOKUP($D:$D,'DS ST'!$J:$J,'DS ST'!L:L)</f>
        <v>Nguyễn Thị Cà</v>
      </c>
      <c r="AQ1259" s="139" t="str">
        <f t="array" ref="AQ1259">XLOOKUP($D:$D,'DS ST'!$J:$J,'DS ST'!M:M)</f>
        <v>HCM 019</v>
      </c>
      <c r="AR1259" s="140"/>
      <c r="AS1259" s="140"/>
      <c r="AT1259" s="135" t="str">
        <f t="array" ref="AT1259">xlookup($E:$E,'CLV2'!$A:$A,'CLV2'!$F:$F)</f>
        <v>3.LOCAL FRUITS</v>
      </c>
      <c r="AU1259" s="135" t="str">
        <f t="array" ref="AU1259">xlookup($E:$E,'CLV2'!$A:$A,'CLV2'!$G:$G)</f>
        <v>4.Bưởi</v>
      </c>
      <c r="AV1259" s="142"/>
      <c r="AW1259" s="143"/>
      <c r="AX1259" s="144"/>
    </row>
    <row r="1260" ht="22.5" customHeight="1">
      <c r="A1260" s="113"/>
      <c r="B1260" s="114">
        <v>46236.0</v>
      </c>
      <c r="C1260" s="115" t="s">
        <v>421</v>
      </c>
      <c r="D1260" s="116" t="str">
        <f>VLOOKUP(C1260,'DS ST'!A:B,2,0)</f>
        <v>A137</v>
      </c>
      <c r="E1260" s="117">
        <v>1101003.0</v>
      </c>
      <c r="F1260" s="115" t="s">
        <v>1984</v>
      </c>
      <c r="G1260" s="115" t="s">
        <v>104</v>
      </c>
      <c r="H1260" s="118">
        <v>10.8</v>
      </c>
      <c r="I1260" s="118">
        <v>10.68</v>
      </c>
      <c r="J1260" s="119">
        <f t="shared" si="4"/>
        <v>0.12</v>
      </c>
      <c r="K1260" s="115" t="s">
        <v>5937</v>
      </c>
      <c r="L1260" s="121" t="str">
        <f t="shared" si="5"/>
        <v>PT16029871101003</v>
      </c>
      <c r="M1260" s="219" t="s">
        <v>5938</v>
      </c>
      <c r="N1260" s="122">
        <v>0.120000000000001</v>
      </c>
      <c r="O1260" s="122"/>
      <c r="P1260" s="119">
        <f t="shared" si="6"/>
        <v>0</v>
      </c>
      <c r="Q1260" s="124"/>
      <c r="R1260" s="124"/>
      <c r="S1260" s="153" t="s">
        <v>5939</v>
      </c>
      <c r="T1260" s="125" t="s">
        <v>695</v>
      </c>
      <c r="U1260" s="126" t="s">
        <v>697</v>
      </c>
      <c r="V1260" s="127" t="s">
        <v>492</v>
      </c>
      <c r="W1260" s="129" t="str">
        <f t="shared" si="7"/>
        <v>Hao hụt</v>
      </c>
      <c r="X1260" s="129" t="str">
        <f t="shared" si="73"/>
        <v/>
      </c>
      <c r="Y1260" s="154" t="s">
        <v>499</v>
      </c>
      <c r="Z1260" s="131" t="s">
        <v>745</v>
      </c>
      <c r="AA1260" s="124"/>
      <c r="AB1260" s="132"/>
      <c r="AC1260" s="133"/>
      <c r="AD1260" s="134"/>
      <c r="AE1260" s="133"/>
      <c r="AF1260" s="135" t="str">
        <f t="array" ref="AF1260">xlookup($E:$E,'CLV2'!$A:$A,'CLV2'!E:E)</f>
        <v>2.FRUITS</v>
      </c>
      <c r="AG1260" s="135" t="str">
        <f t="shared" si="10"/>
        <v>KG</v>
      </c>
      <c r="AH1260" s="136">
        <f t="shared" si="11"/>
        <v>0.01111111111</v>
      </c>
      <c r="AI1260" s="137">
        <f t="array" ref="AI1260">XLOOKUP(E1260,'Đơn giá'!A:A,'Đơn giá'!D:D)</f>
        <v>24000</v>
      </c>
      <c r="AJ1260" s="138">
        <f t="shared" si="12"/>
        <v>2880</v>
      </c>
      <c r="AK1260" s="138">
        <f t="shared" si="13"/>
        <v>2880</v>
      </c>
      <c r="AL1260" s="138">
        <f t="shared" si="14"/>
        <v>0</v>
      </c>
      <c r="AM1260" s="138">
        <f t="shared" si="15"/>
        <v>0</v>
      </c>
      <c r="AN1260" s="138">
        <f t="shared" si="16"/>
        <v>0</v>
      </c>
      <c r="AO1260" s="139" t="str">
        <f t="array" ref="AO1260">XLOOKUP($D:$D,'DS ST'!$J:$J,'DS ST'!K:K)</f>
        <v>SC004524 - Trần Thanh Hiền</v>
      </c>
      <c r="AP1260" s="139" t="str">
        <f t="array" ref="AP1260">XLOOKUP($D:$D,'DS ST'!$J:$J,'DS ST'!L:L)</f>
        <v>Nguyễn Thị Cà</v>
      </c>
      <c r="AQ1260" s="139" t="str">
        <f t="array" ref="AQ1260">XLOOKUP($D:$D,'DS ST'!$J:$J,'DS ST'!M:M)</f>
        <v>HCM 019</v>
      </c>
      <c r="AR1260" s="140"/>
      <c r="AS1260" s="140"/>
      <c r="AT1260" s="135" t="str">
        <f t="array" ref="AT1260">xlookup($E:$E,'CLV2'!$A:$A,'CLV2'!$F:$F)</f>
        <v>3.LOCAL FRUITS</v>
      </c>
      <c r="AU1260" s="135" t="str">
        <f t="array" ref="AU1260">xlookup($E:$E,'CLV2'!$A:$A,'CLV2'!$G:$G)</f>
        <v>4.Dưa Hấu</v>
      </c>
      <c r="AV1260" s="142"/>
      <c r="AW1260" s="143"/>
      <c r="AX1260" s="144"/>
    </row>
    <row r="1261" ht="22.5" customHeight="1">
      <c r="A1261" s="113"/>
      <c r="B1261" s="114">
        <v>46236.0</v>
      </c>
      <c r="C1261" s="115" t="s">
        <v>421</v>
      </c>
      <c r="D1261" s="116" t="str">
        <f>VLOOKUP(C1261,'DS ST'!A:B,2,0)</f>
        <v>A137</v>
      </c>
      <c r="E1261" s="117">
        <v>1101077.0</v>
      </c>
      <c r="F1261" s="115" t="s">
        <v>1002</v>
      </c>
      <c r="G1261" s="115" t="s">
        <v>104</v>
      </c>
      <c r="H1261" s="118">
        <v>3.0</v>
      </c>
      <c r="I1261" s="118">
        <v>2.92</v>
      </c>
      <c r="J1261" s="119">
        <f t="shared" si="4"/>
        <v>0.08</v>
      </c>
      <c r="K1261" s="115" t="s">
        <v>5937</v>
      </c>
      <c r="L1261" s="121" t="str">
        <f t="shared" si="5"/>
        <v>PT16029871101077</v>
      </c>
      <c r="M1261" s="219" t="s">
        <v>5938</v>
      </c>
      <c r="N1261" s="122">
        <v>0.08000000000000007</v>
      </c>
      <c r="O1261" s="122"/>
      <c r="P1261" s="119">
        <f t="shared" si="6"/>
        <v>0</v>
      </c>
      <c r="Q1261" s="124"/>
      <c r="R1261" s="124"/>
      <c r="S1261" s="153" t="s">
        <v>5939</v>
      </c>
      <c r="T1261" s="125" t="s">
        <v>695</v>
      </c>
      <c r="U1261" s="126" t="s">
        <v>697</v>
      </c>
      <c r="V1261" s="127" t="s">
        <v>492</v>
      </c>
      <c r="W1261" s="129" t="str">
        <f t="shared" si="7"/>
        <v>Hao hụt</v>
      </c>
      <c r="X1261" s="129" t="str">
        <f t="shared" si="73"/>
        <v/>
      </c>
      <c r="Y1261" s="154" t="s">
        <v>499</v>
      </c>
      <c r="Z1261" s="131" t="s">
        <v>745</v>
      </c>
      <c r="AA1261" s="124"/>
      <c r="AB1261" s="132"/>
      <c r="AC1261" s="133"/>
      <c r="AD1261" s="134"/>
      <c r="AE1261" s="133"/>
      <c r="AF1261" s="135" t="str">
        <f t="array" ref="AF1261">xlookup($E:$E,'CLV2'!$A:$A,'CLV2'!E:E)</f>
        <v>2.FRUITS</v>
      </c>
      <c r="AG1261" s="135" t="str">
        <f t="shared" si="10"/>
        <v>KG</v>
      </c>
      <c r="AH1261" s="136">
        <f t="shared" si="11"/>
        <v>0.02666666667</v>
      </c>
      <c r="AI1261" s="137">
        <f t="array" ref="AI1261">XLOOKUP(E1261,'Đơn giá'!A:A,'Đơn giá'!D:D)</f>
        <v>45000</v>
      </c>
      <c r="AJ1261" s="138">
        <f t="shared" si="12"/>
        <v>3600</v>
      </c>
      <c r="AK1261" s="138">
        <f t="shared" si="13"/>
        <v>3600</v>
      </c>
      <c r="AL1261" s="138">
        <f t="shared" si="14"/>
        <v>0</v>
      </c>
      <c r="AM1261" s="138">
        <f t="shared" si="15"/>
        <v>0</v>
      </c>
      <c r="AN1261" s="138">
        <f t="shared" si="16"/>
        <v>0</v>
      </c>
      <c r="AO1261" s="139" t="str">
        <f t="array" ref="AO1261">XLOOKUP($D:$D,'DS ST'!$J:$J,'DS ST'!K:K)</f>
        <v>SC004524 - Trần Thanh Hiền</v>
      </c>
      <c r="AP1261" s="139" t="str">
        <f t="array" ref="AP1261">XLOOKUP($D:$D,'DS ST'!$J:$J,'DS ST'!L:L)</f>
        <v>Nguyễn Thị Cà</v>
      </c>
      <c r="AQ1261" s="139" t="str">
        <f t="array" ref="AQ1261">XLOOKUP($D:$D,'DS ST'!$J:$J,'DS ST'!M:M)</f>
        <v>HCM 019</v>
      </c>
      <c r="AR1261" s="140"/>
      <c r="AS1261" s="140"/>
      <c r="AT1261" s="135" t="str">
        <f t="array" ref="AT1261">xlookup($E:$E,'CLV2'!$A:$A,'CLV2'!$F:$F)</f>
        <v>3.LOCAL FRUITS</v>
      </c>
      <c r="AU1261" s="135" t="str">
        <f t="array" ref="AU1261">xlookup($E:$E,'CLV2'!$A:$A,'CLV2'!$G:$G)</f>
        <v>4.Trái Cây Đa Dạng</v>
      </c>
      <c r="AV1261" s="142"/>
      <c r="AW1261" s="143"/>
      <c r="AX1261" s="144"/>
    </row>
    <row r="1262" ht="22.5" customHeight="1">
      <c r="A1262" s="113"/>
      <c r="B1262" s="114">
        <v>46236.0</v>
      </c>
      <c r="C1262" s="115" t="s">
        <v>421</v>
      </c>
      <c r="D1262" s="116" t="str">
        <f>VLOOKUP(C1262,'DS ST'!A:B,2,0)</f>
        <v>A137</v>
      </c>
      <c r="E1262" s="117">
        <v>1101079.0</v>
      </c>
      <c r="F1262" s="115" t="s">
        <v>2047</v>
      </c>
      <c r="G1262" s="115" t="s">
        <v>104</v>
      </c>
      <c r="H1262" s="118">
        <v>6.1</v>
      </c>
      <c r="I1262" s="118">
        <v>6.08</v>
      </c>
      <c r="J1262" s="119">
        <f t="shared" si="4"/>
        <v>0.02</v>
      </c>
      <c r="K1262" s="115" t="s">
        <v>5937</v>
      </c>
      <c r="L1262" s="121" t="str">
        <f t="shared" si="5"/>
        <v>PT16029871101079</v>
      </c>
      <c r="M1262" s="219" t="s">
        <v>5938</v>
      </c>
      <c r="N1262" s="122">
        <v>0.019999999999999574</v>
      </c>
      <c r="O1262" s="122"/>
      <c r="P1262" s="119">
        <f t="shared" si="6"/>
        <v>0</v>
      </c>
      <c r="Q1262" s="124"/>
      <c r="R1262" s="124"/>
      <c r="S1262" s="153" t="s">
        <v>5939</v>
      </c>
      <c r="T1262" s="125" t="s">
        <v>695</v>
      </c>
      <c r="U1262" s="126" t="s">
        <v>697</v>
      </c>
      <c r="V1262" s="127" t="s">
        <v>492</v>
      </c>
      <c r="W1262" s="129" t="str">
        <f t="shared" si="7"/>
        <v>Hao hụt</v>
      </c>
      <c r="X1262" s="129" t="str">
        <f t="shared" si="73"/>
        <v/>
      </c>
      <c r="Y1262" s="154" t="s">
        <v>499</v>
      </c>
      <c r="Z1262" s="131" t="s">
        <v>745</v>
      </c>
      <c r="AA1262" s="124"/>
      <c r="AB1262" s="132"/>
      <c r="AC1262" s="133"/>
      <c r="AD1262" s="134"/>
      <c r="AE1262" s="133"/>
      <c r="AF1262" s="135" t="str">
        <f t="array" ref="AF1262">xlookup($E:$E,'CLV2'!$A:$A,'CLV2'!E:E)</f>
        <v>2.FRUITS</v>
      </c>
      <c r="AG1262" s="135" t="str">
        <f t="shared" si="10"/>
        <v>KG</v>
      </c>
      <c r="AH1262" s="136">
        <f t="shared" si="11"/>
        <v>0.003278688525</v>
      </c>
      <c r="AI1262" s="137">
        <f t="array" ref="AI1262">XLOOKUP(E1262,'Đơn giá'!A:A,'Đơn giá'!D:D)</f>
        <v>69416</v>
      </c>
      <c r="AJ1262" s="138">
        <f t="shared" si="12"/>
        <v>1388.32</v>
      </c>
      <c r="AK1262" s="138">
        <f t="shared" si="13"/>
        <v>1388.32</v>
      </c>
      <c r="AL1262" s="138">
        <f t="shared" si="14"/>
        <v>0</v>
      </c>
      <c r="AM1262" s="138">
        <f t="shared" si="15"/>
        <v>0</v>
      </c>
      <c r="AN1262" s="138">
        <f t="shared" si="16"/>
        <v>0</v>
      </c>
      <c r="AO1262" s="139" t="str">
        <f t="array" ref="AO1262">XLOOKUP($D:$D,'DS ST'!$J:$J,'DS ST'!K:K)</f>
        <v>SC004524 - Trần Thanh Hiền</v>
      </c>
      <c r="AP1262" s="139" t="str">
        <f t="array" ref="AP1262">XLOOKUP($D:$D,'DS ST'!$J:$J,'DS ST'!L:L)</f>
        <v>Nguyễn Thị Cà</v>
      </c>
      <c r="AQ1262" s="139" t="str">
        <f t="array" ref="AQ1262">XLOOKUP($D:$D,'DS ST'!$J:$J,'DS ST'!M:M)</f>
        <v>HCM 019</v>
      </c>
      <c r="AR1262" s="140"/>
      <c r="AS1262" s="140"/>
      <c r="AT1262" s="135" t="str">
        <f t="array" ref="AT1262">xlookup($E:$E,'CLV2'!$A:$A,'CLV2'!$F:$F)</f>
        <v>3.LOCAL FRUITS</v>
      </c>
      <c r="AU1262" s="135" t="str">
        <f t="array" ref="AU1262">xlookup($E:$E,'CLV2'!$A:$A,'CLV2'!$G:$G)</f>
        <v>4.Bơ</v>
      </c>
      <c r="AV1262" s="142"/>
      <c r="AW1262" s="143"/>
      <c r="AX1262" s="144"/>
    </row>
    <row r="1263" ht="22.5" customHeight="1">
      <c r="A1263" s="113"/>
      <c r="B1263" s="114">
        <v>46236.0</v>
      </c>
      <c r="C1263" s="115" t="s">
        <v>421</v>
      </c>
      <c r="D1263" s="116" t="str">
        <f>VLOOKUP(C1263,'DS ST'!A:B,2,0)</f>
        <v>A137</v>
      </c>
      <c r="E1263" s="117">
        <v>1101302.0</v>
      </c>
      <c r="F1263" s="115" t="s">
        <v>944</v>
      </c>
      <c r="G1263" s="115" t="s">
        <v>104</v>
      </c>
      <c r="H1263" s="118">
        <v>8.0</v>
      </c>
      <c r="I1263" s="118">
        <v>7.96</v>
      </c>
      <c r="J1263" s="119">
        <f t="shared" si="4"/>
        <v>0.04</v>
      </c>
      <c r="K1263" s="115" t="s">
        <v>5937</v>
      </c>
      <c r="L1263" s="121" t="str">
        <f t="shared" si="5"/>
        <v>PT16029871101302</v>
      </c>
      <c r="M1263" s="219" t="s">
        <v>5938</v>
      </c>
      <c r="N1263" s="122">
        <v>0.040000000000000036</v>
      </c>
      <c r="O1263" s="122"/>
      <c r="P1263" s="119">
        <f t="shared" si="6"/>
        <v>0</v>
      </c>
      <c r="Q1263" s="124"/>
      <c r="R1263" s="124"/>
      <c r="S1263" s="153" t="s">
        <v>5939</v>
      </c>
      <c r="T1263" s="125" t="s">
        <v>695</v>
      </c>
      <c r="U1263" s="126" t="s">
        <v>697</v>
      </c>
      <c r="V1263" s="127" t="s">
        <v>492</v>
      </c>
      <c r="W1263" s="129" t="str">
        <f t="shared" si="7"/>
        <v>Hao hụt</v>
      </c>
      <c r="X1263" s="129" t="str">
        <f t="shared" si="73"/>
        <v/>
      </c>
      <c r="Y1263" s="154" t="s">
        <v>499</v>
      </c>
      <c r="Z1263" s="131" t="s">
        <v>745</v>
      </c>
      <c r="AA1263" s="124"/>
      <c r="AB1263" s="132"/>
      <c r="AC1263" s="133"/>
      <c r="AD1263" s="134"/>
      <c r="AE1263" s="133"/>
      <c r="AF1263" s="135" t="str">
        <f t="array" ref="AF1263">xlookup($E:$E,'CLV2'!$A:$A,'CLV2'!E:E)</f>
        <v>2.FRUITS</v>
      </c>
      <c r="AG1263" s="135" t="str">
        <f t="shared" si="10"/>
        <v>KG</v>
      </c>
      <c r="AH1263" s="136">
        <f t="shared" si="11"/>
        <v>0.005</v>
      </c>
      <c r="AI1263" s="137">
        <f t="array" ref="AI1263">XLOOKUP(E1263,'Đơn giá'!A:A,'Đơn giá'!D:D)</f>
        <v>17500</v>
      </c>
      <c r="AJ1263" s="138">
        <f t="shared" si="12"/>
        <v>700</v>
      </c>
      <c r="AK1263" s="138">
        <f t="shared" si="13"/>
        <v>700</v>
      </c>
      <c r="AL1263" s="138">
        <f t="shared" si="14"/>
        <v>0</v>
      </c>
      <c r="AM1263" s="138">
        <f t="shared" si="15"/>
        <v>0</v>
      </c>
      <c r="AN1263" s="138">
        <f t="shared" si="16"/>
        <v>0</v>
      </c>
      <c r="AO1263" s="139" t="str">
        <f t="array" ref="AO1263">XLOOKUP($D:$D,'DS ST'!$J:$J,'DS ST'!K:K)</f>
        <v>SC004524 - Trần Thanh Hiền</v>
      </c>
      <c r="AP1263" s="139" t="str">
        <f t="array" ref="AP1263">XLOOKUP($D:$D,'DS ST'!$J:$J,'DS ST'!L:L)</f>
        <v>Nguyễn Thị Cà</v>
      </c>
      <c r="AQ1263" s="139" t="str">
        <f t="array" ref="AQ1263">XLOOKUP($D:$D,'DS ST'!$J:$J,'DS ST'!M:M)</f>
        <v>HCM 019</v>
      </c>
      <c r="AR1263" s="140"/>
      <c r="AS1263" s="140"/>
      <c r="AT1263" s="135" t="str">
        <f t="array" ref="AT1263">xlookup($E:$E,'CLV2'!$A:$A,'CLV2'!$F:$F)</f>
        <v>3.LOCAL FRUITS</v>
      </c>
      <c r="AU1263" s="135" t="str">
        <f t="array" ref="AU1263">xlookup($E:$E,'CLV2'!$A:$A,'CLV2'!$G:$G)</f>
        <v>4.Chuối</v>
      </c>
      <c r="AV1263" s="142"/>
      <c r="AW1263" s="143"/>
      <c r="AX1263" s="144"/>
    </row>
    <row r="1264" ht="22.5" customHeight="1">
      <c r="A1264" s="113"/>
      <c r="B1264" s="114">
        <v>46236.0</v>
      </c>
      <c r="C1264" s="115" t="s">
        <v>421</v>
      </c>
      <c r="D1264" s="116" t="str">
        <f>VLOOKUP(C1264,'DS ST'!A:B,2,0)</f>
        <v>A137</v>
      </c>
      <c r="E1264" s="117">
        <v>1101366.0</v>
      </c>
      <c r="F1264" s="115" t="s">
        <v>1804</v>
      </c>
      <c r="G1264" s="115" t="s">
        <v>104</v>
      </c>
      <c r="H1264" s="118">
        <v>4.1</v>
      </c>
      <c r="I1264" s="118">
        <v>4.04</v>
      </c>
      <c r="J1264" s="119">
        <f t="shared" si="4"/>
        <v>0.06</v>
      </c>
      <c r="K1264" s="115" t="s">
        <v>5937</v>
      </c>
      <c r="L1264" s="121" t="str">
        <f t="shared" si="5"/>
        <v>PT16029871101366</v>
      </c>
      <c r="M1264" s="219" t="s">
        <v>5938</v>
      </c>
      <c r="N1264" s="122">
        <v>0.05999999999999961</v>
      </c>
      <c r="O1264" s="122"/>
      <c r="P1264" s="119">
        <f t="shared" si="6"/>
        <v>0</v>
      </c>
      <c r="Q1264" s="124"/>
      <c r="R1264" s="124"/>
      <c r="S1264" s="153" t="s">
        <v>5939</v>
      </c>
      <c r="T1264" s="125" t="s">
        <v>695</v>
      </c>
      <c r="U1264" s="126" t="s">
        <v>697</v>
      </c>
      <c r="V1264" s="127" t="s">
        <v>492</v>
      </c>
      <c r="W1264" s="129" t="str">
        <f t="shared" si="7"/>
        <v>Hao hụt</v>
      </c>
      <c r="X1264" s="129" t="str">
        <f t="shared" si="73"/>
        <v/>
      </c>
      <c r="Y1264" s="154" t="s">
        <v>499</v>
      </c>
      <c r="Z1264" s="131" t="s">
        <v>745</v>
      </c>
      <c r="AA1264" s="124"/>
      <c r="AB1264" s="132"/>
      <c r="AC1264" s="133"/>
      <c r="AD1264" s="134"/>
      <c r="AE1264" s="133"/>
      <c r="AF1264" s="135" t="str">
        <f t="array" ref="AF1264">xlookup($E:$E,'CLV2'!$A:$A,'CLV2'!E:E)</f>
        <v>2.VEGETABLES</v>
      </c>
      <c r="AG1264" s="135" t="str">
        <f t="shared" si="10"/>
        <v>KG</v>
      </c>
      <c r="AH1264" s="136">
        <f t="shared" si="11"/>
        <v>0.01463414634</v>
      </c>
      <c r="AI1264" s="137">
        <f t="array" ref="AI1264">XLOOKUP(E1264,'Đơn giá'!A:A,'Đơn giá'!D:D)</f>
        <v>55000</v>
      </c>
      <c r="AJ1264" s="138">
        <f t="shared" si="12"/>
        <v>3300</v>
      </c>
      <c r="AK1264" s="138">
        <f t="shared" si="13"/>
        <v>3300</v>
      </c>
      <c r="AL1264" s="138">
        <f t="shared" si="14"/>
        <v>0</v>
      </c>
      <c r="AM1264" s="138">
        <f t="shared" si="15"/>
        <v>0</v>
      </c>
      <c r="AN1264" s="138">
        <f t="shared" si="16"/>
        <v>0</v>
      </c>
      <c r="AO1264" s="139" t="str">
        <f t="array" ref="AO1264">XLOOKUP($D:$D,'DS ST'!$J:$J,'DS ST'!K:K)</f>
        <v>SC004524 - Trần Thanh Hiền</v>
      </c>
      <c r="AP1264" s="139" t="str">
        <f t="array" ref="AP1264">XLOOKUP($D:$D,'DS ST'!$J:$J,'DS ST'!L:L)</f>
        <v>Nguyễn Thị Cà</v>
      </c>
      <c r="AQ1264" s="139" t="str">
        <f t="array" ref="AQ1264">XLOOKUP($D:$D,'DS ST'!$J:$J,'DS ST'!M:M)</f>
        <v>HCM 019</v>
      </c>
      <c r="AR1264" s="140"/>
      <c r="AS1264" s="140"/>
      <c r="AT1264" s="135" t="str">
        <f t="array" ref="AT1264">xlookup($E:$E,'CLV2'!$A:$A,'CLV2'!$F:$F)</f>
        <v>3.LEAFY VEGGIES</v>
      </c>
      <c r="AU1264" s="135" t="str">
        <f t="array" ref="AU1264">xlookup($E:$E,'CLV2'!$A:$A,'CLV2'!$G:$G)</f>
        <v>4.Rau Ăn Bông</v>
      </c>
      <c r="AV1264" s="142"/>
      <c r="AW1264" s="143"/>
      <c r="AX1264" s="144"/>
    </row>
    <row r="1265" ht="22.5" customHeight="1">
      <c r="A1265" s="113"/>
      <c r="B1265" s="114">
        <v>46236.0</v>
      </c>
      <c r="C1265" s="115" t="s">
        <v>421</v>
      </c>
      <c r="D1265" s="116" t="str">
        <f>VLOOKUP(C1265,'DS ST'!A:B,2,0)</f>
        <v>A137</v>
      </c>
      <c r="E1265" s="117">
        <v>1102981.0</v>
      </c>
      <c r="F1265" s="115" t="s">
        <v>5260</v>
      </c>
      <c r="G1265" s="115" t="s">
        <v>104</v>
      </c>
      <c r="H1265" s="118">
        <v>3.1</v>
      </c>
      <c r="I1265" s="118">
        <v>3.06</v>
      </c>
      <c r="J1265" s="119">
        <f t="shared" si="4"/>
        <v>0.04</v>
      </c>
      <c r="K1265" s="115" t="s">
        <v>5937</v>
      </c>
      <c r="L1265" s="121" t="str">
        <f t="shared" si="5"/>
        <v>PT16029871102981</v>
      </c>
      <c r="M1265" s="219" t="s">
        <v>5938</v>
      </c>
      <c r="N1265" s="122">
        <v>0.040000000000000036</v>
      </c>
      <c r="O1265" s="122"/>
      <c r="P1265" s="119">
        <f t="shared" si="6"/>
        <v>0</v>
      </c>
      <c r="Q1265" s="124"/>
      <c r="R1265" s="124"/>
      <c r="S1265" s="153" t="s">
        <v>5939</v>
      </c>
      <c r="T1265" s="125" t="s">
        <v>695</v>
      </c>
      <c r="U1265" s="126" t="s">
        <v>697</v>
      </c>
      <c r="V1265" s="127" t="s">
        <v>492</v>
      </c>
      <c r="W1265" s="129" t="str">
        <f t="shared" si="7"/>
        <v>Hao hụt</v>
      </c>
      <c r="X1265" s="129" t="str">
        <f t="shared" si="73"/>
        <v/>
      </c>
      <c r="Y1265" s="154" t="s">
        <v>499</v>
      </c>
      <c r="Z1265" s="131" t="s">
        <v>745</v>
      </c>
      <c r="AA1265" s="124"/>
      <c r="AB1265" s="132"/>
      <c r="AC1265" s="133"/>
      <c r="AD1265" s="134"/>
      <c r="AE1265" s="133"/>
      <c r="AF1265" s="135" t="str">
        <f t="array" ref="AF1265">xlookup($E:$E,'CLV2'!$A:$A,'CLV2'!E:E)</f>
        <v>2.FRUITS</v>
      </c>
      <c r="AG1265" s="135" t="str">
        <f t="shared" si="10"/>
        <v>KG</v>
      </c>
      <c r="AH1265" s="136">
        <f t="shared" si="11"/>
        <v>0.01290322581</v>
      </c>
      <c r="AI1265" s="137" t="str">
        <f t="array" ref="AI1265">XLOOKUP(E1265,'Đơn giá'!A:A,'Đơn giá'!D:D)</f>
        <v>#N/A</v>
      </c>
      <c r="AJ1265" s="138" t="str">
        <f t="shared" si="12"/>
        <v>#N/A</v>
      </c>
      <c r="AK1265" s="138" t="str">
        <f t="shared" si="13"/>
        <v>#N/A</v>
      </c>
      <c r="AL1265" s="138">
        <f t="shared" si="14"/>
        <v>0</v>
      </c>
      <c r="AM1265" s="138" t="str">
        <f t="shared" si="15"/>
        <v>#N/A</v>
      </c>
      <c r="AN1265" s="138">
        <f t="shared" si="16"/>
        <v>0</v>
      </c>
      <c r="AO1265" s="139" t="str">
        <f t="array" ref="AO1265">XLOOKUP($D:$D,'DS ST'!$J:$J,'DS ST'!K:K)</f>
        <v>SC004524 - Trần Thanh Hiền</v>
      </c>
      <c r="AP1265" s="139" t="str">
        <f t="array" ref="AP1265">XLOOKUP($D:$D,'DS ST'!$J:$J,'DS ST'!L:L)</f>
        <v>Nguyễn Thị Cà</v>
      </c>
      <c r="AQ1265" s="139" t="str">
        <f t="array" ref="AQ1265">XLOOKUP($D:$D,'DS ST'!$J:$J,'DS ST'!M:M)</f>
        <v>HCM 019</v>
      </c>
      <c r="AR1265" s="140"/>
      <c r="AS1265" s="140"/>
      <c r="AT1265" s="135" t="str">
        <f t="array" ref="AT1265">xlookup($E:$E,'CLV2'!$A:$A,'CLV2'!$F:$F)</f>
        <v>3.LOCAL FRUITS</v>
      </c>
      <c r="AU1265" s="135" t="str">
        <f t="array" ref="AU1265">xlookup($E:$E,'CLV2'!$A:$A,'CLV2'!$G:$G)</f>
        <v>4.Bơ</v>
      </c>
      <c r="AV1265" s="142"/>
      <c r="AW1265" s="143"/>
      <c r="AX1265" s="144"/>
    </row>
    <row r="1266" ht="22.5" customHeight="1">
      <c r="A1266" s="113"/>
      <c r="B1266" s="114">
        <v>46236.0</v>
      </c>
      <c r="C1266" s="115" t="s">
        <v>510</v>
      </c>
      <c r="D1266" s="116" t="str">
        <f>VLOOKUP(C1266,'DS ST'!A:B,2,0)</f>
        <v>A157</v>
      </c>
      <c r="E1266" s="117">
        <v>1100816.0</v>
      </c>
      <c r="F1266" s="115" t="s">
        <v>919</v>
      </c>
      <c r="G1266" s="115" t="s">
        <v>104</v>
      </c>
      <c r="H1266" s="118">
        <v>15.0</v>
      </c>
      <c r="I1266" s="118">
        <v>14.845</v>
      </c>
      <c r="J1266" s="119">
        <f t="shared" si="4"/>
        <v>0.155</v>
      </c>
      <c r="K1266" s="115" t="s">
        <v>5940</v>
      </c>
      <c r="L1266" s="121" t="str">
        <f t="shared" si="5"/>
        <v>PT16029851100816</v>
      </c>
      <c r="M1266" s="219" t="s">
        <v>5941</v>
      </c>
      <c r="N1266" s="122">
        <v>0.15499999999999936</v>
      </c>
      <c r="O1266" s="122"/>
      <c r="P1266" s="119">
        <f t="shared" si="6"/>
        <v>0</v>
      </c>
      <c r="Q1266" s="124"/>
      <c r="R1266" s="124"/>
      <c r="S1266" s="124"/>
      <c r="T1266" s="125" t="s">
        <v>3271</v>
      </c>
      <c r="U1266" s="126" t="s">
        <v>697</v>
      </c>
      <c r="V1266" s="127" t="s">
        <v>492</v>
      </c>
      <c r="W1266" s="129" t="str">
        <f t="shared" si="7"/>
        <v>Hao hụt</v>
      </c>
      <c r="X1266" s="129" t="str">
        <f t="shared" si="73"/>
        <v/>
      </c>
      <c r="Y1266" s="154" t="s">
        <v>499</v>
      </c>
      <c r="Z1266" s="131" t="s">
        <v>745</v>
      </c>
      <c r="AA1266" s="124"/>
      <c r="AB1266" s="132"/>
      <c r="AC1266" s="133"/>
      <c r="AD1266" s="134"/>
      <c r="AE1266" s="133"/>
      <c r="AF1266" s="135" t="str">
        <f t="array" ref="AF1266">xlookup($E:$E,'CLV2'!$A:$A,'CLV2'!E:E)</f>
        <v>2.FRUITS</v>
      </c>
      <c r="AG1266" s="135" t="str">
        <f t="shared" si="10"/>
        <v>KG</v>
      </c>
      <c r="AH1266" s="136">
        <f t="shared" si="11"/>
        <v>0.01033333333</v>
      </c>
      <c r="AI1266" s="137">
        <f t="array" ref="AI1266">XLOOKUP(E1266,'Đơn giá'!A:A,'Đơn giá'!D:D)</f>
        <v>19000</v>
      </c>
      <c r="AJ1266" s="138">
        <f t="shared" si="12"/>
        <v>2945</v>
      </c>
      <c r="AK1266" s="138">
        <f t="shared" si="13"/>
        <v>2945</v>
      </c>
      <c r="AL1266" s="138">
        <f t="shared" si="14"/>
        <v>0</v>
      </c>
      <c r="AM1266" s="138">
        <f t="shared" si="15"/>
        <v>0</v>
      </c>
      <c r="AN1266" s="138">
        <f t="shared" si="16"/>
        <v>0</v>
      </c>
      <c r="AO1266" s="139" t="str">
        <f t="array" ref="AO1266">XLOOKUP($D:$D,'DS ST'!$J:$J,'DS ST'!K:K)</f>
        <v>SC003242 - Võ Văn Phi Hùng</v>
      </c>
      <c r="AP1266" s="139" t="str">
        <f t="array" ref="AP1266">XLOOKUP($D:$D,'DS ST'!$J:$J,'DS ST'!L:L)</f>
        <v>Võ Thị Huệ</v>
      </c>
      <c r="AQ1266" s="139" t="str">
        <f t="array" ref="AQ1266">XLOOKUP($D:$D,'DS ST'!$J:$J,'DS ST'!M:M)</f>
        <v>HCM 029</v>
      </c>
      <c r="AR1266" s="140"/>
      <c r="AS1266" s="140"/>
      <c r="AT1266" s="135" t="str">
        <f t="array" ref="AT1266">xlookup($E:$E,'CLV2'!$A:$A,'CLV2'!$F:$F)</f>
        <v>3.LOCAL FRUITS</v>
      </c>
      <c r="AU1266" s="135" t="str">
        <f t="array" ref="AU1266">xlookup($E:$E,'CLV2'!$A:$A,'CLV2'!$G:$G)</f>
        <v>4.Dưa Hấu</v>
      </c>
      <c r="AV1266" s="142"/>
      <c r="AW1266" s="143"/>
      <c r="AX1266" s="144"/>
    </row>
    <row r="1267" ht="22.5" customHeight="1">
      <c r="A1267" s="113"/>
      <c r="B1267" s="114">
        <v>46236.0</v>
      </c>
      <c r="C1267" s="115" t="s">
        <v>510</v>
      </c>
      <c r="D1267" s="116" t="str">
        <f>VLOOKUP(C1267,'DS ST'!A:B,2,0)</f>
        <v>A157</v>
      </c>
      <c r="E1267" s="117">
        <v>1101079.0</v>
      </c>
      <c r="F1267" s="115" t="s">
        <v>2047</v>
      </c>
      <c r="G1267" s="115" t="s">
        <v>104</v>
      </c>
      <c r="H1267" s="118">
        <v>3.3</v>
      </c>
      <c r="I1267" s="118">
        <v>3.28</v>
      </c>
      <c r="J1267" s="119">
        <f t="shared" si="4"/>
        <v>0.02</v>
      </c>
      <c r="K1267" s="115" t="s">
        <v>5940</v>
      </c>
      <c r="L1267" s="121" t="str">
        <f t="shared" si="5"/>
        <v>PT16029851101079</v>
      </c>
      <c r="M1267" s="219" t="s">
        <v>5941</v>
      </c>
      <c r="N1267" s="122">
        <v>0.020000000000000018</v>
      </c>
      <c r="O1267" s="122"/>
      <c r="P1267" s="119">
        <f t="shared" si="6"/>
        <v>0</v>
      </c>
      <c r="Q1267" s="124"/>
      <c r="R1267" s="124"/>
      <c r="S1267" s="124"/>
      <c r="T1267" s="125" t="s">
        <v>3271</v>
      </c>
      <c r="U1267" s="126" t="s">
        <v>697</v>
      </c>
      <c r="V1267" s="127" t="s">
        <v>492</v>
      </c>
      <c r="W1267" s="129" t="str">
        <f t="shared" si="7"/>
        <v>Hao hụt</v>
      </c>
      <c r="X1267" s="129" t="str">
        <f t="shared" si="73"/>
        <v/>
      </c>
      <c r="Y1267" s="154" t="s">
        <v>499</v>
      </c>
      <c r="Z1267" s="131" t="s">
        <v>745</v>
      </c>
      <c r="AA1267" s="124"/>
      <c r="AB1267" s="132"/>
      <c r="AC1267" s="133"/>
      <c r="AD1267" s="134"/>
      <c r="AE1267" s="133"/>
      <c r="AF1267" s="135" t="str">
        <f t="array" ref="AF1267">xlookup($E:$E,'CLV2'!$A:$A,'CLV2'!E:E)</f>
        <v>2.FRUITS</v>
      </c>
      <c r="AG1267" s="135" t="str">
        <f t="shared" si="10"/>
        <v>KG</v>
      </c>
      <c r="AH1267" s="136">
        <f t="shared" si="11"/>
        <v>0.006060606061</v>
      </c>
      <c r="AI1267" s="137">
        <f t="array" ref="AI1267">XLOOKUP(E1267,'Đơn giá'!A:A,'Đơn giá'!D:D)</f>
        <v>69416</v>
      </c>
      <c r="AJ1267" s="138">
        <f t="shared" si="12"/>
        <v>1388.32</v>
      </c>
      <c r="AK1267" s="138">
        <f t="shared" si="13"/>
        <v>1388.32</v>
      </c>
      <c r="AL1267" s="138">
        <f t="shared" si="14"/>
        <v>0</v>
      </c>
      <c r="AM1267" s="138">
        <f t="shared" si="15"/>
        <v>0</v>
      </c>
      <c r="AN1267" s="138">
        <f t="shared" si="16"/>
        <v>0</v>
      </c>
      <c r="AO1267" s="139" t="str">
        <f t="array" ref="AO1267">XLOOKUP($D:$D,'DS ST'!$J:$J,'DS ST'!K:K)</f>
        <v>SC003242 - Võ Văn Phi Hùng</v>
      </c>
      <c r="AP1267" s="139" t="str">
        <f t="array" ref="AP1267">XLOOKUP($D:$D,'DS ST'!$J:$J,'DS ST'!L:L)</f>
        <v>Võ Thị Huệ</v>
      </c>
      <c r="AQ1267" s="139" t="str">
        <f t="array" ref="AQ1267">XLOOKUP($D:$D,'DS ST'!$J:$J,'DS ST'!M:M)</f>
        <v>HCM 029</v>
      </c>
      <c r="AR1267" s="140"/>
      <c r="AS1267" s="140"/>
      <c r="AT1267" s="135" t="str">
        <f t="array" ref="AT1267">xlookup($E:$E,'CLV2'!$A:$A,'CLV2'!$F:$F)</f>
        <v>3.LOCAL FRUITS</v>
      </c>
      <c r="AU1267" s="135" t="str">
        <f t="array" ref="AU1267">xlookup($E:$E,'CLV2'!$A:$A,'CLV2'!$G:$G)</f>
        <v>4.Bơ</v>
      </c>
      <c r="AV1267" s="142"/>
      <c r="AW1267" s="143"/>
      <c r="AX1267" s="144"/>
    </row>
    <row r="1268" ht="22.5" customHeight="1">
      <c r="A1268" s="113"/>
      <c r="B1268" s="114">
        <v>46236.0</v>
      </c>
      <c r="C1268" s="115" t="s">
        <v>510</v>
      </c>
      <c r="D1268" s="116" t="str">
        <f>VLOOKUP(C1268,'DS ST'!A:B,2,0)</f>
        <v>A157</v>
      </c>
      <c r="E1268" s="117">
        <v>1101318.0</v>
      </c>
      <c r="F1268" s="115" t="s">
        <v>1036</v>
      </c>
      <c r="G1268" s="115" t="s">
        <v>104</v>
      </c>
      <c r="H1268" s="118">
        <v>4.0</v>
      </c>
      <c r="I1268" s="118">
        <v>3.95</v>
      </c>
      <c r="J1268" s="119">
        <f t="shared" si="4"/>
        <v>0.05</v>
      </c>
      <c r="K1268" s="115" t="s">
        <v>5940</v>
      </c>
      <c r="L1268" s="121" t="str">
        <f t="shared" si="5"/>
        <v>PT16029851101318</v>
      </c>
      <c r="M1268" s="219" t="s">
        <v>5941</v>
      </c>
      <c r="N1268" s="122">
        <v>0.04999999999999982</v>
      </c>
      <c r="O1268" s="122"/>
      <c r="P1268" s="119">
        <f t="shared" si="6"/>
        <v>0</v>
      </c>
      <c r="Q1268" s="124"/>
      <c r="R1268" s="124"/>
      <c r="S1268" s="124"/>
      <c r="T1268" s="125" t="s">
        <v>3271</v>
      </c>
      <c r="U1268" s="126" t="s">
        <v>697</v>
      </c>
      <c r="V1268" s="127" t="s">
        <v>492</v>
      </c>
      <c r="W1268" s="129" t="str">
        <f t="shared" si="7"/>
        <v>Hao hụt</v>
      </c>
      <c r="X1268" s="129" t="str">
        <f t="shared" si="73"/>
        <v/>
      </c>
      <c r="Y1268" s="154" t="s">
        <v>499</v>
      </c>
      <c r="Z1268" s="131" t="s">
        <v>745</v>
      </c>
      <c r="AA1268" s="124"/>
      <c r="AB1268" s="132"/>
      <c r="AC1268" s="133"/>
      <c r="AD1268" s="134"/>
      <c r="AE1268" s="133"/>
      <c r="AF1268" s="135" t="str">
        <f t="array" ref="AF1268">xlookup($E:$E,'CLV2'!$A:$A,'CLV2'!E:E)</f>
        <v>2.FRUITS</v>
      </c>
      <c r="AG1268" s="135" t="str">
        <f t="shared" si="10"/>
        <v>KG</v>
      </c>
      <c r="AH1268" s="136">
        <f t="shared" si="11"/>
        <v>0.0125</v>
      </c>
      <c r="AI1268" s="137">
        <f t="array" ref="AI1268">XLOOKUP(E1268,'Đơn giá'!A:A,'Đơn giá'!D:D)</f>
        <v>35000</v>
      </c>
      <c r="AJ1268" s="138">
        <f t="shared" si="12"/>
        <v>1750</v>
      </c>
      <c r="AK1268" s="138">
        <f t="shared" si="13"/>
        <v>1750</v>
      </c>
      <c r="AL1268" s="138">
        <f t="shared" si="14"/>
        <v>0</v>
      </c>
      <c r="AM1268" s="138">
        <f t="shared" si="15"/>
        <v>0</v>
      </c>
      <c r="AN1268" s="138">
        <f t="shared" si="16"/>
        <v>0</v>
      </c>
      <c r="AO1268" s="139" t="str">
        <f t="array" ref="AO1268">XLOOKUP($D:$D,'DS ST'!$J:$J,'DS ST'!K:K)</f>
        <v>SC003242 - Võ Văn Phi Hùng</v>
      </c>
      <c r="AP1268" s="139" t="str">
        <f t="array" ref="AP1268">XLOOKUP($D:$D,'DS ST'!$J:$J,'DS ST'!L:L)</f>
        <v>Võ Thị Huệ</v>
      </c>
      <c r="AQ1268" s="139" t="str">
        <f t="array" ref="AQ1268">XLOOKUP($D:$D,'DS ST'!$J:$J,'DS ST'!M:M)</f>
        <v>HCM 029</v>
      </c>
      <c r="AR1268" s="140"/>
      <c r="AS1268" s="140"/>
      <c r="AT1268" s="135" t="str">
        <f t="array" ref="AT1268">xlookup($E:$E,'CLV2'!$A:$A,'CLV2'!$F:$F)</f>
        <v>3.LOCAL FRUITS</v>
      </c>
      <c r="AU1268" s="135" t="str">
        <f t="array" ref="AU1268">xlookup($E:$E,'CLV2'!$A:$A,'CLV2'!$G:$G)</f>
        <v>4.Mận Roi</v>
      </c>
      <c r="AV1268" s="142"/>
      <c r="AW1268" s="143"/>
      <c r="AX1268" s="144"/>
    </row>
    <row r="1269" ht="22.5" customHeight="1">
      <c r="A1269" s="113"/>
      <c r="B1269" s="114">
        <v>46236.0</v>
      </c>
      <c r="C1269" s="115" t="s">
        <v>510</v>
      </c>
      <c r="D1269" s="116" t="str">
        <f>VLOOKUP(C1269,'DS ST'!A:B,2,0)</f>
        <v>A157</v>
      </c>
      <c r="E1269" s="117">
        <v>1101366.0</v>
      </c>
      <c r="F1269" s="115" t="s">
        <v>1804</v>
      </c>
      <c r="G1269" s="115" t="s">
        <v>104</v>
      </c>
      <c r="H1269" s="118">
        <v>4.0</v>
      </c>
      <c r="I1269" s="118">
        <v>3.885</v>
      </c>
      <c r="J1269" s="119">
        <f t="shared" si="4"/>
        <v>0.115</v>
      </c>
      <c r="K1269" s="115" t="s">
        <v>5940</v>
      </c>
      <c r="L1269" s="121" t="str">
        <f t="shared" si="5"/>
        <v>PT16029851101366</v>
      </c>
      <c r="M1269" s="219" t="s">
        <v>5941</v>
      </c>
      <c r="N1269" s="122">
        <v>0.11500000000000021</v>
      </c>
      <c r="O1269" s="122"/>
      <c r="P1269" s="119">
        <f t="shared" si="6"/>
        <v>0</v>
      </c>
      <c r="Q1269" s="124"/>
      <c r="R1269" s="124"/>
      <c r="S1269" s="124"/>
      <c r="T1269" s="125" t="s">
        <v>3271</v>
      </c>
      <c r="U1269" s="126" t="s">
        <v>697</v>
      </c>
      <c r="V1269" s="127" t="s">
        <v>492</v>
      </c>
      <c r="W1269" s="129" t="str">
        <f t="shared" si="7"/>
        <v>Hao hụt</v>
      </c>
      <c r="X1269" s="129" t="str">
        <f t="shared" si="73"/>
        <v/>
      </c>
      <c r="Y1269" s="154" t="s">
        <v>499</v>
      </c>
      <c r="Z1269" s="131" t="s">
        <v>745</v>
      </c>
      <c r="AA1269" s="124"/>
      <c r="AB1269" s="132"/>
      <c r="AC1269" s="133"/>
      <c r="AD1269" s="134"/>
      <c r="AE1269" s="133"/>
      <c r="AF1269" s="135" t="str">
        <f t="array" ref="AF1269">xlookup($E:$E,'CLV2'!$A:$A,'CLV2'!E:E)</f>
        <v>2.VEGETABLES</v>
      </c>
      <c r="AG1269" s="135" t="str">
        <f t="shared" si="10"/>
        <v>KG</v>
      </c>
      <c r="AH1269" s="136">
        <f t="shared" si="11"/>
        <v>0.02875</v>
      </c>
      <c r="AI1269" s="137">
        <f t="array" ref="AI1269">XLOOKUP(E1269,'Đơn giá'!A:A,'Đơn giá'!D:D)</f>
        <v>55000</v>
      </c>
      <c r="AJ1269" s="138">
        <f t="shared" si="12"/>
        <v>6325</v>
      </c>
      <c r="AK1269" s="138">
        <f t="shared" si="13"/>
        <v>6325</v>
      </c>
      <c r="AL1269" s="138">
        <f t="shared" si="14"/>
        <v>0</v>
      </c>
      <c r="AM1269" s="138">
        <f t="shared" si="15"/>
        <v>0</v>
      </c>
      <c r="AN1269" s="138">
        <f t="shared" si="16"/>
        <v>0</v>
      </c>
      <c r="AO1269" s="139" t="str">
        <f t="array" ref="AO1269">XLOOKUP($D:$D,'DS ST'!$J:$J,'DS ST'!K:K)</f>
        <v>SC003242 - Võ Văn Phi Hùng</v>
      </c>
      <c r="AP1269" s="139" t="str">
        <f t="array" ref="AP1269">XLOOKUP($D:$D,'DS ST'!$J:$J,'DS ST'!L:L)</f>
        <v>Võ Thị Huệ</v>
      </c>
      <c r="AQ1269" s="139" t="str">
        <f t="array" ref="AQ1269">XLOOKUP($D:$D,'DS ST'!$J:$J,'DS ST'!M:M)</f>
        <v>HCM 029</v>
      </c>
      <c r="AR1269" s="140"/>
      <c r="AS1269" s="140"/>
      <c r="AT1269" s="135" t="str">
        <f t="array" ref="AT1269">xlookup($E:$E,'CLV2'!$A:$A,'CLV2'!$F:$F)</f>
        <v>3.LEAFY VEGGIES</v>
      </c>
      <c r="AU1269" s="135" t="str">
        <f t="array" ref="AU1269">xlookup($E:$E,'CLV2'!$A:$A,'CLV2'!$G:$G)</f>
        <v>4.Rau Ăn Bông</v>
      </c>
      <c r="AV1269" s="142"/>
      <c r="AW1269" s="143"/>
      <c r="AX1269" s="144"/>
    </row>
    <row r="1270" ht="22.5" customHeight="1">
      <c r="A1270" s="113"/>
      <c r="B1270" s="114">
        <v>46236.0</v>
      </c>
      <c r="C1270" s="115" t="s">
        <v>510</v>
      </c>
      <c r="D1270" s="116" t="str">
        <f>VLOOKUP(C1270,'DS ST'!A:B,2,0)</f>
        <v>A157</v>
      </c>
      <c r="E1270" s="117">
        <v>1101812.0</v>
      </c>
      <c r="F1270" s="115" t="s">
        <v>1177</v>
      </c>
      <c r="G1270" s="115" t="s">
        <v>104</v>
      </c>
      <c r="H1270" s="118">
        <v>15.3</v>
      </c>
      <c r="I1270" s="118">
        <v>14.865</v>
      </c>
      <c r="J1270" s="119">
        <f t="shared" si="4"/>
        <v>0.435</v>
      </c>
      <c r="K1270" s="115" t="s">
        <v>5940</v>
      </c>
      <c r="L1270" s="121" t="str">
        <f t="shared" si="5"/>
        <v>PT16029851101812</v>
      </c>
      <c r="M1270" s="219" t="s">
        <v>5941</v>
      </c>
      <c r="N1270" s="122">
        <v>0.4350000000000005</v>
      </c>
      <c r="O1270" s="122"/>
      <c r="P1270" s="119">
        <f t="shared" si="6"/>
        <v>0</v>
      </c>
      <c r="Q1270" s="124"/>
      <c r="R1270" s="124"/>
      <c r="S1270" s="124"/>
      <c r="T1270" s="125" t="s">
        <v>3271</v>
      </c>
      <c r="U1270" s="126" t="s">
        <v>697</v>
      </c>
      <c r="V1270" s="127" t="s">
        <v>492</v>
      </c>
      <c r="W1270" s="129" t="str">
        <f t="shared" si="7"/>
        <v>Hao hụt</v>
      </c>
      <c r="X1270" s="129" t="str">
        <f t="shared" si="73"/>
        <v/>
      </c>
      <c r="Y1270" s="154" t="s">
        <v>499</v>
      </c>
      <c r="Z1270" s="131" t="s">
        <v>745</v>
      </c>
      <c r="AA1270" s="124"/>
      <c r="AB1270" s="132"/>
      <c r="AC1270" s="133"/>
      <c r="AD1270" s="134"/>
      <c r="AE1270" s="133"/>
      <c r="AF1270" s="135" t="str">
        <f t="array" ref="AF1270">xlookup($E:$E,'CLV2'!$A:$A,'CLV2'!E:E)</f>
        <v>2.FRUITS</v>
      </c>
      <c r="AG1270" s="135" t="str">
        <f t="shared" si="10"/>
        <v>KG</v>
      </c>
      <c r="AH1270" s="136">
        <f t="shared" si="11"/>
        <v>0.02843137255</v>
      </c>
      <c r="AI1270" s="137">
        <f t="array" ref="AI1270">XLOOKUP(E1270,'Đơn giá'!A:A,'Đơn giá'!D:D)</f>
        <v>23000</v>
      </c>
      <c r="AJ1270" s="138">
        <f t="shared" si="12"/>
        <v>10005</v>
      </c>
      <c r="AK1270" s="138">
        <f t="shared" si="13"/>
        <v>10005</v>
      </c>
      <c r="AL1270" s="138">
        <f t="shared" si="14"/>
        <v>0</v>
      </c>
      <c r="AM1270" s="138">
        <f t="shared" si="15"/>
        <v>0</v>
      </c>
      <c r="AN1270" s="138">
        <f t="shared" si="16"/>
        <v>0</v>
      </c>
      <c r="AO1270" s="139" t="str">
        <f t="array" ref="AO1270">XLOOKUP($D:$D,'DS ST'!$J:$J,'DS ST'!K:K)</f>
        <v>SC003242 - Võ Văn Phi Hùng</v>
      </c>
      <c r="AP1270" s="139" t="str">
        <f t="array" ref="AP1270">XLOOKUP($D:$D,'DS ST'!$J:$J,'DS ST'!L:L)</f>
        <v>Võ Thị Huệ</v>
      </c>
      <c r="AQ1270" s="139" t="str">
        <f t="array" ref="AQ1270">XLOOKUP($D:$D,'DS ST'!$J:$J,'DS ST'!M:M)</f>
        <v>HCM 029</v>
      </c>
      <c r="AR1270" s="140"/>
      <c r="AS1270" s="140"/>
      <c r="AT1270" s="135" t="str">
        <f t="array" ref="AT1270">xlookup($E:$E,'CLV2'!$A:$A,'CLV2'!$F:$F)</f>
        <v>3.LOCAL FRUITS</v>
      </c>
      <c r="AU1270" s="135" t="str">
        <f t="array" ref="AU1270">xlookup($E:$E,'CLV2'!$A:$A,'CLV2'!$G:$G)</f>
        <v>4.Dưa Hấu</v>
      </c>
      <c r="AV1270" s="142"/>
      <c r="AW1270" s="143"/>
      <c r="AX1270" s="144"/>
    </row>
    <row r="1271" ht="22.5" customHeight="1">
      <c r="A1271" s="113"/>
      <c r="B1271" s="114">
        <v>46236.0</v>
      </c>
      <c r="C1271" s="115" t="s">
        <v>510</v>
      </c>
      <c r="D1271" s="116" t="str">
        <f>VLOOKUP(C1271,'DS ST'!A:B,2,0)</f>
        <v>A157</v>
      </c>
      <c r="E1271" s="117">
        <v>1102196.0</v>
      </c>
      <c r="F1271" s="115" t="s">
        <v>1210</v>
      </c>
      <c r="G1271" s="115" t="s">
        <v>104</v>
      </c>
      <c r="H1271" s="118">
        <v>4.0</v>
      </c>
      <c r="I1271" s="118">
        <v>3.795</v>
      </c>
      <c r="J1271" s="119">
        <f t="shared" si="4"/>
        <v>0.205</v>
      </c>
      <c r="K1271" s="115" t="s">
        <v>5940</v>
      </c>
      <c r="L1271" s="121" t="str">
        <f t="shared" si="5"/>
        <v>PT16029851102196</v>
      </c>
      <c r="M1271" s="219" t="s">
        <v>5941</v>
      </c>
      <c r="N1271" s="122"/>
      <c r="O1271" s="122"/>
      <c r="P1271" s="119">
        <f t="shared" si="6"/>
        <v>0.205</v>
      </c>
      <c r="Q1271" s="124"/>
      <c r="R1271" s="124"/>
      <c r="S1271" s="124"/>
      <c r="T1271" s="125" t="s">
        <v>3271</v>
      </c>
      <c r="U1271" s="126" t="s">
        <v>697</v>
      </c>
      <c r="V1271" s="127" t="s">
        <v>1500</v>
      </c>
      <c r="W1271" s="129" t="str">
        <f t="shared" si="7"/>
        <v/>
      </c>
      <c r="X1271" s="129" t="str">
        <f t="shared" si="73"/>
        <v/>
      </c>
      <c r="Y1271" s="154" t="s">
        <v>499</v>
      </c>
      <c r="Z1271" s="131" t="s">
        <v>745</v>
      </c>
      <c r="AA1271" s="124"/>
      <c r="AB1271" s="132"/>
      <c r="AC1271" s="133"/>
      <c r="AD1271" s="134"/>
      <c r="AE1271" s="133"/>
      <c r="AF1271" s="135" t="str">
        <f t="array" ref="AF1271">xlookup($E:$E,'CLV2'!$A:$A,'CLV2'!E:E)</f>
        <v>2.FRUITS</v>
      </c>
      <c r="AG1271" s="135" t="str">
        <f t="shared" si="10"/>
        <v>KG</v>
      </c>
      <c r="AH1271" s="136">
        <f t="shared" si="11"/>
        <v>0.05125</v>
      </c>
      <c r="AI1271" s="137">
        <f t="array" ref="AI1271">XLOOKUP(E1271,'Đơn giá'!A:A,'Đơn giá'!D:D)</f>
        <v>13500</v>
      </c>
      <c r="AJ1271" s="138">
        <f t="shared" si="12"/>
        <v>2767.5</v>
      </c>
      <c r="AK1271" s="138">
        <f t="shared" si="13"/>
        <v>0</v>
      </c>
      <c r="AL1271" s="138">
        <f t="shared" si="14"/>
        <v>0</v>
      </c>
      <c r="AM1271" s="138">
        <f t="shared" si="15"/>
        <v>2767.5</v>
      </c>
      <c r="AN1271" s="138">
        <f t="shared" si="16"/>
        <v>0</v>
      </c>
      <c r="AO1271" s="139" t="str">
        <f t="array" ref="AO1271">XLOOKUP($D:$D,'DS ST'!$J:$J,'DS ST'!K:K)</f>
        <v>SC003242 - Võ Văn Phi Hùng</v>
      </c>
      <c r="AP1271" s="139" t="str">
        <f t="array" ref="AP1271">XLOOKUP($D:$D,'DS ST'!$J:$J,'DS ST'!L:L)</f>
        <v>Võ Thị Huệ</v>
      </c>
      <c r="AQ1271" s="139" t="str">
        <f t="array" ref="AQ1271">XLOOKUP($D:$D,'DS ST'!$J:$J,'DS ST'!M:M)</f>
        <v>HCM 029</v>
      </c>
      <c r="AR1271" s="140"/>
      <c r="AS1271" s="140"/>
      <c r="AT1271" s="135" t="str">
        <f t="array" ref="AT1271">xlookup($E:$E,'CLV2'!$A:$A,'CLV2'!$F:$F)</f>
        <v>3.LOCAL FRUITS</v>
      </c>
      <c r="AU1271" s="135" t="str">
        <f t="array" ref="AU1271">xlookup($E:$E,'CLV2'!$A:$A,'CLV2'!$G:$G)</f>
        <v>4.Cam</v>
      </c>
      <c r="AV1271" s="142"/>
      <c r="AW1271" s="143"/>
      <c r="AX1271" s="144"/>
    </row>
    <row r="1272" ht="22.5" customHeight="1">
      <c r="A1272" s="113"/>
      <c r="B1272" s="114">
        <v>46236.0</v>
      </c>
      <c r="C1272" s="115" t="s">
        <v>510</v>
      </c>
      <c r="D1272" s="116" t="str">
        <f>VLOOKUP(C1272,'DS ST'!A:B,2,0)</f>
        <v>A157</v>
      </c>
      <c r="E1272" s="117">
        <v>1102981.0</v>
      </c>
      <c r="F1272" s="115" t="s">
        <v>5260</v>
      </c>
      <c r="G1272" s="115" t="s">
        <v>104</v>
      </c>
      <c r="H1272" s="118">
        <v>3.2</v>
      </c>
      <c r="I1272" s="118">
        <v>3.105</v>
      </c>
      <c r="J1272" s="119">
        <f t="shared" si="4"/>
        <v>0.095</v>
      </c>
      <c r="K1272" s="115" t="s">
        <v>5940</v>
      </c>
      <c r="L1272" s="121" t="str">
        <f t="shared" si="5"/>
        <v>PT16029851102981</v>
      </c>
      <c r="M1272" s="219" t="s">
        <v>5941</v>
      </c>
      <c r="N1272" s="122">
        <v>0.0950000000000002</v>
      </c>
      <c r="O1272" s="122"/>
      <c r="P1272" s="119">
        <f t="shared" si="6"/>
        <v>0</v>
      </c>
      <c r="Q1272" s="124"/>
      <c r="R1272" s="124"/>
      <c r="S1272" s="124"/>
      <c r="T1272" s="125" t="s">
        <v>3271</v>
      </c>
      <c r="U1272" s="126" t="s">
        <v>697</v>
      </c>
      <c r="V1272" s="127" t="s">
        <v>492</v>
      </c>
      <c r="W1272" s="129" t="str">
        <f t="shared" si="7"/>
        <v>Hao hụt</v>
      </c>
      <c r="X1272" s="129" t="str">
        <f t="shared" si="73"/>
        <v/>
      </c>
      <c r="Y1272" s="154" t="s">
        <v>499</v>
      </c>
      <c r="Z1272" s="131" t="s">
        <v>745</v>
      </c>
      <c r="AA1272" s="124"/>
      <c r="AB1272" s="132"/>
      <c r="AC1272" s="133"/>
      <c r="AD1272" s="134"/>
      <c r="AE1272" s="133"/>
      <c r="AF1272" s="135" t="str">
        <f t="array" ref="AF1272">xlookup($E:$E,'CLV2'!$A:$A,'CLV2'!E:E)</f>
        <v>2.FRUITS</v>
      </c>
      <c r="AG1272" s="135" t="str">
        <f t="shared" si="10"/>
        <v>KG</v>
      </c>
      <c r="AH1272" s="136">
        <f t="shared" si="11"/>
        <v>0.0296875</v>
      </c>
      <c r="AI1272" s="137" t="str">
        <f t="array" ref="AI1272">XLOOKUP(E1272,'Đơn giá'!A:A,'Đơn giá'!D:D)</f>
        <v>#N/A</v>
      </c>
      <c r="AJ1272" s="138" t="str">
        <f t="shared" si="12"/>
        <v>#N/A</v>
      </c>
      <c r="AK1272" s="138" t="str">
        <f t="shared" si="13"/>
        <v>#N/A</v>
      </c>
      <c r="AL1272" s="138">
        <f t="shared" si="14"/>
        <v>0</v>
      </c>
      <c r="AM1272" s="138" t="str">
        <f t="shared" si="15"/>
        <v>#N/A</v>
      </c>
      <c r="AN1272" s="138">
        <f t="shared" si="16"/>
        <v>0</v>
      </c>
      <c r="AO1272" s="139" t="str">
        <f t="array" ref="AO1272">XLOOKUP($D:$D,'DS ST'!$J:$J,'DS ST'!K:K)</f>
        <v>SC003242 - Võ Văn Phi Hùng</v>
      </c>
      <c r="AP1272" s="139" t="str">
        <f t="array" ref="AP1272">XLOOKUP($D:$D,'DS ST'!$J:$J,'DS ST'!L:L)</f>
        <v>Võ Thị Huệ</v>
      </c>
      <c r="AQ1272" s="139" t="str">
        <f t="array" ref="AQ1272">XLOOKUP($D:$D,'DS ST'!$J:$J,'DS ST'!M:M)</f>
        <v>HCM 029</v>
      </c>
      <c r="AR1272" s="140"/>
      <c r="AS1272" s="140"/>
      <c r="AT1272" s="135" t="str">
        <f t="array" ref="AT1272">xlookup($E:$E,'CLV2'!$A:$A,'CLV2'!$F:$F)</f>
        <v>3.LOCAL FRUITS</v>
      </c>
      <c r="AU1272" s="135" t="str">
        <f t="array" ref="AU1272">xlookup($E:$E,'CLV2'!$A:$A,'CLV2'!$G:$G)</f>
        <v>4.Bơ</v>
      </c>
      <c r="AV1272" s="142"/>
      <c r="AW1272" s="143"/>
      <c r="AX1272" s="144"/>
    </row>
    <row r="1273" ht="22.5" customHeight="1">
      <c r="A1273" s="113"/>
      <c r="B1273" s="114">
        <v>46236.0</v>
      </c>
      <c r="C1273" s="115" t="s">
        <v>510</v>
      </c>
      <c r="D1273" s="116" t="str">
        <f>VLOOKUP(C1273,'DS ST'!A:B,2,0)</f>
        <v>A157</v>
      </c>
      <c r="E1273" s="117">
        <v>8.938506507032E12</v>
      </c>
      <c r="F1273" s="115" t="s">
        <v>1441</v>
      </c>
      <c r="G1273" s="115" t="s">
        <v>29</v>
      </c>
      <c r="H1273" s="118">
        <v>1.0</v>
      </c>
      <c r="I1273" s="118">
        <v>0.0</v>
      </c>
      <c r="J1273" s="119">
        <f t="shared" si="4"/>
        <v>1</v>
      </c>
      <c r="K1273" s="115" t="s">
        <v>5940</v>
      </c>
      <c r="L1273" s="121" t="str">
        <f t="shared" si="5"/>
        <v>PT16029858938506507032</v>
      </c>
      <c r="M1273" s="219" t="s">
        <v>5941</v>
      </c>
      <c r="N1273" s="122"/>
      <c r="O1273" s="122"/>
      <c r="P1273" s="119">
        <f t="shared" si="6"/>
        <v>1</v>
      </c>
      <c r="Q1273" s="124"/>
      <c r="R1273" s="124"/>
      <c r="S1273" s="124"/>
      <c r="T1273" s="125"/>
      <c r="U1273" s="126" t="s">
        <v>697</v>
      </c>
      <c r="V1273" s="127" t="s">
        <v>1500</v>
      </c>
      <c r="W1273" s="129" t="str">
        <f t="shared" si="7"/>
        <v/>
      </c>
      <c r="X1273" s="129" t="str">
        <f t="shared" si="73"/>
        <v/>
      </c>
      <c r="Y1273" s="154" t="s">
        <v>499</v>
      </c>
      <c r="Z1273" s="131" t="s">
        <v>745</v>
      </c>
      <c r="AA1273" s="124"/>
      <c r="AB1273" s="132"/>
      <c r="AC1273" s="133"/>
      <c r="AD1273" s="134"/>
      <c r="AE1273" s="133"/>
      <c r="AF1273" s="135" t="str">
        <f t="array" ref="AF1273">xlookup($E:$E,'CLV2'!$A:$A,'CLV2'!E:E)</f>
        <v>2.VEGETABLES</v>
      </c>
      <c r="AG1273" s="135" t="str">
        <f t="shared" si="10"/>
        <v>Pack</v>
      </c>
      <c r="AH1273" s="136">
        <f t="shared" si="11"/>
        <v>1</v>
      </c>
      <c r="AI1273" s="137">
        <f t="array" ref="AI1273">XLOOKUP(E1273,'Đơn giá'!A:A,'Đơn giá'!D:D)</f>
        <v>19000</v>
      </c>
      <c r="AJ1273" s="138">
        <f t="shared" si="12"/>
        <v>19000</v>
      </c>
      <c r="AK1273" s="138">
        <f t="shared" si="13"/>
        <v>0</v>
      </c>
      <c r="AL1273" s="138">
        <f t="shared" si="14"/>
        <v>0</v>
      </c>
      <c r="AM1273" s="138">
        <f t="shared" si="15"/>
        <v>19000</v>
      </c>
      <c r="AN1273" s="138">
        <f t="shared" si="16"/>
        <v>0</v>
      </c>
      <c r="AO1273" s="139" t="str">
        <f t="array" ref="AO1273">XLOOKUP($D:$D,'DS ST'!$J:$J,'DS ST'!K:K)</f>
        <v>SC003242 - Võ Văn Phi Hùng</v>
      </c>
      <c r="AP1273" s="139" t="str">
        <f t="array" ref="AP1273">XLOOKUP($D:$D,'DS ST'!$J:$J,'DS ST'!L:L)</f>
        <v>Võ Thị Huệ</v>
      </c>
      <c r="AQ1273" s="139" t="str">
        <f t="array" ref="AQ1273">XLOOKUP($D:$D,'DS ST'!$J:$J,'DS ST'!M:M)</f>
        <v>HCM 029</v>
      </c>
      <c r="AR1273" s="140"/>
      <c r="AS1273" s="140"/>
      <c r="AT1273" s="135" t="str">
        <f t="array" ref="AT1273">xlookup($E:$E,'CLV2'!$A:$A,'CLV2'!$F:$F)</f>
        <v>3.PROCESSED VEGGIES</v>
      </c>
      <c r="AU1273" s="135" t="str">
        <f t="array" ref="AU1273">xlookup($E:$E,'CLV2'!$A:$A,'CLV2'!$G:$G)</f>
        <v>4.Măng Sơ Chế</v>
      </c>
      <c r="AV1273" s="142"/>
      <c r="AW1273" s="143"/>
      <c r="AX1273" s="144"/>
    </row>
    <row r="1274" ht="22.5" customHeight="1">
      <c r="A1274" s="113"/>
      <c r="B1274" s="114">
        <v>46236.0</v>
      </c>
      <c r="C1274" s="115" t="s">
        <v>638</v>
      </c>
      <c r="D1274" s="116" t="str">
        <f>VLOOKUP(C1274,'DS ST'!A:B,2,0)</f>
        <v>A179</v>
      </c>
      <c r="E1274" s="117">
        <v>11269.0</v>
      </c>
      <c r="F1274" s="115" t="s">
        <v>1267</v>
      </c>
      <c r="G1274" s="115" t="s">
        <v>275</v>
      </c>
      <c r="H1274" s="118">
        <v>1.0</v>
      </c>
      <c r="I1274" s="118">
        <v>0.0</v>
      </c>
      <c r="J1274" s="119">
        <f t="shared" si="4"/>
        <v>1</v>
      </c>
      <c r="K1274" s="115" t="s">
        <v>5942</v>
      </c>
      <c r="L1274" s="121" t="str">
        <f t="shared" si="5"/>
        <v>PT160298311269</v>
      </c>
      <c r="M1274" s="219" t="s">
        <v>5943</v>
      </c>
      <c r="N1274" s="122"/>
      <c r="O1274" s="122"/>
      <c r="P1274" s="119">
        <f t="shared" si="6"/>
        <v>1</v>
      </c>
      <c r="Q1274" s="124"/>
      <c r="R1274" s="124"/>
      <c r="S1274" s="124"/>
      <c r="T1274" s="125"/>
      <c r="U1274" s="126" t="s">
        <v>697</v>
      </c>
      <c r="V1274" s="127" t="s">
        <v>1500</v>
      </c>
      <c r="W1274" s="129" t="str">
        <f t="shared" si="7"/>
        <v/>
      </c>
      <c r="X1274" s="129" t="str">
        <f t="shared" si="73"/>
        <v/>
      </c>
      <c r="Y1274" s="154" t="s">
        <v>499</v>
      </c>
      <c r="Z1274" s="131" t="s">
        <v>745</v>
      </c>
      <c r="AA1274" s="124"/>
      <c r="AB1274" s="132"/>
      <c r="AC1274" s="133"/>
      <c r="AD1274" s="134"/>
      <c r="AE1274" s="133"/>
      <c r="AF1274" s="135" t="str">
        <f t="array" ref="AF1274">xlookup($E:$E,'CLV2'!$A:$A,'CLV2'!E:E)</f>
        <v>2.VEGETABLES</v>
      </c>
      <c r="AG1274" s="135" t="str">
        <f t="shared" si="10"/>
        <v>Pack</v>
      </c>
      <c r="AH1274" s="136">
        <f t="shared" si="11"/>
        <v>1</v>
      </c>
      <c r="AI1274" s="137">
        <f t="array" ref="AI1274">XLOOKUP(E1274,'Đơn giá'!A:A,'Đơn giá'!D:D)</f>
        <v>12000</v>
      </c>
      <c r="AJ1274" s="138">
        <f t="shared" si="12"/>
        <v>12000</v>
      </c>
      <c r="AK1274" s="138">
        <f t="shared" si="13"/>
        <v>0</v>
      </c>
      <c r="AL1274" s="138">
        <f t="shared" si="14"/>
        <v>0</v>
      </c>
      <c r="AM1274" s="138">
        <f t="shared" si="15"/>
        <v>12000</v>
      </c>
      <c r="AN1274" s="138">
        <f t="shared" si="16"/>
        <v>0</v>
      </c>
      <c r="AO1274" s="139" t="str">
        <f t="array" ref="AO1274">XLOOKUP($D:$D,'DS ST'!$J:$J,'DS ST'!K:K)</f>
        <v>SC004524 - Trần Thanh Hiền</v>
      </c>
      <c r="AP1274" s="139" t="str">
        <f t="array" ref="AP1274">XLOOKUP($D:$D,'DS ST'!$J:$J,'DS ST'!L:L)</f>
        <v>Nguyễn Thị Cà</v>
      </c>
      <c r="AQ1274" s="139" t="str">
        <f t="array" ref="AQ1274">XLOOKUP($D:$D,'DS ST'!$J:$J,'DS ST'!M:M)</f>
        <v>HCM 019</v>
      </c>
      <c r="AR1274" s="140"/>
      <c r="AS1274" s="140"/>
      <c r="AT1274" s="135" t="str">
        <f t="array" ref="AT1274">xlookup($E:$E,'CLV2'!$A:$A,'CLV2'!$F:$F)</f>
        <v>3.FRUIT VEGGIES</v>
      </c>
      <c r="AU1274" s="135" t="str">
        <f t="array" ref="AU1274">xlookup($E:$E,'CLV2'!$A:$A,'CLV2'!$G:$G)</f>
        <v>4.Bắp, Đậu</v>
      </c>
      <c r="AV1274" s="142"/>
      <c r="AW1274" s="143"/>
      <c r="AX1274" s="144"/>
    </row>
    <row r="1275" ht="22.5" customHeight="1">
      <c r="A1275" s="113"/>
      <c r="B1275" s="114">
        <v>46236.0</v>
      </c>
      <c r="C1275" s="115" t="s">
        <v>638</v>
      </c>
      <c r="D1275" s="116" t="str">
        <f>VLOOKUP(C1275,'DS ST'!A:B,2,0)</f>
        <v>A179</v>
      </c>
      <c r="E1275" s="117">
        <v>11377.0</v>
      </c>
      <c r="F1275" s="115" t="s">
        <v>1299</v>
      </c>
      <c r="G1275" s="115" t="s">
        <v>275</v>
      </c>
      <c r="H1275" s="118">
        <v>2.0</v>
      </c>
      <c r="I1275" s="118">
        <v>0.0</v>
      </c>
      <c r="J1275" s="119">
        <f t="shared" si="4"/>
        <v>2</v>
      </c>
      <c r="K1275" s="115" t="s">
        <v>5942</v>
      </c>
      <c r="L1275" s="121" t="str">
        <f t="shared" si="5"/>
        <v>PT160298311377</v>
      </c>
      <c r="M1275" s="219" t="s">
        <v>5943</v>
      </c>
      <c r="N1275" s="122"/>
      <c r="O1275" s="122"/>
      <c r="P1275" s="119">
        <f t="shared" si="6"/>
        <v>2</v>
      </c>
      <c r="Q1275" s="124"/>
      <c r="R1275" s="124"/>
      <c r="S1275" s="124"/>
      <c r="T1275" s="125"/>
      <c r="U1275" s="126" t="s">
        <v>697</v>
      </c>
      <c r="V1275" s="127" t="s">
        <v>1500</v>
      </c>
      <c r="W1275" s="129" t="str">
        <f t="shared" si="7"/>
        <v/>
      </c>
      <c r="X1275" s="129" t="str">
        <f t="shared" si="73"/>
        <v/>
      </c>
      <c r="Y1275" s="154" t="s">
        <v>499</v>
      </c>
      <c r="Z1275" s="131" t="s">
        <v>745</v>
      </c>
      <c r="AA1275" s="124"/>
      <c r="AB1275" s="132"/>
      <c r="AC1275" s="133"/>
      <c r="AD1275" s="134"/>
      <c r="AE1275" s="133"/>
      <c r="AF1275" s="135" t="str">
        <f t="array" ref="AF1275">xlookup($E:$E,'CLV2'!$A:$A,'CLV2'!E:E)</f>
        <v>2.VEGETABLES</v>
      </c>
      <c r="AG1275" s="135" t="str">
        <f t="shared" si="10"/>
        <v>Pack</v>
      </c>
      <c r="AH1275" s="136">
        <f t="shared" si="11"/>
        <v>1</v>
      </c>
      <c r="AI1275" s="137">
        <f t="array" ref="AI1275">XLOOKUP(E1275,'Đơn giá'!A:A,'Đơn giá'!D:D)</f>
        <v>15000</v>
      </c>
      <c r="AJ1275" s="138">
        <f t="shared" si="12"/>
        <v>30000</v>
      </c>
      <c r="AK1275" s="138">
        <f t="shared" si="13"/>
        <v>0</v>
      </c>
      <c r="AL1275" s="138">
        <f t="shared" si="14"/>
        <v>0</v>
      </c>
      <c r="AM1275" s="138">
        <f t="shared" si="15"/>
        <v>30000</v>
      </c>
      <c r="AN1275" s="138">
        <f t="shared" si="16"/>
        <v>0</v>
      </c>
      <c r="AO1275" s="139" t="str">
        <f t="array" ref="AO1275">XLOOKUP($D:$D,'DS ST'!$J:$J,'DS ST'!K:K)</f>
        <v>SC004524 - Trần Thanh Hiền</v>
      </c>
      <c r="AP1275" s="139" t="str">
        <f t="array" ref="AP1275">XLOOKUP($D:$D,'DS ST'!$J:$J,'DS ST'!L:L)</f>
        <v>Nguyễn Thị Cà</v>
      </c>
      <c r="AQ1275" s="139" t="str">
        <f t="array" ref="AQ1275">XLOOKUP($D:$D,'DS ST'!$J:$J,'DS ST'!M:M)</f>
        <v>HCM 019</v>
      </c>
      <c r="AR1275" s="140"/>
      <c r="AS1275" s="140"/>
      <c r="AT1275" s="135" t="str">
        <f t="array" ref="AT1275">xlookup($E:$E,'CLV2'!$A:$A,'CLV2'!$F:$F)</f>
        <v>3.FRUIT VEGGIES</v>
      </c>
      <c r="AU1275" s="135" t="str">
        <f t="array" ref="AU1275">xlookup($E:$E,'CLV2'!$A:$A,'CLV2'!$G:$G)</f>
        <v>4.Bầu, Bí, Mướp</v>
      </c>
      <c r="AV1275" s="142"/>
      <c r="AW1275" s="143"/>
      <c r="AX1275" s="144"/>
    </row>
    <row r="1276" ht="22.5" customHeight="1">
      <c r="A1276" s="113"/>
      <c r="B1276" s="114">
        <v>46236.0</v>
      </c>
      <c r="C1276" s="115" t="s">
        <v>638</v>
      </c>
      <c r="D1276" s="116" t="str">
        <f>VLOOKUP(C1276,'DS ST'!A:B,2,0)</f>
        <v>A179</v>
      </c>
      <c r="E1276" s="117">
        <v>1101003.0</v>
      </c>
      <c r="F1276" s="115" t="s">
        <v>1984</v>
      </c>
      <c r="G1276" s="115" t="s">
        <v>104</v>
      </c>
      <c r="H1276" s="118">
        <v>14.3</v>
      </c>
      <c r="I1276" s="118">
        <v>14.12</v>
      </c>
      <c r="J1276" s="119">
        <f t="shared" si="4"/>
        <v>0.18</v>
      </c>
      <c r="K1276" s="115" t="s">
        <v>5942</v>
      </c>
      <c r="L1276" s="121" t="str">
        <f t="shared" si="5"/>
        <v>PT16029831101003</v>
      </c>
      <c r="M1276" s="219" t="s">
        <v>5943</v>
      </c>
      <c r="N1276" s="122">
        <v>0.1800000000000015</v>
      </c>
      <c r="O1276" s="122"/>
      <c r="P1276" s="119">
        <f t="shared" si="6"/>
        <v>0</v>
      </c>
      <c r="Q1276" s="124"/>
      <c r="R1276" s="124"/>
      <c r="S1276" s="124"/>
      <c r="T1276" s="125" t="s">
        <v>695</v>
      </c>
      <c r="U1276" s="126" t="s">
        <v>697</v>
      </c>
      <c r="V1276" s="127" t="s">
        <v>492</v>
      </c>
      <c r="W1276" s="129" t="str">
        <f t="shared" si="7"/>
        <v>Hao hụt</v>
      </c>
      <c r="X1276" s="129" t="str">
        <f t="shared" si="73"/>
        <v/>
      </c>
      <c r="Y1276" s="154" t="s">
        <v>499</v>
      </c>
      <c r="Z1276" s="131" t="s">
        <v>745</v>
      </c>
      <c r="AA1276" s="124"/>
      <c r="AB1276" s="132"/>
      <c r="AC1276" s="133"/>
      <c r="AD1276" s="134"/>
      <c r="AE1276" s="133"/>
      <c r="AF1276" s="135" t="str">
        <f t="array" ref="AF1276">xlookup($E:$E,'CLV2'!$A:$A,'CLV2'!E:E)</f>
        <v>2.FRUITS</v>
      </c>
      <c r="AG1276" s="135" t="str">
        <f t="shared" si="10"/>
        <v>KG</v>
      </c>
      <c r="AH1276" s="136">
        <f t="shared" si="11"/>
        <v>0.01258741259</v>
      </c>
      <c r="AI1276" s="137">
        <f t="array" ref="AI1276">XLOOKUP(E1276,'Đơn giá'!A:A,'Đơn giá'!D:D)</f>
        <v>24000</v>
      </c>
      <c r="AJ1276" s="138">
        <f t="shared" si="12"/>
        <v>4320</v>
      </c>
      <c r="AK1276" s="138">
        <f t="shared" si="13"/>
        <v>4320</v>
      </c>
      <c r="AL1276" s="138">
        <f t="shared" si="14"/>
        <v>0</v>
      </c>
      <c r="AM1276" s="138">
        <f t="shared" si="15"/>
        <v>0</v>
      </c>
      <c r="AN1276" s="138">
        <f t="shared" si="16"/>
        <v>0</v>
      </c>
      <c r="AO1276" s="139" t="str">
        <f t="array" ref="AO1276">XLOOKUP($D:$D,'DS ST'!$J:$J,'DS ST'!K:K)</f>
        <v>SC004524 - Trần Thanh Hiền</v>
      </c>
      <c r="AP1276" s="139" t="str">
        <f t="array" ref="AP1276">XLOOKUP($D:$D,'DS ST'!$J:$J,'DS ST'!L:L)</f>
        <v>Nguyễn Thị Cà</v>
      </c>
      <c r="AQ1276" s="139" t="str">
        <f t="array" ref="AQ1276">XLOOKUP($D:$D,'DS ST'!$J:$J,'DS ST'!M:M)</f>
        <v>HCM 019</v>
      </c>
      <c r="AR1276" s="140"/>
      <c r="AS1276" s="140"/>
      <c r="AT1276" s="135" t="str">
        <f t="array" ref="AT1276">xlookup($E:$E,'CLV2'!$A:$A,'CLV2'!$F:$F)</f>
        <v>3.LOCAL FRUITS</v>
      </c>
      <c r="AU1276" s="135" t="str">
        <f t="array" ref="AU1276">xlookup($E:$E,'CLV2'!$A:$A,'CLV2'!$G:$G)</f>
        <v>4.Dưa Hấu</v>
      </c>
      <c r="AV1276" s="142"/>
      <c r="AW1276" s="143"/>
      <c r="AX1276" s="144"/>
    </row>
    <row r="1277" ht="22.5" customHeight="1">
      <c r="A1277" s="113"/>
      <c r="B1277" s="114">
        <v>46236.0</v>
      </c>
      <c r="C1277" s="115" t="s">
        <v>638</v>
      </c>
      <c r="D1277" s="116" t="str">
        <f>VLOOKUP(C1277,'DS ST'!A:B,2,0)</f>
        <v>A179</v>
      </c>
      <c r="E1277" s="117">
        <v>1101812.0</v>
      </c>
      <c r="F1277" s="115" t="s">
        <v>1177</v>
      </c>
      <c r="G1277" s="115" t="s">
        <v>104</v>
      </c>
      <c r="H1277" s="118">
        <v>15.1</v>
      </c>
      <c r="I1277" s="118">
        <v>14.74</v>
      </c>
      <c r="J1277" s="119">
        <f t="shared" si="4"/>
        <v>0.36</v>
      </c>
      <c r="K1277" s="115" t="s">
        <v>5942</v>
      </c>
      <c r="L1277" s="121" t="str">
        <f t="shared" si="5"/>
        <v>PT16029831101812</v>
      </c>
      <c r="M1277" s="219" t="s">
        <v>5943</v>
      </c>
      <c r="N1277" s="122">
        <v>0.35999999999999943</v>
      </c>
      <c r="O1277" s="122"/>
      <c r="P1277" s="119">
        <f t="shared" si="6"/>
        <v>0</v>
      </c>
      <c r="Q1277" s="124"/>
      <c r="R1277" s="124"/>
      <c r="S1277" s="124"/>
      <c r="T1277" s="125" t="s">
        <v>695</v>
      </c>
      <c r="U1277" s="126" t="s">
        <v>697</v>
      </c>
      <c r="V1277" s="127" t="s">
        <v>492</v>
      </c>
      <c r="W1277" s="129" t="str">
        <f t="shared" si="7"/>
        <v>Hao hụt</v>
      </c>
      <c r="X1277" s="129" t="str">
        <f t="shared" si="73"/>
        <v/>
      </c>
      <c r="Y1277" s="154" t="s">
        <v>499</v>
      </c>
      <c r="Z1277" s="131" t="s">
        <v>745</v>
      </c>
      <c r="AA1277" s="124"/>
      <c r="AB1277" s="132"/>
      <c r="AC1277" s="133"/>
      <c r="AD1277" s="134"/>
      <c r="AE1277" s="133"/>
      <c r="AF1277" s="135" t="str">
        <f t="array" ref="AF1277">xlookup($E:$E,'CLV2'!$A:$A,'CLV2'!E:E)</f>
        <v>2.FRUITS</v>
      </c>
      <c r="AG1277" s="135" t="str">
        <f t="shared" si="10"/>
        <v>KG</v>
      </c>
      <c r="AH1277" s="136">
        <f t="shared" si="11"/>
        <v>0.0238410596</v>
      </c>
      <c r="AI1277" s="137">
        <f t="array" ref="AI1277">XLOOKUP(E1277,'Đơn giá'!A:A,'Đơn giá'!D:D)</f>
        <v>23000</v>
      </c>
      <c r="AJ1277" s="138">
        <f t="shared" si="12"/>
        <v>8280</v>
      </c>
      <c r="AK1277" s="138">
        <f t="shared" si="13"/>
        <v>8280</v>
      </c>
      <c r="AL1277" s="138">
        <f t="shared" si="14"/>
        <v>0</v>
      </c>
      <c r="AM1277" s="138">
        <f t="shared" si="15"/>
        <v>0</v>
      </c>
      <c r="AN1277" s="138">
        <f t="shared" si="16"/>
        <v>0</v>
      </c>
      <c r="AO1277" s="139" t="str">
        <f t="array" ref="AO1277">XLOOKUP($D:$D,'DS ST'!$J:$J,'DS ST'!K:K)</f>
        <v>SC004524 - Trần Thanh Hiền</v>
      </c>
      <c r="AP1277" s="139" t="str">
        <f t="array" ref="AP1277">XLOOKUP($D:$D,'DS ST'!$J:$J,'DS ST'!L:L)</f>
        <v>Nguyễn Thị Cà</v>
      </c>
      <c r="AQ1277" s="139" t="str">
        <f t="array" ref="AQ1277">XLOOKUP($D:$D,'DS ST'!$J:$J,'DS ST'!M:M)</f>
        <v>HCM 019</v>
      </c>
      <c r="AR1277" s="140"/>
      <c r="AS1277" s="140"/>
      <c r="AT1277" s="135" t="str">
        <f t="array" ref="AT1277">xlookup($E:$E,'CLV2'!$A:$A,'CLV2'!$F:$F)</f>
        <v>3.LOCAL FRUITS</v>
      </c>
      <c r="AU1277" s="135" t="str">
        <f t="array" ref="AU1277">xlookup($E:$E,'CLV2'!$A:$A,'CLV2'!$G:$G)</f>
        <v>4.Dưa Hấu</v>
      </c>
      <c r="AV1277" s="142"/>
      <c r="AW1277" s="143"/>
      <c r="AX1277" s="144"/>
    </row>
    <row r="1278" ht="22.5" customHeight="1">
      <c r="A1278" s="113"/>
      <c r="B1278" s="114">
        <v>46236.0</v>
      </c>
      <c r="C1278" s="115" t="s">
        <v>665</v>
      </c>
      <c r="D1278" s="116" t="str">
        <f>VLOOKUP(C1278,'DS ST'!A:B,2,0)</f>
        <v>A184</v>
      </c>
      <c r="E1278" s="117">
        <v>11678.0</v>
      </c>
      <c r="F1278" s="115" t="s">
        <v>2641</v>
      </c>
      <c r="G1278" s="115" t="s">
        <v>275</v>
      </c>
      <c r="H1278" s="118">
        <v>4.0</v>
      </c>
      <c r="I1278" s="118">
        <v>0.0</v>
      </c>
      <c r="J1278" s="119">
        <f t="shared" si="4"/>
        <v>4</v>
      </c>
      <c r="K1278" s="115" t="s">
        <v>5944</v>
      </c>
      <c r="L1278" s="121" t="str">
        <f t="shared" si="5"/>
        <v>PT160298211678</v>
      </c>
      <c r="M1278" s="219" t="s">
        <v>5945</v>
      </c>
      <c r="N1278" s="122"/>
      <c r="O1278" s="122"/>
      <c r="P1278" s="119">
        <f t="shared" si="6"/>
        <v>4</v>
      </c>
      <c r="Q1278" s="124"/>
      <c r="R1278" s="124"/>
      <c r="S1278" s="124"/>
      <c r="T1278" s="125"/>
      <c r="U1278" s="126" t="s">
        <v>697</v>
      </c>
      <c r="V1278" s="127" t="s">
        <v>1500</v>
      </c>
      <c r="W1278" s="129" t="str">
        <f t="shared" si="7"/>
        <v/>
      </c>
      <c r="X1278" s="129" t="str">
        <f t="shared" si="73"/>
        <v/>
      </c>
      <c r="Y1278" s="154" t="s">
        <v>499</v>
      </c>
      <c r="Z1278" s="131" t="s">
        <v>745</v>
      </c>
      <c r="AA1278" s="124"/>
      <c r="AB1278" s="132"/>
      <c r="AC1278" s="133"/>
      <c r="AD1278" s="134"/>
      <c r="AE1278" s="133"/>
      <c r="AF1278" s="135" t="str">
        <f t="array" ref="AF1278">xlookup($E:$E,'CLV2'!$A:$A,'CLV2'!E:E)</f>
        <v>2.FRUITS</v>
      </c>
      <c r="AG1278" s="135" t="str">
        <f t="shared" si="10"/>
        <v>Pack</v>
      </c>
      <c r="AH1278" s="136">
        <f t="shared" si="11"/>
        <v>1</v>
      </c>
      <c r="AI1278" s="137">
        <f t="array" ref="AI1278">XLOOKUP(E1278,'Đơn giá'!A:A,'Đơn giá'!D:D)</f>
        <v>20272</v>
      </c>
      <c r="AJ1278" s="138">
        <f t="shared" si="12"/>
        <v>81088</v>
      </c>
      <c r="AK1278" s="138">
        <f t="shared" si="13"/>
        <v>0</v>
      </c>
      <c r="AL1278" s="138">
        <f t="shared" si="14"/>
        <v>0</v>
      </c>
      <c r="AM1278" s="138">
        <f t="shared" si="15"/>
        <v>81088</v>
      </c>
      <c r="AN1278" s="138">
        <f t="shared" si="16"/>
        <v>0</v>
      </c>
      <c r="AO1278" s="139" t="str">
        <f t="array" ref="AO1278">XLOOKUP($D:$D,'DS ST'!$J:$J,'DS ST'!K:K)</f>
        <v>SC002210 - Trương Công Nhật Tùng</v>
      </c>
      <c r="AP1278" s="139" t="str">
        <f t="array" ref="AP1278">XLOOKUP($D:$D,'DS ST'!$J:$J,'DS ST'!L:L)</f>
        <v>Võ Thị Huệ</v>
      </c>
      <c r="AQ1278" s="139" t="str">
        <f t="array" ref="AQ1278">XLOOKUP($D:$D,'DS ST'!$J:$J,'DS ST'!M:M)</f>
        <v>HCM 030</v>
      </c>
      <c r="AR1278" s="140"/>
      <c r="AS1278" s="140"/>
      <c r="AT1278" s="135" t="str">
        <f t="array" ref="AT1278">xlookup($E:$E,'CLV2'!$A:$A,'CLV2'!$F:$F)</f>
        <v>3.LOCAL FRUITS</v>
      </c>
      <c r="AU1278" s="135" t="str">
        <f t="array" ref="AU1278">xlookup($E:$E,'CLV2'!$A:$A,'CLV2'!$G:$G)</f>
        <v>4.Trái Cây Đa Dạng</v>
      </c>
      <c r="AV1278" s="142"/>
      <c r="AW1278" s="143"/>
      <c r="AX1278" s="144"/>
    </row>
    <row r="1279" ht="22.5" customHeight="1">
      <c r="A1279" s="113"/>
      <c r="B1279" s="114">
        <v>46236.0</v>
      </c>
      <c r="C1279" s="115" t="s">
        <v>665</v>
      </c>
      <c r="D1279" s="116" t="str">
        <f>VLOOKUP(C1279,'DS ST'!A:B,2,0)</f>
        <v>A184</v>
      </c>
      <c r="E1279" s="117">
        <v>1100867.0</v>
      </c>
      <c r="F1279" s="115" t="s">
        <v>924</v>
      </c>
      <c r="G1279" s="115" t="s">
        <v>104</v>
      </c>
      <c r="H1279" s="118">
        <v>6.0</v>
      </c>
      <c r="I1279" s="118">
        <v>5.76</v>
      </c>
      <c r="J1279" s="119">
        <f t="shared" si="4"/>
        <v>0.24</v>
      </c>
      <c r="K1279" s="115" t="s">
        <v>5944</v>
      </c>
      <c r="L1279" s="121" t="str">
        <f t="shared" si="5"/>
        <v>PT16029821100867</v>
      </c>
      <c r="M1279" s="219" t="s">
        <v>5945</v>
      </c>
      <c r="N1279" s="122">
        <v>0.2400000000000002</v>
      </c>
      <c r="O1279" s="122"/>
      <c r="P1279" s="119">
        <f t="shared" si="6"/>
        <v>0</v>
      </c>
      <c r="Q1279" s="124"/>
      <c r="R1279" s="124"/>
      <c r="S1279" s="124"/>
      <c r="T1279" s="125" t="s">
        <v>3271</v>
      </c>
      <c r="U1279" s="126" t="s">
        <v>697</v>
      </c>
      <c r="V1279" s="127" t="s">
        <v>492</v>
      </c>
      <c r="W1279" s="129" t="str">
        <f t="shared" si="7"/>
        <v>Hao hụt</v>
      </c>
      <c r="X1279" s="129" t="str">
        <f t="shared" si="73"/>
        <v/>
      </c>
      <c r="Y1279" s="154" t="s">
        <v>499</v>
      </c>
      <c r="Z1279" s="131" t="s">
        <v>745</v>
      </c>
      <c r="AA1279" s="124"/>
      <c r="AB1279" s="132"/>
      <c r="AC1279" s="133"/>
      <c r="AD1279" s="134"/>
      <c r="AE1279" s="133"/>
      <c r="AF1279" s="135" t="str">
        <f t="array" ref="AF1279">xlookup($E:$E,'CLV2'!$A:$A,'CLV2'!E:E)</f>
        <v>2.FRUITS</v>
      </c>
      <c r="AG1279" s="135" t="str">
        <f t="shared" si="10"/>
        <v>KG</v>
      </c>
      <c r="AH1279" s="136">
        <f t="shared" si="11"/>
        <v>0.04</v>
      </c>
      <c r="AI1279" s="137">
        <f t="array" ref="AI1279">XLOOKUP(E1279,'Đơn giá'!A:A,'Đơn giá'!D:D)</f>
        <v>33000</v>
      </c>
      <c r="AJ1279" s="138">
        <f t="shared" si="12"/>
        <v>7920</v>
      </c>
      <c r="AK1279" s="138">
        <f t="shared" si="13"/>
        <v>7920</v>
      </c>
      <c r="AL1279" s="138">
        <f t="shared" si="14"/>
        <v>0</v>
      </c>
      <c r="AM1279" s="138">
        <f t="shared" si="15"/>
        <v>0</v>
      </c>
      <c r="AN1279" s="138">
        <f t="shared" si="16"/>
        <v>0</v>
      </c>
      <c r="AO1279" s="139" t="str">
        <f t="array" ref="AO1279">XLOOKUP($D:$D,'DS ST'!$J:$J,'DS ST'!K:K)</f>
        <v>SC002210 - Trương Công Nhật Tùng</v>
      </c>
      <c r="AP1279" s="139" t="str">
        <f t="array" ref="AP1279">XLOOKUP($D:$D,'DS ST'!$J:$J,'DS ST'!L:L)</f>
        <v>Võ Thị Huệ</v>
      </c>
      <c r="AQ1279" s="139" t="str">
        <f t="array" ref="AQ1279">XLOOKUP($D:$D,'DS ST'!$J:$J,'DS ST'!M:M)</f>
        <v>HCM 030</v>
      </c>
      <c r="AR1279" s="140"/>
      <c r="AS1279" s="140"/>
      <c r="AT1279" s="135" t="str">
        <f t="array" ref="AT1279">xlookup($E:$E,'CLV2'!$A:$A,'CLV2'!$F:$F)</f>
        <v>3.LOCAL FRUITS</v>
      </c>
      <c r="AU1279" s="135" t="str">
        <f t="array" ref="AU1279">xlookup($E:$E,'CLV2'!$A:$A,'CLV2'!$G:$G)</f>
        <v>4.Bưởi</v>
      </c>
      <c r="AV1279" s="142"/>
      <c r="AW1279" s="143"/>
      <c r="AX1279" s="144"/>
    </row>
    <row r="1280" ht="22.5" customHeight="1">
      <c r="A1280" s="113"/>
      <c r="B1280" s="114">
        <v>46236.0</v>
      </c>
      <c r="C1280" s="115" t="s">
        <v>665</v>
      </c>
      <c r="D1280" s="116" t="str">
        <f>VLOOKUP(C1280,'DS ST'!A:B,2,0)</f>
        <v>A184</v>
      </c>
      <c r="E1280" s="117">
        <v>1101003.0</v>
      </c>
      <c r="F1280" s="115" t="s">
        <v>1984</v>
      </c>
      <c r="G1280" s="115" t="s">
        <v>104</v>
      </c>
      <c r="H1280" s="118">
        <v>13.5</v>
      </c>
      <c r="I1280" s="118">
        <v>13.42</v>
      </c>
      <c r="J1280" s="119">
        <f t="shared" si="4"/>
        <v>0.08</v>
      </c>
      <c r="K1280" s="115" t="s">
        <v>5944</v>
      </c>
      <c r="L1280" s="121" t="str">
        <f t="shared" si="5"/>
        <v>PT16029821101003</v>
      </c>
      <c r="M1280" s="219" t="s">
        <v>5945</v>
      </c>
      <c r="N1280" s="122">
        <v>0.08000000000000007</v>
      </c>
      <c r="O1280" s="122"/>
      <c r="P1280" s="119">
        <f t="shared" si="6"/>
        <v>0</v>
      </c>
      <c r="Q1280" s="124"/>
      <c r="R1280" s="124"/>
      <c r="S1280" s="124"/>
      <c r="T1280" s="125" t="s">
        <v>3271</v>
      </c>
      <c r="U1280" s="126" t="s">
        <v>697</v>
      </c>
      <c r="V1280" s="127" t="s">
        <v>492</v>
      </c>
      <c r="W1280" s="129" t="str">
        <f t="shared" si="7"/>
        <v>Hao hụt</v>
      </c>
      <c r="X1280" s="129" t="str">
        <f t="shared" si="73"/>
        <v/>
      </c>
      <c r="Y1280" s="154" t="s">
        <v>499</v>
      </c>
      <c r="Z1280" s="131" t="s">
        <v>745</v>
      </c>
      <c r="AA1280" s="124"/>
      <c r="AB1280" s="132"/>
      <c r="AC1280" s="133"/>
      <c r="AD1280" s="134"/>
      <c r="AE1280" s="133"/>
      <c r="AF1280" s="135" t="str">
        <f t="array" ref="AF1280">xlookup($E:$E,'CLV2'!$A:$A,'CLV2'!E:E)</f>
        <v>2.FRUITS</v>
      </c>
      <c r="AG1280" s="135" t="str">
        <f t="shared" si="10"/>
        <v>KG</v>
      </c>
      <c r="AH1280" s="136">
        <f t="shared" si="11"/>
        <v>0.005925925926</v>
      </c>
      <c r="AI1280" s="137">
        <f t="array" ref="AI1280">XLOOKUP(E1280,'Đơn giá'!A:A,'Đơn giá'!D:D)</f>
        <v>24000</v>
      </c>
      <c r="AJ1280" s="138">
        <f t="shared" si="12"/>
        <v>1920</v>
      </c>
      <c r="AK1280" s="138">
        <f t="shared" si="13"/>
        <v>1920</v>
      </c>
      <c r="AL1280" s="138">
        <f t="shared" si="14"/>
        <v>0</v>
      </c>
      <c r="AM1280" s="138">
        <f t="shared" si="15"/>
        <v>0</v>
      </c>
      <c r="AN1280" s="138">
        <f t="shared" si="16"/>
        <v>0</v>
      </c>
      <c r="AO1280" s="139" t="str">
        <f t="array" ref="AO1280">XLOOKUP($D:$D,'DS ST'!$J:$J,'DS ST'!K:K)</f>
        <v>SC002210 - Trương Công Nhật Tùng</v>
      </c>
      <c r="AP1280" s="139" t="str">
        <f t="array" ref="AP1280">XLOOKUP($D:$D,'DS ST'!$J:$J,'DS ST'!L:L)</f>
        <v>Võ Thị Huệ</v>
      </c>
      <c r="AQ1280" s="139" t="str">
        <f t="array" ref="AQ1280">XLOOKUP($D:$D,'DS ST'!$J:$J,'DS ST'!M:M)</f>
        <v>HCM 030</v>
      </c>
      <c r="AR1280" s="140"/>
      <c r="AS1280" s="140"/>
      <c r="AT1280" s="135" t="str">
        <f t="array" ref="AT1280">xlookup($E:$E,'CLV2'!$A:$A,'CLV2'!$F:$F)</f>
        <v>3.LOCAL FRUITS</v>
      </c>
      <c r="AU1280" s="135" t="str">
        <f t="array" ref="AU1280">xlookup($E:$E,'CLV2'!$A:$A,'CLV2'!$G:$G)</f>
        <v>4.Dưa Hấu</v>
      </c>
      <c r="AV1280" s="142"/>
      <c r="AW1280" s="143"/>
      <c r="AX1280" s="144"/>
    </row>
    <row r="1281" ht="22.5" customHeight="1">
      <c r="A1281" s="113"/>
      <c r="B1281" s="114">
        <v>46236.0</v>
      </c>
      <c r="C1281" s="115" t="s">
        <v>665</v>
      </c>
      <c r="D1281" s="116" t="str">
        <f>VLOOKUP(C1281,'DS ST'!A:B,2,0)</f>
        <v>A184</v>
      </c>
      <c r="E1281" s="117">
        <v>1102196.0</v>
      </c>
      <c r="F1281" s="115" t="s">
        <v>1210</v>
      </c>
      <c r="G1281" s="115" t="s">
        <v>104</v>
      </c>
      <c r="H1281" s="118">
        <v>4.0</v>
      </c>
      <c r="I1281" s="118">
        <v>3.96</v>
      </c>
      <c r="J1281" s="119">
        <f t="shared" si="4"/>
        <v>0.04</v>
      </c>
      <c r="K1281" s="115" t="s">
        <v>5944</v>
      </c>
      <c r="L1281" s="121" t="str">
        <f t="shared" si="5"/>
        <v>PT16029821102196</v>
      </c>
      <c r="M1281" s="219" t="s">
        <v>5945</v>
      </c>
      <c r="N1281" s="122">
        <v>0.040000000000000036</v>
      </c>
      <c r="O1281" s="122"/>
      <c r="P1281" s="119">
        <f t="shared" si="6"/>
        <v>0</v>
      </c>
      <c r="Q1281" s="124"/>
      <c r="R1281" s="124"/>
      <c r="S1281" s="124"/>
      <c r="T1281" s="125" t="s">
        <v>3271</v>
      </c>
      <c r="U1281" s="126" t="s">
        <v>697</v>
      </c>
      <c r="V1281" s="127" t="s">
        <v>492</v>
      </c>
      <c r="W1281" s="129" t="str">
        <f t="shared" si="7"/>
        <v>Hao hụt</v>
      </c>
      <c r="X1281" s="129" t="str">
        <f t="shared" si="73"/>
        <v/>
      </c>
      <c r="Y1281" s="154" t="s">
        <v>499</v>
      </c>
      <c r="Z1281" s="131" t="s">
        <v>745</v>
      </c>
      <c r="AA1281" s="124"/>
      <c r="AB1281" s="132"/>
      <c r="AC1281" s="133"/>
      <c r="AD1281" s="134"/>
      <c r="AE1281" s="133"/>
      <c r="AF1281" s="135" t="str">
        <f t="array" ref="AF1281">xlookup($E:$E,'CLV2'!$A:$A,'CLV2'!E:E)</f>
        <v>2.FRUITS</v>
      </c>
      <c r="AG1281" s="135" t="str">
        <f t="shared" si="10"/>
        <v>KG</v>
      </c>
      <c r="AH1281" s="136">
        <f t="shared" si="11"/>
        <v>0.01</v>
      </c>
      <c r="AI1281" s="137">
        <f t="array" ref="AI1281">XLOOKUP(E1281,'Đơn giá'!A:A,'Đơn giá'!D:D)</f>
        <v>13500</v>
      </c>
      <c r="AJ1281" s="138">
        <f t="shared" si="12"/>
        <v>540</v>
      </c>
      <c r="AK1281" s="138">
        <f t="shared" si="13"/>
        <v>540</v>
      </c>
      <c r="AL1281" s="138">
        <f t="shared" si="14"/>
        <v>0</v>
      </c>
      <c r="AM1281" s="138">
        <f t="shared" si="15"/>
        <v>0</v>
      </c>
      <c r="AN1281" s="138">
        <f t="shared" si="16"/>
        <v>0</v>
      </c>
      <c r="AO1281" s="139" t="str">
        <f t="array" ref="AO1281">XLOOKUP($D:$D,'DS ST'!$J:$J,'DS ST'!K:K)</f>
        <v>SC002210 - Trương Công Nhật Tùng</v>
      </c>
      <c r="AP1281" s="139" t="str">
        <f t="array" ref="AP1281">XLOOKUP($D:$D,'DS ST'!$J:$J,'DS ST'!L:L)</f>
        <v>Võ Thị Huệ</v>
      </c>
      <c r="AQ1281" s="139" t="str">
        <f t="array" ref="AQ1281">XLOOKUP($D:$D,'DS ST'!$J:$J,'DS ST'!M:M)</f>
        <v>HCM 030</v>
      </c>
      <c r="AR1281" s="140"/>
      <c r="AS1281" s="140"/>
      <c r="AT1281" s="135" t="str">
        <f t="array" ref="AT1281">xlookup($E:$E,'CLV2'!$A:$A,'CLV2'!$F:$F)</f>
        <v>3.LOCAL FRUITS</v>
      </c>
      <c r="AU1281" s="135" t="str">
        <f t="array" ref="AU1281">xlookup($E:$E,'CLV2'!$A:$A,'CLV2'!$G:$G)</f>
        <v>4.Cam</v>
      </c>
      <c r="AV1281" s="142"/>
      <c r="AW1281" s="143"/>
      <c r="AX1281" s="144"/>
    </row>
    <row r="1282" ht="22.5" customHeight="1">
      <c r="A1282" s="113"/>
      <c r="B1282" s="114">
        <v>46236.0</v>
      </c>
      <c r="C1282" s="115" t="s">
        <v>665</v>
      </c>
      <c r="D1282" s="116" t="str">
        <f>VLOOKUP(C1282,'DS ST'!A:B,2,0)</f>
        <v>A184</v>
      </c>
      <c r="E1282" s="117">
        <v>8.938513029015E12</v>
      </c>
      <c r="F1282" s="115" t="s">
        <v>1464</v>
      </c>
      <c r="G1282" s="115" t="s">
        <v>275</v>
      </c>
      <c r="H1282" s="118">
        <v>6.0</v>
      </c>
      <c r="I1282" s="118">
        <v>0.0</v>
      </c>
      <c r="J1282" s="119">
        <f t="shared" si="4"/>
        <v>6</v>
      </c>
      <c r="K1282" s="115" t="s">
        <v>5944</v>
      </c>
      <c r="L1282" s="121" t="str">
        <f t="shared" si="5"/>
        <v>PT16029828938513029015</v>
      </c>
      <c r="M1282" s="219" t="s">
        <v>5945</v>
      </c>
      <c r="N1282" s="122"/>
      <c r="O1282" s="122"/>
      <c r="P1282" s="119">
        <f t="shared" si="6"/>
        <v>6</v>
      </c>
      <c r="Q1282" s="124"/>
      <c r="R1282" s="124"/>
      <c r="S1282" s="124"/>
      <c r="T1282" s="125"/>
      <c r="U1282" s="126" t="s">
        <v>697</v>
      </c>
      <c r="V1282" s="127" t="s">
        <v>1500</v>
      </c>
      <c r="W1282" s="129" t="str">
        <f t="shared" si="7"/>
        <v/>
      </c>
      <c r="X1282" s="129" t="str">
        <f t="shared" si="73"/>
        <v/>
      </c>
      <c r="Y1282" s="154" t="s">
        <v>499</v>
      </c>
      <c r="Z1282" s="131" t="s">
        <v>745</v>
      </c>
      <c r="AA1282" s="124"/>
      <c r="AB1282" s="132"/>
      <c r="AC1282" s="133"/>
      <c r="AD1282" s="134"/>
      <c r="AE1282" s="133"/>
      <c r="AF1282" s="135" t="str">
        <f t="array" ref="AF1282">xlookup($E:$E,'CLV2'!$A:$A,'CLV2'!E:E)</f>
        <v>2.EGGS</v>
      </c>
      <c r="AG1282" s="135" t="str">
        <f t="shared" si="10"/>
        <v>Pack</v>
      </c>
      <c r="AH1282" s="136">
        <f t="shared" si="11"/>
        <v>1</v>
      </c>
      <c r="AI1282" s="137">
        <f t="array" ref="AI1282">XLOOKUP(E1282,'Đơn giá'!A:A,'Đơn giá'!D:D)</f>
        <v>33300</v>
      </c>
      <c r="AJ1282" s="138">
        <f t="shared" si="12"/>
        <v>199800</v>
      </c>
      <c r="AK1282" s="138">
        <f t="shared" si="13"/>
        <v>0</v>
      </c>
      <c r="AL1282" s="138">
        <f t="shared" si="14"/>
        <v>0</v>
      </c>
      <c r="AM1282" s="138">
        <f t="shared" si="15"/>
        <v>199800</v>
      </c>
      <c r="AN1282" s="138">
        <f t="shared" si="16"/>
        <v>0</v>
      </c>
      <c r="AO1282" s="139" t="str">
        <f t="array" ref="AO1282">XLOOKUP($D:$D,'DS ST'!$J:$J,'DS ST'!K:K)</f>
        <v>SC002210 - Trương Công Nhật Tùng</v>
      </c>
      <c r="AP1282" s="139" t="str">
        <f t="array" ref="AP1282">XLOOKUP($D:$D,'DS ST'!$J:$J,'DS ST'!L:L)</f>
        <v>Võ Thị Huệ</v>
      </c>
      <c r="AQ1282" s="139" t="str">
        <f t="array" ref="AQ1282">XLOOKUP($D:$D,'DS ST'!$J:$J,'DS ST'!M:M)</f>
        <v>HCM 030</v>
      </c>
      <c r="AR1282" s="140"/>
      <c r="AS1282" s="140"/>
      <c r="AT1282" s="135" t="str">
        <f t="array" ref="AT1282">xlookup($E:$E,'CLV2'!$A:$A,'CLV2'!$F:$F)</f>
        <v>3.FRESH EGGS</v>
      </c>
      <c r="AU1282" s="135" t="str">
        <f t="array" ref="AU1282">xlookup($E:$E,'CLV2'!$A:$A,'CLV2'!$G:$G)</f>
        <v>4.Trứng Gà Công Nghiệp</v>
      </c>
      <c r="AV1282" s="142"/>
      <c r="AW1282" s="143"/>
      <c r="AX1282" s="144"/>
    </row>
    <row r="1283" ht="22.5" customHeight="1">
      <c r="A1283" s="113"/>
      <c r="B1283" s="114">
        <v>46236.0</v>
      </c>
      <c r="C1283" s="115" t="s">
        <v>743</v>
      </c>
      <c r="D1283" s="116" t="str">
        <f>VLOOKUP(C1283,'DS ST'!A:B,2,0)</f>
        <v>A200</v>
      </c>
      <c r="E1283" s="117">
        <v>10923.0</v>
      </c>
      <c r="F1283" s="115" t="s">
        <v>840</v>
      </c>
      <c r="G1283" s="115" t="s">
        <v>56</v>
      </c>
      <c r="H1283" s="118">
        <v>2.0</v>
      </c>
      <c r="I1283" s="118">
        <v>0.0</v>
      </c>
      <c r="J1283" s="119">
        <f t="shared" si="4"/>
        <v>2</v>
      </c>
      <c r="K1283" s="115" t="s">
        <v>5946</v>
      </c>
      <c r="L1283" s="121" t="str">
        <f t="shared" si="5"/>
        <v>PT160298010923</v>
      </c>
      <c r="M1283" s="219" t="s">
        <v>5947</v>
      </c>
      <c r="N1283" s="122"/>
      <c r="O1283" s="122"/>
      <c r="P1283" s="119">
        <f t="shared" si="6"/>
        <v>2</v>
      </c>
      <c r="Q1283" s="124"/>
      <c r="R1283" s="124"/>
      <c r="S1283" s="124"/>
      <c r="T1283" s="125"/>
      <c r="U1283" s="126" t="s">
        <v>697</v>
      </c>
      <c r="V1283" s="127" t="s">
        <v>1500</v>
      </c>
      <c r="W1283" s="129" t="str">
        <f t="shared" si="7"/>
        <v/>
      </c>
      <c r="X1283" s="129" t="str">
        <f t="shared" si="73"/>
        <v/>
      </c>
      <c r="Y1283" s="154" t="s">
        <v>499</v>
      </c>
      <c r="Z1283" s="131" t="s">
        <v>745</v>
      </c>
      <c r="AA1283" s="124"/>
      <c r="AB1283" s="132"/>
      <c r="AC1283" s="133"/>
      <c r="AD1283" s="134"/>
      <c r="AE1283" s="133"/>
      <c r="AF1283" s="135" t="str">
        <f t="array" ref="AF1283">xlookup($E:$E,'CLV2'!$A:$A,'CLV2'!E:E)</f>
        <v>2.VEGETABLES</v>
      </c>
      <c r="AG1283" s="135" t="str">
        <f t="shared" si="10"/>
        <v>Pack</v>
      </c>
      <c r="AH1283" s="136">
        <f t="shared" si="11"/>
        <v>1</v>
      </c>
      <c r="AI1283" s="137">
        <f t="array" ref="AI1283">XLOOKUP(E1283,'Đơn giá'!A:A,'Đơn giá'!D:D)</f>
        <v>14550</v>
      </c>
      <c r="AJ1283" s="138">
        <f t="shared" si="12"/>
        <v>29100</v>
      </c>
      <c r="AK1283" s="138">
        <f t="shared" si="13"/>
        <v>0</v>
      </c>
      <c r="AL1283" s="138">
        <f t="shared" si="14"/>
        <v>0</v>
      </c>
      <c r="AM1283" s="138">
        <f t="shared" si="15"/>
        <v>29100</v>
      </c>
      <c r="AN1283" s="138">
        <f t="shared" si="16"/>
        <v>0</v>
      </c>
      <c r="AO1283" s="139" t="str">
        <f t="array" ref="AO1283">XLOOKUP($D:$D,'DS ST'!$J:$J,'DS ST'!K:K)</f>
        <v>SC005218 - Đặng Đăng Khoa</v>
      </c>
      <c r="AP1283" s="139" t="str">
        <f t="array" ref="AP1283">XLOOKUP($D:$D,'DS ST'!$J:$J,'DS ST'!L:L)</f>
        <v>Nguyễn Thị Cà</v>
      </c>
      <c r="AQ1283" s="139" t="str">
        <f t="array" ref="AQ1283">XLOOKUP($D:$D,'DS ST'!$J:$J,'DS ST'!M:M)</f>
        <v>HCM 036</v>
      </c>
      <c r="AR1283" s="140"/>
      <c r="AS1283" s="140"/>
      <c r="AT1283" s="135" t="str">
        <f t="array" ref="AT1283">xlookup($E:$E,'CLV2'!$A:$A,'CLV2'!$F:$F)</f>
        <v>3.LETTUCE, SNACKABLES</v>
      </c>
      <c r="AU1283" s="135" t="str">
        <f t="array" ref="AU1283">xlookup($E:$E,'CLV2'!$A:$A,'CLV2'!$G:$G)</f>
        <v>4.Cà Chua, Dưa Leo, Ớt Ngọt</v>
      </c>
      <c r="AV1283" s="142"/>
      <c r="AW1283" s="143"/>
      <c r="AX1283" s="144"/>
    </row>
    <row r="1284" ht="22.5" customHeight="1">
      <c r="A1284" s="113"/>
      <c r="B1284" s="114">
        <v>46236.0</v>
      </c>
      <c r="C1284" s="115" t="s">
        <v>1068</v>
      </c>
      <c r="D1284" s="116" t="str">
        <f>VLOOKUP(C1284,'DS ST'!A:B,2,0)</f>
        <v>NKM</v>
      </c>
      <c r="E1284" s="117">
        <v>10900.0</v>
      </c>
      <c r="F1284" s="115" t="s">
        <v>727</v>
      </c>
      <c r="G1284" s="115" t="s">
        <v>29</v>
      </c>
      <c r="H1284" s="118">
        <v>3.0</v>
      </c>
      <c r="I1284" s="118">
        <v>2.0</v>
      </c>
      <c r="J1284" s="119">
        <f t="shared" si="4"/>
        <v>1</v>
      </c>
      <c r="K1284" s="115" t="s">
        <v>5948</v>
      </c>
      <c r="L1284" s="121" t="str">
        <f t="shared" si="5"/>
        <v>PT160297910900</v>
      </c>
      <c r="M1284" s="219" t="s">
        <v>5949</v>
      </c>
      <c r="N1284" s="122"/>
      <c r="O1284" s="122"/>
      <c r="P1284" s="119">
        <f t="shared" si="6"/>
        <v>1</v>
      </c>
      <c r="Q1284" s="124"/>
      <c r="R1284" s="124"/>
      <c r="S1284" s="124"/>
      <c r="T1284" s="125"/>
      <c r="U1284" s="126" t="s">
        <v>697</v>
      </c>
      <c r="V1284" s="127" t="s">
        <v>1500</v>
      </c>
      <c r="W1284" s="129" t="str">
        <f t="shared" si="7"/>
        <v/>
      </c>
      <c r="X1284" s="129" t="str">
        <f t="shared" si="73"/>
        <v/>
      </c>
      <c r="Y1284" s="130" t="str">
        <f>IF(N(P1284)&lt;=0,"",IF(OR(T1284="Hình KDB",T1284="Hình tele",ISNUMBER(SEARCH("Hình KDB",T1284)),ISNUMBER(SEARCH("Hình tele",T1284)),ISNUMBER(SEARCH("sai code",T1284)),ISNUMBER(SEARCH("Thiếu kiện",U1284))),"Kho rau",IF(AND(T1284&lt;&gt;"Hình KDB",T1284&lt;&gt;"Hình tele"),"Chưa xác định",IF(N(O1284)&gt;0,IF(OR(T1284="Hình KDB",T1284="Hình tele",ISNUMBER(SEARCH("Hình KDB",T1284)),ISNUMBER(SEARCH("Hình tele",T1284)),ISNUMBER(SEARCH("sai code",T1284)),ISNUMBER(SEARCH("Thiếu kiện",U1284))),"Kho rau","Chưa xác định"),IF(OR(T1284="Hình KDB",T1284="Hình tele",ISNUMBER(SEARCH("Hình KDB",T1284)),ISNUMBER(SEARCH("Hình tele",T1284)),ISNUMBER(SEARCH("sai code",T1284)),ISNUMBER(SEARCH("Thiếu kiện",U1284))),"Kho rau",IF(V1284="Chưa xác định","Chưa xác định",IF(OR(V1284="DC giao thiếu",V1284="TX giao thiếu kiện",V1284="Hàng không đạt CL"),"Kho rau","")))))))</f>
        <v>Chưa xác định</v>
      </c>
      <c r="Z1284" s="131" t="s">
        <v>3828</v>
      </c>
      <c r="AA1284" s="124"/>
      <c r="AB1284" s="132"/>
      <c r="AC1284" s="133"/>
      <c r="AD1284" s="134"/>
      <c r="AE1284" s="133"/>
      <c r="AF1284" s="135" t="str">
        <f t="array" ref="AF1284">xlookup($E:$E,'CLV2'!$A:$A,'CLV2'!E:E)</f>
        <v>2.VEGETABLES</v>
      </c>
      <c r="AG1284" s="135" t="str">
        <f t="shared" si="10"/>
        <v>Pack</v>
      </c>
      <c r="AH1284" s="136">
        <f t="shared" si="11"/>
        <v>0.3333333333</v>
      </c>
      <c r="AI1284" s="137">
        <f t="array" ref="AI1284">XLOOKUP(E1284,'Đơn giá'!A:A,'Đơn giá'!D:D)</f>
        <v>10000</v>
      </c>
      <c r="AJ1284" s="138">
        <f t="shared" si="12"/>
        <v>10000</v>
      </c>
      <c r="AK1284" s="138">
        <f t="shared" si="13"/>
        <v>0</v>
      </c>
      <c r="AL1284" s="138">
        <f t="shared" si="14"/>
        <v>0</v>
      </c>
      <c r="AM1284" s="138">
        <f t="shared" si="15"/>
        <v>0</v>
      </c>
      <c r="AN1284" s="138">
        <f t="shared" si="16"/>
        <v>10000</v>
      </c>
      <c r="AO1284" s="139" t="str">
        <f t="array" ref="AO1284">XLOOKUP($D:$D,'DS ST'!$J:$J,'DS ST'!K:K)</f>
        <v>SC006189 - Huỳnh Ngọc Phương</v>
      </c>
      <c r="AP1284" s="139" t="str">
        <f t="array" ref="AP1284">XLOOKUP($D:$D,'DS ST'!$J:$J,'DS ST'!L:L)</f>
        <v>Nguyễn Thị Cà</v>
      </c>
      <c r="AQ1284" s="139" t="str">
        <f t="array" ref="AQ1284">XLOOKUP($D:$D,'DS ST'!$J:$J,'DS ST'!M:M)</f>
        <v>HCM 033</v>
      </c>
      <c r="AR1284" s="140"/>
      <c r="AS1284" s="140"/>
      <c r="AT1284" s="135" t="str">
        <f t="array" ref="AT1284">xlookup($E:$E,'CLV2'!$A:$A,'CLV2'!$F:$F)</f>
        <v>3.LEAFY VEGGIES</v>
      </c>
      <c r="AU1284" s="135" t="str">
        <f t="array" ref="AU1284">xlookup($E:$E,'CLV2'!$A:$A,'CLV2'!$G:$G)</f>
        <v>4.Rau Cải</v>
      </c>
      <c r="AV1284" s="142"/>
      <c r="AW1284" s="143"/>
      <c r="AX1284" s="144"/>
    </row>
    <row r="1285" ht="22.5" customHeight="1">
      <c r="A1285" s="113"/>
      <c r="B1285" s="114">
        <v>46236.0</v>
      </c>
      <c r="C1285" s="115" t="s">
        <v>1068</v>
      </c>
      <c r="D1285" s="116" t="str">
        <f>VLOOKUP(C1285,'DS ST'!A:B,2,0)</f>
        <v>NKM</v>
      </c>
      <c r="E1285" s="117">
        <v>1101302.0</v>
      </c>
      <c r="F1285" s="115" t="s">
        <v>944</v>
      </c>
      <c r="G1285" s="115" t="s">
        <v>104</v>
      </c>
      <c r="H1285" s="118">
        <v>8.0</v>
      </c>
      <c r="I1285" s="118">
        <v>7.4</v>
      </c>
      <c r="J1285" s="119">
        <f t="shared" si="4"/>
        <v>0.6</v>
      </c>
      <c r="K1285" s="115" t="s">
        <v>5948</v>
      </c>
      <c r="L1285" s="121" t="str">
        <f t="shared" si="5"/>
        <v>PT16029791101302</v>
      </c>
      <c r="M1285" s="219" t="s">
        <v>5949</v>
      </c>
      <c r="N1285" s="122"/>
      <c r="O1285" s="122"/>
      <c r="P1285" s="119">
        <f t="shared" si="6"/>
        <v>0.6</v>
      </c>
      <c r="Q1285" s="124"/>
      <c r="R1285" s="124"/>
      <c r="S1285" s="124"/>
      <c r="T1285" s="125" t="s">
        <v>695</v>
      </c>
      <c r="U1285" s="126" t="s">
        <v>697</v>
      </c>
      <c r="V1285" s="127" t="s">
        <v>1500</v>
      </c>
      <c r="W1285" s="129" t="str">
        <f t="shared" si="7"/>
        <v/>
      </c>
      <c r="X1285" s="129" t="str">
        <f t="shared" si="73"/>
        <v/>
      </c>
      <c r="Y1285" s="154" t="s">
        <v>499</v>
      </c>
      <c r="Z1285" s="131" t="s">
        <v>745</v>
      </c>
      <c r="AA1285" s="124"/>
      <c r="AB1285" s="132"/>
      <c r="AC1285" s="133"/>
      <c r="AD1285" s="134"/>
      <c r="AE1285" s="133"/>
      <c r="AF1285" s="135" t="str">
        <f t="array" ref="AF1285">xlookup($E:$E,'CLV2'!$A:$A,'CLV2'!E:E)</f>
        <v>2.FRUITS</v>
      </c>
      <c r="AG1285" s="135" t="str">
        <f t="shared" si="10"/>
        <v>KG</v>
      </c>
      <c r="AH1285" s="136">
        <f t="shared" si="11"/>
        <v>0.075</v>
      </c>
      <c r="AI1285" s="137">
        <f t="array" ref="AI1285">XLOOKUP(E1285,'Đơn giá'!A:A,'Đơn giá'!D:D)</f>
        <v>17500</v>
      </c>
      <c r="AJ1285" s="138">
        <f t="shared" si="12"/>
        <v>10500</v>
      </c>
      <c r="AK1285" s="138">
        <f t="shared" si="13"/>
        <v>0</v>
      </c>
      <c r="AL1285" s="138">
        <f t="shared" si="14"/>
        <v>0</v>
      </c>
      <c r="AM1285" s="138">
        <f t="shared" si="15"/>
        <v>10500</v>
      </c>
      <c r="AN1285" s="138">
        <f t="shared" si="16"/>
        <v>0</v>
      </c>
      <c r="AO1285" s="139" t="str">
        <f t="array" ref="AO1285">XLOOKUP($D:$D,'DS ST'!$J:$J,'DS ST'!K:K)</f>
        <v>SC006189 - Huỳnh Ngọc Phương</v>
      </c>
      <c r="AP1285" s="139" t="str">
        <f t="array" ref="AP1285">XLOOKUP($D:$D,'DS ST'!$J:$J,'DS ST'!L:L)</f>
        <v>Nguyễn Thị Cà</v>
      </c>
      <c r="AQ1285" s="139" t="str">
        <f t="array" ref="AQ1285">XLOOKUP($D:$D,'DS ST'!$J:$J,'DS ST'!M:M)</f>
        <v>HCM 033</v>
      </c>
      <c r="AR1285" s="140"/>
      <c r="AS1285" s="140"/>
      <c r="AT1285" s="135" t="str">
        <f t="array" ref="AT1285">xlookup($E:$E,'CLV2'!$A:$A,'CLV2'!$F:$F)</f>
        <v>3.LOCAL FRUITS</v>
      </c>
      <c r="AU1285" s="135" t="str">
        <f t="array" ref="AU1285">xlookup($E:$E,'CLV2'!$A:$A,'CLV2'!$G:$G)</f>
        <v>4.Chuối</v>
      </c>
      <c r="AV1285" s="142"/>
      <c r="AW1285" s="143"/>
      <c r="AX1285" s="144"/>
    </row>
    <row r="1286" ht="22.5" customHeight="1">
      <c r="A1286" s="113"/>
      <c r="B1286" s="114">
        <v>46236.0</v>
      </c>
      <c r="C1286" s="115" t="s">
        <v>1068</v>
      </c>
      <c r="D1286" s="116" t="str">
        <f>VLOOKUP(C1286,'DS ST'!A:B,2,0)</f>
        <v>NKM</v>
      </c>
      <c r="E1286" s="117">
        <v>1101318.0</v>
      </c>
      <c r="F1286" s="115" t="s">
        <v>1036</v>
      </c>
      <c r="G1286" s="115" t="s">
        <v>104</v>
      </c>
      <c r="H1286" s="118">
        <v>4.0</v>
      </c>
      <c r="I1286" s="118">
        <v>0.0</v>
      </c>
      <c r="J1286" s="119">
        <f t="shared" si="4"/>
        <v>4</v>
      </c>
      <c r="K1286" s="115" t="s">
        <v>5948</v>
      </c>
      <c r="L1286" s="121" t="str">
        <f t="shared" si="5"/>
        <v>PT16029791101318</v>
      </c>
      <c r="M1286" s="219" t="s">
        <v>5949</v>
      </c>
      <c r="N1286" s="122"/>
      <c r="O1286" s="122"/>
      <c r="P1286" s="119">
        <f t="shared" si="6"/>
        <v>4</v>
      </c>
      <c r="Q1286" s="124"/>
      <c r="R1286" s="124"/>
      <c r="S1286" s="124"/>
      <c r="T1286" s="125"/>
      <c r="U1286" s="126" t="s">
        <v>697</v>
      </c>
      <c r="V1286" s="127" t="s">
        <v>1500</v>
      </c>
      <c r="W1286" s="129" t="str">
        <f t="shared" si="7"/>
        <v/>
      </c>
      <c r="X1286" s="129" t="str">
        <f t="shared" si="73"/>
        <v/>
      </c>
      <c r="Y1286" s="130" t="str">
        <f>IF(N(P1286)&lt;=0,"",IF(OR(T1286="Hình KDB",T1286="Hình tele",ISNUMBER(SEARCH("Hình KDB",T1286)),ISNUMBER(SEARCH("Hình tele",T1286)),ISNUMBER(SEARCH("sai code",T1286)),ISNUMBER(SEARCH("Thiếu kiện",U1286))),"Kho rau",IF(AND(T1286&lt;&gt;"Hình KDB",T1286&lt;&gt;"Hình tele"),"Chưa xác định",IF(N(O1286)&gt;0,IF(OR(T1286="Hình KDB",T1286="Hình tele",ISNUMBER(SEARCH("Hình KDB",T1286)),ISNUMBER(SEARCH("Hình tele",T1286)),ISNUMBER(SEARCH("sai code",T1286)),ISNUMBER(SEARCH("Thiếu kiện",U1286))),"Kho rau","Chưa xác định"),IF(OR(T1286="Hình KDB",T1286="Hình tele",ISNUMBER(SEARCH("Hình KDB",T1286)),ISNUMBER(SEARCH("Hình tele",T1286)),ISNUMBER(SEARCH("sai code",T1286)),ISNUMBER(SEARCH("Thiếu kiện",U1286))),"Kho rau",IF(V1286="Chưa xác định","Chưa xác định",IF(OR(V1286="DC giao thiếu",V1286="TX giao thiếu kiện",V1286="Hàng không đạt CL"),"Kho rau","")))))))</f>
        <v>Chưa xác định</v>
      </c>
      <c r="Z1286" s="131" t="s">
        <v>3828</v>
      </c>
      <c r="AA1286" s="124"/>
      <c r="AB1286" s="132"/>
      <c r="AC1286" s="133"/>
      <c r="AD1286" s="134"/>
      <c r="AE1286" s="133"/>
      <c r="AF1286" s="135" t="str">
        <f t="array" ref="AF1286">xlookup($E:$E,'CLV2'!$A:$A,'CLV2'!E:E)</f>
        <v>2.FRUITS</v>
      </c>
      <c r="AG1286" s="135" t="str">
        <f t="shared" si="10"/>
        <v>KG</v>
      </c>
      <c r="AH1286" s="136">
        <f t="shared" si="11"/>
        <v>1</v>
      </c>
      <c r="AI1286" s="137">
        <f t="array" ref="AI1286">XLOOKUP(E1286,'Đơn giá'!A:A,'Đơn giá'!D:D)</f>
        <v>35000</v>
      </c>
      <c r="AJ1286" s="138">
        <f t="shared" si="12"/>
        <v>140000</v>
      </c>
      <c r="AK1286" s="138">
        <f t="shared" si="13"/>
        <v>0</v>
      </c>
      <c r="AL1286" s="138">
        <f t="shared" si="14"/>
        <v>0</v>
      </c>
      <c r="AM1286" s="138">
        <f t="shared" si="15"/>
        <v>0</v>
      </c>
      <c r="AN1286" s="138">
        <f t="shared" si="16"/>
        <v>140000</v>
      </c>
      <c r="AO1286" s="139" t="str">
        <f t="array" ref="AO1286">XLOOKUP($D:$D,'DS ST'!$J:$J,'DS ST'!K:K)</f>
        <v>SC006189 - Huỳnh Ngọc Phương</v>
      </c>
      <c r="AP1286" s="139" t="str">
        <f t="array" ref="AP1286">XLOOKUP($D:$D,'DS ST'!$J:$J,'DS ST'!L:L)</f>
        <v>Nguyễn Thị Cà</v>
      </c>
      <c r="AQ1286" s="139" t="str">
        <f t="array" ref="AQ1286">XLOOKUP($D:$D,'DS ST'!$J:$J,'DS ST'!M:M)</f>
        <v>HCM 033</v>
      </c>
      <c r="AR1286" s="140"/>
      <c r="AS1286" s="140"/>
      <c r="AT1286" s="135" t="str">
        <f t="array" ref="AT1286">xlookup($E:$E,'CLV2'!$A:$A,'CLV2'!$F:$F)</f>
        <v>3.LOCAL FRUITS</v>
      </c>
      <c r="AU1286" s="135" t="str">
        <f t="array" ref="AU1286">xlookup($E:$E,'CLV2'!$A:$A,'CLV2'!$G:$G)</f>
        <v>4.Mận Roi</v>
      </c>
      <c r="AV1286" s="142"/>
      <c r="AW1286" s="143"/>
      <c r="AX1286" s="144"/>
    </row>
    <row r="1287" ht="22.5" customHeight="1">
      <c r="A1287" s="113"/>
      <c r="B1287" s="114">
        <v>46236.0</v>
      </c>
      <c r="C1287" s="115" t="s">
        <v>1068</v>
      </c>
      <c r="D1287" s="116" t="str">
        <f>VLOOKUP(C1287,'DS ST'!A:B,2,0)</f>
        <v>NKM</v>
      </c>
      <c r="E1287" s="117">
        <v>1101592.0</v>
      </c>
      <c r="F1287" s="115" t="s">
        <v>1161</v>
      </c>
      <c r="G1287" s="115" t="s">
        <v>104</v>
      </c>
      <c r="H1287" s="118">
        <v>10.3</v>
      </c>
      <c r="I1287" s="118">
        <v>10.1</v>
      </c>
      <c r="J1287" s="119">
        <f t="shared" si="4"/>
        <v>0.2</v>
      </c>
      <c r="K1287" s="115" t="s">
        <v>5948</v>
      </c>
      <c r="L1287" s="121" t="str">
        <f t="shared" si="5"/>
        <v>PT16029791101592</v>
      </c>
      <c r="M1287" s="219" t="s">
        <v>5949</v>
      </c>
      <c r="N1287" s="122">
        <v>0.20000000000000107</v>
      </c>
      <c r="O1287" s="122"/>
      <c r="P1287" s="119">
        <f t="shared" si="6"/>
        <v>0</v>
      </c>
      <c r="Q1287" s="124"/>
      <c r="R1287" s="124"/>
      <c r="S1287" s="124"/>
      <c r="T1287" s="125" t="s">
        <v>695</v>
      </c>
      <c r="U1287" s="126" t="s">
        <v>697</v>
      </c>
      <c r="V1287" s="127" t="s">
        <v>492</v>
      </c>
      <c r="W1287" s="129" t="str">
        <f t="shared" si="7"/>
        <v>Hao hụt</v>
      </c>
      <c r="X1287" s="129" t="str">
        <f t="shared" si="73"/>
        <v/>
      </c>
      <c r="Y1287" s="154" t="s">
        <v>499</v>
      </c>
      <c r="Z1287" s="131" t="s">
        <v>745</v>
      </c>
      <c r="AA1287" s="124"/>
      <c r="AB1287" s="132"/>
      <c r="AC1287" s="133"/>
      <c r="AD1287" s="134"/>
      <c r="AE1287" s="133"/>
      <c r="AF1287" s="135" t="str">
        <f t="array" ref="AF1287">xlookup($E:$E,'CLV2'!$A:$A,'CLV2'!E:E)</f>
        <v>2.FRUITS</v>
      </c>
      <c r="AG1287" s="135" t="str">
        <f t="shared" si="10"/>
        <v>KG</v>
      </c>
      <c r="AH1287" s="136">
        <f t="shared" si="11"/>
        <v>0.01941747573</v>
      </c>
      <c r="AI1287" s="137">
        <f t="array" ref="AI1287">XLOOKUP(E1287,'Đơn giá'!A:A,'Đơn giá'!D:D)</f>
        <v>73000</v>
      </c>
      <c r="AJ1287" s="138">
        <f t="shared" si="12"/>
        <v>14600</v>
      </c>
      <c r="AK1287" s="138">
        <f t="shared" si="13"/>
        <v>14600</v>
      </c>
      <c r="AL1287" s="138">
        <f t="shared" si="14"/>
        <v>0</v>
      </c>
      <c r="AM1287" s="138">
        <f t="shared" si="15"/>
        <v>0</v>
      </c>
      <c r="AN1287" s="138">
        <f t="shared" si="16"/>
        <v>0</v>
      </c>
      <c r="AO1287" s="139" t="str">
        <f t="array" ref="AO1287">XLOOKUP($D:$D,'DS ST'!$J:$J,'DS ST'!K:K)</f>
        <v>SC006189 - Huỳnh Ngọc Phương</v>
      </c>
      <c r="AP1287" s="139" t="str">
        <f t="array" ref="AP1287">XLOOKUP($D:$D,'DS ST'!$J:$J,'DS ST'!L:L)</f>
        <v>Nguyễn Thị Cà</v>
      </c>
      <c r="AQ1287" s="139" t="str">
        <f t="array" ref="AQ1287">XLOOKUP($D:$D,'DS ST'!$J:$J,'DS ST'!M:M)</f>
        <v>HCM 033</v>
      </c>
      <c r="AR1287" s="140"/>
      <c r="AS1287" s="140"/>
      <c r="AT1287" s="135" t="str">
        <f t="array" ref="AT1287">xlookup($E:$E,'CLV2'!$A:$A,'CLV2'!$F:$F)</f>
        <v>3.LOCAL FRUITS</v>
      </c>
      <c r="AU1287" s="135" t="str">
        <f t="array" ref="AU1287">xlookup($E:$E,'CLV2'!$A:$A,'CLV2'!$G:$G)</f>
        <v>4.Sầu Riêng</v>
      </c>
      <c r="AV1287" s="142"/>
      <c r="AW1287" s="143"/>
      <c r="AX1287" s="144"/>
    </row>
    <row r="1288" ht="22.5" customHeight="1">
      <c r="A1288" s="113"/>
      <c r="B1288" s="114">
        <v>46236.0</v>
      </c>
      <c r="C1288" s="115" t="s">
        <v>1179</v>
      </c>
      <c r="D1288" s="116" t="str">
        <f>VLOOKUP(C1288,'DS ST'!A:B,2,0)</f>
        <v>RS4</v>
      </c>
      <c r="E1288" s="117">
        <v>11024.0</v>
      </c>
      <c r="F1288" s="115" t="s">
        <v>3389</v>
      </c>
      <c r="G1288" s="115" t="s">
        <v>29</v>
      </c>
      <c r="H1288" s="118">
        <v>1.0</v>
      </c>
      <c r="I1288" s="118">
        <v>0.0</v>
      </c>
      <c r="J1288" s="119">
        <f t="shared" si="4"/>
        <v>1</v>
      </c>
      <c r="K1288" s="115" t="s">
        <v>5950</v>
      </c>
      <c r="L1288" s="121" t="str">
        <f t="shared" si="5"/>
        <v>PT160297611024</v>
      </c>
      <c r="M1288" s="219" t="s">
        <v>5951</v>
      </c>
      <c r="N1288" s="122"/>
      <c r="O1288" s="122"/>
      <c r="P1288" s="119">
        <f t="shared" si="6"/>
        <v>1</v>
      </c>
      <c r="Q1288" s="124"/>
      <c r="R1288" s="124"/>
      <c r="S1288" s="124"/>
      <c r="T1288" s="125"/>
      <c r="U1288" s="126" t="s">
        <v>697</v>
      </c>
      <c r="V1288" s="127" t="s">
        <v>1500</v>
      </c>
      <c r="W1288" s="129" t="str">
        <f t="shared" si="7"/>
        <v/>
      </c>
      <c r="X1288" s="129" t="str">
        <f t="shared" si="73"/>
        <v/>
      </c>
      <c r="Y1288" s="154" t="s">
        <v>499</v>
      </c>
      <c r="Z1288" s="131" t="s">
        <v>745</v>
      </c>
      <c r="AA1288" s="124"/>
      <c r="AB1288" s="132"/>
      <c r="AC1288" s="133"/>
      <c r="AD1288" s="134"/>
      <c r="AE1288" s="133"/>
      <c r="AF1288" s="135" t="str">
        <f t="array" ref="AF1288">xlookup($E:$E,'CLV2'!$A:$A,'CLV2'!E:E)</f>
        <v>2.VEGETABLES</v>
      </c>
      <c r="AG1288" s="135" t="str">
        <f t="shared" si="10"/>
        <v>Pack</v>
      </c>
      <c r="AH1288" s="136">
        <f t="shared" si="11"/>
        <v>1</v>
      </c>
      <c r="AI1288" s="137">
        <f t="array" ref="AI1288">XLOOKUP(E1288,'Đơn giá'!A:A,'Đơn giá'!D:D)</f>
        <v>8000</v>
      </c>
      <c r="AJ1288" s="138">
        <f t="shared" si="12"/>
        <v>8000</v>
      </c>
      <c r="AK1288" s="138">
        <f t="shared" si="13"/>
        <v>0</v>
      </c>
      <c r="AL1288" s="138">
        <f t="shared" si="14"/>
        <v>0</v>
      </c>
      <c r="AM1288" s="138">
        <f t="shared" si="15"/>
        <v>8000</v>
      </c>
      <c r="AN1288" s="138">
        <f t="shared" si="16"/>
        <v>0</v>
      </c>
      <c r="AO1288" s="139" t="str">
        <f t="array" ref="AO1288">XLOOKUP($D:$D,'DS ST'!$J:$J,'DS ST'!K:K)</f>
        <v>SC005375 - Trần Văn Hiếu</v>
      </c>
      <c r="AP1288" s="139" t="str">
        <f t="array" ref="AP1288">XLOOKUP($D:$D,'DS ST'!$J:$J,'DS ST'!L:L)</f>
        <v>Võ Thị Huệ</v>
      </c>
      <c r="AQ1288" s="139" t="str">
        <f t="array" ref="AQ1288">XLOOKUP($D:$D,'DS ST'!$J:$J,'DS ST'!M:M)</f>
        <v>HCM 014</v>
      </c>
      <c r="AR1288" s="140"/>
      <c r="AS1288" s="140"/>
      <c r="AT1288" s="135" t="str">
        <f t="array" ref="AT1288">xlookup($E:$E,'CLV2'!$A:$A,'CLV2'!$F:$F)</f>
        <v>3.HERBS</v>
      </c>
      <c r="AU1288" s="135" t="str">
        <f t="array" ref="AU1288">xlookup($E:$E,'CLV2'!$A:$A,'CLV2'!$G:$G)</f>
        <v>4.Rau Thơm, Rau Nêm</v>
      </c>
      <c r="AV1288" s="142"/>
      <c r="AW1288" s="143"/>
      <c r="AX1288" s="144"/>
    </row>
    <row r="1289" ht="22.5" customHeight="1">
      <c r="A1289" s="113"/>
      <c r="B1289" s="114">
        <v>46236.0</v>
      </c>
      <c r="C1289" s="115" t="s">
        <v>1179</v>
      </c>
      <c r="D1289" s="116" t="str">
        <f>VLOOKUP(C1289,'DS ST'!A:B,2,0)</f>
        <v>RS4</v>
      </c>
      <c r="E1289" s="117">
        <v>1100816.0</v>
      </c>
      <c r="F1289" s="115" t="s">
        <v>919</v>
      </c>
      <c r="G1289" s="115" t="s">
        <v>104</v>
      </c>
      <c r="H1289" s="118">
        <v>16.0</v>
      </c>
      <c r="I1289" s="118">
        <v>15.76</v>
      </c>
      <c r="J1289" s="119">
        <f t="shared" si="4"/>
        <v>0.24</v>
      </c>
      <c r="K1289" s="115" t="s">
        <v>5950</v>
      </c>
      <c r="L1289" s="121" t="str">
        <f t="shared" si="5"/>
        <v>PT16029761100816</v>
      </c>
      <c r="M1289" s="219" t="s">
        <v>5951</v>
      </c>
      <c r="N1289" s="122">
        <v>0.2400000000000002</v>
      </c>
      <c r="O1289" s="122"/>
      <c r="P1289" s="119">
        <f t="shared" si="6"/>
        <v>0</v>
      </c>
      <c r="Q1289" s="124"/>
      <c r="R1289" s="124"/>
      <c r="S1289" s="124"/>
      <c r="T1289" s="125" t="s">
        <v>695</v>
      </c>
      <c r="U1289" s="126" t="s">
        <v>697</v>
      </c>
      <c r="V1289" s="127" t="s">
        <v>492</v>
      </c>
      <c r="W1289" s="129" t="str">
        <f t="shared" si="7"/>
        <v>Hao hụt</v>
      </c>
      <c r="X1289" s="129" t="str">
        <f t="shared" si="73"/>
        <v/>
      </c>
      <c r="Y1289" s="154" t="s">
        <v>499</v>
      </c>
      <c r="Z1289" s="131" t="s">
        <v>745</v>
      </c>
      <c r="AA1289" s="124"/>
      <c r="AB1289" s="132"/>
      <c r="AC1289" s="133"/>
      <c r="AD1289" s="134"/>
      <c r="AE1289" s="133"/>
      <c r="AF1289" s="135" t="str">
        <f t="array" ref="AF1289">xlookup($E:$E,'CLV2'!$A:$A,'CLV2'!E:E)</f>
        <v>2.FRUITS</v>
      </c>
      <c r="AG1289" s="135" t="str">
        <f t="shared" si="10"/>
        <v>KG</v>
      </c>
      <c r="AH1289" s="136">
        <f t="shared" si="11"/>
        <v>0.015</v>
      </c>
      <c r="AI1289" s="137">
        <f t="array" ref="AI1289">XLOOKUP(E1289,'Đơn giá'!A:A,'Đơn giá'!D:D)</f>
        <v>19000</v>
      </c>
      <c r="AJ1289" s="138">
        <f t="shared" si="12"/>
        <v>4560</v>
      </c>
      <c r="AK1289" s="138">
        <f t="shared" si="13"/>
        <v>4560</v>
      </c>
      <c r="AL1289" s="138">
        <f t="shared" si="14"/>
        <v>0</v>
      </c>
      <c r="AM1289" s="138">
        <f t="shared" si="15"/>
        <v>0</v>
      </c>
      <c r="AN1289" s="138">
        <f t="shared" si="16"/>
        <v>0</v>
      </c>
      <c r="AO1289" s="139" t="str">
        <f t="array" ref="AO1289">XLOOKUP($D:$D,'DS ST'!$J:$J,'DS ST'!K:K)</f>
        <v>SC005375 - Trần Văn Hiếu</v>
      </c>
      <c r="AP1289" s="139" t="str">
        <f t="array" ref="AP1289">XLOOKUP($D:$D,'DS ST'!$J:$J,'DS ST'!L:L)</f>
        <v>Võ Thị Huệ</v>
      </c>
      <c r="AQ1289" s="139" t="str">
        <f t="array" ref="AQ1289">XLOOKUP($D:$D,'DS ST'!$J:$J,'DS ST'!M:M)</f>
        <v>HCM 014</v>
      </c>
      <c r="AR1289" s="140"/>
      <c r="AS1289" s="140"/>
      <c r="AT1289" s="135" t="str">
        <f t="array" ref="AT1289">xlookup($E:$E,'CLV2'!$A:$A,'CLV2'!$F:$F)</f>
        <v>3.LOCAL FRUITS</v>
      </c>
      <c r="AU1289" s="135" t="str">
        <f t="array" ref="AU1289">xlookup($E:$E,'CLV2'!$A:$A,'CLV2'!$G:$G)</f>
        <v>4.Dưa Hấu</v>
      </c>
      <c r="AV1289" s="142"/>
      <c r="AW1289" s="143"/>
      <c r="AX1289" s="144"/>
    </row>
    <row r="1290" ht="22.5" customHeight="1">
      <c r="A1290" s="113"/>
      <c r="B1290" s="114">
        <v>46236.0</v>
      </c>
      <c r="C1290" s="115" t="s">
        <v>1179</v>
      </c>
      <c r="D1290" s="116" t="str">
        <f>VLOOKUP(C1290,'DS ST'!A:B,2,0)</f>
        <v>RS4</v>
      </c>
      <c r="E1290" s="117">
        <v>1100992.0</v>
      </c>
      <c r="F1290" s="115" t="s">
        <v>641</v>
      </c>
      <c r="G1290" s="115" t="s">
        <v>104</v>
      </c>
      <c r="H1290" s="118">
        <v>9.9</v>
      </c>
      <c r="I1290" s="118">
        <v>9.58</v>
      </c>
      <c r="J1290" s="119">
        <f t="shared" si="4"/>
        <v>0.32</v>
      </c>
      <c r="K1290" s="115" t="s">
        <v>5950</v>
      </c>
      <c r="L1290" s="121" t="str">
        <f t="shared" si="5"/>
        <v>PT16029761100992</v>
      </c>
      <c r="M1290" s="219" t="s">
        <v>5951</v>
      </c>
      <c r="N1290" s="122"/>
      <c r="O1290" s="122">
        <v>0.3200000000000003</v>
      </c>
      <c r="P1290" s="119">
        <f t="shared" si="6"/>
        <v>0</v>
      </c>
      <c r="Q1290" s="153" t="s">
        <v>5952</v>
      </c>
      <c r="R1290" s="124"/>
      <c r="S1290" s="124"/>
      <c r="T1290" s="125"/>
      <c r="U1290" s="126" t="s">
        <v>697</v>
      </c>
      <c r="V1290" s="127" t="s">
        <v>3037</v>
      </c>
      <c r="W1290" s="129" t="str">
        <f t="shared" si="7"/>
        <v/>
      </c>
      <c r="X1290" s="129" t="str">
        <f t="shared" si="73"/>
        <v>Siêu thị</v>
      </c>
      <c r="Y1290" s="154"/>
      <c r="Z1290" s="131" t="s">
        <v>745</v>
      </c>
      <c r="AA1290" s="124"/>
      <c r="AB1290" s="132"/>
      <c r="AC1290" s="133"/>
      <c r="AD1290" s="134"/>
      <c r="AE1290" s="133"/>
      <c r="AF1290" s="135" t="str">
        <f t="array" ref="AF1290">xlookup($E:$E,'CLV2'!$A:$A,'CLV2'!E:E)</f>
        <v>2.FRUITS</v>
      </c>
      <c r="AG1290" s="135" t="str">
        <f t="shared" si="10"/>
        <v>KG</v>
      </c>
      <c r="AH1290" s="136">
        <f t="shared" si="11"/>
        <v>0.03232323232</v>
      </c>
      <c r="AI1290" s="137">
        <f t="array" ref="AI1290">XLOOKUP(E1290,'Đơn giá'!A:A,'Đơn giá'!D:D)</f>
        <v>37000</v>
      </c>
      <c r="AJ1290" s="138">
        <f t="shared" si="12"/>
        <v>11840</v>
      </c>
      <c r="AK1290" s="138">
        <f t="shared" si="13"/>
        <v>0</v>
      </c>
      <c r="AL1290" s="138">
        <f t="shared" si="14"/>
        <v>11840</v>
      </c>
      <c r="AM1290" s="138">
        <f t="shared" si="15"/>
        <v>0</v>
      </c>
      <c r="AN1290" s="138">
        <f t="shared" si="16"/>
        <v>0</v>
      </c>
      <c r="AO1290" s="139" t="str">
        <f t="array" ref="AO1290">XLOOKUP($D:$D,'DS ST'!$J:$J,'DS ST'!K:K)</f>
        <v>SC005375 - Trần Văn Hiếu</v>
      </c>
      <c r="AP1290" s="139" t="str">
        <f t="array" ref="AP1290">XLOOKUP($D:$D,'DS ST'!$J:$J,'DS ST'!L:L)</f>
        <v>Võ Thị Huệ</v>
      </c>
      <c r="AQ1290" s="139" t="str">
        <f t="array" ref="AQ1290">XLOOKUP($D:$D,'DS ST'!$J:$J,'DS ST'!M:M)</f>
        <v>HCM 014</v>
      </c>
      <c r="AR1290" s="140"/>
      <c r="AS1290" s="140"/>
      <c r="AT1290" s="135" t="str">
        <f t="array" ref="AT1290">xlookup($E:$E,'CLV2'!$A:$A,'CLV2'!$F:$F)</f>
        <v>3.LOCAL FRUITS</v>
      </c>
      <c r="AU1290" s="135" t="str">
        <f t="array" ref="AU1290">xlookup($E:$E,'CLV2'!$A:$A,'CLV2'!$G:$G)</f>
        <v>4.Dưa Lưới</v>
      </c>
      <c r="AV1290" s="142"/>
      <c r="AW1290" s="143"/>
      <c r="AX1290" s="144"/>
    </row>
    <row r="1291" ht="22.5" customHeight="1">
      <c r="A1291" s="113"/>
      <c r="B1291" s="114">
        <v>46236.0</v>
      </c>
      <c r="C1291" s="115" t="s">
        <v>1179</v>
      </c>
      <c r="D1291" s="116" t="str">
        <f>VLOOKUP(C1291,'DS ST'!A:B,2,0)</f>
        <v>RS4</v>
      </c>
      <c r="E1291" s="117">
        <v>1101812.0</v>
      </c>
      <c r="F1291" s="115" t="s">
        <v>1177</v>
      </c>
      <c r="G1291" s="115" t="s">
        <v>104</v>
      </c>
      <c r="H1291" s="118">
        <v>14.9</v>
      </c>
      <c r="I1291" s="118">
        <v>14.77</v>
      </c>
      <c r="J1291" s="119">
        <f t="shared" si="4"/>
        <v>0.13</v>
      </c>
      <c r="K1291" s="115" t="s">
        <v>5950</v>
      </c>
      <c r="L1291" s="121" t="str">
        <f t="shared" si="5"/>
        <v>PT16029761101812</v>
      </c>
      <c r="M1291" s="219" t="s">
        <v>5951</v>
      </c>
      <c r="N1291" s="122">
        <v>0.13000000000000078</v>
      </c>
      <c r="O1291" s="122"/>
      <c r="P1291" s="119">
        <f t="shared" si="6"/>
        <v>0</v>
      </c>
      <c r="Q1291" s="124"/>
      <c r="R1291" s="124"/>
      <c r="S1291" s="124"/>
      <c r="T1291" s="125" t="s">
        <v>3271</v>
      </c>
      <c r="U1291" s="126" t="s">
        <v>697</v>
      </c>
      <c r="V1291" s="127" t="s">
        <v>492</v>
      </c>
      <c r="W1291" s="129" t="str">
        <f t="shared" si="7"/>
        <v>Hao hụt</v>
      </c>
      <c r="X1291" s="129" t="str">
        <f t="shared" si="73"/>
        <v/>
      </c>
      <c r="Y1291" s="154" t="s">
        <v>499</v>
      </c>
      <c r="Z1291" s="131" t="s">
        <v>745</v>
      </c>
      <c r="AA1291" s="124"/>
      <c r="AB1291" s="132"/>
      <c r="AC1291" s="133"/>
      <c r="AD1291" s="134"/>
      <c r="AE1291" s="133"/>
      <c r="AF1291" s="135" t="str">
        <f t="array" ref="AF1291">xlookup($E:$E,'CLV2'!$A:$A,'CLV2'!E:E)</f>
        <v>2.FRUITS</v>
      </c>
      <c r="AG1291" s="135" t="str">
        <f t="shared" si="10"/>
        <v>KG</v>
      </c>
      <c r="AH1291" s="136">
        <f t="shared" si="11"/>
        <v>0.008724832215</v>
      </c>
      <c r="AI1291" s="137">
        <f t="array" ref="AI1291">XLOOKUP(E1291,'Đơn giá'!A:A,'Đơn giá'!D:D)</f>
        <v>23000</v>
      </c>
      <c r="AJ1291" s="138">
        <f t="shared" si="12"/>
        <v>2990</v>
      </c>
      <c r="AK1291" s="138">
        <f t="shared" si="13"/>
        <v>2990</v>
      </c>
      <c r="AL1291" s="138">
        <f t="shared" si="14"/>
        <v>0</v>
      </c>
      <c r="AM1291" s="138">
        <f t="shared" si="15"/>
        <v>0</v>
      </c>
      <c r="AN1291" s="138">
        <f t="shared" si="16"/>
        <v>0</v>
      </c>
      <c r="AO1291" s="139" t="str">
        <f t="array" ref="AO1291">XLOOKUP($D:$D,'DS ST'!$J:$J,'DS ST'!K:K)</f>
        <v>SC005375 - Trần Văn Hiếu</v>
      </c>
      <c r="AP1291" s="139" t="str">
        <f t="array" ref="AP1291">XLOOKUP($D:$D,'DS ST'!$J:$J,'DS ST'!L:L)</f>
        <v>Võ Thị Huệ</v>
      </c>
      <c r="AQ1291" s="139" t="str">
        <f t="array" ref="AQ1291">XLOOKUP($D:$D,'DS ST'!$J:$J,'DS ST'!M:M)</f>
        <v>HCM 014</v>
      </c>
      <c r="AR1291" s="140"/>
      <c r="AS1291" s="140"/>
      <c r="AT1291" s="135" t="str">
        <f t="array" ref="AT1291">xlookup($E:$E,'CLV2'!$A:$A,'CLV2'!$F:$F)</f>
        <v>3.LOCAL FRUITS</v>
      </c>
      <c r="AU1291" s="135" t="str">
        <f t="array" ref="AU1291">xlookup($E:$E,'CLV2'!$A:$A,'CLV2'!$G:$G)</f>
        <v>4.Dưa Hấu</v>
      </c>
      <c r="AV1291" s="142"/>
      <c r="AW1291" s="143"/>
      <c r="AX1291" s="144"/>
    </row>
    <row r="1292" ht="22.5" customHeight="1">
      <c r="A1292" s="113"/>
      <c r="B1292" s="114">
        <v>46236.0</v>
      </c>
      <c r="C1292" s="115" t="s">
        <v>1050</v>
      </c>
      <c r="D1292" s="116" t="str">
        <f>VLOOKUP(C1292,'DS ST'!A:B,2,0)</f>
        <v>MZK</v>
      </c>
      <c r="E1292" s="117">
        <v>1100816.0</v>
      </c>
      <c r="F1292" s="115" t="s">
        <v>919</v>
      </c>
      <c r="G1292" s="115" t="s">
        <v>104</v>
      </c>
      <c r="H1292" s="118">
        <v>14.7</v>
      </c>
      <c r="I1292" s="118">
        <v>14.535</v>
      </c>
      <c r="J1292" s="119">
        <f t="shared" si="4"/>
        <v>0.165</v>
      </c>
      <c r="K1292" s="115" t="s">
        <v>5953</v>
      </c>
      <c r="L1292" s="121" t="str">
        <f t="shared" si="5"/>
        <v>PT16029751100816</v>
      </c>
      <c r="M1292" s="219" t="s">
        <v>5954</v>
      </c>
      <c r="N1292" s="122">
        <v>0.16499999999999915</v>
      </c>
      <c r="O1292" s="122"/>
      <c r="P1292" s="119">
        <f t="shared" si="6"/>
        <v>0</v>
      </c>
      <c r="Q1292" s="124"/>
      <c r="R1292" s="124"/>
      <c r="S1292" s="124"/>
      <c r="T1292" s="125" t="s">
        <v>695</v>
      </c>
      <c r="U1292" s="126" t="s">
        <v>697</v>
      </c>
      <c r="V1292" s="127" t="s">
        <v>492</v>
      </c>
      <c r="W1292" s="129" t="str">
        <f t="shared" si="7"/>
        <v>Hao hụt</v>
      </c>
      <c r="X1292" s="129" t="str">
        <f t="shared" si="73"/>
        <v/>
      </c>
      <c r="Y1292" s="154" t="s">
        <v>499</v>
      </c>
      <c r="Z1292" s="131" t="s">
        <v>745</v>
      </c>
      <c r="AA1292" s="124"/>
      <c r="AB1292" s="132"/>
      <c r="AC1292" s="133"/>
      <c r="AD1292" s="134"/>
      <c r="AE1292" s="133"/>
      <c r="AF1292" s="135" t="str">
        <f t="array" ref="AF1292">xlookup($E:$E,'CLV2'!$A:$A,'CLV2'!E:E)</f>
        <v>2.FRUITS</v>
      </c>
      <c r="AG1292" s="135" t="str">
        <f t="shared" si="10"/>
        <v>KG</v>
      </c>
      <c r="AH1292" s="136">
        <f t="shared" si="11"/>
        <v>0.0112244898</v>
      </c>
      <c r="AI1292" s="137">
        <f t="array" ref="AI1292">XLOOKUP(E1292,'Đơn giá'!A:A,'Đơn giá'!D:D)</f>
        <v>19000</v>
      </c>
      <c r="AJ1292" s="138">
        <f t="shared" si="12"/>
        <v>3135</v>
      </c>
      <c r="AK1292" s="138">
        <f t="shared" si="13"/>
        <v>3135</v>
      </c>
      <c r="AL1292" s="138">
        <f t="shared" si="14"/>
        <v>0</v>
      </c>
      <c r="AM1292" s="138">
        <f t="shared" si="15"/>
        <v>0</v>
      </c>
      <c r="AN1292" s="138">
        <f t="shared" si="16"/>
        <v>0</v>
      </c>
      <c r="AO1292" s="139" t="str">
        <f t="array" ref="AO1292">XLOOKUP($D:$D,'DS ST'!$J:$J,'DS ST'!K:K)</f>
        <v>SC005255 - Hồng Trọng Nghĩa</v>
      </c>
      <c r="AP1292" s="139" t="str">
        <f t="array" ref="AP1292">XLOOKUP($D:$D,'DS ST'!$J:$J,'DS ST'!L:L)</f>
        <v>Võ Thị Huệ</v>
      </c>
      <c r="AQ1292" s="139" t="str">
        <f t="array" ref="AQ1292">XLOOKUP($D:$D,'DS ST'!$J:$J,'DS ST'!M:M)</f>
        <v>HCM 022</v>
      </c>
      <c r="AR1292" s="140"/>
      <c r="AS1292" s="140"/>
      <c r="AT1292" s="135" t="str">
        <f t="array" ref="AT1292">xlookup($E:$E,'CLV2'!$A:$A,'CLV2'!$F:$F)</f>
        <v>3.LOCAL FRUITS</v>
      </c>
      <c r="AU1292" s="135" t="str">
        <f t="array" ref="AU1292">xlookup($E:$E,'CLV2'!$A:$A,'CLV2'!$G:$G)</f>
        <v>4.Dưa Hấu</v>
      </c>
      <c r="AV1292" s="142"/>
      <c r="AW1292" s="143"/>
      <c r="AX1292" s="144"/>
    </row>
    <row r="1293" ht="22.5" customHeight="1">
      <c r="A1293" s="113"/>
      <c r="B1293" s="114">
        <v>46236.0</v>
      </c>
      <c r="C1293" s="115" t="s">
        <v>1050</v>
      </c>
      <c r="D1293" s="116" t="str">
        <f>VLOOKUP(C1293,'DS ST'!A:B,2,0)</f>
        <v>MZK</v>
      </c>
      <c r="E1293" s="117">
        <v>1101592.0</v>
      </c>
      <c r="F1293" s="115" t="s">
        <v>1161</v>
      </c>
      <c r="G1293" s="115" t="s">
        <v>104</v>
      </c>
      <c r="H1293" s="118">
        <v>10.6</v>
      </c>
      <c r="I1293" s="118">
        <v>10.45</v>
      </c>
      <c r="J1293" s="119">
        <f t="shared" si="4"/>
        <v>0.15</v>
      </c>
      <c r="K1293" s="115" t="s">
        <v>5953</v>
      </c>
      <c r="L1293" s="121" t="str">
        <f t="shared" si="5"/>
        <v>PT16029751101592</v>
      </c>
      <c r="M1293" s="219" t="s">
        <v>5954</v>
      </c>
      <c r="N1293" s="122">
        <v>0.15000000000000036</v>
      </c>
      <c r="O1293" s="122"/>
      <c r="P1293" s="119">
        <f t="shared" si="6"/>
        <v>0</v>
      </c>
      <c r="Q1293" s="124"/>
      <c r="R1293" s="124"/>
      <c r="S1293" s="124"/>
      <c r="T1293" s="125" t="s">
        <v>695</v>
      </c>
      <c r="U1293" s="126" t="s">
        <v>697</v>
      </c>
      <c r="V1293" s="127" t="s">
        <v>492</v>
      </c>
      <c r="W1293" s="129" t="str">
        <f t="shared" si="7"/>
        <v>Hao hụt</v>
      </c>
      <c r="X1293" s="129" t="str">
        <f t="shared" si="73"/>
        <v/>
      </c>
      <c r="Y1293" s="154" t="s">
        <v>499</v>
      </c>
      <c r="Z1293" s="131" t="s">
        <v>745</v>
      </c>
      <c r="AA1293" s="124"/>
      <c r="AB1293" s="132"/>
      <c r="AC1293" s="133"/>
      <c r="AD1293" s="134"/>
      <c r="AE1293" s="133"/>
      <c r="AF1293" s="135" t="str">
        <f t="array" ref="AF1293">xlookup($E:$E,'CLV2'!$A:$A,'CLV2'!E:E)</f>
        <v>2.FRUITS</v>
      </c>
      <c r="AG1293" s="135" t="str">
        <f t="shared" si="10"/>
        <v>KG</v>
      </c>
      <c r="AH1293" s="136">
        <f t="shared" si="11"/>
        <v>0.0141509434</v>
      </c>
      <c r="AI1293" s="137">
        <f t="array" ref="AI1293">XLOOKUP(E1293,'Đơn giá'!A:A,'Đơn giá'!D:D)</f>
        <v>73000</v>
      </c>
      <c r="AJ1293" s="138">
        <f t="shared" si="12"/>
        <v>10950</v>
      </c>
      <c r="AK1293" s="138">
        <f t="shared" si="13"/>
        <v>10950</v>
      </c>
      <c r="AL1293" s="138">
        <f t="shared" si="14"/>
        <v>0</v>
      </c>
      <c r="AM1293" s="138">
        <f t="shared" si="15"/>
        <v>0</v>
      </c>
      <c r="AN1293" s="138">
        <f t="shared" si="16"/>
        <v>0</v>
      </c>
      <c r="AO1293" s="139" t="str">
        <f t="array" ref="AO1293">XLOOKUP($D:$D,'DS ST'!$J:$J,'DS ST'!K:K)</f>
        <v>SC005255 - Hồng Trọng Nghĩa</v>
      </c>
      <c r="AP1293" s="139" t="str">
        <f t="array" ref="AP1293">XLOOKUP($D:$D,'DS ST'!$J:$J,'DS ST'!L:L)</f>
        <v>Võ Thị Huệ</v>
      </c>
      <c r="AQ1293" s="139" t="str">
        <f t="array" ref="AQ1293">XLOOKUP($D:$D,'DS ST'!$J:$J,'DS ST'!M:M)</f>
        <v>HCM 022</v>
      </c>
      <c r="AR1293" s="140"/>
      <c r="AS1293" s="140"/>
      <c r="AT1293" s="135" t="str">
        <f t="array" ref="AT1293">xlookup($E:$E,'CLV2'!$A:$A,'CLV2'!$F:$F)</f>
        <v>3.LOCAL FRUITS</v>
      </c>
      <c r="AU1293" s="135" t="str">
        <f t="array" ref="AU1293">xlookup($E:$E,'CLV2'!$A:$A,'CLV2'!$G:$G)</f>
        <v>4.Sầu Riêng</v>
      </c>
      <c r="AV1293" s="142"/>
      <c r="AW1293" s="143"/>
      <c r="AX1293" s="144"/>
    </row>
    <row r="1294" ht="22.5" customHeight="1">
      <c r="A1294" s="113"/>
      <c r="B1294" s="114">
        <v>46236.0</v>
      </c>
      <c r="C1294" s="115" t="s">
        <v>1246</v>
      </c>
      <c r="D1294" s="116" t="str">
        <f>VLOOKUP(C1294,'DS ST'!A:B,2,0)</f>
        <v>VLA</v>
      </c>
      <c r="E1294" s="117">
        <v>10078.0</v>
      </c>
      <c r="F1294" s="115" t="s">
        <v>1581</v>
      </c>
      <c r="G1294" s="115" t="s">
        <v>29</v>
      </c>
      <c r="H1294" s="118">
        <v>1.0</v>
      </c>
      <c r="I1294" s="118">
        <v>0.0</v>
      </c>
      <c r="J1294" s="119">
        <f t="shared" si="4"/>
        <v>1</v>
      </c>
      <c r="K1294" s="115" t="s">
        <v>5955</v>
      </c>
      <c r="L1294" s="121" t="str">
        <f t="shared" si="5"/>
        <v>PT160297410078</v>
      </c>
      <c r="M1294" s="219" t="s">
        <v>5956</v>
      </c>
      <c r="N1294" s="122"/>
      <c r="O1294" s="187">
        <v>1.0</v>
      </c>
      <c r="P1294" s="119">
        <f t="shared" si="6"/>
        <v>0</v>
      </c>
      <c r="Q1294" s="153" t="s">
        <v>5957</v>
      </c>
      <c r="R1294" s="124"/>
      <c r="S1294" s="124"/>
      <c r="T1294" s="125"/>
      <c r="U1294" s="126" t="s">
        <v>697</v>
      </c>
      <c r="V1294" s="127" t="s">
        <v>1162</v>
      </c>
      <c r="W1294" s="129" t="str">
        <f t="shared" si="7"/>
        <v/>
      </c>
      <c r="X1294" s="129" t="str">
        <f t="shared" si="73"/>
        <v>Siêu thị</v>
      </c>
      <c r="Y1294" s="130" t="str">
        <f t="shared" ref="Y1294:Y1295" si="78">IF(N(P1294)&lt;=0,"",IF(OR(T1294="Hình KDB",T1294="Hình tele",ISNUMBER(SEARCH("Hình KDB",T1294)),ISNUMBER(SEARCH("Hình tele",T1294)),ISNUMBER(SEARCH("sai code",T1294)),ISNUMBER(SEARCH("Thiếu kiện",U1294))),"Kho rau",IF(AND(T1294&lt;&gt;"Hình KDB",T1294&lt;&gt;"Hình tele"),"Chưa xác định",IF(N(O1294)&gt;0,IF(OR(T1294="Hình KDB",T1294="Hình tele",ISNUMBER(SEARCH("Hình KDB",T1294)),ISNUMBER(SEARCH("Hình tele",T1294)),ISNUMBER(SEARCH("sai code",T1294)),ISNUMBER(SEARCH("Thiếu kiện",U1294))),"Kho rau","Chưa xác định"),IF(OR(T1294="Hình KDB",T1294="Hình tele",ISNUMBER(SEARCH("Hình KDB",T1294)),ISNUMBER(SEARCH("Hình tele",T1294)),ISNUMBER(SEARCH("sai code",T1294)),ISNUMBER(SEARCH("Thiếu kiện",U1294))),"Kho rau",IF(V1294="Chưa xác định","Chưa xác định",IF(OR(V1294="DC giao thiếu",V1294="TX giao thiếu kiện",V1294="Hàng không đạt CL"),"Kho rau","")))))))</f>
        <v/>
      </c>
      <c r="Z1294" s="131" t="s">
        <v>745</v>
      </c>
      <c r="AA1294" s="124"/>
      <c r="AB1294" s="132"/>
      <c r="AC1294" s="133"/>
      <c r="AD1294" s="134"/>
      <c r="AE1294" s="133"/>
      <c r="AF1294" s="135" t="str">
        <f t="array" ref="AF1294">xlookup($E:$E,'CLV2'!$A:$A,'CLV2'!E:E)</f>
        <v>2.VEGETABLES</v>
      </c>
      <c r="AG1294" s="135" t="str">
        <f t="shared" si="10"/>
        <v>Pack</v>
      </c>
      <c r="AH1294" s="136">
        <f t="shared" si="11"/>
        <v>1</v>
      </c>
      <c r="AI1294" s="137">
        <f t="array" ref="AI1294">XLOOKUP(E1294,'Đơn giá'!A:A,'Đơn giá'!D:D)</f>
        <v>16815</v>
      </c>
      <c r="AJ1294" s="138">
        <f t="shared" si="12"/>
        <v>16815</v>
      </c>
      <c r="AK1294" s="138">
        <f t="shared" si="13"/>
        <v>0</v>
      </c>
      <c r="AL1294" s="138">
        <f t="shared" si="14"/>
        <v>16815</v>
      </c>
      <c r="AM1294" s="138">
        <f t="shared" si="15"/>
        <v>0</v>
      </c>
      <c r="AN1294" s="138">
        <f t="shared" si="16"/>
        <v>0</v>
      </c>
      <c r="AO1294" s="139" t="str">
        <f t="array" ref="AO1294">XLOOKUP($D:$D,'DS ST'!$J:$J,'DS ST'!K:K)</f>
        <v>SC005375 - Trần Văn Hiếu</v>
      </c>
      <c r="AP1294" s="139" t="str">
        <f t="array" ref="AP1294">XLOOKUP($D:$D,'DS ST'!$J:$J,'DS ST'!L:L)</f>
        <v>Võ Thị Huệ</v>
      </c>
      <c r="AQ1294" s="139" t="str">
        <f t="array" ref="AQ1294">XLOOKUP($D:$D,'DS ST'!$J:$J,'DS ST'!M:M)</f>
        <v>HCM 014</v>
      </c>
      <c r="AR1294" s="140"/>
      <c r="AS1294" s="140"/>
      <c r="AT1294" s="135" t="str">
        <f t="array" ref="AT1294">xlookup($E:$E,'CLV2'!$A:$A,'CLV2'!$F:$F)</f>
        <v>3.LEAFY VEGGIES</v>
      </c>
      <c r="AU1294" s="135" t="str">
        <f t="array" ref="AU1294">xlookup($E:$E,'CLV2'!$A:$A,'CLV2'!$G:$G)</f>
        <v>4.Rau Cải</v>
      </c>
      <c r="AV1294" s="142"/>
      <c r="AW1294" s="143"/>
      <c r="AX1294" s="144"/>
    </row>
    <row r="1295" ht="22.5" customHeight="1">
      <c r="A1295" s="113"/>
      <c r="B1295" s="114">
        <v>46236.0</v>
      </c>
      <c r="C1295" s="115" t="s">
        <v>1246</v>
      </c>
      <c r="D1295" s="116" t="str">
        <f>VLOOKUP(C1295,'DS ST'!A:B,2,0)</f>
        <v>VLA</v>
      </c>
      <c r="E1295" s="117">
        <v>10962.0</v>
      </c>
      <c r="F1295" s="115" t="s">
        <v>848</v>
      </c>
      <c r="G1295" s="115" t="s">
        <v>29</v>
      </c>
      <c r="H1295" s="118">
        <v>3.0</v>
      </c>
      <c r="I1295" s="118">
        <v>0.0</v>
      </c>
      <c r="J1295" s="119">
        <f t="shared" si="4"/>
        <v>3</v>
      </c>
      <c r="K1295" s="115" t="s">
        <v>5955</v>
      </c>
      <c r="L1295" s="121" t="str">
        <f t="shared" si="5"/>
        <v>PT160297410962</v>
      </c>
      <c r="M1295" s="219" t="s">
        <v>5956</v>
      </c>
      <c r="N1295" s="122"/>
      <c r="O1295" s="122"/>
      <c r="P1295" s="119">
        <f t="shared" si="6"/>
        <v>3</v>
      </c>
      <c r="Q1295" s="124"/>
      <c r="R1295" s="124"/>
      <c r="S1295" s="124"/>
      <c r="T1295" s="125"/>
      <c r="U1295" s="126" t="s">
        <v>697</v>
      </c>
      <c r="V1295" s="127" t="s">
        <v>1500</v>
      </c>
      <c r="W1295" s="129" t="str">
        <f t="shared" si="7"/>
        <v/>
      </c>
      <c r="X1295" s="129" t="str">
        <f t="shared" si="73"/>
        <v/>
      </c>
      <c r="Y1295" s="130" t="str">
        <f t="shared" si="78"/>
        <v>Chưa xác định</v>
      </c>
      <c r="Z1295" s="131" t="s">
        <v>3828</v>
      </c>
      <c r="AA1295" s="124"/>
      <c r="AB1295" s="132"/>
      <c r="AC1295" s="133"/>
      <c r="AD1295" s="134"/>
      <c r="AE1295" s="133"/>
      <c r="AF1295" s="135" t="str">
        <f t="array" ref="AF1295">xlookup($E:$E,'CLV2'!$A:$A,'CLV2'!E:E)</f>
        <v>2.VEGETABLES</v>
      </c>
      <c r="AG1295" s="135" t="str">
        <f t="shared" si="10"/>
        <v>Pack</v>
      </c>
      <c r="AH1295" s="136">
        <f t="shared" si="11"/>
        <v>1</v>
      </c>
      <c r="AI1295" s="137">
        <f t="array" ref="AI1295">XLOOKUP(E1295,'Đơn giá'!A:A,'Đơn giá'!D:D)</f>
        <v>6500</v>
      </c>
      <c r="AJ1295" s="138">
        <f t="shared" si="12"/>
        <v>19500</v>
      </c>
      <c r="AK1295" s="138">
        <f t="shared" si="13"/>
        <v>0</v>
      </c>
      <c r="AL1295" s="138">
        <f t="shared" si="14"/>
        <v>0</v>
      </c>
      <c r="AM1295" s="138">
        <f t="shared" si="15"/>
        <v>0</v>
      </c>
      <c r="AN1295" s="138">
        <f t="shared" si="16"/>
        <v>19500</v>
      </c>
      <c r="AO1295" s="139" t="str">
        <f t="array" ref="AO1295">XLOOKUP($D:$D,'DS ST'!$J:$J,'DS ST'!K:K)</f>
        <v>SC005375 - Trần Văn Hiếu</v>
      </c>
      <c r="AP1295" s="139" t="str">
        <f t="array" ref="AP1295">XLOOKUP($D:$D,'DS ST'!$J:$J,'DS ST'!L:L)</f>
        <v>Võ Thị Huệ</v>
      </c>
      <c r="AQ1295" s="139" t="str">
        <f t="array" ref="AQ1295">XLOOKUP($D:$D,'DS ST'!$J:$J,'DS ST'!M:M)</f>
        <v>HCM 014</v>
      </c>
      <c r="AR1295" s="140"/>
      <c r="AS1295" s="140"/>
      <c r="AT1295" s="135" t="str">
        <f t="array" ref="AT1295">xlookup($E:$E,'CLV2'!$A:$A,'CLV2'!$F:$F)</f>
        <v>3.HERBS</v>
      </c>
      <c r="AU1295" s="135" t="str">
        <f t="array" ref="AU1295">xlookup($E:$E,'CLV2'!$A:$A,'CLV2'!$G:$G)</f>
        <v>4.Rau Thơm, Rau Nêm</v>
      </c>
      <c r="AV1295" s="142"/>
      <c r="AW1295" s="143"/>
      <c r="AX1295" s="144"/>
    </row>
    <row r="1296" ht="22.5" customHeight="1">
      <c r="A1296" s="113"/>
      <c r="B1296" s="114">
        <v>46236.0</v>
      </c>
      <c r="C1296" s="115" t="s">
        <v>1246</v>
      </c>
      <c r="D1296" s="116" t="str">
        <f>VLOOKUP(C1296,'DS ST'!A:B,2,0)</f>
        <v>VLA</v>
      </c>
      <c r="E1296" s="117">
        <v>1100867.0</v>
      </c>
      <c r="F1296" s="115" t="s">
        <v>924</v>
      </c>
      <c r="G1296" s="115" t="s">
        <v>104</v>
      </c>
      <c r="H1296" s="118">
        <v>6.0</v>
      </c>
      <c r="I1296" s="118">
        <v>5.84</v>
      </c>
      <c r="J1296" s="119">
        <f t="shared" si="4"/>
        <v>0.16</v>
      </c>
      <c r="K1296" s="115" t="s">
        <v>5955</v>
      </c>
      <c r="L1296" s="121" t="str">
        <f t="shared" si="5"/>
        <v>PT16029741100867</v>
      </c>
      <c r="M1296" s="219" t="s">
        <v>5956</v>
      </c>
      <c r="N1296" s="122">
        <v>0.16000000000000014</v>
      </c>
      <c r="O1296" s="122"/>
      <c r="P1296" s="119">
        <f t="shared" si="6"/>
        <v>0</v>
      </c>
      <c r="Q1296" s="124"/>
      <c r="R1296" s="124"/>
      <c r="S1296" s="124"/>
      <c r="T1296" s="125" t="s">
        <v>695</v>
      </c>
      <c r="U1296" s="126" t="s">
        <v>697</v>
      </c>
      <c r="V1296" s="127" t="s">
        <v>492</v>
      </c>
      <c r="W1296" s="129" t="str">
        <f t="shared" si="7"/>
        <v>Hao hụt</v>
      </c>
      <c r="X1296" s="129" t="str">
        <f t="shared" si="73"/>
        <v/>
      </c>
      <c r="Y1296" s="154" t="s">
        <v>499</v>
      </c>
      <c r="Z1296" s="131" t="s">
        <v>745</v>
      </c>
      <c r="AA1296" s="124"/>
      <c r="AB1296" s="132"/>
      <c r="AC1296" s="133"/>
      <c r="AD1296" s="134"/>
      <c r="AE1296" s="133"/>
      <c r="AF1296" s="135" t="str">
        <f t="array" ref="AF1296">xlookup($E:$E,'CLV2'!$A:$A,'CLV2'!E:E)</f>
        <v>2.FRUITS</v>
      </c>
      <c r="AG1296" s="135" t="str">
        <f t="shared" si="10"/>
        <v>KG</v>
      </c>
      <c r="AH1296" s="136">
        <f t="shared" si="11"/>
        <v>0.02666666667</v>
      </c>
      <c r="AI1296" s="137">
        <f t="array" ref="AI1296">XLOOKUP(E1296,'Đơn giá'!A:A,'Đơn giá'!D:D)</f>
        <v>33000</v>
      </c>
      <c r="AJ1296" s="138">
        <f t="shared" si="12"/>
        <v>5280</v>
      </c>
      <c r="AK1296" s="138">
        <f t="shared" si="13"/>
        <v>5280</v>
      </c>
      <c r="AL1296" s="138">
        <f t="shared" si="14"/>
        <v>0</v>
      </c>
      <c r="AM1296" s="138">
        <f t="shared" si="15"/>
        <v>0</v>
      </c>
      <c r="AN1296" s="138">
        <f t="shared" si="16"/>
        <v>0</v>
      </c>
      <c r="AO1296" s="139" t="str">
        <f t="array" ref="AO1296">XLOOKUP($D:$D,'DS ST'!$J:$J,'DS ST'!K:K)</f>
        <v>SC005375 - Trần Văn Hiếu</v>
      </c>
      <c r="AP1296" s="139" t="str">
        <f t="array" ref="AP1296">XLOOKUP($D:$D,'DS ST'!$J:$J,'DS ST'!L:L)</f>
        <v>Võ Thị Huệ</v>
      </c>
      <c r="AQ1296" s="139" t="str">
        <f t="array" ref="AQ1296">XLOOKUP($D:$D,'DS ST'!$J:$J,'DS ST'!M:M)</f>
        <v>HCM 014</v>
      </c>
      <c r="AR1296" s="140"/>
      <c r="AS1296" s="140"/>
      <c r="AT1296" s="135" t="str">
        <f t="array" ref="AT1296">xlookup($E:$E,'CLV2'!$A:$A,'CLV2'!$F:$F)</f>
        <v>3.LOCAL FRUITS</v>
      </c>
      <c r="AU1296" s="135" t="str">
        <f t="array" ref="AU1296">xlookup($E:$E,'CLV2'!$A:$A,'CLV2'!$G:$G)</f>
        <v>4.Bưởi</v>
      </c>
      <c r="AV1296" s="142"/>
      <c r="AW1296" s="143"/>
      <c r="AX1296" s="144"/>
    </row>
    <row r="1297" ht="22.5" customHeight="1">
      <c r="A1297" s="113"/>
      <c r="B1297" s="114">
        <v>46236.0</v>
      </c>
      <c r="C1297" s="115" t="s">
        <v>1246</v>
      </c>
      <c r="D1297" s="116" t="str">
        <f>VLOOKUP(C1297,'DS ST'!A:B,2,0)</f>
        <v>VLA</v>
      </c>
      <c r="E1297" s="117">
        <v>8.936077330127E12</v>
      </c>
      <c r="F1297" s="115" t="s">
        <v>2483</v>
      </c>
      <c r="G1297" s="115" t="s">
        <v>29</v>
      </c>
      <c r="H1297" s="118">
        <v>1.0</v>
      </c>
      <c r="I1297" s="118">
        <v>0.0</v>
      </c>
      <c r="J1297" s="119">
        <f t="shared" si="4"/>
        <v>1</v>
      </c>
      <c r="K1297" s="115" t="s">
        <v>5955</v>
      </c>
      <c r="L1297" s="121" t="str">
        <f t="shared" si="5"/>
        <v>PT16029748936077330127</v>
      </c>
      <c r="M1297" s="219" t="s">
        <v>5956</v>
      </c>
      <c r="N1297" s="122"/>
      <c r="O1297" s="187">
        <v>1.0</v>
      </c>
      <c r="P1297" s="119">
        <f t="shared" si="6"/>
        <v>0</v>
      </c>
      <c r="Q1297" s="153" t="s">
        <v>5957</v>
      </c>
      <c r="R1297" s="124"/>
      <c r="S1297" s="124"/>
      <c r="T1297" s="125"/>
      <c r="U1297" s="126" t="s">
        <v>697</v>
      </c>
      <c r="V1297" s="127" t="s">
        <v>1162</v>
      </c>
      <c r="W1297" s="129" t="str">
        <f t="shared" si="7"/>
        <v/>
      </c>
      <c r="X1297" s="129" t="str">
        <f t="shared" si="73"/>
        <v>Siêu thị</v>
      </c>
      <c r="Y1297" s="130" t="str">
        <f t="shared" ref="Y1297:Y1298" si="79">IF(N(P1297)&lt;=0,"",IF(OR(T1297="Hình KDB",T1297="Hình tele",ISNUMBER(SEARCH("Hình KDB",T1297)),ISNUMBER(SEARCH("Hình tele",T1297)),ISNUMBER(SEARCH("sai code",T1297)),ISNUMBER(SEARCH("Thiếu kiện",U1297))),"Kho rau",IF(AND(T1297&lt;&gt;"Hình KDB",T1297&lt;&gt;"Hình tele"),"Chưa xác định",IF(N(O1297)&gt;0,IF(OR(T1297="Hình KDB",T1297="Hình tele",ISNUMBER(SEARCH("Hình KDB",T1297)),ISNUMBER(SEARCH("Hình tele",T1297)),ISNUMBER(SEARCH("sai code",T1297)),ISNUMBER(SEARCH("Thiếu kiện",U1297))),"Kho rau","Chưa xác định"),IF(OR(T1297="Hình KDB",T1297="Hình tele",ISNUMBER(SEARCH("Hình KDB",T1297)),ISNUMBER(SEARCH("Hình tele",T1297)),ISNUMBER(SEARCH("sai code",T1297)),ISNUMBER(SEARCH("Thiếu kiện",U1297))),"Kho rau",IF(V1297="Chưa xác định","Chưa xác định",IF(OR(V1297="DC giao thiếu",V1297="TX giao thiếu kiện",V1297="Hàng không đạt CL"),"Kho rau","")))))))</f>
        <v/>
      </c>
      <c r="Z1297" s="131" t="s">
        <v>745</v>
      </c>
      <c r="AA1297" s="124"/>
      <c r="AB1297" s="132"/>
      <c r="AC1297" s="133"/>
      <c r="AD1297" s="134"/>
      <c r="AE1297" s="133"/>
      <c r="AF1297" s="135" t="str">
        <f t="array" ref="AF1297">xlookup($E:$E,'CLV2'!$A:$A,'CLV2'!E:E)</f>
        <v>2.VEGETABLES</v>
      </c>
      <c r="AG1297" s="135" t="str">
        <f t="shared" si="10"/>
        <v>Pack</v>
      </c>
      <c r="AH1297" s="136">
        <f t="shared" si="11"/>
        <v>1</v>
      </c>
      <c r="AI1297" s="137">
        <f t="array" ref="AI1297">XLOOKUP(E1297,'Đơn giá'!A:A,'Đơn giá'!D:D)</f>
        <v>8883</v>
      </c>
      <c r="AJ1297" s="138">
        <f t="shared" si="12"/>
        <v>8883</v>
      </c>
      <c r="AK1297" s="138">
        <f t="shared" si="13"/>
        <v>0</v>
      </c>
      <c r="AL1297" s="138">
        <f t="shared" si="14"/>
        <v>8883</v>
      </c>
      <c r="AM1297" s="138">
        <f t="shared" si="15"/>
        <v>0</v>
      </c>
      <c r="AN1297" s="138">
        <f t="shared" si="16"/>
        <v>0</v>
      </c>
      <c r="AO1297" s="139" t="str">
        <f t="array" ref="AO1297">XLOOKUP($D:$D,'DS ST'!$J:$J,'DS ST'!K:K)</f>
        <v>SC005375 - Trần Văn Hiếu</v>
      </c>
      <c r="AP1297" s="139" t="str">
        <f t="array" ref="AP1297">XLOOKUP($D:$D,'DS ST'!$J:$J,'DS ST'!L:L)</f>
        <v>Võ Thị Huệ</v>
      </c>
      <c r="AQ1297" s="139" t="str">
        <f t="array" ref="AQ1297">XLOOKUP($D:$D,'DS ST'!$J:$J,'DS ST'!M:M)</f>
        <v>HCM 014</v>
      </c>
      <c r="AR1297" s="140"/>
      <c r="AS1297" s="140"/>
      <c r="AT1297" s="135" t="str">
        <f t="array" ref="AT1297">xlookup($E:$E,'CLV2'!$A:$A,'CLV2'!$F:$F)</f>
        <v>3.HERBS</v>
      </c>
      <c r="AU1297" s="135" t="str">
        <f t="array" ref="AU1297">xlookup($E:$E,'CLV2'!$A:$A,'CLV2'!$G:$G)</f>
        <v>4.Rau Gia Vị Khác</v>
      </c>
      <c r="AV1297" s="142"/>
      <c r="AW1297" s="143"/>
      <c r="AX1297" s="144"/>
    </row>
    <row r="1298" ht="22.5" customHeight="1">
      <c r="A1298" s="113"/>
      <c r="B1298" s="114">
        <v>46236.0</v>
      </c>
      <c r="C1298" s="115" t="s">
        <v>1227</v>
      </c>
      <c r="D1298" s="116" t="str">
        <f>VLOOKUP(C1298,'DS ST'!A:B,2,0)</f>
        <v>TVK</v>
      </c>
      <c r="E1298" s="117">
        <v>8.936210960983E12</v>
      </c>
      <c r="F1298" s="115" t="s">
        <v>4029</v>
      </c>
      <c r="G1298" s="115" t="s">
        <v>836</v>
      </c>
      <c r="H1298" s="118">
        <v>1.0</v>
      </c>
      <c r="I1298" s="118">
        <v>0.0</v>
      </c>
      <c r="J1298" s="119">
        <f t="shared" si="4"/>
        <v>1</v>
      </c>
      <c r="K1298" s="115" t="s">
        <v>5958</v>
      </c>
      <c r="L1298" s="121" t="str">
        <f t="shared" si="5"/>
        <v>PT16029728936210960983</v>
      </c>
      <c r="M1298" s="219" t="s">
        <v>5959</v>
      </c>
      <c r="N1298" s="122"/>
      <c r="O1298" s="122"/>
      <c r="P1298" s="119">
        <f t="shared" si="6"/>
        <v>1</v>
      </c>
      <c r="Q1298" s="124"/>
      <c r="R1298" s="124"/>
      <c r="S1298" s="124"/>
      <c r="T1298" s="125" t="s">
        <v>5960</v>
      </c>
      <c r="U1298" s="126" t="s">
        <v>697</v>
      </c>
      <c r="V1298" s="127" t="s">
        <v>1500</v>
      </c>
      <c r="W1298" s="129" t="str">
        <f t="shared" si="7"/>
        <v/>
      </c>
      <c r="X1298" s="129" t="str">
        <f t="shared" si="73"/>
        <v/>
      </c>
      <c r="Y1298" s="130" t="str">
        <f t="shared" si="79"/>
        <v>Kho rau</v>
      </c>
      <c r="Z1298" s="131" t="s">
        <v>745</v>
      </c>
      <c r="AA1298" s="124"/>
      <c r="AB1298" s="132"/>
      <c r="AC1298" s="133"/>
      <c r="AD1298" s="134"/>
      <c r="AE1298" s="133"/>
      <c r="AF1298" s="135" t="str">
        <f t="array" ref="AF1298">xlookup($E:$E,'CLV2'!$A:$A,'CLV2'!E:E)</f>
        <v>2.VEGETABLES</v>
      </c>
      <c r="AG1298" s="135" t="str">
        <f t="shared" si="10"/>
        <v>Pack</v>
      </c>
      <c r="AH1298" s="136">
        <f t="shared" si="11"/>
        <v>1</v>
      </c>
      <c r="AI1298" s="137">
        <f t="array" ref="AI1298">XLOOKUP(E1298,'Đơn giá'!A:A,'Đơn giá'!D:D)</f>
        <v>20700</v>
      </c>
      <c r="AJ1298" s="138">
        <f t="shared" si="12"/>
        <v>20700</v>
      </c>
      <c r="AK1298" s="138">
        <f t="shared" si="13"/>
        <v>0</v>
      </c>
      <c r="AL1298" s="138">
        <f t="shared" si="14"/>
        <v>0</v>
      </c>
      <c r="AM1298" s="138">
        <f t="shared" si="15"/>
        <v>20700</v>
      </c>
      <c r="AN1298" s="138">
        <f t="shared" si="16"/>
        <v>0</v>
      </c>
      <c r="AO1298" s="139" t="str">
        <f t="array" ref="AO1298">XLOOKUP($D:$D,'DS ST'!$J:$J,'DS ST'!K:K)</f>
        <v>SC002172 - Nguyễn Ngọc Thuỳ Dương</v>
      </c>
      <c r="AP1298" s="139" t="str">
        <f t="array" ref="AP1298">XLOOKUP($D:$D,'DS ST'!$J:$J,'DS ST'!L:L)</f>
        <v>Võ Thị Huệ</v>
      </c>
      <c r="AQ1298" s="139" t="str">
        <f t="array" ref="AQ1298">XLOOKUP($D:$D,'DS ST'!$J:$J,'DS ST'!M:M)</f>
        <v>HCM 028</v>
      </c>
      <c r="AR1298" s="140"/>
      <c r="AS1298" s="140"/>
      <c r="AT1298" s="135" t="str">
        <f t="array" ref="AT1298">xlookup($E:$E,'CLV2'!$A:$A,'CLV2'!$F:$F)</f>
        <v>3.MUSHROOM</v>
      </c>
      <c r="AU1298" s="135" t="str">
        <f t="array" ref="AU1298">xlookup($E:$E,'CLV2'!$A:$A,'CLV2'!$G:$G)</f>
        <v>4.Nấm Hỗn Hợp</v>
      </c>
      <c r="AV1298" s="142"/>
      <c r="AW1298" s="143"/>
      <c r="AX1298" s="144"/>
    </row>
    <row r="1299" ht="22.5" customHeight="1">
      <c r="A1299" s="113"/>
      <c r="B1299" s="114">
        <v>46236.0</v>
      </c>
      <c r="C1299" s="115" t="s">
        <v>856</v>
      </c>
      <c r="D1299" s="116" t="str">
        <f>VLOOKUP(C1299,'DS ST'!A:B,2,0)</f>
        <v>CLG</v>
      </c>
      <c r="E1299" s="117">
        <v>1100992.0</v>
      </c>
      <c r="F1299" s="115" t="s">
        <v>641</v>
      </c>
      <c r="G1299" s="115" t="s">
        <v>104</v>
      </c>
      <c r="H1299" s="118">
        <v>8.6</v>
      </c>
      <c r="I1299" s="118">
        <v>8.47</v>
      </c>
      <c r="J1299" s="119">
        <f t="shared" si="4"/>
        <v>0.13</v>
      </c>
      <c r="K1299" s="115" t="s">
        <v>5961</v>
      </c>
      <c r="L1299" s="121" t="str">
        <f t="shared" si="5"/>
        <v>PT16029711100992</v>
      </c>
      <c r="M1299" s="219" t="s">
        <v>5962</v>
      </c>
      <c r="N1299" s="122">
        <v>0.129999999999999</v>
      </c>
      <c r="O1299" s="122"/>
      <c r="P1299" s="119">
        <f t="shared" si="6"/>
        <v>0</v>
      </c>
      <c r="Q1299" s="124"/>
      <c r="R1299" s="124"/>
      <c r="S1299" s="124"/>
      <c r="T1299" s="125" t="s">
        <v>3271</v>
      </c>
      <c r="U1299" s="126" t="s">
        <v>697</v>
      </c>
      <c r="V1299" s="127" t="s">
        <v>492</v>
      </c>
      <c r="W1299" s="129" t="str">
        <f t="shared" si="7"/>
        <v>Hao hụt</v>
      </c>
      <c r="X1299" s="129" t="str">
        <f t="shared" si="73"/>
        <v/>
      </c>
      <c r="Y1299" s="154" t="s">
        <v>499</v>
      </c>
      <c r="Z1299" s="131" t="s">
        <v>745</v>
      </c>
      <c r="AA1299" s="124"/>
      <c r="AB1299" s="132"/>
      <c r="AC1299" s="133"/>
      <c r="AD1299" s="134"/>
      <c r="AE1299" s="133"/>
      <c r="AF1299" s="135" t="str">
        <f t="array" ref="AF1299">xlookup($E:$E,'CLV2'!$A:$A,'CLV2'!E:E)</f>
        <v>2.FRUITS</v>
      </c>
      <c r="AG1299" s="135" t="str">
        <f t="shared" si="10"/>
        <v>KG</v>
      </c>
      <c r="AH1299" s="136">
        <f t="shared" si="11"/>
        <v>0.01511627907</v>
      </c>
      <c r="AI1299" s="137">
        <f t="array" ref="AI1299">XLOOKUP(E1299,'Đơn giá'!A:A,'Đơn giá'!D:D)</f>
        <v>37000</v>
      </c>
      <c r="AJ1299" s="138">
        <f t="shared" si="12"/>
        <v>4810</v>
      </c>
      <c r="AK1299" s="138">
        <f t="shared" si="13"/>
        <v>4810</v>
      </c>
      <c r="AL1299" s="138">
        <f t="shared" si="14"/>
        <v>0</v>
      </c>
      <c r="AM1299" s="138">
        <f t="shared" si="15"/>
        <v>0</v>
      </c>
      <c r="AN1299" s="138">
        <f t="shared" si="16"/>
        <v>0</v>
      </c>
      <c r="AO1299" s="139" t="str">
        <f t="array" ref="AO1299">XLOOKUP($D:$D,'DS ST'!$J:$J,'DS ST'!K:K)</f>
        <v>SC006189 - Huỳnh Ngọc Phương</v>
      </c>
      <c r="AP1299" s="139" t="str">
        <f t="array" ref="AP1299">XLOOKUP($D:$D,'DS ST'!$J:$J,'DS ST'!L:L)</f>
        <v>Nguyễn Thị Cà</v>
      </c>
      <c r="AQ1299" s="139" t="str">
        <f t="array" ref="AQ1299">XLOOKUP($D:$D,'DS ST'!$J:$J,'DS ST'!M:M)</f>
        <v>HCM 033</v>
      </c>
      <c r="AR1299" s="140"/>
      <c r="AS1299" s="140"/>
      <c r="AT1299" s="135" t="str">
        <f t="array" ref="AT1299">xlookup($E:$E,'CLV2'!$A:$A,'CLV2'!$F:$F)</f>
        <v>3.LOCAL FRUITS</v>
      </c>
      <c r="AU1299" s="135" t="str">
        <f t="array" ref="AU1299">xlookup($E:$E,'CLV2'!$A:$A,'CLV2'!$G:$G)</f>
        <v>4.Dưa Lưới</v>
      </c>
      <c r="AV1299" s="142"/>
      <c r="AW1299" s="143"/>
      <c r="AX1299" s="144"/>
    </row>
    <row r="1300" ht="22.5" customHeight="1">
      <c r="A1300" s="113"/>
      <c r="B1300" s="114">
        <v>46236.0</v>
      </c>
      <c r="C1300" s="115" t="s">
        <v>856</v>
      </c>
      <c r="D1300" s="116" t="str">
        <f>VLOOKUP(C1300,'DS ST'!A:B,2,0)</f>
        <v>CLG</v>
      </c>
      <c r="E1300" s="117">
        <v>1101992.0</v>
      </c>
      <c r="F1300" s="115" t="s">
        <v>1193</v>
      </c>
      <c r="G1300" s="115" t="s">
        <v>104</v>
      </c>
      <c r="H1300" s="118">
        <v>3.0</v>
      </c>
      <c r="I1300" s="118">
        <v>2.21</v>
      </c>
      <c r="J1300" s="119">
        <f t="shared" si="4"/>
        <v>0.79</v>
      </c>
      <c r="K1300" s="115" t="s">
        <v>5961</v>
      </c>
      <c r="L1300" s="121" t="str">
        <f t="shared" si="5"/>
        <v>PT16029711101992</v>
      </c>
      <c r="M1300" s="219" t="s">
        <v>5962</v>
      </c>
      <c r="N1300" s="122"/>
      <c r="O1300" s="122"/>
      <c r="P1300" s="119">
        <f t="shared" si="6"/>
        <v>0.79</v>
      </c>
      <c r="Q1300" s="124"/>
      <c r="R1300" s="124"/>
      <c r="S1300" s="124"/>
      <c r="T1300" s="125" t="s">
        <v>3271</v>
      </c>
      <c r="U1300" s="126" t="s">
        <v>697</v>
      </c>
      <c r="V1300" s="127" t="s">
        <v>1500</v>
      </c>
      <c r="W1300" s="129" t="str">
        <f t="shared" si="7"/>
        <v/>
      </c>
      <c r="X1300" s="129" t="str">
        <f t="shared" si="73"/>
        <v/>
      </c>
      <c r="Y1300" s="154" t="s">
        <v>499</v>
      </c>
      <c r="Z1300" s="131" t="s">
        <v>745</v>
      </c>
      <c r="AA1300" s="124"/>
      <c r="AB1300" s="132"/>
      <c r="AC1300" s="133"/>
      <c r="AD1300" s="134"/>
      <c r="AE1300" s="133"/>
      <c r="AF1300" s="135" t="str">
        <f t="array" ref="AF1300">xlookup($E:$E,'CLV2'!$A:$A,'CLV2'!E:E)</f>
        <v>2.FRUITS</v>
      </c>
      <c r="AG1300" s="135" t="str">
        <f t="shared" si="10"/>
        <v>KG</v>
      </c>
      <c r="AH1300" s="136">
        <f t="shared" si="11"/>
        <v>0.2633333333</v>
      </c>
      <c r="AI1300" s="137">
        <f t="array" ref="AI1300">XLOOKUP(E1300,'Đơn giá'!A:A,'Đơn giá'!D:D)</f>
        <v>37000</v>
      </c>
      <c r="AJ1300" s="138">
        <f t="shared" si="12"/>
        <v>29230</v>
      </c>
      <c r="AK1300" s="138">
        <f t="shared" si="13"/>
        <v>0</v>
      </c>
      <c r="AL1300" s="138">
        <f t="shared" si="14"/>
        <v>0</v>
      </c>
      <c r="AM1300" s="138">
        <f t="shared" si="15"/>
        <v>29230</v>
      </c>
      <c r="AN1300" s="138">
        <f t="shared" si="16"/>
        <v>0</v>
      </c>
      <c r="AO1300" s="139" t="str">
        <f t="array" ref="AO1300">XLOOKUP($D:$D,'DS ST'!$J:$J,'DS ST'!K:K)</f>
        <v>SC006189 - Huỳnh Ngọc Phương</v>
      </c>
      <c r="AP1300" s="139" t="str">
        <f t="array" ref="AP1300">XLOOKUP($D:$D,'DS ST'!$J:$J,'DS ST'!L:L)</f>
        <v>Nguyễn Thị Cà</v>
      </c>
      <c r="AQ1300" s="139" t="str">
        <f t="array" ref="AQ1300">XLOOKUP($D:$D,'DS ST'!$J:$J,'DS ST'!M:M)</f>
        <v>HCM 033</v>
      </c>
      <c r="AR1300" s="140"/>
      <c r="AS1300" s="140"/>
      <c r="AT1300" s="135" t="str">
        <f t="array" ref="AT1300">xlookup($E:$E,'CLV2'!$A:$A,'CLV2'!$F:$F)</f>
        <v>3.LOCAL FRUITS</v>
      </c>
      <c r="AU1300" s="135" t="str">
        <f t="array" ref="AU1300">xlookup($E:$E,'CLV2'!$A:$A,'CLV2'!$G:$G)</f>
        <v>4.Xoài</v>
      </c>
      <c r="AV1300" s="142"/>
      <c r="AW1300" s="143"/>
      <c r="AX1300" s="144"/>
    </row>
    <row r="1301" ht="22.5" customHeight="1">
      <c r="A1301" s="113"/>
      <c r="B1301" s="114">
        <v>46236.0</v>
      </c>
      <c r="C1301" s="115" t="s">
        <v>856</v>
      </c>
      <c r="D1301" s="116" t="str">
        <f>VLOOKUP(C1301,'DS ST'!A:B,2,0)</f>
        <v>CLG</v>
      </c>
      <c r="E1301" s="117">
        <v>1102981.0</v>
      </c>
      <c r="F1301" s="115" t="s">
        <v>5260</v>
      </c>
      <c r="G1301" s="115" t="s">
        <v>104</v>
      </c>
      <c r="H1301" s="118">
        <v>3.2</v>
      </c>
      <c r="I1301" s="118">
        <v>3.11</v>
      </c>
      <c r="J1301" s="119">
        <f t="shared" si="4"/>
        <v>0.09</v>
      </c>
      <c r="K1301" s="115" t="s">
        <v>5961</v>
      </c>
      <c r="L1301" s="121" t="str">
        <f t="shared" si="5"/>
        <v>PT16029711102981</v>
      </c>
      <c r="M1301" s="219" t="s">
        <v>5962</v>
      </c>
      <c r="N1301" s="122">
        <v>0.0900000000000003</v>
      </c>
      <c r="O1301" s="122"/>
      <c r="P1301" s="119">
        <f t="shared" si="6"/>
        <v>0</v>
      </c>
      <c r="Q1301" s="124"/>
      <c r="R1301" s="124"/>
      <c r="S1301" s="124"/>
      <c r="T1301" s="125" t="s">
        <v>3271</v>
      </c>
      <c r="U1301" s="126" t="s">
        <v>697</v>
      </c>
      <c r="V1301" s="127" t="s">
        <v>492</v>
      </c>
      <c r="W1301" s="129" t="str">
        <f t="shared" si="7"/>
        <v>Hao hụt</v>
      </c>
      <c r="X1301" s="129" t="str">
        <f t="shared" si="73"/>
        <v/>
      </c>
      <c r="Y1301" s="154" t="s">
        <v>499</v>
      </c>
      <c r="Z1301" s="131" t="s">
        <v>745</v>
      </c>
      <c r="AA1301" s="124"/>
      <c r="AB1301" s="132"/>
      <c r="AC1301" s="133"/>
      <c r="AD1301" s="134"/>
      <c r="AE1301" s="133"/>
      <c r="AF1301" s="135" t="str">
        <f t="array" ref="AF1301">xlookup($E:$E,'CLV2'!$A:$A,'CLV2'!E:E)</f>
        <v>2.FRUITS</v>
      </c>
      <c r="AG1301" s="135" t="str">
        <f t="shared" si="10"/>
        <v>KG</v>
      </c>
      <c r="AH1301" s="136">
        <f t="shared" si="11"/>
        <v>0.028125</v>
      </c>
      <c r="AI1301" s="137" t="str">
        <f t="array" ref="AI1301">XLOOKUP(E1301,'Đơn giá'!A:A,'Đơn giá'!D:D)</f>
        <v>#N/A</v>
      </c>
      <c r="AJ1301" s="138" t="str">
        <f t="shared" si="12"/>
        <v>#N/A</v>
      </c>
      <c r="AK1301" s="138" t="str">
        <f t="shared" si="13"/>
        <v>#N/A</v>
      </c>
      <c r="AL1301" s="138">
        <f t="shared" si="14"/>
        <v>0</v>
      </c>
      <c r="AM1301" s="138" t="str">
        <f t="shared" si="15"/>
        <v>#N/A</v>
      </c>
      <c r="AN1301" s="138">
        <f t="shared" si="16"/>
        <v>0</v>
      </c>
      <c r="AO1301" s="139" t="str">
        <f t="array" ref="AO1301">XLOOKUP($D:$D,'DS ST'!$J:$J,'DS ST'!K:K)</f>
        <v>SC006189 - Huỳnh Ngọc Phương</v>
      </c>
      <c r="AP1301" s="139" t="str">
        <f t="array" ref="AP1301">XLOOKUP($D:$D,'DS ST'!$J:$J,'DS ST'!L:L)</f>
        <v>Nguyễn Thị Cà</v>
      </c>
      <c r="AQ1301" s="139" t="str">
        <f t="array" ref="AQ1301">XLOOKUP($D:$D,'DS ST'!$J:$J,'DS ST'!M:M)</f>
        <v>HCM 033</v>
      </c>
      <c r="AR1301" s="140"/>
      <c r="AS1301" s="140"/>
      <c r="AT1301" s="135" t="str">
        <f t="array" ref="AT1301">xlookup($E:$E,'CLV2'!$A:$A,'CLV2'!$F:$F)</f>
        <v>3.LOCAL FRUITS</v>
      </c>
      <c r="AU1301" s="135" t="str">
        <f t="array" ref="AU1301">xlookup($E:$E,'CLV2'!$A:$A,'CLV2'!$G:$G)</f>
        <v>4.Bơ</v>
      </c>
      <c r="AV1301" s="142"/>
      <c r="AW1301" s="143"/>
      <c r="AX1301" s="144"/>
    </row>
    <row r="1302" ht="22.5" customHeight="1">
      <c r="A1302" s="113"/>
      <c r="B1302" s="114">
        <v>46236.0</v>
      </c>
      <c r="C1302" s="115" t="s">
        <v>1003</v>
      </c>
      <c r="D1302" s="116" t="str">
        <f>VLOOKUP(C1302,'DS ST'!A:B,2,0)</f>
        <v>LPM</v>
      </c>
      <c r="E1302" s="117">
        <v>1100992.0</v>
      </c>
      <c r="F1302" s="115" t="s">
        <v>641</v>
      </c>
      <c r="G1302" s="115" t="s">
        <v>104</v>
      </c>
      <c r="H1302" s="118">
        <v>10.0</v>
      </c>
      <c r="I1302" s="118">
        <v>9.94</v>
      </c>
      <c r="J1302" s="119">
        <f t="shared" si="4"/>
        <v>0.06</v>
      </c>
      <c r="K1302" s="115" t="s">
        <v>5963</v>
      </c>
      <c r="L1302" s="121" t="str">
        <f t="shared" si="5"/>
        <v>PT16029691100992</v>
      </c>
      <c r="M1302" s="219" t="s">
        <v>5964</v>
      </c>
      <c r="N1302" s="122">
        <v>0.0600000000000005</v>
      </c>
      <c r="O1302" s="122"/>
      <c r="P1302" s="119">
        <f t="shared" si="6"/>
        <v>0</v>
      </c>
      <c r="Q1302" s="124"/>
      <c r="R1302" s="124"/>
      <c r="S1302" s="124"/>
      <c r="T1302" s="125" t="s">
        <v>695</v>
      </c>
      <c r="U1302" s="126" t="s">
        <v>697</v>
      </c>
      <c r="V1302" s="127" t="s">
        <v>492</v>
      </c>
      <c r="W1302" s="129" t="str">
        <f t="shared" si="7"/>
        <v>Hao hụt</v>
      </c>
      <c r="X1302" s="129" t="str">
        <f t="shared" si="73"/>
        <v/>
      </c>
      <c r="Y1302" s="154" t="s">
        <v>499</v>
      </c>
      <c r="Z1302" s="131" t="s">
        <v>745</v>
      </c>
      <c r="AA1302" s="124"/>
      <c r="AB1302" s="132"/>
      <c r="AC1302" s="133"/>
      <c r="AD1302" s="134"/>
      <c r="AE1302" s="133"/>
      <c r="AF1302" s="135" t="str">
        <f t="array" ref="AF1302">xlookup($E:$E,'CLV2'!$A:$A,'CLV2'!E:E)</f>
        <v>2.FRUITS</v>
      </c>
      <c r="AG1302" s="135" t="str">
        <f t="shared" si="10"/>
        <v>KG</v>
      </c>
      <c r="AH1302" s="136">
        <f t="shared" si="11"/>
        <v>0.006</v>
      </c>
      <c r="AI1302" s="137">
        <f t="array" ref="AI1302">XLOOKUP(E1302,'Đơn giá'!A:A,'Đơn giá'!D:D)</f>
        <v>37000</v>
      </c>
      <c r="AJ1302" s="138">
        <f t="shared" si="12"/>
        <v>2220</v>
      </c>
      <c r="AK1302" s="138">
        <f t="shared" si="13"/>
        <v>2220</v>
      </c>
      <c r="AL1302" s="138">
        <f t="shared" si="14"/>
        <v>0</v>
      </c>
      <c r="AM1302" s="138">
        <f t="shared" si="15"/>
        <v>0</v>
      </c>
      <c r="AN1302" s="138">
        <f t="shared" si="16"/>
        <v>0</v>
      </c>
      <c r="AO1302" s="139" t="str">
        <f t="array" ref="AO1302">XLOOKUP($D:$D,'DS ST'!$J:$J,'DS ST'!K:K)</f>
        <v>SC002260 - Huỳnh Thị Tuyết Nhi</v>
      </c>
      <c r="AP1302" s="139" t="str">
        <f t="array" ref="AP1302">XLOOKUP($D:$D,'DS ST'!$J:$J,'DS ST'!L:L)</f>
        <v>Võ Thị Huệ</v>
      </c>
      <c r="AQ1302" s="139" t="str">
        <f t="array" ref="AQ1302">XLOOKUP($D:$D,'DS ST'!$J:$J,'DS ST'!M:M)</f>
        <v>HCM 002</v>
      </c>
      <c r="AR1302" s="140"/>
      <c r="AS1302" s="140"/>
      <c r="AT1302" s="135" t="str">
        <f t="array" ref="AT1302">xlookup($E:$E,'CLV2'!$A:$A,'CLV2'!$F:$F)</f>
        <v>3.LOCAL FRUITS</v>
      </c>
      <c r="AU1302" s="135" t="str">
        <f t="array" ref="AU1302">xlookup($E:$E,'CLV2'!$A:$A,'CLV2'!$G:$G)</f>
        <v>4.Dưa Lưới</v>
      </c>
      <c r="AV1302" s="142"/>
      <c r="AW1302" s="143"/>
      <c r="AX1302" s="144"/>
    </row>
    <row r="1303" ht="22.5" customHeight="1">
      <c r="A1303" s="113"/>
      <c r="B1303" s="114">
        <v>46236.0</v>
      </c>
      <c r="C1303" s="115" t="s">
        <v>1043</v>
      </c>
      <c r="D1303" s="116" t="str">
        <f>VLOOKUP(C1303,'DS ST'!A:B,2,0)</f>
        <v>MTE</v>
      </c>
      <c r="E1303" s="117">
        <v>1100816.0</v>
      </c>
      <c r="F1303" s="115" t="s">
        <v>919</v>
      </c>
      <c r="G1303" s="115" t="s">
        <v>104</v>
      </c>
      <c r="H1303" s="118">
        <v>16.2</v>
      </c>
      <c r="I1303" s="118">
        <v>16.12</v>
      </c>
      <c r="J1303" s="119">
        <f t="shared" si="4"/>
        <v>0.08</v>
      </c>
      <c r="K1303" s="115" t="s">
        <v>5965</v>
      </c>
      <c r="L1303" s="121" t="str">
        <f t="shared" si="5"/>
        <v>PT16029681100816</v>
      </c>
      <c r="M1303" s="219" t="s">
        <v>5966</v>
      </c>
      <c r="N1303" s="122">
        <v>0.0799999999999983</v>
      </c>
      <c r="O1303" s="122"/>
      <c r="P1303" s="119">
        <f t="shared" si="6"/>
        <v>0</v>
      </c>
      <c r="Q1303" s="124"/>
      <c r="R1303" s="124"/>
      <c r="S1303" s="124"/>
      <c r="T1303" s="125" t="s">
        <v>695</v>
      </c>
      <c r="U1303" s="126" t="s">
        <v>697</v>
      </c>
      <c r="V1303" s="127" t="s">
        <v>492</v>
      </c>
      <c r="W1303" s="129" t="str">
        <f t="shared" si="7"/>
        <v>Hao hụt</v>
      </c>
      <c r="X1303" s="129" t="str">
        <f t="shared" si="73"/>
        <v/>
      </c>
      <c r="Y1303" s="154" t="s">
        <v>499</v>
      </c>
      <c r="Z1303" s="131" t="s">
        <v>745</v>
      </c>
      <c r="AA1303" s="124"/>
      <c r="AB1303" s="132"/>
      <c r="AC1303" s="133"/>
      <c r="AD1303" s="134"/>
      <c r="AE1303" s="133"/>
      <c r="AF1303" s="135" t="str">
        <f t="array" ref="AF1303">xlookup($E:$E,'CLV2'!$A:$A,'CLV2'!E:E)</f>
        <v>2.FRUITS</v>
      </c>
      <c r="AG1303" s="135" t="str">
        <f t="shared" si="10"/>
        <v>KG</v>
      </c>
      <c r="AH1303" s="136">
        <f t="shared" si="11"/>
        <v>0.004938271605</v>
      </c>
      <c r="AI1303" s="137">
        <f t="array" ref="AI1303">XLOOKUP(E1303,'Đơn giá'!A:A,'Đơn giá'!D:D)</f>
        <v>19000</v>
      </c>
      <c r="AJ1303" s="138">
        <f t="shared" si="12"/>
        <v>1520</v>
      </c>
      <c r="AK1303" s="138">
        <f t="shared" si="13"/>
        <v>1520</v>
      </c>
      <c r="AL1303" s="138">
        <f t="shared" si="14"/>
        <v>0</v>
      </c>
      <c r="AM1303" s="138">
        <f t="shared" si="15"/>
        <v>0</v>
      </c>
      <c r="AN1303" s="138">
        <f t="shared" si="16"/>
        <v>0</v>
      </c>
      <c r="AO1303" s="139" t="str">
        <f t="array" ref="AO1303">XLOOKUP($D:$D,'DS ST'!$J:$J,'DS ST'!K:K)</f>
        <v>SC008790 - Lê Thị Bích Liểu</v>
      </c>
      <c r="AP1303" s="139" t="str">
        <f t="array" ref="AP1303">XLOOKUP($D:$D,'DS ST'!$J:$J,'DS ST'!L:L)</f>
        <v>Nguyễn Thị Cà</v>
      </c>
      <c r="AQ1303" s="139" t="str">
        <f t="array" ref="AQ1303">XLOOKUP($D:$D,'DS ST'!$J:$J,'DS ST'!M:M)</f>
        <v>HCM 034</v>
      </c>
      <c r="AR1303" s="140"/>
      <c r="AS1303" s="140"/>
      <c r="AT1303" s="135" t="str">
        <f t="array" ref="AT1303">xlookup($E:$E,'CLV2'!$A:$A,'CLV2'!$F:$F)</f>
        <v>3.LOCAL FRUITS</v>
      </c>
      <c r="AU1303" s="135" t="str">
        <f t="array" ref="AU1303">xlookup($E:$E,'CLV2'!$A:$A,'CLV2'!$G:$G)</f>
        <v>4.Dưa Hấu</v>
      </c>
      <c r="AV1303" s="142"/>
      <c r="AW1303" s="143"/>
      <c r="AX1303" s="144"/>
    </row>
    <row r="1304" ht="22.5" customHeight="1">
      <c r="A1304" s="113"/>
      <c r="B1304" s="114">
        <v>46236.0</v>
      </c>
      <c r="C1304" s="115" t="s">
        <v>1043</v>
      </c>
      <c r="D1304" s="116" t="str">
        <f>VLOOKUP(C1304,'DS ST'!A:B,2,0)</f>
        <v>MTE</v>
      </c>
      <c r="E1304" s="117">
        <v>1101003.0</v>
      </c>
      <c r="F1304" s="115" t="s">
        <v>1984</v>
      </c>
      <c r="G1304" s="115" t="s">
        <v>104</v>
      </c>
      <c r="H1304" s="118">
        <v>14.3</v>
      </c>
      <c r="I1304" s="118">
        <v>14.18</v>
      </c>
      <c r="J1304" s="119">
        <f t="shared" si="4"/>
        <v>0.12</v>
      </c>
      <c r="K1304" s="115" t="s">
        <v>5965</v>
      </c>
      <c r="L1304" s="121" t="str">
        <f t="shared" si="5"/>
        <v>PT16029681101003</v>
      </c>
      <c r="M1304" s="219" t="s">
        <v>5966</v>
      </c>
      <c r="N1304" s="122">
        <v>0.120000000000001</v>
      </c>
      <c r="O1304" s="122"/>
      <c r="P1304" s="119">
        <f t="shared" si="6"/>
        <v>0</v>
      </c>
      <c r="Q1304" s="124"/>
      <c r="R1304" s="124"/>
      <c r="S1304" s="124"/>
      <c r="T1304" s="125" t="s">
        <v>695</v>
      </c>
      <c r="U1304" s="126" t="s">
        <v>697</v>
      </c>
      <c r="V1304" s="127" t="s">
        <v>492</v>
      </c>
      <c r="W1304" s="129" t="str">
        <f t="shared" si="7"/>
        <v>Hao hụt</v>
      </c>
      <c r="X1304" s="129" t="str">
        <f t="shared" si="73"/>
        <v/>
      </c>
      <c r="Y1304" s="154" t="s">
        <v>499</v>
      </c>
      <c r="Z1304" s="131" t="s">
        <v>745</v>
      </c>
      <c r="AA1304" s="124"/>
      <c r="AB1304" s="132"/>
      <c r="AC1304" s="133"/>
      <c r="AD1304" s="134"/>
      <c r="AE1304" s="133"/>
      <c r="AF1304" s="135" t="str">
        <f t="array" ref="AF1304">xlookup($E:$E,'CLV2'!$A:$A,'CLV2'!E:E)</f>
        <v>2.FRUITS</v>
      </c>
      <c r="AG1304" s="135" t="str">
        <f t="shared" si="10"/>
        <v>KG</v>
      </c>
      <c r="AH1304" s="136">
        <f t="shared" si="11"/>
        <v>0.008391608392</v>
      </c>
      <c r="AI1304" s="137">
        <f t="array" ref="AI1304">XLOOKUP(E1304,'Đơn giá'!A:A,'Đơn giá'!D:D)</f>
        <v>24000</v>
      </c>
      <c r="AJ1304" s="138">
        <f t="shared" si="12"/>
        <v>2880</v>
      </c>
      <c r="AK1304" s="138">
        <f t="shared" si="13"/>
        <v>2880</v>
      </c>
      <c r="AL1304" s="138">
        <f t="shared" si="14"/>
        <v>0</v>
      </c>
      <c r="AM1304" s="138">
        <f t="shared" si="15"/>
        <v>0</v>
      </c>
      <c r="AN1304" s="138">
        <f t="shared" si="16"/>
        <v>0</v>
      </c>
      <c r="AO1304" s="139" t="str">
        <f t="array" ref="AO1304">XLOOKUP($D:$D,'DS ST'!$J:$J,'DS ST'!K:K)</f>
        <v>SC008790 - Lê Thị Bích Liểu</v>
      </c>
      <c r="AP1304" s="139" t="str">
        <f t="array" ref="AP1304">XLOOKUP($D:$D,'DS ST'!$J:$J,'DS ST'!L:L)</f>
        <v>Nguyễn Thị Cà</v>
      </c>
      <c r="AQ1304" s="139" t="str">
        <f t="array" ref="AQ1304">XLOOKUP($D:$D,'DS ST'!$J:$J,'DS ST'!M:M)</f>
        <v>HCM 034</v>
      </c>
      <c r="AR1304" s="140"/>
      <c r="AS1304" s="140"/>
      <c r="AT1304" s="135" t="str">
        <f t="array" ref="AT1304">xlookup($E:$E,'CLV2'!$A:$A,'CLV2'!$F:$F)</f>
        <v>3.LOCAL FRUITS</v>
      </c>
      <c r="AU1304" s="135" t="str">
        <f t="array" ref="AU1304">xlookup($E:$E,'CLV2'!$A:$A,'CLV2'!$G:$G)</f>
        <v>4.Dưa Hấu</v>
      </c>
      <c r="AV1304" s="142"/>
      <c r="AW1304" s="143"/>
      <c r="AX1304" s="144"/>
    </row>
    <row r="1305" ht="22.5" customHeight="1">
      <c r="A1305" s="113"/>
      <c r="B1305" s="114">
        <v>46236.0</v>
      </c>
      <c r="C1305" s="115" t="s">
        <v>1080</v>
      </c>
      <c r="D1305" s="116" t="str">
        <f>VLOOKUP(C1305,'DS ST'!A:B,2,0)</f>
        <v>NTN</v>
      </c>
      <c r="E1305" s="117">
        <v>1100917.0</v>
      </c>
      <c r="F1305" s="115" t="s">
        <v>928</v>
      </c>
      <c r="G1305" s="115" t="s">
        <v>104</v>
      </c>
      <c r="H1305" s="118">
        <v>6.6</v>
      </c>
      <c r="I1305" s="118">
        <v>6.58</v>
      </c>
      <c r="J1305" s="119">
        <f t="shared" si="4"/>
        <v>0.02</v>
      </c>
      <c r="K1305" s="115" t="s">
        <v>5967</v>
      </c>
      <c r="L1305" s="121" t="str">
        <f t="shared" si="5"/>
        <v>PT16029671100917</v>
      </c>
      <c r="M1305" s="219" t="s">
        <v>5968</v>
      </c>
      <c r="N1305" s="122">
        <v>0.019999999999999574</v>
      </c>
      <c r="O1305" s="122"/>
      <c r="P1305" s="119">
        <f t="shared" si="6"/>
        <v>0</v>
      </c>
      <c r="Q1305" s="124"/>
      <c r="R1305" s="124"/>
      <c r="S1305" s="124"/>
      <c r="T1305" s="125" t="s">
        <v>695</v>
      </c>
      <c r="U1305" s="126" t="s">
        <v>697</v>
      </c>
      <c r="V1305" s="127" t="s">
        <v>492</v>
      </c>
      <c r="W1305" s="129" t="str">
        <f t="shared" si="7"/>
        <v>Hao hụt</v>
      </c>
      <c r="X1305" s="129" t="str">
        <f t="shared" si="73"/>
        <v/>
      </c>
      <c r="Y1305" s="154" t="s">
        <v>499</v>
      </c>
      <c r="Z1305" s="131" t="s">
        <v>745</v>
      </c>
      <c r="AA1305" s="124"/>
      <c r="AB1305" s="132"/>
      <c r="AC1305" s="133"/>
      <c r="AD1305" s="134"/>
      <c r="AE1305" s="133"/>
      <c r="AF1305" s="135" t="str">
        <f t="array" ref="AF1305">xlookup($E:$E,'CLV2'!$A:$A,'CLV2'!E:E)</f>
        <v>2.VEGETABLES</v>
      </c>
      <c r="AG1305" s="135" t="str">
        <f t="shared" si="10"/>
        <v>KG</v>
      </c>
      <c r="AH1305" s="136">
        <f t="shared" si="11"/>
        <v>0.00303030303</v>
      </c>
      <c r="AI1305" s="137">
        <f t="array" ref="AI1305">XLOOKUP(E1305,'Đơn giá'!A:A,'Đơn giá'!D:D)</f>
        <v>24500</v>
      </c>
      <c r="AJ1305" s="138">
        <f t="shared" si="12"/>
        <v>490</v>
      </c>
      <c r="AK1305" s="138">
        <f t="shared" si="13"/>
        <v>490</v>
      </c>
      <c r="AL1305" s="138">
        <f t="shared" si="14"/>
        <v>0</v>
      </c>
      <c r="AM1305" s="138">
        <f t="shared" si="15"/>
        <v>0</v>
      </c>
      <c r="AN1305" s="138">
        <f t="shared" si="16"/>
        <v>0</v>
      </c>
      <c r="AO1305" s="139" t="str">
        <f t="array" ref="AO1305">XLOOKUP($D:$D,'DS ST'!$J:$J,'DS ST'!K:K)</f>
        <v>SC007426 - Trần Hữu Vinh</v>
      </c>
      <c r="AP1305" s="139" t="str">
        <f t="array" ref="AP1305">XLOOKUP($D:$D,'DS ST'!$J:$J,'DS ST'!L:L)</f>
        <v>Võ Thị Huệ</v>
      </c>
      <c r="AQ1305" s="139" t="str">
        <f t="array" ref="AQ1305">XLOOKUP($D:$D,'DS ST'!$J:$J,'DS ST'!M:M)</f>
        <v>HCM 015</v>
      </c>
      <c r="AR1305" s="140"/>
      <c r="AS1305" s="140"/>
      <c r="AT1305" s="135" t="str">
        <f t="array" ref="AT1305">xlookup($E:$E,'CLV2'!$A:$A,'CLV2'!$F:$F)</f>
        <v>3.FRUIT VEGGIES</v>
      </c>
      <c r="AU1305" s="135" t="str">
        <f t="array" ref="AU1305">xlookup($E:$E,'CLV2'!$A:$A,'CLV2'!$G:$G)</f>
        <v>4.Bầu, Bí, Mướp</v>
      </c>
      <c r="AV1305" s="142"/>
      <c r="AW1305" s="143"/>
      <c r="AX1305" s="144"/>
    </row>
    <row r="1306" ht="22.5" customHeight="1">
      <c r="A1306" s="113"/>
      <c r="B1306" s="114">
        <v>46236.0</v>
      </c>
      <c r="C1306" s="115" t="s">
        <v>1080</v>
      </c>
      <c r="D1306" s="116" t="str">
        <f>VLOOKUP(C1306,'DS ST'!A:B,2,0)</f>
        <v>NTN</v>
      </c>
      <c r="E1306" s="117">
        <v>1101079.0</v>
      </c>
      <c r="F1306" s="115" t="s">
        <v>2047</v>
      </c>
      <c r="G1306" s="115" t="s">
        <v>104</v>
      </c>
      <c r="H1306" s="118">
        <v>3.0</v>
      </c>
      <c r="I1306" s="118">
        <v>2.96</v>
      </c>
      <c r="J1306" s="119">
        <f t="shared" si="4"/>
        <v>0.04</v>
      </c>
      <c r="K1306" s="115" t="s">
        <v>5967</v>
      </c>
      <c r="L1306" s="121" t="str">
        <f t="shared" si="5"/>
        <v>PT16029671101079</v>
      </c>
      <c r="M1306" s="219" t="s">
        <v>5968</v>
      </c>
      <c r="N1306" s="122">
        <v>0.040000000000000036</v>
      </c>
      <c r="O1306" s="122"/>
      <c r="P1306" s="119">
        <f t="shared" si="6"/>
        <v>0</v>
      </c>
      <c r="Q1306" s="124"/>
      <c r="R1306" s="124"/>
      <c r="S1306" s="124"/>
      <c r="T1306" s="125" t="s">
        <v>695</v>
      </c>
      <c r="U1306" s="126" t="s">
        <v>697</v>
      </c>
      <c r="V1306" s="127" t="s">
        <v>492</v>
      </c>
      <c r="W1306" s="129" t="str">
        <f t="shared" si="7"/>
        <v>Hao hụt</v>
      </c>
      <c r="X1306" s="129" t="str">
        <f t="shared" si="73"/>
        <v/>
      </c>
      <c r="Y1306" s="154" t="s">
        <v>499</v>
      </c>
      <c r="Z1306" s="131" t="s">
        <v>745</v>
      </c>
      <c r="AA1306" s="124"/>
      <c r="AB1306" s="132"/>
      <c r="AC1306" s="133"/>
      <c r="AD1306" s="134"/>
      <c r="AE1306" s="133"/>
      <c r="AF1306" s="135" t="str">
        <f t="array" ref="AF1306">xlookup($E:$E,'CLV2'!$A:$A,'CLV2'!E:E)</f>
        <v>2.FRUITS</v>
      </c>
      <c r="AG1306" s="135" t="str">
        <f t="shared" si="10"/>
        <v>KG</v>
      </c>
      <c r="AH1306" s="136">
        <f t="shared" si="11"/>
        <v>0.01333333333</v>
      </c>
      <c r="AI1306" s="137">
        <f t="array" ref="AI1306">XLOOKUP(E1306,'Đơn giá'!A:A,'Đơn giá'!D:D)</f>
        <v>69416</v>
      </c>
      <c r="AJ1306" s="138">
        <f t="shared" si="12"/>
        <v>2776.64</v>
      </c>
      <c r="AK1306" s="138">
        <f t="shared" si="13"/>
        <v>2776.64</v>
      </c>
      <c r="AL1306" s="138">
        <f t="shared" si="14"/>
        <v>0</v>
      </c>
      <c r="AM1306" s="138">
        <f t="shared" si="15"/>
        <v>0</v>
      </c>
      <c r="AN1306" s="138">
        <f t="shared" si="16"/>
        <v>0</v>
      </c>
      <c r="AO1306" s="139" t="str">
        <f t="array" ref="AO1306">XLOOKUP($D:$D,'DS ST'!$J:$J,'DS ST'!K:K)</f>
        <v>SC007426 - Trần Hữu Vinh</v>
      </c>
      <c r="AP1306" s="139" t="str">
        <f t="array" ref="AP1306">XLOOKUP($D:$D,'DS ST'!$J:$J,'DS ST'!L:L)</f>
        <v>Võ Thị Huệ</v>
      </c>
      <c r="AQ1306" s="139" t="str">
        <f t="array" ref="AQ1306">XLOOKUP($D:$D,'DS ST'!$J:$J,'DS ST'!M:M)</f>
        <v>HCM 015</v>
      </c>
      <c r="AR1306" s="140"/>
      <c r="AS1306" s="140"/>
      <c r="AT1306" s="135" t="str">
        <f t="array" ref="AT1306">xlookup($E:$E,'CLV2'!$A:$A,'CLV2'!$F:$F)</f>
        <v>3.LOCAL FRUITS</v>
      </c>
      <c r="AU1306" s="135" t="str">
        <f t="array" ref="AU1306">xlookup($E:$E,'CLV2'!$A:$A,'CLV2'!$G:$G)</f>
        <v>4.Bơ</v>
      </c>
      <c r="AV1306" s="142"/>
      <c r="AW1306" s="143"/>
      <c r="AX1306" s="144"/>
    </row>
    <row r="1307" ht="22.5" customHeight="1">
      <c r="A1307" s="113"/>
      <c r="B1307" s="114">
        <v>46236.0</v>
      </c>
      <c r="C1307" s="115" t="s">
        <v>1080</v>
      </c>
      <c r="D1307" s="116" t="str">
        <f>VLOOKUP(C1307,'DS ST'!A:B,2,0)</f>
        <v>NTN</v>
      </c>
      <c r="E1307" s="117">
        <v>1101302.0</v>
      </c>
      <c r="F1307" s="115" t="s">
        <v>944</v>
      </c>
      <c r="G1307" s="115" t="s">
        <v>104</v>
      </c>
      <c r="H1307" s="118">
        <v>8.0</v>
      </c>
      <c r="I1307" s="118">
        <v>7.8</v>
      </c>
      <c r="J1307" s="119">
        <f t="shared" si="4"/>
        <v>0.2</v>
      </c>
      <c r="K1307" s="115" t="s">
        <v>5967</v>
      </c>
      <c r="L1307" s="121" t="str">
        <f t="shared" si="5"/>
        <v>PT16029671101302</v>
      </c>
      <c r="M1307" s="219" t="s">
        <v>5968</v>
      </c>
      <c r="N1307" s="122">
        <v>0.20000000000000018</v>
      </c>
      <c r="O1307" s="122"/>
      <c r="P1307" s="119">
        <f t="shared" si="6"/>
        <v>0</v>
      </c>
      <c r="Q1307" s="124"/>
      <c r="R1307" s="124"/>
      <c r="S1307" s="124"/>
      <c r="T1307" s="125" t="s">
        <v>695</v>
      </c>
      <c r="U1307" s="126" t="s">
        <v>697</v>
      </c>
      <c r="V1307" s="127" t="s">
        <v>492</v>
      </c>
      <c r="W1307" s="129" t="str">
        <f t="shared" si="7"/>
        <v>Hao hụt</v>
      </c>
      <c r="X1307" s="129" t="str">
        <f t="shared" si="73"/>
        <v/>
      </c>
      <c r="Y1307" s="154" t="s">
        <v>499</v>
      </c>
      <c r="Z1307" s="131" t="s">
        <v>745</v>
      </c>
      <c r="AA1307" s="124"/>
      <c r="AB1307" s="132"/>
      <c r="AC1307" s="133"/>
      <c r="AD1307" s="134"/>
      <c r="AE1307" s="133"/>
      <c r="AF1307" s="135" t="str">
        <f t="array" ref="AF1307">xlookup($E:$E,'CLV2'!$A:$A,'CLV2'!E:E)</f>
        <v>2.FRUITS</v>
      </c>
      <c r="AG1307" s="135" t="str">
        <f t="shared" si="10"/>
        <v>KG</v>
      </c>
      <c r="AH1307" s="136">
        <f t="shared" si="11"/>
        <v>0.025</v>
      </c>
      <c r="AI1307" s="137">
        <f t="array" ref="AI1307">XLOOKUP(E1307,'Đơn giá'!A:A,'Đơn giá'!D:D)</f>
        <v>17500</v>
      </c>
      <c r="AJ1307" s="138">
        <f t="shared" si="12"/>
        <v>3500</v>
      </c>
      <c r="AK1307" s="138">
        <f t="shared" si="13"/>
        <v>3500</v>
      </c>
      <c r="AL1307" s="138">
        <f t="shared" si="14"/>
        <v>0</v>
      </c>
      <c r="AM1307" s="138">
        <f t="shared" si="15"/>
        <v>0</v>
      </c>
      <c r="AN1307" s="138">
        <f t="shared" si="16"/>
        <v>0</v>
      </c>
      <c r="AO1307" s="139" t="str">
        <f t="array" ref="AO1307">XLOOKUP($D:$D,'DS ST'!$J:$J,'DS ST'!K:K)</f>
        <v>SC007426 - Trần Hữu Vinh</v>
      </c>
      <c r="AP1307" s="139" t="str">
        <f t="array" ref="AP1307">XLOOKUP($D:$D,'DS ST'!$J:$J,'DS ST'!L:L)</f>
        <v>Võ Thị Huệ</v>
      </c>
      <c r="AQ1307" s="139" t="str">
        <f t="array" ref="AQ1307">XLOOKUP($D:$D,'DS ST'!$J:$J,'DS ST'!M:M)</f>
        <v>HCM 015</v>
      </c>
      <c r="AR1307" s="140"/>
      <c r="AS1307" s="140"/>
      <c r="AT1307" s="135" t="str">
        <f t="array" ref="AT1307">xlookup($E:$E,'CLV2'!$A:$A,'CLV2'!$F:$F)</f>
        <v>3.LOCAL FRUITS</v>
      </c>
      <c r="AU1307" s="135" t="str">
        <f t="array" ref="AU1307">xlookup($E:$E,'CLV2'!$A:$A,'CLV2'!$G:$G)</f>
        <v>4.Chuối</v>
      </c>
      <c r="AV1307" s="142"/>
      <c r="AW1307" s="143"/>
      <c r="AX1307" s="144"/>
    </row>
    <row r="1308" ht="22.5" customHeight="1">
      <c r="A1308" s="113"/>
      <c r="B1308" s="114">
        <v>46236.0</v>
      </c>
      <c r="C1308" s="115" t="s">
        <v>145</v>
      </c>
      <c r="D1308" s="116" t="str">
        <f>VLOOKUP(C1308,'DS ST'!A:B,2,0)</f>
        <v>A105</v>
      </c>
      <c r="E1308" s="117">
        <v>1100992.0</v>
      </c>
      <c r="F1308" s="115" t="s">
        <v>641</v>
      </c>
      <c r="G1308" s="115" t="s">
        <v>104</v>
      </c>
      <c r="H1308" s="118">
        <v>10.1</v>
      </c>
      <c r="I1308" s="118">
        <v>10.02</v>
      </c>
      <c r="J1308" s="119">
        <f t="shared" si="4"/>
        <v>0.08</v>
      </c>
      <c r="K1308" s="115" t="s">
        <v>5969</v>
      </c>
      <c r="L1308" s="121" t="str">
        <f t="shared" si="5"/>
        <v>PT16029651100992</v>
      </c>
      <c r="M1308" s="219" t="s">
        <v>5970</v>
      </c>
      <c r="N1308" s="122">
        <v>0.08000000000000007</v>
      </c>
      <c r="O1308" s="122"/>
      <c r="P1308" s="119">
        <f t="shared" si="6"/>
        <v>0</v>
      </c>
      <c r="Q1308" s="124"/>
      <c r="R1308" s="124"/>
      <c r="S1308" s="124"/>
      <c r="T1308" s="125" t="s">
        <v>695</v>
      </c>
      <c r="U1308" s="126" t="s">
        <v>697</v>
      </c>
      <c r="V1308" s="127" t="s">
        <v>492</v>
      </c>
      <c r="W1308" s="129" t="str">
        <f t="shared" si="7"/>
        <v>Hao hụt</v>
      </c>
      <c r="X1308" s="129" t="str">
        <f t="shared" si="73"/>
        <v/>
      </c>
      <c r="Y1308" s="154" t="s">
        <v>499</v>
      </c>
      <c r="Z1308" s="131" t="s">
        <v>745</v>
      </c>
      <c r="AA1308" s="124"/>
      <c r="AB1308" s="132"/>
      <c r="AC1308" s="133"/>
      <c r="AD1308" s="134"/>
      <c r="AE1308" s="133"/>
      <c r="AF1308" s="135" t="str">
        <f t="array" ref="AF1308">xlookup($E:$E,'CLV2'!$A:$A,'CLV2'!E:E)</f>
        <v>2.FRUITS</v>
      </c>
      <c r="AG1308" s="135" t="str">
        <f t="shared" si="10"/>
        <v>KG</v>
      </c>
      <c r="AH1308" s="136">
        <f t="shared" si="11"/>
        <v>0.007920792079</v>
      </c>
      <c r="AI1308" s="137">
        <f t="array" ref="AI1308">XLOOKUP(E1308,'Đơn giá'!A:A,'Đơn giá'!D:D)</f>
        <v>37000</v>
      </c>
      <c r="AJ1308" s="138">
        <f t="shared" si="12"/>
        <v>2960</v>
      </c>
      <c r="AK1308" s="138">
        <f t="shared" si="13"/>
        <v>2960</v>
      </c>
      <c r="AL1308" s="138">
        <f t="shared" si="14"/>
        <v>0</v>
      </c>
      <c r="AM1308" s="138">
        <f t="shared" si="15"/>
        <v>0</v>
      </c>
      <c r="AN1308" s="138">
        <f t="shared" si="16"/>
        <v>0</v>
      </c>
      <c r="AO1308" s="139" t="str">
        <f t="array" ref="AO1308">XLOOKUP($D:$D,'DS ST'!$J:$J,'DS ST'!K:K)</f>
        <v>SC011310 - Hồ Xuân Thịnh</v>
      </c>
      <c r="AP1308" s="139" t="str">
        <f t="array" ref="AP1308">XLOOKUP($D:$D,'DS ST'!$J:$J,'DS ST'!L:L)</f>
        <v>Nguyễn Thị Cà</v>
      </c>
      <c r="AQ1308" s="139" t="str">
        <f t="array" ref="AQ1308">XLOOKUP($D:$D,'DS ST'!$J:$J,'DS ST'!M:M)</f>
        <v>HCM 021</v>
      </c>
      <c r="AR1308" s="140"/>
      <c r="AS1308" s="140"/>
      <c r="AT1308" s="135" t="str">
        <f t="array" ref="AT1308">xlookup($E:$E,'CLV2'!$A:$A,'CLV2'!$F:$F)</f>
        <v>3.LOCAL FRUITS</v>
      </c>
      <c r="AU1308" s="135" t="str">
        <f t="array" ref="AU1308">xlookup($E:$E,'CLV2'!$A:$A,'CLV2'!$G:$G)</f>
        <v>4.Dưa Lưới</v>
      </c>
      <c r="AV1308" s="142"/>
      <c r="AW1308" s="143"/>
      <c r="AX1308" s="144"/>
    </row>
    <row r="1309" ht="22.5" customHeight="1">
      <c r="A1309" s="113"/>
      <c r="B1309" s="114">
        <v>46236.0</v>
      </c>
      <c r="C1309" s="115" t="s">
        <v>145</v>
      </c>
      <c r="D1309" s="116" t="str">
        <f>VLOOKUP(C1309,'DS ST'!A:B,2,0)</f>
        <v>A105</v>
      </c>
      <c r="E1309" s="117">
        <v>1101003.0</v>
      </c>
      <c r="F1309" s="115" t="s">
        <v>1984</v>
      </c>
      <c r="G1309" s="115" t="s">
        <v>104</v>
      </c>
      <c r="H1309" s="118">
        <v>9.0</v>
      </c>
      <c r="I1309" s="118">
        <v>8.82</v>
      </c>
      <c r="J1309" s="119">
        <f t="shared" si="4"/>
        <v>0.18</v>
      </c>
      <c r="K1309" s="115" t="s">
        <v>5969</v>
      </c>
      <c r="L1309" s="121" t="str">
        <f t="shared" si="5"/>
        <v>PT16029651101003</v>
      </c>
      <c r="M1309" s="219" t="s">
        <v>5970</v>
      </c>
      <c r="N1309" s="122">
        <v>0.17999999999999972</v>
      </c>
      <c r="O1309" s="122"/>
      <c r="P1309" s="119">
        <f t="shared" si="6"/>
        <v>0</v>
      </c>
      <c r="Q1309" s="124"/>
      <c r="R1309" s="124"/>
      <c r="S1309" s="124"/>
      <c r="T1309" s="125" t="s">
        <v>695</v>
      </c>
      <c r="U1309" s="126" t="s">
        <v>697</v>
      </c>
      <c r="V1309" s="127" t="s">
        <v>492</v>
      </c>
      <c r="W1309" s="129" t="str">
        <f t="shared" si="7"/>
        <v>Hao hụt</v>
      </c>
      <c r="X1309" s="129" t="str">
        <f t="shared" si="73"/>
        <v/>
      </c>
      <c r="Y1309" s="154" t="s">
        <v>499</v>
      </c>
      <c r="Z1309" s="131" t="s">
        <v>745</v>
      </c>
      <c r="AA1309" s="124"/>
      <c r="AB1309" s="132"/>
      <c r="AC1309" s="133"/>
      <c r="AD1309" s="134"/>
      <c r="AE1309" s="133"/>
      <c r="AF1309" s="135" t="str">
        <f t="array" ref="AF1309">xlookup($E:$E,'CLV2'!$A:$A,'CLV2'!E:E)</f>
        <v>2.FRUITS</v>
      </c>
      <c r="AG1309" s="135" t="str">
        <f t="shared" si="10"/>
        <v>KG</v>
      </c>
      <c r="AH1309" s="136">
        <f t="shared" si="11"/>
        <v>0.02</v>
      </c>
      <c r="AI1309" s="137">
        <f t="array" ref="AI1309">XLOOKUP(E1309,'Đơn giá'!A:A,'Đơn giá'!D:D)</f>
        <v>24000</v>
      </c>
      <c r="AJ1309" s="138">
        <f t="shared" si="12"/>
        <v>4320</v>
      </c>
      <c r="AK1309" s="138">
        <f t="shared" si="13"/>
        <v>4320</v>
      </c>
      <c r="AL1309" s="138">
        <f t="shared" si="14"/>
        <v>0</v>
      </c>
      <c r="AM1309" s="138">
        <f t="shared" si="15"/>
        <v>0</v>
      </c>
      <c r="AN1309" s="138">
        <f t="shared" si="16"/>
        <v>0</v>
      </c>
      <c r="AO1309" s="139" t="str">
        <f t="array" ref="AO1309">XLOOKUP($D:$D,'DS ST'!$J:$J,'DS ST'!K:K)</f>
        <v>SC011310 - Hồ Xuân Thịnh</v>
      </c>
      <c r="AP1309" s="139" t="str">
        <f t="array" ref="AP1309">XLOOKUP($D:$D,'DS ST'!$J:$J,'DS ST'!L:L)</f>
        <v>Nguyễn Thị Cà</v>
      </c>
      <c r="AQ1309" s="139" t="str">
        <f t="array" ref="AQ1309">XLOOKUP($D:$D,'DS ST'!$J:$J,'DS ST'!M:M)</f>
        <v>HCM 021</v>
      </c>
      <c r="AR1309" s="140"/>
      <c r="AS1309" s="140"/>
      <c r="AT1309" s="135" t="str">
        <f t="array" ref="AT1309">xlookup($E:$E,'CLV2'!$A:$A,'CLV2'!$F:$F)</f>
        <v>3.LOCAL FRUITS</v>
      </c>
      <c r="AU1309" s="135" t="str">
        <f t="array" ref="AU1309">xlookup($E:$E,'CLV2'!$A:$A,'CLV2'!$G:$G)</f>
        <v>4.Dưa Hấu</v>
      </c>
      <c r="AV1309" s="142"/>
      <c r="AW1309" s="143"/>
      <c r="AX1309" s="144"/>
    </row>
    <row r="1310" ht="22.5" customHeight="1">
      <c r="A1310" s="113"/>
      <c r="B1310" s="114">
        <v>46236.0</v>
      </c>
      <c r="C1310" s="115" t="s">
        <v>145</v>
      </c>
      <c r="D1310" s="116" t="str">
        <f>VLOOKUP(C1310,'DS ST'!A:B,2,0)</f>
        <v>A105</v>
      </c>
      <c r="E1310" s="117">
        <v>1101079.0</v>
      </c>
      <c r="F1310" s="115" t="s">
        <v>2047</v>
      </c>
      <c r="G1310" s="115" t="s">
        <v>104</v>
      </c>
      <c r="H1310" s="118">
        <v>3.1</v>
      </c>
      <c r="I1310" s="118">
        <v>3.08</v>
      </c>
      <c r="J1310" s="119">
        <f t="shared" si="4"/>
        <v>0.02</v>
      </c>
      <c r="K1310" s="115" t="s">
        <v>5969</v>
      </c>
      <c r="L1310" s="121" t="str">
        <f t="shared" si="5"/>
        <v>PT16029651101079</v>
      </c>
      <c r="M1310" s="219" t="s">
        <v>5970</v>
      </c>
      <c r="N1310" s="122">
        <v>0.020000000000000018</v>
      </c>
      <c r="O1310" s="122"/>
      <c r="P1310" s="119">
        <f t="shared" si="6"/>
        <v>0</v>
      </c>
      <c r="Q1310" s="124"/>
      <c r="R1310" s="124"/>
      <c r="S1310" s="124"/>
      <c r="T1310" s="125" t="s">
        <v>695</v>
      </c>
      <c r="U1310" s="126" t="s">
        <v>697</v>
      </c>
      <c r="V1310" s="127" t="s">
        <v>492</v>
      </c>
      <c r="W1310" s="129" t="str">
        <f t="shared" si="7"/>
        <v>Hao hụt</v>
      </c>
      <c r="X1310" s="129" t="str">
        <f t="shared" si="73"/>
        <v/>
      </c>
      <c r="Y1310" s="154" t="s">
        <v>499</v>
      </c>
      <c r="Z1310" s="131" t="s">
        <v>745</v>
      </c>
      <c r="AA1310" s="124"/>
      <c r="AB1310" s="132"/>
      <c r="AC1310" s="133"/>
      <c r="AD1310" s="134"/>
      <c r="AE1310" s="133"/>
      <c r="AF1310" s="135" t="str">
        <f t="array" ref="AF1310">xlookup($E:$E,'CLV2'!$A:$A,'CLV2'!E:E)</f>
        <v>2.FRUITS</v>
      </c>
      <c r="AG1310" s="135" t="str">
        <f t="shared" si="10"/>
        <v>KG</v>
      </c>
      <c r="AH1310" s="136">
        <f t="shared" si="11"/>
        <v>0.006451612903</v>
      </c>
      <c r="AI1310" s="137">
        <f t="array" ref="AI1310">XLOOKUP(E1310,'Đơn giá'!A:A,'Đơn giá'!D:D)</f>
        <v>69416</v>
      </c>
      <c r="AJ1310" s="138">
        <f t="shared" si="12"/>
        <v>1388.32</v>
      </c>
      <c r="AK1310" s="138">
        <f t="shared" si="13"/>
        <v>1388.32</v>
      </c>
      <c r="AL1310" s="138">
        <f t="shared" si="14"/>
        <v>0</v>
      </c>
      <c r="AM1310" s="138">
        <f t="shared" si="15"/>
        <v>0</v>
      </c>
      <c r="AN1310" s="138">
        <f t="shared" si="16"/>
        <v>0</v>
      </c>
      <c r="AO1310" s="139" t="str">
        <f t="array" ref="AO1310">XLOOKUP($D:$D,'DS ST'!$J:$J,'DS ST'!K:K)</f>
        <v>SC011310 - Hồ Xuân Thịnh</v>
      </c>
      <c r="AP1310" s="139" t="str">
        <f t="array" ref="AP1310">XLOOKUP($D:$D,'DS ST'!$J:$J,'DS ST'!L:L)</f>
        <v>Nguyễn Thị Cà</v>
      </c>
      <c r="AQ1310" s="139" t="str">
        <f t="array" ref="AQ1310">XLOOKUP($D:$D,'DS ST'!$J:$J,'DS ST'!M:M)</f>
        <v>HCM 021</v>
      </c>
      <c r="AR1310" s="140"/>
      <c r="AS1310" s="140"/>
      <c r="AT1310" s="135" t="str">
        <f t="array" ref="AT1310">xlookup($E:$E,'CLV2'!$A:$A,'CLV2'!$F:$F)</f>
        <v>3.LOCAL FRUITS</v>
      </c>
      <c r="AU1310" s="135" t="str">
        <f t="array" ref="AU1310">xlookup($E:$E,'CLV2'!$A:$A,'CLV2'!$G:$G)</f>
        <v>4.Bơ</v>
      </c>
      <c r="AV1310" s="142"/>
      <c r="AW1310" s="143"/>
      <c r="AX1310" s="144"/>
    </row>
    <row r="1311" ht="22.5" customHeight="1">
      <c r="A1311" s="113"/>
      <c r="B1311" s="114">
        <v>46236.0</v>
      </c>
      <c r="C1311" s="115" t="s">
        <v>187</v>
      </c>
      <c r="D1311" s="116" t="str">
        <f>VLOOKUP(C1311,'DS ST'!A:B,2,0)</f>
        <v>A109</v>
      </c>
      <c r="E1311" s="117">
        <v>10790.0</v>
      </c>
      <c r="F1311" s="115" t="s">
        <v>598</v>
      </c>
      <c r="G1311" s="115" t="s">
        <v>29</v>
      </c>
      <c r="H1311" s="118">
        <v>5.0</v>
      </c>
      <c r="I1311" s="118">
        <v>4.0</v>
      </c>
      <c r="J1311" s="119">
        <f t="shared" si="4"/>
        <v>1</v>
      </c>
      <c r="K1311" s="115" t="s">
        <v>5971</v>
      </c>
      <c r="L1311" s="121" t="str">
        <f t="shared" si="5"/>
        <v>PT160296410790</v>
      </c>
      <c r="M1311" s="219" t="s">
        <v>5972</v>
      </c>
      <c r="N1311" s="122"/>
      <c r="O1311" s="122"/>
      <c r="P1311" s="119">
        <f t="shared" si="6"/>
        <v>1</v>
      </c>
      <c r="Q1311" s="124"/>
      <c r="R1311" s="124"/>
      <c r="S1311" s="124"/>
      <c r="T1311" s="125" t="s">
        <v>695</v>
      </c>
      <c r="U1311" s="126" t="s">
        <v>697</v>
      </c>
      <c r="V1311" s="127" t="s">
        <v>1500</v>
      </c>
      <c r="W1311" s="129" t="str">
        <f t="shared" si="7"/>
        <v/>
      </c>
      <c r="X1311" s="129" t="str">
        <f t="shared" si="73"/>
        <v/>
      </c>
      <c r="Y1311" s="154" t="s">
        <v>499</v>
      </c>
      <c r="Z1311" s="131" t="s">
        <v>745</v>
      </c>
      <c r="AA1311" s="124"/>
      <c r="AB1311" s="132"/>
      <c r="AC1311" s="133"/>
      <c r="AD1311" s="134"/>
      <c r="AE1311" s="133"/>
      <c r="AF1311" s="135" t="str">
        <f t="array" ref="AF1311">xlookup($E:$E,'CLV2'!$A:$A,'CLV2'!E:E)</f>
        <v>2.VEGETABLES</v>
      </c>
      <c r="AG1311" s="135" t="str">
        <f t="shared" si="10"/>
        <v>Pack</v>
      </c>
      <c r="AH1311" s="136">
        <f t="shared" si="11"/>
        <v>0.2</v>
      </c>
      <c r="AI1311" s="137">
        <f t="array" ref="AI1311">XLOOKUP(E1311,'Đơn giá'!A:A,'Đơn giá'!D:D)</f>
        <v>5000</v>
      </c>
      <c r="AJ1311" s="138">
        <f t="shared" si="12"/>
        <v>5000</v>
      </c>
      <c r="AK1311" s="138">
        <f t="shared" si="13"/>
        <v>0</v>
      </c>
      <c r="AL1311" s="138">
        <f t="shared" si="14"/>
        <v>0</v>
      </c>
      <c r="AM1311" s="138">
        <f t="shared" si="15"/>
        <v>5000</v>
      </c>
      <c r="AN1311" s="138">
        <f t="shared" si="16"/>
        <v>0</v>
      </c>
      <c r="AO1311" s="139" t="str">
        <f t="array" ref="AO1311">XLOOKUP($D:$D,'DS ST'!$J:$J,'DS ST'!K:K)</f>
        <v>SC002260 - Huỳnh Thị Tuyết Nhi</v>
      </c>
      <c r="AP1311" s="139" t="str">
        <f t="array" ref="AP1311">XLOOKUP($D:$D,'DS ST'!$J:$J,'DS ST'!L:L)</f>
        <v>Võ Thị Huệ</v>
      </c>
      <c r="AQ1311" s="139" t="str">
        <f t="array" ref="AQ1311">XLOOKUP($D:$D,'DS ST'!$J:$J,'DS ST'!M:M)</f>
        <v>HCM 002</v>
      </c>
      <c r="AR1311" s="140"/>
      <c r="AS1311" s="140"/>
      <c r="AT1311" s="135" t="str">
        <f t="array" ref="AT1311">xlookup($E:$E,'CLV2'!$A:$A,'CLV2'!$F:$F)</f>
        <v>3.HERBS</v>
      </c>
      <c r="AU1311" s="135" t="str">
        <f t="array" ref="AU1311">xlookup($E:$E,'CLV2'!$A:$A,'CLV2'!$G:$G)</f>
        <v>4.Rau Thơm, Rau Nêm</v>
      </c>
      <c r="AV1311" s="142"/>
      <c r="AW1311" s="143"/>
      <c r="AX1311" s="144"/>
    </row>
    <row r="1312" ht="22.5" customHeight="1">
      <c r="A1312" s="113"/>
      <c r="B1312" s="114">
        <v>46236.0</v>
      </c>
      <c r="C1312" s="115" t="s">
        <v>187</v>
      </c>
      <c r="D1312" s="116" t="str">
        <f>VLOOKUP(C1312,'DS ST'!A:B,2,0)</f>
        <v>A109</v>
      </c>
      <c r="E1312" s="117">
        <v>1101003.0</v>
      </c>
      <c r="F1312" s="115" t="s">
        <v>1984</v>
      </c>
      <c r="G1312" s="115" t="s">
        <v>104</v>
      </c>
      <c r="H1312" s="118">
        <v>13.8</v>
      </c>
      <c r="I1312" s="118">
        <v>13.64</v>
      </c>
      <c r="J1312" s="119">
        <f t="shared" si="4"/>
        <v>0.16</v>
      </c>
      <c r="K1312" s="115" t="s">
        <v>5971</v>
      </c>
      <c r="L1312" s="121" t="str">
        <f t="shared" si="5"/>
        <v>PT16029641101003</v>
      </c>
      <c r="M1312" s="219" t="s">
        <v>5972</v>
      </c>
      <c r="N1312" s="122">
        <v>0.16000000000000014</v>
      </c>
      <c r="O1312" s="122"/>
      <c r="P1312" s="119">
        <f t="shared" si="6"/>
        <v>0</v>
      </c>
      <c r="Q1312" s="124"/>
      <c r="R1312" s="124"/>
      <c r="S1312" s="124"/>
      <c r="T1312" s="125" t="s">
        <v>695</v>
      </c>
      <c r="U1312" s="126" t="s">
        <v>697</v>
      </c>
      <c r="V1312" s="127" t="s">
        <v>492</v>
      </c>
      <c r="W1312" s="129" t="str">
        <f t="shared" si="7"/>
        <v>Hao hụt</v>
      </c>
      <c r="X1312" s="129" t="str">
        <f t="shared" si="73"/>
        <v/>
      </c>
      <c r="Y1312" s="154" t="s">
        <v>499</v>
      </c>
      <c r="Z1312" s="131" t="s">
        <v>745</v>
      </c>
      <c r="AA1312" s="124"/>
      <c r="AB1312" s="132"/>
      <c r="AC1312" s="133"/>
      <c r="AD1312" s="134"/>
      <c r="AE1312" s="133"/>
      <c r="AF1312" s="135" t="str">
        <f t="array" ref="AF1312">xlookup($E:$E,'CLV2'!$A:$A,'CLV2'!E:E)</f>
        <v>2.FRUITS</v>
      </c>
      <c r="AG1312" s="135" t="str">
        <f t="shared" si="10"/>
        <v>KG</v>
      </c>
      <c r="AH1312" s="136">
        <f t="shared" si="11"/>
        <v>0.0115942029</v>
      </c>
      <c r="AI1312" s="137">
        <f t="array" ref="AI1312">XLOOKUP(E1312,'Đơn giá'!A:A,'Đơn giá'!D:D)</f>
        <v>24000</v>
      </c>
      <c r="AJ1312" s="138">
        <f t="shared" si="12"/>
        <v>3840</v>
      </c>
      <c r="AK1312" s="138">
        <f t="shared" si="13"/>
        <v>3840</v>
      </c>
      <c r="AL1312" s="138">
        <f t="shared" si="14"/>
        <v>0</v>
      </c>
      <c r="AM1312" s="138">
        <f t="shared" si="15"/>
        <v>0</v>
      </c>
      <c r="AN1312" s="138">
        <f t="shared" si="16"/>
        <v>0</v>
      </c>
      <c r="AO1312" s="139" t="str">
        <f t="array" ref="AO1312">XLOOKUP($D:$D,'DS ST'!$J:$J,'DS ST'!K:K)</f>
        <v>SC002260 - Huỳnh Thị Tuyết Nhi</v>
      </c>
      <c r="AP1312" s="139" t="str">
        <f t="array" ref="AP1312">XLOOKUP($D:$D,'DS ST'!$J:$J,'DS ST'!L:L)</f>
        <v>Võ Thị Huệ</v>
      </c>
      <c r="AQ1312" s="139" t="str">
        <f t="array" ref="AQ1312">XLOOKUP($D:$D,'DS ST'!$J:$J,'DS ST'!M:M)</f>
        <v>HCM 002</v>
      </c>
      <c r="AR1312" s="140"/>
      <c r="AS1312" s="140"/>
      <c r="AT1312" s="135" t="str">
        <f t="array" ref="AT1312">xlookup($E:$E,'CLV2'!$A:$A,'CLV2'!$F:$F)</f>
        <v>3.LOCAL FRUITS</v>
      </c>
      <c r="AU1312" s="135" t="str">
        <f t="array" ref="AU1312">xlookup($E:$E,'CLV2'!$A:$A,'CLV2'!$G:$G)</f>
        <v>4.Dưa Hấu</v>
      </c>
      <c r="AV1312" s="142"/>
      <c r="AW1312" s="143"/>
      <c r="AX1312" s="144"/>
    </row>
    <row r="1313" ht="22.5" customHeight="1">
      <c r="A1313" s="113"/>
      <c r="B1313" s="114">
        <v>46236.0</v>
      </c>
      <c r="C1313" s="115" t="s">
        <v>187</v>
      </c>
      <c r="D1313" s="116" t="str">
        <f>VLOOKUP(C1313,'DS ST'!A:B,2,0)</f>
        <v>A109</v>
      </c>
      <c r="E1313" s="117">
        <v>1101079.0</v>
      </c>
      <c r="F1313" s="115" t="s">
        <v>2047</v>
      </c>
      <c r="G1313" s="115" t="s">
        <v>104</v>
      </c>
      <c r="H1313" s="118">
        <v>3.1</v>
      </c>
      <c r="I1313" s="118">
        <v>3.06</v>
      </c>
      <c r="J1313" s="119">
        <f t="shared" si="4"/>
        <v>0.04</v>
      </c>
      <c r="K1313" s="115" t="s">
        <v>5971</v>
      </c>
      <c r="L1313" s="121" t="str">
        <f t="shared" si="5"/>
        <v>PT16029641101079</v>
      </c>
      <c r="M1313" s="219" t="s">
        <v>5972</v>
      </c>
      <c r="N1313" s="122">
        <v>0.040000000000000036</v>
      </c>
      <c r="O1313" s="122"/>
      <c r="P1313" s="119">
        <f t="shared" si="6"/>
        <v>0</v>
      </c>
      <c r="Q1313" s="124"/>
      <c r="R1313" s="124"/>
      <c r="S1313" s="124"/>
      <c r="T1313" s="125" t="s">
        <v>695</v>
      </c>
      <c r="U1313" s="126" t="s">
        <v>697</v>
      </c>
      <c r="V1313" s="127" t="s">
        <v>492</v>
      </c>
      <c r="W1313" s="129" t="str">
        <f t="shared" si="7"/>
        <v>Hao hụt</v>
      </c>
      <c r="X1313" s="129" t="str">
        <f t="shared" si="73"/>
        <v/>
      </c>
      <c r="Y1313" s="154" t="s">
        <v>499</v>
      </c>
      <c r="Z1313" s="131" t="s">
        <v>745</v>
      </c>
      <c r="AA1313" s="124"/>
      <c r="AB1313" s="132"/>
      <c r="AC1313" s="133"/>
      <c r="AD1313" s="134"/>
      <c r="AE1313" s="133"/>
      <c r="AF1313" s="135" t="str">
        <f t="array" ref="AF1313">xlookup($E:$E,'CLV2'!$A:$A,'CLV2'!E:E)</f>
        <v>2.FRUITS</v>
      </c>
      <c r="AG1313" s="135" t="str">
        <f t="shared" si="10"/>
        <v>KG</v>
      </c>
      <c r="AH1313" s="136">
        <f t="shared" si="11"/>
        <v>0.01290322581</v>
      </c>
      <c r="AI1313" s="137">
        <f t="array" ref="AI1313">XLOOKUP(E1313,'Đơn giá'!A:A,'Đơn giá'!D:D)</f>
        <v>69416</v>
      </c>
      <c r="AJ1313" s="138">
        <f t="shared" si="12"/>
        <v>2776.64</v>
      </c>
      <c r="AK1313" s="138">
        <f t="shared" si="13"/>
        <v>2776.64</v>
      </c>
      <c r="AL1313" s="138">
        <f t="shared" si="14"/>
        <v>0</v>
      </c>
      <c r="AM1313" s="138">
        <f t="shared" si="15"/>
        <v>0</v>
      </c>
      <c r="AN1313" s="138">
        <f t="shared" si="16"/>
        <v>0</v>
      </c>
      <c r="AO1313" s="139" t="str">
        <f t="array" ref="AO1313">XLOOKUP($D:$D,'DS ST'!$J:$J,'DS ST'!K:K)</f>
        <v>SC002260 - Huỳnh Thị Tuyết Nhi</v>
      </c>
      <c r="AP1313" s="139" t="str">
        <f t="array" ref="AP1313">XLOOKUP($D:$D,'DS ST'!$J:$J,'DS ST'!L:L)</f>
        <v>Võ Thị Huệ</v>
      </c>
      <c r="AQ1313" s="139" t="str">
        <f t="array" ref="AQ1313">XLOOKUP($D:$D,'DS ST'!$J:$J,'DS ST'!M:M)</f>
        <v>HCM 002</v>
      </c>
      <c r="AR1313" s="140"/>
      <c r="AS1313" s="140"/>
      <c r="AT1313" s="135" t="str">
        <f t="array" ref="AT1313">xlookup($E:$E,'CLV2'!$A:$A,'CLV2'!$F:$F)</f>
        <v>3.LOCAL FRUITS</v>
      </c>
      <c r="AU1313" s="135" t="str">
        <f t="array" ref="AU1313">xlookup($E:$E,'CLV2'!$A:$A,'CLV2'!$G:$G)</f>
        <v>4.Bơ</v>
      </c>
      <c r="AV1313" s="142"/>
      <c r="AW1313" s="143"/>
      <c r="AX1313" s="144"/>
    </row>
    <row r="1314" ht="22.5" customHeight="1">
      <c r="A1314" s="113"/>
      <c r="B1314" s="114">
        <v>46236.0</v>
      </c>
      <c r="C1314" s="115" t="s">
        <v>187</v>
      </c>
      <c r="D1314" s="116" t="str">
        <f>VLOOKUP(C1314,'DS ST'!A:B,2,0)</f>
        <v>A109</v>
      </c>
      <c r="E1314" s="117">
        <v>1101366.0</v>
      </c>
      <c r="F1314" s="115" t="s">
        <v>1804</v>
      </c>
      <c r="G1314" s="115" t="s">
        <v>104</v>
      </c>
      <c r="H1314" s="118">
        <v>4.1</v>
      </c>
      <c r="I1314" s="118">
        <v>4.06</v>
      </c>
      <c r="J1314" s="119">
        <f t="shared" si="4"/>
        <v>0.04</v>
      </c>
      <c r="K1314" s="115" t="s">
        <v>5971</v>
      </c>
      <c r="L1314" s="121" t="str">
        <f t="shared" si="5"/>
        <v>PT16029641101366</v>
      </c>
      <c r="M1314" s="219" t="s">
        <v>5972</v>
      </c>
      <c r="N1314" s="122">
        <v>0.040000000000000036</v>
      </c>
      <c r="O1314" s="122"/>
      <c r="P1314" s="119">
        <f t="shared" si="6"/>
        <v>0</v>
      </c>
      <c r="Q1314" s="124"/>
      <c r="R1314" s="124"/>
      <c r="S1314" s="124"/>
      <c r="T1314" s="125" t="s">
        <v>695</v>
      </c>
      <c r="U1314" s="126" t="s">
        <v>697</v>
      </c>
      <c r="V1314" s="127" t="s">
        <v>492</v>
      </c>
      <c r="W1314" s="129" t="str">
        <f t="shared" si="7"/>
        <v>Hao hụt</v>
      </c>
      <c r="X1314" s="129" t="str">
        <f t="shared" si="73"/>
        <v/>
      </c>
      <c r="Y1314" s="154" t="s">
        <v>499</v>
      </c>
      <c r="Z1314" s="131" t="s">
        <v>745</v>
      </c>
      <c r="AA1314" s="124"/>
      <c r="AB1314" s="132"/>
      <c r="AC1314" s="133"/>
      <c r="AD1314" s="134"/>
      <c r="AE1314" s="133"/>
      <c r="AF1314" s="135" t="str">
        <f t="array" ref="AF1314">xlookup($E:$E,'CLV2'!$A:$A,'CLV2'!E:E)</f>
        <v>2.VEGETABLES</v>
      </c>
      <c r="AG1314" s="135" t="str">
        <f t="shared" si="10"/>
        <v>KG</v>
      </c>
      <c r="AH1314" s="136">
        <f t="shared" si="11"/>
        <v>0.009756097561</v>
      </c>
      <c r="AI1314" s="137">
        <f t="array" ref="AI1314">XLOOKUP(E1314,'Đơn giá'!A:A,'Đơn giá'!D:D)</f>
        <v>55000</v>
      </c>
      <c r="AJ1314" s="138">
        <f t="shared" si="12"/>
        <v>2200</v>
      </c>
      <c r="AK1314" s="138">
        <f t="shared" si="13"/>
        <v>2200</v>
      </c>
      <c r="AL1314" s="138">
        <f t="shared" si="14"/>
        <v>0</v>
      </c>
      <c r="AM1314" s="138">
        <f t="shared" si="15"/>
        <v>0</v>
      </c>
      <c r="AN1314" s="138">
        <f t="shared" si="16"/>
        <v>0</v>
      </c>
      <c r="AO1314" s="139" t="str">
        <f t="array" ref="AO1314">XLOOKUP($D:$D,'DS ST'!$J:$J,'DS ST'!K:K)</f>
        <v>SC002260 - Huỳnh Thị Tuyết Nhi</v>
      </c>
      <c r="AP1314" s="139" t="str">
        <f t="array" ref="AP1314">XLOOKUP($D:$D,'DS ST'!$J:$J,'DS ST'!L:L)</f>
        <v>Võ Thị Huệ</v>
      </c>
      <c r="AQ1314" s="139" t="str">
        <f t="array" ref="AQ1314">XLOOKUP($D:$D,'DS ST'!$J:$J,'DS ST'!M:M)</f>
        <v>HCM 002</v>
      </c>
      <c r="AR1314" s="140"/>
      <c r="AS1314" s="140"/>
      <c r="AT1314" s="135" t="str">
        <f t="array" ref="AT1314">xlookup($E:$E,'CLV2'!$A:$A,'CLV2'!$F:$F)</f>
        <v>3.LEAFY VEGGIES</v>
      </c>
      <c r="AU1314" s="135" t="str">
        <f t="array" ref="AU1314">xlookup($E:$E,'CLV2'!$A:$A,'CLV2'!$G:$G)</f>
        <v>4.Rau Ăn Bông</v>
      </c>
      <c r="AV1314" s="142"/>
      <c r="AW1314" s="143"/>
      <c r="AX1314" s="144"/>
    </row>
    <row r="1315" ht="22.5" customHeight="1">
      <c r="A1315" s="113"/>
      <c r="B1315" s="114">
        <v>46236.0</v>
      </c>
      <c r="C1315" s="115" t="s">
        <v>187</v>
      </c>
      <c r="D1315" s="116" t="str">
        <f>VLOOKUP(C1315,'DS ST'!A:B,2,0)</f>
        <v>A109</v>
      </c>
      <c r="E1315" s="117">
        <v>1101992.0</v>
      </c>
      <c r="F1315" s="115" t="s">
        <v>1193</v>
      </c>
      <c r="G1315" s="115" t="s">
        <v>104</v>
      </c>
      <c r="H1315" s="118">
        <v>3.0</v>
      </c>
      <c r="I1315" s="118">
        <v>2.94</v>
      </c>
      <c r="J1315" s="119">
        <f t="shared" si="4"/>
        <v>0.06</v>
      </c>
      <c r="K1315" s="115" t="s">
        <v>5971</v>
      </c>
      <c r="L1315" s="121" t="str">
        <f t="shared" si="5"/>
        <v>PT16029641101992</v>
      </c>
      <c r="M1315" s="219" t="s">
        <v>5972</v>
      </c>
      <c r="N1315" s="122">
        <v>0.06000000000000005</v>
      </c>
      <c r="O1315" s="122"/>
      <c r="P1315" s="119">
        <f t="shared" si="6"/>
        <v>0</v>
      </c>
      <c r="Q1315" s="124"/>
      <c r="R1315" s="124"/>
      <c r="S1315" s="124"/>
      <c r="T1315" s="125" t="s">
        <v>695</v>
      </c>
      <c r="U1315" s="126" t="s">
        <v>697</v>
      </c>
      <c r="V1315" s="127" t="s">
        <v>492</v>
      </c>
      <c r="W1315" s="129" t="str">
        <f t="shared" si="7"/>
        <v>Hao hụt</v>
      </c>
      <c r="X1315" s="129" t="str">
        <f t="shared" si="73"/>
        <v/>
      </c>
      <c r="Y1315" s="154" t="s">
        <v>499</v>
      </c>
      <c r="Z1315" s="131" t="s">
        <v>745</v>
      </c>
      <c r="AA1315" s="124"/>
      <c r="AB1315" s="132"/>
      <c r="AC1315" s="133"/>
      <c r="AD1315" s="134"/>
      <c r="AE1315" s="133"/>
      <c r="AF1315" s="135" t="str">
        <f t="array" ref="AF1315">xlookup($E:$E,'CLV2'!$A:$A,'CLV2'!E:E)</f>
        <v>2.FRUITS</v>
      </c>
      <c r="AG1315" s="135" t="str">
        <f t="shared" si="10"/>
        <v>KG</v>
      </c>
      <c r="AH1315" s="136">
        <f t="shared" si="11"/>
        <v>0.02</v>
      </c>
      <c r="AI1315" s="137">
        <f t="array" ref="AI1315">XLOOKUP(E1315,'Đơn giá'!A:A,'Đơn giá'!D:D)</f>
        <v>37000</v>
      </c>
      <c r="AJ1315" s="138">
        <f t="shared" si="12"/>
        <v>2220</v>
      </c>
      <c r="AK1315" s="138">
        <f t="shared" si="13"/>
        <v>2220</v>
      </c>
      <c r="AL1315" s="138">
        <f t="shared" si="14"/>
        <v>0</v>
      </c>
      <c r="AM1315" s="138">
        <f t="shared" si="15"/>
        <v>0</v>
      </c>
      <c r="AN1315" s="138">
        <f t="shared" si="16"/>
        <v>0</v>
      </c>
      <c r="AO1315" s="139" t="str">
        <f t="array" ref="AO1315">XLOOKUP($D:$D,'DS ST'!$J:$J,'DS ST'!K:K)</f>
        <v>SC002260 - Huỳnh Thị Tuyết Nhi</v>
      </c>
      <c r="AP1315" s="139" t="str">
        <f t="array" ref="AP1315">XLOOKUP($D:$D,'DS ST'!$J:$J,'DS ST'!L:L)</f>
        <v>Võ Thị Huệ</v>
      </c>
      <c r="AQ1315" s="139" t="str">
        <f t="array" ref="AQ1315">XLOOKUP($D:$D,'DS ST'!$J:$J,'DS ST'!M:M)</f>
        <v>HCM 002</v>
      </c>
      <c r="AR1315" s="140"/>
      <c r="AS1315" s="140"/>
      <c r="AT1315" s="135" t="str">
        <f t="array" ref="AT1315">xlookup($E:$E,'CLV2'!$A:$A,'CLV2'!$F:$F)</f>
        <v>3.LOCAL FRUITS</v>
      </c>
      <c r="AU1315" s="135" t="str">
        <f t="array" ref="AU1315">xlookup($E:$E,'CLV2'!$A:$A,'CLV2'!$G:$G)</f>
        <v>4.Xoài</v>
      </c>
      <c r="AV1315" s="142"/>
      <c r="AW1315" s="143"/>
      <c r="AX1315" s="144"/>
    </row>
    <row r="1316" ht="22.5" customHeight="1">
      <c r="A1316" s="113"/>
      <c r="B1316" s="114">
        <v>46236.0</v>
      </c>
      <c r="C1316" s="115" t="s">
        <v>262</v>
      </c>
      <c r="D1316" s="116" t="str">
        <f>VLOOKUP(C1316,'DS ST'!A:B,2,0)</f>
        <v>A116</v>
      </c>
      <c r="E1316" s="117">
        <v>1100917.0</v>
      </c>
      <c r="F1316" s="115" t="s">
        <v>928</v>
      </c>
      <c r="G1316" s="115" t="s">
        <v>104</v>
      </c>
      <c r="H1316" s="118">
        <v>8.3</v>
      </c>
      <c r="I1316" s="118">
        <v>8.265</v>
      </c>
      <c r="J1316" s="119">
        <f t="shared" si="4"/>
        <v>0.035</v>
      </c>
      <c r="K1316" s="115" t="s">
        <v>5973</v>
      </c>
      <c r="L1316" s="121" t="str">
        <f t="shared" si="5"/>
        <v>PT16029631100917</v>
      </c>
      <c r="M1316" s="219" t="s">
        <v>5974</v>
      </c>
      <c r="N1316" s="122">
        <v>0.03500000000000014</v>
      </c>
      <c r="O1316" s="122"/>
      <c r="P1316" s="119">
        <f t="shared" si="6"/>
        <v>0</v>
      </c>
      <c r="Q1316" s="124"/>
      <c r="R1316" s="124"/>
      <c r="S1316" s="124"/>
      <c r="T1316" s="125" t="s">
        <v>695</v>
      </c>
      <c r="U1316" s="126" t="s">
        <v>697</v>
      </c>
      <c r="V1316" s="127" t="s">
        <v>492</v>
      </c>
      <c r="W1316" s="129" t="str">
        <f t="shared" si="7"/>
        <v>Hao hụt</v>
      </c>
      <c r="X1316" s="129" t="str">
        <f t="shared" si="73"/>
        <v/>
      </c>
      <c r="Y1316" s="154" t="s">
        <v>499</v>
      </c>
      <c r="Z1316" s="131" t="s">
        <v>745</v>
      </c>
      <c r="AA1316" s="124"/>
      <c r="AB1316" s="132"/>
      <c r="AC1316" s="133"/>
      <c r="AD1316" s="134"/>
      <c r="AE1316" s="133"/>
      <c r="AF1316" s="135" t="str">
        <f t="array" ref="AF1316">xlookup($E:$E,'CLV2'!$A:$A,'CLV2'!E:E)</f>
        <v>2.VEGETABLES</v>
      </c>
      <c r="AG1316" s="135" t="str">
        <f t="shared" si="10"/>
        <v>KG</v>
      </c>
      <c r="AH1316" s="136">
        <f t="shared" si="11"/>
        <v>0.00421686747</v>
      </c>
      <c r="AI1316" s="137">
        <f t="array" ref="AI1316">XLOOKUP(E1316,'Đơn giá'!A:A,'Đơn giá'!D:D)</f>
        <v>24500</v>
      </c>
      <c r="AJ1316" s="138">
        <f t="shared" si="12"/>
        <v>857.5</v>
      </c>
      <c r="AK1316" s="138">
        <f t="shared" si="13"/>
        <v>857.5</v>
      </c>
      <c r="AL1316" s="138">
        <f t="shared" si="14"/>
        <v>0</v>
      </c>
      <c r="AM1316" s="138">
        <f t="shared" si="15"/>
        <v>0</v>
      </c>
      <c r="AN1316" s="138">
        <f t="shared" si="16"/>
        <v>0</v>
      </c>
      <c r="AO1316" s="139" t="str">
        <f t="array" ref="AO1316">XLOOKUP($D:$D,'DS ST'!$J:$J,'DS ST'!K:K)</f>
        <v>SC005218 - Đặng Đăng Khoa</v>
      </c>
      <c r="AP1316" s="139" t="str">
        <f t="array" ref="AP1316">XLOOKUP($D:$D,'DS ST'!$J:$J,'DS ST'!L:L)</f>
        <v>Nguyễn Thị Cà</v>
      </c>
      <c r="AQ1316" s="139" t="str">
        <f t="array" ref="AQ1316">XLOOKUP($D:$D,'DS ST'!$J:$J,'DS ST'!M:M)</f>
        <v>HCM 036</v>
      </c>
      <c r="AR1316" s="140"/>
      <c r="AS1316" s="140"/>
      <c r="AT1316" s="135" t="str">
        <f t="array" ref="AT1316">xlookup($E:$E,'CLV2'!$A:$A,'CLV2'!$F:$F)</f>
        <v>3.FRUIT VEGGIES</v>
      </c>
      <c r="AU1316" s="135" t="str">
        <f t="array" ref="AU1316">xlookup($E:$E,'CLV2'!$A:$A,'CLV2'!$G:$G)</f>
        <v>4.Bầu, Bí, Mướp</v>
      </c>
      <c r="AV1316" s="142"/>
      <c r="AW1316" s="143"/>
      <c r="AX1316" s="144"/>
    </row>
    <row r="1317" ht="22.5" customHeight="1">
      <c r="A1317" s="113"/>
      <c r="B1317" s="114">
        <v>46236.0</v>
      </c>
      <c r="C1317" s="115" t="s">
        <v>262</v>
      </c>
      <c r="D1317" s="116" t="str">
        <f>VLOOKUP(C1317,'DS ST'!A:B,2,0)</f>
        <v>A116</v>
      </c>
      <c r="E1317" s="117">
        <v>1100992.0</v>
      </c>
      <c r="F1317" s="115" t="s">
        <v>641</v>
      </c>
      <c r="G1317" s="115" t="s">
        <v>104</v>
      </c>
      <c r="H1317" s="118">
        <v>10.0</v>
      </c>
      <c r="I1317" s="118">
        <v>9.84</v>
      </c>
      <c r="J1317" s="119">
        <f t="shared" si="4"/>
        <v>0.16</v>
      </c>
      <c r="K1317" s="115" t="s">
        <v>5973</v>
      </c>
      <c r="L1317" s="121" t="str">
        <f t="shared" si="5"/>
        <v>PT16029631100992</v>
      </c>
      <c r="M1317" s="219" t="s">
        <v>5974</v>
      </c>
      <c r="N1317" s="122">
        <v>0.16000000000000014</v>
      </c>
      <c r="O1317" s="122"/>
      <c r="P1317" s="119">
        <f t="shared" si="6"/>
        <v>0</v>
      </c>
      <c r="Q1317" s="124"/>
      <c r="R1317" s="124"/>
      <c r="S1317" s="124"/>
      <c r="T1317" s="125" t="s">
        <v>695</v>
      </c>
      <c r="U1317" s="126" t="s">
        <v>697</v>
      </c>
      <c r="V1317" s="127" t="s">
        <v>492</v>
      </c>
      <c r="W1317" s="129" t="str">
        <f t="shared" si="7"/>
        <v>Hao hụt</v>
      </c>
      <c r="X1317" s="129" t="str">
        <f t="shared" si="73"/>
        <v/>
      </c>
      <c r="Y1317" s="154" t="s">
        <v>499</v>
      </c>
      <c r="Z1317" s="131" t="s">
        <v>745</v>
      </c>
      <c r="AA1317" s="124"/>
      <c r="AB1317" s="132"/>
      <c r="AC1317" s="133"/>
      <c r="AD1317" s="134"/>
      <c r="AE1317" s="133"/>
      <c r="AF1317" s="135" t="str">
        <f t="array" ref="AF1317">xlookup($E:$E,'CLV2'!$A:$A,'CLV2'!E:E)</f>
        <v>2.FRUITS</v>
      </c>
      <c r="AG1317" s="135" t="str">
        <f t="shared" si="10"/>
        <v>KG</v>
      </c>
      <c r="AH1317" s="136">
        <f t="shared" si="11"/>
        <v>0.016</v>
      </c>
      <c r="AI1317" s="137">
        <f t="array" ref="AI1317">XLOOKUP(E1317,'Đơn giá'!A:A,'Đơn giá'!D:D)</f>
        <v>37000</v>
      </c>
      <c r="AJ1317" s="138">
        <f t="shared" si="12"/>
        <v>5920</v>
      </c>
      <c r="AK1317" s="138">
        <f t="shared" si="13"/>
        <v>5920</v>
      </c>
      <c r="AL1317" s="138">
        <f t="shared" si="14"/>
        <v>0</v>
      </c>
      <c r="AM1317" s="138">
        <f t="shared" si="15"/>
        <v>0</v>
      </c>
      <c r="AN1317" s="138">
        <f t="shared" si="16"/>
        <v>0</v>
      </c>
      <c r="AO1317" s="139" t="str">
        <f t="array" ref="AO1317">XLOOKUP($D:$D,'DS ST'!$J:$J,'DS ST'!K:K)</f>
        <v>SC005218 - Đặng Đăng Khoa</v>
      </c>
      <c r="AP1317" s="139" t="str">
        <f t="array" ref="AP1317">XLOOKUP($D:$D,'DS ST'!$J:$J,'DS ST'!L:L)</f>
        <v>Nguyễn Thị Cà</v>
      </c>
      <c r="AQ1317" s="139" t="str">
        <f t="array" ref="AQ1317">XLOOKUP($D:$D,'DS ST'!$J:$J,'DS ST'!M:M)</f>
        <v>HCM 036</v>
      </c>
      <c r="AR1317" s="140"/>
      <c r="AS1317" s="140"/>
      <c r="AT1317" s="135" t="str">
        <f t="array" ref="AT1317">xlookup($E:$E,'CLV2'!$A:$A,'CLV2'!$F:$F)</f>
        <v>3.LOCAL FRUITS</v>
      </c>
      <c r="AU1317" s="135" t="str">
        <f t="array" ref="AU1317">xlookup($E:$E,'CLV2'!$A:$A,'CLV2'!$G:$G)</f>
        <v>4.Dưa Lưới</v>
      </c>
      <c r="AV1317" s="142"/>
      <c r="AW1317" s="143"/>
      <c r="AX1317" s="144"/>
    </row>
    <row r="1318" ht="22.5" customHeight="1">
      <c r="A1318" s="113"/>
      <c r="B1318" s="114">
        <v>46236.0</v>
      </c>
      <c r="C1318" s="115" t="s">
        <v>262</v>
      </c>
      <c r="D1318" s="116" t="str">
        <f>VLOOKUP(C1318,'DS ST'!A:B,2,0)</f>
        <v>A116</v>
      </c>
      <c r="E1318" s="117">
        <v>1101079.0</v>
      </c>
      <c r="F1318" s="115" t="s">
        <v>2047</v>
      </c>
      <c r="G1318" s="115" t="s">
        <v>104</v>
      </c>
      <c r="H1318" s="118">
        <v>3.0</v>
      </c>
      <c r="I1318" s="118">
        <v>2.975</v>
      </c>
      <c r="J1318" s="119">
        <f t="shared" si="4"/>
        <v>0.025</v>
      </c>
      <c r="K1318" s="115" t="s">
        <v>5973</v>
      </c>
      <c r="L1318" s="121" t="str">
        <f t="shared" si="5"/>
        <v>PT16029631101079</v>
      </c>
      <c r="M1318" s="219" t="s">
        <v>5974</v>
      </c>
      <c r="N1318" s="122">
        <v>0.02499999999999991</v>
      </c>
      <c r="O1318" s="122"/>
      <c r="P1318" s="119">
        <f t="shared" si="6"/>
        <v>0</v>
      </c>
      <c r="Q1318" s="124"/>
      <c r="R1318" s="124"/>
      <c r="S1318" s="124"/>
      <c r="T1318" s="125" t="s">
        <v>695</v>
      </c>
      <c r="U1318" s="126" t="s">
        <v>697</v>
      </c>
      <c r="V1318" s="127" t="s">
        <v>492</v>
      </c>
      <c r="W1318" s="129" t="str">
        <f t="shared" si="7"/>
        <v>Hao hụt</v>
      </c>
      <c r="X1318" s="129" t="str">
        <f t="shared" si="73"/>
        <v/>
      </c>
      <c r="Y1318" s="154" t="s">
        <v>499</v>
      </c>
      <c r="Z1318" s="131" t="s">
        <v>745</v>
      </c>
      <c r="AA1318" s="124"/>
      <c r="AB1318" s="132"/>
      <c r="AC1318" s="133"/>
      <c r="AD1318" s="134"/>
      <c r="AE1318" s="133"/>
      <c r="AF1318" s="135" t="str">
        <f t="array" ref="AF1318">xlookup($E:$E,'CLV2'!$A:$A,'CLV2'!E:E)</f>
        <v>2.FRUITS</v>
      </c>
      <c r="AG1318" s="135" t="str">
        <f t="shared" si="10"/>
        <v>KG</v>
      </c>
      <c r="AH1318" s="136">
        <f t="shared" si="11"/>
        <v>0.008333333333</v>
      </c>
      <c r="AI1318" s="137">
        <f t="array" ref="AI1318">XLOOKUP(E1318,'Đơn giá'!A:A,'Đơn giá'!D:D)</f>
        <v>69416</v>
      </c>
      <c r="AJ1318" s="138">
        <f t="shared" si="12"/>
        <v>1735.4</v>
      </c>
      <c r="AK1318" s="138">
        <f t="shared" si="13"/>
        <v>1735.4</v>
      </c>
      <c r="AL1318" s="138">
        <f t="shared" si="14"/>
        <v>0</v>
      </c>
      <c r="AM1318" s="138">
        <f t="shared" si="15"/>
        <v>0</v>
      </c>
      <c r="AN1318" s="138">
        <f t="shared" si="16"/>
        <v>0</v>
      </c>
      <c r="AO1318" s="139" t="str">
        <f t="array" ref="AO1318">XLOOKUP($D:$D,'DS ST'!$J:$J,'DS ST'!K:K)</f>
        <v>SC005218 - Đặng Đăng Khoa</v>
      </c>
      <c r="AP1318" s="139" t="str">
        <f t="array" ref="AP1318">XLOOKUP($D:$D,'DS ST'!$J:$J,'DS ST'!L:L)</f>
        <v>Nguyễn Thị Cà</v>
      </c>
      <c r="AQ1318" s="139" t="str">
        <f t="array" ref="AQ1318">XLOOKUP($D:$D,'DS ST'!$J:$J,'DS ST'!M:M)</f>
        <v>HCM 036</v>
      </c>
      <c r="AR1318" s="140"/>
      <c r="AS1318" s="140"/>
      <c r="AT1318" s="135" t="str">
        <f t="array" ref="AT1318">xlookup($E:$E,'CLV2'!$A:$A,'CLV2'!$F:$F)</f>
        <v>3.LOCAL FRUITS</v>
      </c>
      <c r="AU1318" s="135" t="str">
        <f t="array" ref="AU1318">xlookup($E:$E,'CLV2'!$A:$A,'CLV2'!$G:$G)</f>
        <v>4.Bơ</v>
      </c>
      <c r="AV1318" s="142"/>
      <c r="AW1318" s="143"/>
      <c r="AX1318" s="144"/>
    </row>
    <row r="1319" ht="22.5" customHeight="1">
      <c r="A1319" s="113"/>
      <c r="B1319" s="114">
        <v>46236.0</v>
      </c>
      <c r="C1319" s="115" t="s">
        <v>262</v>
      </c>
      <c r="D1319" s="116" t="str">
        <f>VLOOKUP(C1319,'DS ST'!A:B,2,0)</f>
        <v>A116</v>
      </c>
      <c r="E1319" s="117">
        <v>1101366.0</v>
      </c>
      <c r="F1319" s="115" t="s">
        <v>1804</v>
      </c>
      <c r="G1319" s="115" t="s">
        <v>104</v>
      </c>
      <c r="H1319" s="118">
        <v>4.0</v>
      </c>
      <c r="I1319" s="118">
        <v>3.89</v>
      </c>
      <c r="J1319" s="119">
        <f t="shared" si="4"/>
        <v>0.11</v>
      </c>
      <c r="K1319" s="115" t="s">
        <v>5973</v>
      </c>
      <c r="L1319" s="121" t="str">
        <f t="shared" si="5"/>
        <v>PT16029631101366</v>
      </c>
      <c r="M1319" s="219" t="s">
        <v>5974</v>
      </c>
      <c r="N1319" s="122">
        <v>0.10999999999999988</v>
      </c>
      <c r="O1319" s="122"/>
      <c r="P1319" s="119">
        <f t="shared" si="6"/>
        <v>0</v>
      </c>
      <c r="Q1319" s="124"/>
      <c r="R1319" s="124"/>
      <c r="S1319" s="124"/>
      <c r="T1319" s="125" t="s">
        <v>695</v>
      </c>
      <c r="U1319" s="126" t="s">
        <v>697</v>
      </c>
      <c r="V1319" s="127" t="s">
        <v>492</v>
      </c>
      <c r="W1319" s="129" t="str">
        <f t="shared" si="7"/>
        <v>Hao hụt</v>
      </c>
      <c r="X1319" s="129" t="str">
        <f t="shared" si="73"/>
        <v/>
      </c>
      <c r="Y1319" s="154" t="s">
        <v>499</v>
      </c>
      <c r="Z1319" s="131" t="s">
        <v>745</v>
      </c>
      <c r="AA1319" s="124"/>
      <c r="AB1319" s="132"/>
      <c r="AC1319" s="133"/>
      <c r="AD1319" s="134"/>
      <c r="AE1319" s="133"/>
      <c r="AF1319" s="135" t="str">
        <f t="array" ref="AF1319">xlookup($E:$E,'CLV2'!$A:$A,'CLV2'!E:E)</f>
        <v>2.VEGETABLES</v>
      </c>
      <c r="AG1319" s="135" t="str">
        <f t="shared" si="10"/>
        <v>KG</v>
      </c>
      <c r="AH1319" s="136">
        <f t="shared" si="11"/>
        <v>0.0275</v>
      </c>
      <c r="AI1319" s="137">
        <f t="array" ref="AI1319">XLOOKUP(E1319,'Đơn giá'!A:A,'Đơn giá'!D:D)</f>
        <v>55000</v>
      </c>
      <c r="AJ1319" s="138">
        <f t="shared" si="12"/>
        <v>6050</v>
      </c>
      <c r="AK1319" s="138">
        <f t="shared" si="13"/>
        <v>6050</v>
      </c>
      <c r="AL1319" s="138">
        <f t="shared" si="14"/>
        <v>0</v>
      </c>
      <c r="AM1319" s="138">
        <f t="shared" si="15"/>
        <v>0</v>
      </c>
      <c r="AN1319" s="138">
        <f t="shared" si="16"/>
        <v>0</v>
      </c>
      <c r="AO1319" s="139" t="str">
        <f t="array" ref="AO1319">XLOOKUP($D:$D,'DS ST'!$J:$J,'DS ST'!K:K)</f>
        <v>SC005218 - Đặng Đăng Khoa</v>
      </c>
      <c r="AP1319" s="139" t="str">
        <f t="array" ref="AP1319">XLOOKUP($D:$D,'DS ST'!$J:$J,'DS ST'!L:L)</f>
        <v>Nguyễn Thị Cà</v>
      </c>
      <c r="AQ1319" s="139" t="str">
        <f t="array" ref="AQ1319">XLOOKUP($D:$D,'DS ST'!$J:$J,'DS ST'!M:M)</f>
        <v>HCM 036</v>
      </c>
      <c r="AR1319" s="140"/>
      <c r="AS1319" s="140"/>
      <c r="AT1319" s="135" t="str">
        <f t="array" ref="AT1319">xlookup($E:$E,'CLV2'!$A:$A,'CLV2'!$F:$F)</f>
        <v>3.LEAFY VEGGIES</v>
      </c>
      <c r="AU1319" s="135" t="str">
        <f t="array" ref="AU1319">xlookup($E:$E,'CLV2'!$A:$A,'CLV2'!$G:$G)</f>
        <v>4.Rau Ăn Bông</v>
      </c>
      <c r="AV1319" s="142"/>
      <c r="AW1319" s="143"/>
      <c r="AX1319" s="144"/>
    </row>
    <row r="1320" ht="22.5" customHeight="1">
      <c r="A1320" s="113"/>
      <c r="B1320" s="114">
        <v>46236.0</v>
      </c>
      <c r="C1320" s="115" t="s">
        <v>293</v>
      </c>
      <c r="D1320" s="116" t="str">
        <f>VLOOKUP(C1320,'DS ST'!A:B,2,0)</f>
        <v>A119</v>
      </c>
      <c r="E1320" s="117">
        <v>1100816.0</v>
      </c>
      <c r="F1320" s="115" t="s">
        <v>919</v>
      </c>
      <c r="G1320" s="115" t="s">
        <v>104</v>
      </c>
      <c r="H1320" s="118">
        <v>15.2</v>
      </c>
      <c r="I1320" s="118">
        <v>15.06</v>
      </c>
      <c r="J1320" s="119">
        <f t="shared" si="4"/>
        <v>0.14</v>
      </c>
      <c r="K1320" s="115" t="s">
        <v>5975</v>
      </c>
      <c r="L1320" s="121" t="str">
        <f t="shared" si="5"/>
        <v>PT16029621100816</v>
      </c>
      <c r="M1320" s="219" t="s">
        <v>5976</v>
      </c>
      <c r="N1320" s="122">
        <v>0.1399999999999988</v>
      </c>
      <c r="O1320" s="122"/>
      <c r="P1320" s="119">
        <f t="shared" si="6"/>
        <v>0</v>
      </c>
      <c r="Q1320" s="124"/>
      <c r="R1320" s="124"/>
      <c r="S1320" s="124"/>
      <c r="T1320" s="125" t="s">
        <v>695</v>
      </c>
      <c r="U1320" s="126" t="s">
        <v>697</v>
      </c>
      <c r="V1320" s="127" t="s">
        <v>492</v>
      </c>
      <c r="W1320" s="129" t="str">
        <f t="shared" si="7"/>
        <v>Hao hụt</v>
      </c>
      <c r="X1320" s="129" t="str">
        <f t="shared" si="73"/>
        <v/>
      </c>
      <c r="Y1320" s="154" t="s">
        <v>499</v>
      </c>
      <c r="Z1320" s="131" t="s">
        <v>745</v>
      </c>
      <c r="AA1320" s="124"/>
      <c r="AB1320" s="132"/>
      <c r="AC1320" s="133"/>
      <c r="AD1320" s="134"/>
      <c r="AE1320" s="133"/>
      <c r="AF1320" s="135" t="str">
        <f t="array" ref="AF1320">xlookup($E:$E,'CLV2'!$A:$A,'CLV2'!E:E)</f>
        <v>2.FRUITS</v>
      </c>
      <c r="AG1320" s="135" t="str">
        <f t="shared" si="10"/>
        <v>KG</v>
      </c>
      <c r="AH1320" s="136">
        <f t="shared" si="11"/>
        <v>0.009210526316</v>
      </c>
      <c r="AI1320" s="137">
        <f t="array" ref="AI1320">XLOOKUP(E1320,'Đơn giá'!A:A,'Đơn giá'!D:D)</f>
        <v>19000</v>
      </c>
      <c r="AJ1320" s="138">
        <f t="shared" si="12"/>
        <v>2660</v>
      </c>
      <c r="AK1320" s="138">
        <f t="shared" si="13"/>
        <v>2660</v>
      </c>
      <c r="AL1320" s="138">
        <f t="shared" si="14"/>
        <v>0</v>
      </c>
      <c r="AM1320" s="138">
        <f t="shared" si="15"/>
        <v>0</v>
      </c>
      <c r="AN1320" s="138">
        <f t="shared" si="16"/>
        <v>0</v>
      </c>
      <c r="AO1320" s="139" t="str">
        <f t="array" ref="AO1320">XLOOKUP($D:$D,'DS ST'!$J:$J,'DS ST'!K:K)</f>
        <v>SC011505 - Lê Ngọc Phát</v>
      </c>
      <c r="AP1320" s="139" t="str">
        <f t="array" ref="AP1320">XLOOKUP($D:$D,'DS ST'!$J:$J,'DS ST'!L:L)</f>
        <v>Nguyễn Thị Cà</v>
      </c>
      <c r="AQ1320" s="139" t="str">
        <f t="array" ref="AQ1320">XLOOKUP($D:$D,'DS ST'!$J:$J,'DS ST'!M:M)</f>
        <v>HCM 027</v>
      </c>
      <c r="AR1320" s="140"/>
      <c r="AS1320" s="140"/>
      <c r="AT1320" s="135" t="str">
        <f t="array" ref="AT1320">xlookup($E:$E,'CLV2'!$A:$A,'CLV2'!$F:$F)</f>
        <v>3.LOCAL FRUITS</v>
      </c>
      <c r="AU1320" s="135" t="str">
        <f t="array" ref="AU1320">xlookup($E:$E,'CLV2'!$A:$A,'CLV2'!$G:$G)</f>
        <v>4.Dưa Hấu</v>
      </c>
      <c r="AV1320" s="142"/>
      <c r="AW1320" s="143"/>
      <c r="AX1320" s="144"/>
    </row>
    <row r="1321" ht="22.5" customHeight="1">
      <c r="A1321" s="113"/>
      <c r="B1321" s="114">
        <v>46236.0</v>
      </c>
      <c r="C1321" s="115" t="s">
        <v>293</v>
      </c>
      <c r="D1321" s="116" t="str">
        <f>VLOOKUP(C1321,'DS ST'!A:B,2,0)</f>
        <v>A119</v>
      </c>
      <c r="E1321" s="117">
        <v>8.936148072369E12</v>
      </c>
      <c r="F1321" s="115" t="s">
        <v>1415</v>
      </c>
      <c r="G1321" s="115" t="s">
        <v>29</v>
      </c>
      <c r="H1321" s="118">
        <v>2.0</v>
      </c>
      <c r="I1321" s="118">
        <v>0.0</v>
      </c>
      <c r="J1321" s="119">
        <f t="shared" si="4"/>
        <v>2</v>
      </c>
      <c r="K1321" s="115" t="s">
        <v>5975</v>
      </c>
      <c r="L1321" s="121" t="str">
        <f t="shared" si="5"/>
        <v>PT16029628936148072369</v>
      </c>
      <c r="M1321" s="219" t="s">
        <v>5976</v>
      </c>
      <c r="N1321" s="122"/>
      <c r="O1321" s="122"/>
      <c r="P1321" s="119">
        <f t="shared" si="6"/>
        <v>2</v>
      </c>
      <c r="Q1321" s="124"/>
      <c r="R1321" s="124"/>
      <c r="S1321" s="124"/>
      <c r="T1321" s="125"/>
      <c r="U1321" s="126" t="s">
        <v>697</v>
      </c>
      <c r="V1321" s="127" t="s">
        <v>1500</v>
      </c>
      <c r="W1321" s="129" t="str">
        <f t="shared" si="7"/>
        <v/>
      </c>
      <c r="X1321" s="129" t="str">
        <f t="shared" si="73"/>
        <v/>
      </c>
      <c r="Y1321" s="154" t="s">
        <v>499</v>
      </c>
      <c r="Z1321" s="131" t="s">
        <v>745</v>
      </c>
      <c r="AA1321" s="124"/>
      <c r="AB1321" s="132"/>
      <c r="AC1321" s="133"/>
      <c r="AD1321" s="134"/>
      <c r="AE1321" s="133"/>
      <c r="AF1321" s="135" t="str">
        <f t="array" ref="AF1321">xlookup($E:$E,'CLV2'!$A:$A,'CLV2'!E:E)</f>
        <v>2.VEGETABLES</v>
      </c>
      <c r="AG1321" s="135" t="str">
        <f t="shared" si="10"/>
        <v>Pack</v>
      </c>
      <c r="AH1321" s="136">
        <f t="shared" si="11"/>
        <v>1</v>
      </c>
      <c r="AI1321" s="137">
        <f t="array" ref="AI1321">XLOOKUP(E1321,'Đơn giá'!A:A,'Đơn giá'!D:D)</f>
        <v>10000</v>
      </c>
      <c r="AJ1321" s="138">
        <f t="shared" si="12"/>
        <v>20000</v>
      </c>
      <c r="AK1321" s="138">
        <f t="shared" si="13"/>
        <v>0</v>
      </c>
      <c r="AL1321" s="138">
        <f t="shared" si="14"/>
        <v>0</v>
      </c>
      <c r="AM1321" s="138">
        <f t="shared" si="15"/>
        <v>20000</v>
      </c>
      <c r="AN1321" s="138">
        <f t="shared" si="16"/>
        <v>0</v>
      </c>
      <c r="AO1321" s="139" t="str">
        <f t="array" ref="AO1321">XLOOKUP($D:$D,'DS ST'!$J:$J,'DS ST'!K:K)</f>
        <v>SC011505 - Lê Ngọc Phát</v>
      </c>
      <c r="AP1321" s="139" t="str">
        <f t="array" ref="AP1321">XLOOKUP($D:$D,'DS ST'!$J:$J,'DS ST'!L:L)</f>
        <v>Nguyễn Thị Cà</v>
      </c>
      <c r="AQ1321" s="139" t="str">
        <f t="array" ref="AQ1321">XLOOKUP($D:$D,'DS ST'!$J:$J,'DS ST'!M:M)</f>
        <v>HCM 027</v>
      </c>
      <c r="AR1321" s="140"/>
      <c r="AS1321" s="140"/>
      <c r="AT1321" s="135" t="str">
        <f t="array" ref="AT1321">xlookup($E:$E,'CLV2'!$A:$A,'CLV2'!$F:$F)</f>
        <v>3.FRUIT VEGGIES</v>
      </c>
      <c r="AU1321" s="135" t="str">
        <f t="array" ref="AU1321">xlookup($E:$E,'CLV2'!$A:$A,'CLV2'!$G:$G)</f>
        <v>4.Rau Ăn Quả Khác</v>
      </c>
      <c r="AV1321" s="142"/>
      <c r="AW1321" s="143"/>
      <c r="AX1321" s="144"/>
    </row>
    <row r="1322" ht="22.5" customHeight="1">
      <c r="A1322" s="113"/>
      <c r="B1322" s="114">
        <v>46236.0</v>
      </c>
      <c r="C1322" s="115" t="s">
        <v>323</v>
      </c>
      <c r="D1322" s="116" t="str">
        <f>VLOOKUP(C1322,'DS ST'!A:B,2,0)</f>
        <v>A123</v>
      </c>
      <c r="E1322" s="117">
        <v>1100992.0</v>
      </c>
      <c r="F1322" s="115" t="s">
        <v>641</v>
      </c>
      <c r="G1322" s="115" t="s">
        <v>104</v>
      </c>
      <c r="H1322" s="118">
        <v>10.1</v>
      </c>
      <c r="I1322" s="118">
        <v>9.86</v>
      </c>
      <c r="J1322" s="119">
        <f t="shared" si="4"/>
        <v>0.24</v>
      </c>
      <c r="K1322" s="115" t="s">
        <v>5977</v>
      </c>
      <c r="L1322" s="121" t="str">
        <f t="shared" si="5"/>
        <v>PT16029611100992</v>
      </c>
      <c r="M1322" s="219" t="s">
        <v>5978</v>
      </c>
      <c r="N1322" s="122">
        <v>0.2400000000000002</v>
      </c>
      <c r="O1322" s="122"/>
      <c r="P1322" s="119">
        <f t="shared" si="6"/>
        <v>0</v>
      </c>
      <c r="Q1322" s="124"/>
      <c r="R1322" s="124"/>
      <c r="S1322" s="124"/>
      <c r="T1322" s="125" t="s">
        <v>695</v>
      </c>
      <c r="U1322" s="126" t="s">
        <v>697</v>
      </c>
      <c r="V1322" s="127" t="s">
        <v>492</v>
      </c>
      <c r="W1322" s="129" t="str">
        <f t="shared" si="7"/>
        <v>Hao hụt</v>
      </c>
      <c r="X1322" s="129" t="str">
        <f t="shared" si="73"/>
        <v/>
      </c>
      <c r="Y1322" s="154" t="s">
        <v>499</v>
      </c>
      <c r="Z1322" s="131" t="s">
        <v>745</v>
      </c>
      <c r="AA1322" s="124"/>
      <c r="AB1322" s="132"/>
      <c r="AC1322" s="133"/>
      <c r="AD1322" s="134"/>
      <c r="AE1322" s="133"/>
      <c r="AF1322" s="135" t="str">
        <f t="array" ref="AF1322">xlookup($E:$E,'CLV2'!$A:$A,'CLV2'!E:E)</f>
        <v>2.FRUITS</v>
      </c>
      <c r="AG1322" s="135" t="str">
        <f t="shared" si="10"/>
        <v>KG</v>
      </c>
      <c r="AH1322" s="136">
        <f t="shared" si="11"/>
        <v>0.02376237624</v>
      </c>
      <c r="AI1322" s="137">
        <f t="array" ref="AI1322">XLOOKUP(E1322,'Đơn giá'!A:A,'Đơn giá'!D:D)</f>
        <v>37000</v>
      </c>
      <c r="AJ1322" s="138">
        <f t="shared" si="12"/>
        <v>8880</v>
      </c>
      <c r="AK1322" s="138">
        <f t="shared" si="13"/>
        <v>8880</v>
      </c>
      <c r="AL1322" s="138">
        <f t="shared" si="14"/>
        <v>0</v>
      </c>
      <c r="AM1322" s="138">
        <f t="shared" si="15"/>
        <v>0</v>
      </c>
      <c r="AN1322" s="138">
        <f t="shared" si="16"/>
        <v>0</v>
      </c>
      <c r="AO1322" s="139" t="str">
        <f t="array" ref="AO1322">XLOOKUP($D:$D,'DS ST'!$J:$J,'DS ST'!K:K)</f>
        <v>SC007524 - Trần Tiến Thạnh</v>
      </c>
      <c r="AP1322" s="139" t="str">
        <f t="array" ref="AP1322">XLOOKUP($D:$D,'DS ST'!$J:$J,'DS ST'!L:L)</f>
        <v>Nguyễn Thị Cà</v>
      </c>
      <c r="AQ1322" s="139" t="str">
        <f t="array" ref="AQ1322">XLOOKUP($D:$D,'DS ST'!$J:$J,'DS ST'!M:M)</f>
        <v>HCM 026</v>
      </c>
      <c r="AR1322" s="140"/>
      <c r="AS1322" s="140"/>
      <c r="AT1322" s="135" t="str">
        <f t="array" ref="AT1322">xlookup($E:$E,'CLV2'!$A:$A,'CLV2'!$F:$F)</f>
        <v>3.LOCAL FRUITS</v>
      </c>
      <c r="AU1322" s="135" t="str">
        <f t="array" ref="AU1322">xlookup($E:$E,'CLV2'!$A:$A,'CLV2'!$G:$G)</f>
        <v>4.Dưa Lưới</v>
      </c>
      <c r="AV1322" s="142"/>
      <c r="AW1322" s="143"/>
      <c r="AX1322" s="144"/>
    </row>
    <row r="1323" ht="22.5" customHeight="1">
      <c r="A1323" s="113"/>
      <c r="B1323" s="114">
        <v>46236.0</v>
      </c>
      <c r="C1323" s="115" t="s">
        <v>323</v>
      </c>
      <c r="D1323" s="116" t="str">
        <f>VLOOKUP(C1323,'DS ST'!A:B,2,0)</f>
        <v>A123</v>
      </c>
      <c r="E1323" s="117">
        <v>1101992.0</v>
      </c>
      <c r="F1323" s="115" t="s">
        <v>1193</v>
      </c>
      <c r="G1323" s="115" t="s">
        <v>104</v>
      </c>
      <c r="H1323" s="118">
        <v>3.0</v>
      </c>
      <c r="I1323" s="118">
        <v>2.16</v>
      </c>
      <c r="J1323" s="119">
        <f t="shared" si="4"/>
        <v>0.84</v>
      </c>
      <c r="K1323" s="115" t="s">
        <v>5977</v>
      </c>
      <c r="L1323" s="121" t="str">
        <f t="shared" si="5"/>
        <v>PT16029611101992</v>
      </c>
      <c r="M1323" s="219" t="s">
        <v>5978</v>
      </c>
      <c r="N1323" s="122"/>
      <c r="O1323" s="122"/>
      <c r="P1323" s="119">
        <f t="shared" si="6"/>
        <v>0.84</v>
      </c>
      <c r="Q1323" s="124"/>
      <c r="R1323" s="124"/>
      <c r="S1323" s="124"/>
      <c r="T1323" s="125" t="s">
        <v>695</v>
      </c>
      <c r="U1323" s="126" t="s">
        <v>697</v>
      </c>
      <c r="V1323" s="127" t="s">
        <v>1500</v>
      </c>
      <c r="W1323" s="129" t="str">
        <f t="shared" si="7"/>
        <v/>
      </c>
      <c r="X1323" s="129" t="str">
        <f t="shared" si="73"/>
        <v/>
      </c>
      <c r="Y1323" s="154" t="s">
        <v>499</v>
      </c>
      <c r="Z1323" s="131" t="s">
        <v>745</v>
      </c>
      <c r="AA1323" s="124"/>
      <c r="AB1323" s="132"/>
      <c r="AC1323" s="133"/>
      <c r="AD1323" s="134"/>
      <c r="AE1323" s="133"/>
      <c r="AF1323" s="135" t="str">
        <f t="array" ref="AF1323">xlookup($E:$E,'CLV2'!$A:$A,'CLV2'!E:E)</f>
        <v>2.FRUITS</v>
      </c>
      <c r="AG1323" s="135" t="str">
        <f t="shared" si="10"/>
        <v>KG</v>
      </c>
      <c r="AH1323" s="136">
        <f t="shared" si="11"/>
        <v>0.28</v>
      </c>
      <c r="AI1323" s="137">
        <f t="array" ref="AI1323">XLOOKUP(E1323,'Đơn giá'!A:A,'Đơn giá'!D:D)</f>
        <v>37000</v>
      </c>
      <c r="AJ1323" s="138">
        <f t="shared" si="12"/>
        <v>31080</v>
      </c>
      <c r="AK1323" s="138">
        <f t="shared" si="13"/>
        <v>0</v>
      </c>
      <c r="AL1323" s="138">
        <f t="shared" si="14"/>
        <v>0</v>
      </c>
      <c r="AM1323" s="138">
        <f t="shared" si="15"/>
        <v>31080</v>
      </c>
      <c r="AN1323" s="138">
        <f t="shared" si="16"/>
        <v>0</v>
      </c>
      <c r="AO1323" s="139" t="str">
        <f t="array" ref="AO1323">XLOOKUP($D:$D,'DS ST'!$J:$J,'DS ST'!K:K)</f>
        <v>SC007524 - Trần Tiến Thạnh</v>
      </c>
      <c r="AP1323" s="139" t="str">
        <f t="array" ref="AP1323">XLOOKUP($D:$D,'DS ST'!$J:$J,'DS ST'!L:L)</f>
        <v>Nguyễn Thị Cà</v>
      </c>
      <c r="AQ1323" s="139" t="str">
        <f t="array" ref="AQ1323">XLOOKUP($D:$D,'DS ST'!$J:$J,'DS ST'!M:M)</f>
        <v>HCM 026</v>
      </c>
      <c r="AR1323" s="140"/>
      <c r="AS1323" s="140"/>
      <c r="AT1323" s="135" t="str">
        <f t="array" ref="AT1323">xlookup($E:$E,'CLV2'!$A:$A,'CLV2'!$F:$F)</f>
        <v>3.LOCAL FRUITS</v>
      </c>
      <c r="AU1323" s="135" t="str">
        <f t="array" ref="AU1323">xlookup($E:$E,'CLV2'!$A:$A,'CLV2'!$G:$G)</f>
        <v>4.Xoài</v>
      </c>
      <c r="AV1323" s="142"/>
      <c r="AW1323" s="143"/>
      <c r="AX1323" s="144"/>
    </row>
    <row r="1324" ht="22.5" customHeight="1">
      <c r="A1324" s="113"/>
      <c r="B1324" s="114">
        <v>46236.0</v>
      </c>
      <c r="C1324" s="115" t="s">
        <v>395</v>
      </c>
      <c r="D1324" s="116" t="str">
        <f>VLOOKUP(C1324,'DS ST'!A:B,2,0)</f>
        <v>A132</v>
      </c>
      <c r="E1324" s="117">
        <v>1101003.0</v>
      </c>
      <c r="F1324" s="115" t="s">
        <v>1984</v>
      </c>
      <c r="G1324" s="115" t="s">
        <v>104</v>
      </c>
      <c r="H1324" s="118">
        <v>12.2</v>
      </c>
      <c r="I1324" s="118">
        <v>12.04</v>
      </c>
      <c r="J1324" s="119">
        <f t="shared" si="4"/>
        <v>0.16</v>
      </c>
      <c r="K1324" s="115" t="s">
        <v>5979</v>
      </c>
      <c r="L1324" s="121" t="str">
        <f t="shared" si="5"/>
        <v>PT16029591101003</v>
      </c>
      <c r="M1324" s="219" t="s">
        <v>5980</v>
      </c>
      <c r="N1324" s="122">
        <v>0.16000000000000014</v>
      </c>
      <c r="O1324" s="122"/>
      <c r="P1324" s="119">
        <f t="shared" si="6"/>
        <v>0</v>
      </c>
      <c r="Q1324" s="124"/>
      <c r="R1324" s="124"/>
      <c r="S1324" s="124"/>
      <c r="T1324" s="125" t="s">
        <v>695</v>
      </c>
      <c r="U1324" s="126" t="s">
        <v>697</v>
      </c>
      <c r="V1324" s="127" t="s">
        <v>492</v>
      </c>
      <c r="W1324" s="129" t="str">
        <f t="shared" si="7"/>
        <v>Hao hụt</v>
      </c>
      <c r="X1324" s="129" t="str">
        <f t="shared" si="73"/>
        <v/>
      </c>
      <c r="Y1324" s="154" t="s">
        <v>499</v>
      </c>
      <c r="Z1324" s="131" t="s">
        <v>745</v>
      </c>
      <c r="AA1324" s="124"/>
      <c r="AB1324" s="132"/>
      <c r="AC1324" s="133"/>
      <c r="AD1324" s="134"/>
      <c r="AE1324" s="133"/>
      <c r="AF1324" s="135" t="str">
        <f t="array" ref="AF1324">xlookup($E:$E,'CLV2'!$A:$A,'CLV2'!E:E)</f>
        <v>2.FRUITS</v>
      </c>
      <c r="AG1324" s="135" t="str">
        <f t="shared" si="10"/>
        <v>KG</v>
      </c>
      <c r="AH1324" s="136">
        <f t="shared" si="11"/>
        <v>0.0131147541</v>
      </c>
      <c r="AI1324" s="137">
        <f t="array" ref="AI1324">XLOOKUP(E1324,'Đơn giá'!A:A,'Đơn giá'!D:D)</f>
        <v>24000</v>
      </c>
      <c r="AJ1324" s="138">
        <f t="shared" si="12"/>
        <v>3840</v>
      </c>
      <c r="AK1324" s="138">
        <f t="shared" si="13"/>
        <v>3840</v>
      </c>
      <c r="AL1324" s="138">
        <f t="shared" si="14"/>
        <v>0</v>
      </c>
      <c r="AM1324" s="138">
        <f t="shared" si="15"/>
        <v>0</v>
      </c>
      <c r="AN1324" s="138">
        <f t="shared" si="16"/>
        <v>0</v>
      </c>
      <c r="AO1324" s="139" t="str">
        <f t="array" ref="AO1324">XLOOKUP($D:$D,'DS ST'!$J:$J,'DS ST'!K:K)</f>
        <v>SC007524 - Trần Tiến Thạnh</v>
      </c>
      <c r="AP1324" s="139" t="str">
        <f t="array" ref="AP1324">XLOOKUP($D:$D,'DS ST'!$J:$J,'DS ST'!L:L)</f>
        <v>Nguyễn Thị Cà</v>
      </c>
      <c r="AQ1324" s="139" t="str">
        <f t="array" ref="AQ1324">XLOOKUP($D:$D,'DS ST'!$J:$J,'DS ST'!M:M)</f>
        <v>HCM 026</v>
      </c>
      <c r="AR1324" s="140"/>
      <c r="AS1324" s="140"/>
      <c r="AT1324" s="135" t="str">
        <f t="array" ref="AT1324">xlookup($E:$E,'CLV2'!$A:$A,'CLV2'!$F:$F)</f>
        <v>3.LOCAL FRUITS</v>
      </c>
      <c r="AU1324" s="135" t="str">
        <f t="array" ref="AU1324">xlookup($E:$E,'CLV2'!$A:$A,'CLV2'!$G:$G)</f>
        <v>4.Dưa Hấu</v>
      </c>
      <c r="AV1324" s="142"/>
      <c r="AW1324" s="143"/>
      <c r="AX1324" s="144"/>
    </row>
    <row r="1325" ht="22.5" customHeight="1">
      <c r="A1325" s="113"/>
      <c r="B1325" s="114">
        <v>46236.0</v>
      </c>
      <c r="C1325" s="115" t="s">
        <v>429</v>
      </c>
      <c r="D1325" s="116" t="str">
        <f>VLOOKUP(C1325,'DS ST'!A:B,2,0)</f>
        <v>A138</v>
      </c>
      <c r="E1325" s="117">
        <v>1100816.0</v>
      </c>
      <c r="F1325" s="115" t="s">
        <v>919</v>
      </c>
      <c r="G1325" s="115" t="s">
        <v>104</v>
      </c>
      <c r="H1325" s="118">
        <v>14.8</v>
      </c>
      <c r="I1325" s="118">
        <v>14.68</v>
      </c>
      <c r="J1325" s="119">
        <f t="shared" si="4"/>
        <v>0.12</v>
      </c>
      <c r="K1325" s="115" t="s">
        <v>5981</v>
      </c>
      <c r="L1325" s="121" t="str">
        <f t="shared" si="5"/>
        <v>PT16029581100816</v>
      </c>
      <c r="M1325" s="219" t="s">
        <v>5982</v>
      </c>
      <c r="N1325" s="122">
        <v>0.120000000000001</v>
      </c>
      <c r="O1325" s="122"/>
      <c r="P1325" s="119">
        <f t="shared" si="6"/>
        <v>0</v>
      </c>
      <c r="Q1325" s="124"/>
      <c r="R1325" s="124"/>
      <c r="S1325" s="124"/>
      <c r="T1325" s="125" t="s">
        <v>695</v>
      </c>
      <c r="U1325" s="126" t="s">
        <v>697</v>
      </c>
      <c r="V1325" s="127" t="s">
        <v>492</v>
      </c>
      <c r="W1325" s="129" t="str">
        <f t="shared" si="7"/>
        <v>Hao hụt</v>
      </c>
      <c r="X1325" s="129" t="str">
        <f t="shared" si="73"/>
        <v/>
      </c>
      <c r="Y1325" s="154" t="s">
        <v>499</v>
      </c>
      <c r="Z1325" s="131" t="s">
        <v>745</v>
      </c>
      <c r="AA1325" s="124"/>
      <c r="AB1325" s="132"/>
      <c r="AC1325" s="133"/>
      <c r="AD1325" s="134"/>
      <c r="AE1325" s="133"/>
      <c r="AF1325" s="135" t="str">
        <f t="array" ref="AF1325">xlookup($E:$E,'CLV2'!$A:$A,'CLV2'!E:E)</f>
        <v>2.FRUITS</v>
      </c>
      <c r="AG1325" s="135" t="str">
        <f t="shared" si="10"/>
        <v>KG</v>
      </c>
      <c r="AH1325" s="136">
        <f t="shared" si="11"/>
        <v>0.008108108108</v>
      </c>
      <c r="AI1325" s="137">
        <f t="array" ref="AI1325">XLOOKUP(E1325,'Đơn giá'!A:A,'Đơn giá'!D:D)</f>
        <v>19000</v>
      </c>
      <c r="AJ1325" s="138">
        <f t="shared" si="12"/>
        <v>2280</v>
      </c>
      <c r="AK1325" s="138">
        <f t="shared" si="13"/>
        <v>2280</v>
      </c>
      <c r="AL1325" s="138">
        <f t="shared" si="14"/>
        <v>0</v>
      </c>
      <c r="AM1325" s="138">
        <f t="shared" si="15"/>
        <v>0</v>
      </c>
      <c r="AN1325" s="138">
        <f t="shared" si="16"/>
        <v>0</v>
      </c>
      <c r="AO1325" s="139" t="str">
        <f t="array" ref="AO1325">XLOOKUP($D:$D,'DS ST'!$J:$J,'DS ST'!K:K)</f>
        <v>SC003733 - Trần Huỳnh Thơ</v>
      </c>
      <c r="AP1325" s="139" t="str">
        <f t="array" ref="AP1325">XLOOKUP($D:$D,'DS ST'!$J:$J,'DS ST'!L:L)</f>
        <v>Võ Thị Huệ</v>
      </c>
      <c r="AQ1325" s="139" t="str">
        <f t="array" ref="AQ1325">XLOOKUP($D:$D,'DS ST'!$J:$J,'DS ST'!M:M)</f>
        <v>HCM 013</v>
      </c>
      <c r="AR1325" s="140"/>
      <c r="AS1325" s="140"/>
      <c r="AT1325" s="135" t="str">
        <f t="array" ref="AT1325">xlookup($E:$E,'CLV2'!$A:$A,'CLV2'!$F:$F)</f>
        <v>3.LOCAL FRUITS</v>
      </c>
      <c r="AU1325" s="135" t="str">
        <f t="array" ref="AU1325">xlookup($E:$E,'CLV2'!$A:$A,'CLV2'!$G:$G)</f>
        <v>4.Dưa Hấu</v>
      </c>
      <c r="AV1325" s="142"/>
      <c r="AW1325" s="143"/>
      <c r="AX1325" s="144"/>
    </row>
    <row r="1326" ht="22.5" customHeight="1">
      <c r="A1326" s="113"/>
      <c r="B1326" s="114">
        <v>46236.0</v>
      </c>
      <c r="C1326" s="115" t="s">
        <v>441</v>
      </c>
      <c r="D1326" s="116" t="str">
        <f>VLOOKUP(C1326,'DS ST'!A:B,2,0)</f>
        <v>A144</v>
      </c>
      <c r="E1326" s="117">
        <v>1100992.0</v>
      </c>
      <c r="F1326" s="115" t="s">
        <v>641</v>
      </c>
      <c r="G1326" s="115" t="s">
        <v>104</v>
      </c>
      <c r="H1326" s="118">
        <v>10.0</v>
      </c>
      <c r="I1326" s="118">
        <v>9.98</v>
      </c>
      <c r="J1326" s="119">
        <f t="shared" si="4"/>
        <v>0.02</v>
      </c>
      <c r="K1326" s="115" t="s">
        <v>5983</v>
      </c>
      <c r="L1326" s="121" t="str">
        <f t="shared" si="5"/>
        <v>PT16029551100992</v>
      </c>
      <c r="M1326" s="219" t="s">
        <v>5984</v>
      </c>
      <c r="N1326" s="122">
        <v>0.019999999999999574</v>
      </c>
      <c r="O1326" s="122"/>
      <c r="P1326" s="119">
        <f t="shared" si="6"/>
        <v>0</v>
      </c>
      <c r="Q1326" s="124"/>
      <c r="R1326" s="124"/>
      <c r="S1326" s="124"/>
      <c r="T1326" s="125" t="s">
        <v>3271</v>
      </c>
      <c r="U1326" s="126" t="s">
        <v>697</v>
      </c>
      <c r="V1326" s="127" t="s">
        <v>492</v>
      </c>
      <c r="W1326" s="129" t="str">
        <f t="shared" si="7"/>
        <v>Hao hụt</v>
      </c>
      <c r="X1326" s="129" t="str">
        <f t="shared" si="73"/>
        <v/>
      </c>
      <c r="Y1326" s="154" t="s">
        <v>499</v>
      </c>
      <c r="Z1326" s="131" t="s">
        <v>745</v>
      </c>
      <c r="AA1326" s="124"/>
      <c r="AB1326" s="132"/>
      <c r="AC1326" s="133"/>
      <c r="AD1326" s="134"/>
      <c r="AE1326" s="133"/>
      <c r="AF1326" s="135" t="str">
        <f t="array" ref="AF1326">xlookup($E:$E,'CLV2'!$A:$A,'CLV2'!E:E)</f>
        <v>2.FRUITS</v>
      </c>
      <c r="AG1326" s="135" t="str">
        <f t="shared" si="10"/>
        <v>KG</v>
      </c>
      <c r="AH1326" s="136">
        <f t="shared" si="11"/>
        <v>0.002</v>
      </c>
      <c r="AI1326" s="137">
        <f t="array" ref="AI1326">XLOOKUP(E1326,'Đơn giá'!A:A,'Đơn giá'!D:D)</f>
        <v>37000</v>
      </c>
      <c r="AJ1326" s="138">
        <f t="shared" si="12"/>
        <v>740</v>
      </c>
      <c r="AK1326" s="138">
        <f t="shared" si="13"/>
        <v>740</v>
      </c>
      <c r="AL1326" s="138">
        <f t="shared" si="14"/>
        <v>0</v>
      </c>
      <c r="AM1326" s="138">
        <f t="shared" si="15"/>
        <v>0</v>
      </c>
      <c r="AN1326" s="138">
        <f t="shared" si="16"/>
        <v>0</v>
      </c>
      <c r="AO1326" s="139" t="str">
        <f t="array" ref="AO1326">XLOOKUP($D:$D,'DS ST'!$J:$J,'DS ST'!K:K)</f>
        <v>SC002220 - Nguyễn Thuỷ Tiên</v>
      </c>
      <c r="AP1326" s="139" t="str">
        <f t="array" ref="AP1326">XLOOKUP($D:$D,'DS ST'!$J:$J,'DS ST'!L:L)</f>
        <v>Võ Thị Huệ</v>
      </c>
      <c r="AQ1326" s="139" t="str">
        <f t="array" ref="AQ1326">XLOOKUP($D:$D,'DS ST'!$J:$J,'DS ST'!M:M)</f>
        <v>HCM 003</v>
      </c>
      <c r="AR1326" s="140"/>
      <c r="AS1326" s="140"/>
      <c r="AT1326" s="135" t="str">
        <f t="array" ref="AT1326">xlookup($E:$E,'CLV2'!$A:$A,'CLV2'!$F:$F)</f>
        <v>3.LOCAL FRUITS</v>
      </c>
      <c r="AU1326" s="135" t="str">
        <f t="array" ref="AU1326">xlookup($E:$E,'CLV2'!$A:$A,'CLV2'!$G:$G)</f>
        <v>4.Dưa Lưới</v>
      </c>
      <c r="AV1326" s="142"/>
      <c r="AW1326" s="143"/>
      <c r="AX1326" s="144"/>
    </row>
    <row r="1327" ht="22.5" customHeight="1">
      <c r="A1327" s="113"/>
      <c r="B1327" s="114">
        <v>46236.0</v>
      </c>
      <c r="C1327" s="115" t="s">
        <v>441</v>
      </c>
      <c r="D1327" s="116" t="str">
        <f>VLOOKUP(C1327,'DS ST'!A:B,2,0)</f>
        <v>A144</v>
      </c>
      <c r="E1327" s="117">
        <v>1101592.0</v>
      </c>
      <c r="F1327" s="115" t="s">
        <v>1161</v>
      </c>
      <c r="G1327" s="115" t="s">
        <v>104</v>
      </c>
      <c r="H1327" s="118">
        <v>9.9</v>
      </c>
      <c r="I1327" s="118">
        <v>9.74</v>
      </c>
      <c r="J1327" s="119">
        <f t="shared" si="4"/>
        <v>0.16</v>
      </c>
      <c r="K1327" s="115" t="s">
        <v>5983</v>
      </c>
      <c r="L1327" s="121" t="str">
        <f t="shared" si="5"/>
        <v>PT16029551101592</v>
      </c>
      <c r="M1327" s="219" t="s">
        <v>5984</v>
      </c>
      <c r="N1327" s="122">
        <v>0.16000000000000014</v>
      </c>
      <c r="O1327" s="122"/>
      <c r="P1327" s="119">
        <f t="shared" si="6"/>
        <v>0</v>
      </c>
      <c r="Q1327" s="124"/>
      <c r="R1327" s="124"/>
      <c r="S1327" s="124"/>
      <c r="T1327" s="125" t="s">
        <v>3271</v>
      </c>
      <c r="U1327" s="126" t="s">
        <v>697</v>
      </c>
      <c r="V1327" s="127" t="s">
        <v>492</v>
      </c>
      <c r="W1327" s="129" t="str">
        <f t="shared" si="7"/>
        <v>Hao hụt</v>
      </c>
      <c r="X1327" s="129" t="str">
        <f t="shared" si="73"/>
        <v/>
      </c>
      <c r="Y1327" s="154" t="s">
        <v>499</v>
      </c>
      <c r="Z1327" s="131" t="s">
        <v>745</v>
      </c>
      <c r="AA1327" s="124"/>
      <c r="AB1327" s="132"/>
      <c r="AC1327" s="133"/>
      <c r="AD1327" s="134"/>
      <c r="AE1327" s="133"/>
      <c r="AF1327" s="135" t="str">
        <f t="array" ref="AF1327">xlookup($E:$E,'CLV2'!$A:$A,'CLV2'!E:E)</f>
        <v>2.FRUITS</v>
      </c>
      <c r="AG1327" s="135" t="str">
        <f t="shared" si="10"/>
        <v>KG</v>
      </c>
      <c r="AH1327" s="136">
        <f t="shared" si="11"/>
        <v>0.01616161616</v>
      </c>
      <c r="AI1327" s="137">
        <f t="array" ref="AI1327">XLOOKUP(E1327,'Đơn giá'!A:A,'Đơn giá'!D:D)</f>
        <v>73000</v>
      </c>
      <c r="AJ1327" s="138">
        <f t="shared" si="12"/>
        <v>11680</v>
      </c>
      <c r="AK1327" s="138">
        <f t="shared" si="13"/>
        <v>11680</v>
      </c>
      <c r="AL1327" s="138">
        <f t="shared" si="14"/>
        <v>0</v>
      </c>
      <c r="AM1327" s="138">
        <f t="shared" si="15"/>
        <v>0</v>
      </c>
      <c r="AN1327" s="138">
        <f t="shared" si="16"/>
        <v>0</v>
      </c>
      <c r="AO1327" s="139" t="str">
        <f t="array" ref="AO1327">XLOOKUP($D:$D,'DS ST'!$J:$J,'DS ST'!K:K)</f>
        <v>SC002220 - Nguyễn Thuỷ Tiên</v>
      </c>
      <c r="AP1327" s="139" t="str">
        <f t="array" ref="AP1327">XLOOKUP($D:$D,'DS ST'!$J:$J,'DS ST'!L:L)</f>
        <v>Võ Thị Huệ</v>
      </c>
      <c r="AQ1327" s="139" t="str">
        <f t="array" ref="AQ1327">XLOOKUP($D:$D,'DS ST'!$J:$J,'DS ST'!M:M)</f>
        <v>HCM 003</v>
      </c>
      <c r="AR1327" s="140"/>
      <c r="AS1327" s="140"/>
      <c r="AT1327" s="135" t="str">
        <f t="array" ref="AT1327">xlookup($E:$E,'CLV2'!$A:$A,'CLV2'!$F:$F)</f>
        <v>3.LOCAL FRUITS</v>
      </c>
      <c r="AU1327" s="135" t="str">
        <f t="array" ref="AU1327">xlookup($E:$E,'CLV2'!$A:$A,'CLV2'!$G:$G)</f>
        <v>4.Sầu Riêng</v>
      </c>
      <c r="AV1327" s="142"/>
      <c r="AW1327" s="143"/>
      <c r="AX1327" s="144"/>
    </row>
    <row r="1328" ht="22.5" customHeight="1">
      <c r="A1328" s="113"/>
      <c r="B1328" s="114">
        <v>46236.0</v>
      </c>
      <c r="C1328" s="115" t="s">
        <v>439</v>
      </c>
      <c r="D1328" s="116" t="str">
        <f>VLOOKUP(C1328,'DS ST'!A:B,2,0)</f>
        <v>A143</v>
      </c>
      <c r="E1328" s="117">
        <v>1100992.0</v>
      </c>
      <c r="F1328" s="115" t="s">
        <v>641</v>
      </c>
      <c r="G1328" s="115" t="s">
        <v>104</v>
      </c>
      <c r="H1328" s="118">
        <v>10.0</v>
      </c>
      <c r="I1328" s="118">
        <v>9.96</v>
      </c>
      <c r="J1328" s="119">
        <f t="shared" si="4"/>
        <v>0.04</v>
      </c>
      <c r="K1328" s="115" t="s">
        <v>5985</v>
      </c>
      <c r="L1328" s="121" t="str">
        <f t="shared" si="5"/>
        <v>PT16029541100992</v>
      </c>
      <c r="M1328" s="219" t="s">
        <v>5986</v>
      </c>
      <c r="N1328" s="122">
        <v>0.03999999999999915</v>
      </c>
      <c r="O1328" s="122"/>
      <c r="P1328" s="119">
        <f t="shared" si="6"/>
        <v>0</v>
      </c>
      <c r="Q1328" s="124"/>
      <c r="R1328" s="124"/>
      <c r="S1328" s="124"/>
      <c r="T1328" s="125" t="s">
        <v>695</v>
      </c>
      <c r="U1328" s="126" t="s">
        <v>697</v>
      </c>
      <c r="V1328" s="127" t="s">
        <v>492</v>
      </c>
      <c r="W1328" s="129" t="str">
        <f t="shared" si="7"/>
        <v>Hao hụt</v>
      </c>
      <c r="X1328" s="129" t="str">
        <f t="shared" si="73"/>
        <v/>
      </c>
      <c r="Y1328" s="154" t="s">
        <v>499</v>
      </c>
      <c r="Z1328" s="131" t="s">
        <v>745</v>
      </c>
      <c r="AA1328" s="124"/>
      <c r="AB1328" s="132"/>
      <c r="AC1328" s="133"/>
      <c r="AD1328" s="134"/>
      <c r="AE1328" s="133"/>
      <c r="AF1328" s="135" t="str">
        <f t="array" ref="AF1328">xlookup($E:$E,'CLV2'!$A:$A,'CLV2'!E:E)</f>
        <v>2.FRUITS</v>
      </c>
      <c r="AG1328" s="135" t="str">
        <f t="shared" si="10"/>
        <v>KG</v>
      </c>
      <c r="AH1328" s="136">
        <f t="shared" si="11"/>
        <v>0.004</v>
      </c>
      <c r="AI1328" s="137">
        <f t="array" ref="AI1328">XLOOKUP(E1328,'Đơn giá'!A:A,'Đơn giá'!D:D)</f>
        <v>37000</v>
      </c>
      <c r="AJ1328" s="138">
        <f t="shared" si="12"/>
        <v>1480</v>
      </c>
      <c r="AK1328" s="138">
        <f t="shared" si="13"/>
        <v>1480</v>
      </c>
      <c r="AL1328" s="138">
        <f t="shared" si="14"/>
        <v>0</v>
      </c>
      <c r="AM1328" s="138">
        <f t="shared" si="15"/>
        <v>0</v>
      </c>
      <c r="AN1328" s="138">
        <f t="shared" si="16"/>
        <v>0</v>
      </c>
      <c r="AO1328" s="139" t="str">
        <f t="array" ref="AO1328">XLOOKUP($D:$D,'DS ST'!$J:$J,'DS ST'!K:K)</f>
        <v>SC003733 - Trần Huỳnh Thơ</v>
      </c>
      <c r="AP1328" s="139" t="str">
        <f t="array" ref="AP1328">XLOOKUP($D:$D,'DS ST'!$J:$J,'DS ST'!L:L)</f>
        <v>Võ Thị Huệ</v>
      </c>
      <c r="AQ1328" s="139" t="str">
        <f t="array" ref="AQ1328">XLOOKUP($D:$D,'DS ST'!$J:$J,'DS ST'!M:M)</f>
        <v>HCM 013</v>
      </c>
      <c r="AR1328" s="140"/>
      <c r="AS1328" s="140"/>
      <c r="AT1328" s="135" t="str">
        <f t="array" ref="AT1328">xlookup($E:$E,'CLV2'!$A:$A,'CLV2'!$F:$F)</f>
        <v>3.LOCAL FRUITS</v>
      </c>
      <c r="AU1328" s="135" t="str">
        <f t="array" ref="AU1328">xlookup($E:$E,'CLV2'!$A:$A,'CLV2'!$G:$G)</f>
        <v>4.Dưa Lưới</v>
      </c>
      <c r="AV1328" s="142"/>
      <c r="AW1328" s="143"/>
      <c r="AX1328" s="144"/>
    </row>
    <row r="1329" ht="22.5" customHeight="1">
      <c r="A1329" s="113"/>
      <c r="B1329" s="114">
        <v>46236.0</v>
      </c>
      <c r="C1329" s="115" t="s">
        <v>439</v>
      </c>
      <c r="D1329" s="116" t="str">
        <f>VLOOKUP(C1329,'DS ST'!A:B,2,0)</f>
        <v>A143</v>
      </c>
      <c r="E1329" s="117">
        <v>1101992.0</v>
      </c>
      <c r="F1329" s="115" t="s">
        <v>1193</v>
      </c>
      <c r="G1329" s="115" t="s">
        <v>104</v>
      </c>
      <c r="H1329" s="118">
        <v>3.0</v>
      </c>
      <c r="I1329" s="118">
        <v>2.96</v>
      </c>
      <c r="J1329" s="119">
        <f t="shared" si="4"/>
        <v>0.04</v>
      </c>
      <c r="K1329" s="115" t="s">
        <v>5985</v>
      </c>
      <c r="L1329" s="121" t="str">
        <f t="shared" si="5"/>
        <v>PT16029541101992</v>
      </c>
      <c r="M1329" s="219" t="s">
        <v>5986</v>
      </c>
      <c r="N1329" s="122">
        <v>0.040000000000000036</v>
      </c>
      <c r="O1329" s="122"/>
      <c r="P1329" s="119">
        <f t="shared" si="6"/>
        <v>0</v>
      </c>
      <c r="Q1329" s="124"/>
      <c r="R1329" s="124"/>
      <c r="S1329" s="124"/>
      <c r="T1329" s="125" t="s">
        <v>695</v>
      </c>
      <c r="U1329" s="126" t="s">
        <v>697</v>
      </c>
      <c r="V1329" s="127" t="s">
        <v>492</v>
      </c>
      <c r="W1329" s="129" t="str">
        <f t="shared" si="7"/>
        <v>Hao hụt</v>
      </c>
      <c r="X1329" s="129" t="str">
        <f t="shared" si="73"/>
        <v/>
      </c>
      <c r="Y1329" s="154" t="s">
        <v>499</v>
      </c>
      <c r="Z1329" s="131" t="s">
        <v>745</v>
      </c>
      <c r="AA1329" s="124"/>
      <c r="AB1329" s="132"/>
      <c r="AC1329" s="133"/>
      <c r="AD1329" s="134"/>
      <c r="AE1329" s="133"/>
      <c r="AF1329" s="135" t="str">
        <f t="array" ref="AF1329">xlookup($E:$E,'CLV2'!$A:$A,'CLV2'!E:E)</f>
        <v>2.FRUITS</v>
      </c>
      <c r="AG1329" s="135" t="str">
        <f t="shared" si="10"/>
        <v>KG</v>
      </c>
      <c r="AH1329" s="136">
        <f t="shared" si="11"/>
        <v>0.01333333333</v>
      </c>
      <c r="AI1329" s="137">
        <f t="array" ref="AI1329">XLOOKUP(E1329,'Đơn giá'!A:A,'Đơn giá'!D:D)</f>
        <v>37000</v>
      </c>
      <c r="AJ1329" s="138">
        <f t="shared" si="12"/>
        <v>1480</v>
      </c>
      <c r="AK1329" s="138">
        <f t="shared" si="13"/>
        <v>1480</v>
      </c>
      <c r="AL1329" s="138">
        <f t="shared" si="14"/>
        <v>0</v>
      </c>
      <c r="AM1329" s="138">
        <f t="shared" si="15"/>
        <v>0</v>
      </c>
      <c r="AN1329" s="138">
        <f t="shared" si="16"/>
        <v>0</v>
      </c>
      <c r="AO1329" s="139" t="str">
        <f t="array" ref="AO1329">XLOOKUP($D:$D,'DS ST'!$J:$J,'DS ST'!K:K)</f>
        <v>SC003733 - Trần Huỳnh Thơ</v>
      </c>
      <c r="AP1329" s="139" t="str">
        <f t="array" ref="AP1329">XLOOKUP($D:$D,'DS ST'!$J:$J,'DS ST'!L:L)</f>
        <v>Võ Thị Huệ</v>
      </c>
      <c r="AQ1329" s="139" t="str">
        <f t="array" ref="AQ1329">XLOOKUP($D:$D,'DS ST'!$J:$J,'DS ST'!M:M)</f>
        <v>HCM 013</v>
      </c>
      <c r="AR1329" s="140"/>
      <c r="AS1329" s="140"/>
      <c r="AT1329" s="135" t="str">
        <f t="array" ref="AT1329">xlookup($E:$E,'CLV2'!$A:$A,'CLV2'!$F:$F)</f>
        <v>3.LOCAL FRUITS</v>
      </c>
      <c r="AU1329" s="135" t="str">
        <f t="array" ref="AU1329">xlookup($E:$E,'CLV2'!$A:$A,'CLV2'!$G:$G)</f>
        <v>4.Xoài</v>
      </c>
      <c r="AV1329" s="142"/>
      <c r="AW1329" s="143"/>
      <c r="AX1329" s="144"/>
    </row>
    <row r="1330" ht="22.5" customHeight="1">
      <c r="A1330" s="113"/>
      <c r="B1330" s="114">
        <v>46236.0</v>
      </c>
      <c r="C1330" s="115" t="s">
        <v>439</v>
      </c>
      <c r="D1330" s="116" t="str">
        <f>VLOOKUP(C1330,'DS ST'!A:B,2,0)</f>
        <v>A143</v>
      </c>
      <c r="E1330" s="117">
        <v>8.936210960815E12</v>
      </c>
      <c r="F1330" s="115" t="s">
        <v>1425</v>
      </c>
      <c r="G1330" s="115" t="s">
        <v>29</v>
      </c>
      <c r="H1330" s="118">
        <v>2.0</v>
      </c>
      <c r="I1330" s="118">
        <v>1.0</v>
      </c>
      <c r="J1330" s="119">
        <f t="shared" si="4"/>
        <v>1</v>
      </c>
      <c r="K1330" s="115" t="s">
        <v>5985</v>
      </c>
      <c r="L1330" s="121" t="str">
        <f t="shared" si="5"/>
        <v>PT16029548936210960815</v>
      </c>
      <c r="M1330" s="219" t="s">
        <v>5986</v>
      </c>
      <c r="N1330" s="122"/>
      <c r="O1330" s="187">
        <v>1.0</v>
      </c>
      <c r="P1330" s="119">
        <f t="shared" si="6"/>
        <v>0</v>
      </c>
      <c r="Q1330" s="153" t="s">
        <v>5987</v>
      </c>
      <c r="R1330" s="124"/>
      <c r="S1330" s="124"/>
      <c r="T1330" s="125"/>
      <c r="U1330" s="126" t="s">
        <v>697</v>
      </c>
      <c r="V1330" s="127" t="s">
        <v>1162</v>
      </c>
      <c r="W1330" s="129" t="str">
        <f t="shared" si="7"/>
        <v/>
      </c>
      <c r="X1330" s="129" t="str">
        <f t="shared" si="73"/>
        <v>Siêu thị</v>
      </c>
      <c r="Y1330" s="130" t="str">
        <f>IF(N(P1330)&lt;=0,"",IF(OR(T1330="Hình KDB",T1330="Hình tele",ISNUMBER(SEARCH("Hình KDB",T1330)),ISNUMBER(SEARCH("Hình tele",T1330)),ISNUMBER(SEARCH("sai code",T1330)),ISNUMBER(SEARCH("Thiếu kiện",U1330))),"Kho rau",IF(AND(T1330&lt;&gt;"Hình KDB",T1330&lt;&gt;"Hình tele"),"Chưa xác định",IF(N(O1330)&gt;0,IF(OR(T1330="Hình KDB",T1330="Hình tele",ISNUMBER(SEARCH("Hình KDB",T1330)),ISNUMBER(SEARCH("Hình tele",T1330)),ISNUMBER(SEARCH("sai code",T1330)),ISNUMBER(SEARCH("Thiếu kiện",U1330))),"Kho rau","Chưa xác định"),IF(OR(T1330="Hình KDB",T1330="Hình tele",ISNUMBER(SEARCH("Hình KDB",T1330)),ISNUMBER(SEARCH("Hình tele",T1330)),ISNUMBER(SEARCH("sai code",T1330)),ISNUMBER(SEARCH("Thiếu kiện",U1330))),"Kho rau",IF(V1330="Chưa xác định","Chưa xác định",IF(OR(V1330="DC giao thiếu",V1330="TX giao thiếu kiện",V1330="Hàng không đạt CL"),"Kho rau","")))))))</f>
        <v/>
      </c>
      <c r="Z1330" s="131" t="s">
        <v>745</v>
      </c>
      <c r="AA1330" s="124"/>
      <c r="AB1330" s="132"/>
      <c r="AC1330" s="133"/>
      <c r="AD1330" s="134"/>
      <c r="AE1330" s="133"/>
      <c r="AF1330" s="135" t="str">
        <f t="array" ref="AF1330">xlookup($E:$E,'CLV2'!$A:$A,'CLV2'!E:E)</f>
        <v>2.VEGETABLES</v>
      </c>
      <c r="AG1330" s="135" t="str">
        <f t="shared" si="10"/>
        <v>Pack</v>
      </c>
      <c r="AH1330" s="136">
        <f t="shared" si="11"/>
        <v>0.5</v>
      </c>
      <c r="AI1330" s="137">
        <f t="array" ref="AI1330">XLOOKUP(E1330,'Đơn giá'!A:A,'Đơn giá'!D:D)</f>
        <v>23000</v>
      </c>
      <c r="AJ1330" s="138">
        <f t="shared" si="12"/>
        <v>23000</v>
      </c>
      <c r="AK1330" s="138">
        <f t="shared" si="13"/>
        <v>0</v>
      </c>
      <c r="AL1330" s="138">
        <f t="shared" si="14"/>
        <v>23000</v>
      </c>
      <c r="AM1330" s="138">
        <f t="shared" si="15"/>
        <v>0</v>
      </c>
      <c r="AN1330" s="138">
        <f t="shared" si="16"/>
        <v>0</v>
      </c>
      <c r="AO1330" s="139" t="str">
        <f t="array" ref="AO1330">XLOOKUP($D:$D,'DS ST'!$J:$J,'DS ST'!K:K)</f>
        <v>SC003733 - Trần Huỳnh Thơ</v>
      </c>
      <c r="AP1330" s="139" t="str">
        <f t="array" ref="AP1330">XLOOKUP($D:$D,'DS ST'!$J:$J,'DS ST'!L:L)</f>
        <v>Võ Thị Huệ</v>
      </c>
      <c r="AQ1330" s="139" t="str">
        <f t="array" ref="AQ1330">XLOOKUP($D:$D,'DS ST'!$J:$J,'DS ST'!M:M)</f>
        <v>HCM 013</v>
      </c>
      <c r="AR1330" s="140"/>
      <c r="AS1330" s="140"/>
      <c r="AT1330" s="135" t="str">
        <f t="array" ref="AT1330">xlookup($E:$E,'CLV2'!$A:$A,'CLV2'!$F:$F)</f>
        <v>3.MUSHROOM</v>
      </c>
      <c r="AU1330" s="135" t="str">
        <f t="array" ref="AU1330">xlookup($E:$E,'CLV2'!$A:$A,'CLV2'!$G:$G)</f>
        <v>4.Nấm Rơm</v>
      </c>
      <c r="AV1330" s="142"/>
      <c r="AW1330" s="143"/>
      <c r="AX1330" s="144"/>
    </row>
    <row r="1331" ht="22.5" customHeight="1">
      <c r="A1331" s="113"/>
      <c r="B1331" s="114">
        <v>46236.0</v>
      </c>
      <c r="C1331" s="115" t="s">
        <v>446</v>
      </c>
      <c r="D1331" s="116" t="str">
        <f>VLOOKUP(C1331,'DS ST'!A:B,2,0)</f>
        <v>A145</v>
      </c>
      <c r="E1331" s="117">
        <v>10901.0</v>
      </c>
      <c r="F1331" s="115" t="s">
        <v>736</v>
      </c>
      <c r="G1331" s="115" t="s">
        <v>29</v>
      </c>
      <c r="H1331" s="118">
        <v>4.0</v>
      </c>
      <c r="I1331" s="118">
        <v>0.0</v>
      </c>
      <c r="J1331" s="119">
        <f t="shared" si="4"/>
        <v>4</v>
      </c>
      <c r="K1331" s="115" t="s">
        <v>5988</v>
      </c>
      <c r="L1331" s="121" t="str">
        <f t="shared" si="5"/>
        <v>PT160295310901</v>
      </c>
      <c r="M1331" s="219" t="s">
        <v>5989</v>
      </c>
      <c r="N1331" s="122"/>
      <c r="O1331" s="122"/>
      <c r="P1331" s="119">
        <f t="shared" si="6"/>
        <v>4</v>
      </c>
      <c r="Q1331" s="124"/>
      <c r="R1331" s="124"/>
      <c r="S1331" s="124"/>
      <c r="T1331" s="125"/>
      <c r="U1331" s="126" t="s">
        <v>697</v>
      </c>
      <c r="V1331" s="127" t="s">
        <v>1500</v>
      </c>
      <c r="W1331" s="129" t="str">
        <f t="shared" si="7"/>
        <v/>
      </c>
      <c r="X1331" s="129" t="str">
        <f t="shared" si="73"/>
        <v/>
      </c>
      <c r="Y1331" s="154" t="s">
        <v>499</v>
      </c>
      <c r="Z1331" s="131" t="s">
        <v>745</v>
      </c>
      <c r="AA1331" s="124"/>
      <c r="AB1331" s="132"/>
      <c r="AC1331" s="133"/>
      <c r="AD1331" s="134"/>
      <c r="AE1331" s="133"/>
      <c r="AF1331" s="135" t="str">
        <f t="array" ref="AF1331">xlookup($E:$E,'CLV2'!$A:$A,'CLV2'!E:E)</f>
        <v>2.VEGETABLES</v>
      </c>
      <c r="AG1331" s="135" t="str">
        <f t="shared" si="10"/>
        <v>Pack</v>
      </c>
      <c r="AH1331" s="136">
        <f t="shared" si="11"/>
        <v>1</v>
      </c>
      <c r="AI1331" s="137">
        <f t="array" ref="AI1331">XLOOKUP(E1331,'Đơn giá'!A:A,'Đơn giá'!D:D)</f>
        <v>9000</v>
      </c>
      <c r="AJ1331" s="138">
        <f t="shared" si="12"/>
        <v>36000</v>
      </c>
      <c r="AK1331" s="138">
        <f t="shared" si="13"/>
        <v>0</v>
      </c>
      <c r="AL1331" s="138">
        <f t="shared" si="14"/>
        <v>0</v>
      </c>
      <c r="AM1331" s="138">
        <f t="shared" si="15"/>
        <v>36000</v>
      </c>
      <c r="AN1331" s="138">
        <f t="shared" si="16"/>
        <v>0</v>
      </c>
      <c r="AO1331" s="139" t="str">
        <f t="array" ref="AO1331">XLOOKUP($D:$D,'DS ST'!$J:$J,'DS ST'!K:K)</f>
        <v>SC005375 - Trần Văn Hiếu</v>
      </c>
      <c r="AP1331" s="139" t="str">
        <f t="array" ref="AP1331">XLOOKUP($D:$D,'DS ST'!$J:$J,'DS ST'!L:L)</f>
        <v>Võ Thị Huệ</v>
      </c>
      <c r="AQ1331" s="139" t="str">
        <f t="array" ref="AQ1331">XLOOKUP($D:$D,'DS ST'!$J:$J,'DS ST'!M:M)</f>
        <v>HCM 014</v>
      </c>
      <c r="AR1331" s="140"/>
      <c r="AS1331" s="140"/>
      <c r="AT1331" s="135" t="str">
        <f t="array" ref="AT1331">xlookup($E:$E,'CLV2'!$A:$A,'CLV2'!$F:$F)</f>
        <v>3.LEAFY VEGGIES</v>
      </c>
      <c r="AU1331" s="135" t="str">
        <f t="array" ref="AU1331">xlookup($E:$E,'CLV2'!$A:$A,'CLV2'!$G:$G)</f>
        <v>4.Rau Cải</v>
      </c>
      <c r="AV1331" s="142"/>
      <c r="AW1331" s="143"/>
      <c r="AX1331" s="144"/>
    </row>
    <row r="1332" ht="22.5" customHeight="1">
      <c r="A1332" s="113"/>
      <c r="B1332" s="114">
        <v>46236.0</v>
      </c>
      <c r="C1332" s="115" t="s">
        <v>446</v>
      </c>
      <c r="D1332" s="116" t="str">
        <f>VLOOKUP(C1332,'DS ST'!A:B,2,0)</f>
        <v>A145</v>
      </c>
      <c r="E1332" s="117">
        <v>1100917.0</v>
      </c>
      <c r="F1332" s="115" t="s">
        <v>928</v>
      </c>
      <c r="G1332" s="115" t="s">
        <v>104</v>
      </c>
      <c r="H1332" s="118">
        <v>5.3</v>
      </c>
      <c r="I1332" s="118">
        <v>5.28</v>
      </c>
      <c r="J1332" s="119">
        <f t="shared" si="4"/>
        <v>0.02</v>
      </c>
      <c r="K1332" s="115" t="s">
        <v>5988</v>
      </c>
      <c r="L1332" s="121" t="str">
        <f t="shared" si="5"/>
        <v>PT16029531100917</v>
      </c>
      <c r="M1332" s="219" t="s">
        <v>5989</v>
      </c>
      <c r="N1332" s="122">
        <v>0.019999999999999574</v>
      </c>
      <c r="O1332" s="122"/>
      <c r="P1332" s="119">
        <f t="shared" si="6"/>
        <v>0</v>
      </c>
      <c r="Q1332" s="124"/>
      <c r="R1332" s="124"/>
      <c r="S1332" s="124"/>
      <c r="T1332" s="125" t="s">
        <v>695</v>
      </c>
      <c r="U1332" s="126" t="s">
        <v>697</v>
      </c>
      <c r="V1332" s="127" t="s">
        <v>492</v>
      </c>
      <c r="W1332" s="129" t="str">
        <f t="shared" si="7"/>
        <v>Hao hụt</v>
      </c>
      <c r="X1332" s="129" t="str">
        <f t="shared" si="73"/>
        <v/>
      </c>
      <c r="Y1332" s="154" t="s">
        <v>499</v>
      </c>
      <c r="Z1332" s="131" t="s">
        <v>745</v>
      </c>
      <c r="AA1332" s="124"/>
      <c r="AB1332" s="132"/>
      <c r="AC1332" s="133"/>
      <c r="AD1332" s="134"/>
      <c r="AE1332" s="133"/>
      <c r="AF1332" s="135" t="str">
        <f t="array" ref="AF1332">xlookup($E:$E,'CLV2'!$A:$A,'CLV2'!E:E)</f>
        <v>2.VEGETABLES</v>
      </c>
      <c r="AG1332" s="135" t="str">
        <f t="shared" si="10"/>
        <v>KG</v>
      </c>
      <c r="AH1332" s="136">
        <f t="shared" si="11"/>
        <v>0.003773584906</v>
      </c>
      <c r="AI1332" s="137">
        <f t="array" ref="AI1332">XLOOKUP(E1332,'Đơn giá'!A:A,'Đơn giá'!D:D)</f>
        <v>24500</v>
      </c>
      <c r="AJ1332" s="138">
        <f t="shared" si="12"/>
        <v>490</v>
      </c>
      <c r="AK1332" s="138">
        <f t="shared" si="13"/>
        <v>490</v>
      </c>
      <c r="AL1332" s="138">
        <f t="shared" si="14"/>
        <v>0</v>
      </c>
      <c r="AM1332" s="138">
        <f t="shared" si="15"/>
        <v>0</v>
      </c>
      <c r="AN1332" s="138">
        <f t="shared" si="16"/>
        <v>0</v>
      </c>
      <c r="AO1332" s="139" t="str">
        <f t="array" ref="AO1332">XLOOKUP($D:$D,'DS ST'!$J:$J,'DS ST'!K:K)</f>
        <v>SC005375 - Trần Văn Hiếu</v>
      </c>
      <c r="AP1332" s="139" t="str">
        <f t="array" ref="AP1332">XLOOKUP($D:$D,'DS ST'!$J:$J,'DS ST'!L:L)</f>
        <v>Võ Thị Huệ</v>
      </c>
      <c r="AQ1332" s="139" t="str">
        <f t="array" ref="AQ1332">XLOOKUP($D:$D,'DS ST'!$J:$J,'DS ST'!M:M)</f>
        <v>HCM 014</v>
      </c>
      <c r="AR1332" s="140"/>
      <c r="AS1332" s="140"/>
      <c r="AT1332" s="135" t="str">
        <f t="array" ref="AT1332">xlookup($E:$E,'CLV2'!$A:$A,'CLV2'!$F:$F)</f>
        <v>3.FRUIT VEGGIES</v>
      </c>
      <c r="AU1332" s="135" t="str">
        <f t="array" ref="AU1332">xlookup($E:$E,'CLV2'!$A:$A,'CLV2'!$G:$G)</f>
        <v>4.Bầu, Bí, Mướp</v>
      </c>
      <c r="AV1332" s="142"/>
      <c r="AW1332" s="143"/>
      <c r="AX1332" s="144"/>
    </row>
    <row r="1333" ht="22.5" customHeight="1">
      <c r="A1333" s="113"/>
      <c r="B1333" s="114">
        <v>46236.0</v>
      </c>
      <c r="C1333" s="115" t="s">
        <v>446</v>
      </c>
      <c r="D1333" s="116" t="str">
        <f>VLOOKUP(C1333,'DS ST'!A:B,2,0)</f>
        <v>A145</v>
      </c>
      <c r="E1333" s="117">
        <v>1101079.0</v>
      </c>
      <c r="F1333" s="115" t="s">
        <v>2047</v>
      </c>
      <c r="G1333" s="115" t="s">
        <v>104</v>
      </c>
      <c r="H1333" s="118">
        <v>3.1</v>
      </c>
      <c r="I1333" s="118">
        <v>3.085</v>
      </c>
      <c r="J1333" s="119">
        <f t="shared" si="4"/>
        <v>0.015</v>
      </c>
      <c r="K1333" s="115" t="s">
        <v>5988</v>
      </c>
      <c r="L1333" s="121" t="str">
        <f t="shared" si="5"/>
        <v>PT16029531101079</v>
      </c>
      <c r="M1333" s="219" t="s">
        <v>5989</v>
      </c>
      <c r="N1333" s="122">
        <v>0.015000000000000124</v>
      </c>
      <c r="O1333" s="122"/>
      <c r="P1333" s="119">
        <f t="shared" si="6"/>
        <v>0</v>
      </c>
      <c r="Q1333" s="124"/>
      <c r="R1333" s="124"/>
      <c r="S1333" s="124"/>
      <c r="T1333" s="125" t="s">
        <v>695</v>
      </c>
      <c r="U1333" s="126" t="s">
        <v>697</v>
      </c>
      <c r="V1333" s="127" t="s">
        <v>492</v>
      </c>
      <c r="W1333" s="129" t="str">
        <f t="shared" si="7"/>
        <v>Hao hụt</v>
      </c>
      <c r="X1333" s="129" t="str">
        <f t="shared" si="73"/>
        <v/>
      </c>
      <c r="Y1333" s="154" t="s">
        <v>499</v>
      </c>
      <c r="Z1333" s="131" t="s">
        <v>745</v>
      </c>
      <c r="AA1333" s="124"/>
      <c r="AB1333" s="132"/>
      <c r="AC1333" s="133"/>
      <c r="AD1333" s="134"/>
      <c r="AE1333" s="133"/>
      <c r="AF1333" s="135" t="str">
        <f t="array" ref="AF1333">xlookup($E:$E,'CLV2'!$A:$A,'CLV2'!E:E)</f>
        <v>2.FRUITS</v>
      </c>
      <c r="AG1333" s="135" t="str">
        <f t="shared" si="10"/>
        <v>KG</v>
      </c>
      <c r="AH1333" s="136">
        <f t="shared" si="11"/>
        <v>0.004838709677</v>
      </c>
      <c r="AI1333" s="137">
        <f t="array" ref="AI1333">XLOOKUP(E1333,'Đơn giá'!A:A,'Đơn giá'!D:D)</f>
        <v>69416</v>
      </c>
      <c r="AJ1333" s="138">
        <f t="shared" si="12"/>
        <v>1041.24</v>
      </c>
      <c r="AK1333" s="138">
        <f t="shared" si="13"/>
        <v>1041.24</v>
      </c>
      <c r="AL1333" s="138">
        <f t="shared" si="14"/>
        <v>0</v>
      </c>
      <c r="AM1333" s="138">
        <f t="shared" si="15"/>
        <v>0</v>
      </c>
      <c r="AN1333" s="138">
        <f t="shared" si="16"/>
        <v>0</v>
      </c>
      <c r="AO1333" s="139" t="str">
        <f t="array" ref="AO1333">XLOOKUP($D:$D,'DS ST'!$J:$J,'DS ST'!K:K)</f>
        <v>SC005375 - Trần Văn Hiếu</v>
      </c>
      <c r="AP1333" s="139" t="str">
        <f t="array" ref="AP1333">XLOOKUP($D:$D,'DS ST'!$J:$J,'DS ST'!L:L)</f>
        <v>Võ Thị Huệ</v>
      </c>
      <c r="AQ1333" s="139" t="str">
        <f t="array" ref="AQ1333">XLOOKUP($D:$D,'DS ST'!$J:$J,'DS ST'!M:M)</f>
        <v>HCM 014</v>
      </c>
      <c r="AR1333" s="140"/>
      <c r="AS1333" s="140"/>
      <c r="AT1333" s="135" t="str">
        <f t="array" ref="AT1333">xlookup($E:$E,'CLV2'!$A:$A,'CLV2'!$F:$F)</f>
        <v>3.LOCAL FRUITS</v>
      </c>
      <c r="AU1333" s="135" t="str">
        <f t="array" ref="AU1333">xlookup($E:$E,'CLV2'!$A:$A,'CLV2'!$G:$G)</f>
        <v>4.Bơ</v>
      </c>
      <c r="AV1333" s="142"/>
      <c r="AW1333" s="143"/>
      <c r="AX1333" s="144"/>
    </row>
    <row r="1334" ht="22.5" customHeight="1">
      <c r="A1334" s="113"/>
      <c r="B1334" s="114">
        <v>46236.0</v>
      </c>
      <c r="C1334" s="115" t="s">
        <v>446</v>
      </c>
      <c r="D1334" s="116" t="str">
        <f>VLOOKUP(C1334,'DS ST'!A:B,2,0)</f>
        <v>A145</v>
      </c>
      <c r="E1334" s="117">
        <v>1101366.0</v>
      </c>
      <c r="F1334" s="115" t="s">
        <v>1804</v>
      </c>
      <c r="G1334" s="115" t="s">
        <v>104</v>
      </c>
      <c r="H1334" s="118">
        <v>4.2</v>
      </c>
      <c r="I1334" s="118">
        <v>4.16</v>
      </c>
      <c r="J1334" s="119">
        <f t="shared" si="4"/>
        <v>0.04</v>
      </c>
      <c r="K1334" s="115" t="s">
        <v>5988</v>
      </c>
      <c r="L1334" s="121" t="str">
        <f t="shared" si="5"/>
        <v>PT16029531101366</v>
      </c>
      <c r="M1334" s="219" t="s">
        <v>5989</v>
      </c>
      <c r="N1334" s="122">
        <v>0.040000000000000036</v>
      </c>
      <c r="O1334" s="122"/>
      <c r="P1334" s="119">
        <f t="shared" si="6"/>
        <v>0</v>
      </c>
      <c r="Q1334" s="124"/>
      <c r="R1334" s="124"/>
      <c r="S1334" s="124"/>
      <c r="T1334" s="125" t="s">
        <v>695</v>
      </c>
      <c r="U1334" s="126" t="s">
        <v>697</v>
      </c>
      <c r="V1334" s="127" t="s">
        <v>492</v>
      </c>
      <c r="W1334" s="129" t="str">
        <f t="shared" si="7"/>
        <v>Hao hụt</v>
      </c>
      <c r="X1334" s="129" t="str">
        <f t="shared" si="73"/>
        <v/>
      </c>
      <c r="Y1334" s="154" t="s">
        <v>499</v>
      </c>
      <c r="Z1334" s="131" t="s">
        <v>745</v>
      </c>
      <c r="AA1334" s="124"/>
      <c r="AB1334" s="132"/>
      <c r="AC1334" s="133"/>
      <c r="AD1334" s="134"/>
      <c r="AE1334" s="133"/>
      <c r="AF1334" s="135" t="str">
        <f t="array" ref="AF1334">xlookup($E:$E,'CLV2'!$A:$A,'CLV2'!E:E)</f>
        <v>2.VEGETABLES</v>
      </c>
      <c r="AG1334" s="135" t="str">
        <f t="shared" si="10"/>
        <v>KG</v>
      </c>
      <c r="AH1334" s="136">
        <f t="shared" si="11"/>
        <v>0.009523809524</v>
      </c>
      <c r="AI1334" s="137">
        <f t="array" ref="AI1334">XLOOKUP(E1334,'Đơn giá'!A:A,'Đơn giá'!D:D)</f>
        <v>55000</v>
      </c>
      <c r="AJ1334" s="138">
        <f t="shared" si="12"/>
        <v>2200</v>
      </c>
      <c r="AK1334" s="138">
        <f t="shared" si="13"/>
        <v>2200</v>
      </c>
      <c r="AL1334" s="138">
        <f t="shared" si="14"/>
        <v>0</v>
      </c>
      <c r="AM1334" s="138">
        <f t="shared" si="15"/>
        <v>0</v>
      </c>
      <c r="AN1334" s="138">
        <f t="shared" si="16"/>
        <v>0</v>
      </c>
      <c r="AO1334" s="139" t="str">
        <f t="array" ref="AO1334">XLOOKUP($D:$D,'DS ST'!$J:$J,'DS ST'!K:K)</f>
        <v>SC005375 - Trần Văn Hiếu</v>
      </c>
      <c r="AP1334" s="139" t="str">
        <f t="array" ref="AP1334">XLOOKUP($D:$D,'DS ST'!$J:$J,'DS ST'!L:L)</f>
        <v>Võ Thị Huệ</v>
      </c>
      <c r="AQ1334" s="139" t="str">
        <f t="array" ref="AQ1334">XLOOKUP($D:$D,'DS ST'!$J:$J,'DS ST'!M:M)</f>
        <v>HCM 014</v>
      </c>
      <c r="AR1334" s="140"/>
      <c r="AS1334" s="140"/>
      <c r="AT1334" s="135" t="str">
        <f t="array" ref="AT1334">xlookup($E:$E,'CLV2'!$A:$A,'CLV2'!$F:$F)</f>
        <v>3.LEAFY VEGGIES</v>
      </c>
      <c r="AU1334" s="135" t="str">
        <f t="array" ref="AU1334">xlookup($E:$E,'CLV2'!$A:$A,'CLV2'!$G:$G)</f>
        <v>4.Rau Ăn Bông</v>
      </c>
      <c r="AV1334" s="142"/>
      <c r="AW1334" s="143"/>
      <c r="AX1334" s="144"/>
    </row>
    <row r="1335" ht="22.5" customHeight="1">
      <c r="A1335" s="113"/>
      <c r="B1335" s="114">
        <v>46236.0</v>
      </c>
      <c r="C1335" s="115" t="s">
        <v>451</v>
      </c>
      <c r="D1335" s="116" t="str">
        <f>VLOOKUP(C1335,'DS ST'!A:B,2,0)</f>
        <v>A146</v>
      </c>
      <c r="E1335" s="117">
        <v>1100917.0</v>
      </c>
      <c r="F1335" s="115" t="s">
        <v>928</v>
      </c>
      <c r="G1335" s="115" t="s">
        <v>104</v>
      </c>
      <c r="H1335" s="118">
        <v>5.9</v>
      </c>
      <c r="I1335" s="118">
        <v>5.7</v>
      </c>
      <c r="J1335" s="119">
        <f t="shared" si="4"/>
        <v>0.2</v>
      </c>
      <c r="K1335" s="115" t="s">
        <v>5990</v>
      </c>
      <c r="L1335" s="121" t="str">
        <f t="shared" si="5"/>
        <v>PT16029521100917</v>
      </c>
      <c r="M1335" s="219" t="s">
        <v>5991</v>
      </c>
      <c r="N1335" s="122">
        <v>0.20000000000000018</v>
      </c>
      <c r="O1335" s="122"/>
      <c r="P1335" s="119">
        <f t="shared" si="6"/>
        <v>0</v>
      </c>
      <c r="Q1335" s="124"/>
      <c r="R1335" s="124"/>
      <c r="S1335" s="124"/>
      <c r="T1335" s="125" t="s">
        <v>3271</v>
      </c>
      <c r="U1335" s="126" t="s">
        <v>697</v>
      </c>
      <c r="V1335" s="127" t="s">
        <v>492</v>
      </c>
      <c r="W1335" s="129" t="str">
        <f t="shared" si="7"/>
        <v>Hao hụt</v>
      </c>
      <c r="X1335" s="129" t="str">
        <f t="shared" si="73"/>
        <v/>
      </c>
      <c r="Y1335" s="154" t="s">
        <v>499</v>
      </c>
      <c r="Z1335" s="131" t="s">
        <v>745</v>
      </c>
      <c r="AA1335" s="124"/>
      <c r="AB1335" s="132"/>
      <c r="AC1335" s="133"/>
      <c r="AD1335" s="134"/>
      <c r="AE1335" s="133"/>
      <c r="AF1335" s="135" t="str">
        <f t="array" ref="AF1335">xlookup($E:$E,'CLV2'!$A:$A,'CLV2'!E:E)</f>
        <v>2.VEGETABLES</v>
      </c>
      <c r="AG1335" s="135" t="str">
        <f t="shared" si="10"/>
        <v>KG</v>
      </c>
      <c r="AH1335" s="136">
        <f t="shared" si="11"/>
        <v>0.03389830508</v>
      </c>
      <c r="AI1335" s="137">
        <f t="array" ref="AI1335">XLOOKUP(E1335,'Đơn giá'!A:A,'Đơn giá'!D:D)</f>
        <v>24500</v>
      </c>
      <c r="AJ1335" s="138">
        <f t="shared" si="12"/>
        <v>4900</v>
      </c>
      <c r="AK1335" s="138">
        <f t="shared" si="13"/>
        <v>4900</v>
      </c>
      <c r="AL1335" s="138">
        <f t="shared" si="14"/>
        <v>0</v>
      </c>
      <c r="AM1335" s="138">
        <f t="shared" si="15"/>
        <v>0</v>
      </c>
      <c r="AN1335" s="138">
        <f t="shared" si="16"/>
        <v>0</v>
      </c>
      <c r="AO1335" s="139" t="str">
        <f t="array" ref="AO1335">XLOOKUP($D:$D,'DS ST'!$J:$J,'DS ST'!K:K)</f>
        <v>SC007426 - Trần Hữu Vinh</v>
      </c>
      <c r="AP1335" s="139" t="str">
        <f t="array" ref="AP1335">XLOOKUP($D:$D,'DS ST'!$J:$J,'DS ST'!L:L)</f>
        <v>Võ Thị Huệ</v>
      </c>
      <c r="AQ1335" s="139" t="str">
        <f t="array" ref="AQ1335">XLOOKUP($D:$D,'DS ST'!$J:$J,'DS ST'!M:M)</f>
        <v>HCM 015</v>
      </c>
      <c r="AR1335" s="140"/>
      <c r="AS1335" s="140"/>
      <c r="AT1335" s="135" t="str">
        <f t="array" ref="AT1335">xlookup($E:$E,'CLV2'!$A:$A,'CLV2'!$F:$F)</f>
        <v>3.FRUIT VEGGIES</v>
      </c>
      <c r="AU1335" s="135" t="str">
        <f t="array" ref="AU1335">xlookup($E:$E,'CLV2'!$A:$A,'CLV2'!$G:$G)</f>
        <v>4.Bầu, Bí, Mướp</v>
      </c>
      <c r="AV1335" s="142"/>
      <c r="AW1335" s="143"/>
      <c r="AX1335" s="144"/>
    </row>
    <row r="1336" ht="22.5" customHeight="1">
      <c r="A1336" s="113"/>
      <c r="B1336" s="114">
        <v>46236.0</v>
      </c>
      <c r="C1336" s="115" t="s">
        <v>451</v>
      </c>
      <c r="D1336" s="116" t="str">
        <f>VLOOKUP(C1336,'DS ST'!A:B,2,0)</f>
        <v>A146</v>
      </c>
      <c r="E1336" s="117">
        <v>1101062.0</v>
      </c>
      <c r="F1336" s="115" t="s">
        <v>103</v>
      </c>
      <c r="G1336" s="115" t="s">
        <v>104</v>
      </c>
      <c r="H1336" s="118">
        <v>10.1</v>
      </c>
      <c r="I1336" s="118">
        <v>9.98</v>
      </c>
      <c r="J1336" s="119">
        <f t="shared" si="4"/>
        <v>0.12</v>
      </c>
      <c r="K1336" s="115" t="s">
        <v>5990</v>
      </c>
      <c r="L1336" s="121" t="str">
        <f t="shared" si="5"/>
        <v>PT16029521101062</v>
      </c>
      <c r="M1336" s="219" t="s">
        <v>5991</v>
      </c>
      <c r="N1336" s="122">
        <v>0.11999999999999922</v>
      </c>
      <c r="O1336" s="122"/>
      <c r="P1336" s="119">
        <f t="shared" si="6"/>
        <v>0</v>
      </c>
      <c r="Q1336" s="124"/>
      <c r="R1336" s="124"/>
      <c r="S1336" s="124"/>
      <c r="T1336" s="125" t="s">
        <v>3271</v>
      </c>
      <c r="U1336" s="126" t="s">
        <v>697</v>
      </c>
      <c r="V1336" s="127" t="s">
        <v>492</v>
      </c>
      <c r="W1336" s="129" t="str">
        <f t="shared" si="7"/>
        <v>Hao hụt</v>
      </c>
      <c r="X1336" s="129" t="str">
        <f t="shared" si="73"/>
        <v/>
      </c>
      <c r="Y1336" s="154" t="s">
        <v>499</v>
      </c>
      <c r="Z1336" s="131" t="s">
        <v>745</v>
      </c>
      <c r="AA1336" s="124"/>
      <c r="AB1336" s="132"/>
      <c r="AC1336" s="133"/>
      <c r="AD1336" s="134"/>
      <c r="AE1336" s="133"/>
      <c r="AF1336" s="135" t="str">
        <f t="array" ref="AF1336">xlookup($E:$E,'CLV2'!$A:$A,'CLV2'!E:E)</f>
        <v>2.FRUITS</v>
      </c>
      <c r="AG1336" s="135" t="str">
        <f t="shared" si="10"/>
        <v>KG</v>
      </c>
      <c r="AH1336" s="136">
        <f t="shared" si="11"/>
        <v>0.01188118812</v>
      </c>
      <c r="AI1336" s="137">
        <f t="array" ref="AI1336">XLOOKUP(E1336,'Đơn giá'!A:A,'Đơn giá'!D:D)</f>
        <v>23000</v>
      </c>
      <c r="AJ1336" s="138">
        <f t="shared" si="12"/>
        <v>2760</v>
      </c>
      <c r="AK1336" s="138">
        <f t="shared" si="13"/>
        <v>2760</v>
      </c>
      <c r="AL1336" s="138">
        <f t="shared" si="14"/>
        <v>0</v>
      </c>
      <c r="AM1336" s="138">
        <f t="shared" si="15"/>
        <v>0</v>
      </c>
      <c r="AN1336" s="138">
        <f t="shared" si="16"/>
        <v>0</v>
      </c>
      <c r="AO1336" s="139" t="str">
        <f t="array" ref="AO1336">XLOOKUP($D:$D,'DS ST'!$J:$J,'DS ST'!K:K)</f>
        <v>SC007426 - Trần Hữu Vinh</v>
      </c>
      <c r="AP1336" s="139" t="str">
        <f t="array" ref="AP1336">XLOOKUP($D:$D,'DS ST'!$J:$J,'DS ST'!L:L)</f>
        <v>Võ Thị Huệ</v>
      </c>
      <c r="AQ1336" s="139" t="str">
        <f t="array" ref="AQ1336">XLOOKUP($D:$D,'DS ST'!$J:$J,'DS ST'!M:M)</f>
        <v>HCM 015</v>
      </c>
      <c r="AR1336" s="140"/>
      <c r="AS1336" s="140"/>
      <c r="AT1336" s="135" t="str">
        <f t="array" ref="AT1336">xlookup($E:$E,'CLV2'!$A:$A,'CLV2'!$F:$F)</f>
        <v>3.LOCAL FRUITS</v>
      </c>
      <c r="AU1336" s="135" t="str">
        <f t="array" ref="AU1336">xlookup($E:$E,'CLV2'!$A:$A,'CLV2'!$G:$G)</f>
        <v>4.Chuối</v>
      </c>
      <c r="AV1336" s="142"/>
      <c r="AW1336" s="143"/>
      <c r="AX1336" s="144"/>
    </row>
    <row r="1337" ht="22.5" customHeight="1">
      <c r="A1337" s="113"/>
      <c r="B1337" s="114">
        <v>46236.0</v>
      </c>
      <c r="C1337" s="115" t="s">
        <v>451</v>
      </c>
      <c r="D1337" s="116" t="str">
        <f>VLOOKUP(C1337,'DS ST'!A:B,2,0)</f>
        <v>A146</v>
      </c>
      <c r="E1337" s="117">
        <v>1101366.0</v>
      </c>
      <c r="F1337" s="115" t="s">
        <v>1804</v>
      </c>
      <c r="G1337" s="115" t="s">
        <v>104</v>
      </c>
      <c r="H1337" s="118">
        <v>4.1</v>
      </c>
      <c r="I1337" s="118">
        <v>3.9</v>
      </c>
      <c r="J1337" s="119">
        <f t="shared" si="4"/>
        <v>0.2</v>
      </c>
      <c r="K1337" s="115" t="s">
        <v>5990</v>
      </c>
      <c r="L1337" s="121" t="str">
        <f t="shared" si="5"/>
        <v>PT16029521101366</v>
      </c>
      <c r="M1337" s="219" t="s">
        <v>5991</v>
      </c>
      <c r="N1337" s="122">
        <v>0.19999999999999973</v>
      </c>
      <c r="O1337" s="122"/>
      <c r="P1337" s="119">
        <f t="shared" si="6"/>
        <v>0</v>
      </c>
      <c r="Q1337" s="124"/>
      <c r="R1337" s="124"/>
      <c r="S1337" s="124"/>
      <c r="T1337" s="125" t="s">
        <v>3271</v>
      </c>
      <c r="U1337" s="126" t="s">
        <v>697</v>
      </c>
      <c r="V1337" s="127" t="s">
        <v>492</v>
      </c>
      <c r="W1337" s="129" t="str">
        <f t="shared" si="7"/>
        <v>Hao hụt</v>
      </c>
      <c r="X1337" s="129" t="str">
        <f t="shared" si="73"/>
        <v/>
      </c>
      <c r="Y1337" s="154" t="s">
        <v>499</v>
      </c>
      <c r="Z1337" s="131" t="s">
        <v>745</v>
      </c>
      <c r="AA1337" s="124"/>
      <c r="AB1337" s="132"/>
      <c r="AC1337" s="133"/>
      <c r="AD1337" s="134"/>
      <c r="AE1337" s="133"/>
      <c r="AF1337" s="135" t="str">
        <f t="array" ref="AF1337">xlookup($E:$E,'CLV2'!$A:$A,'CLV2'!E:E)</f>
        <v>2.VEGETABLES</v>
      </c>
      <c r="AG1337" s="135" t="str">
        <f t="shared" si="10"/>
        <v>KG</v>
      </c>
      <c r="AH1337" s="136">
        <f t="shared" si="11"/>
        <v>0.0487804878</v>
      </c>
      <c r="AI1337" s="137">
        <f t="array" ref="AI1337">XLOOKUP(E1337,'Đơn giá'!A:A,'Đơn giá'!D:D)</f>
        <v>55000</v>
      </c>
      <c r="AJ1337" s="138">
        <f t="shared" si="12"/>
        <v>11000</v>
      </c>
      <c r="AK1337" s="138">
        <f t="shared" si="13"/>
        <v>11000</v>
      </c>
      <c r="AL1337" s="138">
        <f t="shared" si="14"/>
        <v>0</v>
      </c>
      <c r="AM1337" s="138">
        <f t="shared" si="15"/>
        <v>0</v>
      </c>
      <c r="AN1337" s="138">
        <f t="shared" si="16"/>
        <v>0</v>
      </c>
      <c r="AO1337" s="139" t="str">
        <f t="array" ref="AO1337">XLOOKUP($D:$D,'DS ST'!$J:$J,'DS ST'!K:K)</f>
        <v>SC007426 - Trần Hữu Vinh</v>
      </c>
      <c r="AP1337" s="139" t="str">
        <f t="array" ref="AP1337">XLOOKUP($D:$D,'DS ST'!$J:$J,'DS ST'!L:L)</f>
        <v>Võ Thị Huệ</v>
      </c>
      <c r="AQ1337" s="139" t="str">
        <f t="array" ref="AQ1337">XLOOKUP($D:$D,'DS ST'!$J:$J,'DS ST'!M:M)</f>
        <v>HCM 015</v>
      </c>
      <c r="AR1337" s="140"/>
      <c r="AS1337" s="140"/>
      <c r="AT1337" s="135" t="str">
        <f t="array" ref="AT1337">xlookup($E:$E,'CLV2'!$A:$A,'CLV2'!$F:$F)</f>
        <v>3.LEAFY VEGGIES</v>
      </c>
      <c r="AU1337" s="135" t="str">
        <f t="array" ref="AU1337">xlookup($E:$E,'CLV2'!$A:$A,'CLV2'!$G:$G)</f>
        <v>4.Rau Ăn Bông</v>
      </c>
      <c r="AV1337" s="142"/>
      <c r="AW1337" s="143"/>
      <c r="AX1337" s="144"/>
    </row>
    <row r="1338" ht="22.5" customHeight="1">
      <c r="A1338" s="113"/>
      <c r="B1338" s="114">
        <v>46236.0</v>
      </c>
      <c r="C1338" s="115" t="s">
        <v>456</v>
      </c>
      <c r="D1338" s="116" t="str">
        <f>VLOOKUP(C1338,'DS ST'!A:B,2,0)</f>
        <v>A147</v>
      </c>
      <c r="E1338" s="117">
        <v>1101991.0</v>
      </c>
      <c r="F1338" s="115" t="s">
        <v>5261</v>
      </c>
      <c r="G1338" s="115" t="s">
        <v>104</v>
      </c>
      <c r="H1338" s="118">
        <v>4.0</v>
      </c>
      <c r="I1338" s="118">
        <v>0.0</v>
      </c>
      <c r="J1338" s="119">
        <f t="shared" si="4"/>
        <v>4</v>
      </c>
      <c r="K1338" s="115" t="s">
        <v>5992</v>
      </c>
      <c r="L1338" s="121" t="str">
        <f t="shared" si="5"/>
        <v>PT16029511101991</v>
      </c>
      <c r="M1338" s="219" t="s">
        <v>5993</v>
      </c>
      <c r="N1338" s="122"/>
      <c r="O1338" s="122"/>
      <c r="P1338" s="119">
        <f t="shared" si="6"/>
        <v>4</v>
      </c>
      <c r="Q1338" s="124"/>
      <c r="R1338" s="124"/>
      <c r="S1338" s="124"/>
      <c r="T1338" s="125"/>
      <c r="U1338" s="126" t="s">
        <v>697</v>
      </c>
      <c r="V1338" s="127" t="s">
        <v>1500</v>
      </c>
      <c r="W1338" s="129" t="str">
        <f t="shared" si="7"/>
        <v/>
      </c>
      <c r="X1338" s="129" t="str">
        <f t="shared" si="73"/>
        <v/>
      </c>
      <c r="Y1338" s="154" t="s">
        <v>499</v>
      </c>
      <c r="Z1338" s="131" t="s">
        <v>745</v>
      </c>
      <c r="AA1338" s="124"/>
      <c r="AB1338" s="132"/>
      <c r="AC1338" s="133"/>
      <c r="AD1338" s="134"/>
      <c r="AE1338" s="133"/>
      <c r="AF1338" s="135" t="str">
        <f t="array" ref="AF1338">xlookup($E:$E,'CLV2'!$A:$A,'CLV2'!E:E)</f>
        <v>2.FRUITS</v>
      </c>
      <c r="AG1338" s="135" t="str">
        <f t="shared" si="10"/>
        <v>KG</v>
      </c>
      <c r="AH1338" s="136">
        <f t="shared" si="11"/>
        <v>1</v>
      </c>
      <c r="AI1338" s="137" t="str">
        <f t="array" ref="AI1338">XLOOKUP(E1338,'Đơn giá'!A:A,'Đơn giá'!D:D)</f>
        <v>#N/A</v>
      </c>
      <c r="AJ1338" s="138" t="str">
        <f t="shared" si="12"/>
        <v>#N/A</v>
      </c>
      <c r="AK1338" s="138">
        <f t="shared" si="13"/>
        <v>0</v>
      </c>
      <c r="AL1338" s="138">
        <f t="shared" si="14"/>
        <v>0</v>
      </c>
      <c r="AM1338" s="138" t="str">
        <f t="shared" si="15"/>
        <v>#N/A</v>
      </c>
      <c r="AN1338" s="138">
        <f t="shared" si="16"/>
        <v>0</v>
      </c>
      <c r="AO1338" s="139" t="str">
        <f t="array" ref="AO1338">XLOOKUP($D:$D,'DS ST'!$J:$J,'DS ST'!K:K)</f>
        <v>SC002206 - Hứa Thái Hiển</v>
      </c>
      <c r="AP1338" s="139" t="str">
        <f t="array" ref="AP1338">XLOOKUP($D:$D,'DS ST'!$J:$J,'DS ST'!L:L)</f>
        <v>Võ Thị Huệ</v>
      </c>
      <c r="AQ1338" s="139" t="str">
        <f t="array" ref="AQ1338">XLOOKUP($D:$D,'DS ST'!$J:$J,'DS ST'!M:M)</f>
        <v>HCM 023</v>
      </c>
      <c r="AR1338" s="140"/>
      <c r="AS1338" s="140"/>
      <c r="AT1338" s="135" t="str">
        <f t="array" ref="AT1338">xlookup($E:$E,'CLV2'!$A:$A,'CLV2'!$F:$F)</f>
        <v>3.LOCAL FRUITS</v>
      </c>
      <c r="AU1338" s="135" t="str">
        <f t="array" ref="AU1338">xlookup($E:$E,'CLV2'!$A:$A,'CLV2'!$G:$G)</f>
        <v>4.Trái Cây Đa Dạng</v>
      </c>
      <c r="AV1338" s="142"/>
      <c r="AW1338" s="143"/>
      <c r="AX1338" s="144"/>
    </row>
    <row r="1339" ht="22.5" customHeight="1">
      <c r="A1339" s="113"/>
      <c r="B1339" s="114">
        <v>46236.0</v>
      </c>
      <c r="C1339" s="115" t="s">
        <v>405</v>
      </c>
      <c r="D1339" s="116" t="str">
        <f>VLOOKUP(C1339,'DS ST'!A:B,2,0)</f>
        <v>A134</v>
      </c>
      <c r="E1339" s="117">
        <v>1101079.0</v>
      </c>
      <c r="F1339" s="115" t="s">
        <v>2047</v>
      </c>
      <c r="G1339" s="115" t="s">
        <v>104</v>
      </c>
      <c r="H1339" s="118">
        <v>3.1</v>
      </c>
      <c r="I1339" s="118">
        <v>3.055</v>
      </c>
      <c r="J1339" s="119">
        <f t="shared" si="4"/>
        <v>0.045</v>
      </c>
      <c r="K1339" s="115" t="s">
        <v>5994</v>
      </c>
      <c r="L1339" s="121" t="str">
        <f t="shared" si="5"/>
        <v>PT16029501101079</v>
      </c>
      <c r="M1339" s="219" t="s">
        <v>5995</v>
      </c>
      <c r="N1339" s="122">
        <v>0.04499999999999993</v>
      </c>
      <c r="O1339" s="122"/>
      <c r="P1339" s="119">
        <f t="shared" si="6"/>
        <v>0</v>
      </c>
      <c r="Q1339" s="124"/>
      <c r="R1339" s="124"/>
      <c r="S1339" s="124"/>
      <c r="T1339" s="125" t="s">
        <v>695</v>
      </c>
      <c r="U1339" s="126" t="s">
        <v>697</v>
      </c>
      <c r="V1339" s="127" t="s">
        <v>492</v>
      </c>
      <c r="W1339" s="129" t="str">
        <f t="shared" si="7"/>
        <v>Hao hụt</v>
      </c>
      <c r="X1339" s="129" t="str">
        <f t="shared" si="73"/>
        <v/>
      </c>
      <c r="Y1339" s="154" t="s">
        <v>499</v>
      </c>
      <c r="Z1339" s="131" t="s">
        <v>745</v>
      </c>
      <c r="AA1339" s="124"/>
      <c r="AB1339" s="132"/>
      <c r="AC1339" s="133"/>
      <c r="AD1339" s="134"/>
      <c r="AE1339" s="133"/>
      <c r="AF1339" s="135" t="str">
        <f t="array" ref="AF1339">xlookup($E:$E,'CLV2'!$A:$A,'CLV2'!E:E)</f>
        <v>2.FRUITS</v>
      </c>
      <c r="AG1339" s="135" t="str">
        <f t="shared" si="10"/>
        <v>KG</v>
      </c>
      <c r="AH1339" s="136">
        <f t="shared" si="11"/>
        <v>0.01451612903</v>
      </c>
      <c r="AI1339" s="137">
        <f t="array" ref="AI1339">XLOOKUP(E1339,'Đơn giá'!A:A,'Đơn giá'!D:D)</f>
        <v>69416</v>
      </c>
      <c r="AJ1339" s="138">
        <f t="shared" si="12"/>
        <v>3123.72</v>
      </c>
      <c r="AK1339" s="138">
        <f t="shared" si="13"/>
        <v>3123.72</v>
      </c>
      <c r="AL1339" s="138">
        <f t="shared" si="14"/>
        <v>0</v>
      </c>
      <c r="AM1339" s="138">
        <f t="shared" si="15"/>
        <v>0</v>
      </c>
      <c r="AN1339" s="138">
        <f t="shared" si="16"/>
        <v>0</v>
      </c>
      <c r="AO1339" s="139" t="str">
        <f t="array" ref="AO1339">XLOOKUP($D:$D,'DS ST'!$J:$J,'DS ST'!K:K)</f>
        <v>SC008805 - Nguyễn Thị Ngọc Giàu</v>
      </c>
      <c r="AP1339" s="139" t="str">
        <f t="array" ref="AP1339">XLOOKUP($D:$D,'DS ST'!$J:$J,'DS ST'!L:L)</f>
        <v>Võ Thị Huệ</v>
      </c>
      <c r="AQ1339" s="139" t="str">
        <f t="array" ref="AQ1339">XLOOKUP($D:$D,'DS ST'!$J:$J,'DS ST'!M:M)</f>
        <v>HCM 031</v>
      </c>
      <c r="AR1339" s="140"/>
      <c r="AS1339" s="140"/>
      <c r="AT1339" s="135" t="str">
        <f t="array" ref="AT1339">xlookup($E:$E,'CLV2'!$A:$A,'CLV2'!$F:$F)</f>
        <v>3.LOCAL FRUITS</v>
      </c>
      <c r="AU1339" s="135" t="str">
        <f t="array" ref="AU1339">xlookup($E:$E,'CLV2'!$A:$A,'CLV2'!$G:$G)</f>
        <v>4.Bơ</v>
      </c>
      <c r="AV1339" s="142"/>
      <c r="AW1339" s="143"/>
      <c r="AX1339" s="144"/>
    </row>
    <row r="1340" ht="22.5" customHeight="1">
      <c r="A1340" s="113"/>
      <c r="B1340" s="114">
        <v>46236.0</v>
      </c>
      <c r="C1340" s="115" t="s">
        <v>405</v>
      </c>
      <c r="D1340" s="116" t="str">
        <f>VLOOKUP(C1340,'DS ST'!A:B,2,0)</f>
        <v>A134</v>
      </c>
      <c r="E1340" s="117">
        <v>1101992.0</v>
      </c>
      <c r="F1340" s="115" t="s">
        <v>1193</v>
      </c>
      <c r="G1340" s="115" t="s">
        <v>104</v>
      </c>
      <c r="H1340" s="118">
        <v>3.0</v>
      </c>
      <c r="I1340" s="118">
        <v>2.925</v>
      </c>
      <c r="J1340" s="119">
        <f t="shared" si="4"/>
        <v>0.075</v>
      </c>
      <c r="K1340" s="115" t="s">
        <v>5994</v>
      </c>
      <c r="L1340" s="121" t="str">
        <f t="shared" si="5"/>
        <v>PT16029501101992</v>
      </c>
      <c r="M1340" s="219" t="s">
        <v>5995</v>
      </c>
      <c r="N1340" s="122">
        <v>0.07500000000000018</v>
      </c>
      <c r="O1340" s="122"/>
      <c r="P1340" s="119">
        <f t="shared" si="6"/>
        <v>0</v>
      </c>
      <c r="Q1340" s="124"/>
      <c r="R1340" s="124"/>
      <c r="S1340" s="124"/>
      <c r="T1340" s="125" t="s">
        <v>695</v>
      </c>
      <c r="U1340" s="126" t="s">
        <v>697</v>
      </c>
      <c r="V1340" s="127" t="s">
        <v>492</v>
      </c>
      <c r="W1340" s="129" t="str">
        <f t="shared" si="7"/>
        <v>Hao hụt</v>
      </c>
      <c r="X1340" s="129" t="str">
        <f t="shared" si="73"/>
        <v/>
      </c>
      <c r="Y1340" s="154" t="s">
        <v>499</v>
      </c>
      <c r="Z1340" s="131" t="s">
        <v>745</v>
      </c>
      <c r="AA1340" s="124"/>
      <c r="AB1340" s="132"/>
      <c r="AC1340" s="133"/>
      <c r="AD1340" s="134"/>
      <c r="AE1340" s="133"/>
      <c r="AF1340" s="135" t="str">
        <f t="array" ref="AF1340">xlookup($E:$E,'CLV2'!$A:$A,'CLV2'!E:E)</f>
        <v>2.FRUITS</v>
      </c>
      <c r="AG1340" s="135" t="str">
        <f t="shared" si="10"/>
        <v>KG</v>
      </c>
      <c r="AH1340" s="136">
        <f t="shared" si="11"/>
        <v>0.025</v>
      </c>
      <c r="AI1340" s="137">
        <f t="array" ref="AI1340">XLOOKUP(E1340,'Đơn giá'!A:A,'Đơn giá'!D:D)</f>
        <v>37000</v>
      </c>
      <c r="AJ1340" s="138">
        <f t="shared" si="12"/>
        <v>2775</v>
      </c>
      <c r="AK1340" s="138">
        <f t="shared" si="13"/>
        <v>2775</v>
      </c>
      <c r="AL1340" s="138">
        <f t="shared" si="14"/>
        <v>0</v>
      </c>
      <c r="AM1340" s="138">
        <f t="shared" si="15"/>
        <v>0</v>
      </c>
      <c r="AN1340" s="138">
        <f t="shared" si="16"/>
        <v>0</v>
      </c>
      <c r="AO1340" s="139" t="str">
        <f t="array" ref="AO1340">XLOOKUP($D:$D,'DS ST'!$J:$J,'DS ST'!K:K)</f>
        <v>SC008805 - Nguyễn Thị Ngọc Giàu</v>
      </c>
      <c r="AP1340" s="139" t="str">
        <f t="array" ref="AP1340">XLOOKUP($D:$D,'DS ST'!$J:$J,'DS ST'!L:L)</f>
        <v>Võ Thị Huệ</v>
      </c>
      <c r="AQ1340" s="139" t="str">
        <f t="array" ref="AQ1340">XLOOKUP($D:$D,'DS ST'!$J:$J,'DS ST'!M:M)</f>
        <v>HCM 031</v>
      </c>
      <c r="AR1340" s="140"/>
      <c r="AS1340" s="140"/>
      <c r="AT1340" s="135" t="str">
        <f t="array" ref="AT1340">xlookup($E:$E,'CLV2'!$A:$A,'CLV2'!$F:$F)</f>
        <v>3.LOCAL FRUITS</v>
      </c>
      <c r="AU1340" s="135" t="str">
        <f t="array" ref="AU1340">xlookup($E:$E,'CLV2'!$A:$A,'CLV2'!$G:$G)</f>
        <v>4.Xoài</v>
      </c>
      <c r="AV1340" s="142"/>
      <c r="AW1340" s="143"/>
      <c r="AX1340" s="144"/>
    </row>
    <row r="1341" ht="22.5" customHeight="1">
      <c r="A1341" s="113"/>
      <c r="B1341" s="114">
        <v>46236.0</v>
      </c>
      <c r="C1341" s="115" t="s">
        <v>523</v>
      </c>
      <c r="D1341" s="116" t="str">
        <f>VLOOKUP(C1341,'DS ST'!A:B,2,0)</f>
        <v>A159</v>
      </c>
      <c r="E1341" s="117">
        <v>11222.0</v>
      </c>
      <c r="F1341" s="115" t="s">
        <v>1263</v>
      </c>
      <c r="G1341" s="115" t="s">
        <v>275</v>
      </c>
      <c r="H1341" s="118">
        <v>8.0</v>
      </c>
      <c r="I1341" s="118">
        <v>4.0</v>
      </c>
      <c r="J1341" s="119">
        <f t="shared" si="4"/>
        <v>4</v>
      </c>
      <c r="K1341" s="115" t="s">
        <v>4851</v>
      </c>
      <c r="L1341" s="121" t="str">
        <f t="shared" si="5"/>
        <v>PT160294711222</v>
      </c>
      <c r="M1341" s="219" t="s">
        <v>5996</v>
      </c>
      <c r="N1341" s="122"/>
      <c r="O1341" s="122"/>
      <c r="P1341" s="119">
        <f t="shared" si="6"/>
        <v>4</v>
      </c>
      <c r="Q1341" s="124"/>
      <c r="R1341" s="124"/>
      <c r="S1341" s="124"/>
      <c r="T1341" s="125"/>
      <c r="U1341" s="126" t="s">
        <v>697</v>
      </c>
      <c r="V1341" s="127" t="s">
        <v>1500</v>
      </c>
      <c r="W1341" s="129" t="str">
        <f t="shared" si="7"/>
        <v/>
      </c>
      <c r="X1341" s="129" t="str">
        <f t="shared" si="73"/>
        <v/>
      </c>
      <c r="Y1341" s="130" t="str">
        <f t="shared" ref="Y1341:Y1342" si="80">IF(N(P1341)&lt;=0,"",IF(OR(T1341="Hình KDB",T1341="Hình tele",ISNUMBER(SEARCH("Hình KDB",T1341)),ISNUMBER(SEARCH("Hình tele",T1341)),ISNUMBER(SEARCH("sai code",T1341)),ISNUMBER(SEARCH("Thiếu kiện",U1341))),"Kho rau",IF(AND(T1341&lt;&gt;"Hình KDB",T1341&lt;&gt;"Hình tele"),"Chưa xác định",IF(N(O1341)&gt;0,IF(OR(T1341="Hình KDB",T1341="Hình tele",ISNUMBER(SEARCH("Hình KDB",T1341)),ISNUMBER(SEARCH("Hình tele",T1341)),ISNUMBER(SEARCH("sai code",T1341)),ISNUMBER(SEARCH("Thiếu kiện",U1341))),"Kho rau","Chưa xác định"),IF(OR(T1341="Hình KDB",T1341="Hình tele",ISNUMBER(SEARCH("Hình KDB",T1341)),ISNUMBER(SEARCH("Hình tele",T1341)),ISNUMBER(SEARCH("sai code",T1341)),ISNUMBER(SEARCH("Thiếu kiện",U1341))),"Kho rau",IF(V1341="Chưa xác định","Chưa xác định",IF(OR(V1341="DC giao thiếu",V1341="TX giao thiếu kiện",V1341="Hàng không đạt CL"),"Kho rau","")))))))</f>
        <v>Chưa xác định</v>
      </c>
      <c r="Z1341" s="131" t="s">
        <v>3828</v>
      </c>
      <c r="AA1341" s="124"/>
      <c r="AB1341" s="132"/>
      <c r="AC1341" s="133"/>
      <c r="AD1341" s="134"/>
      <c r="AE1341" s="133"/>
      <c r="AF1341" s="135" t="str">
        <f t="array" ref="AF1341">xlookup($E:$E,'CLV2'!$A:$A,'CLV2'!E:E)</f>
        <v>2.VEGETABLES</v>
      </c>
      <c r="AG1341" s="135" t="str">
        <f t="shared" si="10"/>
        <v>Pack</v>
      </c>
      <c r="AH1341" s="136">
        <f t="shared" si="11"/>
        <v>0.5</v>
      </c>
      <c r="AI1341" s="137">
        <f t="array" ref="AI1341">XLOOKUP(E1341,'Đơn giá'!A:A,'Đơn giá'!D:D)</f>
        <v>16000</v>
      </c>
      <c r="AJ1341" s="138">
        <f t="shared" si="12"/>
        <v>64000</v>
      </c>
      <c r="AK1341" s="138">
        <f t="shared" si="13"/>
        <v>0</v>
      </c>
      <c r="AL1341" s="138">
        <f t="shared" si="14"/>
        <v>0</v>
      </c>
      <c r="AM1341" s="138">
        <f t="shared" si="15"/>
        <v>0</v>
      </c>
      <c r="AN1341" s="138">
        <f t="shared" si="16"/>
        <v>64000</v>
      </c>
      <c r="AO1341" s="139" t="str">
        <f t="array" ref="AO1341">XLOOKUP($D:$D,'DS ST'!$J:$J,'DS ST'!K:K)</f>
        <v>SC005375 - Trần Văn Hiếu</v>
      </c>
      <c r="AP1341" s="139" t="str">
        <f t="array" ref="AP1341">XLOOKUP($D:$D,'DS ST'!$J:$J,'DS ST'!L:L)</f>
        <v>Võ Thị Huệ</v>
      </c>
      <c r="AQ1341" s="139" t="str">
        <f t="array" ref="AQ1341">XLOOKUP($D:$D,'DS ST'!$J:$J,'DS ST'!M:M)</f>
        <v>HCM 014</v>
      </c>
      <c r="AR1341" s="140"/>
      <c r="AS1341" s="140"/>
      <c r="AT1341" s="135" t="str">
        <f t="array" ref="AT1341">xlookup($E:$E,'CLV2'!$A:$A,'CLV2'!$F:$F)</f>
        <v>3.FRUIT VEGGIES</v>
      </c>
      <c r="AU1341" s="135" t="str">
        <f t="array" ref="AU1341">xlookup($E:$E,'CLV2'!$A:$A,'CLV2'!$G:$G)</f>
        <v>4.Bầu, Bí, Mướp</v>
      </c>
      <c r="AV1341" s="142"/>
      <c r="AW1341" s="143"/>
      <c r="AX1341" s="144"/>
    </row>
    <row r="1342" ht="22.5" customHeight="1">
      <c r="A1342" s="113"/>
      <c r="B1342" s="114">
        <v>46236.0</v>
      </c>
      <c r="C1342" s="115" t="s">
        <v>523</v>
      </c>
      <c r="D1342" s="116" t="str">
        <f>VLOOKUP(C1342,'DS ST'!A:B,2,0)</f>
        <v>A159</v>
      </c>
      <c r="E1342" s="117">
        <v>11411.0</v>
      </c>
      <c r="F1342" s="115" t="s">
        <v>2831</v>
      </c>
      <c r="G1342" s="115" t="s">
        <v>56</v>
      </c>
      <c r="H1342" s="118">
        <v>2.0</v>
      </c>
      <c r="I1342" s="118">
        <v>0.0</v>
      </c>
      <c r="J1342" s="119">
        <f t="shared" si="4"/>
        <v>2</v>
      </c>
      <c r="K1342" s="115" t="s">
        <v>4851</v>
      </c>
      <c r="L1342" s="121" t="str">
        <f t="shared" si="5"/>
        <v>PT160294711411</v>
      </c>
      <c r="M1342" s="219" t="s">
        <v>5996</v>
      </c>
      <c r="N1342" s="122"/>
      <c r="O1342" s="122"/>
      <c r="P1342" s="119">
        <f t="shared" si="6"/>
        <v>2</v>
      </c>
      <c r="Q1342" s="124"/>
      <c r="R1342" s="124"/>
      <c r="S1342" s="124"/>
      <c r="T1342" s="125"/>
      <c r="U1342" s="126" t="s">
        <v>697</v>
      </c>
      <c r="V1342" s="127" t="s">
        <v>1500</v>
      </c>
      <c r="W1342" s="129" t="str">
        <f t="shared" si="7"/>
        <v/>
      </c>
      <c r="X1342" s="129" t="str">
        <f t="shared" si="73"/>
        <v/>
      </c>
      <c r="Y1342" s="130" t="str">
        <f t="shared" si="80"/>
        <v>Chưa xác định</v>
      </c>
      <c r="Z1342" s="131" t="s">
        <v>3828</v>
      </c>
      <c r="AA1342" s="124"/>
      <c r="AB1342" s="132"/>
      <c r="AC1342" s="133"/>
      <c r="AD1342" s="134"/>
      <c r="AE1342" s="133"/>
      <c r="AF1342" s="135" t="str">
        <f t="array" ref="AF1342">xlookup($E:$E,'CLV2'!$A:$A,'CLV2'!E:E)</f>
        <v>2.FRUITS</v>
      </c>
      <c r="AG1342" s="135" t="str">
        <f t="shared" si="10"/>
        <v>Pack</v>
      </c>
      <c r="AH1342" s="136">
        <f t="shared" si="11"/>
        <v>1</v>
      </c>
      <c r="AI1342" s="137">
        <f t="array" ref="AI1342">XLOOKUP(E1342,'Đơn giá'!A:A,'Đơn giá'!D:D)</f>
        <v>45000</v>
      </c>
      <c r="AJ1342" s="138">
        <f t="shared" si="12"/>
        <v>90000</v>
      </c>
      <c r="AK1342" s="138">
        <f t="shared" si="13"/>
        <v>0</v>
      </c>
      <c r="AL1342" s="138">
        <f t="shared" si="14"/>
        <v>0</v>
      </c>
      <c r="AM1342" s="138">
        <f t="shared" si="15"/>
        <v>0</v>
      </c>
      <c r="AN1342" s="138">
        <f t="shared" si="16"/>
        <v>90000</v>
      </c>
      <c r="AO1342" s="139" t="str">
        <f t="array" ref="AO1342">XLOOKUP($D:$D,'DS ST'!$J:$J,'DS ST'!K:K)</f>
        <v>SC005375 - Trần Văn Hiếu</v>
      </c>
      <c r="AP1342" s="139" t="str">
        <f t="array" ref="AP1342">XLOOKUP($D:$D,'DS ST'!$J:$J,'DS ST'!L:L)</f>
        <v>Võ Thị Huệ</v>
      </c>
      <c r="AQ1342" s="139" t="str">
        <f t="array" ref="AQ1342">XLOOKUP($D:$D,'DS ST'!$J:$J,'DS ST'!M:M)</f>
        <v>HCM 014</v>
      </c>
      <c r="AR1342" s="140"/>
      <c r="AS1342" s="140"/>
      <c r="AT1342" s="135" t="str">
        <f t="array" ref="AT1342">xlookup($E:$E,'CLV2'!$A:$A,'CLV2'!$F:$F)</f>
        <v>3.LOCAL FRUITS</v>
      </c>
      <c r="AU1342" s="135" t="str">
        <f t="array" ref="AU1342">xlookup($E:$E,'CLV2'!$A:$A,'CLV2'!$G:$G)</f>
        <v>4.Nhãn</v>
      </c>
      <c r="AV1342" s="142"/>
      <c r="AW1342" s="143"/>
      <c r="AX1342" s="144"/>
    </row>
    <row r="1343" ht="22.5" customHeight="1">
      <c r="A1343" s="113"/>
      <c r="B1343" s="114">
        <v>46236.0</v>
      </c>
      <c r="C1343" s="115" t="s">
        <v>523</v>
      </c>
      <c r="D1343" s="116" t="str">
        <f>VLOOKUP(C1343,'DS ST'!A:B,2,0)</f>
        <v>A159</v>
      </c>
      <c r="E1343" s="117">
        <v>1102196.0</v>
      </c>
      <c r="F1343" s="115" t="s">
        <v>1210</v>
      </c>
      <c r="G1343" s="115" t="s">
        <v>104</v>
      </c>
      <c r="H1343" s="118">
        <v>4.0</v>
      </c>
      <c r="I1343" s="118">
        <v>3.98</v>
      </c>
      <c r="J1343" s="119">
        <f t="shared" si="4"/>
        <v>0.02</v>
      </c>
      <c r="K1343" s="115" t="s">
        <v>4851</v>
      </c>
      <c r="L1343" s="121" t="str">
        <f t="shared" si="5"/>
        <v>PT16029471102196</v>
      </c>
      <c r="M1343" s="219" t="s">
        <v>5996</v>
      </c>
      <c r="N1343" s="122">
        <v>0.020000000000000018</v>
      </c>
      <c r="O1343" s="122"/>
      <c r="P1343" s="119">
        <f t="shared" si="6"/>
        <v>0</v>
      </c>
      <c r="Q1343" s="124"/>
      <c r="R1343" s="124"/>
      <c r="S1343" s="124"/>
      <c r="T1343" s="125" t="s">
        <v>695</v>
      </c>
      <c r="U1343" s="126" t="s">
        <v>697</v>
      </c>
      <c r="V1343" s="127" t="s">
        <v>492</v>
      </c>
      <c r="W1343" s="129" t="str">
        <f t="shared" si="7"/>
        <v>Hao hụt</v>
      </c>
      <c r="X1343" s="129" t="str">
        <f t="shared" si="73"/>
        <v/>
      </c>
      <c r="Y1343" s="154" t="s">
        <v>499</v>
      </c>
      <c r="Z1343" s="131" t="s">
        <v>745</v>
      </c>
      <c r="AA1343" s="124"/>
      <c r="AB1343" s="132"/>
      <c r="AC1343" s="133"/>
      <c r="AD1343" s="134"/>
      <c r="AE1343" s="133"/>
      <c r="AF1343" s="135" t="str">
        <f t="array" ref="AF1343">xlookup($E:$E,'CLV2'!$A:$A,'CLV2'!E:E)</f>
        <v>2.FRUITS</v>
      </c>
      <c r="AG1343" s="135" t="str">
        <f t="shared" si="10"/>
        <v>KG</v>
      </c>
      <c r="AH1343" s="136">
        <f t="shared" si="11"/>
        <v>0.005</v>
      </c>
      <c r="AI1343" s="137">
        <f t="array" ref="AI1343">XLOOKUP(E1343,'Đơn giá'!A:A,'Đơn giá'!D:D)</f>
        <v>13500</v>
      </c>
      <c r="AJ1343" s="138">
        <f t="shared" si="12"/>
        <v>270</v>
      </c>
      <c r="AK1343" s="138">
        <f t="shared" si="13"/>
        <v>270</v>
      </c>
      <c r="AL1343" s="138">
        <f t="shared" si="14"/>
        <v>0</v>
      </c>
      <c r="AM1343" s="138">
        <f t="shared" si="15"/>
        <v>0</v>
      </c>
      <c r="AN1343" s="138">
        <f t="shared" si="16"/>
        <v>0</v>
      </c>
      <c r="AO1343" s="139" t="str">
        <f t="array" ref="AO1343">XLOOKUP($D:$D,'DS ST'!$J:$J,'DS ST'!K:K)</f>
        <v>SC005375 - Trần Văn Hiếu</v>
      </c>
      <c r="AP1343" s="139" t="str">
        <f t="array" ref="AP1343">XLOOKUP($D:$D,'DS ST'!$J:$J,'DS ST'!L:L)</f>
        <v>Võ Thị Huệ</v>
      </c>
      <c r="AQ1343" s="139" t="str">
        <f t="array" ref="AQ1343">XLOOKUP($D:$D,'DS ST'!$J:$J,'DS ST'!M:M)</f>
        <v>HCM 014</v>
      </c>
      <c r="AR1343" s="140"/>
      <c r="AS1343" s="140"/>
      <c r="AT1343" s="135" t="str">
        <f t="array" ref="AT1343">xlookup($E:$E,'CLV2'!$A:$A,'CLV2'!$F:$F)</f>
        <v>3.LOCAL FRUITS</v>
      </c>
      <c r="AU1343" s="135" t="str">
        <f t="array" ref="AU1343">xlookup($E:$E,'CLV2'!$A:$A,'CLV2'!$G:$G)</f>
        <v>4.Cam</v>
      </c>
      <c r="AV1343" s="142"/>
      <c r="AW1343" s="143"/>
      <c r="AX1343" s="144"/>
    </row>
    <row r="1344" ht="22.5" customHeight="1">
      <c r="A1344" s="113"/>
      <c r="B1344" s="114">
        <v>46236.0</v>
      </c>
      <c r="C1344" s="115" t="s">
        <v>528</v>
      </c>
      <c r="D1344" s="116" t="str">
        <f>VLOOKUP(C1344,'DS ST'!A:B,2,0)</f>
        <v>A160</v>
      </c>
      <c r="E1344" s="117">
        <v>10704.0</v>
      </c>
      <c r="F1344" s="115" t="s">
        <v>578</v>
      </c>
      <c r="G1344" s="115" t="s">
        <v>29</v>
      </c>
      <c r="H1344" s="118">
        <v>2.0</v>
      </c>
      <c r="I1344" s="118">
        <v>0.0</v>
      </c>
      <c r="J1344" s="119">
        <f t="shared" si="4"/>
        <v>2</v>
      </c>
      <c r="K1344" s="115" t="s">
        <v>5997</v>
      </c>
      <c r="L1344" s="121" t="str">
        <f t="shared" si="5"/>
        <v>PT160294610704</v>
      </c>
      <c r="M1344" s="219" t="s">
        <v>5998</v>
      </c>
      <c r="N1344" s="122"/>
      <c r="O1344" s="122"/>
      <c r="P1344" s="119">
        <f t="shared" si="6"/>
        <v>2</v>
      </c>
      <c r="Q1344" s="124"/>
      <c r="R1344" s="124"/>
      <c r="S1344" s="124"/>
      <c r="T1344" s="125"/>
      <c r="U1344" s="126" t="s">
        <v>697</v>
      </c>
      <c r="V1344" s="127" t="s">
        <v>1500</v>
      </c>
      <c r="W1344" s="129" t="str">
        <f t="shared" si="7"/>
        <v/>
      </c>
      <c r="X1344" s="129" t="str">
        <f t="shared" si="73"/>
        <v/>
      </c>
      <c r="Y1344" s="154" t="s">
        <v>499</v>
      </c>
      <c r="Z1344" s="131" t="s">
        <v>745</v>
      </c>
      <c r="AA1344" s="124"/>
      <c r="AB1344" s="132"/>
      <c r="AC1344" s="133"/>
      <c r="AD1344" s="134"/>
      <c r="AE1344" s="133"/>
      <c r="AF1344" s="135" t="str">
        <f t="array" ref="AF1344">xlookup($E:$E,'CLV2'!$A:$A,'CLV2'!E:E)</f>
        <v>2.VEGETABLES</v>
      </c>
      <c r="AG1344" s="135" t="str">
        <f t="shared" si="10"/>
        <v>Pack</v>
      </c>
      <c r="AH1344" s="136">
        <f t="shared" si="11"/>
        <v>1</v>
      </c>
      <c r="AI1344" s="137">
        <f t="array" ref="AI1344">XLOOKUP(E1344,'Đơn giá'!A:A,'Đơn giá'!D:D)</f>
        <v>15000</v>
      </c>
      <c r="AJ1344" s="138">
        <f t="shared" si="12"/>
        <v>30000</v>
      </c>
      <c r="AK1344" s="138">
        <f t="shared" si="13"/>
        <v>0</v>
      </c>
      <c r="AL1344" s="138">
        <f t="shared" si="14"/>
        <v>0</v>
      </c>
      <c r="AM1344" s="138">
        <f t="shared" si="15"/>
        <v>30000</v>
      </c>
      <c r="AN1344" s="138">
        <f t="shared" si="16"/>
        <v>0</v>
      </c>
      <c r="AO1344" s="139" t="str">
        <f t="array" ref="AO1344">XLOOKUP($D:$D,'DS ST'!$J:$J,'DS ST'!K:K)</f>
        <v>SC003242 - Võ Văn Phi Hùng</v>
      </c>
      <c r="AP1344" s="139" t="str">
        <f t="array" ref="AP1344">XLOOKUP($D:$D,'DS ST'!$J:$J,'DS ST'!L:L)</f>
        <v>Võ Thị Huệ</v>
      </c>
      <c r="AQ1344" s="139" t="str">
        <f t="array" ref="AQ1344">XLOOKUP($D:$D,'DS ST'!$J:$J,'DS ST'!M:M)</f>
        <v>HCM 029</v>
      </c>
      <c r="AR1344" s="140"/>
      <c r="AS1344" s="140"/>
      <c r="AT1344" s="135" t="str">
        <f t="array" ref="AT1344">xlookup($E:$E,'CLV2'!$A:$A,'CLV2'!$F:$F)</f>
        <v>3.LEAFY VEGGIES</v>
      </c>
      <c r="AU1344" s="135" t="str">
        <f t="array" ref="AU1344">xlookup($E:$E,'CLV2'!$A:$A,'CLV2'!$G:$G)</f>
        <v>4.Rau Ăn Lá Thông Dụng</v>
      </c>
      <c r="AV1344" s="142"/>
      <c r="AW1344" s="143"/>
      <c r="AX1344" s="144"/>
    </row>
    <row r="1345" ht="22.5" customHeight="1">
      <c r="A1345" s="113"/>
      <c r="B1345" s="114">
        <v>46236.0</v>
      </c>
      <c r="C1345" s="115" t="s">
        <v>528</v>
      </c>
      <c r="D1345" s="116" t="str">
        <f>VLOOKUP(C1345,'DS ST'!A:B,2,0)</f>
        <v>A160</v>
      </c>
      <c r="E1345" s="117">
        <v>1101302.0</v>
      </c>
      <c r="F1345" s="115" t="s">
        <v>944</v>
      </c>
      <c r="G1345" s="115" t="s">
        <v>104</v>
      </c>
      <c r="H1345" s="118">
        <v>8.0</v>
      </c>
      <c r="I1345" s="118">
        <v>7.32</v>
      </c>
      <c r="J1345" s="119">
        <f t="shared" si="4"/>
        <v>0.68</v>
      </c>
      <c r="K1345" s="115" t="s">
        <v>5997</v>
      </c>
      <c r="L1345" s="121" t="str">
        <f t="shared" si="5"/>
        <v>PT16029461101302</v>
      </c>
      <c r="M1345" s="219" t="s">
        <v>5998</v>
      </c>
      <c r="N1345" s="122"/>
      <c r="O1345" s="122"/>
      <c r="P1345" s="119">
        <f t="shared" si="6"/>
        <v>0.68</v>
      </c>
      <c r="Q1345" s="124"/>
      <c r="R1345" s="124"/>
      <c r="S1345" s="153" t="s">
        <v>695</v>
      </c>
      <c r="T1345" s="125"/>
      <c r="U1345" s="126" t="s">
        <v>697</v>
      </c>
      <c r="V1345" s="127" t="s">
        <v>1500</v>
      </c>
      <c r="W1345" s="129" t="str">
        <f t="shared" si="7"/>
        <v/>
      </c>
      <c r="X1345" s="129" t="str">
        <f t="shared" si="73"/>
        <v/>
      </c>
      <c r="Y1345" s="154" t="s">
        <v>499</v>
      </c>
      <c r="Z1345" s="131" t="s">
        <v>745</v>
      </c>
      <c r="AA1345" s="124"/>
      <c r="AB1345" s="132"/>
      <c r="AC1345" s="133"/>
      <c r="AD1345" s="134"/>
      <c r="AE1345" s="133"/>
      <c r="AF1345" s="135" t="str">
        <f t="array" ref="AF1345">xlookup($E:$E,'CLV2'!$A:$A,'CLV2'!E:E)</f>
        <v>2.FRUITS</v>
      </c>
      <c r="AG1345" s="135" t="str">
        <f t="shared" si="10"/>
        <v>KG</v>
      </c>
      <c r="AH1345" s="136">
        <f t="shared" si="11"/>
        <v>0.085</v>
      </c>
      <c r="AI1345" s="137">
        <f t="array" ref="AI1345">XLOOKUP(E1345,'Đơn giá'!A:A,'Đơn giá'!D:D)</f>
        <v>17500</v>
      </c>
      <c r="AJ1345" s="138">
        <f t="shared" si="12"/>
        <v>11900</v>
      </c>
      <c r="AK1345" s="138">
        <f t="shared" si="13"/>
        <v>0</v>
      </c>
      <c r="AL1345" s="138">
        <f t="shared" si="14"/>
        <v>0</v>
      </c>
      <c r="AM1345" s="138">
        <f t="shared" si="15"/>
        <v>11900</v>
      </c>
      <c r="AN1345" s="138">
        <f t="shared" si="16"/>
        <v>0</v>
      </c>
      <c r="AO1345" s="139" t="str">
        <f t="array" ref="AO1345">XLOOKUP($D:$D,'DS ST'!$J:$J,'DS ST'!K:K)</f>
        <v>SC003242 - Võ Văn Phi Hùng</v>
      </c>
      <c r="AP1345" s="139" t="str">
        <f t="array" ref="AP1345">XLOOKUP($D:$D,'DS ST'!$J:$J,'DS ST'!L:L)</f>
        <v>Võ Thị Huệ</v>
      </c>
      <c r="AQ1345" s="139" t="str">
        <f t="array" ref="AQ1345">XLOOKUP($D:$D,'DS ST'!$J:$J,'DS ST'!M:M)</f>
        <v>HCM 029</v>
      </c>
      <c r="AR1345" s="140"/>
      <c r="AS1345" s="140"/>
      <c r="AT1345" s="135" t="str">
        <f t="array" ref="AT1345">xlookup($E:$E,'CLV2'!$A:$A,'CLV2'!$F:$F)</f>
        <v>3.LOCAL FRUITS</v>
      </c>
      <c r="AU1345" s="135" t="str">
        <f t="array" ref="AU1345">xlookup($E:$E,'CLV2'!$A:$A,'CLV2'!$G:$G)</f>
        <v>4.Chuối</v>
      </c>
      <c r="AV1345" s="142"/>
      <c r="AW1345" s="143"/>
      <c r="AX1345" s="144"/>
    </row>
    <row r="1346" ht="22.5" customHeight="1">
      <c r="A1346" s="113"/>
      <c r="B1346" s="114">
        <v>46236.0</v>
      </c>
      <c r="C1346" s="115" t="s">
        <v>562</v>
      </c>
      <c r="D1346" s="116" t="str">
        <f>VLOOKUP(C1346,'DS ST'!A:B,2,0)</f>
        <v>A165</v>
      </c>
      <c r="E1346" s="117">
        <v>1101003.0</v>
      </c>
      <c r="F1346" s="115" t="s">
        <v>1984</v>
      </c>
      <c r="G1346" s="115" t="s">
        <v>104</v>
      </c>
      <c r="H1346" s="118">
        <v>13.3</v>
      </c>
      <c r="I1346" s="118">
        <v>13.205</v>
      </c>
      <c r="J1346" s="119">
        <f t="shared" si="4"/>
        <v>0.095</v>
      </c>
      <c r="K1346" s="115" t="s">
        <v>4939</v>
      </c>
      <c r="L1346" s="121" t="str">
        <f t="shared" si="5"/>
        <v>PT16029451101003</v>
      </c>
      <c r="M1346" s="219" t="s">
        <v>5999</v>
      </c>
      <c r="N1346" s="122">
        <v>0.09500000000000064</v>
      </c>
      <c r="O1346" s="122"/>
      <c r="P1346" s="119">
        <f t="shared" si="6"/>
        <v>0</v>
      </c>
      <c r="Q1346" s="124"/>
      <c r="R1346" s="124"/>
      <c r="S1346" s="124"/>
      <c r="T1346" s="125" t="s">
        <v>3271</v>
      </c>
      <c r="U1346" s="126" t="s">
        <v>697</v>
      </c>
      <c r="V1346" s="127" t="s">
        <v>492</v>
      </c>
      <c r="W1346" s="129" t="str">
        <f t="shared" si="7"/>
        <v>Hao hụt</v>
      </c>
      <c r="X1346" s="129" t="str">
        <f t="shared" si="73"/>
        <v/>
      </c>
      <c r="Y1346" s="154" t="s">
        <v>499</v>
      </c>
      <c r="Z1346" s="131" t="s">
        <v>745</v>
      </c>
      <c r="AA1346" s="124"/>
      <c r="AB1346" s="132"/>
      <c r="AC1346" s="133"/>
      <c r="AD1346" s="134"/>
      <c r="AE1346" s="133"/>
      <c r="AF1346" s="135" t="str">
        <f t="array" ref="AF1346">xlookup($E:$E,'CLV2'!$A:$A,'CLV2'!E:E)</f>
        <v>2.FRUITS</v>
      </c>
      <c r="AG1346" s="135" t="str">
        <f t="shared" si="10"/>
        <v>KG</v>
      </c>
      <c r="AH1346" s="136">
        <f t="shared" si="11"/>
        <v>0.007142857143</v>
      </c>
      <c r="AI1346" s="137">
        <f t="array" ref="AI1346">XLOOKUP(E1346,'Đơn giá'!A:A,'Đơn giá'!D:D)</f>
        <v>24000</v>
      </c>
      <c r="AJ1346" s="138">
        <f t="shared" si="12"/>
        <v>2280</v>
      </c>
      <c r="AK1346" s="138">
        <f t="shared" si="13"/>
        <v>2280</v>
      </c>
      <c r="AL1346" s="138">
        <f t="shared" si="14"/>
        <v>0</v>
      </c>
      <c r="AM1346" s="138">
        <f t="shared" si="15"/>
        <v>0</v>
      </c>
      <c r="AN1346" s="138">
        <f t="shared" si="16"/>
        <v>0</v>
      </c>
      <c r="AO1346" s="139" t="str">
        <f t="array" ref="AO1346">XLOOKUP($D:$D,'DS ST'!$J:$J,'DS ST'!K:K)</f>
        <v>SC002220 - Nguyễn Thuỷ Tiên</v>
      </c>
      <c r="AP1346" s="139" t="str">
        <f t="array" ref="AP1346">XLOOKUP($D:$D,'DS ST'!$J:$J,'DS ST'!L:L)</f>
        <v>Võ Thị Huệ</v>
      </c>
      <c r="AQ1346" s="139" t="str">
        <f t="array" ref="AQ1346">XLOOKUP($D:$D,'DS ST'!$J:$J,'DS ST'!M:M)</f>
        <v>HCM 003</v>
      </c>
      <c r="AR1346" s="140"/>
      <c r="AS1346" s="140"/>
      <c r="AT1346" s="135" t="str">
        <f t="array" ref="AT1346">xlookup($E:$E,'CLV2'!$A:$A,'CLV2'!$F:$F)</f>
        <v>3.LOCAL FRUITS</v>
      </c>
      <c r="AU1346" s="135" t="str">
        <f t="array" ref="AU1346">xlookup($E:$E,'CLV2'!$A:$A,'CLV2'!$G:$G)</f>
        <v>4.Dưa Hấu</v>
      </c>
      <c r="AV1346" s="142"/>
      <c r="AW1346" s="143"/>
      <c r="AX1346" s="144"/>
    </row>
    <row r="1347" ht="22.5" customHeight="1">
      <c r="A1347" s="113"/>
      <c r="B1347" s="114">
        <v>46236.0</v>
      </c>
      <c r="C1347" s="115" t="s">
        <v>562</v>
      </c>
      <c r="D1347" s="116" t="str">
        <f>VLOOKUP(C1347,'DS ST'!A:B,2,0)</f>
        <v>A165</v>
      </c>
      <c r="E1347" s="117">
        <v>1101079.0</v>
      </c>
      <c r="F1347" s="115" t="s">
        <v>2047</v>
      </c>
      <c r="G1347" s="115" t="s">
        <v>104</v>
      </c>
      <c r="H1347" s="118">
        <v>3.2</v>
      </c>
      <c r="I1347" s="118">
        <v>3.155</v>
      </c>
      <c r="J1347" s="119">
        <f t="shared" si="4"/>
        <v>0.045</v>
      </c>
      <c r="K1347" s="115" t="s">
        <v>4939</v>
      </c>
      <c r="L1347" s="121" t="str">
        <f t="shared" si="5"/>
        <v>PT16029451101079</v>
      </c>
      <c r="M1347" s="219" t="s">
        <v>5999</v>
      </c>
      <c r="N1347" s="122">
        <v>0.04500000000000037</v>
      </c>
      <c r="O1347" s="122"/>
      <c r="P1347" s="119">
        <f t="shared" si="6"/>
        <v>0</v>
      </c>
      <c r="Q1347" s="124"/>
      <c r="R1347" s="124"/>
      <c r="S1347" s="124"/>
      <c r="T1347" s="125" t="s">
        <v>3271</v>
      </c>
      <c r="U1347" s="126" t="s">
        <v>697</v>
      </c>
      <c r="V1347" s="127" t="s">
        <v>492</v>
      </c>
      <c r="W1347" s="129" t="str">
        <f t="shared" si="7"/>
        <v>Hao hụt</v>
      </c>
      <c r="X1347" s="129" t="str">
        <f t="shared" si="73"/>
        <v/>
      </c>
      <c r="Y1347" s="154" t="s">
        <v>499</v>
      </c>
      <c r="Z1347" s="131" t="s">
        <v>745</v>
      </c>
      <c r="AA1347" s="124"/>
      <c r="AB1347" s="132"/>
      <c r="AC1347" s="133"/>
      <c r="AD1347" s="134"/>
      <c r="AE1347" s="133"/>
      <c r="AF1347" s="135" t="str">
        <f t="array" ref="AF1347">xlookup($E:$E,'CLV2'!$A:$A,'CLV2'!E:E)</f>
        <v>2.FRUITS</v>
      </c>
      <c r="AG1347" s="135" t="str">
        <f t="shared" si="10"/>
        <v>KG</v>
      </c>
      <c r="AH1347" s="136">
        <f t="shared" si="11"/>
        <v>0.0140625</v>
      </c>
      <c r="AI1347" s="137">
        <f t="array" ref="AI1347">XLOOKUP(E1347,'Đơn giá'!A:A,'Đơn giá'!D:D)</f>
        <v>69416</v>
      </c>
      <c r="AJ1347" s="138">
        <f t="shared" si="12"/>
        <v>3123.72</v>
      </c>
      <c r="AK1347" s="138">
        <f t="shared" si="13"/>
        <v>3123.72</v>
      </c>
      <c r="AL1347" s="138">
        <f t="shared" si="14"/>
        <v>0</v>
      </c>
      <c r="AM1347" s="138">
        <f t="shared" si="15"/>
        <v>0</v>
      </c>
      <c r="AN1347" s="138">
        <f t="shared" si="16"/>
        <v>0</v>
      </c>
      <c r="AO1347" s="139" t="str">
        <f t="array" ref="AO1347">XLOOKUP($D:$D,'DS ST'!$J:$J,'DS ST'!K:K)</f>
        <v>SC002220 - Nguyễn Thuỷ Tiên</v>
      </c>
      <c r="AP1347" s="139" t="str">
        <f t="array" ref="AP1347">XLOOKUP($D:$D,'DS ST'!$J:$J,'DS ST'!L:L)</f>
        <v>Võ Thị Huệ</v>
      </c>
      <c r="AQ1347" s="139" t="str">
        <f t="array" ref="AQ1347">XLOOKUP($D:$D,'DS ST'!$J:$J,'DS ST'!M:M)</f>
        <v>HCM 003</v>
      </c>
      <c r="AR1347" s="140"/>
      <c r="AS1347" s="140"/>
      <c r="AT1347" s="135" t="str">
        <f t="array" ref="AT1347">xlookup($E:$E,'CLV2'!$A:$A,'CLV2'!$F:$F)</f>
        <v>3.LOCAL FRUITS</v>
      </c>
      <c r="AU1347" s="135" t="str">
        <f t="array" ref="AU1347">xlookup($E:$E,'CLV2'!$A:$A,'CLV2'!$G:$G)</f>
        <v>4.Bơ</v>
      </c>
      <c r="AV1347" s="142"/>
      <c r="AW1347" s="143"/>
      <c r="AX1347" s="144"/>
    </row>
    <row r="1348" ht="22.5" customHeight="1">
      <c r="A1348" s="113"/>
      <c r="B1348" s="114">
        <v>46236.0</v>
      </c>
      <c r="C1348" s="115" t="s">
        <v>562</v>
      </c>
      <c r="D1348" s="116" t="str">
        <f>VLOOKUP(C1348,'DS ST'!A:B,2,0)</f>
        <v>A165</v>
      </c>
      <c r="E1348" s="117">
        <v>1101302.0</v>
      </c>
      <c r="F1348" s="115" t="s">
        <v>944</v>
      </c>
      <c r="G1348" s="115" t="s">
        <v>104</v>
      </c>
      <c r="H1348" s="118">
        <v>8.0</v>
      </c>
      <c r="I1348" s="118">
        <v>7.905</v>
      </c>
      <c r="J1348" s="119">
        <f t="shared" si="4"/>
        <v>0.095</v>
      </c>
      <c r="K1348" s="115" t="s">
        <v>4939</v>
      </c>
      <c r="L1348" s="121" t="str">
        <f t="shared" si="5"/>
        <v>PT16029451101302</v>
      </c>
      <c r="M1348" s="219" t="s">
        <v>5999</v>
      </c>
      <c r="N1348" s="122">
        <v>0.09499999999999975</v>
      </c>
      <c r="O1348" s="122"/>
      <c r="P1348" s="119">
        <f t="shared" si="6"/>
        <v>0</v>
      </c>
      <c r="Q1348" s="124"/>
      <c r="R1348" s="124"/>
      <c r="S1348" s="124"/>
      <c r="T1348" s="125" t="s">
        <v>3271</v>
      </c>
      <c r="U1348" s="126" t="s">
        <v>697</v>
      </c>
      <c r="V1348" s="127" t="s">
        <v>492</v>
      </c>
      <c r="W1348" s="129" t="str">
        <f t="shared" si="7"/>
        <v>Hao hụt</v>
      </c>
      <c r="X1348" s="129" t="str">
        <f t="shared" si="73"/>
        <v/>
      </c>
      <c r="Y1348" s="154" t="s">
        <v>499</v>
      </c>
      <c r="Z1348" s="131" t="s">
        <v>745</v>
      </c>
      <c r="AA1348" s="124"/>
      <c r="AB1348" s="132"/>
      <c r="AC1348" s="133"/>
      <c r="AD1348" s="134"/>
      <c r="AE1348" s="133"/>
      <c r="AF1348" s="135" t="str">
        <f t="array" ref="AF1348">xlookup($E:$E,'CLV2'!$A:$A,'CLV2'!E:E)</f>
        <v>2.FRUITS</v>
      </c>
      <c r="AG1348" s="135" t="str">
        <f t="shared" si="10"/>
        <v>KG</v>
      </c>
      <c r="AH1348" s="136">
        <f t="shared" si="11"/>
        <v>0.011875</v>
      </c>
      <c r="AI1348" s="137">
        <f t="array" ref="AI1348">XLOOKUP(E1348,'Đơn giá'!A:A,'Đơn giá'!D:D)</f>
        <v>17500</v>
      </c>
      <c r="AJ1348" s="138">
        <f t="shared" si="12"/>
        <v>1662.5</v>
      </c>
      <c r="AK1348" s="138">
        <f t="shared" si="13"/>
        <v>1662.5</v>
      </c>
      <c r="AL1348" s="138">
        <f t="shared" si="14"/>
        <v>0</v>
      </c>
      <c r="AM1348" s="138">
        <f t="shared" si="15"/>
        <v>0</v>
      </c>
      <c r="AN1348" s="138">
        <f t="shared" si="16"/>
        <v>0</v>
      </c>
      <c r="AO1348" s="139" t="str">
        <f t="array" ref="AO1348">XLOOKUP($D:$D,'DS ST'!$J:$J,'DS ST'!K:K)</f>
        <v>SC002220 - Nguyễn Thuỷ Tiên</v>
      </c>
      <c r="AP1348" s="139" t="str">
        <f t="array" ref="AP1348">XLOOKUP($D:$D,'DS ST'!$J:$J,'DS ST'!L:L)</f>
        <v>Võ Thị Huệ</v>
      </c>
      <c r="AQ1348" s="139" t="str">
        <f t="array" ref="AQ1348">XLOOKUP($D:$D,'DS ST'!$J:$J,'DS ST'!M:M)</f>
        <v>HCM 003</v>
      </c>
      <c r="AR1348" s="140"/>
      <c r="AS1348" s="140"/>
      <c r="AT1348" s="135" t="str">
        <f t="array" ref="AT1348">xlookup($E:$E,'CLV2'!$A:$A,'CLV2'!$F:$F)</f>
        <v>3.LOCAL FRUITS</v>
      </c>
      <c r="AU1348" s="135" t="str">
        <f t="array" ref="AU1348">xlookup($E:$E,'CLV2'!$A:$A,'CLV2'!$G:$G)</f>
        <v>4.Chuối</v>
      </c>
      <c r="AV1348" s="142"/>
      <c r="AW1348" s="143"/>
      <c r="AX1348" s="144"/>
    </row>
    <row r="1349" ht="22.5" customHeight="1">
      <c r="A1349" s="113"/>
      <c r="B1349" s="114">
        <v>46236.0</v>
      </c>
      <c r="C1349" s="115" t="s">
        <v>562</v>
      </c>
      <c r="D1349" s="116" t="str">
        <f>VLOOKUP(C1349,'DS ST'!A:B,2,0)</f>
        <v>A165</v>
      </c>
      <c r="E1349" s="117">
        <v>1101366.0</v>
      </c>
      <c r="F1349" s="115" t="s">
        <v>1804</v>
      </c>
      <c r="G1349" s="115" t="s">
        <v>104</v>
      </c>
      <c r="H1349" s="118">
        <v>4.3</v>
      </c>
      <c r="I1349" s="118">
        <v>4.145</v>
      </c>
      <c r="J1349" s="119">
        <f t="shared" si="4"/>
        <v>0.155</v>
      </c>
      <c r="K1349" s="115" t="s">
        <v>4939</v>
      </c>
      <c r="L1349" s="121" t="str">
        <f t="shared" si="5"/>
        <v>PT16029451101366</v>
      </c>
      <c r="M1349" s="219" t="s">
        <v>5999</v>
      </c>
      <c r="N1349" s="122">
        <v>0.15500000000000025</v>
      </c>
      <c r="O1349" s="122"/>
      <c r="P1349" s="119">
        <f t="shared" si="6"/>
        <v>0</v>
      </c>
      <c r="Q1349" s="124"/>
      <c r="R1349" s="124"/>
      <c r="S1349" s="124"/>
      <c r="T1349" s="125" t="s">
        <v>3271</v>
      </c>
      <c r="U1349" s="126" t="s">
        <v>697</v>
      </c>
      <c r="V1349" s="127" t="s">
        <v>492</v>
      </c>
      <c r="W1349" s="129" t="str">
        <f t="shared" si="7"/>
        <v>Hao hụt</v>
      </c>
      <c r="X1349" s="129" t="str">
        <f t="shared" si="73"/>
        <v/>
      </c>
      <c r="Y1349" s="154" t="s">
        <v>499</v>
      </c>
      <c r="Z1349" s="131" t="s">
        <v>745</v>
      </c>
      <c r="AA1349" s="124"/>
      <c r="AB1349" s="132"/>
      <c r="AC1349" s="133"/>
      <c r="AD1349" s="134"/>
      <c r="AE1349" s="133"/>
      <c r="AF1349" s="135" t="str">
        <f t="array" ref="AF1349">xlookup($E:$E,'CLV2'!$A:$A,'CLV2'!E:E)</f>
        <v>2.VEGETABLES</v>
      </c>
      <c r="AG1349" s="135" t="str">
        <f t="shared" si="10"/>
        <v>KG</v>
      </c>
      <c r="AH1349" s="136">
        <f t="shared" si="11"/>
        <v>0.03604651163</v>
      </c>
      <c r="AI1349" s="137">
        <f t="array" ref="AI1349">XLOOKUP(E1349,'Đơn giá'!A:A,'Đơn giá'!D:D)</f>
        <v>55000</v>
      </c>
      <c r="AJ1349" s="138">
        <f t="shared" si="12"/>
        <v>8525</v>
      </c>
      <c r="AK1349" s="138">
        <f t="shared" si="13"/>
        <v>8525</v>
      </c>
      <c r="AL1349" s="138">
        <f t="shared" si="14"/>
        <v>0</v>
      </c>
      <c r="AM1349" s="138">
        <f t="shared" si="15"/>
        <v>0</v>
      </c>
      <c r="AN1349" s="138">
        <f t="shared" si="16"/>
        <v>0</v>
      </c>
      <c r="AO1349" s="139" t="str">
        <f t="array" ref="AO1349">XLOOKUP($D:$D,'DS ST'!$J:$J,'DS ST'!K:K)</f>
        <v>SC002220 - Nguyễn Thuỷ Tiên</v>
      </c>
      <c r="AP1349" s="139" t="str">
        <f t="array" ref="AP1349">XLOOKUP($D:$D,'DS ST'!$J:$J,'DS ST'!L:L)</f>
        <v>Võ Thị Huệ</v>
      </c>
      <c r="AQ1349" s="139" t="str">
        <f t="array" ref="AQ1349">XLOOKUP($D:$D,'DS ST'!$J:$J,'DS ST'!M:M)</f>
        <v>HCM 003</v>
      </c>
      <c r="AR1349" s="140"/>
      <c r="AS1349" s="140"/>
      <c r="AT1349" s="135" t="str">
        <f t="array" ref="AT1349">xlookup($E:$E,'CLV2'!$A:$A,'CLV2'!$F:$F)</f>
        <v>3.LEAFY VEGGIES</v>
      </c>
      <c r="AU1349" s="135" t="str">
        <f t="array" ref="AU1349">xlookup($E:$E,'CLV2'!$A:$A,'CLV2'!$G:$G)</f>
        <v>4.Rau Ăn Bông</v>
      </c>
      <c r="AV1349" s="142"/>
      <c r="AW1349" s="143"/>
      <c r="AX1349" s="144"/>
    </row>
    <row r="1350" ht="22.5" customHeight="1">
      <c r="A1350" s="113"/>
      <c r="B1350" s="114">
        <v>46236.0</v>
      </c>
      <c r="C1350" s="115" t="s">
        <v>583</v>
      </c>
      <c r="D1350" s="116" t="str">
        <f>VLOOKUP(C1350,'DS ST'!A:B,2,0)</f>
        <v>A169</v>
      </c>
      <c r="E1350" s="117">
        <v>1100992.0</v>
      </c>
      <c r="F1350" s="115" t="s">
        <v>641</v>
      </c>
      <c r="G1350" s="115" t="s">
        <v>104</v>
      </c>
      <c r="H1350" s="118">
        <v>10.0</v>
      </c>
      <c r="I1350" s="118">
        <v>9.74</v>
      </c>
      <c r="J1350" s="119">
        <f t="shared" si="4"/>
        <v>0.26</v>
      </c>
      <c r="K1350" s="115" t="s">
        <v>6000</v>
      </c>
      <c r="L1350" s="121" t="str">
        <f t="shared" si="5"/>
        <v>PT16029441100992</v>
      </c>
      <c r="M1350" s="219" t="s">
        <v>6001</v>
      </c>
      <c r="N1350" s="122">
        <v>0.2599999999999998</v>
      </c>
      <c r="O1350" s="122"/>
      <c r="P1350" s="119">
        <f t="shared" si="6"/>
        <v>0</v>
      </c>
      <c r="Q1350" s="124"/>
      <c r="R1350" s="124"/>
      <c r="S1350" s="124"/>
      <c r="T1350" s="125" t="s">
        <v>3271</v>
      </c>
      <c r="U1350" s="126" t="s">
        <v>697</v>
      </c>
      <c r="V1350" s="127" t="s">
        <v>492</v>
      </c>
      <c r="W1350" s="129" t="str">
        <f t="shared" si="7"/>
        <v>Hao hụt</v>
      </c>
      <c r="X1350" s="129" t="str">
        <f t="shared" si="73"/>
        <v/>
      </c>
      <c r="Y1350" s="154" t="s">
        <v>499</v>
      </c>
      <c r="Z1350" s="131" t="s">
        <v>745</v>
      </c>
      <c r="AA1350" s="124"/>
      <c r="AB1350" s="132"/>
      <c r="AC1350" s="133"/>
      <c r="AD1350" s="134"/>
      <c r="AE1350" s="133"/>
      <c r="AF1350" s="135" t="str">
        <f t="array" ref="AF1350">xlookup($E:$E,'CLV2'!$A:$A,'CLV2'!E:E)</f>
        <v>2.FRUITS</v>
      </c>
      <c r="AG1350" s="135" t="str">
        <f t="shared" si="10"/>
        <v>KG</v>
      </c>
      <c r="AH1350" s="136">
        <f t="shared" si="11"/>
        <v>0.026</v>
      </c>
      <c r="AI1350" s="137">
        <f t="array" ref="AI1350">XLOOKUP(E1350,'Đơn giá'!A:A,'Đơn giá'!D:D)</f>
        <v>37000</v>
      </c>
      <c r="AJ1350" s="138">
        <f t="shared" si="12"/>
        <v>9620</v>
      </c>
      <c r="AK1350" s="138">
        <f t="shared" si="13"/>
        <v>9620</v>
      </c>
      <c r="AL1350" s="138">
        <f t="shared" si="14"/>
        <v>0</v>
      </c>
      <c r="AM1350" s="138">
        <f t="shared" si="15"/>
        <v>0</v>
      </c>
      <c r="AN1350" s="138">
        <f t="shared" si="16"/>
        <v>0</v>
      </c>
      <c r="AO1350" s="139" t="str">
        <f t="array" ref="AO1350">XLOOKUP($D:$D,'DS ST'!$J:$J,'DS ST'!K:K)</f>
        <v>SC008789 - Lê Huỳnh Thiện</v>
      </c>
      <c r="AP1350" s="139" t="str">
        <f t="array" ref="AP1350">XLOOKUP($D:$D,'DS ST'!$J:$J,'DS ST'!L:L)</f>
        <v>Nguyễn Thị Cà</v>
      </c>
      <c r="AQ1350" s="139" t="str">
        <f t="array" ref="AQ1350">XLOOKUP($D:$D,'DS ST'!$J:$J,'DS ST'!M:M)</f>
        <v>HCM 009</v>
      </c>
      <c r="AR1350" s="140"/>
      <c r="AS1350" s="140"/>
      <c r="AT1350" s="135" t="str">
        <f t="array" ref="AT1350">xlookup($E:$E,'CLV2'!$A:$A,'CLV2'!$F:$F)</f>
        <v>3.LOCAL FRUITS</v>
      </c>
      <c r="AU1350" s="135" t="str">
        <f t="array" ref="AU1350">xlookup($E:$E,'CLV2'!$A:$A,'CLV2'!$G:$G)</f>
        <v>4.Dưa Lưới</v>
      </c>
      <c r="AV1350" s="142"/>
      <c r="AW1350" s="143"/>
      <c r="AX1350" s="144"/>
    </row>
    <row r="1351" ht="22.5" customHeight="1">
      <c r="A1351" s="113"/>
      <c r="B1351" s="114">
        <v>46236.0</v>
      </c>
      <c r="C1351" s="115" t="s">
        <v>583</v>
      </c>
      <c r="D1351" s="116" t="str">
        <f>VLOOKUP(C1351,'DS ST'!A:B,2,0)</f>
        <v>A169</v>
      </c>
      <c r="E1351" s="117">
        <v>1101366.0</v>
      </c>
      <c r="F1351" s="115" t="s">
        <v>1804</v>
      </c>
      <c r="G1351" s="115" t="s">
        <v>104</v>
      </c>
      <c r="H1351" s="118">
        <v>4.1</v>
      </c>
      <c r="I1351" s="118">
        <v>3.92</v>
      </c>
      <c r="J1351" s="119">
        <f t="shared" si="4"/>
        <v>0.18</v>
      </c>
      <c r="K1351" s="115" t="s">
        <v>6000</v>
      </c>
      <c r="L1351" s="121" t="str">
        <f t="shared" si="5"/>
        <v>PT16029441101366</v>
      </c>
      <c r="M1351" s="219" t="s">
        <v>6001</v>
      </c>
      <c r="N1351" s="122">
        <v>0.17999999999999972</v>
      </c>
      <c r="O1351" s="122"/>
      <c r="P1351" s="119">
        <f t="shared" si="6"/>
        <v>0</v>
      </c>
      <c r="Q1351" s="124"/>
      <c r="R1351" s="124"/>
      <c r="S1351" s="124"/>
      <c r="T1351" s="125" t="s">
        <v>3271</v>
      </c>
      <c r="U1351" s="126" t="s">
        <v>697</v>
      </c>
      <c r="V1351" s="127" t="s">
        <v>492</v>
      </c>
      <c r="W1351" s="129" t="str">
        <f t="shared" si="7"/>
        <v>Hao hụt</v>
      </c>
      <c r="X1351" s="129" t="str">
        <f t="shared" si="73"/>
        <v/>
      </c>
      <c r="Y1351" s="154" t="s">
        <v>499</v>
      </c>
      <c r="Z1351" s="131" t="s">
        <v>745</v>
      </c>
      <c r="AA1351" s="124"/>
      <c r="AB1351" s="132"/>
      <c r="AC1351" s="133"/>
      <c r="AD1351" s="134"/>
      <c r="AE1351" s="133"/>
      <c r="AF1351" s="135" t="str">
        <f t="array" ref="AF1351">xlookup($E:$E,'CLV2'!$A:$A,'CLV2'!E:E)</f>
        <v>2.VEGETABLES</v>
      </c>
      <c r="AG1351" s="135" t="str">
        <f t="shared" si="10"/>
        <v>KG</v>
      </c>
      <c r="AH1351" s="136">
        <f t="shared" si="11"/>
        <v>0.04390243902</v>
      </c>
      <c r="AI1351" s="137">
        <f t="array" ref="AI1351">XLOOKUP(E1351,'Đơn giá'!A:A,'Đơn giá'!D:D)</f>
        <v>55000</v>
      </c>
      <c r="AJ1351" s="138">
        <f t="shared" si="12"/>
        <v>9900</v>
      </c>
      <c r="AK1351" s="138">
        <f t="shared" si="13"/>
        <v>9900</v>
      </c>
      <c r="AL1351" s="138">
        <f t="shared" si="14"/>
        <v>0</v>
      </c>
      <c r="AM1351" s="138">
        <f t="shared" si="15"/>
        <v>0</v>
      </c>
      <c r="AN1351" s="138">
        <f t="shared" si="16"/>
        <v>0</v>
      </c>
      <c r="AO1351" s="139" t="str">
        <f t="array" ref="AO1351">XLOOKUP($D:$D,'DS ST'!$J:$J,'DS ST'!K:K)</f>
        <v>SC008789 - Lê Huỳnh Thiện</v>
      </c>
      <c r="AP1351" s="139" t="str">
        <f t="array" ref="AP1351">XLOOKUP($D:$D,'DS ST'!$J:$J,'DS ST'!L:L)</f>
        <v>Nguyễn Thị Cà</v>
      </c>
      <c r="AQ1351" s="139" t="str">
        <f t="array" ref="AQ1351">XLOOKUP($D:$D,'DS ST'!$J:$J,'DS ST'!M:M)</f>
        <v>HCM 009</v>
      </c>
      <c r="AR1351" s="140"/>
      <c r="AS1351" s="140"/>
      <c r="AT1351" s="135" t="str">
        <f t="array" ref="AT1351">xlookup($E:$E,'CLV2'!$A:$A,'CLV2'!$F:$F)</f>
        <v>3.LEAFY VEGGIES</v>
      </c>
      <c r="AU1351" s="135" t="str">
        <f t="array" ref="AU1351">xlookup($E:$E,'CLV2'!$A:$A,'CLV2'!$G:$G)</f>
        <v>4.Rau Ăn Bông</v>
      </c>
      <c r="AV1351" s="142"/>
      <c r="AW1351" s="143"/>
      <c r="AX1351" s="144"/>
    </row>
    <row r="1352" ht="22.5" customHeight="1">
      <c r="A1352" s="113"/>
      <c r="B1352" s="114">
        <v>46236.0</v>
      </c>
      <c r="C1352" s="115" t="s">
        <v>603</v>
      </c>
      <c r="D1352" s="116" t="str">
        <f>VLOOKUP(C1352,'DS ST'!A:B,2,0)</f>
        <v>A171</v>
      </c>
      <c r="E1352" s="117">
        <v>10911.0</v>
      </c>
      <c r="F1352" s="115" t="s">
        <v>817</v>
      </c>
      <c r="G1352" s="115" t="s">
        <v>56</v>
      </c>
      <c r="H1352" s="118">
        <v>10.0</v>
      </c>
      <c r="I1352" s="118">
        <v>9.0</v>
      </c>
      <c r="J1352" s="119">
        <f t="shared" si="4"/>
        <v>1</v>
      </c>
      <c r="K1352" s="115" t="s">
        <v>6002</v>
      </c>
      <c r="L1352" s="121" t="str">
        <f t="shared" si="5"/>
        <v>PT160294310911</v>
      </c>
      <c r="M1352" s="219" t="s">
        <v>6003</v>
      </c>
      <c r="N1352" s="122"/>
      <c r="O1352" s="122"/>
      <c r="P1352" s="119">
        <f t="shared" si="6"/>
        <v>1</v>
      </c>
      <c r="Q1352" s="124"/>
      <c r="R1352" s="124"/>
      <c r="S1352" s="124"/>
      <c r="T1352" s="125"/>
      <c r="U1352" s="126" t="s">
        <v>697</v>
      </c>
      <c r="V1352" s="127" t="s">
        <v>1500</v>
      </c>
      <c r="W1352" s="129" t="str">
        <f t="shared" si="7"/>
        <v/>
      </c>
      <c r="X1352" s="129" t="str">
        <f t="shared" si="73"/>
        <v/>
      </c>
      <c r="Y1352" s="130" t="str">
        <f>IF(N(P1352)&lt;=0,"",IF(OR(T1352="Hình KDB",T1352="Hình tele",ISNUMBER(SEARCH("Hình KDB",T1352)),ISNUMBER(SEARCH("Hình tele",T1352)),ISNUMBER(SEARCH("sai code",T1352)),ISNUMBER(SEARCH("Thiếu kiện",U1352))),"Kho rau",IF(AND(T1352&lt;&gt;"Hình KDB",T1352&lt;&gt;"Hình tele"),"Chưa xác định",IF(N(O1352)&gt;0,IF(OR(T1352="Hình KDB",T1352="Hình tele",ISNUMBER(SEARCH("Hình KDB",T1352)),ISNUMBER(SEARCH("Hình tele",T1352)),ISNUMBER(SEARCH("sai code",T1352)),ISNUMBER(SEARCH("Thiếu kiện",U1352))),"Kho rau","Chưa xác định"),IF(OR(T1352="Hình KDB",T1352="Hình tele",ISNUMBER(SEARCH("Hình KDB",T1352)),ISNUMBER(SEARCH("Hình tele",T1352)),ISNUMBER(SEARCH("sai code",T1352)),ISNUMBER(SEARCH("Thiếu kiện",U1352))),"Kho rau",IF(V1352="Chưa xác định","Chưa xác định",IF(OR(V1352="DC giao thiếu",V1352="TX giao thiếu kiện",V1352="Hàng không đạt CL"),"Kho rau","")))))))</f>
        <v>Chưa xác định</v>
      </c>
      <c r="Z1352" s="131" t="s">
        <v>3828</v>
      </c>
      <c r="AA1352" s="124"/>
      <c r="AB1352" s="132"/>
      <c r="AC1352" s="133"/>
      <c r="AD1352" s="134"/>
      <c r="AE1352" s="133"/>
      <c r="AF1352" s="135" t="str">
        <f t="array" ref="AF1352">xlookup($E:$E,'CLV2'!$A:$A,'CLV2'!E:E)</f>
        <v>2.VEGETABLES</v>
      </c>
      <c r="AG1352" s="135" t="str">
        <f t="shared" si="10"/>
        <v>Pack</v>
      </c>
      <c r="AH1352" s="136">
        <f t="shared" si="11"/>
        <v>0.1</v>
      </c>
      <c r="AI1352" s="137">
        <f t="array" ref="AI1352">XLOOKUP(E1352,'Đơn giá'!A:A,'Đơn giá'!D:D)</f>
        <v>22000</v>
      </c>
      <c r="AJ1352" s="138">
        <f t="shared" si="12"/>
        <v>22000</v>
      </c>
      <c r="AK1352" s="138">
        <f t="shared" si="13"/>
        <v>0</v>
      </c>
      <c r="AL1352" s="138">
        <f t="shared" si="14"/>
        <v>0</v>
      </c>
      <c r="AM1352" s="138">
        <f t="shared" si="15"/>
        <v>0</v>
      </c>
      <c r="AN1352" s="138">
        <f t="shared" si="16"/>
        <v>22000</v>
      </c>
      <c r="AO1352" s="139" t="str">
        <f t="array" ref="AO1352">XLOOKUP($D:$D,'DS ST'!$J:$J,'DS ST'!K:K)</f>
        <v>SC009565 - Cao Chánh Tuấn</v>
      </c>
      <c r="AP1352" s="139" t="str">
        <f t="array" ref="AP1352">XLOOKUP($D:$D,'DS ST'!$J:$J,'DS ST'!L:L)</f>
        <v>Võ Thị Huệ</v>
      </c>
      <c r="AQ1352" s="139" t="str">
        <f t="array" ref="AQ1352">XLOOKUP($D:$D,'DS ST'!$J:$J,'DS ST'!M:M)</f>
        <v>HCM 010</v>
      </c>
      <c r="AR1352" s="140"/>
      <c r="AS1352" s="140"/>
      <c r="AT1352" s="135" t="str">
        <f t="array" ref="AT1352">xlookup($E:$E,'CLV2'!$A:$A,'CLV2'!$F:$F)</f>
        <v>3.FRUIT VEGGIES</v>
      </c>
      <c r="AU1352" s="135" t="str">
        <f t="array" ref="AU1352">xlookup($E:$E,'CLV2'!$A:$A,'CLV2'!$G:$G)</f>
        <v>4.Cà Chua, Dưa Leo, Ớt Chuông</v>
      </c>
      <c r="AV1352" s="142"/>
      <c r="AW1352" s="143"/>
      <c r="AX1352" s="144"/>
    </row>
    <row r="1353" ht="22.5" customHeight="1">
      <c r="A1353" s="113"/>
      <c r="B1353" s="114">
        <v>46236.0</v>
      </c>
      <c r="C1353" s="115" t="s">
        <v>603</v>
      </c>
      <c r="D1353" s="116" t="str">
        <f>VLOOKUP(C1353,'DS ST'!A:B,2,0)</f>
        <v>A171</v>
      </c>
      <c r="E1353" s="117">
        <v>1100816.0</v>
      </c>
      <c r="F1353" s="115" t="s">
        <v>919</v>
      </c>
      <c r="G1353" s="115" t="s">
        <v>104</v>
      </c>
      <c r="H1353" s="118">
        <v>15.7</v>
      </c>
      <c r="I1353" s="118">
        <v>15.64</v>
      </c>
      <c r="J1353" s="119">
        <f t="shared" si="4"/>
        <v>0.06</v>
      </c>
      <c r="K1353" s="115" t="s">
        <v>6002</v>
      </c>
      <c r="L1353" s="121" t="str">
        <f t="shared" si="5"/>
        <v>PT16029431100816</v>
      </c>
      <c r="M1353" s="219" t="s">
        <v>6003</v>
      </c>
      <c r="N1353" s="122">
        <v>0.05999999999999872</v>
      </c>
      <c r="O1353" s="122"/>
      <c r="P1353" s="119">
        <f t="shared" si="6"/>
        <v>0</v>
      </c>
      <c r="Q1353" s="124"/>
      <c r="R1353" s="124"/>
      <c r="S1353" s="124"/>
      <c r="T1353" s="125" t="s">
        <v>695</v>
      </c>
      <c r="U1353" s="126" t="s">
        <v>697</v>
      </c>
      <c r="V1353" s="127" t="s">
        <v>492</v>
      </c>
      <c r="W1353" s="129" t="str">
        <f t="shared" si="7"/>
        <v>Hao hụt</v>
      </c>
      <c r="X1353" s="129" t="str">
        <f t="shared" si="73"/>
        <v/>
      </c>
      <c r="Y1353" s="154" t="s">
        <v>499</v>
      </c>
      <c r="Z1353" s="131" t="s">
        <v>745</v>
      </c>
      <c r="AA1353" s="124"/>
      <c r="AB1353" s="132"/>
      <c r="AC1353" s="133"/>
      <c r="AD1353" s="134"/>
      <c r="AE1353" s="133"/>
      <c r="AF1353" s="135" t="str">
        <f t="array" ref="AF1353">xlookup($E:$E,'CLV2'!$A:$A,'CLV2'!E:E)</f>
        <v>2.FRUITS</v>
      </c>
      <c r="AG1353" s="135" t="str">
        <f t="shared" si="10"/>
        <v>KG</v>
      </c>
      <c r="AH1353" s="136">
        <f t="shared" si="11"/>
        <v>0.003821656051</v>
      </c>
      <c r="AI1353" s="137">
        <f t="array" ref="AI1353">XLOOKUP(E1353,'Đơn giá'!A:A,'Đơn giá'!D:D)</f>
        <v>19000</v>
      </c>
      <c r="AJ1353" s="138">
        <f t="shared" si="12"/>
        <v>1140</v>
      </c>
      <c r="AK1353" s="138">
        <f t="shared" si="13"/>
        <v>1140</v>
      </c>
      <c r="AL1353" s="138">
        <f t="shared" si="14"/>
        <v>0</v>
      </c>
      <c r="AM1353" s="138">
        <f t="shared" si="15"/>
        <v>0</v>
      </c>
      <c r="AN1353" s="138">
        <f t="shared" si="16"/>
        <v>0</v>
      </c>
      <c r="AO1353" s="139" t="str">
        <f t="array" ref="AO1353">XLOOKUP($D:$D,'DS ST'!$J:$J,'DS ST'!K:K)</f>
        <v>SC009565 - Cao Chánh Tuấn</v>
      </c>
      <c r="AP1353" s="139" t="str">
        <f t="array" ref="AP1353">XLOOKUP($D:$D,'DS ST'!$J:$J,'DS ST'!L:L)</f>
        <v>Võ Thị Huệ</v>
      </c>
      <c r="AQ1353" s="139" t="str">
        <f t="array" ref="AQ1353">XLOOKUP($D:$D,'DS ST'!$J:$J,'DS ST'!M:M)</f>
        <v>HCM 010</v>
      </c>
      <c r="AR1353" s="140"/>
      <c r="AS1353" s="140"/>
      <c r="AT1353" s="135" t="str">
        <f t="array" ref="AT1353">xlookup($E:$E,'CLV2'!$A:$A,'CLV2'!$F:$F)</f>
        <v>3.LOCAL FRUITS</v>
      </c>
      <c r="AU1353" s="135" t="str">
        <f t="array" ref="AU1353">xlookup($E:$E,'CLV2'!$A:$A,'CLV2'!$G:$G)</f>
        <v>4.Dưa Hấu</v>
      </c>
      <c r="AV1353" s="142"/>
      <c r="AW1353" s="143"/>
      <c r="AX1353" s="144"/>
    </row>
    <row r="1354" ht="22.5" customHeight="1">
      <c r="A1354" s="113"/>
      <c r="B1354" s="114">
        <v>46236.0</v>
      </c>
      <c r="C1354" s="115" t="s">
        <v>594</v>
      </c>
      <c r="D1354" s="116" t="str">
        <f>VLOOKUP(C1354,'DS ST'!A:B,2,0)</f>
        <v>A170</v>
      </c>
      <c r="E1354" s="117">
        <v>10361.0</v>
      </c>
      <c r="F1354" s="115" t="s">
        <v>1659</v>
      </c>
      <c r="G1354" s="115" t="s">
        <v>56</v>
      </c>
      <c r="H1354" s="118">
        <v>4.0</v>
      </c>
      <c r="I1354" s="118">
        <v>0.0</v>
      </c>
      <c r="J1354" s="119">
        <f t="shared" si="4"/>
        <v>4</v>
      </c>
      <c r="K1354" s="115" t="s">
        <v>6004</v>
      </c>
      <c r="L1354" s="121" t="str">
        <f t="shared" si="5"/>
        <v>PT160294210361</v>
      </c>
      <c r="M1354" s="219" t="s">
        <v>6005</v>
      </c>
      <c r="N1354" s="122"/>
      <c r="O1354" s="122"/>
      <c r="P1354" s="119">
        <f t="shared" si="6"/>
        <v>4</v>
      </c>
      <c r="Q1354" s="124"/>
      <c r="R1354" s="124"/>
      <c r="S1354" s="124"/>
      <c r="T1354" s="125"/>
      <c r="U1354" s="126" t="s">
        <v>697</v>
      </c>
      <c r="V1354" s="127" t="s">
        <v>1500</v>
      </c>
      <c r="W1354" s="129" t="str">
        <f t="shared" si="7"/>
        <v/>
      </c>
      <c r="X1354" s="129" t="str">
        <f t="shared" si="73"/>
        <v/>
      </c>
      <c r="Y1354" s="154" t="s">
        <v>499</v>
      </c>
      <c r="Z1354" s="131" t="s">
        <v>745</v>
      </c>
      <c r="AA1354" s="124"/>
      <c r="AB1354" s="132"/>
      <c r="AC1354" s="133"/>
      <c r="AD1354" s="134"/>
      <c r="AE1354" s="133"/>
      <c r="AF1354" s="135" t="str">
        <f t="array" ref="AF1354">xlookup($E:$E,'CLV2'!$A:$A,'CLV2'!E:E)</f>
        <v>2.FRUITS</v>
      </c>
      <c r="AG1354" s="135" t="str">
        <f t="shared" si="10"/>
        <v>Pack</v>
      </c>
      <c r="AH1354" s="136">
        <f t="shared" si="11"/>
        <v>1</v>
      </c>
      <c r="AI1354" s="137">
        <f t="array" ref="AI1354">XLOOKUP(E1354,'Đơn giá'!A:A,'Đơn giá'!D:D)</f>
        <v>68000</v>
      </c>
      <c r="AJ1354" s="138">
        <f t="shared" si="12"/>
        <v>272000</v>
      </c>
      <c r="AK1354" s="138">
        <f t="shared" si="13"/>
        <v>0</v>
      </c>
      <c r="AL1354" s="138">
        <f t="shared" si="14"/>
        <v>0</v>
      </c>
      <c r="AM1354" s="138">
        <f t="shared" si="15"/>
        <v>272000</v>
      </c>
      <c r="AN1354" s="138">
        <f t="shared" si="16"/>
        <v>0</v>
      </c>
      <c r="AO1354" s="139" t="str">
        <f t="array" ref="AO1354">XLOOKUP($D:$D,'DS ST'!$J:$J,'DS ST'!K:K)</f>
        <v>SC008789 - Lê Huỳnh Thiện</v>
      </c>
      <c r="AP1354" s="139" t="str">
        <f t="array" ref="AP1354">XLOOKUP($D:$D,'DS ST'!$J:$J,'DS ST'!L:L)</f>
        <v>Nguyễn Thị Cà</v>
      </c>
      <c r="AQ1354" s="139" t="str">
        <f t="array" ref="AQ1354">XLOOKUP($D:$D,'DS ST'!$J:$J,'DS ST'!M:M)</f>
        <v>HCM 009</v>
      </c>
      <c r="AR1354" s="140"/>
      <c r="AS1354" s="140"/>
      <c r="AT1354" s="135" t="str">
        <f t="array" ref="AT1354">xlookup($E:$E,'CLV2'!$A:$A,'CLV2'!$F:$F)</f>
        <v>3.LOCAL FRUITS</v>
      </c>
      <c r="AU1354" s="135" t="str">
        <f t="array" ref="AU1354">xlookup($E:$E,'CLV2'!$A:$A,'CLV2'!$G:$G)</f>
        <v>4.Nhãn</v>
      </c>
      <c r="AV1354" s="142"/>
      <c r="AW1354" s="143"/>
      <c r="AX1354" s="144"/>
    </row>
    <row r="1355" ht="22.5" customHeight="1">
      <c r="A1355" s="113"/>
      <c r="B1355" s="114">
        <v>46236.0</v>
      </c>
      <c r="C1355" s="115" t="s">
        <v>594</v>
      </c>
      <c r="D1355" s="116" t="str">
        <f>VLOOKUP(C1355,'DS ST'!A:B,2,0)</f>
        <v>A170</v>
      </c>
      <c r="E1355" s="117">
        <v>11446.0</v>
      </c>
      <c r="F1355" s="115" t="s">
        <v>1309</v>
      </c>
      <c r="G1355" s="115" t="s">
        <v>29</v>
      </c>
      <c r="H1355" s="118">
        <v>5.0</v>
      </c>
      <c r="I1355" s="118">
        <v>0.0</v>
      </c>
      <c r="J1355" s="119">
        <f t="shared" si="4"/>
        <v>5</v>
      </c>
      <c r="K1355" s="115" t="s">
        <v>6004</v>
      </c>
      <c r="L1355" s="121" t="str">
        <f t="shared" si="5"/>
        <v>PT160294211446</v>
      </c>
      <c r="M1355" s="219" t="s">
        <v>6005</v>
      </c>
      <c r="N1355" s="122"/>
      <c r="O1355" s="122"/>
      <c r="P1355" s="119">
        <f t="shared" si="6"/>
        <v>5</v>
      </c>
      <c r="Q1355" s="124"/>
      <c r="R1355" s="124"/>
      <c r="S1355" s="124"/>
      <c r="T1355" s="125"/>
      <c r="U1355" s="126" t="s">
        <v>697</v>
      </c>
      <c r="V1355" s="127" t="s">
        <v>1500</v>
      </c>
      <c r="W1355" s="129" t="str">
        <f t="shared" si="7"/>
        <v/>
      </c>
      <c r="X1355" s="129" t="str">
        <f t="shared" si="73"/>
        <v/>
      </c>
      <c r="Y1355" s="154" t="s">
        <v>499</v>
      </c>
      <c r="Z1355" s="131" t="s">
        <v>745</v>
      </c>
      <c r="AA1355" s="124"/>
      <c r="AB1355" s="132"/>
      <c r="AC1355" s="133"/>
      <c r="AD1355" s="134"/>
      <c r="AE1355" s="133"/>
      <c r="AF1355" s="135" t="str">
        <f t="array" ref="AF1355">xlookup($E:$E,'CLV2'!$A:$A,'CLV2'!E:E)</f>
        <v>2.VEGETABLES</v>
      </c>
      <c r="AG1355" s="135" t="str">
        <f t="shared" si="10"/>
        <v>Pack</v>
      </c>
      <c r="AH1355" s="136">
        <f t="shared" si="11"/>
        <v>1</v>
      </c>
      <c r="AI1355" s="137">
        <f t="array" ref="AI1355">XLOOKUP(E1355,'Đơn giá'!A:A,'Đơn giá'!D:D)</f>
        <v>6500</v>
      </c>
      <c r="AJ1355" s="138">
        <f t="shared" si="12"/>
        <v>32500</v>
      </c>
      <c r="AK1355" s="138">
        <f t="shared" si="13"/>
        <v>0</v>
      </c>
      <c r="AL1355" s="138">
        <f t="shared" si="14"/>
        <v>0</v>
      </c>
      <c r="AM1355" s="138">
        <f t="shared" si="15"/>
        <v>32500</v>
      </c>
      <c r="AN1355" s="138">
        <f t="shared" si="16"/>
        <v>0</v>
      </c>
      <c r="AO1355" s="139" t="str">
        <f t="array" ref="AO1355">XLOOKUP($D:$D,'DS ST'!$J:$J,'DS ST'!K:K)</f>
        <v>SC008789 - Lê Huỳnh Thiện</v>
      </c>
      <c r="AP1355" s="139" t="str">
        <f t="array" ref="AP1355">XLOOKUP($D:$D,'DS ST'!$J:$J,'DS ST'!L:L)</f>
        <v>Nguyễn Thị Cà</v>
      </c>
      <c r="AQ1355" s="139" t="str">
        <f t="array" ref="AQ1355">XLOOKUP($D:$D,'DS ST'!$J:$J,'DS ST'!M:M)</f>
        <v>HCM 009</v>
      </c>
      <c r="AR1355" s="140"/>
      <c r="AS1355" s="140"/>
      <c r="AT1355" s="135" t="str">
        <f t="array" ref="AT1355">xlookup($E:$E,'CLV2'!$A:$A,'CLV2'!$F:$F)</f>
        <v>3.HERBS</v>
      </c>
      <c r="AU1355" s="135" t="str">
        <f t="array" ref="AU1355">xlookup($E:$E,'CLV2'!$A:$A,'CLV2'!$G:$G)</f>
        <v>4.Gừng, Sả</v>
      </c>
      <c r="AV1355" s="142"/>
      <c r="AW1355" s="143"/>
      <c r="AX1355" s="144"/>
    </row>
    <row r="1356" ht="22.5" customHeight="1">
      <c r="A1356" s="113"/>
      <c r="B1356" s="114">
        <v>46236.0</v>
      </c>
      <c r="C1356" s="115" t="s">
        <v>622</v>
      </c>
      <c r="D1356" s="116" t="str">
        <f>VLOOKUP(C1356,'DS ST'!A:B,2,0)</f>
        <v>A176</v>
      </c>
      <c r="E1356" s="117">
        <v>10836.0</v>
      </c>
      <c r="F1356" s="115" t="s">
        <v>1880</v>
      </c>
      <c r="G1356" s="115" t="s">
        <v>311</v>
      </c>
      <c r="H1356" s="118">
        <v>5.0</v>
      </c>
      <c r="I1356" s="118">
        <v>4.0</v>
      </c>
      <c r="J1356" s="119">
        <f t="shared" si="4"/>
        <v>1</v>
      </c>
      <c r="K1356" s="115" t="s">
        <v>6006</v>
      </c>
      <c r="L1356" s="121" t="str">
        <f t="shared" si="5"/>
        <v>PT160294010836</v>
      </c>
      <c r="M1356" s="219" t="s">
        <v>6007</v>
      </c>
      <c r="N1356" s="122"/>
      <c r="O1356" s="122"/>
      <c r="P1356" s="119">
        <f t="shared" si="6"/>
        <v>1</v>
      </c>
      <c r="Q1356" s="124"/>
      <c r="R1356" s="124"/>
      <c r="S1356" s="124"/>
      <c r="T1356" s="125" t="s">
        <v>695</v>
      </c>
      <c r="U1356" s="126" t="s">
        <v>697</v>
      </c>
      <c r="V1356" s="127" t="s">
        <v>1500</v>
      </c>
      <c r="W1356" s="129" t="str">
        <f t="shared" si="7"/>
        <v/>
      </c>
      <c r="X1356" s="129" t="str">
        <f t="shared" si="73"/>
        <v/>
      </c>
      <c r="Y1356" s="130" t="str">
        <f>IF(N(P1356)&lt;=0,"",IF(OR(T1356="Hình KDB",T1356="Hình tele",ISNUMBER(SEARCH("Hình KDB",T1356)),ISNUMBER(SEARCH("Hình tele",T1356)),ISNUMBER(SEARCH("sai code",T1356)),ISNUMBER(SEARCH("Thiếu kiện",U1356))),"Kho rau",IF(AND(T1356&lt;&gt;"Hình KDB",T1356&lt;&gt;"Hình tele"),"Chưa xác định",IF(N(O1356)&gt;0,IF(OR(T1356="Hình KDB",T1356="Hình tele",ISNUMBER(SEARCH("Hình KDB",T1356)),ISNUMBER(SEARCH("Hình tele",T1356)),ISNUMBER(SEARCH("sai code",T1356)),ISNUMBER(SEARCH("Thiếu kiện",U1356))),"Kho rau","Chưa xác định"),IF(OR(T1356="Hình KDB",T1356="Hình tele",ISNUMBER(SEARCH("Hình KDB",T1356)),ISNUMBER(SEARCH("Hình tele",T1356)),ISNUMBER(SEARCH("sai code",T1356)),ISNUMBER(SEARCH("Thiếu kiện",U1356))),"Kho rau",IF(V1356="Chưa xác định","Chưa xác định",IF(OR(V1356="DC giao thiếu",V1356="TX giao thiếu kiện",V1356="Hàng không đạt CL"),"Kho rau","")))))))</f>
        <v>Kho rau</v>
      </c>
      <c r="Z1356" s="131" t="s">
        <v>745</v>
      </c>
      <c r="AA1356" s="124"/>
      <c r="AB1356" s="132"/>
      <c r="AC1356" s="133"/>
      <c r="AD1356" s="134"/>
      <c r="AE1356" s="133"/>
      <c r="AF1356" s="135" t="str">
        <f t="array" ref="AF1356">xlookup($E:$E,'CLV2'!$A:$A,'CLV2'!E:E)</f>
        <v>2.VEGETABLES</v>
      </c>
      <c r="AG1356" s="135" t="str">
        <f t="shared" si="10"/>
        <v>Pack</v>
      </c>
      <c r="AH1356" s="136">
        <f t="shared" si="11"/>
        <v>0.2</v>
      </c>
      <c r="AI1356" s="137">
        <f t="array" ref="AI1356">XLOOKUP(E1356,'Đơn giá'!A:A,'Đơn giá'!D:D)</f>
        <v>14000</v>
      </c>
      <c r="AJ1356" s="138">
        <f t="shared" si="12"/>
        <v>14000</v>
      </c>
      <c r="AK1356" s="138">
        <f t="shared" si="13"/>
        <v>0</v>
      </c>
      <c r="AL1356" s="138">
        <f t="shared" si="14"/>
        <v>0</v>
      </c>
      <c r="AM1356" s="138">
        <f t="shared" si="15"/>
        <v>14000</v>
      </c>
      <c r="AN1356" s="138">
        <f t="shared" si="16"/>
        <v>0</v>
      </c>
      <c r="AO1356" s="139" t="str">
        <f t="array" ref="AO1356">XLOOKUP($D:$D,'DS ST'!$J:$J,'DS ST'!K:K)</f>
        <v>SC003831 - Trần Kim Phụng</v>
      </c>
      <c r="AP1356" s="139" t="str">
        <f t="array" ref="AP1356">XLOOKUP($D:$D,'DS ST'!$J:$J,'DS ST'!L:L)</f>
        <v>Võ Thị Huệ</v>
      </c>
      <c r="AQ1356" s="139" t="str">
        <f t="array" ref="AQ1356">XLOOKUP($D:$D,'DS ST'!$J:$J,'DS ST'!M:M)</f>
        <v>HCM 004</v>
      </c>
      <c r="AR1356" s="140"/>
      <c r="AS1356" s="140"/>
      <c r="AT1356" s="135" t="str">
        <f t="array" ref="AT1356">xlookup($E:$E,'CLV2'!$A:$A,'CLV2'!$F:$F)</f>
        <v>3.FRUIT VEGGIES</v>
      </c>
      <c r="AU1356" s="135" t="str">
        <f t="array" ref="AU1356">xlookup($E:$E,'CLV2'!$A:$A,'CLV2'!$G:$G)</f>
        <v>4.Bắp, Đậu</v>
      </c>
      <c r="AV1356" s="142"/>
      <c r="AW1356" s="143"/>
      <c r="AX1356" s="144"/>
    </row>
    <row r="1357" ht="22.5" customHeight="1">
      <c r="A1357" s="113"/>
      <c r="B1357" s="114">
        <v>46236.0</v>
      </c>
      <c r="C1357" s="115" t="s">
        <v>622</v>
      </c>
      <c r="D1357" s="116" t="str">
        <f>VLOOKUP(C1357,'DS ST'!A:B,2,0)</f>
        <v>A176</v>
      </c>
      <c r="E1357" s="117">
        <v>1101079.0</v>
      </c>
      <c r="F1357" s="115" t="s">
        <v>2047</v>
      </c>
      <c r="G1357" s="115" t="s">
        <v>104</v>
      </c>
      <c r="H1357" s="118">
        <v>6.1</v>
      </c>
      <c r="I1357" s="118">
        <v>6.045</v>
      </c>
      <c r="J1357" s="119">
        <f t="shared" si="4"/>
        <v>0.055</v>
      </c>
      <c r="K1357" s="115" t="s">
        <v>6006</v>
      </c>
      <c r="L1357" s="121" t="str">
        <f t="shared" si="5"/>
        <v>PT16029401101079</v>
      </c>
      <c r="M1357" s="219" t="s">
        <v>6007</v>
      </c>
      <c r="N1357" s="122">
        <v>0.054999999999999716</v>
      </c>
      <c r="O1357" s="122"/>
      <c r="P1357" s="119">
        <f t="shared" si="6"/>
        <v>0</v>
      </c>
      <c r="Q1357" s="124"/>
      <c r="R1357" s="124"/>
      <c r="S1357" s="124"/>
      <c r="T1357" s="125" t="s">
        <v>695</v>
      </c>
      <c r="U1357" s="126" t="s">
        <v>697</v>
      </c>
      <c r="V1357" s="127" t="s">
        <v>492</v>
      </c>
      <c r="W1357" s="129" t="str">
        <f t="shared" si="7"/>
        <v>Hao hụt</v>
      </c>
      <c r="X1357" s="129" t="str">
        <f t="shared" si="73"/>
        <v/>
      </c>
      <c r="Y1357" s="154" t="s">
        <v>499</v>
      </c>
      <c r="Z1357" s="131" t="s">
        <v>745</v>
      </c>
      <c r="AA1357" s="124"/>
      <c r="AB1357" s="132"/>
      <c r="AC1357" s="133"/>
      <c r="AD1357" s="134"/>
      <c r="AE1357" s="133"/>
      <c r="AF1357" s="135" t="str">
        <f t="array" ref="AF1357">xlookup($E:$E,'CLV2'!$A:$A,'CLV2'!E:E)</f>
        <v>2.FRUITS</v>
      </c>
      <c r="AG1357" s="135" t="str">
        <f t="shared" si="10"/>
        <v>KG</v>
      </c>
      <c r="AH1357" s="136">
        <f t="shared" si="11"/>
        <v>0.009016393443</v>
      </c>
      <c r="AI1357" s="137">
        <f t="array" ref="AI1357">XLOOKUP(E1357,'Đơn giá'!A:A,'Đơn giá'!D:D)</f>
        <v>69416</v>
      </c>
      <c r="AJ1357" s="138">
        <f t="shared" si="12"/>
        <v>3817.88</v>
      </c>
      <c r="AK1357" s="138">
        <f t="shared" si="13"/>
        <v>3817.88</v>
      </c>
      <c r="AL1357" s="138">
        <f t="shared" si="14"/>
        <v>0</v>
      </c>
      <c r="AM1357" s="138">
        <f t="shared" si="15"/>
        <v>0</v>
      </c>
      <c r="AN1357" s="138">
        <f t="shared" si="16"/>
        <v>0</v>
      </c>
      <c r="AO1357" s="139" t="str">
        <f t="array" ref="AO1357">XLOOKUP($D:$D,'DS ST'!$J:$J,'DS ST'!K:K)</f>
        <v>SC003831 - Trần Kim Phụng</v>
      </c>
      <c r="AP1357" s="139" t="str">
        <f t="array" ref="AP1357">XLOOKUP($D:$D,'DS ST'!$J:$J,'DS ST'!L:L)</f>
        <v>Võ Thị Huệ</v>
      </c>
      <c r="AQ1357" s="139" t="str">
        <f t="array" ref="AQ1357">XLOOKUP($D:$D,'DS ST'!$J:$J,'DS ST'!M:M)</f>
        <v>HCM 004</v>
      </c>
      <c r="AR1357" s="140"/>
      <c r="AS1357" s="140"/>
      <c r="AT1357" s="135" t="str">
        <f t="array" ref="AT1357">xlookup($E:$E,'CLV2'!$A:$A,'CLV2'!$F:$F)</f>
        <v>3.LOCAL FRUITS</v>
      </c>
      <c r="AU1357" s="135" t="str">
        <f t="array" ref="AU1357">xlookup($E:$E,'CLV2'!$A:$A,'CLV2'!$G:$G)</f>
        <v>4.Bơ</v>
      </c>
      <c r="AV1357" s="142"/>
      <c r="AW1357" s="143"/>
      <c r="AX1357" s="144"/>
    </row>
    <row r="1358" ht="22.5" customHeight="1">
      <c r="A1358" s="113"/>
      <c r="B1358" s="114">
        <v>46236.0</v>
      </c>
      <c r="C1358" s="115" t="s">
        <v>622</v>
      </c>
      <c r="D1358" s="116" t="str">
        <f>VLOOKUP(C1358,'DS ST'!A:B,2,0)</f>
        <v>A176</v>
      </c>
      <c r="E1358" s="117">
        <v>1101592.0</v>
      </c>
      <c r="F1358" s="115" t="s">
        <v>1161</v>
      </c>
      <c r="G1358" s="115" t="s">
        <v>104</v>
      </c>
      <c r="H1358" s="118">
        <v>10.0</v>
      </c>
      <c r="I1358" s="118">
        <v>9.92</v>
      </c>
      <c r="J1358" s="119">
        <f t="shared" si="4"/>
        <v>0.08</v>
      </c>
      <c r="K1358" s="115" t="s">
        <v>6006</v>
      </c>
      <c r="L1358" s="121" t="str">
        <f t="shared" si="5"/>
        <v>PT16029401101592</v>
      </c>
      <c r="M1358" s="219" t="s">
        <v>6007</v>
      </c>
      <c r="N1358" s="122">
        <v>0.08000000000000007</v>
      </c>
      <c r="O1358" s="122"/>
      <c r="P1358" s="119">
        <f t="shared" si="6"/>
        <v>0</v>
      </c>
      <c r="Q1358" s="124"/>
      <c r="R1358" s="124"/>
      <c r="S1358" s="124"/>
      <c r="T1358" s="125" t="s">
        <v>695</v>
      </c>
      <c r="U1358" s="126" t="s">
        <v>697</v>
      </c>
      <c r="V1358" s="127" t="s">
        <v>492</v>
      </c>
      <c r="W1358" s="129" t="str">
        <f t="shared" si="7"/>
        <v>Hao hụt</v>
      </c>
      <c r="X1358" s="129" t="str">
        <f t="shared" si="73"/>
        <v/>
      </c>
      <c r="Y1358" s="154" t="s">
        <v>499</v>
      </c>
      <c r="Z1358" s="131" t="s">
        <v>745</v>
      </c>
      <c r="AA1358" s="124"/>
      <c r="AB1358" s="132"/>
      <c r="AC1358" s="133"/>
      <c r="AD1358" s="134"/>
      <c r="AE1358" s="133"/>
      <c r="AF1358" s="135" t="str">
        <f t="array" ref="AF1358">xlookup($E:$E,'CLV2'!$A:$A,'CLV2'!E:E)</f>
        <v>2.FRUITS</v>
      </c>
      <c r="AG1358" s="135" t="str">
        <f t="shared" si="10"/>
        <v>KG</v>
      </c>
      <c r="AH1358" s="136">
        <f t="shared" si="11"/>
        <v>0.008</v>
      </c>
      <c r="AI1358" s="137">
        <f t="array" ref="AI1358">XLOOKUP(E1358,'Đơn giá'!A:A,'Đơn giá'!D:D)</f>
        <v>73000</v>
      </c>
      <c r="AJ1358" s="138">
        <f t="shared" si="12"/>
        <v>5840</v>
      </c>
      <c r="AK1358" s="138">
        <f t="shared" si="13"/>
        <v>5840</v>
      </c>
      <c r="AL1358" s="138">
        <f t="shared" si="14"/>
        <v>0</v>
      </c>
      <c r="AM1358" s="138">
        <f t="shared" si="15"/>
        <v>0</v>
      </c>
      <c r="AN1358" s="138">
        <f t="shared" si="16"/>
        <v>0</v>
      </c>
      <c r="AO1358" s="139" t="str">
        <f t="array" ref="AO1358">XLOOKUP($D:$D,'DS ST'!$J:$J,'DS ST'!K:K)</f>
        <v>SC003831 - Trần Kim Phụng</v>
      </c>
      <c r="AP1358" s="139" t="str">
        <f t="array" ref="AP1358">XLOOKUP($D:$D,'DS ST'!$J:$J,'DS ST'!L:L)</f>
        <v>Võ Thị Huệ</v>
      </c>
      <c r="AQ1358" s="139" t="str">
        <f t="array" ref="AQ1358">XLOOKUP($D:$D,'DS ST'!$J:$J,'DS ST'!M:M)</f>
        <v>HCM 004</v>
      </c>
      <c r="AR1358" s="140"/>
      <c r="AS1358" s="140"/>
      <c r="AT1358" s="135" t="str">
        <f t="array" ref="AT1358">xlookup($E:$E,'CLV2'!$A:$A,'CLV2'!$F:$F)</f>
        <v>3.LOCAL FRUITS</v>
      </c>
      <c r="AU1358" s="135" t="str">
        <f t="array" ref="AU1358">xlookup($E:$E,'CLV2'!$A:$A,'CLV2'!$G:$G)</f>
        <v>4.Sầu Riêng</v>
      </c>
      <c r="AV1358" s="142"/>
      <c r="AW1358" s="143"/>
      <c r="AX1358" s="144"/>
    </row>
    <row r="1359" ht="22.5" customHeight="1">
      <c r="A1359" s="113"/>
      <c r="B1359" s="114">
        <v>46236.0</v>
      </c>
      <c r="C1359" s="115" t="s">
        <v>659</v>
      </c>
      <c r="D1359" s="116" t="str">
        <f>VLOOKUP(C1359,'DS ST'!A:B,2,0)</f>
        <v>A183</v>
      </c>
      <c r="E1359" s="117">
        <v>11073.0</v>
      </c>
      <c r="F1359" s="115" t="s">
        <v>1233</v>
      </c>
      <c r="G1359" s="115" t="s">
        <v>56</v>
      </c>
      <c r="H1359" s="118">
        <v>1.0</v>
      </c>
      <c r="I1359" s="118">
        <v>0.0</v>
      </c>
      <c r="J1359" s="119">
        <f t="shared" si="4"/>
        <v>1</v>
      </c>
      <c r="K1359" s="115" t="s">
        <v>6008</v>
      </c>
      <c r="L1359" s="121" t="str">
        <f t="shared" si="5"/>
        <v>PT160293811073</v>
      </c>
      <c r="M1359" s="219" t="s">
        <v>6009</v>
      </c>
      <c r="N1359" s="122"/>
      <c r="O1359" s="122"/>
      <c r="P1359" s="119">
        <f t="shared" si="6"/>
        <v>1</v>
      </c>
      <c r="Q1359" s="124"/>
      <c r="R1359" s="124"/>
      <c r="S1359" s="124"/>
      <c r="T1359" s="125"/>
      <c r="U1359" s="126" t="s">
        <v>697</v>
      </c>
      <c r="V1359" s="127" t="s">
        <v>1500</v>
      </c>
      <c r="W1359" s="129" t="str">
        <f t="shared" si="7"/>
        <v/>
      </c>
      <c r="X1359" s="129" t="str">
        <f t="shared" si="73"/>
        <v/>
      </c>
      <c r="Y1359" s="154" t="s">
        <v>499</v>
      </c>
      <c r="Z1359" s="131" t="s">
        <v>745</v>
      </c>
      <c r="AA1359" s="124"/>
      <c r="AB1359" s="132"/>
      <c r="AC1359" s="133"/>
      <c r="AD1359" s="134"/>
      <c r="AE1359" s="133"/>
      <c r="AF1359" s="135" t="str">
        <f t="array" ref="AF1359">xlookup($E:$E,'CLV2'!$A:$A,'CLV2'!E:E)</f>
        <v>2.VEGETABLES</v>
      </c>
      <c r="AG1359" s="135" t="str">
        <f t="shared" si="10"/>
        <v>Pack</v>
      </c>
      <c r="AH1359" s="136">
        <f t="shared" si="11"/>
        <v>1</v>
      </c>
      <c r="AI1359" s="137">
        <f t="array" ref="AI1359">XLOOKUP(E1359,'Đơn giá'!A:A,'Đơn giá'!D:D)</f>
        <v>39000</v>
      </c>
      <c r="AJ1359" s="138">
        <f t="shared" si="12"/>
        <v>39000</v>
      </c>
      <c r="AK1359" s="138">
        <f t="shared" si="13"/>
        <v>0</v>
      </c>
      <c r="AL1359" s="138">
        <f t="shared" si="14"/>
        <v>0</v>
      </c>
      <c r="AM1359" s="138">
        <f t="shared" si="15"/>
        <v>39000</v>
      </c>
      <c r="AN1359" s="138">
        <f t="shared" si="16"/>
        <v>0</v>
      </c>
      <c r="AO1359" s="139" t="str">
        <f t="array" ref="AO1359">XLOOKUP($D:$D,'DS ST'!$J:$J,'DS ST'!K:K)</f>
        <v>SC006728 - Nguyễn Đình Vũ</v>
      </c>
      <c r="AP1359" s="139" t="str">
        <f t="array" ref="AP1359">XLOOKUP($D:$D,'DS ST'!$J:$J,'DS ST'!L:L)</f>
        <v>Nguyễn Thị Cà</v>
      </c>
      <c r="AQ1359" s="139" t="str">
        <f t="array" ref="AQ1359">XLOOKUP($D:$D,'DS ST'!$J:$J,'DS ST'!M:M)</f>
        <v>HCM 006</v>
      </c>
      <c r="AR1359" s="140"/>
      <c r="AS1359" s="140"/>
      <c r="AT1359" s="135" t="str">
        <f t="array" ref="AT1359">xlookup($E:$E,'CLV2'!$A:$A,'CLV2'!$F:$F)</f>
        <v>3.LEAFY VEGGIES</v>
      </c>
      <c r="AU1359" s="135" t="str">
        <f t="array" ref="AU1359">xlookup($E:$E,'CLV2'!$A:$A,'CLV2'!$G:$G)</f>
        <v>4.Rau Ăn Bông</v>
      </c>
      <c r="AV1359" s="142"/>
      <c r="AW1359" s="143"/>
      <c r="AX1359" s="144"/>
    </row>
    <row r="1360" ht="22.5" customHeight="1">
      <c r="A1360" s="113"/>
      <c r="B1360" s="114">
        <v>46236.0</v>
      </c>
      <c r="C1360" s="115" t="s">
        <v>659</v>
      </c>
      <c r="D1360" s="116" t="str">
        <f>VLOOKUP(C1360,'DS ST'!A:B,2,0)</f>
        <v>A183</v>
      </c>
      <c r="E1360" s="117">
        <v>1100992.0</v>
      </c>
      <c r="F1360" s="115" t="s">
        <v>641</v>
      </c>
      <c r="G1360" s="115" t="s">
        <v>104</v>
      </c>
      <c r="H1360" s="118">
        <v>10.0</v>
      </c>
      <c r="I1360" s="118">
        <v>9.98</v>
      </c>
      <c r="J1360" s="119">
        <f t="shared" si="4"/>
        <v>0.02</v>
      </c>
      <c r="K1360" s="115" t="s">
        <v>6008</v>
      </c>
      <c r="L1360" s="121" t="str">
        <f t="shared" si="5"/>
        <v>PT16029381100992</v>
      </c>
      <c r="M1360" s="219" t="s">
        <v>6009</v>
      </c>
      <c r="N1360" s="122">
        <v>0.019999999999999574</v>
      </c>
      <c r="O1360" s="122"/>
      <c r="P1360" s="119">
        <f t="shared" si="6"/>
        <v>0</v>
      </c>
      <c r="Q1360" s="124"/>
      <c r="R1360" s="124"/>
      <c r="S1360" s="124"/>
      <c r="T1360" s="125"/>
      <c r="U1360" s="126" t="s">
        <v>697</v>
      </c>
      <c r="V1360" s="127" t="s">
        <v>492</v>
      </c>
      <c r="W1360" s="129" t="str">
        <f t="shared" si="7"/>
        <v>Hao hụt</v>
      </c>
      <c r="X1360" s="129" t="str">
        <f t="shared" si="73"/>
        <v/>
      </c>
      <c r="Y1360" s="154" t="s">
        <v>499</v>
      </c>
      <c r="Z1360" s="131" t="s">
        <v>745</v>
      </c>
      <c r="AA1360" s="124"/>
      <c r="AB1360" s="132"/>
      <c r="AC1360" s="133"/>
      <c r="AD1360" s="134"/>
      <c r="AE1360" s="133"/>
      <c r="AF1360" s="135" t="str">
        <f t="array" ref="AF1360">xlookup($E:$E,'CLV2'!$A:$A,'CLV2'!E:E)</f>
        <v>2.FRUITS</v>
      </c>
      <c r="AG1360" s="135" t="str">
        <f t="shared" si="10"/>
        <v>KG</v>
      </c>
      <c r="AH1360" s="136">
        <f t="shared" si="11"/>
        <v>0.002</v>
      </c>
      <c r="AI1360" s="137">
        <f t="array" ref="AI1360">XLOOKUP(E1360,'Đơn giá'!A:A,'Đơn giá'!D:D)</f>
        <v>37000</v>
      </c>
      <c r="AJ1360" s="138">
        <f t="shared" si="12"/>
        <v>740</v>
      </c>
      <c r="AK1360" s="138">
        <f t="shared" si="13"/>
        <v>740</v>
      </c>
      <c r="AL1360" s="138">
        <f t="shared" si="14"/>
        <v>0</v>
      </c>
      <c r="AM1360" s="138">
        <f t="shared" si="15"/>
        <v>0</v>
      </c>
      <c r="AN1360" s="138">
        <f t="shared" si="16"/>
        <v>0</v>
      </c>
      <c r="AO1360" s="139" t="str">
        <f t="array" ref="AO1360">XLOOKUP($D:$D,'DS ST'!$J:$J,'DS ST'!K:K)</f>
        <v>SC006728 - Nguyễn Đình Vũ</v>
      </c>
      <c r="AP1360" s="139" t="str">
        <f t="array" ref="AP1360">XLOOKUP($D:$D,'DS ST'!$J:$J,'DS ST'!L:L)</f>
        <v>Nguyễn Thị Cà</v>
      </c>
      <c r="AQ1360" s="139" t="str">
        <f t="array" ref="AQ1360">XLOOKUP($D:$D,'DS ST'!$J:$J,'DS ST'!M:M)</f>
        <v>HCM 006</v>
      </c>
      <c r="AR1360" s="140"/>
      <c r="AS1360" s="140"/>
      <c r="AT1360" s="135" t="str">
        <f t="array" ref="AT1360">xlookup($E:$E,'CLV2'!$A:$A,'CLV2'!$F:$F)</f>
        <v>3.LOCAL FRUITS</v>
      </c>
      <c r="AU1360" s="135" t="str">
        <f t="array" ref="AU1360">xlookup($E:$E,'CLV2'!$A:$A,'CLV2'!$G:$G)</f>
        <v>4.Dưa Lưới</v>
      </c>
      <c r="AV1360" s="142"/>
      <c r="AW1360" s="143"/>
      <c r="AX1360" s="144"/>
    </row>
    <row r="1361" ht="22.5" customHeight="1">
      <c r="A1361" s="113"/>
      <c r="B1361" s="114">
        <v>46236.0</v>
      </c>
      <c r="C1361" s="115" t="s">
        <v>659</v>
      </c>
      <c r="D1361" s="116" t="str">
        <f>VLOOKUP(C1361,'DS ST'!A:B,2,0)</f>
        <v>A183</v>
      </c>
      <c r="E1361" s="117">
        <v>1101079.0</v>
      </c>
      <c r="F1361" s="115" t="s">
        <v>2047</v>
      </c>
      <c r="G1361" s="115" t="s">
        <v>104</v>
      </c>
      <c r="H1361" s="118">
        <v>3.0</v>
      </c>
      <c r="I1361" s="118">
        <v>2.96</v>
      </c>
      <c r="J1361" s="119">
        <f t="shared" si="4"/>
        <v>0.04</v>
      </c>
      <c r="K1361" s="115" t="s">
        <v>6008</v>
      </c>
      <c r="L1361" s="121" t="str">
        <f t="shared" si="5"/>
        <v>PT16029381101079</v>
      </c>
      <c r="M1361" s="219" t="s">
        <v>6009</v>
      </c>
      <c r="N1361" s="122">
        <v>0.040000000000000036</v>
      </c>
      <c r="O1361" s="122"/>
      <c r="P1361" s="119">
        <f t="shared" si="6"/>
        <v>0</v>
      </c>
      <c r="Q1361" s="124"/>
      <c r="R1361" s="124"/>
      <c r="S1361" s="124"/>
      <c r="T1361" s="125"/>
      <c r="U1361" s="126" t="s">
        <v>697</v>
      </c>
      <c r="V1361" s="127" t="s">
        <v>492</v>
      </c>
      <c r="W1361" s="129" t="str">
        <f t="shared" si="7"/>
        <v>Hao hụt</v>
      </c>
      <c r="X1361" s="129" t="str">
        <f t="shared" si="73"/>
        <v/>
      </c>
      <c r="Y1361" s="154" t="s">
        <v>499</v>
      </c>
      <c r="Z1361" s="131" t="s">
        <v>745</v>
      </c>
      <c r="AA1361" s="124"/>
      <c r="AB1361" s="132"/>
      <c r="AC1361" s="133"/>
      <c r="AD1361" s="134"/>
      <c r="AE1361" s="133"/>
      <c r="AF1361" s="135" t="str">
        <f t="array" ref="AF1361">xlookup($E:$E,'CLV2'!$A:$A,'CLV2'!E:E)</f>
        <v>2.FRUITS</v>
      </c>
      <c r="AG1361" s="135" t="str">
        <f t="shared" si="10"/>
        <v>KG</v>
      </c>
      <c r="AH1361" s="136">
        <f t="shared" si="11"/>
        <v>0.01333333333</v>
      </c>
      <c r="AI1361" s="137">
        <f t="array" ref="AI1361">XLOOKUP(E1361,'Đơn giá'!A:A,'Đơn giá'!D:D)</f>
        <v>69416</v>
      </c>
      <c r="AJ1361" s="138">
        <f t="shared" si="12"/>
        <v>2776.64</v>
      </c>
      <c r="AK1361" s="138">
        <f t="shared" si="13"/>
        <v>2776.64</v>
      </c>
      <c r="AL1361" s="138">
        <f t="shared" si="14"/>
        <v>0</v>
      </c>
      <c r="AM1361" s="138">
        <f t="shared" si="15"/>
        <v>0</v>
      </c>
      <c r="AN1361" s="138">
        <f t="shared" si="16"/>
        <v>0</v>
      </c>
      <c r="AO1361" s="139" t="str">
        <f t="array" ref="AO1361">XLOOKUP($D:$D,'DS ST'!$J:$J,'DS ST'!K:K)</f>
        <v>SC006728 - Nguyễn Đình Vũ</v>
      </c>
      <c r="AP1361" s="139" t="str">
        <f t="array" ref="AP1361">XLOOKUP($D:$D,'DS ST'!$J:$J,'DS ST'!L:L)</f>
        <v>Nguyễn Thị Cà</v>
      </c>
      <c r="AQ1361" s="139" t="str">
        <f t="array" ref="AQ1361">XLOOKUP($D:$D,'DS ST'!$J:$J,'DS ST'!M:M)</f>
        <v>HCM 006</v>
      </c>
      <c r="AR1361" s="140"/>
      <c r="AS1361" s="140"/>
      <c r="AT1361" s="135" t="str">
        <f t="array" ref="AT1361">xlookup($E:$E,'CLV2'!$A:$A,'CLV2'!$F:$F)</f>
        <v>3.LOCAL FRUITS</v>
      </c>
      <c r="AU1361" s="135" t="str">
        <f t="array" ref="AU1361">xlookup($E:$E,'CLV2'!$A:$A,'CLV2'!$G:$G)</f>
        <v>4.Bơ</v>
      </c>
      <c r="AV1361" s="142"/>
      <c r="AW1361" s="143"/>
      <c r="AX1361" s="144"/>
    </row>
    <row r="1362" ht="22.5" customHeight="1">
      <c r="A1362" s="113"/>
      <c r="B1362" s="114">
        <v>46236.0</v>
      </c>
      <c r="C1362" s="115" t="s">
        <v>555</v>
      </c>
      <c r="D1362" s="116" t="str">
        <f>VLOOKUP(C1362,'DS ST'!A:B,2,0)</f>
        <v>A164</v>
      </c>
      <c r="E1362" s="117">
        <v>1100816.0</v>
      </c>
      <c r="F1362" s="115" t="s">
        <v>919</v>
      </c>
      <c r="G1362" s="115" t="s">
        <v>104</v>
      </c>
      <c r="H1362" s="118">
        <v>16.1</v>
      </c>
      <c r="I1362" s="118">
        <v>15.96</v>
      </c>
      <c r="J1362" s="119">
        <f t="shared" si="4"/>
        <v>0.14</v>
      </c>
      <c r="K1362" s="115" t="s">
        <v>6010</v>
      </c>
      <c r="L1362" s="121" t="str">
        <f t="shared" si="5"/>
        <v>PT16029371100816</v>
      </c>
      <c r="M1362" s="219" t="s">
        <v>6011</v>
      </c>
      <c r="N1362" s="122">
        <v>0.14000000000000057</v>
      </c>
      <c r="O1362" s="122"/>
      <c r="P1362" s="119">
        <f t="shared" si="6"/>
        <v>0</v>
      </c>
      <c r="Q1362" s="124"/>
      <c r="R1362" s="124"/>
      <c r="S1362" s="124"/>
      <c r="T1362" s="125" t="s">
        <v>695</v>
      </c>
      <c r="U1362" s="126" t="s">
        <v>697</v>
      </c>
      <c r="V1362" s="127" t="s">
        <v>492</v>
      </c>
      <c r="W1362" s="129" t="str">
        <f t="shared" si="7"/>
        <v>Hao hụt</v>
      </c>
      <c r="X1362" s="129" t="str">
        <f t="shared" si="73"/>
        <v/>
      </c>
      <c r="Y1362" s="154" t="s">
        <v>499</v>
      </c>
      <c r="Z1362" s="131" t="s">
        <v>745</v>
      </c>
      <c r="AA1362" s="124"/>
      <c r="AB1362" s="132"/>
      <c r="AC1362" s="133"/>
      <c r="AD1362" s="134"/>
      <c r="AE1362" s="133"/>
      <c r="AF1362" s="135" t="str">
        <f t="array" ref="AF1362">xlookup($E:$E,'CLV2'!$A:$A,'CLV2'!E:E)</f>
        <v>2.FRUITS</v>
      </c>
      <c r="AG1362" s="135" t="str">
        <f t="shared" si="10"/>
        <v>KG</v>
      </c>
      <c r="AH1362" s="136">
        <f t="shared" si="11"/>
        <v>0.008695652174</v>
      </c>
      <c r="AI1362" s="137">
        <f t="array" ref="AI1362">XLOOKUP(E1362,'Đơn giá'!A:A,'Đơn giá'!D:D)</f>
        <v>19000</v>
      </c>
      <c r="AJ1362" s="138">
        <f t="shared" si="12"/>
        <v>2660</v>
      </c>
      <c r="AK1362" s="138">
        <f t="shared" si="13"/>
        <v>2660</v>
      </c>
      <c r="AL1362" s="138">
        <f t="shared" si="14"/>
        <v>0</v>
      </c>
      <c r="AM1362" s="138">
        <f t="shared" si="15"/>
        <v>0</v>
      </c>
      <c r="AN1362" s="138">
        <f t="shared" si="16"/>
        <v>0</v>
      </c>
      <c r="AO1362" s="139" t="str">
        <f t="array" ref="AO1362">XLOOKUP($D:$D,'DS ST'!$J:$J,'DS ST'!K:K)</f>
        <v>SC011505 - Lê Ngọc Phát</v>
      </c>
      <c r="AP1362" s="139" t="str">
        <f t="array" ref="AP1362">XLOOKUP($D:$D,'DS ST'!$J:$J,'DS ST'!L:L)</f>
        <v>Nguyễn Thị Cà</v>
      </c>
      <c r="AQ1362" s="139" t="str">
        <f t="array" ref="AQ1362">XLOOKUP($D:$D,'DS ST'!$J:$J,'DS ST'!M:M)</f>
        <v>HCM 027</v>
      </c>
      <c r="AR1362" s="140"/>
      <c r="AS1362" s="140"/>
      <c r="AT1362" s="135" t="str">
        <f t="array" ref="AT1362">xlookup($E:$E,'CLV2'!$A:$A,'CLV2'!$F:$F)</f>
        <v>3.LOCAL FRUITS</v>
      </c>
      <c r="AU1362" s="135" t="str">
        <f t="array" ref="AU1362">xlookup($E:$E,'CLV2'!$A:$A,'CLV2'!$G:$G)</f>
        <v>4.Dưa Hấu</v>
      </c>
      <c r="AV1362" s="142"/>
      <c r="AW1362" s="143"/>
      <c r="AX1362" s="144"/>
    </row>
    <row r="1363" ht="22.5" customHeight="1">
      <c r="A1363" s="113"/>
      <c r="B1363" s="114">
        <v>46236.0</v>
      </c>
      <c r="C1363" s="115" t="s">
        <v>555</v>
      </c>
      <c r="D1363" s="116" t="str">
        <f>VLOOKUP(C1363,'DS ST'!A:B,2,0)</f>
        <v>A164</v>
      </c>
      <c r="E1363" s="117">
        <v>1101592.0</v>
      </c>
      <c r="F1363" s="115" t="s">
        <v>1161</v>
      </c>
      <c r="G1363" s="115" t="s">
        <v>104</v>
      </c>
      <c r="H1363" s="118">
        <v>9.8</v>
      </c>
      <c r="I1363" s="118">
        <v>9.66</v>
      </c>
      <c r="J1363" s="119">
        <f t="shared" si="4"/>
        <v>0.14</v>
      </c>
      <c r="K1363" s="115" t="s">
        <v>6010</v>
      </c>
      <c r="L1363" s="121" t="str">
        <f t="shared" si="5"/>
        <v>PT16029371101592</v>
      </c>
      <c r="M1363" s="219" t="s">
        <v>6011</v>
      </c>
      <c r="N1363" s="122">
        <v>0.14000000000000057</v>
      </c>
      <c r="O1363" s="122"/>
      <c r="P1363" s="119">
        <f t="shared" si="6"/>
        <v>0</v>
      </c>
      <c r="Q1363" s="124"/>
      <c r="R1363" s="124"/>
      <c r="S1363" s="124"/>
      <c r="T1363" s="125" t="s">
        <v>695</v>
      </c>
      <c r="U1363" s="126" t="s">
        <v>697</v>
      </c>
      <c r="V1363" s="127" t="s">
        <v>492</v>
      </c>
      <c r="W1363" s="129" t="str">
        <f t="shared" si="7"/>
        <v>Hao hụt</v>
      </c>
      <c r="X1363" s="129" t="str">
        <f t="shared" si="73"/>
        <v/>
      </c>
      <c r="Y1363" s="154" t="s">
        <v>499</v>
      </c>
      <c r="Z1363" s="131" t="s">
        <v>745</v>
      </c>
      <c r="AA1363" s="124"/>
      <c r="AB1363" s="132"/>
      <c r="AC1363" s="133"/>
      <c r="AD1363" s="134"/>
      <c r="AE1363" s="133"/>
      <c r="AF1363" s="135" t="str">
        <f t="array" ref="AF1363">xlookup($E:$E,'CLV2'!$A:$A,'CLV2'!E:E)</f>
        <v>2.FRUITS</v>
      </c>
      <c r="AG1363" s="135" t="str">
        <f t="shared" si="10"/>
        <v>KG</v>
      </c>
      <c r="AH1363" s="136">
        <f t="shared" si="11"/>
        <v>0.01428571429</v>
      </c>
      <c r="AI1363" s="137">
        <f t="array" ref="AI1363">XLOOKUP(E1363,'Đơn giá'!A:A,'Đơn giá'!D:D)</f>
        <v>73000</v>
      </c>
      <c r="AJ1363" s="138">
        <f t="shared" si="12"/>
        <v>10220</v>
      </c>
      <c r="AK1363" s="138">
        <f t="shared" si="13"/>
        <v>10220</v>
      </c>
      <c r="AL1363" s="138">
        <f t="shared" si="14"/>
        <v>0</v>
      </c>
      <c r="AM1363" s="138">
        <f t="shared" si="15"/>
        <v>0</v>
      </c>
      <c r="AN1363" s="138">
        <f t="shared" si="16"/>
        <v>0</v>
      </c>
      <c r="AO1363" s="139" t="str">
        <f t="array" ref="AO1363">XLOOKUP($D:$D,'DS ST'!$J:$J,'DS ST'!K:K)</f>
        <v>SC011505 - Lê Ngọc Phát</v>
      </c>
      <c r="AP1363" s="139" t="str">
        <f t="array" ref="AP1363">XLOOKUP($D:$D,'DS ST'!$J:$J,'DS ST'!L:L)</f>
        <v>Nguyễn Thị Cà</v>
      </c>
      <c r="AQ1363" s="139" t="str">
        <f t="array" ref="AQ1363">XLOOKUP($D:$D,'DS ST'!$J:$J,'DS ST'!M:M)</f>
        <v>HCM 027</v>
      </c>
      <c r="AR1363" s="140"/>
      <c r="AS1363" s="140"/>
      <c r="AT1363" s="135" t="str">
        <f t="array" ref="AT1363">xlookup($E:$E,'CLV2'!$A:$A,'CLV2'!$F:$F)</f>
        <v>3.LOCAL FRUITS</v>
      </c>
      <c r="AU1363" s="135" t="str">
        <f t="array" ref="AU1363">xlookup($E:$E,'CLV2'!$A:$A,'CLV2'!$G:$G)</f>
        <v>4.Sầu Riêng</v>
      </c>
      <c r="AV1363" s="142"/>
      <c r="AW1363" s="143"/>
      <c r="AX1363" s="144"/>
    </row>
    <row r="1364" ht="22.5" customHeight="1">
      <c r="A1364" s="113"/>
      <c r="B1364" s="114">
        <v>46236.0</v>
      </c>
      <c r="C1364" s="115" t="s">
        <v>555</v>
      </c>
      <c r="D1364" s="116" t="str">
        <f>VLOOKUP(C1364,'DS ST'!A:B,2,0)</f>
        <v>A164</v>
      </c>
      <c r="E1364" s="117">
        <v>1102981.0</v>
      </c>
      <c r="F1364" s="115" t="s">
        <v>5260</v>
      </c>
      <c r="G1364" s="115" t="s">
        <v>104</v>
      </c>
      <c r="H1364" s="118">
        <v>3.1</v>
      </c>
      <c r="I1364" s="118">
        <v>3.04</v>
      </c>
      <c r="J1364" s="119">
        <f t="shared" si="4"/>
        <v>0.06</v>
      </c>
      <c r="K1364" s="115" t="s">
        <v>6010</v>
      </c>
      <c r="L1364" s="121" t="str">
        <f t="shared" si="5"/>
        <v>PT16029371102981</v>
      </c>
      <c r="M1364" s="219" t="s">
        <v>6011</v>
      </c>
      <c r="N1364" s="122">
        <v>0.06000000000000005</v>
      </c>
      <c r="O1364" s="122"/>
      <c r="P1364" s="119">
        <f t="shared" si="6"/>
        <v>0</v>
      </c>
      <c r="Q1364" s="124"/>
      <c r="R1364" s="124"/>
      <c r="S1364" s="124"/>
      <c r="T1364" s="125" t="s">
        <v>695</v>
      </c>
      <c r="U1364" s="126" t="s">
        <v>697</v>
      </c>
      <c r="V1364" s="127" t="s">
        <v>492</v>
      </c>
      <c r="W1364" s="129" t="str">
        <f t="shared" si="7"/>
        <v>Hao hụt</v>
      </c>
      <c r="X1364" s="129" t="str">
        <f t="shared" si="73"/>
        <v/>
      </c>
      <c r="Y1364" s="154" t="s">
        <v>499</v>
      </c>
      <c r="Z1364" s="131" t="s">
        <v>745</v>
      </c>
      <c r="AA1364" s="124"/>
      <c r="AB1364" s="132"/>
      <c r="AC1364" s="133"/>
      <c r="AD1364" s="134"/>
      <c r="AE1364" s="133"/>
      <c r="AF1364" s="135" t="str">
        <f t="array" ref="AF1364">xlookup($E:$E,'CLV2'!$A:$A,'CLV2'!E:E)</f>
        <v>2.FRUITS</v>
      </c>
      <c r="AG1364" s="135" t="str">
        <f t="shared" si="10"/>
        <v>KG</v>
      </c>
      <c r="AH1364" s="136">
        <f t="shared" si="11"/>
        <v>0.01935483871</v>
      </c>
      <c r="AI1364" s="137" t="str">
        <f t="array" ref="AI1364">XLOOKUP(E1364,'Đơn giá'!A:A,'Đơn giá'!D:D)</f>
        <v>#N/A</v>
      </c>
      <c r="AJ1364" s="138" t="str">
        <f t="shared" si="12"/>
        <v>#N/A</v>
      </c>
      <c r="AK1364" s="138" t="str">
        <f t="shared" si="13"/>
        <v>#N/A</v>
      </c>
      <c r="AL1364" s="138">
        <f t="shared" si="14"/>
        <v>0</v>
      </c>
      <c r="AM1364" s="138" t="str">
        <f t="shared" si="15"/>
        <v>#N/A</v>
      </c>
      <c r="AN1364" s="138">
        <f t="shared" si="16"/>
        <v>0</v>
      </c>
      <c r="AO1364" s="139" t="str">
        <f t="array" ref="AO1364">XLOOKUP($D:$D,'DS ST'!$J:$J,'DS ST'!K:K)</f>
        <v>SC011505 - Lê Ngọc Phát</v>
      </c>
      <c r="AP1364" s="139" t="str">
        <f t="array" ref="AP1364">XLOOKUP($D:$D,'DS ST'!$J:$J,'DS ST'!L:L)</f>
        <v>Nguyễn Thị Cà</v>
      </c>
      <c r="AQ1364" s="139" t="str">
        <f t="array" ref="AQ1364">XLOOKUP($D:$D,'DS ST'!$J:$J,'DS ST'!M:M)</f>
        <v>HCM 027</v>
      </c>
      <c r="AR1364" s="140"/>
      <c r="AS1364" s="140"/>
      <c r="AT1364" s="135" t="str">
        <f t="array" ref="AT1364">xlookup($E:$E,'CLV2'!$A:$A,'CLV2'!$F:$F)</f>
        <v>3.LOCAL FRUITS</v>
      </c>
      <c r="AU1364" s="135" t="str">
        <f t="array" ref="AU1364">xlookup($E:$E,'CLV2'!$A:$A,'CLV2'!$G:$G)</f>
        <v>4.Bơ</v>
      </c>
      <c r="AV1364" s="142"/>
      <c r="AW1364" s="143"/>
      <c r="AX1364" s="144"/>
    </row>
    <row r="1365" ht="22.5" customHeight="1">
      <c r="A1365" s="113"/>
      <c r="B1365" s="114">
        <v>46236.0</v>
      </c>
      <c r="C1365" s="115" t="s">
        <v>670</v>
      </c>
      <c r="D1365" s="116" t="str">
        <f>VLOOKUP(C1365,'DS ST'!A:B,2,0)</f>
        <v>A185</v>
      </c>
      <c r="E1365" s="117">
        <v>1100992.0</v>
      </c>
      <c r="F1365" s="115" t="s">
        <v>641</v>
      </c>
      <c r="G1365" s="115" t="s">
        <v>104</v>
      </c>
      <c r="H1365" s="118">
        <v>10.0</v>
      </c>
      <c r="I1365" s="118">
        <v>9.88</v>
      </c>
      <c r="J1365" s="119">
        <f t="shared" si="4"/>
        <v>0.12</v>
      </c>
      <c r="K1365" s="115" t="s">
        <v>6012</v>
      </c>
      <c r="L1365" s="121" t="str">
        <f t="shared" si="5"/>
        <v>PT16029341100992</v>
      </c>
      <c r="M1365" s="219" t="s">
        <v>6013</v>
      </c>
      <c r="N1365" s="122">
        <v>0.11999999999999922</v>
      </c>
      <c r="O1365" s="122"/>
      <c r="P1365" s="119">
        <f t="shared" si="6"/>
        <v>0</v>
      </c>
      <c r="Q1365" s="124"/>
      <c r="R1365" s="124"/>
      <c r="S1365" s="124"/>
      <c r="T1365" s="125" t="s">
        <v>695</v>
      </c>
      <c r="U1365" s="126" t="s">
        <v>697</v>
      </c>
      <c r="V1365" s="127" t="s">
        <v>492</v>
      </c>
      <c r="W1365" s="129" t="str">
        <f t="shared" si="7"/>
        <v>Hao hụt</v>
      </c>
      <c r="X1365" s="129" t="str">
        <f t="shared" si="73"/>
        <v/>
      </c>
      <c r="Y1365" s="154" t="s">
        <v>499</v>
      </c>
      <c r="Z1365" s="131" t="s">
        <v>745</v>
      </c>
      <c r="AA1365" s="124"/>
      <c r="AB1365" s="132"/>
      <c r="AC1365" s="133"/>
      <c r="AD1365" s="134"/>
      <c r="AE1365" s="133"/>
      <c r="AF1365" s="135" t="str">
        <f t="array" ref="AF1365">xlookup($E:$E,'CLV2'!$A:$A,'CLV2'!E:E)</f>
        <v>2.FRUITS</v>
      </c>
      <c r="AG1365" s="135" t="str">
        <f t="shared" si="10"/>
        <v>KG</v>
      </c>
      <c r="AH1365" s="136">
        <f t="shared" si="11"/>
        <v>0.012</v>
      </c>
      <c r="AI1365" s="137">
        <f t="array" ref="AI1365">XLOOKUP(E1365,'Đơn giá'!A:A,'Đơn giá'!D:D)</f>
        <v>37000</v>
      </c>
      <c r="AJ1365" s="138">
        <f t="shared" si="12"/>
        <v>4440</v>
      </c>
      <c r="AK1365" s="138">
        <f t="shared" si="13"/>
        <v>4440</v>
      </c>
      <c r="AL1365" s="138">
        <f t="shared" si="14"/>
        <v>0</v>
      </c>
      <c r="AM1365" s="138">
        <f t="shared" si="15"/>
        <v>0</v>
      </c>
      <c r="AN1365" s="138">
        <f t="shared" si="16"/>
        <v>0</v>
      </c>
      <c r="AO1365" s="139" t="str">
        <f t="array" ref="AO1365">XLOOKUP($D:$D,'DS ST'!$J:$J,'DS ST'!K:K)</f>
        <v>SC002203 - Nguyễn Thị Ngọc Bích</v>
      </c>
      <c r="AP1365" s="139" t="str">
        <f t="array" ref="AP1365">XLOOKUP($D:$D,'DS ST'!$J:$J,'DS ST'!L:L)</f>
        <v>Nguyễn Thị Cà</v>
      </c>
      <c r="AQ1365" s="139" t="str">
        <f t="array" ref="AQ1365">XLOOKUP($D:$D,'DS ST'!$J:$J,'DS ST'!M:M)</f>
        <v>HCM 005</v>
      </c>
      <c r="AR1365" s="140"/>
      <c r="AS1365" s="140"/>
      <c r="AT1365" s="135" t="str">
        <f t="array" ref="AT1365">xlookup($E:$E,'CLV2'!$A:$A,'CLV2'!$F:$F)</f>
        <v>3.LOCAL FRUITS</v>
      </c>
      <c r="AU1365" s="135" t="str">
        <f t="array" ref="AU1365">xlookup($E:$E,'CLV2'!$A:$A,'CLV2'!$G:$G)</f>
        <v>4.Dưa Lưới</v>
      </c>
      <c r="AV1365" s="142"/>
      <c r="AW1365" s="143"/>
      <c r="AX1365" s="144"/>
    </row>
    <row r="1366" ht="22.5" customHeight="1">
      <c r="A1366" s="113"/>
      <c r="B1366" s="114">
        <v>46236.0</v>
      </c>
      <c r="C1366" s="115" t="s">
        <v>670</v>
      </c>
      <c r="D1366" s="116" t="str">
        <f>VLOOKUP(C1366,'DS ST'!A:B,2,0)</f>
        <v>A185</v>
      </c>
      <c r="E1366" s="117">
        <v>1101366.0</v>
      </c>
      <c r="F1366" s="115" t="s">
        <v>1804</v>
      </c>
      <c r="G1366" s="115" t="s">
        <v>104</v>
      </c>
      <c r="H1366" s="118">
        <v>4.2</v>
      </c>
      <c r="I1366" s="118">
        <v>4.08</v>
      </c>
      <c r="J1366" s="119">
        <f t="shared" si="4"/>
        <v>0.12</v>
      </c>
      <c r="K1366" s="115" t="s">
        <v>6012</v>
      </c>
      <c r="L1366" s="121" t="str">
        <f t="shared" si="5"/>
        <v>PT16029341101366</v>
      </c>
      <c r="M1366" s="219" t="s">
        <v>6013</v>
      </c>
      <c r="N1366" s="122">
        <v>0.1200000000000001</v>
      </c>
      <c r="O1366" s="122"/>
      <c r="P1366" s="119">
        <f t="shared" si="6"/>
        <v>0</v>
      </c>
      <c r="Q1366" s="124"/>
      <c r="R1366" s="124"/>
      <c r="S1366" s="124"/>
      <c r="T1366" s="125" t="s">
        <v>695</v>
      </c>
      <c r="U1366" s="126" t="s">
        <v>697</v>
      </c>
      <c r="V1366" s="127" t="s">
        <v>492</v>
      </c>
      <c r="W1366" s="129" t="str">
        <f t="shared" si="7"/>
        <v>Hao hụt</v>
      </c>
      <c r="X1366" s="129" t="str">
        <f t="shared" si="73"/>
        <v/>
      </c>
      <c r="Y1366" s="154" t="s">
        <v>499</v>
      </c>
      <c r="Z1366" s="131" t="s">
        <v>745</v>
      </c>
      <c r="AA1366" s="124"/>
      <c r="AB1366" s="132"/>
      <c r="AC1366" s="133"/>
      <c r="AD1366" s="134"/>
      <c r="AE1366" s="133"/>
      <c r="AF1366" s="135" t="str">
        <f t="array" ref="AF1366">xlookup($E:$E,'CLV2'!$A:$A,'CLV2'!E:E)</f>
        <v>2.VEGETABLES</v>
      </c>
      <c r="AG1366" s="135" t="str">
        <f t="shared" si="10"/>
        <v>KG</v>
      </c>
      <c r="AH1366" s="136">
        <f t="shared" si="11"/>
        <v>0.02857142857</v>
      </c>
      <c r="AI1366" s="137">
        <f t="array" ref="AI1366">XLOOKUP(E1366,'Đơn giá'!A:A,'Đơn giá'!D:D)</f>
        <v>55000</v>
      </c>
      <c r="AJ1366" s="138">
        <f t="shared" si="12"/>
        <v>6600</v>
      </c>
      <c r="AK1366" s="138">
        <f t="shared" si="13"/>
        <v>6600</v>
      </c>
      <c r="AL1366" s="138">
        <f t="shared" si="14"/>
        <v>0</v>
      </c>
      <c r="AM1366" s="138">
        <f t="shared" si="15"/>
        <v>0</v>
      </c>
      <c r="AN1366" s="138">
        <f t="shared" si="16"/>
        <v>0</v>
      </c>
      <c r="AO1366" s="139" t="str">
        <f t="array" ref="AO1366">XLOOKUP($D:$D,'DS ST'!$J:$J,'DS ST'!K:K)</f>
        <v>SC002203 - Nguyễn Thị Ngọc Bích</v>
      </c>
      <c r="AP1366" s="139" t="str">
        <f t="array" ref="AP1366">XLOOKUP($D:$D,'DS ST'!$J:$J,'DS ST'!L:L)</f>
        <v>Nguyễn Thị Cà</v>
      </c>
      <c r="AQ1366" s="139" t="str">
        <f t="array" ref="AQ1366">XLOOKUP($D:$D,'DS ST'!$J:$J,'DS ST'!M:M)</f>
        <v>HCM 005</v>
      </c>
      <c r="AR1366" s="140"/>
      <c r="AS1366" s="140"/>
      <c r="AT1366" s="135" t="str">
        <f t="array" ref="AT1366">xlookup($E:$E,'CLV2'!$A:$A,'CLV2'!$F:$F)</f>
        <v>3.LEAFY VEGGIES</v>
      </c>
      <c r="AU1366" s="135" t="str">
        <f t="array" ref="AU1366">xlookup($E:$E,'CLV2'!$A:$A,'CLV2'!$G:$G)</f>
        <v>4.Rau Ăn Bông</v>
      </c>
      <c r="AV1366" s="142"/>
      <c r="AW1366" s="143"/>
      <c r="AX1366" s="144"/>
    </row>
    <row r="1367" ht="22.5" customHeight="1">
      <c r="A1367" s="113"/>
      <c r="B1367" s="114">
        <v>46236.0</v>
      </c>
      <c r="C1367" s="115" t="s">
        <v>670</v>
      </c>
      <c r="D1367" s="116" t="str">
        <f>VLOOKUP(C1367,'DS ST'!A:B,2,0)</f>
        <v>A185</v>
      </c>
      <c r="E1367" s="117">
        <v>1101812.0</v>
      </c>
      <c r="F1367" s="115" t="s">
        <v>1177</v>
      </c>
      <c r="G1367" s="115" t="s">
        <v>104</v>
      </c>
      <c r="H1367" s="118">
        <v>8.8</v>
      </c>
      <c r="I1367" s="118">
        <v>0.0</v>
      </c>
      <c r="J1367" s="119">
        <f t="shared" si="4"/>
        <v>8.8</v>
      </c>
      <c r="K1367" s="115" t="s">
        <v>6012</v>
      </c>
      <c r="L1367" s="121" t="str">
        <f t="shared" si="5"/>
        <v>PT16029341101812</v>
      </c>
      <c r="M1367" s="219" t="s">
        <v>6013</v>
      </c>
      <c r="N1367" s="122"/>
      <c r="O1367" s="122"/>
      <c r="P1367" s="119">
        <f t="shared" si="6"/>
        <v>8.8</v>
      </c>
      <c r="Q1367" s="124"/>
      <c r="R1367" s="124"/>
      <c r="S1367" s="124"/>
      <c r="T1367" s="125"/>
      <c r="U1367" s="126" t="s">
        <v>697</v>
      </c>
      <c r="V1367" s="127" t="s">
        <v>1500</v>
      </c>
      <c r="W1367" s="129" t="str">
        <f t="shared" si="7"/>
        <v/>
      </c>
      <c r="X1367" s="129" t="str">
        <f t="shared" si="73"/>
        <v/>
      </c>
      <c r="Y1367" s="154" t="s">
        <v>499</v>
      </c>
      <c r="Z1367" s="131" t="s">
        <v>745</v>
      </c>
      <c r="AA1367" s="124"/>
      <c r="AB1367" s="132"/>
      <c r="AC1367" s="133"/>
      <c r="AD1367" s="134"/>
      <c r="AE1367" s="133"/>
      <c r="AF1367" s="135" t="str">
        <f t="array" ref="AF1367">xlookup($E:$E,'CLV2'!$A:$A,'CLV2'!E:E)</f>
        <v>2.FRUITS</v>
      </c>
      <c r="AG1367" s="135" t="str">
        <f t="shared" si="10"/>
        <v>KG</v>
      </c>
      <c r="AH1367" s="136">
        <f t="shared" si="11"/>
        <v>1</v>
      </c>
      <c r="AI1367" s="137">
        <f t="array" ref="AI1367">XLOOKUP(E1367,'Đơn giá'!A:A,'Đơn giá'!D:D)</f>
        <v>23000</v>
      </c>
      <c r="AJ1367" s="138">
        <f t="shared" si="12"/>
        <v>202400</v>
      </c>
      <c r="AK1367" s="138">
        <f t="shared" si="13"/>
        <v>0</v>
      </c>
      <c r="AL1367" s="138">
        <f t="shared" si="14"/>
        <v>0</v>
      </c>
      <c r="AM1367" s="138">
        <f t="shared" si="15"/>
        <v>202400</v>
      </c>
      <c r="AN1367" s="138">
        <f t="shared" si="16"/>
        <v>0</v>
      </c>
      <c r="AO1367" s="139" t="str">
        <f t="array" ref="AO1367">XLOOKUP($D:$D,'DS ST'!$J:$J,'DS ST'!K:K)</f>
        <v>SC002203 - Nguyễn Thị Ngọc Bích</v>
      </c>
      <c r="AP1367" s="139" t="str">
        <f t="array" ref="AP1367">XLOOKUP($D:$D,'DS ST'!$J:$J,'DS ST'!L:L)</f>
        <v>Nguyễn Thị Cà</v>
      </c>
      <c r="AQ1367" s="139" t="str">
        <f t="array" ref="AQ1367">XLOOKUP($D:$D,'DS ST'!$J:$J,'DS ST'!M:M)</f>
        <v>HCM 005</v>
      </c>
      <c r="AR1367" s="140"/>
      <c r="AS1367" s="140"/>
      <c r="AT1367" s="135" t="str">
        <f t="array" ref="AT1367">xlookup($E:$E,'CLV2'!$A:$A,'CLV2'!$F:$F)</f>
        <v>3.LOCAL FRUITS</v>
      </c>
      <c r="AU1367" s="135" t="str">
        <f t="array" ref="AU1367">xlookup($E:$E,'CLV2'!$A:$A,'CLV2'!$G:$G)</f>
        <v>4.Dưa Hấu</v>
      </c>
      <c r="AV1367" s="142"/>
      <c r="AW1367" s="143"/>
      <c r="AX1367" s="144"/>
    </row>
    <row r="1368" ht="22.5" customHeight="1">
      <c r="A1368" s="113"/>
      <c r="B1368" s="114">
        <v>46236.0</v>
      </c>
      <c r="C1368" s="115" t="s">
        <v>542</v>
      </c>
      <c r="D1368" s="116" t="str">
        <f>VLOOKUP(C1368,'DS ST'!A:B,2,0)</f>
        <v>A163</v>
      </c>
      <c r="E1368" s="117">
        <v>11024.0</v>
      </c>
      <c r="F1368" s="115" t="s">
        <v>3389</v>
      </c>
      <c r="G1368" s="115" t="s">
        <v>29</v>
      </c>
      <c r="H1368" s="118">
        <v>2.0</v>
      </c>
      <c r="I1368" s="118">
        <v>0.0</v>
      </c>
      <c r="J1368" s="119">
        <f t="shared" si="4"/>
        <v>2</v>
      </c>
      <c r="K1368" s="115" t="s">
        <v>6014</v>
      </c>
      <c r="L1368" s="121" t="str">
        <f t="shared" si="5"/>
        <v>PT160293011024</v>
      </c>
      <c r="M1368" s="219" t="s">
        <v>6015</v>
      </c>
      <c r="N1368" s="122"/>
      <c r="O1368" s="122"/>
      <c r="P1368" s="119">
        <f t="shared" si="6"/>
        <v>2</v>
      </c>
      <c r="Q1368" s="124"/>
      <c r="R1368" s="124"/>
      <c r="S1368" s="124"/>
      <c r="T1368" s="125"/>
      <c r="U1368" s="126" t="s">
        <v>697</v>
      </c>
      <c r="V1368" s="127" t="s">
        <v>1500</v>
      </c>
      <c r="W1368" s="129" t="str">
        <f t="shared" si="7"/>
        <v/>
      </c>
      <c r="X1368" s="129" t="str">
        <f t="shared" si="73"/>
        <v/>
      </c>
      <c r="Y1368" s="154" t="s">
        <v>499</v>
      </c>
      <c r="Z1368" s="131" t="s">
        <v>745</v>
      </c>
      <c r="AA1368" s="124"/>
      <c r="AB1368" s="132"/>
      <c r="AC1368" s="133"/>
      <c r="AD1368" s="134"/>
      <c r="AE1368" s="133"/>
      <c r="AF1368" s="135" t="str">
        <f t="array" ref="AF1368">xlookup($E:$E,'CLV2'!$A:$A,'CLV2'!E:E)</f>
        <v>2.VEGETABLES</v>
      </c>
      <c r="AG1368" s="135" t="str">
        <f t="shared" si="10"/>
        <v>Pack</v>
      </c>
      <c r="AH1368" s="136">
        <f t="shared" si="11"/>
        <v>1</v>
      </c>
      <c r="AI1368" s="137">
        <f t="array" ref="AI1368">XLOOKUP(E1368,'Đơn giá'!A:A,'Đơn giá'!D:D)</f>
        <v>8000</v>
      </c>
      <c r="AJ1368" s="138">
        <f t="shared" si="12"/>
        <v>16000</v>
      </c>
      <c r="AK1368" s="138">
        <f t="shared" si="13"/>
        <v>0</v>
      </c>
      <c r="AL1368" s="138">
        <f t="shared" si="14"/>
        <v>0</v>
      </c>
      <c r="AM1368" s="138">
        <f t="shared" si="15"/>
        <v>16000</v>
      </c>
      <c r="AN1368" s="138">
        <f t="shared" si="16"/>
        <v>0</v>
      </c>
      <c r="AO1368" s="139" t="str">
        <f t="array" ref="AO1368">XLOOKUP($D:$D,'DS ST'!$J:$J,'DS ST'!K:K)</f>
        <v>SC013823 - Lê Văn Ninh</v>
      </c>
      <c r="AP1368" s="139" t="str">
        <f t="array" ref="AP1368">XLOOKUP($D:$D,'DS ST'!$J:$J,'DS ST'!L:L)</f>
        <v>Võ Thị Huệ</v>
      </c>
      <c r="AQ1368" s="139" t="str">
        <f t="array" ref="AQ1368">XLOOKUP($D:$D,'DS ST'!$J:$J,'DS ST'!M:M)</f>
        <v>HCM 012</v>
      </c>
      <c r="AR1368" s="140"/>
      <c r="AS1368" s="140"/>
      <c r="AT1368" s="135" t="str">
        <f t="array" ref="AT1368">xlookup($E:$E,'CLV2'!$A:$A,'CLV2'!$F:$F)</f>
        <v>3.HERBS</v>
      </c>
      <c r="AU1368" s="135" t="str">
        <f t="array" ref="AU1368">xlookup($E:$E,'CLV2'!$A:$A,'CLV2'!$G:$G)</f>
        <v>4.Rau Thơm, Rau Nêm</v>
      </c>
      <c r="AV1368" s="142"/>
      <c r="AW1368" s="143"/>
      <c r="AX1368" s="144"/>
    </row>
    <row r="1369" ht="22.5" customHeight="1">
      <c r="A1369" s="113"/>
      <c r="B1369" s="114">
        <v>46236.0</v>
      </c>
      <c r="C1369" s="115" t="s">
        <v>542</v>
      </c>
      <c r="D1369" s="116" t="str">
        <f>VLOOKUP(C1369,'DS ST'!A:B,2,0)</f>
        <v>A163</v>
      </c>
      <c r="E1369" s="117">
        <v>1100867.0</v>
      </c>
      <c r="F1369" s="115" t="s">
        <v>924</v>
      </c>
      <c r="G1369" s="115" t="s">
        <v>104</v>
      </c>
      <c r="H1369" s="118">
        <v>6.0</v>
      </c>
      <c r="I1369" s="118">
        <v>5.86</v>
      </c>
      <c r="J1369" s="119">
        <f t="shared" si="4"/>
        <v>0.14</v>
      </c>
      <c r="K1369" s="115" t="s">
        <v>6014</v>
      </c>
      <c r="L1369" s="121" t="str">
        <f t="shared" si="5"/>
        <v>PT16029301100867</v>
      </c>
      <c r="M1369" s="219" t="s">
        <v>6015</v>
      </c>
      <c r="N1369" s="122">
        <v>0.13999999999999968</v>
      </c>
      <c r="O1369" s="122"/>
      <c r="P1369" s="119">
        <f t="shared" si="6"/>
        <v>0</v>
      </c>
      <c r="Q1369" s="124"/>
      <c r="R1369" s="124"/>
      <c r="S1369" s="124"/>
      <c r="T1369" s="125" t="s">
        <v>695</v>
      </c>
      <c r="U1369" s="126" t="s">
        <v>697</v>
      </c>
      <c r="V1369" s="127" t="s">
        <v>492</v>
      </c>
      <c r="W1369" s="129" t="str">
        <f t="shared" si="7"/>
        <v>Hao hụt</v>
      </c>
      <c r="X1369" s="129" t="str">
        <f t="shared" si="73"/>
        <v/>
      </c>
      <c r="Y1369" s="154" t="s">
        <v>499</v>
      </c>
      <c r="Z1369" s="131" t="s">
        <v>745</v>
      </c>
      <c r="AA1369" s="124"/>
      <c r="AB1369" s="132"/>
      <c r="AC1369" s="133"/>
      <c r="AD1369" s="134"/>
      <c r="AE1369" s="133"/>
      <c r="AF1369" s="135" t="str">
        <f t="array" ref="AF1369">xlookup($E:$E,'CLV2'!$A:$A,'CLV2'!E:E)</f>
        <v>2.FRUITS</v>
      </c>
      <c r="AG1369" s="135" t="str">
        <f t="shared" si="10"/>
        <v>KG</v>
      </c>
      <c r="AH1369" s="136">
        <f t="shared" si="11"/>
        <v>0.02333333333</v>
      </c>
      <c r="AI1369" s="137">
        <f t="array" ref="AI1369">XLOOKUP(E1369,'Đơn giá'!A:A,'Đơn giá'!D:D)</f>
        <v>33000</v>
      </c>
      <c r="AJ1369" s="138">
        <f t="shared" si="12"/>
        <v>4620</v>
      </c>
      <c r="AK1369" s="138">
        <f t="shared" si="13"/>
        <v>4620</v>
      </c>
      <c r="AL1369" s="138">
        <f t="shared" si="14"/>
        <v>0</v>
      </c>
      <c r="AM1369" s="138">
        <f t="shared" si="15"/>
        <v>0</v>
      </c>
      <c r="AN1369" s="138">
        <f t="shared" si="16"/>
        <v>0</v>
      </c>
      <c r="AO1369" s="139" t="str">
        <f t="array" ref="AO1369">XLOOKUP($D:$D,'DS ST'!$J:$J,'DS ST'!K:K)</f>
        <v>SC013823 - Lê Văn Ninh</v>
      </c>
      <c r="AP1369" s="139" t="str">
        <f t="array" ref="AP1369">XLOOKUP($D:$D,'DS ST'!$J:$J,'DS ST'!L:L)</f>
        <v>Võ Thị Huệ</v>
      </c>
      <c r="AQ1369" s="139" t="str">
        <f t="array" ref="AQ1369">XLOOKUP($D:$D,'DS ST'!$J:$J,'DS ST'!M:M)</f>
        <v>HCM 012</v>
      </c>
      <c r="AR1369" s="140"/>
      <c r="AS1369" s="140"/>
      <c r="AT1369" s="135" t="str">
        <f t="array" ref="AT1369">xlookup($E:$E,'CLV2'!$A:$A,'CLV2'!$F:$F)</f>
        <v>3.LOCAL FRUITS</v>
      </c>
      <c r="AU1369" s="135" t="str">
        <f t="array" ref="AU1369">xlookup($E:$E,'CLV2'!$A:$A,'CLV2'!$G:$G)</f>
        <v>4.Bưởi</v>
      </c>
      <c r="AV1369" s="142"/>
      <c r="AW1369" s="143"/>
      <c r="AX1369" s="144"/>
    </row>
    <row r="1370" ht="22.5" customHeight="1">
      <c r="A1370" s="113"/>
      <c r="B1370" s="114">
        <v>46236.0</v>
      </c>
      <c r="C1370" s="115" t="s">
        <v>715</v>
      </c>
      <c r="D1370" s="116" t="str">
        <f>VLOOKUP(C1370,'DS ST'!A:B,2,0)</f>
        <v>A192</v>
      </c>
      <c r="E1370" s="117">
        <v>1101366.0</v>
      </c>
      <c r="F1370" s="115" t="s">
        <v>1804</v>
      </c>
      <c r="G1370" s="115" t="s">
        <v>104</v>
      </c>
      <c r="H1370" s="118">
        <v>4.1</v>
      </c>
      <c r="I1370" s="118">
        <v>4.02</v>
      </c>
      <c r="J1370" s="119">
        <f t="shared" si="4"/>
        <v>0.08</v>
      </c>
      <c r="K1370" s="115" t="s">
        <v>6016</v>
      </c>
      <c r="L1370" s="121" t="str">
        <f t="shared" si="5"/>
        <v>PT16029271101366</v>
      </c>
      <c r="M1370" s="219" t="s">
        <v>6017</v>
      </c>
      <c r="N1370" s="122">
        <v>0.08000000000000007</v>
      </c>
      <c r="O1370" s="122"/>
      <c r="P1370" s="119">
        <f t="shared" si="6"/>
        <v>0</v>
      </c>
      <c r="Q1370" s="124"/>
      <c r="R1370" s="124"/>
      <c r="S1370" s="124"/>
      <c r="T1370" s="125" t="s">
        <v>3271</v>
      </c>
      <c r="U1370" s="126" t="s">
        <v>697</v>
      </c>
      <c r="V1370" s="127" t="s">
        <v>492</v>
      </c>
      <c r="W1370" s="129" t="str">
        <f t="shared" si="7"/>
        <v>Hao hụt</v>
      </c>
      <c r="X1370" s="129" t="str">
        <f t="shared" si="73"/>
        <v/>
      </c>
      <c r="Y1370" s="154" t="s">
        <v>499</v>
      </c>
      <c r="Z1370" s="131" t="s">
        <v>745</v>
      </c>
      <c r="AA1370" s="124"/>
      <c r="AB1370" s="132"/>
      <c r="AC1370" s="133"/>
      <c r="AD1370" s="134"/>
      <c r="AE1370" s="133"/>
      <c r="AF1370" s="135" t="str">
        <f t="array" ref="AF1370">xlookup($E:$E,'CLV2'!$A:$A,'CLV2'!E:E)</f>
        <v>2.VEGETABLES</v>
      </c>
      <c r="AG1370" s="135" t="str">
        <f t="shared" si="10"/>
        <v>KG</v>
      </c>
      <c r="AH1370" s="136">
        <f t="shared" si="11"/>
        <v>0.01951219512</v>
      </c>
      <c r="AI1370" s="137">
        <f t="array" ref="AI1370">XLOOKUP(E1370,'Đơn giá'!A:A,'Đơn giá'!D:D)</f>
        <v>55000</v>
      </c>
      <c r="AJ1370" s="138">
        <f t="shared" si="12"/>
        <v>4400</v>
      </c>
      <c r="AK1370" s="138">
        <f t="shared" si="13"/>
        <v>4400</v>
      </c>
      <c r="AL1370" s="138">
        <f t="shared" si="14"/>
        <v>0</v>
      </c>
      <c r="AM1370" s="138">
        <f t="shared" si="15"/>
        <v>0</v>
      </c>
      <c r="AN1370" s="138">
        <f t="shared" si="16"/>
        <v>0</v>
      </c>
      <c r="AO1370" s="139" t="str">
        <f t="array" ref="AO1370">XLOOKUP($D:$D,'DS ST'!$J:$J,'DS ST'!K:K)</f>
        <v>SC009915 - Đoàn Ngọc Thịnh</v>
      </c>
      <c r="AP1370" s="139" t="str">
        <f t="array" ref="AP1370">XLOOKUP($D:$D,'DS ST'!$J:$J,'DS ST'!L:L)</f>
        <v>Nguyễn Thị Cà</v>
      </c>
      <c r="AQ1370" s="139" t="str">
        <f t="array" ref="AQ1370">XLOOKUP($D:$D,'DS ST'!$J:$J,'DS ST'!M:M)</f>
        <v>HCM 025</v>
      </c>
      <c r="AR1370" s="140"/>
      <c r="AS1370" s="140"/>
      <c r="AT1370" s="135" t="str">
        <f t="array" ref="AT1370">xlookup($E:$E,'CLV2'!$A:$A,'CLV2'!$F:$F)</f>
        <v>3.LEAFY VEGGIES</v>
      </c>
      <c r="AU1370" s="135" t="str">
        <f t="array" ref="AU1370">xlookup($E:$E,'CLV2'!$A:$A,'CLV2'!$G:$G)</f>
        <v>4.Rau Ăn Bông</v>
      </c>
      <c r="AV1370" s="142"/>
      <c r="AW1370" s="143"/>
      <c r="AX1370" s="144"/>
    </row>
    <row r="1371" ht="22.5" customHeight="1">
      <c r="A1371" s="113"/>
      <c r="B1371" s="114">
        <v>46236.0</v>
      </c>
      <c r="C1371" s="115" t="s">
        <v>722</v>
      </c>
      <c r="D1371" s="116" t="str">
        <f>VLOOKUP(C1371,'DS ST'!A:B,2,0)</f>
        <v>A193</v>
      </c>
      <c r="E1371" s="117">
        <v>10356.0</v>
      </c>
      <c r="F1371" s="115" t="s">
        <v>5377</v>
      </c>
      <c r="G1371" s="115" t="s">
        <v>29</v>
      </c>
      <c r="H1371" s="118">
        <v>8.0</v>
      </c>
      <c r="I1371" s="118">
        <v>7.0</v>
      </c>
      <c r="J1371" s="119">
        <f t="shared" si="4"/>
        <v>1</v>
      </c>
      <c r="K1371" s="115" t="s">
        <v>6018</v>
      </c>
      <c r="L1371" s="121" t="str">
        <f t="shared" si="5"/>
        <v>PT160292610356</v>
      </c>
      <c r="M1371" s="219" t="s">
        <v>6019</v>
      </c>
      <c r="N1371" s="122"/>
      <c r="O1371" s="122"/>
      <c r="P1371" s="119">
        <f t="shared" si="6"/>
        <v>1</v>
      </c>
      <c r="Q1371" s="124"/>
      <c r="R1371" s="124"/>
      <c r="S1371" s="124"/>
      <c r="T1371" s="125" t="s">
        <v>695</v>
      </c>
      <c r="U1371" s="126" t="s">
        <v>697</v>
      </c>
      <c r="V1371" s="127" t="s">
        <v>1500</v>
      </c>
      <c r="W1371" s="129" t="str">
        <f t="shared" si="7"/>
        <v/>
      </c>
      <c r="X1371" s="129" t="str">
        <f t="shared" si="73"/>
        <v/>
      </c>
      <c r="Y1371" s="130" t="str">
        <f>IF(N(P1371)&lt;=0,"",IF(OR(T1371="Hình KDB",T1371="Hình tele",ISNUMBER(SEARCH("Hình KDB",T1371)),ISNUMBER(SEARCH("Hình tele",T1371)),ISNUMBER(SEARCH("sai code",T1371)),ISNUMBER(SEARCH("Thiếu kiện",U1371))),"Kho rau",IF(AND(T1371&lt;&gt;"Hình KDB",T1371&lt;&gt;"Hình tele"),"Chưa xác định",IF(N(O1371)&gt;0,IF(OR(T1371="Hình KDB",T1371="Hình tele",ISNUMBER(SEARCH("Hình KDB",T1371)),ISNUMBER(SEARCH("Hình tele",T1371)),ISNUMBER(SEARCH("sai code",T1371)),ISNUMBER(SEARCH("Thiếu kiện",U1371))),"Kho rau","Chưa xác định"),IF(OR(T1371="Hình KDB",T1371="Hình tele",ISNUMBER(SEARCH("Hình KDB",T1371)),ISNUMBER(SEARCH("Hình tele",T1371)),ISNUMBER(SEARCH("sai code",T1371)),ISNUMBER(SEARCH("Thiếu kiện",U1371))),"Kho rau",IF(V1371="Chưa xác định","Chưa xác định",IF(OR(V1371="DC giao thiếu",V1371="TX giao thiếu kiện",V1371="Hàng không đạt CL"),"Kho rau","")))))))</f>
        <v>Kho rau</v>
      </c>
      <c r="Z1371" s="131" t="s">
        <v>745</v>
      </c>
      <c r="AA1371" s="124"/>
      <c r="AB1371" s="132"/>
      <c r="AC1371" s="133"/>
      <c r="AD1371" s="134"/>
      <c r="AE1371" s="133"/>
      <c r="AF1371" s="135" t="str">
        <f t="array" ref="AF1371">xlookup($E:$E,'CLV2'!$A:$A,'CLV2'!E:E)</f>
        <v>2.VEGETABLES</v>
      </c>
      <c r="AG1371" s="135" t="str">
        <f t="shared" si="10"/>
        <v>Pack</v>
      </c>
      <c r="AH1371" s="136">
        <f t="shared" si="11"/>
        <v>0.125</v>
      </c>
      <c r="AI1371" s="137">
        <f t="array" ref="AI1371">XLOOKUP(E1371,'Đơn giá'!A:A,'Đơn giá'!D:D)</f>
        <v>9603</v>
      </c>
      <c r="AJ1371" s="138">
        <f t="shared" si="12"/>
        <v>9603</v>
      </c>
      <c r="AK1371" s="138">
        <f t="shared" si="13"/>
        <v>0</v>
      </c>
      <c r="AL1371" s="138">
        <f t="shared" si="14"/>
        <v>0</v>
      </c>
      <c r="AM1371" s="138">
        <f t="shared" si="15"/>
        <v>9603</v>
      </c>
      <c r="AN1371" s="138">
        <f t="shared" si="16"/>
        <v>0</v>
      </c>
      <c r="AO1371" s="139" t="str">
        <f t="array" ref="AO1371">XLOOKUP($D:$D,'DS ST'!$J:$J,'DS ST'!K:K)</f>
        <v>SC010667 - Đào Hồng Hiện</v>
      </c>
      <c r="AP1371" s="139" t="str">
        <f t="array" ref="AP1371">XLOOKUP($D:$D,'DS ST'!$J:$J,'DS ST'!L:L)</f>
        <v>Nguyễn Thị Cà</v>
      </c>
      <c r="AQ1371" s="139" t="str">
        <f t="array" ref="AQ1371">XLOOKUP($D:$D,'DS ST'!$J:$J,'DS ST'!M:M)</f>
        <v>HCM 035</v>
      </c>
      <c r="AR1371" s="140"/>
      <c r="AS1371" s="140"/>
      <c r="AT1371" s="135" t="str">
        <f t="array" ref="AT1371">xlookup($E:$E,'CLV2'!$A:$A,'CLV2'!$F:$F)</f>
        <v>3.LETTUCE, SNACKABLES</v>
      </c>
      <c r="AU1371" s="135" t="str">
        <f t="array" ref="AU1371">xlookup($E:$E,'CLV2'!$A:$A,'CLV2'!$G:$G)</f>
        <v>4.Xà Lách Nguyên Cây</v>
      </c>
      <c r="AV1371" s="142"/>
      <c r="AW1371" s="143"/>
      <c r="AX1371" s="144"/>
    </row>
    <row r="1372" ht="22.5" customHeight="1">
      <c r="A1372" s="113"/>
      <c r="B1372" s="114">
        <v>46236.0</v>
      </c>
      <c r="C1372" s="115" t="s">
        <v>722</v>
      </c>
      <c r="D1372" s="116" t="str">
        <f>VLOOKUP(C1372,'DS ST'!A:B,2,0)</f>
        <v>A193</v>
      </c>
      <c r="E1372" s="117">
        <v>10921.0</v>
      </c>
      <c r="F1372" s="115" t="s">
        <v>5570</v>
      </c>
      <c r="G1372" s="115" t="s">
        <v>836</v>
      </c>
      <c r="H1372" s="118">
        <v>1.0</v>
      </c>
      <c r="I1372" s="118">
        <v>0.0</v>
      </c>
      <c r="J1372" s="119">
        <f t="shared" si="4"/>
        <v>1</v>
      </c>
      <c r="K1372" s="115" t="s">
        <v>6018</v>
      </c>
      <c r="L1372" s="121" t="str">
        <f t="shared" si="5"/>
        <v>PT160292610921</v>
      </c>
      <c r="M1372" s="219" t="s">
        <v>6019</v>
      </c>
      <c r="N1372" s="122"/>
      <c r="O1372" s="122"/>
      <c r="P1372" s="119">
        <f t="shared" si="6"/>
        <v>1</v>
      </c>
      <c r="Q1372" s="124"/>
      <c r="R1372" s="124"/>
      <c r="S1372" s="124"/>
      <c r="T1372" s="125"/>
      <c r="U1372" s="126" t="s">
        <v>697</v>
      </c>
      <c r="V1372" s="127" t="s">
        <v>1500</v>
      </c>
      <c r="W1372" s="129" t="str">
        <f t="shared" si="7"/>
        <v/>
      </c>
      <c r="X1372" s="129" t="str">
        <f t="shared" si="73"/>
        <v/>
      </c>
      <c r="Y1372" s="154" t="s">
        <v>499</v>
      </c>
      <c r="Z1372" s="131" t="s">
        <v>745</v>
      </c>
      <c r="AA1372" s="124"/>
      <c r="AB1372" s="132"/>
      <c r="AC1372" s="133"/>
      <c r="AD1372" s="134"/>
      <c r="AE1372" s="133"/>
      <c r="AF1372" s="135" t="str">
        <f t="array" ref="AF1372">xlookup($E:$E,'CLV2'!$A:$A,'CLV2'!E:E)</f>
        <v>2.VEGETABLES</v>
      </c>
      <c r="AG1372" s="135" t="str">
        <f t="shared" si="10"/>
        <v>Pack</v>
      </c>
      <c r="AH1372" s="136">
        <f t="shared" si="11"/>
        <v>1</v>
      </c>
      <c r="AI1372" s="137">
        <f t="array" ref="AI1372">XLOOKUP(E1372,'Đơn giá'!A:A,'Đơn giá'!D:D)</f>
        <v>27000</v>
      </c>
      <c r="AJ1372" s="138">
        <f t="shared" si="12"/>
        <v>27000</v>
      </c>
      <c r="AK1372" s="138">
        <f t="shared" si="13"/>
        <v>0</v>
      </c>
      <c r="AL1372" s="138">
        <f t="shared" si="14"/>
        <v>0</v>
      </c>
      <c r="AM1372" s="138">
        <f t="shared" si="15"/>
        <v>27000</v>
      </c>
      <c r="AN1372" s="138">
        <f t="shared" si="16"/>
        <v>0</v>
      </c>
      <c r="AO1372" s="139" t="str">
        <f t="array" ref="AO1372">XLOOKUP($D:$D,'DS ST'!$J:$J,'DS ST'!K:K)</f>
        <v>SC010667 - Đào Hồng Hiện</v>
      </c>
      <c r="AP1372" s="139" t="str">
        <f t="array" ref="AP1372">XLOOKUP($D:$D,'DS ST'!$J:$J,'DS ST'!L:L)</f>
        <v>Nguyễn Thị Cà</v>
      </c>
      <c r="AQ1372" s="139" t="str">
        <f t="array" ref="AQ1372">XLOOKUP($D:$D,'DS ST'!$J:$J,'DS ST'!M:M)</f>
        <v>HCM 035</v>
      </c>
      <c r="AR1372" s="140"/>
      <c r="AS1372" s="140"/>
      <c r="AT1372" s="135" t="str">
        <f t="array" ref="AT1372">xlookup($E:$E,'CLV2'!$A:$A,'CLV2'!$F:$F)</f>
        <v>3.FRUIT VEGGIES</v>
      </c>
      <c r="AU1372" s="135" t="str">
        <f t="array" ref="AU1372">xlookup($E:$E,'CLV2'!$A:$A,'CLV2'!$G:$G)</f>
        <v>4.Bắp, Đậu</v>
      </c>
      <c r="AV1372" s="142"/>
      <c r="AW1372" s="143"/>
      <c r="AX1372" s="144"/>
    </row>
    <row r="1373" ht="22.5" customHeight="1">
      <c r="A1373" s="113"/>
      <c r="B1373" s="114">
        <v>46236.0</v>
      </c>
      <c r="C1373" s="115" t="s">
        <v>722</v>
      </c>
      <c r="D1373" s="116" t="str">
        <f>VLOOKUP(C1373,'DS ST'!A:B,2,0)</f>
        <v>A193</v>
      </c>
      <c r="E1373" s="117">
        <v>1100992.0</v>
      </c>
      <c r="F1373" s="115" t="s">
        <v>641</v>
      </c>
      <c r="G1373" s="115" t="s">
        <v>104</v>
      </c>
      <c r="H1373" s="118">
        <v>10.1</v>
      </c>
      <c r="I1373" s="118">
        <v>8.42</v>
      </c>
      <c r="J1373" s="119">
        <f t="shared" si="4"/>
        <v>1.68</v>
      </c>
      <c r="K1373" s="115" t="s">
        <v>6018</v>
      </c>
      <c r="L1373" s="121" t="str">
        <f t="shared" si="5"/>
        <v>PT16029261100992</v>
      </c>
      <c r="M1373" s="219" t="s">
        <v>6019</v>
      </c>
      <c r="N1373" s="122"/>
      <c r="O1373" s="122"/>
      <c r="P1373" s="119">
        <f t="shared" si="6"/>
        <v>1.68</v>
      </c>
      <c r="Q1373" s="124"/>
      <c r="R1373" s="124"/>
      <c r="S1373" s="124"/>
      <c r="T1373" s="125" t="s">
        <v>695</v>
      </c>
      <c r="U1373" s="126" t="s">
        <v>697</v>
      </c>
      <c r="V1373" s="127" t="s">
        <v>1500</v>
      </c>
      <c r="W1373" s="129" t="str">
        <f t="shared" si="7"/>
        <v/>
      </c>
      <c r="X1373" s="129" t="str">
        <f t="shared" si="73"/>
        <v/>
      </c>
      <c r="Y1373" s="130" t="str">
        <f>IF(N(P1373)&lt;=0,"",IF(OR(T1373="Hình KDB",T1373="Hình tele",ISNUMBER(SEARCH("Hình KDB",T1373)),ISNUMBER(SEARCH("Hình tele",T1373)),ISNUMBER(SEARCH("sai code",T1373)),ISNUMBER(SEARCH("Thiếu kiện",U1373))),"Kho rau",IF(AND(T1373&lt;&gt;"Hình KDB",T1373&lt;&gt;"Hình tele"),"Chưa xác định",IF(N(O1373)&gt;0,IF(OR(T1373="Hình KDB",T1373="Hình tele",ISNUMBER(SEARCH("Hình KDB",T1373)),ISNUMBER(SEARCH("Hình tele",T1373)),ISNUMBER(SEARCH("sai code",T1373)),ISNUMBER(SEARCH("Thiếu kiện",U1373))),"Kho rau","Chưa xác định"),IF(OR(T1373="Hình KDB",T1373="Hình tele",ISNUMBER(SEARCH("Hình KDB",T1373)),ISNUMBER(SEARCH("Hình tele",T1373)),ISNUMBER(SEARCH("sai code",T1373)),ISNUMBER(SEARCH("Thiếu kiện",U1373))),"Kho rau",IF(V1373="Chưa xác định","Chưa xác định",IF(OR(V1373="DC giao thiếu",V1373="TX giao thiếu kiện",V1373="Hàng không đạt CL"),"Kho rau","")))))))</f>
        <v>Kho rau</v>
      </c>
      <c r="Z1373" s="131" t="s">
        <v>745</v>
      </c>
      <c r="AA1373" s="124"/>
      <c r="AB1373" s="132"/>
      <c r="AC1373" s="133"/>
      <c r="AD1373" s="134"/>
      <c r="AE1373" s="133"/>
      <c r="AF1373" s="135" t="str">
        <f t="array" ref="AF1373">xlookup($E:$E,'CLV2'!$A:$A,'CLV2'!E:E)</f>
        <v>2.FRUITS</v>
      </c>
      <c r="AG1373" s="135" t="str">
        <f t="shared" si="10"/>
        <v>KG</v>
      </c>
      <c r="AH1373" s="136">
        <f t="shared" si="11"/>
        <v>0.1663366337</v>
      </c>
      <c r="AI1373" s="137">
        <f t="array" ref="AI1373">XLOOKUP(E1373,'Đơn giá'!A:A,'Đơn giá'!D:D)</f>
        <v>37000</v>
      </c>
      <c r="AJ1373" s="138">
        <f t="shared" si="12"/>
        <v>62160</v>
      </c>
      <c r="AK1373" s="138">
        <f t="shared" si="13"/>
        <v>0</v>
      </c>
      <c r="AL1373" s="138">
        <f t="shared" si="14"/>
        <v>0</v>
      </c>
      <c r="AM1373" s="138">
        <f t="shared" si="15"/>
        <v>62160</v>
      </c>
      <c r="AN1373" s="138">
        <f t="shared" si="16"/>
        <v>0</v>
      </c>
      <c r="AO1373" s="139" t="str">
        <f t="array" ref="AO1373">XLOOKUP($D:$D,'DS ST'!$J:$J,'DS ST'!K:K)</f>
        <v>SC010667 - Đào Hồng Hiện</v>
      </c>
      <c r="AP1373" s="139" t="str">
        <f t="array" ref="AP1373">XLOOKUP($D:$D,'DS ST'!$J:$J,'DS ST'!L:L)</f>
        <v>Nguyễn Thị Cà</v>
      </c>
      <c r="AQ1373" s="139" t="str">
        <f t="array" ref="AQ1373">XLOOKUP($D:$D,'DS ST'!$J:$J,'DS ST'!M:M)</f>
        <v>HCM 035</v>
      </c>
      <c r="AR1373" s="140"/>
      <c r="AS1373" s="140"/>
      <c r="AT1373" s="135" t="str">
        <f t="array" ref="AT1373">xlookup($E:$E,'CLV2'!$A:$A,'CLV2'!$F:$F)</f>
        <v>3.LOCAL FRUITS</v>
      </c>
      <c r="AU1373" s="135" t="str">
        <f t="array" ref="AU1373">xlookup($E:$E,'CLV2'!$A:$A,'CLV2'!$G:$G)</f>
        <v>4.Dưa Lưới</v>
      </c>
      <c r="AV1373" s="142"/>
      <c r="AW1373" s="143"/>
      <c r="AX1373" s="144"/>
    </row>
    <row r="1374" ht="22.5" customHeight="1">
      <c r="A1374" s="113"/>
      <c r="B1374" s="114">
        <v>46236.0</v>
      </c>
      <c r="C1374" s="115" t="s">
        <v>722</v>
      </c>
      <c r="D1374" s="116" t="str">
        <f>VLOOKUP(C1374,'DS ST'!A:B,2,0)</f>
        <v>A193</v>
      </c>
      <c r="E1374" s="117">
        <v>1101003.0</v>
      </c>
      <c r="F1374" s="115" t="s">
        <v>1984</v>
      </c>
      <c r="G1374" s="115" t="s">
        <v>104</v>
      </c>
      <c r="H1374" s="118">
        <v>15.3</v>
      </c>
      <c r="I1374" s="118">
        <v>15.26</v>
      </c>
      <c r="J1374" s="119">
        <f t="shared" si="4"/>
        <v>0.04</v>
      </c>
      <c r="K1374" s="115" t="s">
        <v>6018</v>
      </c>
      <c r="L1374" s="121" t="str">
        <f t="shared" si="5"/>
        <v>PT16029261101003</v>
      </c>
      <c r="M1374" s="219" t="s">
        <v>6019</v>
      </c>
      <c r="N1374" s="122">
        <v>0.040000000000000924</v>
      </c>
      <c r="O1374" s="122"/>
      <c r="P1374" s="119">
        <f t="shared" si="6"/>
        <v>0</v>
      </c>
      <c r="Q1374" s="124"/>
      <c r="R1374" s="124"/>
      <c r="S1374" s="124"/>
      <c r="T1374" s="125" t="s">
        <v>695</v>
      </c>
      <c r="U1374" s="126" t="s">
        <v>697</v>
      </c>
      <c r="V1374" s="127" t="s">
        <v>492</v>
      </c>
      <c r="W1374" s="129" t="str">
        <f t="shared" si="7"/>
        <v>Hao hụt</v>
      </c>
      <c r="X1374" s="129" t="str">
        <f t="shared" si="73"/>
        <v/>
      </c>
      <c r="Y1374" s="154" t="s">
        <v>499</v>
      </c>
      <c r="Z1374" s="131" t="s">
        <v>745</v>
      </c>
      <c r="AA1374" s="124"/>
      <c r="AB1374" s="132"/>
      <c r="AC1374" s="133"/>
      <c r="AD1374" s="134"/>
      <c r="AE1374" s="133"/>
      <c r="AF1374" s="135" t="str">
        <f t="array" ref="AF1374">xlookup($E:$E,'CLV2'!$A:$A,'CLV2'!E:E)</f>
        <v>2.FRUITS</v>
      </c>
      <c r="AG1374" s="135" t="str">
        <f t="shared" si="10"/>
        <v>KG</v>
      </c>
      <c r="AH1374" s="136">
        <f t="shared" si="11"/>
        <v>0.002614379085</v>
      </c>
      <c r="AI1374" s="137">
        <f t="array" ref="AI1374">XLOOKUP(E1374,'Đơn giá'!A:A,'Đơn giá'!D:D)</f>
        <v>24000</v>
      </c>
      <c r="AJ1374" s="138">
        <f t="shared" si="12"/>
        <v>960</v>
      </c>
      <c r="AK1374" s="138">
        <f t="shared" si="13"/>
        <v>960</v>
      </c>
      <c r="AL1374" s="138">
        <f t="shared" si="14"/>
        <v>0</v>
      </c>
      <c r="AM1374" s="138">
        <f t="shared" si="15"/>
        <v>0</v>
      </c>
      <c r="AN1374" s="138">
        <f t="shared" si="16"/>
        <v>0</v>
      </c>
      <c r="AO1374" s="139" t="str">
        <f t="array" ref="AO1374">XLOOKUP($D:$D,'DS ST'!$J:$J,'DS ST'!K:K)</f>
        <v>SC010667 - Đào Hồng Hiện</v>
      </c>
      <c r="AP1374" s="139" t="str">
        <f t="array" ref="AP1374">XLOOKUP($D:$D,'DS ST'!$J:$J,'DS ST'!L:L)</f>
        <v>Nguyễn Thị Cà</v>
      </c>
      <c r="AQ1374" s="139" t="str">
        <f t="array" ref="AQ1374">XLOOKUP($D:$D,'DS ST'!$J:$J,'DS ST'!M:M)</f>
        <v>HCM 035</v>
      </c>
      <c r="AR1374" s="140"/>
      <c r="AS1374" s="140"/>
      <c r="AT1374" s="135" t="str">
        <f t="array" ref="AT1374">xlookup($E:$E,'CLV2'!$A:$A,'CLV2'!$F:$F)</f>
        <v>3.LOCAL FRUITS</v>
      </c>
      <c r="AU1374" s="135" t="str">
        <f t="array" ref="AU1374">xlookup($E:$E,'CLV2'!$A:$A,'CLV2'!$G:$G)</f>
        <v>4.Dưa Hấu</v>
      </c>
      <c r="AV1374" s="142"/>
      <c r="AW1374" s="143"/>
      <c r="AX1374" s="144"/>
    </row>
    <row r="1375" ht="22.5" customHeight="1">
      <c r="A1375" s="113"/>
      <c r="B1375" s="114">
        <v>46236.0</v>
      </c>
      <c r="C1375" s="115" t="s">
        <v>722</v>
      </c>
      <c r="D1375" s="116" t="str">
        <f>VLOOKUP(C1375,'DS ST'!A:B,2,0)</f>
        <v>A193</v>
      </c>
      <c r="E1375" s="117">
        <v>1101992.0</v>
      </c>
      <c r="F1375" s="115" t="s">
        <v>1193</v>
      </c>
      <c r="G1375" s="115" t="s">
        <v>104</v>
      </c>
      <c r="H1375" s="118">
        <v>3.0</v>
      </c>
      <c r="I1375" s="118">
        <v>2.98</v>
      </c>
      <c r="J1375" s="119">
        <f t="shared" si="4"/>
        <v>0.02</v>
      </c>
      <c r="K1375" s="115" t="s">
        <v>6018</v>
      </c>
      <c r="L1375" s="121" t="str">
        <f t="shared" si="5"/>
        <v>PT16029261101992</v>
      </c>
      <c r="M1375" s="219" t="s">
        <v>6019</v>
      </c>
      <c r="N1375" s="122">
        <v>0.020000000000000018</v>
      </c>
      <c r="O1375" s="122"/>
      <c r="P1375" s="119">
        <f t="shared" si="6"/>
        <v>0</v>
      </c>
      <c r="Q1375" s="124"/>
      <c r="R1375" s="124"/>
      <c r="S1375" s="124"/>
      <c r="T1375" s="125" t="s">
        <v>695</v>
      </c>
      <c r="U1375" s="126" t="s">
        <v>697</v>
      </c>
      <c r="V1375" s="127" t="s">
        <v>492</v>
      </c>
      <c r="W1375" s="129" t="str">
        <f t="shared" si="7"/>
        <v>Hao hụt</v>
      </c>
      <c r="X1375" s="129" t="str">
        <f t="shared" si="73"/>
        <v/>
      </c>
      <c r="Y1375" s="154" t="s">
        <v>499</v>
      </c>
      <c r="Z1375" s="131" t="s">
        <v>745</v>
      </c>
      <c r="AA1375" s="124"/>
      <c r="AB1375" s="132"/>
      <c r="AC1375" s="133"/>
      <c r="AD1375" s="134"/>
      <c r="AE1375" s="133"/>
      <c r="AF1375" s="135" t="str">
        <f t="array" ref="AF1375">xlookup($E:$E,'CLV2'!$A:$A,'CLV2'!E:E)</f>
        <v>2.FRUITS</v>
      </c>
      <c r="AG1375" s="135" t="str">
        <f t="shared" si="10"/>
        <v>KG</v>
      </c>
      <c r="AH1375" s="136">
        <f t="shared" si="11"/>
        <v>0.006666666667</v>
      </c>
      <c r="AI1375" s="137">
        <f t="array" ref="AI1375">XLOOKUP(E1375,'Đơn giá'!A:A,'Đơn giá'!D:D)</f>
        <v>37000</v>
      </c>
      <c r="AJ1375" s="138">
        <f t="shared" si="12"/>
        <v>740</v>
      </c>
      <c r="AK1375" s="138">
        <f t="shared" si="13"/>
        <v>740</v>
      </c>
      <c r="AL1375" s="138">
        <f t="shared" si="14"/>
        <v>0</v>
      </c>
      <c r="AM1375" s="138">
        <f t="shared" si="15"/>
        <v>0</v>
      </c>
      <c r="AN1375" s="138">
        <f t="shared" si="16"/>
        <v>0</v>
      </c>
      <c r="AO1375" s="139" t="str">
        <f t="array" ref="AO1375">XLOOKUP($D:$D,'DS ST'!$J:$J,'DS ST'!K:K)</f>
        <v>SC010667 - Đào Hồng Hiện</v>
      </c>
      <c r="AP1375" s="139" t="str">
        <f t="array" ref="AP1375">XLOOKUP($D:$D,'DS ST'!$J:$J,'DS ST'!L:L)</f>
        <v>Nguyễn Thị Cà</v>
      </c>
      <c r="AQ1375" s="139" t="str">
        <f t="array" ref="AQ1375">XLOOKUP($D:$D,'DS ST'!$J:$J,'DS ST'!M:M)</f>
        <v>HCM 035</v>
      </c>
      <c r="AR1375" s="140"/>
      <c r="AS1375" s="140"/>
      <c r="AT1375" s="135" t="str">
        <f t="array" ref="AT1375">xlookup($E:$E,'CLV2'!$A:$A,'CLV2'!$F:$F)</f>
        <v>3.LOCAL FRUITS</v>
      </c>
      <c r="AU1375" s="135" t="str">
        <f t="array" ref="AU1375">xlookup($E:$E,'CLV2'!$A:$A,'CLV2'!$G:$G)</f>
        <v>4.Xoài</v>
      </c>
      <c r="AV1375" s="142"/>
      <c r="AW1375" s="143"/>
      <c r="AX1375" s="144"/>
    </row>
    <row r="1376" ht="22.5" customHeight="1">
      <c r="A1376" s="113"/>
      <c r="B1376" s="114">
        <v>46236.0</v>
      </c>
      <c r="C1376" s="115" t="s">
        <v>729</v>
      </c>
      <c r="D1376" s="116" t="str">
        <f>VLOOKUP(C1376,'DS ST'!A:B,2,0)</f>
        <v>A194</v>
      </c>
      <c r="E1376" s="117">
        <v>1100816.0</v>
      </c>
      <c r="F1376" s="115" t="s">
        <v>919</v>
      </c>
      <c r="G1376" s="115" t="s">
        <v>104</v>
      </c>
      <c r="H1376" s="118">
        <v>15.7</v>
      </c>
      <c r="I1376" s="118">
        <v>15.6</v>
      </c>
      <c r="J1376" s="119">
        <f t="shared" si="4"/>
        <v>0.1</v>
      </c>
      <c r="K1376" s="115" t="s">
        <v>6020</v>
      </c>
      <c r="L1376" s="121" t="str">
        <f t="shared" si="5"/>
        <v>PT16029251100816</v>
      </c>
      <c r="M1376" s="219" t="s">
        <v>6021</v>
      </c>
      <c r="N1376" s="122">
        <v>0.09999999999999964</v>
      </c>
      <c r="O1376" s="122"/>
      <c r="P1376" s="119">
        <f t="shared" si="6"/>
        <v>0</v>
      </c>
      <c r="Q1376" s="124"/>
      <c r="R1376" s="124"/>
      <c r="S1376" s="124"/>
      <c r="T1376" s="125" t="s">
        <v>695</v>
      </c>
      <c r="U1376" s="126" t="s">
        <v>697</v>
      </c>
      <c r="V1376" s="127" t="s">
        <v>492</v>
      </c>
      <c r="W1376" s="129" t="str">
        <f t="shared" si="7"/>
        <v>Hao hụt</v>
      </c>
      <c r="X1376" s="129" t="str">
        <f t="shared" si="73"/>
        <v/>
      </c>
      <c r="Y1376" s="154" t="s">
        <v>499</v>
      </c>
      <c r="Z1376" s="131" t="s">
        <v>745</v>
      </c>
      <c r="AA1376" s="124"/>
      <c r="AB1376" s="132"/>
      <c r="AC1376" s="133"/>
      <c r="AD1376" s="134"/>
      <c r="AE1376" s="133"/>
      <c r="AF1376" s="135" t="str">
        <f t="array" ref="AF1376">xlookup($E:$E,'CLV2'!$A:$A,'CLV2'!E:E)</f>
        <v>2.FRUITS</v>
      </c>
      <c r="AG1376" s="135" t="str">
        <f t="shared" si="10"/>
        <v>KG</v>
      </c>
      <c r="AH1376" s="136">
        <f t="shared" si="11"/>
        <v>0.006369426752</v>
      </c>
      <c r="AI1376" s="137">
        <f t="array" ref="AI1376">XLOOKUP(E1376,'Đơn giá'!A:A,'Đơn giá'!D:D)</f>
        <v>19000</v>
      </c>
      <c r="AJ1376" s="138">
        <f t="shared" si="12"/>
        <v>1900</v>
      </c>
      <c r="AK1376" s="138">
        <f t="shared" si="13"/>
        <v>1900</v>
      </c>
      <c r="AL1376" s="138">
        <f t="shared" si="14"/>
        <v>0</v>
      </c>
      <c r="AM1376" s="138">
        <f t="shared" si="15"/>
        <v>0</v>
      </c>
      <c r="AN1376" s="138">
        <f t="shared" si="16"/>
        <v>0</v>
      </c>
      <c r="AO1376" s="139" t="str">
        <f t="array" ref="AO1376">XLOOKUP($D:$D,'DS ST'!$J:$J,'DS ST'!K:K)</f>
        <v>SC002210 - Trương Công Nhật Tùng</v>
      </c>
      <c r="AP1376" s="139" t="str">
        <f t="array" ref="AP1376">XLOOKUP($D:$D,'DS ST'!$J:$J,'DS ST'!L:L)</f>
        <v>Võ Thị Huệ</v>
      </c>
      <c r="AQ1376" s="139" t="str">
        <f t="array" ref="AQ1376">XLOOKUP($D:$D,'DS ST'!$J:$J,'DS ST'!M:M)</f>
        <v>HCM 030</v>
      </c>
      <c r="AR1376" s="140"/>
      <c r="AS1376" s="140"/>
      <c r="AT1376" s="135" t="str">
        <f t="array" ref="AT1376">xlookup($E:$E,'CLV2'!$A:$A,'CLV2'!$F:$F)</f>
        <v>3.LOCAL FRUITS</v>
      </c>
      <c r="AU1376" s="135" t="str">
        <f t="array" ref="AU1376">xlookup($E:$E,'CLV2'!$A:$A,'CLV2'!$G:$G)</f>
        <v>4.Dưa Hấu</v>
      </c>
      <c r="AV1376" s="142"/>
      <c r="AW1376" s="143"/>
      <c r="AX1376" s="144"/>
    </row>
    <row r="1377" ht="22.5" customHeight="1">
      <c r="A1377" s="113"/>
      <c r="B1377" s="114">
        <v>46236.0</v>
      </c>
      <c r="C1377" s="115" t="s">
        <v>729</v>
      </c>
      <c r="D1377" s="116" t="str">
        <f>VLOOKUP(C1377,'DS ST'!A:B,2,0)</f>
        <v>A194</v>
      </c>
      <c r="E1377" s="117">
        <v>1101077.0</v>
      </c>
      <c r="F1377" s="115" t="s">
        <v>1002</v>
      </c>
      <c r="G1377" s="115" t="s">
        <v>104</v>
      </c>
      <c r="H1377" s="118">
        <v>3.0</v>
      </c>
      <c r="I1377" s="118">
        <v>2.9</v>
      </c>
      <c r="J1377" s="119">
        <f t="shared" si="4"/>
        <v>0.1</v>
      </c>
      <c r="K1377" s="115" t="s">
        <v>6020</v>
      </c>
      <c r="L1377" s="121" t="str">
        <f t="shared" si="5"/>
        <v>PT16029251101077</v>
      </c>
      <c r="M1377" s="219" t="s">
        <v>6021</v>
      </c>
      <c r="N1377" s="122">
        <v>0.10000000000000009</v>
      </c>
      <c r="O1377" s="122"/>
      <c r="P1377" s="119">
        <f t="shared" si="6"/>
        <v>0</v>
      </c>
      <c r="Q1377" s="124"/>
      <c r="R1377" s="124"/>
      <c r="S1377" s="124"/>
      <c r="T1377" s="125" t="s">
        <v>695</v>
      </c>
      <c r="U1377" s="126" t="s">
        <v>697</v>
      </c>
      <c r="V1377" s="127" t="s">
        <v>492</v>
      </c>
      <c r="W1377" s="129" t="str">
        <f t="shared" si="7"/>
        <v>Hao hụt</v>
      </c>
      <c r="X1377" s="129" t="str">
        <f t="shared" si="73"/>
        <v/>
      </c>
      <c r="Y1377" s="154" t="s">
        <v>499</v>
      </c>
      <c r="Z1377" s="131" t="s">
        <v>745</v>
      </c>
      <c r="AA1377" s="124"/>
      <c r="AB1377" s="132"/>
      <c r="AC1377" s="133"/>
      <c r="AD1377" s="134"/>
      <c r="AE1377" s="133"/>
      <c r="AF1377" s="135" t="str">
        <f t="array" ref="AF1377">xlookup($E:$E,'CLV2'!$A:$A,'CLV2'!E:E)</f>
        <v>2.FRUITS</v>
      </c>
      <c r="AG1377" s="135" t="str">
        <f t="shared" si="10"/>
        <v>KG</v>
      </c>
      <c r="AH1377" s="136">
        <f t="shared" si="11"/>
        <v>0.03333333333</v>
      </c>
      <c r="AI1377" s="137">
        <f t="array" ref="AI1377">XLOOKUP(E1377,'Đơn giá'!A:A,'Đơn giá'!D:D)</f>
        <v>45000</v>
      </c>
      <c r="AJ1377" s="138">
        <f t="shared" si="12"/>
        <v>4500</v>
      </c>
      <c r="AK1377" s="138">
        <f t="shared" si="13"/>
        <v>4500</v>
      </c>
      <c r="AL1377" s="138">
        <f t="shared" si="14"/>
        <v>0</v>
      </c>
      <c r="AM1377" s="138">
        <f t="shared" si="15"/>
        <v>0</v>
      </c>
      <c r="AN1377" s="138">
        <f t="shared" si="16"/>
        <v>0</v>
      </c>
      <c r="AO1377" s="139" t="str">
        <f t="array" ref="AO1377">XLOOKUP($D:$D,'DS ST'!$J:$J,'DS ST'!K:K)</f>
        <v>SC002210 - Trương Công Nhật Tùng</v>
      </c>
      <c r="AP1377" s="139" t="str">
        <f t="array" ref="AP1377">XLOOKUP($D:$D,'DS ST'!$J:$J,'DS ST'!L:L)</f>
        <v>Võ Thị Huệ</v>
      </c>
      <c r="AQ1377" s="139" t="str">
        <f t="array" ref="AQ1377">XLOOKUP($D:$D,'DS ST'!$J:$J,'DS ST'!M:M)</f>
        <v>HCM 030</v>
      </c>
      <c r="AR1377" s="140"/>
      <c r="AS1377" s="140"/>
      <c r="AT1377" s="135" t="str">
        <f t="array" ref="AT1377">xlookup($E:$E,'CLV2'!$A:$A,'CLV2'!$F:$F)</f>
        <v>3.LOCAL FRUITS</v>
      </c>
      <c r="AU1377" s="135" t="str">
        <f t="array" ref="AU1377">xlookup($E:$E,'CLV2'!$A:$A,'CLV2'!$G:$G)</f>
        <v>4.Trái Cây Đa Dạng</v>
      </c>
      <c r="AV1377" s="142"/>
      <c r="AW1377" s="143"/>
      <c r="AX1377" s="144"/>
    </row>
    <row r="1378" ht="22.5" customHeight="1">
      <c r="A1378" s="113"/>
      <c r="B1378" s="114">
        <v>46236.0</v>
      </c>
      <c r="C1378" s="115" t="s">
        <v>699</v>
      </c>
      <c r="D1378" s="116" t="str">
        <f>VLOOKUP(C1378,'DS ST'!A:B,2,0)</f>
        <v>A190</v>
      </c>
      <c r="E1378" s="117">
        <v>11374.0</v>
      </c>
      <c r="F1378" s="115" t="s">
        <v>1412</v>
      </c>
      <c r="G1378" s="115" t="s">
        <v>275</v>
      </c>
      <c r="H1378" s="118">
        <v>5.0</v>
      </c>
      <c r="I1378" s="118">
        <v>4.0</v>
      </c>
      <c r="J1378" s="119">
        <f t="shared" si="4"/>
        <v>1</v>
      </c>
      <c r="K1378" s="115" t="s">
        <v>6022</v>
      </c>
      <c r="L1378" s="121" t="str">
        <f t="shared" si="5"/>
        <v>PT160292411374</v>
      </c>
      <c r="M1378" s="219" t="s">
        <v>6023</v>
      </c>
      <c r="N1378" s="122"/>
      <c r="O1378" s="122"/>
      <c r="P1378" s="119">
        <f t="shared" si="6"/>
        <v>1</v>
      </c>
      <c r="Q1378" s="124"/>
      <c r="R1378" s="124"/>
      <c r="S1378" s="124"/>
      <c r="T1378" s="125" t="s">
        <v>695</v>
      </c>
      <c r="U1378" s="126" t="s">
        <v>697</v>
      </c>
      <c r="V1378" s="127" t="s">
        <v>1500</v>
      </c>
      <c r="W1378" s="129" t="str">
        <f t="shared" si="7"/>
        <v/>
      </c>
      <c r="X1378" s="129" t="str">
        <f t="shared" si="73"/>
        <v/>
      </c>
      <c r="Y1378" s="130" t="str">
        <f>IF(N(P1378)&lt;=0,"",IF(OR(T1378="Hình KDB",T1378="Hình tele",ISNUMBER(SEARCH("Hình KDB",T1378)),ISNUMBER(SEARCH("Hình tele",T1378)),ISNUMBER(SEARCH("sai code",T1378)),ISNUMBER(SEARCH("Thiếu kiện",U1378))),"Kho rau",IF(AND(T1378&lt;&gt;"Hình KDB",T1378&lt;&gt;"Hình tele"),"Chưa xác định",IF(N(O1378)&gt;0,IF(OR(T1378="Hình KDB",T1378="Hình tele",ISNUMBER(SEARCH("Hình KDB",T1378)),ISNUMBER(SEARCH("Hình tele",T1378)),ISNUMBER(SEARCH("sai code",T1378)),ISNUMBER(SEARCH("Thiếu kiện",U1378))),"Kho rau","Chưa xác định"),IF(OR(T1378="Hình KDB",T1378="Hình tele",ISNUMBER(SEARCH("Hình KDB",T1378)),ISNUMBER(SEARCH("Hình tele",T1378)),ISNUMBER(SEARCH("sai code",T1378)),ISNUMBER(SEARCH("Thiếu kiện",U1378))),"Kho rau",IF(V1378="Chưa xác định","Chưa xác định",IF(OR(V1378="DC giao thiếu",V1378="TX giao thiếu kiện",V1378="Hàng không đạt CL"),"Kho rau","")))))))</f>
        <v>Kho rau</v>
      </c>
      <c r="Z1378" s="131" t="s">
        <v>745</v>
      </c>
      <c r="AA1378" s="124"/>
      <c r="AB1378" s="132"/>
      <c r="AC1378" s="133"/>
      <c r="AD1378" s="134"/>
      <c r="AE1378" s="133"/>
      <c r="AF1378" s="135" t="str">
        <f t="array" ref="AF1378">xlookup($E:$E,'CLV2'!$A:$A,'CLV2'!E:E)</f>
        <v>2.VEGETABLES</v>
      </c>
      <c r="AG1378" s="135" t="str">
        <f t="shared" si="10"/>
        <v>Pack</v>
      </c>
      <c r="AH1378" s="136">
        <f t="shared" si="11"/>
        <v>0.2</v>
      </c>
      <c r="AI1378" s="137">
        <f t="array" ref="AI1378">XLOOKUP(E1378,'Đơn giá'!A:A,'Đơn giá'!D:D)</f>
        <v>13306</v>
      </c>
      <c r="AJ1378" s="138">
        <f t="shared" si="12"/>
        <v>13306</v>
      </c>
      <c r="AK1378" s="138">
        <f t="shared" si="13"/>
        <v>0</v>
      </c>
      <c r="AL1378" s="138">
        <f t="shared" si="14"/>
        <v>0</v>
      </c>
      <c r="AM1378" s="138">
        <f t="shared" si="15"/>
        <v>13306</v>
      </c>
      <c r="AN1378" s="138">
        <f t="shared" si="16"/>
        <v>0</v>
      </c>
      <c r="AO1378" s="139" t="str">
        <f t="array" ref="AO1378">XLOOKUP($D:$D,'DS ST'!$J:$J,'DS ST'!K:K)</f>
        <v>SC006189 - Huỳnh Ngọc Phương</v>
      </c>
      <c r="AP1378" s="139" t="str">
        <f t="array" ref="AP1378">XLOOKUP($D:$D,'DS ST'!$J:$J,'DS ST'!L:L)</f>
        <v>Nguyễn Thị Cà</v>
      </c>
      <c r="AQ1378" s="139" t="str">
        <f t="array" ref="AQ1378">XLOOKUP($D:$D,'DS ST'!$J:$J,'DS ST'!M:M)</f>
        <v>HCM 033</v>
      </c>
      <c r="AR1378" s="140"/>
      <c r="AS1378" s="140"/>
      <c r="AT1378" s="135" t="str">
        <f t="array" ref="AT1378">xlookup($E:$E,'CLV2'!$A:$A,'CLV2'!$F:$F)</f>
        <v>3.FRUIT VEGGIES</v>
      </c>
      <c r="AU1378" s="135" t="str">
        <f t="array" ref="AU1378">xlookup($E:$E,'CLV2'!$A:$A,'CLV2'!$G:$G)</f>
        <v>4.Cà Chua, Dưa Leo, Ớt Chuông</v>
      </c>
      <c r="AV1378" s="142"/>
      <c r="AW1378" s="143"/>
      <c r="AX1378" s="144"/>
    </row>
    <row r="1379" ht="22.5" customHeight="1">
      <c r="A1379" s="113"/>
      <c r="B1379" s="114">
        <v>46236.0</v>
      </c>
      <c r="C1379" s="115" t="s">
        <v>699</v>
      </c>
      <c r="D1379" s="116" t="str">
        <f>VLOOKUP(C1379,'DS ST'!A:B,2,0)</f>
        <v>A190</v>
      </c>
      <c r="E1379" s="117">
        <v>1100992.0</v>
      </c>
      <c r="F1379" s="115" t="s">
        <v>641</v>
      </c>
      <c r="G1379" s="115" t="s">
        <v>104</v>
      </c>
      <c r="H1379" s="118">
        <v>10.0</v>
      </c>
      <c r="I1379" s="118">
        <v>9.96</v>
      </c>
      <c r="J1379" s="119">
        <f t="shared" si="4"/>
        <v>0.04</v>
      </c>
      <c r="K1379" s="115" t="s">
        <v>6022</v>
      </c>
      <c r="L1379" s="121" t="str">
        <f t="shared" si="5"/>
        <v>PT16029241100992</v>
      </c>
      <c r="M1379" s="219" t="s">
        <v>6023</v>
      </c>
      <c r="N1379" s="122">
        <v>0.03999999999999915</v>
      </c>
      <c r="O1379" s="122"/>
      <c r="P1379" s="119">
        <f t="shared" si="6"/>
        <v>0</v>
      </c>
      <c r="Q1379" s="124"/>
      <c r="R1379" s="124"/>
      <c r="S1379" s="124"/>
      <c r="T1379" s="125" t="s">
        <v>695</v>
      </c>
      <c r="U1379" s="126" t="s">
        <v>697</v>
      </c>
      <c r="V1379" s="127" t="s">
        <v>492</v>
      </c>
      <c r="W1379" s="129" t="str">
        <f t="shared" si="7"/>
        <v>Hao hụt</v>
      </c>
      <c r="X1379" s="129" t="str">
        <f t="shared" si="73"/>
        <v/>
      </c>
      <c r="Y1379" s="154" t="s">
        <v>499</v>
      </c>
      <c r="Z1379" s="131" t="s">
        <v>745</v>
      </c>
      <c r="AA1379" s="124"/>
      <c r="AB1379" s="132"/>
      <c r="AC1379" s="133"/>
      <c r="AD1379" s="134"/>
      <c r="AE1379" s="133"/>
      <c r="AF1379" s="135" t="str">
        <f t="array" ref="AF1379">xlookup($E:$E,'CLV2'!$A:$A,'CLV2'!E:E)</f>
        <v>2.FRUITS</v>
      </c>
      <c r="AG1379" s="135" t="str">
        <f t="shared" si="10"/>
        <v>KG</v>
      </c>
      <c r="AH1379" s="136">
        <f t="shared" si="11"/>
        <v>0.004</v>
      </c>
      <c r="AI1379" s="137">
        <f t="array" ref="AI1379">XLOOKUP(E1379,'Đơn giá'!A:A,'Đơn giá'!D:D)</f>
        <v>37000</v>
      </c>
      <c r="AJ1379" s="138">
        <f t="shared" si="12"/>
        <v>1480</v>
      </c>
      <c r="AK1379" s="138">
        <f t="shared" si="13"/>
        <v>1480</v>
      </c>
      <c r="AL1379" s="138">
        <f t="shared" si="14"/>
        <v>0</v>
      </c>
      <c r="AM1379" s="138">
        <f t="shared" si="15"/>
        <v>0</v>
      </c>
      <c r="AN1379" s="138">
        <f t="shared" si="16"/>
        <v>0</v>
      </c>
      <c r="AO1379" s="139" t="str">
        <f t="array" ref="AO1379">XLOOKUP($D:$D,'DS ST'!$J:$J,'DS ST'!K:K)</f>
        <v>SC006189 - Huỳnh Ngọc Phương</v>
      </c>
      <c r="AP1379" s="139" t="str">
        <f t="array" ref="AP1379">XLOOKUP($D:$D,'DS ST'!$J:$J,'DS ST'!L:L)</f>
        <v>Nguyễn Thị Cà</v>
      </c>
      <c r="AQ1379" s="139" t="str">
        <f t="array" ref="AQ1379">XLOOKUP($D:$D,'DS ST'!$J:$J,'DS ST'!M:M)</f>
        <v>HCM 033</v>
      </c>
      <c r="AR1379" s="140"/>
      <c r="AS1379" s="140"/>
      <c r="AT1379" s="135" t="str">
        <f t="array" ref="AT1379">xlookup($E:$E,'CLV2'!$A:$A,'CLV2'!$F:$F)</f>
        <v>3.LOCAL FRUITS</v>
      </c>
      <c r="AU1379" s="135" t="str">
        <f t="array" ref="AU1379">xlookup($E:$E,'CLV2'!$A:$A,'CLV2'!$G:$G)</f>
        <v>4.Dưa Lưới</v>
      </c>
      <c r="AV1379" s="142"/>
      <c r="AW1379" s="143"/>
      <c r="AX1379" s="144"/>
    </row>
    <row r="1380" ht="22.5" customHeight="1">
      <c r="A1380" s="113"/>
      <c r="B1380" s="114">
        <v>46236.0</v>
      </c>
      <c r="C1380" s="115" t="s">
        <v>699</v>
      </c>
      <c r="D1380" s="116" t="str">
        <f>VLOOKUP(C1380,'DS ST'!A:B,2,0)</f>
        <v>A190</v>
      </c>
      <c r="E1380" s="117">
        <v>1101079.0</v>
      </c>
      <c r="F1380" s="115" t="s">
        <v>2047</v>
      </c>
      <c r="G1380" s="115" t="s">
        <v>104</v>
      </c>
      <c r="H1380" s="118">
        <v>3.0</v>
      </c>
      <c r="I1380" s="118">
        <v>2.96</v>
      </c>
      <c r="J1380" s="119">
        <f t="shared" si="4"/>
        <v>0.04</v>
      </c>
      <c r="K1380" s="115" t="s">
        <v>6022</v>
      </c>
      <c r="L1380" s="121" t="str">
        <f t="shared" si="5"/>
        <v>PT16029241101079</v>
      </c>
      <c r="M1380" s="219" t="s">
        <v>6023</v>
      </c>
      <c r="N1380" s="122">
        <v>0.040000000000000036</v>
      </c>
      <c r="O1380" s="122"/>
      <c r="P1380" s="119">
        <f t="shared" si="6"/>
        <v>0</v>
      </c>
      <c r="Q1380" s="124"/>
      <c r="R1380" s="124"/>
      <c r="S1380" s="124"/>
      <c r="T1380" s="125" t="s">
        <v>695</v>
      </c>
      <c r="U1380" s="126" t="s">
        <v>697</v>
      </c>
      <c r="V1380" s="127" t="s">
        <v>492</v>
      </c>
      <c r="W1380" s="129" t="str">
        <f t="shared" si="7"/>
        <v>Hao hụt</v>
      </c>
      <c r="X1380" s="129" t="str">
        <f t="shared" si="73"/>
        <v/>
      </c>
      <c r="Y1380" s="154" t="s">
        <v>499</v>
      </c>
      <c r="Z1380" s="131" t="s">
        <v>745</v>
      </c>
      <c r="AA1380" s="124"/>
      <c r="AB1380" s="132"/>
      <c r="AC1380" s="133"/>
      <c r="AD1380" s="134"/>
      <c r="AE1380" s="133"/>
      <c r="AF1380" s="135" t="str">
        <f t="array" ref="AF1380">xlookup($E:$E,'CLV2'!$A:$A,'CLV2'!E:E)</f>
        <v>2.FRUITS</v>
      </c>
      <c r="AG1380" s="135" t="str">
        <f t="shared" si="10"/>
        <v>KG</v>
      </c>
      <c r="AH1380" s="136">
        <f t="shared" si="11"/>
        <v>0.01333333333</v>
      </c>
      <c r="AI1380" s="137">
        <f t="array" ref="AI1380">XLOOKUP(E1380,'Đơn giá'!A:A,'Đơn giá'!D:D)</f>
        <v>69416</v>
      </c>
      <c r="AJ1380" s="138">
        <f t="shared" si="12"/>
        <v>2776.64</v>
      </c>
      <c r="AK1380" s="138">
        <f t="shared" si="13"/>
        <v>2776.64</v>
      </c>
      <c r="AL1380" s="138">
        <f t="shared" si="14"/>
        <v>0</v>
      </c>
      <c r="AM1380" s="138">
        <f t="shared" si="15"/>
        <v>0</v>
      </c>
      <c r="AN1380" s="138">
        <f t="shared" si="16"/>
        <v>0</v>
      </c>
      <c r="AO1380" s="139" t="str">
        <f t="array" ref="AO1380">XLOOKUP($D:$D,'DS ST'!$J:$J,'DS ST'!K:K)</f>
        <v>SC006189 - Huỳnh Ngọc Phương</v>
      </c>
      <c r="AP1380" s="139" t="str">
        <f t="array" ref="AP1380">XLOOKUP($D:$D,'DS ST'!$J:$J,'DS ST'!L:L)</f>
        <v>Nguyễn Thị Cà</v>
      </c>
      <c r="AQ1380" s="139" t="str">
        <f t="array" ref="AQ1380">XLOOKUP($D:$D,'DS ST'!$J:$J,'DS ST'!M:M)</f>
        <v>HCM 033</v>
      </c>
      <c r="AR1380" s="140"/>
      <c r="AS1380" s="140"/>
      <c r="AT1380" s="135" t="str">
        <f t="array" ref="AT1380">xlookup($E:$E,'CLV2'!$A:$A,'CLV2'!$F:$F)</f>
        <v>3.LOCAL FRUITS</v>
      </c>
      <c r="AU1380" s="135" t="str">
        <f t="array" ref="AU1380">xlookup($E:$E,'CLV2'!$A:$A,'CLV2'!$G:$G)</f>
        <v>4.Bơ</v>
      </c>
      <c r="AV1380" s="142"/>
      <c r="AW1380" s="143"/>
      <c r="AX1380" s="144"/>
    </row>
    <row r="1381" ht="22.5" customHeight="1">
      <c r="A1381" s="113"/>
      <c r="B1381" s="114">
        <v>46236.0</v>
      </c>
      <c r="C1381" s="115" t="s">
        <v>699</v>
      </c>
      <c r="D1381" s="116" t="str">
        <f>VLOOKUP(C1381,'DS ST'!A:B,2,0)</f>
        <v>A190</v>
      </c>
      <c r="E1381" s="117">
        <v>1101302.0</v>
      </c>
      <c r="F1381" s="115" t="s">
        <v>944</v>
      </c>
      <c r="G1381" s="115" t="s">
        <v>104</v>
      </c>
      <c r="H1381" s="118">
        <v>8.0</v>
      </c>
      <c r="I1381" s="118">
        <v>7.92</v>
      </c>
      <c r="J1381" s="119">
        <f t="shared" si="4"/>
        <v>0.08</v>
      </c>
      <c r="K1381" s="115" t="s">
        <v>6022</v>
      </c>
      <c r="L1381" s="121" t="str">
        <f t="shared" si="5"/>
        <v>PT16029241101302</v>
      </c>
      <c r="M1381" s="219" t="s">
        <v>6023</v>
      </c>
      <c r="N1381" s="122">
        <v>0.08000000000000007</v>
      </c>
      <c r="O1381" s="122"/>
      <c r="P1381" s="119">
        <f t="shared" si="6"/>
        <v>0</v>
      </c>
      <c r="Q1381" s="124"/>
      <c r="R1381" s="124"/>
      <c r="S1381" s="124"/>
      <c r="T1381" s="125" t="s">
        <v>695</v>
      </c>
      <c r="U1381" s="126" t="s">
        <v>697</v>
      </c>
      <c r="V1381" s="127" t="s">
        <v>492</v>
      </c>
      <c r="W1381" s="129" t="str">
        <f t="shared" si="7"/>
        <v>Hao hụt</v>
      </c>
      <c r="X1381" s="129" t="str">
        <f t="shared" si="73"/>
        <v/>
      </c>
      <c r="Y1381" s="154" t="s">
        <v>499</v>
      </c>
      <c r="Z1381" s="131" t="s">
        <v>745</v>
      </c>
      <c r="AA1381" s="124"/>
      <c r="AB1381" s="132"/>
      <c r="AC1381" s="133"/>
      <c r="AD1381" s="134"/>
      <c r="AE1381" s="133"/>
      <c r="AF1381" s="135" t="str">
        <f t="array" ref="AF1381">xlookup($E:$E,'CLV2'!$A:$A,'CLV2'!E:E)</f>
        <v>2.FRUITS</v>
      </c>
      <c r="AG1381" s="135" t="str">
        <f t="shared" si="10"/>
        <v>KG</v>
      </c>
      <c r="AH1381" s="136">
        <f t="shared" si="11"/>
        <v>0.01</v>
      </c>
      <c r="AI1381" s="137">
        <f t="array" ref="AI1381">XLOOKUP(E1381,'Đơn giá'!A:A,'Đơn giá'!D:D)</f>
        <v>17500</v>
      </c>
      <c r="AJ1381" s="138">
        <f t="shared" si="12"/>
        <v>1400</v>
      </c>
      <c r="AK1381" s="138">
        <f t="shared" si="13"/>
        <v>1400</v>
      </c>
      <c r="AL1381" s="138">
        <f t="shared" si="14"/>
        <v>0</v>
      </c>
      <c r="AM1381" s="138">
        <f t="shared" si="15"/>
        <v>0</v>
      </c>
      <c r="AN1381" s="138">
        <f t="shared" si="16"/>
        <v>0</v>
      </c>
      <c r="AO1381" s="139" t="str">
        <f t="array" ref="AO1381">XLOOKUP($D:$D,'DS ST'!$J:$J,'DS ST'!K:K)</f>
        <v>SC006189 - Huỳnh Ngọc Phương</v>
      </c>
      <c r="AP1381" s="139" t="str">
        <f t="array" ref="AP1381">XLOOKUP($D:$D,'DS ST'!$J:$J,'DS ST'!L:L)</f>
        <v>Nguyễn Thị Cà</v>
      </c>
      <c r="AQ1381" s="139" t="str">
        <f t="array" ref="AQ1381">XLOOKUP($D:$D,'DS ST'!$J:$J,'DS ST'!M:M)</f>
        <v>HCM 033</v>
      </c>
      <c r="AR1381" s="140"/>
      <c r="AS1381" s="140"/>
      <c r="AT1381" s="135" t="str">
        <f t="array" ref="AT1381">xlookup($E:$E,'CLV2'!$A:$A,'CLV2'!$F:$F)</f>
        <v>3.LOCAL FRUITS</v>
      </c>
      <c r="AU1381" s="135" t="str">
        <f t="array" ref="AU1381">xlookup($E:$E,'CLV2'!$A:$A,'CLV2'!$G:$G)</f>
        <v>4.Chuối</v>
      </c>
      <c r="AV1381" s="142"/>
      <c r="AW1381" s="143"/>
      <c r="AX1381" s="144"/>
    </row>
    <row r="1382" ht="22.5" customHeight="1">
      <c r="A1382" s="113"/>
      <c r="B1382" s="114">
        <v>46236.0</v>
      </c>
      <c r="C1382" s="115" t="s">
        <v>699</v>
      </c>
      <c r="D1382" s="116" t="str">
        <f>VLOOKUP(C1382,'DS ST'!A:B,2,0)</f>
        <v>A190</v>
      </c>
      <c r="E1382" s="117">
        <v>8.93623397002E12</v>
      </c>
      <c r="F1382" s="115" t="s">
        <v>1364</v>
      </c>
      <c r="G1382" s="115" t="s">
        <v>116</v>
      </c>
      <c r="H1382" s="118">
        <v>1.0</v>
      </c>
      <c r="I1382" s="118">
        <v>0.0</v>
      </c>
      <c r="J1382" s="119">
        <f t="shared" si="4"/>
        <v>1</v>
      </c>
      <c r="K1382" s="115" t="s">
        <v>6022</v>
      </c>
      <c r="L1382" s="121" t="str">
        <f t="shared" si="5"/>
        <v>PT16029248936233970020</v>
      </c>
      <c r="M1382" s="219" t="s">
        <v>6023</v>
      </c>
      <c r="N1382" s="122"/>
      <c r="O1382" s="122"/>
      <c r="P1382" s="119">
        <f t="shared" si="6"/>
        <v>1</v>
      </c>
      <c r="Q1382" s="124"/>
      <c r="R1382" s="124"/>
      <c r="S1382" s="124"/>
      <c r="T1382" s="125"/>
      <c r="U1382" s="126" t="s">
        <v>697</v>
      </c>
      <c r="V1382" s="127" t="s">
        <v>1500</v>
      </c>
      <c r="W1382" s="129" t="str">
        <f t="shared" si="7"/>
        <v/>
      </c>
      <c r="X1382" s="129" t="str">
        <f t="shared" si="73"/>
        <v/>
      </c>
      <c r="Y1382" s="154" t="s">
        <v>499</v>
      </c>
      <c r="Z1382" s="131" t="s">
        <v>745</v>
      </c>
      <c r="AA1382" s="124"/>
      <c r="AB1382" s="132"/>
      <c r="AC1382" s="133"/>
      <c r="AD1382" s="134"/>
      <c r="AE1382" s="133"/>
      <c r="AF1382" s="135" t="str">
        <f t="array" ref="AF1382">xlookup($E:$E,'CLV2'!$A:$A,'CLV2'!E:E)</f>
        <v>2.VEGETABLES</v>
      </c>
      <c r="AG1382" s="135" t="str">
        <f t="shared" si="10"/>
        <v>Pack</v>
      </c>
      <c r="AH1382" s="136">
        <f t="shared" si="11"/>
        <v>1</v>
      </c>
      <c r="AI1382" s="137">
        <f t="array" ref="AI1382">XLOOKUP(E1382,'Đơn giá'!A:A,'Đơn giá'!D:D)</f>
        <v>32436</v>
      </c>
      <c r="AJ1382" s="138">
        <f t="shared" si="12"/>
        <v>32436</v>
      </c>
      <c r="AK1382" s="138">
        <f t="shared" si="13"/>
        <v>0</v>
      </c>
      <c r="AL1382" s="138">
        <f t="shared" si="14"/>
        <v>0</v>
      </c>
      <c r="AM1382" s="138">
        <f t="shared" si="15"/>
        <v>32436</v>
      </c>
      <c r="AN1382" s="138">
        <f t="shared" si="16"/>
        <v>0</v>
      </c>
      <c r="AO1382" s="139" t="str">
        <f t="array" ref="AO1382">XLOOKUP($D:$D,'DS ST'!$J:$J,'DS ST'!K:K)</f>
        <v>SC006189 - Huỳnh Ngọc Phương</v>
      </c>
      <c r="AP1382" s="139" t="str">
        <f t="array" ref="AP1382">XLOOKUP($D:$D,'DS ST'!$J:$J,'DS ST'!L:L)</f>
        <v>Nguyễn Thị Cà</v>
      </c>
      <c r="AQ1382" s="139" t="str">
        <f t="array" ref="AQ1382">XLOOKUP($D:$D,'DS ST'!$J:$J,'DS ST'!M:M)</f>
        <v>HCM 033</v>
      </c>
      <c r="AR1382" s="140"/>
      <c r="AS1382" s="140"/>
      <c r="AT1382" s="135" t="str">
        <f t="array" ref="AT1382">xlookup($E:$E,'CLV2'!$A:$A,'CLV2'!$F:$F)</f>
        <v>3.FRUIT VEGGIES</v>
      </c>
      <c r="AU1382" s="135" t="str">
        <f t="array" ref="AU1382">xlookup($E:$E,'CLV2'!$A:$A,'CLV2'!$G:$G)</f>
        <v>4.Bắp, Đậu</v>
      </c>
      <c r="AV1382" s="142"/>
      <c r="AW1382" s="143"/>
      <c r="AX1382" s="144"/>
    </row>
    <row r="1383" ht="22.5" customHeight="1">
      <c r="A1383" s="113"/>
      <c r="B1383" s="114">
        <v>46236.0</v>
      </c>
      <c r="C1383" s="115" t="s">
        <v>734</v>
      </c>
      <c r="D1383" s="116" t="str">
        <f>VLOOKUP(C1383,'DS ST'!A:B,2,0)</f>
        <v>A195</v>
      </c>
      <c r="E1383" s="117">
        <v>10903.0</v>
      </c>
      <c r="F1383" s="115" t="s">
        <v>783</v>
      </c>
      <c r="G1383" s="115" t="s">
        <v>29</v>
      </c>
      <c r="H1383" s="118">
        <v>1.0</v>
      </c>
      <c r="I1383" s="118">
        <v>0.0</v>
      </c>
      <c r="J1383" s="119">
        <f t="shared" si="4"/>
        <v>1</v>
      </c>
      <c r="K1383" s="115" t="s">
        <v>6024</v>
      </c>
      <c r="L1383" s="121" t="str">
        <f t="shared" si="5"/>
        <v>PT160292310903</v>
      </c>
      <c r="M1383" s="219" t="s">
        <v>6025</v>
      </c>
      <c r="N1383" s="122"/>
      <c r="O1383" s="122"/>
      <c r="P1383" s="119">
        <f t="shared" si="6"/>
        <v>1</v>
      </c>
      <c r="Q1383" s="124"/>
      <c r="R1383" s="124"/>
      <c r="S1383" s="124"/>
      <c r="T1383" s="125"/>
      <c r="U1383" s="126" t="s">
        <v>697</v>
      </c>
      <c r="V1383" s="127" t="s">
        <v>1500</v>
      </c>
      <c r="W1383" s="129" t="str">
        <f t="shared" si="7"/>
        <v/>
      </c>
      <c r="X1383" s="129" t="str">
        <f t="shared" si="73"/>
        <v/>
      </c>
      <c r="Y1383" s="130" t="str">
        <f>IF(N(P1383)&lt;=0,"",IF(OR(T1383="Hình KDB",T1383="Hình tele",ISNUMBER(SEARCH("Hình KDB",T1383)),ISNUMBER(SEARCH("Hình tele",T1383)),ISNUMBER(SEARCH("sai code",T1383)),ISNUMBER(SEARCH("Thiếu kiện",U1383))),"Kho rau",IF(AND(T1383&lt;&gt;"Hình KDB",T1383&lt;&gt;"Hình tele"),"Chưa xác định",IF(N(O1383)&gt;0,IF(OR(T1383="Hình KDB",T1383="Hình tele",ISNUMBER(SEARCH("Hình KDB",T1383)),ISNUMBER(SEARCH("Hình tele",T1383)),ISNUMBER(SEARCH("sai code",T1383)),ISNUMBER(SEARCH("Thiếu kiện",U1383))),"Kho rau","Chưa xác định"),IF(OR(T1383="Hình KDB",T1383="Hình tele",ISNUMBER(SEARCH("Hình KDB",T1383)),ISNUMBER(SEARCH("Hình tele",T1383)),ISNUMBER(SEARCH("sai code",T1383)),ISNUMBER(SEARCH("Thiếu kiện",U1383))),"Kho rau",IF(V1383="Chưa xác định","Chưa xác định",IF(OR(V1383="DC giao thiếu",V1383="TX giao thiếu kiện",V1383="Hàng không đạt CL"),"Kho rau","")))))))</f>
        <v>Chưa xác định</v>
      </c>
      <c r="Z1383" s="131" t="s">
        <v>3828</v>
      </c>
      <c r="AA1383" s="124"/>
      <c r="AB1383" s="132"/>
      <c r="AC1383" s="133"/>
      <c r="AD1383" s="134"/>
      <c r="AE1383" s="133"/>
      <c r="AF1383" s="135" t="str">
        <f t="array" ref="AF1383">xlookup($E:$E,'CLV2'!$A:$A,'CLV2'!E:E)</f>
        <v>2.VEGETABLES</v>
      </c>
      <c r="AG1383" s="135" t="str">
        <f t="shared" si="10"/>
        <v>Pack</v>
      </c>
      <c r="AH1383" s="136">
        <f t="shared" si="11"/>
        <v>1</v>
      </c>
      <c r="AI1383" s="137">
        <f t="array" ref="AI1383">XLOOKUP(E1383,'Đơn giá'!A:A,'Đơn giá'!D:D)</f>
        <v>10000</v>
      </c>
      <c r="AJ1383" s="138">
        <f t="shared" si="12"/>
        <v>10000</v>
      </c>
      <c r="AK1383" s="138">
        <f t="shared" si="13"/>
        <v>0</v>
      </c>
      <c r="AL1383" s="138">
        <f t="shared" si="14"/>
        <v>0</v>
      </c>
      <c r="AM1383" s="138">
        <f t="shared" si="15"/>
        <v>0</v>
      </c>
      <c r="AN1383" s="138">
        <f t="shared" si="16"/>
        <v>10000</v>
      </c>
      <c r="AO1383" s="139" t="str">
        <f t="array" ref="AO1383">XLOOKUP($D:$D,'DS ST'!$J:$J,'DS ST'!K:K)</f>
        <v>SC005375 - Trần Văn Hiếu</v>
      </c>
      <c r="AP1383" s="139" t="str">
        <f t="array" ref="AP1383">XLOOKUP($D:$D,'DS ST'!$J:$J,'DS ST'!L:L)</f>
        <v>Võ Thị Huệ</v>
      </c>
      <c r="AQ1383" s="139" t="str">
        <f t="array" ref="AQ1383">XLOOKUP($D:$D,'DS ST'!$J:$J,'DS ST'!M:M)</f>
        <v>HCM 014</v>
      </c>
      <c r="AR1383" s="140"/>
      <c r="AS1383" s="140"/>
      <c r="AT1383" s="135" t="str">
        <f t="array" ref="AT1383">xlookup($E:$E,'CLV2'!$A:$A,'CLV2'!$F:$F)</f>
        <v>3.LEAFY VEGGIES</v>
      </c>
      <c r="AU1383" s="135" t="str">
        <f t="array" ref="AU1383">xlookup($E:$E,'CLV2'!$A:$A,'CLV2'!$G:$G)</f>
        <v>4.Rau Cải</v>
      </c>
      <c r="AV1383" s="142"/>
      <c r="AW1383" s="143"/>
      <c r="AX1383" s="144"/>
    </row>
    <row r="1384" ht="22.5" customHeight="1">
      <c r="A1384" s="113"/>
      <c r="B1384" s="114">
        <v>46236.0</v>
      </c>
      <c r="C1384" s="115" t="s">
        <v>734</v>
      </c>
      <c r="D1384" s="116" t="str">
        <f>VLOOKUP(C1384,'DS ST'!A:B,2,0)</f>
        <v>A195</v>
      </c>
      <c r="E1384" s="117">
        <v>1100992.0</v>
      </c>
      <c r="F1384" s="115" t="s">
        <v>641</v>
      </c>
      <c r="G1384" s="115" t="s">
        <v>104</v>
      </c>
      <c r="H1384" s="118">
        <v>10.1</v>
      </c>
      <c r="I1384" s="118">
        <v>9.945</v>
      </c>
      <c r="J1384" s="119">
        <f t="shared" si="4"/>
        <v>0.155</v>
      </c>
      <c r="K1384" s="115" t="s">
        <v>6024</v>
      </c>
      <c r="L1384" s="121" t="str">
        <f t="shared" si="5"/>
        <v>PT16029231100992</v>
      </c>
      <c r="M1384" s="219" t="s">
        <v>6025</v>
      </c>
      <c r="N1384" s="122">
        <v>0.15499999999999936</v>
      </c>
      <c r="O1384" s="122"/>
      <c r="P1384" s="119">
        <f t="shared" si="6"/>
        <v>0</v>
      </c>
      <c r="Q1384" s="124"/>
      <c r="R1384" s="124"/>
      <c r="S1384" s="124"/>
      <c r="T1384" s="125" t="s">
        <v>695</v>
      </c>
      <c r="U1384" s="126" t="s">
        <v>697</v>
      </c>
      <c r="V1384" s="127" t="s">
        <v>492</v>
      </c>
      <c r="W1384" s="129" t="str">
        <f t="shared" si="7"/>
        <v>Hao hụt</v>
      </c>
      <c r="X1384" s="129" t="str">
        <f t="shared" si="73"/>
        <v/>
      </c>
      <c r="Y1384" s="154" t="s">
        <v>499</v>
      </c>
      <c r="Z1384" s="131" t="s">
        <v>745</v>
      </c>
      <c r="AA1384" s="124"/>
      <c r="AB1384" s="132"/>
      <c r="AC1384" s="133"/>
      <c r="AD1384" s="134"/>
      <c r="AE1384" s="133"/>
      <c r="AF1384" s="135" t="str">
        <f t="array" ref="AF1384">xlookup($E:$E,'CLV2'!$A:$A,'CLV2'!E:E)</f>
        <v>2.FRUITS</v>
      </c>
      <c r="AG1384" s="135" t="str">
        <f t="shared" si="10"/>
        <v>KG</v>
      </c>
      <c r="AH1384" s="136">
        <f t="shared" si="11"/>
        <v>0.01534653465</v>
      </c>
      <c r="AI1384" s="137">
        <f t="array" ref="AI1384">XLOOKUP(E1384,'Đơn giá'!A:A,'Đơn giá'!D:D)</f>
        <v>37000</v>
      </c>
      <c r="AJ1384" s="138">
        <f t="shared" si="12"/>
        <v>5735</v>
      </c>
      <c r="AK1384" s="138">
        <f t="shared" si="13"/>
        <v>5735</v>
      </c>
      <c r="AL1384" s="138">
        <f t="shared" si="14"/>
        <v>0</v>
      </c>
      <c r="AM1384" s="138">
        <f t="shared" si="15"/>
        <v>0</v>
      </c>
      <c r="AN1384" s="138">
        <f t="shared" si="16"/>
        <v>0</v>
      </c>
      <c r="AO1384" s="139" t="str">
        <f t="array" ref="AO1384">XLOOKUP($D:$D,'DS ST'!$J:$J,'DS ST'!K:K)</f>
        <v>SC005375 - Trần Văn Hiếu</v>
      </c>
      <c r="AP1384" s="139" t="str">
        <f t="array" ref="AP1384">XLOOKUP($D:$D,'DS ST'!$J:$J,'DS ST'!L:L)</f>
        <v>Võ Thị Huệ</v>
      </c>
      <c r="AQ1384" s="139" t="str">
        <f t="array" ref="AQ1384">XLOOKUP($D:$D,'DS ST'!$J:$J,'DS ST'!M:M)</f>
        <v>HCM 014</v>
      </c>
      <c r="AR1384" s="140"/>
      <c r="AS1384" s="140"/>
      <c r="AT1384" s="135" t="str">
        <f t="array" ref="AT1384">xlookup($E:$E,'CLV2'!$A:$A,'CLV2'!$F:$F)</f>
        <v>3.LOCAL FRUITS</v>
      </c>
      <c r="AU1384" s="135" t="str">
        <f t="array" ref="AU1384">xlookup($E:$E,'CLV2'!$A:$A,'CLV2'!$G:$G)</f>
        <v>4.Dưa Lưới</v>
      </c>
      <c r="AV1384" s="142"/>
      <c r="AW1384" s="143"/>
      <c r="AX1384" s="144"/>
    </row>
    <row r="1385" ht="22.5" customHeight="1">
      <c r="A1385" s="113"/>
      <c r="B1385" s="114">
        <v>46236.0</v>
      </c>
      <c r="C1385" s="115" t="s">
        <v>737</v>
      </c>
      <c r="D1385" s="116" t="str">
        <f>VLOOKUP(C1385,'DS ST'!A:B,2,0)</f>
        <v>A196</v>
      </c>
      <c r="E1385" s="117">
        <v>10565.0</v>
      </c>
      <c r="F1385" s="115" t="s">
        <v>5467</v>
      </c>
      <c r="G1385" s="115" t="s">
        <v>275</v>
      </c>
      <c r="H1385" s="118">
        <v>4.0</v>
      </c>
      <c r="I1385" s="118">
        <v>3.0</v>
      </c>
      <c r="J1385" s="119">
        <f t="shared" si="4"/>
        <v>1</v>
      </c>
      <c r="K1385" s="115" t="s">
        <v>6026</v>
      </c>
      <c r="L1385" s="121" t="str">
        <f t="shared" si="5"/>
        <v>PT160292110565</v>
      </c>
      <c r="M1385" s="219" t="s">
        <v>6027</v>
      </c>
      <c r="N1385" s="122"/>
      <c r="O1385" s="122"/>
      <c r="P1385" s="119">
        <f t="shared" si="6"/>
        <v>1</v>
      </c>
      <c r="Q1385" s="124"/>
      <c r="R1385" s="124"/>
      <c r="S1385" s="124"/>
      <c r="T1385" s="125" t="s">
        <v>695</v>
      </c>
      <c r="U1385" s="126" t="s">
        <v>697</v>
      </c>
      <c r="V1385" s="127" t="s">
        <v>1500</v>
      </c>
      <c r="W1385" s="129" t="str">
        <f t="shared" si="7"/>
        <v/>
      </c>
      <c r="X1385" s="129" t="str">
        <f t="shared" si="73"/>
        <v/>
      </c>
      <c r="Y1385" s="130" t="str">
        <f>IF(N(P1385)&lt;=0,"",IF(OR(T1385="Hình KDB",T1385="Hình tele",ISNUMBER(SEARCH("Hình KDB",T1385)),ISNUMBER(SEARCH("Hình tele",T1385)),ISNUMBER(SEARCH("sai code",T1385)),ISNUMBER(SEARCH("Thiếu kiện",U1385))),"Kho rau",IF(AND(T1385&lt;&gt;"Hình KDB",T1385&lt;&gt;"Hình tele"),"Chưa xác định",IF(N(O1385)&gt;0,IF(OR(T1385="Hình KDB",T1385="Hình tele",ISNUMBER(SEARCH("Hình KDB",T1385)),ISNUMBER(SEARCH("Hình tele",T1385)),ISNUMBER(SEARCH("sai code",T1385)),ISNUMBER(SEARCH("Thiếu kiện",U1385))),"Kho rau","Chưa xác định"),IF(OR(T1385="Hình KDB",T1385="Hình tele",ISNUMBER(SEARCH("Hình KDB",T1385)),ISNUMBER(SEARCH("Hình tele",T1385)),ISNUMBER(SEARCH("sai code",T1385)),ISNUMBER(SEARCH("Thiếu kiện",U1385))),"Kho rau",IF(V1385="Chưa xác định","Chưa xác định",IF(OR(V1385="DC giao thiếu",V1385="TX giao thiếu kiện",V1385="Hàng không đạt CL"),"Kho rau","")))))))</f>
        <v>Kho rau</v>
      </c>
      <c r="Z1385" s="131" t="s">
        <v>745</v>
      </c>
      <c r="AA1385" s="124"/>
      <c r="AB1385" s="132"/>
      <c r="AC1385" s="133"/>
      <c r="AD1385" s="134"/>
      <c r="AE1385" s="133"/>
      <c r="AF1385" s="135" t="str">
        <f t="array" ref="AF1385">xlookup($E:$E,'CLV2'!$A:$A,'CLV2'!E:E)</f>
        <v>2.FRUITS</v>
      </c>
      <c r="AG1385" s="135" t="str">
        <f t="shared" si="10"/>
        <v>Pack</v>
      </c>
      <c r="AH1385" s="136">
        <f t="shared" si="11"/>
        <v>0.25</v>
      </c>
      <c r="AI1385" s="137">
        <f t="array" ref="AI1385">XLOOKUP(E1385,'Đơn giá'!A:A,'Đơn giá'!D:D)</f>
        <v>14940</v>
      </c>
      <c r="AJ1385" s="138">
        <f t="shared" si="12"/>
        <v>14940</v>
      </c>
      <c r="AK1385" s="138">
        <f t="shared" si="13"/>
        <v>0</v>
      </c>
      <c r="AL1385" s="138">
        <f t="shared" si="14"/>
        <v>0</v>
      </c>
      <c r="AM1385" s="138">
        <f t="shared" si="15"/>
        <v>14940</v>
      </c>
      <c r="AN1385" s="138">
        <f t="shared" si="16"/>
        <v>0</v>
      </c>
      <c r="AO1385" s="139" t="str">
        <f t="array" ref="AO1385">XLOOKUP($D:$D,'DS ST'!$J:$J,'DS ST'!K:K)</f>
        <v>SC007426 - Trần Hữu Vinh</v>
      </c>
      <c r="AP1385" s="139" t="str">
        <f t="array" ref="AP1385">XLOOKUP($D:$D,'DS ST'!$J:$J,'DS ST'!L:L)</f>
        <v>Võ Thị Huệ</v>
      </c>
      <c r="AQ1385" s="139" t="str">
        <f t="array" ref="AQ1385">XLOOKUP($D:$D,'DS ST'!$J:$J,'DS ST'!M:M)</f>
        <v>HCM 015</v>
      </c>
      <c r="AR1385" s="140"/>
      <c r="AS1385" s="140"/>
      <c r="AT1385" s="135" t="str">
        <f t="array" ref="AT1385">xlookup($E:$E,'CLV2'!$A:$A,'CLV2'!$F:$F)</f>
        <v>3.LOCAL FRUITS</v>
      </c>
      <c r="AU1385" s="135" t="str">
        <f t="array" ref="AU1385">xlookup($E:$E,'CLV2'!$A:$A,'CLV2'!$G:$G)</f>
        <v>4.Ổi</v>
      </c>
      <c r="AV1385" s="142"/>
      <c r="AW1385" s="143"/>
      <c r="AX1385" s="144"/>
    </row>
    <row r="1386" ht="22.5" customHeight="1">
      <c r="A1386" s="113"/>
      <c r="B1386" s="114">
        <v>46236.0</v>
      </c>
      <c r="C1386" s="115" t="s">
        <v>737</v>
      </c>
      <c r="D1386" s="116" t="str">
        <f>VLOOKUP(C1386,'DS ST'!A:B,2,0)</f>
        <v>A196</v>
      </c>
      <c r="E1386" s="117">
        <v>1101812.0</v>
      </c>
      <c r="F1386" s="115" t="s">
        <v>1177</v>
      </c>
      <c r="G1386" s="115" t="s">
        <v>104</v>
      </c>
      <c r="H1386" s="118">
        <v>14.7</v>
      </c>
      <c r="I1386" s="118">
        <v>14.52</v>
      </c>
      <c r="J1386" s="119">
        <f t="shared" si="4"/>
        <v>0.18</v>
      </c>
      <c r="K1386" s="115" t="s">
        <v>6026</v>
      </c>
      <c r="L1386" s="121" t="str">
        <f t="shared" si="5"/>
        <v>PT16029211101812</v>
      </c>
      <c r="M1386" s="219" t="s">
        <v>6027</v>
      </c>
      <c r="N1386" s="122">
        <v>0.17999999999999972</v>
      </c>
      <c r="O1386" s="122"/>
      <c r="P1386" s="119">
        <f t="shared" si="6"/>
        <v>0</v>
      </c>
      <c r="Q1386" s="124"/>
      <c r="R1386" s="124"/>
      <c r="S1386" s="124"/>
      <c r="T1386" s="125" t="s">
        <v>695</v>
      </c>
      <c r="U1386" s="126" t="s">
        <v>697</v>
      </c>
      <c r="V1386" s="127" t="s">
        <v>492</v>
      </c>
      <c r="W1386" s="129" t="str">
        <f t="shared" si="7"/>
        <v>Hao hụt</v>
      </c>
      <c r="X1386" s="129" t="str">
        <f t="shared" si="73"/>
        <v/>
      </c>
      <c r="Y1386" s="154" t="s">
        <v>499</v>
      </c>
      <c r="Z1386" s="131" t="s">
        <v>745</v>
      </c>
      <c r="AA1386" s="124"/>
      <c r="AB1386" s="132"/>
      <c r="AC1386" s="133"/>
      <c r="AD1386" s="134"/>
      <c r="AE1386" s="133"/>
      <c r="AF1386" s="135" t="str">
        <f t="array" ref="AF1386">xlookup($E:$E,'CLV2'!$A:$A,'CLV2'!E:E)</f>
        <v>2.FRUITS</v>
      </c>
      <c r="AG1386" s="135" t="str">
        <f t="shared" si="10"/>
        <v>KG</v>
      </c>
      <c r="AH1386" s="136">
        <f t="shared" si="11"/>
        <v>0.01224489796</v>
      </c>
      <c r="AI1386" s="137">
        <f t="array" ref="AI1386">XLOOKUP(E1386,'Đơn giá'!A:A,'Đơn giá'!D:D)</f>
        <v>23000</v>
      </c>
      <c r="AJ1386" s="138">
        <f t="shared" si="12"/>
        <v>4140</v>
      </c>
      <c r="AK1386" s="138">
        <f t="shared" si="13"/>
        <v>4140</v>
      </c>
      <c r="AL1386" s="138">
        <f t="shared" si="14"/>
        <v>0</v>
      </c>
      <c r="AM1386" s="138">
        <f t="shared" si="15"/>
        <v>0</v>
      </c>
      <c r="AN1386" s="138">
        <f t="shared" si="16"/>
        <v>0</v>
      </c>
      <c r="AO1386" s="139" t="str">
        <f t="array" ref="AO1386">XLOOKUP($D:$D,'DS ST'!$J:$J,'DS ST'!K:K)</f>
        <v>SC007426 - Trần Hữu Vinh</v>
      </c>
      <c r="AP1386" s="139" t="str">
        <f t="array" ref="AP1386">XLOOKUP($D:$D,'DS ST'!$J:$J,'DS ST'!L:L)</f>
        <v>Võ Thị Huệ</v>
      </c>
      <c r="AQ1386" s="139" t="str">
        <f t="array" ref="AQ1386">XLOOKUP($D:$D,'DS ST'!$J:$J,'DS ST'!M:M)</f>
        <v>HCM 015</v>
      </c>
      <c r="AR1386" s="140"/>
      <c r="AS1386" s="140"/>
      <c r="AT1386" s="135" t="str">
        <f t="array" ref="AT1386">xlookup($E:$E,'CLV2'!$A:$A,'CLV2'!$F:$F)</f>
        <v>3.LOCAL FRUITS</v>
      </c>
      <c r="AU1386" s="135" t="str">
        <f t="array" ref="AU1386">xlookup($E:$E,'CLV2'!$A:$A,'CLV2'!$G:$G)</f>
        <v>4.Dưa Hấu</v>
      </c>
      <c r="AV1386" s="142"/>
      <c r="AW1386" s="143"/>
      <c r="AX1386" s="144"/>
    </row>
    <row r="1387" ht="22.5" customHeight="1">
      <c r="A1387" s="113"/>
      <c r="B1387" s="114">
        <v>46236.0</v>
      </c>
      <c r="C1387" s="115" t="s">
        <v>741</v>
      </c>
      <c r="D1387" s="116" t="str">
        <f>VLOOKUP(C1387,'DS ST'!A:B,2,0)</f>
        <v>A199</v>
      </c>
      <c r="E1387" s="117">
        <v>1101079.0</v>
      </c>
      <c r="F1387" s="115" t="s">
        <v>2047</v>
      </c>
      <c r="G1387" s="115" t="s">
        <v>104</v>
      </c>
      <c r="H1387" s="118">
        <v>3.0</v>
      </c>
      <c r="I1387" s="118">
        <v>2.975</v>
      </c>
      <c r="J1387" s="119">
        <f t="shared" si="4"/>
        <v>0.025</v>
      </c>
      <c r="K1387" s="115" t="s">
        <v>6028</v>
      </c>
      <c r="L1387" s="121" t="str">
        <f t="shared" si="5"/>
        <v>PT16029201101079</v>
      </c>
      <c r="M1387" s="219" t="s">
        <v>6029</v>
      </c>
      <c r="N1387" s="122">
        <v>0.02499999999999991</v>
      </c>
      <c r="O1387" s="122"/>
      <c r="P1387" s="119">
        <f t="shared" si="6"/>
        <v>0</v>
      </c>
      <c r="Q1387" s="124"/>
      <c r="R1387" s="124"/>
      <c r="S1387" s="124"/>
      <c r="T1387" s="125" t="s">
        <v>695</v>
      </c>
      <c r="U1387" s="126" t="s">
        <v>697</v>
      </c>
      <c r="V1387" s="127" t="s">
        <v>492</v>
      </c>
      <c r="W1387" s="129" t="str">
        <f t="shared" si="7"/>
        <v>Hao hụt</v>
      </c>
      <c r="X1387" s="129" t="str">
        <f t="shared" si="73"/>
        <v/>
      </c>
      <c r="Y1387" s="154" t="s">
        <v>499</v>
      </c>
      <c r="Z1387" s="131" t="s">
        <v>745</v>
      </c>
      <c r="AA1387" s="124"/>
      <c r="AB1387" s="132"/>
      <c r="AC1387" s="133"/>
      <c r="AD1387" s="134"/>
      <c r="AE1387" s="133"/>
      <c r="AF1387" s="135" t="str">
        <f t="array" ref="AF1387">xlookup($E:$E,'CLV2'!$A:$A,'CLV2'!E:E)</f>
        <v>2.FRUITS</v>
      </c>
      <c r="AG1387" s="135" t="str">
        <f t="shared" si="10"/>
        <v>KG</v>
      </c>
      <c r="AH1387" s="136">
        <f t="shared" si="11"/>
        <v>0.008333333333</v>
      </c>
      <c r="AI1387" s="137">
        <f t="array" ref="AI1387">XLOOKUP(E1387,'Đơn giá'!A:A,'Đơn giá'!D:D)</f>
        <v>69416</v>
      </c>
      <c r="AJ1387" s="138">
        <f t="shared" si="12"/>
        <v>1735.4</v>
      </c>
      <c r="AK1387" s="138">
        <f t="shared" si="13"/>
        <v>1735.4</v>
      </c>
      <c r="AL1387" s="138">
        <f t="shared" si="14"/>
        <v>0</v>
      </c>
      <c r="AM1387" s="138">
        <f t="shared" si="15"/>
        <v>0</v>
      </c>
      <c r="AN1387" s="138">
        <f t="shared" si="16"/>
        <v>0</v>
      </c>
      <c r="AO1387" s="139" t="str">
        <f t="array" ref="AO1387">XLOOKUP($D:$D,'DS ST'!$J:$J,'DS ST'!K:K)</f>
        <v>SC002172 - Nguyễn Ngọc Thuỳ Dương</v>
      </c>
      <c r="AP1387" s="139" t="str">
        <f t="array" ref="AP1387">XLOOKUP($D:$D,'DS ST'!$J:$J,'DS ST'!L:L)</f>
        <v>Võ Thị Huệ</v>
      </c>
      <c r="AQ1387" s="139" t="str">
        <f t="array" ref="AQ1387">XLOOKUP($D:$D,'DS ST'!$J:$J,'DS ST'!M:M)</f>
        <v>HCM 028</v>
      </c>
      <c r="AR1387" s="140"/>
      <c r="AS1387" s="140"/>
      <c r="AT1387" s="135" t="str">
        <f t="array" ref="AT1387">xlookup($E:$E,'CLV2'!$A:$A,'CLV2'!$F:$F)</f>
        <v>3.LOCAL FRUITS</v>
      </c>
      <c r="AU1387" s="135" t="str">
        <f t="array" ref="AU1387">xlookup($E:$E,'CLV2'!$A:$A,'CLV2'!$G:$G)</f>
        <v>4.Bơ</v>
      </c>
      <c r="AV1387" s="142"/>
      <c r="AW1387" s="143"/>
      <c r="AX1387" s="144"/>
    </row>
    <row r="1388" ht="22.5" customHeight="1">
      <c r="A1388" s="113"/>
      <c r="B1388" s="114">
        <v>46236.0</v>
      </c>
      <c r="C1388" s="115" t="s">
        <v>741</v>
      </c>
      <c r="D1388" s="116" t="str">
        <f>VLOOKUP(C1388,'DS ST'!A:B,2,0)</f>
        <v>A199</v>
      </c>
      <c r="E1388" s="117">
        <v>1101366.0</v>
      </c>
      <c r="F1388" s="115" t="s">
        <v>1804</v>
      </c>
      <c r="G1388" s="115" t="s">
        <v>104</v>
      </c>
      <c r="H1388" s="118">
        <v>4.0</v>
      </c>
      <c r="I1388" s="118">
        <v>3.14</v>
      </c>
      <c r="J1388" s="119">
        <f t="shared" si="4"/>
        <v>0.86</v>
      </c>
      <c r="K1388" s="115" t="s">
        <v>6028</v>
      </c>
      <c r="L1388" s="121" t="str">
        <f t="shared" si="5"/>
        <v>PT16029201101366</v>
      </c>
      <c r="M1388" s="219" t="s">
        <v>6029</v>
      </c>
      <c r="N1388" s="122"/>
      <c r="O1388" s="122"/>
      <c r="P1388" s="119">
        <f t="shared" si="6"/>
        <v>0.86</v>
      </c>
      <c r="Q1388" s="124"/>
      <c r="R1388" s="124"/>
      <c r="S1388" s="124"/>
      <c r="T1388" s="125" t="s">
        <v>695</v>
      </c>
      <c r="U1388" s="126" t="s">
        <v>697</v>
      </c>
      <c r="V1388" s="127" t="s">
        <v>1500</v>
      </c>
      <c r="W1388" s="129" t="str">
        <f t="shared" si="7"/>
        <v/>
      </c>
      <c r="X1388" s="129" t="str">
        <f t="shared" si="73"/>
        <v/>
      </c>
      <c r="Y1388" s="154" t="s">
        <v>499</v>
      </c>
      <c r="Z1388" s="131" t="s">
        <v>745</v>
      </c>
      <c r="AA1388" s="124"/>
      <c r="AB1388" s="132"/>
      <c r="AC1388" s="133"/>
      <c r="AD1388" s="134"/>
      <c r="AE1388" s="133"/>
      <c r="AF1388" s="135" t="str">
        <f t="array" ref="AF1388">xlookup($E:$E,'CLV2'!$A:$A,'CLV2'!E:E)</f>
        <v>2.VEGETABLES</v>
      </c>
      <c r="AG1388" s="135" t="str">
        <f t="shared" si="10"/>
        <v>KG</v>
      </c>
      <c r="AH1388" s="136">
        <f t="shared" si="11"/>
        <v>0.215</v>
      </c>
      <c r="AI1388" s="137">
        <f t="array" ref="AI1388">XLOOKUP(E1388,'Đơn giá'!A:A,'Đơn giá'!D:D)</f>
        <v>55000</v>
      </c>
      <c r="AJ1388" s="138">
        <f t="shared" si="12"/>
        <v>47300</v>
      </c>
      <c r="AK1388" s="138">
        <f t="shared" si="13"/>
        <v>0</v>
      </c>
      <c r="AL1388" s="138">
        <f t="shared" si="14"/>
        <v>0</v>
      </c>
      <c r="AM1388" s="138">
        <f t="shared" si="15"/>
        <v>47300</v>
      </c>
      <c r="AN1388" s="138">
        <f t="shared" si="16"/>
        <v>0</v>
      </c>
      <c r="AO1388" s="139" t="str">
        <f t="array" ref="AO1388">XLOOKUP($D:$D,'DS ST'!$J:$J,'DS ST'!K:K)</f>
        <v>SC002172 - Nguyễn Ngọc Thuỳ Dương</v>
      </c>
      <c r="AP1388" s="139" t="str">
        <f t="array" ref="AP1388">XLOOKUP($D:$D,'DS ST'!$J:$J,'DS ST'!L:L)</f>
        <v>Võ Thị Huệ</v>
      </c>
      <c r="AQ1388" s="139" t="str">
        <f t="array" ref="AQ1388">XLOOKUP($D:$D,'DS ST'!$J:$J,'DS ST'!M:M)</f>
        <v>HCM 028</v>
      </c>
      <c r="AR1388" s="140"/>
      <c r="AS1388" s="140"/>
      <c r="AT1388" s="135" t="str">
        <f t="array" ref="AT1388">xlookup($E:$E,'CLV2'!$A:$A,'CLV2'!$F:$F)</f>
        <v>3.LEAFY VEGGIES</v>
      </c>
      <c r="AU1388" s="135" t="str">
        <f t="array" ref="AU1388">xlookup($E:$E,'CLV2'!$A:$A,'CLV2'!$G:$G)</f>
        <v>4.Rau Ăn Bông</v>
      </c>
      <c r="AV1388" s="142"/>
      <c r="AW1388" s="143"/>
      <c r="AX1388" s="144"/>
    </row>
    <row r="1389" ht="22.5" customHeight="1">
      <c r="A1389" s="113"/>
      <c r="B1389" s="114">
        <v>46236.0</v>
      </c>
      <c r="C1389" s="115" t="s">
        <v>739</v>
      </c>
      <c r="D1389" s="116" t="str">
        <f>VLOOKUP(C1389,'DS ST'!A:B,2,0)</f>
        <v>A198</v>
      </c>
      <c r="E1389" s="117">
        <v>1100992.0</v>
      </c>
      <c r="F1389" s="115" t="s">
        <v>641</v>
      </c>
      <c r="G1389" s="115" t="s">
        <v>104</v>
      </c>
      <c r="H1389" s="118">
        <v>10.0</v>
      </c>
      <c r="I1389" s="118">
        <v>9.9</v>
      </c>
      <c r="J1389" s="119">
        <f t="shared" si="4"/>
        <v>0.1</v>
      </c>
      <c r="K1389" s="115" t="s">
        <v>6030</v>
      </c>
      <c r="L1389" s="121" t="str">
        <f t="shared" si="5"/>
        <v>PT16029161100992</v>
      </c>
      <c r="M1389" s="219" t="s">
        <v>6031</v>
      </c>
      <c r="N1389" s="122">
        <v>0.09999999999999964</v>
      </c>
      <c r="O1389" s="122"/>
      <c r="P1389" s="119">
        <f t="shared" si="6"/>
        <v>0</v>
      </c>
      <c r="Q1389" s="124"/>
      <c r="R1389" s="124"/>
      <c r="S1389" s="124"/>
      <c r="T1389" s="125" t="s">
        <v>695</v>
      </c>
      <c r="U1389" s="126" t="s">
        <v>697</v>
      </c>
      <c r="V1389" s="127" t="s">
        <v>492</v>
      </c>
      <c r="W1389" s="129" t="str">
        <f t="shared" si="7"/>
        <v>Hao hụt</v>
      </c>
      <c r="X1389" s="129" t="str">
        <f t="shared" si="73"/>
        <v/>
      </c>
      <c r="Y1389" s="154" t="s">
        <v>499</v>
      </c>
      <c r="Z1389" s="131" t="s">
        <v>745</v>
      </c>
      <c r="AA1389" s="124"/>
      <c r="AB1389" s="132"/>
      <c r="AC1389" s="133"/>
      <c r="AD1389" s="134"/>
      <c r="AE1389" s="133"/>
      <c r="AF1389" s="135" t="str">
        <f t="array" ref="AF1389">xlookup($E:$E,'CLV2'!$A:$A,'CLV2'!E:E)</f>
        <v>2.FRUITS</v>
      </c>
      <c r="AG1389" s="135" t="str">
        <f t="shared" si="10"/>
        <v>KG</v>
      </c>
      <c r="AH1389" s="136">
        <f t="shared" si="11"/>
        <v>0.01</v>
      </c>
      <c r="AI1389" s="137">
        <f t="array" ref="AI1389">XLOOKUP(E1389,'Đơn giá'!A:A,'Đơn giá'!D:D)</f>
        <v>37000</v>
      </c>
      <c r="AJ1389" s="138">
        <f t="shared" si="12"/>
        <v>3700</v>
      </c>
      <c r="AK1389" s="138">
        <f t="shared" si="13"/>
        <v>3700</v>
      </c>
      <c r="AL1389" s="138">
        <f t="shared" si="14"/>
        <v>0</v>
      </c>
      <c r="AM1389" s="138">
        <f t="shared" si="15"/>
        <v>0</v>
      </c>
      <c r="AN1389" s="138">
        <f t="shared" si="16"/>
        <v>0</v>
      </c>
      <c r="AO1389" s="139" t="str">
        <f t="array" ref="AO1389">XLOOKUP($D:$D,'DS ST'!$J:$J,'DS ST'!K:K)</f>
        <v>SC002210 - Trương Công Nhật Tùng</v>
      </c>
      <c r="AP1389" s="139" t="str">
        <f t="array" ref="AP1389">XLOOKUP($D:$D,'DS ST'!$J:$J,'DS ST'!L:L)</f>
        <v>Võ Thị Huệ</v>
      </c>
      <c r="AQ1389" s="139" t="str">
        <f t="array" ref="AQ1389">XLOOKUP($D:$D,'DS ST'!$J:$J,'DS ST'!M:M)</f>
        <v>HCM 030</v>
      </c>
      <c r="AR1389" s="140"/>
      <c r="AS1389" s="140"/>
      <c r="AT1389" s="135" t="str">
        <f t="array" ref="AT1389">xlookup($E:$E,'CLV2'!$A:$A,'CLV2'!$F:$F)</f>
        <v>3.LOCAL FRUITS</v>
      </c>
      <c r="AU1389" s="135" t="str">
        <f t="array" ref="AU1389">xlookup($E:$E,'CLV2'!$A:$A,'CLV2'!$G:$G)</f>
        <v>4.Dưa Lưới</v>
      </c>
      <c r="AV1389" s="142"/>
      <c r="AW1389" s="143"/>
      <c r="AX1389" s="144"/>
    </row>
    <row r="1390" ht="22.5" customHeight="1">
      <c r="A1390" s="113"/>
      <c r="B1390" s="114">
        <v>46236.0</v>
      </c>
      <c r="C1390" s="115" t="s">
        <v>739</v>
      </c>
      <c r="D1390" s="116" t="str">
        <f>VLOOKUP(C1390,'DS ST'!A:B,2,0)</f>
        <v>A198</v>
      </c>
      <c r="E1390" s="117">
        <v>1101003.0</v>
      </c>
      <c r="F1390" s="115" t="s">
        <v>1984</v>
      </c>
      <c r="G1390" s="115" t="s">
        <v>104</v>
      </c>
      <c r="H1390" s="118">
        <v>14.3</v>
      </c>
      <c r="I1390" s="118">
        <v>14.14</v>
      </c>
      <c r="J1390" s="119">
        <f t="shared" si="4"/>
        <v>0.16</v>
      </c>
      <c r="K1390" s="115" t="s">
        <v>6030</v>
      </c>
      <c r="L1390" s="121" t="str">
        <f t="shared" si="5"/>
        <v>PT16029161101003</v>
      </c>
      <c r="M1390" s="219" t="s">
        <v>6031</v>
      </c>
      <c r="N1390" s="122">
        <v>0.16000000000000014</v>
      </c>
      <c r="O1390" s="122"/>
      <c r="P1390" s="119">
        <f t="shared" si="6"/>
        <v>0</v>
      </c>
      <c r="Q1390" s="124"/>
      <c r="R1390" s="124"/>
      <c r="S1390" s="124"/>
      <c r="T1390" s="125" t="s">
        <v>695</v>
      </c>
      <c r="U1390" s="126" t="s">
        <v>697</v>
      </c>
      <c r="V1390" s="127" t="s">
        <v>492</v>
      </c>
      <c r="W1390" s="129" t="str">
        <f t="shared" si="7"/>
        <v>Hao hụt</v>
      </c>
      <c r="X1390" s="129" t="str">
        <f t="shared" si="73"/>
        <v/>
      </c>
      <c r="Y1390" s="154" t="s">
        <v>499</v>
      </c>
      <c r="Z1390" s="131" t="s">
        <v>745</v>
      </c>
      <c r="AA1390" s="124"/>
      <c r="AB1390" s="132"/>
      <c r="AC1390" s="133"/>
      <c r="AD1390" s="134"/>
      <c r="AE1390" s="133"/>
      <c r="AF1390" s="135" t="str">
        <f t="array" ref="AF1390">xlookup($E:$E,'CLV2'!$A:$A,'CLV2'!E:E)</f>
        <v>2.FRUITS</v>
      </c>
      <c r="AG1390" s="135" t="str">
        <f t="shared" si="10"/>
        <v>KG</v>
      </c>
      <c r="AH1390" s="136">
        <f t="shared" si="11"/>
        <v>0.01118881119</v>
      </c>
      <c r="AI1390" s="137">
        <f t="array" ref="AI1390">XLOOKUP(E1390,'Đơn giá'!A:A,'Đơn giá'!D:D)</f>
        <v>24000</v>
      </c>
      <c r="AJ1390" s="138">
        <f t="shared" si="12"/>
        <v>3840</v>
      </c>
      <c r="AK1390" s="138">
        <f t="shared" si="13"/>
        <v>3840</v>
      </c>
      <c r="AL1390" s="138">
        <f t="shared" si="14"/>
        <v>0</v>
      </c>
      <c r="AM1390" s="138">
        <f t="shared" si="15"/>
        <v>0</v>
      </c>
      <c r="AN1390" s="138">
        <f t="shared" si="16"/>
        <v>0</v>
      </c>
      <c r="AO1390" s="139" t="str">
        <f t="array" ref="AO1390">XLOOKUP($D:$D,'DS ST'!$J:$J,'DS ST'!K:K)</f>
        <v>SC002210 - Trương Công Nhật Tùng</v>
      </c>
      <c r="AP1390" s="139" t="str">
        <f t="array" ref="AP1390">XLOOKUP($D:$D,'DS ST'!$J:$J,'DS ST'!L:L)</f>
        <v>Võ Thị Huệ</v>
      </c>
      <c r="AQ1390" s="139" t="str">
        <f t="array" ref="AQ1390">XLOOKUP($D:$D,'DS ST'!$J:$J,'DS ST'!M:M)</f>
        <v>HCM 030</v>
      </c>
      <c r="AR1390" s="140"/>
      <c r="AS1390" s="140"/>
      <c r="AT1390" s="135" t="str">
        <f t="array" ref="AT1390">xlookup($E:$E,'CLV2'!$A:$A,'CLV2'!$F:$F)</f>
        <v>3.LOCAL FRUITS</v>
      </c>
      <c r="AU1390" s="135" t="str">
        <f t="array" ref="AU1390">xlookup($E:$E,'CLV2'!$A:$A,'CLV2'!$G:$G)</f>
        <v>4.Dưa Hấu</v>
      </c>
      <c r="AV1390" s="142"/>
      <c r="AW1390" s="143"/>
      <c r="AX1390" s="144"/>
    </row>
    <row r="1391" ht="22.5" customHeight="1">
      <c r="A1391" s="113"/>
      <c r="B1391" s="114">
        <v>46236.0</v>
      </c>
      <c r="C1391" s="115" t="s">
        <v>739</v>
      </c>
      <c r="D1391" s="116" t="str">
        <f>VLOOKUP(C1391,'DS ST'!A:B,2,0)</f>
        <v>A198</v>
      </c>
      <c r="E1391" s="117">
        <v>1101592.0</v>
      </c>
      <c r="F1391" s="115" t="s">
        <v>1161</v>
      </c>
      <c r="G1391" s="115" t="s">
        <v>104</v>
      </c>
      <c r="H1391" s="118">
        <v>9.5</v>
      </c>
      <c r="I1391" s="118">
        <v>9.42</v>
      </c>
      <c r="J1391" s="119">
        <f t="shared" si="4"/>
        <v>0.08</v>
      </c>
      <c r="K1391" s="115" t="s">
        <v>6030</v>
      </c>
      <c r="L1391" s="121" t="str">
        <f t="shared" si="5"/>
        <v>PT16029161101592</v>
      </c>
      <c r="M1391" s="219" t="s">
        <v>6031</v>
      </c>
      <c r="N1391" s="122">
        <v>0.08000000000000007</v>
      </c>
      <c r="O1391" s="122"/>
      <c r="P1391" s="119">
        <f t="shared" si="6"/>
        <v>0</v>
      </c>
      <c r="Q1391" s="124"/>
      <c r="R1391" s="124"/>
      <c r="S1391" s="124"/>
      <c r="T1391" s="125" t="s">
        <v>695</v>
      </c>
      <c r="U1391" s="126" t="s">
        <v>697</v>
      </c>
      <c r="V1391" s="127" t="s">
        <v>492</v>
      </c>
      <c r="W1391" s="129" t="str">
        <f t="shared" si="7"/>
        <v>Hao hụt</v>
      </c>
      <c r="X1391" s="129" t="str">
        <f t="shared" si="73"/>
        <v/>
      </c>
      <c r="Y1391" s="154" t="s">
        <v>499</v>
      </c>
      <c r="Z1391" s="131" t="s">
        <v>745</v>
      </c>
      <c r="AA1391" s="124"/>
      <c r="AB1391" s="132"/>
      <c r="AC1391" s="133"/>
      <c r="AD1391" s="134"/>
      <c r="AE1391" s="133"/>
      <c r="AF1391" s="135" t="str">
        <f t="array" ref="AF1391">xlookup($E:$E,'CLV2'!$A:$A,'CLV2'!E:E)</f>
        <v>2.FRUITS</v>
      </c>
      <c r="AG1391" s="135" t="str">
        <f t="shared" si="10"/>
        <v>KG</v>
      </c>
      <c r="AH1391" s="136">
        <f t="shared" si="11"/>
        <v>0.008421052632</v>
      </c>
      <c r="AI1391" s="137">
        <f t="array" ref="AI1391">XLOOKUP(E1391,'Đơn giá'!A:A,'Đơn giá'!D:D)</f>
        <v>73000</v>
      </c>
      <c r="AJ1391" s="138">
        <f t="shared" si="12"/>
        <v>5840</v>
      </c>
      <c r="AK1391" s="138">
        <f t="shared" si="13"/>
        <v>5840</v>
      </c>
      <c r="AL1391" s="138">
        <f t="shared" si="14"/>
        <v>0</v>
      </c>
      <c r="AM1391" s="138">
        <f t="shared" si="15"/>
        <v>0</v>
      </c>
      <c r="AN1391" s="138">
        <f t="shared" si="16"/>
        <v>0</v>
      </c>
      <c r="AO1391" s="139" t="str">
        <f t="array" ref="AO1391">XLOOKUP($D:$D,'DS ST'!$J:$J,'DS ST'!K:K)</f>
        <v>SC002210 - Trương Công Nhật Tùng</v>
      </c>
      <c r="AP1391" s="139" t="str">
        <f t="array" ref="AP1391">XLOOKUP($D:$D,'DS ST'!$J:$J,'DS ST'!L:L)</f>
        <v>Võ Thị Huệ</v>
      </c>
      <c r="AQ1391" s="139" t="str">
        <f t="array" ref="AQ1391">XLOOKUP($D:$D,'DS ST'!$J:$J,'DS ST'!M:M)</f>
        <v>HCM 030</v>
      </c>
      <c r="AR1391" s="140"/>
      <c r="AS1391" s="140"/>
      <c r="AT1391" s="135" t="str">
        <f t="array" ref="AT1391">xlookup($E:$E,'CLV2'!$A:$A,'CLV2'!$F:$F)</f>
        <v>3.LOCAL FRUITS</v>
      </c>
      <c r="AU1391" s="135" t="str">
        <f t="array" ref="AU1391">xlookup($E:$E,'CLV2'!$A:$A,'CLV2'!$G:$G)</f>
        <v>4.Sầu Riêng</v>
      </c>
      <c r="AV1391" s="142"/>
      <c r="AW1391" s="143"/>
      <c r="AX1391" s="144"/>
    </row>
    <row r="1392" ht="22.5" customHeight="1">
      <c r="A1392" s="113"/>
      <c r="B1392" s="114">
        <v>46236.0</v>
      </c>
      <c r="C1392" s="115" t="s">
        <v>762</v>
      </c>
      <c r="D1392" s="116" t="str">
        <f>VLOOKUP(C1392,'DS ST'!A:B,2,0)</f>
        <v>A212</v>
      </c>
      <c r="E1392" s="117">
        <v>11021.0</v>
      </c>
      <c r="F1392" s="115" t="s">
        <v>1207</v>
      </c>
      <c r="G1392" s="115" t="s">
        <v>1208</v>
      </c>
      <c r="H1392" s="118">
        <v>5.0</v>
      </c>
      <c r="I1392" s="118">
        <v>4.0</v>
      </c>
      <c r="J1392" s="119">
        <f t="shared" si="4"/>
        <v>1</v>
      </c>
      <c r="K1392" s="115" t="s">
        <v>6032</v>
      </c>
      <c r="L1392" s="121" t="str">
        <f t="shared" si="5"/>
        <v>PT160291411021</v>
      </c>
      <c r="M1392" s="219" t="s">
        <v>6033</v>
      </c>
      <c r="N1392" s="122"/>
      <c r="O1392" s="122"/>
      <c r="P1392" s="119">
        <f t="shared" si="6"/>
        <v>1</v>
      </c>
      <c r="Q1392" s="124"/>
      <c r="R1392" s="124"/>
      <c r="S1392" s="124"/>
      <c r="T1392" s="125" t="s">
        <v>695</v>
      </c>
      <c r="U1392" s="126" t="s">
        <v>697</v>
      </c>
      <c r="V1392" s="127" t="s">
        <v>1500</v>
      </c>
      <c r="W1392" s="129" t="str">
        <f t="shared" si="7"/>
        <v/>
      </c>
      <c r="X1392" s="129" t="str">
        <f t="shared" si="73"/>
        <v/>
      </c>
      <c r="Y1392" s="130" t="str">
        <f t="shared" ref="Y1392:Y1393" si="81">IF(N(P1392)&lt;=0,"",IF(OR(T1392="Hình KDB",T1392="Hình tele",ISNUMBER(SEARCH("Hình KDB",T1392)),ISNUMBER(SEARCH("Hình tele",T1392)),ISNUMBER(SEARCH("sai code",T1392)),ISNUMBER(SEARCH("Thiếu kiện",U1392))),"Kho rau",IF(AND(T1392&lt;&gt;"Hình KDB",T1392&lt;&gt;"Hình tele"),"Chưa xác định",IF(N(O1392)&gt;0,IF(OR(T1392="Hình KDB",T1392="Hình tele",ISNUMBER(SEARCH("Hình KDB",T1392)),ISNUMBER(SEARCH("Hình tele",T1392)),ISNUMBER(SEARCH("sai code",T1392)),ISNUMBER(SEARCH("Thiếu kiện",U1392))),"Kho rau","Chưa xác định"),IF(OR(T1392="Hình KDB",T1392="Hình tele",ISNUMBER(SEARCH("Hình KDB",T1392)),ISNUMBER(SEARCH("Hình tele",T1392)),ISNUMBER(SEARCH("sai code",T1392)),ISNUMBER(SEARCH("Thiếu kiện",U1392))),"Kho rau",IF(V1392="Chưa xác định","Chưa xác định",IF(OR(V1392="DC giao thiếu",V1392="TX giao thiếu kiện",V1392="Hàng không đạt CL"),"Kho rau","")))))))</f>
        <v>Kho rau</v>
      </c>
      <c r="Z1392" s="131" t="s">
        <v>745</v>
      </c>
      <c r="AA1392" s="124"/>
      <c r="AB1392" s="132"/>
      <c r="AC1392" s="133"/>
      <c r="AD1392" s="134"/>
      <c r="AE1392" s="133"/>
      <c r="AF1392" s="135" t="str">
        <f t="array" ref="AF1392">xlookup($E:$E,'CLV2'!$A:$A,'CLV2'!E:E)</f>
        <v>2.VEGETABLES</v>
      </c>
      <c r="AG1392" s="135" t="str">
        <f t="shared" si="10"/>
        <v>Pack</v>
      </c>
      <c r="AH1392" s="136">
        <f t="shared" si="11"/>
        <v>0.2</v>
      </c>
      <c r="AI1392" s="137">
        <f t="array" ref="AI1392">XLOOKUP(E1392,'Đơn giá'!A:A,'Đơn giá'!D:D)</f>
        <v>16000</v>
      </c>
      <c r="AJ1392" s="138">
        <f t="shared" si="12"/>
        <v>16000</v>
      </c>
      <c r="AK1392" s="138">
        <f t="shared" si="13"/>
        <v>0</v>
      </c>
      <c r="AL1392" s="138">
        <f t="shared" si="14"/>
        <v>0</v>
      </c>
      <c r="AM1392" s="138">
        <f t="shared" si="15"/>
        <v>16000</v>
      </c>
      <c r="AN1392" s="138">
        <f t="shared" si="16"/>
        <v>0</v>
      </c>
      <c r="AO1392" s="139" t="str">
        <f t="array" ref="AO1392">XLOOKUP($D:$D,'DS ST'!$J:$J,'DS ST'!K:K)</f>
        <v>SC002130 - Nguyễn Văn Lâm</v>
      </c>
      <c r="AP1392" s="139" t="str">
        <f t="array" ref="AP1392">XLOOKUP($D:$D,'DS ST'!$J:$J,'DS ST'!L:L)</f>
        <v>Nguyễn Thị Cà</v>
      </c>
      <c r="AQ1392" s="139" t="str">
        <f t="array" ref="AQ1392">XLOOKUP($D:$D,'DS ST'!$J:$J,'DS ST'!M:M)</f>
        <v>HCM 007</v>
      </c>
      <c r="AR1392" s="140"/>
      <c r="AS1392" s="140"/>
      <c r="AT1392" s="135" t="str">
        <f t="array" ref="AT1392">xlookup($E:$E,'CLV2'!$A:$A,'CLV2'!$F:$F)</f>
        <v>3.FRUIT VEGGIES</v>
      </c>
      <c r="AU1392" s="135" t="str">
        <f t="array" ref="AU1392">xlookup($E:$E,'CLV2'!$A:$A,'CLV2'!$G:$G)</f>
        <v>4.Cà Chua, Dưa Leo, Ớt Chuông</v>
      </c>
      <c r="AV1392" s="142"/>
      <c r="AW1392" s="143"/>
      <c r="AX1392" s="144"/>
    </row>
    <row r="1393" ht="22.5" customHeight="1">
      <c r="A1393" s="113"/>
      <c r="B1393" s="114">
        <v>46236.0</v>
      </c>
      <c r="C1393" s="115" t="s">
        <v>762</v>
      </c>
      <c r="D1393" s="116" t="str">
        <f>VLOOKUP(C1393,'DS ST'!A:B,2,0)</f>
        <v>A212</v>
      </c>
      <c r="E1393" s="117">
        <v>11026.0</v>
      </c>
      <c r="F1393" s="115" t="s">
        <v>2400</v>
      </c>
      <c r="G1393" s="115" t="s">
        <v>1208</v>
      </c>
      <c r="H1393" s="118">
        <v>10.0</v>
      </c>
      <c r="I1393" s="118">
        <v>9.0</v>
      </c>
      <c r="J1393" s="119">
        <f t="shared" si="4"/>
        <v>1</v>
      </c>
      <c r="K1393" s="115" t="s">
        <v>6032</v>
      </c>
      <c r="L1393" s="121" t="str">
        <f t="shared" si="5"/>
        <v>PT160291411026</v>
      </c>
      <c r="M1393" s="219" t="s">
        <v>6033</v>
      </c>
      <c r="N1393" s="122"/>
      <c r="O1393" s="122"/>
      <c r="P1393" s="119">
        <f t="shared" si="6"/>
        <v>1</v>
      </c>
      <c r="Q1393" s="124"/>
      <c r="R1393" s="124"/>
      <c r="S1393" s="124"/>
      <c r="T1393" s="125" t="s">
        <v>695</v>
      </c>
      <c r="U1393" s="126" t="s">
        <v>697</v>
      </c>
      <c r="V1393" s="127" t="s">
        <v>1500</v>
      </c>
      <c r="W1393" s="129" t="str">
        <f t="shared" si="7"/>
        <v/>
      </c>
      <c r="X1393" s="129" t="str">
        <f t="shared" si="73"/>
        <v/>
      </c>
      <c r="Y1393" s="130" t="str">
        <f t="shared" si="81"/>
        <v>Kho rau</v>
      </c>
      <c r="Z1393" s="131" t="s">
        <v>745</v>
      </c>
      <c r="AA1393" s="124"/>
      <c r="AB1393" s="132"/>
      <c r="AC1393" s="133"/>
      <c r="AD1393" s="134"/>
      <c r="AE1393" s="133"/>
      <c r="AF1393" s="135" t="str">
        <f t="array" ref="AF1393">xlookup($E:$E,'CLV2'!$A:$A,'CLV2'!E:E)</f>
        <v>2.VEGETABLES</v>
      </c>
      <c r="AG1393" s="135" t="str">
        <f t="shared" si="10"/>
        <v>Pack</v>
      </c>
      <c r="AH1393" s="136">
        <f t="shared" si="11"/>
        <v>0.1</v>
      </c>
      <c r="AI1393" s="137">
        <f t="array" ref="AI1393">XLOOKUP(E1393,'Đơn giá'!A:A,'Đơn giá'!D:D)</f>
        <v>11000</v>
      </c>
      <c r="AJ1393" s="138">
        <f t="shared" si="12"/>
        <v>11000</v>
      </c>
      <c r="AK1393" s="138">
        <f t="shared" si="13"/>
        <v>0</v>
      </c>
      <c r="AL1393" s="138">
        <f t="shared" si="14"/>
        <v>0</v>
      </c>
      <c r="AM1393" s="138">
        <f t="shared" si="15"/>
        <v>11000</v>
      </c>
      <c r="AN1393" s="138">
        <f t="shared" si="16"/>
        <v>0</v>
      </c>
      <c r="AO1393" s="139" t="str">
        <f t="array" ref="AO1393">XLOOKUP($D:$D,'DS ST'!$J:$J,'DS ST'!K:K)</f>
        <v>SC002130 - Nguyễn Văn Lâm</v>
      </c>
      <c r="AP1393" s="139" t="str">
        <f t="array" ref="AP1393">XLOOKUP($D:$D,'DS ST'!$J:$J,'DS ST'!L:L)</f>
        <v>Nguyễn Thị Cà</v>
      </c>
      <c r="AQ1393" s="139" t="str">
        <f t="array" ref="AQ1393">XLOOKUP($D:$D,'DS ST'!$J:$J,'DS ST'!M:M)</f>
        <v>HCM 007</v>
      </c>
      <c r="AR1393" s="140"/>
      <c r="AS1393" s="140"/>
      <c r="AT1393" s="135" t="str">
        <f t="array" ref="AT1393">xlookup($E:$E,'CLV2'!$A:$A,'CLV2'!$F:$F)</f>
        <v>3.ROOT VEGGIES</v>
      </c>
      <c r="AU1393" s="135" t="str">
        <f t="array" ref="AU1393">xlookup($E:$E,'CLV2'!$A:$A,'CLV2'!$G:$G)</f>
        <v>4.Cà Rốt</v>
      </c>
      <c r="AV1393" s="142"/>
      <c r="AW1393" s="143"/>
      <c r="AX1393" s="144"/>
    </row>
    <row r="1394" ht="22.5" customHeight="1">
      <c r="A1394" s="113"/>
      <c r="B1394" s="114">
        <v>46236.0</v>
      </c>
      <c r="C1394" s="115" t="s">
        <v>762</v>
      </c>
      <c r="D1394" s="116" t="str">
        <f>VLOOKUP(C1394,'DS ST'!A:B,2,0)</f>
        <v>A212</v>
      </c>
      <c r="E1394" s="117">
        <v>1101003.0</v>
      </c>
      <c r="F1394" s="115" t="s">
        <v>1984</v>
      </c>
      <c r="G1394" s="115" t="s">
        <v>104</v>
      </c>
      <c r="H1394" s="118">
        <v>12.4</v>
      </c>
      <c r="I1394" s="118">
        <v>12.3</v>
      </c>
      <c r="J1394" s="119">
        <f t="shared" si="4"/>
        <v>0.1</v>
      </c>
      <c r="K1394" s="115" t="s">
        <v>6032</v>
      </c>
      <c r="L1394" s="121" t="str">
        <f t="shared" si="5"/>
        <v>PT16029141101003</v>
      </c>
      <c r="M1394" s="219" t="s">
        <v>6033</v>
      </c>
      <c r="N1394" s="122">
        <v>0.09999999999999964</v>
      </c>
      <c r="O1394" s="122"/>
      <c r="P1394" s="119">
        <f t="shared" si="6"/>
        <v>0</v>
      </c>
      <c r="Q1394" s="124"/>
      <c r="R1394" s="124"/>
      <c r="S1394" s="124"/>
      <c r="T1394" s="125" t="s">
        <v>695</v>
      </c>
      <c r="U1394" s="126" t="s">
        <v>697</v>
      </c>
      <c r="V1394" s="127" t="s">
        <v>492</v>
      </c>
      <c r="W1394" s="129" t="str">
        <f t="shared" si="7"/>
        <v>Hao hụt</v>
      </c>
      <c r="X1394" s="129" t="str">
        <f t="shared" si="73"/>
        <v/>
      </c>
      <c r="Y1394" s="154" t="s">
        <v>499</v>
      </c>
      <c r="Z1394" s="131" t="s">
        <v>745</v>
      </c>
      <c r="AA1394" s="124"/>
      <c r="AB1394" s="132"/>
      <c r="AC1394" s="133"/>
      <c r="AD1394" s="134"/>
      <c r="AE1394" s="133"/>
      <c r="AF1394" s="135" t="str">
        <f t="array" ref="AF1394">xlookup($E:$E,'CLV2'!$A:$A,'CLV2'!E:E)</f>
        <v>2.FRUITS</v>
      </c>
      <c r="AG1394" s="135" t="str">
        <f t="shared" si="10"/>
        <v>KG</v>
      </c>
      <c r="AH1394" s="136">
        <f t="shared" si="11"/>
        <v>0.008064516129</v>
      </c>
      <c r="AI1394" s="137">
        <f t="array" ref="AI1394">XLOOKUP(E1394,'Đơn giá'!A:A,'Đơn giá'!D:D)</f>
        <v>24000</v>
      </c>
      <c r="AJ1394" s="138">
        <f t="shared" si="12"/>
        <v>2400</v>
      </c>
      <c r="AK1394" s="138">
        <f t="shared" si="13"/>
        <v>2400</v>
      </c>
      <c r="AL1394" s="138">
        <f t="shared" si="14"/>
        <v>0</v>
      </c>
      <c r="AM1394" s="138">
        <f t="shared" si="15"/>
        <v>0</v>
      </c>
      <c r="AN1394" s="138">
        <f t="shared" si="16"/>
        <v>0</v>
      </c>
      <c r="AO1394" s="139" t="str">
        <f t="array" ref="AO1394">XLOOKUP($D:$D,'DS ST'!$J:$J,'DS ST'!K:K)</f>
        <v>SC002130 - Nguyễn Văn Lâm</v>
      </c>
      <c r="AP1394" s="139" t="str">
        <f t="array" ref="AP1394">XLOOKUP($D:$D,'DS ST'!$J:$J,'DS ST'!L:L)</f>
        <v>Nguyễn Thị Cà</v>
      </c>
      <c r="AQ1394" s="139" t="str">
        <f t="array" ref="AQ1394">XLOOKUP($D:$D,'DS ST'!$J:$J,'DS ST'!M:M)</f>
        <v>HCM 007</v>
      </c>
      <c r="AR1394" s="140"/>
      <c r="AS1394" s="140"/>
      <c r="AT1394" s="135" t="str">
        <f t="array" ref="AT1394">xlookup($E:$E,'CLV2'!$A:$A,'CLV2'!$F:$F)</f>
        <v>3.LOCAL FRUITS</v>
      </c>
      <c r="AU1394" s="135" t="str">
        <f t="array" ref="AU1394">xlookup($E:$E,'CLV2'!$A:$A,'CLV2'!$G:$G)</f>
        <v>4.Dưa Hấu</v>
      </c>
      <c r="AV1394" s="142"/>
      <c r="AW1394" s="143"/>
      <c r="AX1394" s="144"/>
    </row>
    <row r="1395" ht="22.5" customHeight="1">
      <c r="A1395" s="113"/>
      <c r="B1395" s="114">
        <v>46236.0</v>
      </c>
      <c r="C1395" s="115" t="s">
        <v>762</v>
      </c>
      <c r="D1395" s="116" t="str">
        <f>VLOOKUP(C1395,'DS ST'!A:B,2,0)</f>
        <v>A212</v>
      </c>
      <c r="E1395" s="117">
        <v>1101079.0</v>
      </c>
      <c r="F1395" s="115" t="s">
        <v>2047</v>
      </c>
      <c r="G1395" s="115" t="s">
        <v>104</v>
      </c>
      <c r="H1395" s="118">
        <v>3.1</v>
      </c>
      <c r="I1395" s="118">
        <v>3.08</v>
      </c>
      <c r="J1395" s="119">
        <f t="shared" si="4"/>
        <v>0.02</v>
      </c>
      <c r="K1395" s="115" t="s">
        <v>6032</v>
      </c>
      <c r="L1395" s="121" t="str">
        <f t="shared" si="5"/>
        <v>PT16029141101079</v>
      </c>
      <c r="M1395" s="219" t="s">
        <v>6033</v>
      </c>
      <c r="N1395" s="122">
        <v>0.020000000000000018</v>
      </c>
      <c r="O1395" s="122"/>
      <c r="P1395" s="119">
        <f t="shared" si="6"/>
        <v>0</v>
      </c>
      <c r="Q1395" s="124"/>
      <c r="R1395" s="124"/>
      <c r="S1395" s="124"/>
      <c r="T1395" s="125" t="s">
        <v>695</v>
      </c>
      <c r="U1395" s="126" t="s">
        <v>697</v>
      </c>
      <c r="V1395" s="127" t="s">
        <v>492</v>
      </c>
      <c r="W1395" s="129" t="str">
        <f t="shared" si="7"/>
        <v>Hao hụt</v>
      </c>
      <c r="X1395" s="129" t="str">
        <f t="shared" si="73"/>
        <v/>
      </c>
      <c r="Y1395" s="154" t="s">
        <v>499</v>
      </c>
      <c r="Z1395" s="131" t="s">
        <v>745</v>
      </c>
      <c r="AA1395" s="124"/>
      <c r="AB1395" s="132"/>
      <c r="AC1395" s="133"/>
      <c r="AD1395" s="134"/>
      <c r="AE1395" s="133"/>
      <c r="AF1395" s="135" t="str">
        <f t="array" ref="AF1395">xlookup($E:$E,'CLV2'!$A:$A,'CLV2'!E:E)</f>
        <v>2.FRUITS</v>
      </c>
      <c r="AG1395" s="135" t="str">
        <f t="shared" si="10"/>
        <v>KG</v>
      </c>
      <c r="AH1395" s="136">
        <f t="shared" si="11"/>
        <v>0.006451612903</v>
      </c>
      <c r="AI1395" s="137">
        <f t="array" ref="AI1395">XLOOKUP(E1395,'Đơn giá'!A:A,'Đơn giá'!D:D)</f>
        <v>69416</v>
      </c>
      <c r="AJ1395" s="138">
        <f t="shared" si="12"/>
        <v>1388.32</v>
      </c>
      <c r="AK1395" s="138">
        <f t="shared" si="13"/>
        <v>1388.32</v>
      </c>
      <c r="AL1395" s="138">
        <f t="shared" si="14"/>
        <v>0</v>
      </c>
      <c r="AM1395" s="138">
        <f t="shared" si="15"/>
        <v>0</v>
      </c>
      <c r="AN1395" s="138">
        <f t="shared" si="16"/>
        <v>0</v>
      </c>
      <c r="AO1395" s="139" t="str">
        <f t="array" ref="AO1395">XLOOKUP($D:$D,'DS ST'!$J:$J,'DS ST'!K:K)</f>
        <v>SC002130 - Nguyễn Văn Lâm</v>
      </c>
      <c r="AP1395" s="139" t="str">
        <f t="array" ref="AP1395">XLOOKUP($D:$D,'DS ST'!$J:$J,'DS ST'!L:L)</f>
        <v>Nguyễn Thị Cà</v>
      </c>
      <c r="AQ1395" s="139" t="str">
        <f t="array" ref="AQ1395">XLOOKUP($D:$D,'DS ST'!$J:$J,'DS ST'!M:M)</f>
        <v>HCM 007</v>
      </c>
      <c r="AR1395" s="140"/>
      <c r="AS1395" s="140"/>
      <c r="AT1395" s="135" t="str">
        <f t="array" ref="AT1395">xlookup($E:$E,'CLV2'!$A:$A,'CLV2'!$F:$F)</f>
        <v>3.LOCAL FRUITS</v>
      </c>
      <c r="AU1395" s="135" t="str">
        <f t="array" ref="AU1395">xlookup($E:$E,'CLV2'!$A:$A,'CLV2'!$G:$G)</f>
        <v>4.Bơ</v>
      </c>
      <c r="AV1395" s="142"/>
      <c r="AW1395" s="143"/>
      <c r="AX1395" s="144"/>
    </row>
    <row r="1396" ht="22.5" customHeight="1">
      <c r="A1396" s="113"/>
      <c r="B1396" s="114">
        <v>46236.0</v>
      </c>
      <c r="C1396" s="115" t="s">
        <v>762</v>
      </c>
      <c r="D1396" s="116" t="str">
        <f>VLOOKUP(C1396,'DS ST'!A:B,2,0)</f>
        <v>A212</v>
      </c>
      <c r="E1396" s="117">
        <v>1101366.0</v>
      </c>
      <c r="F1396" s="115" t="s">
        <v>1804</v>
      </c>
      <c r="G1396" s="115" t="s">
        <v>104</v>
      </c>
      <c r="H1396" s="118">
        <v>4.8</v>
      </c>
      <c r="I1396" s="118">
        <v>4.58</v>
      </c>
      <c r="J1396" s="119">
        <f t="shared" si="4"/>
        <v>0.22</v>
      </c>
      <c r="K1396" s="115" t="s">
        <v>6032</v>
      </c>
      <c r="L1396" s="121" t="str">
        <f t="shared" si="5"/>
        <v>PT16029141101366</v>
      </c>
      <c r="M1396" s="219" t="s">
        <v>6033</v>
      </c>
      <c r="N1396" s="122">
        <v>0.21999999999999975</v>
      </c>
      <c r="O1396" s="122"/>
      <c r="P1396" s="119">
        <f t="shared" si="6"/>
        <v>0</v>
      </c>
      <c r="Q1396" s="124"/>
      <c r="R1396" s="124"/>
      <c r="S1396" s="124"/>
      <c r="T1396" s="125" t="s">
        <v>695</v>
      </c>
      <c r="U1396" s="126" t="s">
        <v>697</v>
      </c>
      <c r="V1396" s="127" t="s">
        <v>492</v>
      </c>
      <c r="W1396" s="129" t="str">
        <f t="shared" si="7"/>
        <v>Hao hụt</v>
      </c>
      <c r="X1396" s="129" t="str">
        <f t="shared" si="73"/>
        <v/>
      </c>
      <c r="Y1396" s="154" t="s">
        <v>499</v>
      </c>
      <c r="Z1396" s="131" t="s">
        <v>745</v>
      </c>
      <c r="AA1396" s="124"/>
      <c r="AB1396" s="132"/>
      <c r="AC1396" s="133"/>
      <c r="AD1396" s="134"/>
      <c r="AE1396" s="133"/>
      <c r="AF1396" s="135" t="str">
        <f t="array" ref="AF1396">xlookup($E:$E,'CLV2'!$A:$A,'CLV2'!E:E)</f>
        <v>2.VEGETABLES</v>
      </c>
      <c r="AG1396" s="135" t="str">
        <f t="shared" si="10"/>
        <v>KG</v>
      </c>
      <c r="AH1396" s="136">
        <f t="shared" si="11"/>
        <v>0.04583333333</v>
      </c>
      <c r="AI1396" s="137">
        <f t="array" ref="AI1396">XLOOKUP(E1396,'Đơn giá'!A:A,'Đơn giá'!D:D)</f>
        <v>55000</v>
      </c>
      <c r="AJ1396" s="138">
        <f t="shared" si="12"/>
        <v>12100</v>
      </c>
      <c r="AK1396" s="138">
        <f t="shared" si="13"/>
        <v>12100</v>
      </c>
      <c r="AL1396" s="138">
        <f t="shared" si="14"/>
        <v>0</v>
      </c>
      <c r="AM1396" s="138">
        <f t="shared" si="15"/>
        <v>0</v>
      </c>
      <c r="AN1396" s="138">
        <f t="shared" si="16"/>
        <v>0</v>
      </c>
      <c r="AO1396" s="139" t="str">
        <f t="array" ref="AO1396">XLOOKUP($D:$D,'DS ST'!$J:$J,'DS ST'!K:K)</f>
        <v>SC002130 - Nguyễn Văn Lâm</v>
      </c>
      <c r="AP1396" s="139" t="str">
        <f t="array" ref="AP1396">XLOOKUP($D:$D,'DS ST'!$J:$J,'DS ST'!L:L)</f>
        <v>Nguyễn Thị Cà</v>
      </c>
      <c r="AQ1396" s="139" t="str">
        <f t="array" ref="AQ1396">XLOOKUP($D:$D,'DS ST'!$J:$J,'DS ST'!M:M)</f>
        <v>HCM 007</v>
      </c>
      <c r="AR1396" s="140"/>
      <c r="AS1396" s="140"/>
      <c r="AT1396" s="135" t="str">
        <f t="array" ref="AT1396">xlookup($E:$E,'CLV2'!$A:$A,'CLV2'!$F:$F)</f>
        <v>3.LEAFY VEGGIES</v>
      </c>
      <c r="AU1396" s="135" t="str">
        <f t="array" ref="AU1396">xlookup($E:$E,'CLV2'!$A:$A,'CLV2'!$G:$G)</f>
        <v>4.Rau Ăn Bông</v>
      </c>
      <c r="AV1396" s="142"/>
      <c r="AW1396" s="143"/>
      <c r="AX1396" s="144"/>
    </row>
    <row r="1397" ht="22.5" customHeight="1">
      <c r="A1397" s="113"/>
      <c r="B1397" s="114">
        <v>46236.0</v>
      </c>
      <c r="C1397" s="115" t="s">
        <v>769</v>
      </c>
      <c r="D1397" s="116" t="str">
        <f>VLOOKUP(C1397,'DS ST'!A:B,2,0)</f>
        <v>A218</v>
      </c>
      <c r="E1397" s="117">
        <v>1100992.0</v>
      </c>
      <c r="F1397" s="115" t="s">
        <v>641</v>
      </c>
      <c r="G1397" s="115" t="s">
        <v>104</v>
      </c>
      <c r="H1397" s="118">
        <v>10.1</v>
      </c>
      <c r="I1397" s="118">
        <v>10.0</v>
      </c>
      <c r="J1397" s="119">
        <f t="shared" si="4"/>
        <v>0.1</v>
      </c>
      <c r="K1397" s="115" t="s">
        <v>6034</v>
      </c>
      <c r="L1397" s="121" t="str">
        <f t="shared" si="5"/>
        <v>PT16029131100992</v>
      </c>
      <c r="M1397" s="219" t="s">
        <v>6035</v>
      </c>
      <c r="N1397" s="122">
        <v>0.09999999999999964</v>
      </c>
      <c r="O1397" s="122"/>
      <c r="P1397" s="119">
        <f t="shared" si="6"/>
        <v>0</v>
      </c>
      <c r="Q1397" s="124"/>
      <c r="R1397" s="124"/>
      <c r="S1397" s="124"/>
      <c r="T1397" s="125" t="s">
        <v>695</v>
      </c>
      <c r="U1397" s="126" t="s">
        <v>697</v>
      </c>
      <c r="V1397" s="127" t="s">
        <v>492</v>
      </c>
      <c r="W1397" s="129" t="str">
        <f t="shared" si="7"/>
        <v>Hao hụt</v>
      </c>
      <c r="X1397" s="129" t="str">
        <f t="shared" si="73"/>
        <v/>
      </c>
      <c r="Y1397" s="154" t="s">
        <v>499</v>
      </c>
      <c r="Z1397" s="131" t="s">
        <v>745</v>
      </c>
      <c r="AA1397" s="124"/>
      <c r="AB1397" s="132"/>
      <c r="AC1397" s="133"/>
      <c r="AD1397" s="134"/>
      <c r="AE1397" s="133"/>
      <c r="AF1397" s="135" t="str">
        <f t="array" ref="AF1397">xlookup($E:$E,'CLV2'!$A:$A,'CLV2'!E:E)</f>
        <v>2.FRUITS</v>
      </c>
      <c r="AG1397" s="135" t="str">
        <f t="shared" si="10"/>
        <v>KG</v>
      </c>
      <c r="AH1397" s="136">
        <f t="shared" si="11"/>
        <v>0.009900990099</v>
      </c>
      <c r="AI1397" s="137">
        <f t="array" ref="AI1397">XLOOKUP(E1397,'Đơn giá'!A:A,'Đơn giá'!D:D)</f>
        <v>37000</v>
      </c>
      <c r="AJ1397" s="138">
        <f t="shared" si="12"/>
        <v>3700</v>
      </c>
      <c r="AK1397" s="138">
        <f t="shared" si="13"/>
        <v>3700</v>
      </c>
      <c r="AL1397" s="138">
        <f t="shared" si="14"/>
        <v>0</v>
      </c>
      <c r="AM1397" s="138">
        <f t="shared" si="15"/>
        <v>0</v>
      </c>
      <c r="AN1397" s="138">
        <f t="shared" si="16"/>
        <v>0</v>
      </c>
      <c r="AO1397" s="139" t="str">
        <f t="array" ref="AO1397">XLOOKUP($D:$D,'DS ST'!$J:$J,'DS ST'!K:K)</f>
        <v>#N/A</v>
      </c>
      <c r="AP1397" s="139" t="str">
        <f t="array" ref="AP1397">XLOOKUP($D:$D,'DS ST'!$J:$J,'DS ST'!L:L)</f>
        <v>#N/A</v>
      </c>
      <c r="AQ1397" s="139" t="str">
        <f t="array" ref="AQ1397">XLOOKUP($D:$D,'DS ST'!$J:$J,'DS ST'!M:M)</f>
        <v>#N/A</v>
      </c>
      <c r="AR1397" s="140"/>
      <c r="AS1397" s="140"/>
      <c r="AT1397" s="135" t="str">
        <f t="array" ref="AT1397">xlookup($E:$E,'CLV2'!$A:$A,'CLV2'!$F:$F)</f>
        <v>3.LOCAL FRUITS</v>
      </c>
      <c r="AU1397" s="135" t="str">
        <f t="array" ref="AU1397">xlookup($E:$E,'CLV2'!$A:$A,'CLV2'!$G:$G)</f>
        <v>4.Dưa Lưới</v>
      </c>
      <c r="AV1397" s="142"/>
      <c r="AW1397" s="143"/>
      <c r="AX1397" s="144"/>
    </row>
    <row r="1398" ht="22.5" customHeight="1">
      <c r="A1398" s="113"/>
      <c r="B1398" s="114">
        <v>46236.0</v>
      </c>
      <c r="C1398" s="115" t="s">
        <v>769</v>
      </c>
      <c r="D1398" s="116" t="str">
        <f>VLOOKUP(C1398,'DS ST'!A:B,2,0)</f>
        <v>A218</v>
      </c>
      <c r="E1398" s="117">
        <v>1101079.0</v>
      </c>
      <c r="F1398" s="115" t="s">
        <v>2047</v>
      </c>
      <c r="G1398" s="115" t="s">
        <v>104</v>
      </c>
      <c r="H1398" s="118">
        <v>6.0</v>
      </c>
      <c r="I1398" s="118">
        <v>5.955</v>
      </c>
      <c r="J1398" s="119">
        <f t="shared" si="4"/>
        <v>0.045</v>
      </c>
      <c r="K1398" s="115" t="s">
        <v>6034</v>
      </c>
      <c r="L1398" s="121" t="str">
        <f t="shared" si="5"/>
        <v>PT16029131101079</v>
      </c>
      <c r="M1398" s="219" t="s">
        <v>6035</v>
      </c>
      <c r="N1398" s="122">
        <v>0.04499999999999993</v>
      </c>
      <c r="O1398" s="122"/>
      <c r="P1398" s="119">
        <f t="shared" si="6"/>
        <v>0</v>
      </c>
      <c r="Q1398" s="124"/>
      <c r="R1398" s="124"/>
      <c r="S1398" s="124"/>
      <c r="T1398" s="125" t="s">
        <v>695</v>
      </c>
      <c r="U1398" s="126" t="s">
        <v>697</v>
      </c>
      <c r="V1398" s="127" t="s">
        <v>492</v>
      </c>
      <c r="W1398" s="129" t="str">
        <f t="shared" si="7"/>
        <v>Hao hụt</v>
      </c>
      <c r="X1398" s="129" t="str">
        <f t="shared" si="73"/>
        <v/>
      </c>
      <c r="Y1398" s="154" t="s">
        <v>499</v>
      </c>
      <c r="Z1398" s="131" t="s">
        <v>745</v>
      </c>
      <c r="AA1398" s="124"/>
      <c r="AB1398" s="132"/>
      <c r="AC1398" s="133"/>
      <c r="AD1398" s="134"/>
      <c r="AE1398" s="133"/>
      <c r="AF1398" s="135" t="str">
        <f t="array" ref="AF1398">xlookup($E:$E,'CLV2'!$A:$A,'CLV2'!E:E)</f>
        <v>2.FRUITS</v>
      </c>
      <c r="AG1398" s="135" t="str">
        <f t="shared" si="10"/>
        <v>KG</v>
      </c>
      <c r="AH1398" s="136">
        <f t="shared" si="11"/>
        <v>0.0075</v>
      </c>
      <c r="AI1398" s="137">
        <f t="array" ref="AI1398">XLOOKUP(E1398,'Đơn giá'!A:A,'Đơn giá'!D:D)</f>
        <v>69416</v>
      </c>
      <c r="AJ1398" s="138">
        <f t="shared" si="12"/>
        <v>3123.72</v>
      </c>
      <c r="AK1398" s="138">
        <f t="shared" si="13"/>
        <v>3123.72</v>
      </c>
      <c r="AL1398" s="138">
        <f t="shared" si="14"/>
        <v>0</v>
      </c>
      <c r="AM1398" s="138">
        <f t="shared" si="15"/>
        <v>0</v>
      </c>
      <c r="AN1398" s="138">
        <f t="shared" si="16"/>
        <v>0</v>
      </c>
      <c r="AO1398" s="139" t="str">
        <f t="array" ref="AO1398">XLOOKUP($D:$D,'DS ST'!$J:$J,'DS ST'!K:K)</f>
        <v>#N/A</v>
      </c>
      <c r="AP1398" s="139" t="str">
        <f t="array" ref="AP1398">XLOOKUP($D:$D,'DS ST'!$J:$J,'DS ST'!L:L)</f>
        <v>#N/A</v>
      </c>
      <c r="AQ1398" s="139" t="str">
        <f t="array" ref="AQ1398">XLOOKUP($D:$D,'DS ST'!$J:$J,'DS ST'!M:M)</f>
        <v>#N/A</v>
      </c>
      <c r="AR1398" s="140"/>
      <c r="AS1398" s="140"/>
      <c r="AT1398" s="135" t="str">
        <f t="array" ref="AT1398">xlookup($E:$E,'CLV2'!$A:$A,'CLV2'!$F:$F)</f>
        <v>3.LOCAL FRUITS</v>
      </c>
      <c r="AU1398" s="135" t="str">
        <f t="array" ref="AU1398">xlookup($E:$E,'CLV2'!$A:$A,'CLV2'!$G:$G)</f>
        <v>4.Bơ</v>
      </c>
      <c r="AV1398" s="142"/>
      <c r="AW1398" s="143"/>
      <c r="AX1398" s="144"/>
    </row>
    <row r="1399" ht="22.5" customHeight="1">
      <c r="A1399" s="113"/>
      <c r="B1399" s="114">
        <v>46236.0</v>
      </c>
      <c r="C1399" s="115" t="s">
        <v>777</v>
      </c>
      <c r="D1399" s="116" t="str">
        <f>VLOOKUP(C1399,'DS ST'!A:B,2,0)</f>
        <v>A221</v>
      </c>
      <c r="E1399" s="117">
        <v>1100992.0</v>
      </c>
      <c r="F1399" s="115" t="s">
        <v>641</v>
      </c>
      <c r="G1399" s="115" t="s">
        <v>104</v>
      </c>
      <c r="H1399" s="118">
        <v>10.0</v>
      </c>
      <c r="I1399" s="118">
        <v>9.92</v>
      </c>
      <c r="J1399" s="119">
        <f t="shared" si="4"/>
        <v>0.08</v>
      </c>
      <c r="K1399" s="115" t="s">
        <v>6036</v>
      </c>
      <c r="L1399" s="121" t="str">
        <f t="shared" si="5"/>
        <v>PT16029121100992</v>
      </c>
      <c r="M1399" s="219" t="s">
        <v>6037</v>
      </c>
      <c r="N1399" s="122">
        <v>0.08000000000000007</v>
      </c>
      <c r="O1399" s="122"/>
      <c r="P1399" s="119">
        <f t="shared" si="6"/>
        <v>0</v>
      </c>
      <c r="Q1399" s="124"/>
      <c r="R1399" s="124"/>
      <c r="S1399" s="124"/>
      <c r="T1399" s="125" t="s">
        <v>695</v>
      </c>
      <c r="U1399" s="126" t="s">
        <v>697</v>
      </c>
      <c r="V1399" s="127" t="s">
        <v>492</v>
      </c>
      <c r="W1399" s="129" t="str">
        <f t="shared" si="7"/>
        <v>Hao hụt</v>
      </c>
      <c r="X1399" s="129" t="str">
        <f t="shared" si="73"/>
        <v/>
      </c>
      <c r="Y1399" s="154" t="s">
        <v>499</v>
      </c>
      <c r="Z1399" s="131" t="s">
        <v>745</v>
      </c>
      <c r="AA1399" s="124"/>
      <c r="AB1399" s="132"/>
      <c r="AC1399" s="133"/>
      <c r="AD1399" s="134"/>
      <c r="AE1399" s="133"/>
      <c r="AF1399" s="135" t="str">
        <f t="array" ref="AF1399">xlookup($E:$E,'CLV2'!$A:$A,'CLV2'!E:E)</f>
        <v>2.FRUITS</v>
      </c>
      <c r="AG1399" s="135" t="str">
        <f t="shared" si="10"/>
        <v>KG</v>
      </c>
      <c r="AH1399" s="136">
        <f t="shared" si="11"/>
        <v>0.008</v>
      </c>
      <c r="AI1399" s="137">
        <f t="array" ref="AI1399">XLOOKUP(E1399,'Đơn giá'!A:A,'Đơn giá'!D:D)</f>
        <v>37000</v>
      </c>
      <c r="AJ1399" s="138">
        <f t="shared" si="12"/>
        <v>2960</v>
      </c>
      <c r="AK1399" s="138">
        <f t="shared" si="13"/>
        <v>2960</v>
      </c>
      <c r="AL1399" s="138">
        <f t="shared" si="14"/>
        <v>0</v>
      </c>
      <c r="AM1399" s="138">
        <f t="shared" si="15"/>
        <v>0</v>
      </c>
      <c r="AN1399" s="138">
        <f t="shared" si="16"/>
        <v>0</v>
      </c>
      <c r="AO1399" s="139" t="str">
        <f t="array" ref="AO1399">XLOOKUP($D:$D,'DS ST'!$J:$J,'DS ST'!K:K)</f>
        <v>#N/A</v>
      </c>
      <c r="AP1399" s="139" t="str">
        <f t="array" ref="AP1399">XLOOKUP($D:$D,'DS ST'!$J:$J,'DS ST'!L:L)</f>
        <v>#N/A</v>
      </c>
      <c r="AQ1399" s="139" t="str">
        <f t="array" ref="AQ1399">XLOOKUP($D:$D,'DS ST'!$J:$J,'DS ST'!M:M)</f>
        <v>#N/A</v>
      </c>
      <c r="AR1399" s="140"/>
      <c r="AS1399" s="140"/>
      <c r="AT1399" s="135" t="str">
        <f t="array" ref="AT1399">xlookup($E:$E,'CLV2'!$A:$A,'CLV2'!$F:$F)</f>
        <v>3.LOCAL FRUITS</v>
      </c>
      <c r="AU1399" s="135" t="str">
        <f t="array" ref="AU1399">xlookup($E:$E,'CLV2'!$A:$A,'CLV2'!$G:$G)</f>
        <v>4.Dưa Lưới</v>
      </c>
      <c r="AV1399" s="142"/>
      <c r="AW1399" s="143"/>
      <c r="AX1399" s="144"/>
    </row>
    <row r="1400" ht="22.5" customHeight="1">
      <c r="A1400" s="113"/>
      <c r="B1400" s="114">
        <v>46236.0</v>
      </c>
      <c r="C1400" s="115" t="s">
        <v>777</v>
      </c>
      <c r="D1400" s="116" t="str">
        <f>VLOOKUP(C1400,'DS ST'!A:B,2,0)</f>
        <v>A221</v>
      </c>
      <c r="E1400" s="117">
        <v>1101003.0</v>
      </c>
      <c r="F1400" s="115" t="s">
        <v>1984</v>
      </c>
      <c r="G1400" s="115" t="s">
        <v>104</v>
      </c>
      <c r="H1400" s="118">
        <v>14.3</v>
      </c>
      <c r="I1400" s="118">
        <v>14.2</v>
      </c>
      <c r="J1400" s="119">
        <f t="shared" si="4"/>
        <v>0.1</v>
      </c>
      <c r="K1400" s="115" t="s">
        <v>6036</v>
      </c>
      <c r="L1400" s="121" t="str">
        <f t="shared" si="5"/>
        <v>PT16029121101003</v>
      </c>
      <c r="M1400" s="219" t="s">
        <v>6037</v>
      </c>
      <c r="N1400" s="122">
        <v>0.10000000000000142</v>
      </c>
      <c r="O1400" s="122"/>
      <c r="P1400" s="119">
        <f t="shared" si="6"/>
        <v>0</v>
      </c>
      <c r="Q1400" s="124"/>
      <c r="R1400" s="124"/>
      <c r="S1400" s="124"/>
      <c r="T1400" s="125" t="s">
        <v>695</v>
      </c>
      <c r="U1400" s="126" t="s">
        <v>697</v>
      </c>
      <c r="V1400" s="127" t="s">
        <v>492</v>
      </c>
      <c r="W1400" s="129" t="str">
        <f t="shared" si="7"/>
        <v>Hao hụt</v>
      </c>
      <c r="X1400" s="129" t="str">
        <f t="shared" si="73"/>
        <v/>
      </c>
      <c r="Y1400" s="154" t="s">
        <v>499</v>
      </c>
      <c r="Z1400" s="131" t="s">
        <v>745</v>
      </c>
      <c r="AA1400" s="124"/>
      <c r="AB1400" s="132"/>
      <c r="AC1400" s="133"/>
      <c r="AD1400" s="134"/>
      <c r="AE1400" s="133"/>
      <c r="AF1400" s="135" t="str">
        <f t="array" ref="AF1400">xlookup($E:$E,'CLV2'!$A:$A,'CLV2'!E:E)</f>
        <v>2.FRUITS</v>
      </c>
      <c r="AG1400" s="135" t="str">
        <f t="shared" si="10"/>
        <v>KG</v>
      </c>
      <c r="AH1400" s="136">
        <f t="shared" si="11"/>
        <v>0.006993006993</v>
      </c>
      <c r="AI1400" s="137">
        <f t="array" ref="AI1400">XLOOKUP(E1400,'Đơn giá'!A:A,'Đơn giá'!D:D)</f>
        <v>24000</v>
      </c>
      <c r="AJ1400" s="138">
        <f t="shared" si="12"/>
        <v>2400</v>
      </c>
      <c r="AK1400" s="138">
        <f t="shared" si="13"/>
        <v>2400</v>
      </c>
      <c r="AL1400" s="138">
        <f t="shared" si="14"/>
        <v>0</v>
      </c>
      <c r="AM1400" s="138">
        <f t="shared" si="15"/>
        <v>0</v>
      </c>
      <c r="AN1400" s="138">
        <f t="shared" si="16"/>
        <v>0</v>
      </c>
      <c r="AO1400" s="139" t="str">
        <f t="array" ref="AO1400">XLOOKUP($D:$D,'DS ST'!$J:$J,'DS ST'!K:K)</f>
        <v>#N/A</v>
      </c>
      <c r="AP1400" s="139" t="str">
        <f t="array" ref="AP1400">XLOOKUP($D:$D,'DS ST'!$J:$J,'DS ST'!L:L)</f>
        <v>#N/A</v>
      </c>
      <c r="AQ1400" s="139" t="str">
        <f t="array" ref="AQ1400">XLOOKUP($D:$D,'DS ST'!$J:$J,'DS ST'!M:M)</f>
        <v>#N/A</v>
      </c>
      <c r="AR1400" s="140"/>
      <c r="AS1400" s="140"/>
      <c r="AT1400" s="135" t="str">
        <f t="array" ref="AT1400">xlookup($E:$E,'CLV2'!$A:$A,'CLV2'!$F:$F)</f>
        <v>3.LOCAL FRUITS</v>
      </c>
      <c r="AU1400" s="135" t="str">
        <f t="array" ref="AU1400">xlookup($E:$E,'CLV2'!$A:$A,'CLV2'!$G:$G)</f>
        <v>4.Dưa Hấu</v>
      </c>
      <c r="AV1400" s="142"/>
      <c r="AW1400" s="143"/>
      <c r="AX1400" s="144"/>
    </row>
    <row r="1401" ht="22.5" customHeight="1">
      <c r="A1401" s="113"/>
      <c r="B1401" s="114">
        <v>46237.0</v>
      </c>
      <c r="C1401" s="115" t="s">
        <v>758</v>
      </c>
      <c r="D1401" s="116" t="str">
        <f>VLOOKUP(C1401,'DS ST'!A:B,2,0)</f>
        <v>A209</v>
      </c>
      <c r="E1401" s="117">
        <v>11665.0</v>
      </c>
      <c r="F1401" s="115" t="s">
        <v>2588</v>
      </c>
      <c r="G1401" s="115" t="s">
        <v>29</v>
      </c>
      <c r="H1401" s="118">
        <v>1.0</v>
      </c>
      <c r="I1401" s="118">
        <v>0.0</v>
      </c>
      <c r="J1401" s="119">
        <f t="shared" si="4"/>
        <v>1</v>
      </c>
      <c r="K1401" s="115" t="s">
        <v>6038</v>
      </c>
      <c r="L1401" s="121" t="str">
        <f t="shared" si="5"/>
        <v>PT160846011665</v>
      </c>
      <c r="M1401" s="219" t="s">
        <v>6039</v>
      </c>
      <c r="N1401" s="122"/>
      <c r="O1401" s="122"/>
      <c r="P1401" s="119">
        <f t="shared" si="6"/>
        <v>1</v>
      </c>
      <c r="Q1401" s="124"/>
      <c r="R1401" s="124"/>
      <c r="S1401" s="124"/>
      <c r="T1401" s="125"/>
      <c r="U1401" s="126" t="s">
        <v>697</v>
      </c>
      <c r="V1401" s="127" t="s">
        <v>1500</v>
      </c>
      <c r="W1401" s="129" t="str">
        <f t="shared" si="7"/>
        <v/>
      </c>
      <c r="X1401" s="129" t="str">
        <f t="shared" si="73"/>
        <v/>
      </c>
      <c r="Y1401" s="130" t="str">
        <f t="shared" ref="Y1401:Y1402" si="82">IF(N(P1401)&lt;=0,"",IF(OR(T1401="Hình KDB",T1401="Hình tele",ISNUMBER(SEARCH("Hình KDB",T1401)),ISNUMBER(SEARCH("Hình tele",T1401)),ISNUMBER(SEARCH("sai code",T1401)),ISNUMBER(SEARCH("Thiếu kiện",U1401))),"Kho rau",IF(AND(T1401&lt;&gt;"Hình KDB",T1401&lt;&gt;"Hình tele"),"Chưa xác định",IF(N(O1401)&gt;0,IF(OR(T1401="Hình KDB",T1401="Hình tele",ISNUMBER(SEARCH("Hình KDB",T1401)),ISNUMBER(SEARCH("Hình tele",T1401)),ISNUMBER(SEARCH("sai code",T1401)),ISNUMBER(SEARCH("Thiếu kiện",U1401))),"Kho rau","Chưa xác định"),IF(OR(T1401="Hình KDB",T1401="Hình tele",ISNUMBER(SEARCH("Hình KDB",T1401)),ISNUMBER(SEARCH("Hình tele",T1401)),ISNUMBER(SEARCH("sai code",T1401)),ISNUMBER(SEARCH("Thiếu kiện",U1401))),"Kho rau",IF(V1401="Chưa xác định","Chưa xác định",IF(OR(V1401="DC giao thiếu",V1401="TX giao thiếu kiện",V1401="Hàng không đạt CL"),"Kho rau","")))))))</f>
        <v>Chưa xác định</v>
      </c>
      <c r="Z1401" s="131" t="s">
        <v>3828</v>
      </c>
      <c r="AA1401" s="124"/>
      <c r="AB1401" s="132"/>
      <c r="AC1401" s="133"/>
      <c r="AD1401" s="134"/>
      <c r="AE1401" s="133"/>
      <c r="AF1401" s="135" t="str">
        <f t="array" ref="AF1401">xlookup($E:$E,'CLV2'!$A:$A,'CLV2'!E:E)</f>
        <v>2.VEGETABLES</v>
      </c>
      <c r="AG1401" s="135" t="str">
        <f t="shared" si="10"/>
        <v>Pack</v>
      </c>
      <c r="AH1401" s="136">
        <f t="shared" si="11"/>
        <v>1</v>
      </c>
      <c r="AI1401" s="137">
        <f t="array" ref="AI1401">XLOOKUP(E1401,'Đơn giá'!A:A,'Đơn giá'!D:D)</f>
        <v>6256</v>
      </c>
      <c r="AJ1401" s="138">
        <f t="shared" si="12"/>
        <v>6256</v>
      </c>
      <c r="AK1401" s="138">
        <f t="shared" si="13"/>
        <v>0</v>
      </c>
      <c r="AL1401" s="138">
        <f t="shared" si="14"/>
        <v>0</v>
      </c>
      <c r="AM1401" s="138">
        <f t="shared" si="15"/>
        <v>0</v>
      </c>
      <c r="AN1401" s="138">
        <f t="shared" si="16"/>
        <v>6256</v>
      </c>
      <c r="AO1401" s="139" t="str">
        <f t="array" ref="AO1401">XLOOKUP($D:$D,'DS ST'!$J:$J,'DS ST'!K:K)</f>
        <v>#N/A</v>
      </c>
      <c r="AP1401" s="139" t="str">
        <f t="array" ref="AP1401">XLOOKUP($D:$D,'DS ST'!$J:$J,'DS ST'!L:L)</f>
        <v>#N/A</v>
      </c>
      <c r="AQ1401" s="139" t="str">
        <f t="array" ref="AQ1401">XLOOKUP($D:$D,'DS ST'!$J:$J,'DS ST'!M:M)</f>
        <v>#N/A</v>
      </c>
      <c r="AR1401" s="140"/>
      <c r="AS1401" s="140"/>
      <c r="AT1401" s="135" t="str">
        <f t="array" ref="AT1401">xlookup($E:$E,'CLV2'!$A:$A,'CLV2'!$F:$F)</f>
        <v>3.HERBS</v>
      </c>
      <c r="AU1401" s="135" t="str">
        <f t="array" ref="AU1401">xlookup($E:$E,'CLV2'!$A:$A,'CLV2'!$G:$G)</f>
        <v>4.Rau Thơm, Rau Nêm</v>
      </c>
      <c r="AV1401" s="142"/>
      <c r="AW1401" s="143"/>
      <c r="AX1401" s="144"/>
    </row>
    <row r="1402" ht="22.5" customHeight="1">
      <c r="A1402" s="113"/>
      <c r="B1402" s="114">
        <v>46237.0</v>
      </c>
      <c r="C1402" s="115" t="s">
        <v>576</v>
      </c>
      <c r="D1402" s="116" t="str">
        <f>VLOOKUP(C1402,'DS ST'!A:B,2,0)</f>
        <v>A167</v>
      </c>
      <c r="E1402" s="117">
        <v>11024.0</v>
      </c>
      <c r="F1402" s="115" t="s">
        <v>3389</v>
      </c>
      <c r="G1402" s="115" t="s">
        <v>29</v>
      </c>
      <c r="H1402" s="118">
        <v>2.0</v>
      </c>
      <c r="I1402" s="118">
        <v>1.0</v>
      </c>
      <c r="J1402" s="119">
        <f t="shared" si="4"/>
        <v>1</v>
      </c>
      <c r="K1402" s="115" t="s">
        <v>6040</v>
      </c>
      <c r="L1402" s="121" t="str">
        <f t="shared" si="5"/>
        <v>PT160856611024</v>
      </c>
      <c r="M1402" s="219" t="s">
        <v>6041</v>
      </c>
      <c r="N1402" s="122"/>
      <c r="O1402" s="122"/>
      <c r="P1402" s="119">
        <f t="shared" si="6"/>
        <v>1</v>
      </c>
      <c r="Q1402" s="124"/>
      <c r="R1402" s="124"/>
      <c r="S1402" s="124"/>
      <c r="T1402" s="125"/>
      <c r="U1402" s="126" t="s">
        <v>697</v>
      </c>
      <c r="V1402" s="127" t="s">
        <v>1500</v>
      </c>
      <c r="W1402" s="129" t="str">
        <f t="shared" si="7"/>
        <v/>
      </c>
      <c r="X1402" s="129" t="str">
        <f t="shared" si="73"/>
        <v/>
      </c>
      <c r="Y1402" s="130" t="str">
        <f t="shared" si="82"/>
        <v>Chưa xác định</v>
      </c>
      <c r="Z1402" s="131" t="s">
        <v>3828</v>
      </c>
      <c r="AA1402" s="124"/>
      <c r="AB1402" s="132"/>
      <c r="AC1402" s="133"/>
      <c r="AD1402" s="134"/>
      <c r="AE1402" s="133"/>
      <c r="AF1402" s="135" t="str">
        <f t="array" ref="AF1402">xlookup($E:$E,'CLV2'!$A:$A,'CLV2'!E:E)</f>
        <v>2.VEGETABLES</v>
      </c>
      <c r="AG1402" s="135" t="str">
        <f t="shared" si="10"/>
        <v>Pack</v>
      </c>
      <c r="AH1402" s="136">
        <f t="shared" si="11"/>
        <v>0.5</v>
      </c>
      <c r="AI1402" s="137">
        <f t="array" ref="AI1402">XLOOKUP(E1402,'Đơn giá'!A:A,'Đơn giá'!D:D)</f>
        <v>8000</v>
      </c>
      <c r="AJ1402" s="138">
        <f t="shared" si="12"/>
        <v>8000</v>
      </c>
      <c r="AK1402" s="138">
        <f t="shared" si="13"/>
        <v>0</v>
      </c>
      <c r="AL1402" s="138">
        <f t="shared" si="14"/>
        <v>0</v>
      </c>
      <c r="AM1402" s="138">
        <f t="shared" si="15"/>
        <v>0</v>
      </c>
      <c r="AN1402" s="138">
        <f t="shared" si="16"/>
        <v>8000</v>
      </c>
      <c r="AO1402" s="139" t="str">
        <f t="array" ref="AO1402">XLOOKUP($D:$D,'DS ST'!$J:$J,'DS ST'!K:K)</f>
        <v>SC006728 - Nguyễn Đình Vũ</v>
      </c>
      <c r="AP1402" s="139" t="str">
        <f t="array" ref="AP1402">XLOOKUP($D:$D,'DS ST'!$J:$J,'DS ST'!L:L)</f>
        <v>Nguyễn Thị Cà</v>
      </c>
      <c r="AQ1402" s="139" t="str">
        <f t="array" ref="AQ1402">XLOOKUP($D:$D,'DS ST'!$J:$J,'DS ST'!M:M)</f>
        <v>HCM 006</v>
      </c>
      <c r="AR1402" s="140"/>
      <c r="AS1402" s="140"/>
      <c r="AT1402" s="135" t="str">
        <f t="array" ref="AT1402">xlookup($E:$E,'CLV2'!$A:$A,'CLV2'!$F:$F)</f>
        <v>3.HERBS</v>
      </c>
      <c r="AU1402" s="135" t="str">
        <f t="array" ref="AU1402">xlookup($E:$E,'CLV2'!$A:$A,'CLV2'!$G:$G)</f>
        <v>4.Rau Thơm, Rau Nêm</v>
      </c>
      <c r="AV1402" s="142"/>
      <c r="AW1402" s="143"/>
      <c r="AX1402" s="144"/>
    </row>
    <row r="1403" ht="22.5" customHeight="1">
      <c r="A1403" s="113"/>
      <c r="B1403" s="114">
        <v>46237.0</v>
      </c>
      <c r="C1403" s="115" t="s">
        <v>1166</v>
      </c>
      <c r="D1403" s="116" t="str">
        <f>VLOOKUP(C1403,'DS ST'!A:B,2,0)</f>
        <v>Q50</v>
      </c>
      <c r="E1403" s="117">
        <v>1101366.0</v>
      </c>
      <c r="F1403" s="115" t="s">
        <v>1804</v>
      </c>
      <c r="G1403" s="115" t="s">
        <v>104</v>
      </c>
      <c r="H1403" s="118">
        <v>4.1</v>
      </c>
      <c r="I1403" s="118">
        <v>4.05</v>
      </c>
      <c r="J1403" s="119">
        <f t="shared" si="4"/>
        <v>0.05</v>
      </c>
      <c r="K1403" s="115" t="s">
        <v>6042</v>
      </c>
      <c r="L1403" s="121" t="str">
        <f t="shared" si="5"/>
        <v>PT16085651101366</v>
      </c>
      <c r="M1403" s="219" t="s">
        <v>6043</v>
      </c>
      <c r="N1403" s="122">
        <v>0.04999999999999982</v>
      </c>
      <c r="O1403" s="122"/>
      <c r="P1403" s="119">
        <f t="shared" si="6"/>
        <v>0</v>
      </c>
      <c r="Q1403" s="124"/>
      <c r="R1403" s="124"/>
      <c r="S1403" s="124"/>
      <c r="T1403" s="125"/>
      <c r="U1403" s="126" t="s">
        <v>697</v>
      </c>
      <c r="V1403" s="127" t="s">
        <v>492</v>
      </c>
      <c r="W1403" s="129" t="str">
        <f t="shared" si="7"/>
        <v>Hao hụt</v>
      </c>
      <c r="X1403" s="129" t="str">
        <f t="shared" si="73"/>
        <v/>
      </c>
      <c r="Y1403" s="154" t="s">
        <v>499</v>
      </c>
      <c r="Z1403" s="131" t="s">
        <v>3828</v>
      </c>
      <c r="AA1403" s="124"/>
      <c r="AB1403" s="132"/>
      <c r="AC1403" s="133"/>
      <c r="AD1403" s="134"/>
      <c r="AE1403" s="133"/>
      <c r="AF1403" s="135" t="str">
        <f t="array" ref="AF1403">xlookup($E:$E,'CLV2'!$A:$A,'CLV2'!E:E)</f>
        <v>2.VEGETABLES</v>
      </c>
      <c r="AG1403" s="135" t="str">
        <f t="shared" si="10"/>
        <v>KG</v>
      </c>
      <c r="AH1403" s="136">
        <f t="shared" si="11"/>
        <v>0.01219512195</v>
      </c>
      <c r="AI1403" s="137">
        <f t="array" ref="AI1403">XLOOKUP(E1403,'Đơn giá'!A:A,'Đơn giá'!D:D)</f>
        <v>55000</v>
      </c>
      <c r="AJ1403" s="138">
        <f t="shared" si="12"/>
        <v>2750</v>
      </c>
      <c r="AK1403" s="138">
        <f t="shared" si="13"/>
        <v>2750</v>
      </c>
      <c r="AL1403" s="138">
        <f t="shared" si="14"/>
        <v>0</v>
      </c>
      <c r="AM1403" s="138">
        <f t="shared" si="15"/>
        <v>0</v>
      </c>
      <c r="AN1403" s="138">
        <f t="shared" si="16"/>
        <v>0</v>
      </c>
      <c r="AO1403" s="139" t="str">
        <f t="array" ref="AO1403">XLOOKUP($D:$D,'DS ST'!$J:$J,'DS ST'!K:K)</f>
        <v>SC005255 - Hồng Trọng Nghĩa</v>
      </c>
      <c r="AP1403" s="139" t="str">
        <f t="array" ref="AP1403">XLOOKUP($D:$D,'DS ST'!$J:$J,'DS ST'!L:L)</f>
        <v>Võ Thị Huệ</v>
      </c>
      <c r="AQ1403" s="139" t="str">
        <f t="array" ref="AQ1403">XLOOKUP($D:$D,'DS ST'!$J:$J,'DS ST'!M:M)</f>
        <v>HCM 022</v>
      </c>
      <c r="AR1403" s="140"/>
      <c r="AS1403" s="140"/>
      <c r="AT1403" s="135" t="str">
        <f t="array" ref="AT1403">xlookup($E:$E,'CLV2'!$A:$A,'CLV2'!$F:$F)</f>
        <v>3.LEAFY VEGGIES</v>
      </c>
      <c r="AU1403" s="135" t="str">
        <f t="array" ref="AU1403">xlookup($E:$E,'CLV2'!$A:$A,'CLV2'!$G:$G)</f>
        <v>4.Rau Ăn Bông</v>
      </c>
      <c r="AV1403" s="142"/>
      <c r="AW1403" s="143"/>
      <c r="AX1403" s="144"/>
    </row>
    <row r="1404" ht="22.5" customHeight="1">
      <c r="A1404" s="113"/>
      <c r="B1404" s="114">
        <v>46237.0</v>
      </c>
      <c r="C1404" s="115" t="s">
        <v>1166</v>
      </c>
      <c r="D1404" s="116" t="str">
        <f>VLOOKUP(C1404,'DS ST'!A:B,2,0)</f>
        <v>Q50</v>
      </c>
      <c r="E1404" s="117">
        <v>1102981.0</v>
      </c>
      <c r="F1404" s="115" t="s">
        <v>5260</v>
      </c>
      <c r="G1404" s="115" t="s">
        <v>104</v>
      </c>
      <c r="H1404" s="118">
        <v>3.1</v>
      </c>
      <c r="I1404" s="118">
        <v>3.0</v>
      </c>
      <c r="J1404" s="119">
        <f t="shared" si="4"/>
        <v>0.1</v>
      </c>
      <c r="K1404" s="115" t="s">
        <v>6042</v>
      </c>
      <c r="L1404" s="121" t="str">
        <f t="shared" si="5"/>
        <v>PT16085651102981</v>
      </c>
      <c r="M1404" s="219" t="s">
        <v>6043</v>
      </c>
      <c r="N1404" s="122">
        <v>0.10000000000000009</v>
      </c>
      <c r="O1404" s="122"/>
      <c r="P1404" s="119">
        <f t="shared" si="6"/>
        <v>0</v>
      </c>
      <c r="Q1404" s="124"/>
      <c r="R1404" s="124"/>
      <c r="S1404" s="124"/>
      <c r="T1404" s="125"/>
      <c r="U1404" s="126" t="s">
        <v>697</v>
      </c>
      <c r="V1404" s="127" t="s">
        <v>492</v>
      </c>
      <c r="W1404" s="129" t="str">
        <f t="shared" si="7"/>
        <v>Hao hụt</v>
      </c>
      <c r="X1404" s="129" t="str">
        <f t="shared" si="73"/>
        <v/>
      </c>
      <c r="Y1404" s="154" t="s">
        <v>499</v>
      </c>
      <c r="Z1404" s="131" t="s">
        <v>3828</v>
      </c>
      <c r="AA1404" s="124"/>
      <c r="AB1404" s="132"/>
      <c r="AC1404" s="133"/>
      <c r="AD1404" s="134"/>
      <c r="AE1404" s="133"/>
      <c r="AF1404" s="135" t="str">
        <f t="array" ref="AF1404">xlookup($E:$E,'CLV2'!$A:$A,'CLV2'!E:E)</f>
        <v>2.FRUITS</v>
      </c>
      <c r="AG1404" s="135" t="str">
        <f t="shared" si="10"/>
        <v>KG</v>
      </c>
      <c r="AH1404" s="136">
        <f t="shared" si="11"/>
        <v>0.03225806452</v>
      </c>
      <c r="AI1404" s="137" t="str">
        <f t="array" ref="AI1404">XLOOKUP(E1404,'Đơn giá'!A:A,'Đơn giá'!D:D)</f>
        <v>#N/A</v>
      </c>
      <c r="AJ1404" s="138" t="str">
        <f t="shared" si="12"/>
        <v>#N/A</v>
      </c>
      <c r="AK1404" s="138" t="str">
        <f t="shared" si="13"/>
        <v>#N/A</v>
      </c>
      <c r="AL1404" s="138">
        <f t="shared" si="14"/>
        <v>0</v>
      </c>
      <c r="AM1404" s="138" t="str">
        <f t="shared" si="15"/>
        <v>#N/A</v>
      </c>
      <c r="AN1404" s="138">
        <f t="shared" si="16"/>
        <v>0</v>
      </c>
      <c r="AO1404" s="139" t="str">
        <f t="array" ref="AO1404">XLOOKUP($D:$D,'DS ST'!$J:$J,'DS ST'!K:K)</f>
        <v>SC005255 - Hồng Trọng Nghĩa</v>
      </c>
      <c r="AP1404" s="139" t="str">
        <f t="array" ref="AP1404">XLOOKUP($D:$D,'DS ST'!$J:$J,'DS ST'!L:L)</f>
        <v>Võ Thị Huệ</v>
      </c>
      <c r="AQ1404" s="139" t="str">
        <f t="array" ref="AQ1404">XLOOKUP($D:$D,'DS ST'!$J:$J,'DS ST'!M:M)</f>
        <v>HCM 022</v>
      </c>
      <c r="AR1404" s="140"/>
      <c r="AS1404" s="140"/>
      <c r="AT1404" s="135" t="str">
        <f t="array" ref="AT1404">xlookup($E:$E,'CLV2'!$A:$A,'CLV2'!$F:$F)</f>
        <v>3.LOCAL FRUITS</v>
      </c>
      <c r="AU1404" s="135" t="str">
        <f t="array" ref="AU1404">xlookup($E:$E,'CLV2'!$A:$A,'CLV2'!$G:$G)</f>
        <v>4.Bơ</v>
      </c>
      <c r="AV1404" s="142"/>
      <c r="AW1404" s="143"/>
      <c r="AX1404" s="144"/>
    </row>
    <row r="1405" ht="22.5" customHeight="1">
      <c r="A1405" s="113"/>
      <c r="B1405" s="114">
        <v>46237.0</v>
      </c>
      <c r="C1405" s="115" t="s">
        <v>510</v>
      </c>
      <c r="D1405" s="116" t="str">
        <f>VLOOKUP(C1405,'DS ST'!A:B,2,0)</f>
        <v>A157</v>
      </c>
      <c r="E1405" s="117">
        <v>11669.0</v>
      </c>
      <c r="F1405" s="115" t="s">
        <v>2700</v>
      </c>
      <c r="G1405" s="115" t="s">
        <v>29</v>
      </c>
      <c r="H1405" s="118">
        <v>1.0</v>
      </c>
      <c r="I1405" s="118">
        <v>0.0</v>
      </c>
      <c r="J1405" s="119">
        <f t="shared" si="4"/>
        <v>1</v>
      </c>
      <c r="K1405" s="115" t="s">
        <v>6044</v>
      </c>
      <c r="L1405" s="121" t="str">
        <f t="shared" si="5"/>
        <v>PT160856311669</v>
      </c>
      <c r="M1405" s="219" t="s">
        <v>6045</v>
      </c>
      <c r="N1405" s="122"/>
      <c r="O1405" s="122"/>
      <c r="P1405" s="119">
        <f t="shared" si="6"/>
        <v>1</v>
      </c>
      <c r="Q1405" s="124"/>
      <c r="R1405" s="124"/>
      <c r="S1405" s="124"/>
      <c r="T1405" s="125"/>
      <c r="U1405" s="126" t="s">
        <v>697</v>
      </c>
      <c r="V1405" s="127" t="s">
        <v>1500</v>
      </c>
      <c r="W1405" s="129" t="str">
        <f t="shared" si="7"/>
        <v/>
      </c>
      <c r="X1405" s="129" t="str">
        <f t="shared" si="73"/>
        <v/>
      </c>
      <c r="Y1405" s="130" t="str">
        <f>IF(N(P1405)&lt;=0,"",IF(OR(T1405="Hình KDB",T1405="Hình tele",ISNUMBER(SEARCH("Hình KDB",T1405)),ISNUMBER(SEARCH("Hình tele",T1405)),ISNUMBER(SEARCH("sai code",T1405)),ISNUMBER(SEARCH("Thiếu kiện",U1405))),"Kho rau",IF(AND(T1405&lt;&gt;"Hình KDB",T1405&lt;&gt;"Hình tele"),"Chưa xác định",IF(N(O1405)&gt;0,IF(OR(T1405="Hình KDB",T1405="Hình tele",ISNUMBER(SEARCH("Hình KDB",T1405)),ISNUMBER(SEARCH("Hình tele",T1405)),ISNUMBER(SEARCH("sai code",T1405)),ISNUMBER(SEARCH("Thiếu kiện",U1405))),"Kho rau","Chưa xác định"),IF(OR(T1405="Hình KDB",T1405="Hình tele",ISNUMBER(SEARCH("Hình KDB",T1405)),ISNUMBER(SEARCH("Hình tele",T1405)),ISNUMBER(SEARCH("sai code",T1405)),ISNUMBER(SEARCH("Thiếu kiện",U1405))),"Kho rau",IF(V1405="Chưa xác định","Chưa xác định",IF(OR(V1405="DC giao thiếu",V1405="TX giao thiếu kiện",V1405="Hàng không đạt CL"),"Kho rau","")))))))</f>
        <v>Chưa xác định</v>
      </c>
      <c r="Z1405" s="131" t="s">
        <v>3828</v>
      </c>
      <c r="AA1405" s="124"/>
      <c r="AB1405" s="132"/>
      <c r="AC1405" s="133"/>
      <c r="AD1405" s="134"/>
      <c r="AE1405" s="133"/>
      <c r="AF1405" s="135" t="str">
        <f t="array" ref="AF1405">xlookup($E:$E,'CLV2'!$A:$A,'CLV2'!E:E)</f>
        <v>2.VEGETABLES</v>
      </c>
      <c r="AG1405" s="135" t="str">
        <f t="shared" si="10"/>
        <v>Pack</v>
      </c>
      <c r="AH1405" s="136">
        <f t="shared" si="11"/>
        <v>1</v>
      </c>
      <c r="AI1405" s="137">
        <f t="array" ref="AI1405">XLOOKUP(E1405,'Đơn giá'!A:A,'Đơn giá'!D:D)</f>
        <v>8000</v>
      </c>
      <c r="AJ1405" s="138">
        <f t="shared" si="12"/>
        <v>8000</v>
      </c>
      <c r="AK1405" s="138">
        <f t="shared" si="13"/>
        <v>0</v>
      </c>
      <c r="AL1405" s="138">
        <f t="shared" si="14"/>
        <v>0</v>
      </c>
      <c r="AM1405" s="138">
        <f t="shared" si="15"/>
        <v>0</v>
      </c>
      <c r="AN1405" s="138">
        <f t="shared" si="16"/>
        <v>8000</v>
      </c>
      <c r="AO1405" s="139" t="str">
        <f t="array" ref="AO1405">XLOOKUP($D:$D,'DS ST'!$J:$J,'DS ST'!K:K)</f>
        <v>SC003242 - Võ Văn Phi Hùng</v>
      </c>
      <c r="AP1405" s="139" t="str">
        <f t="array" ref="AP1405">XLOOKUP($D:$D,'DS ST'!$J:$J,'DS ST'!L:L)</f>
        <v>Võ Thị Huệ</v>
      </c>
      <c r="AQ1405" s="139" t="str">
        <f t="array" ref="AQ1405">XLOOKUP($D:$D,'DS ST'!$J:$J,'DS ST'!M:M)</f>
        <v>HCM 029</v>
      </c>
      <c r="AR1405" s="140"/>
      <c r="AS1405" s="140"/>
      <c r="AT1405" s="135" t="str">
        <f t="array" ref="AT1405">xlookup($E:$E,'CLV2'!$A:$A,'CLV2'!$F:$F)</f>
        <v>3.LEAFY VEGGIES</v>
      </c>
      <c r="AU1405" s="135" t="str">
        <f t="array" ref="AU1405">xlookup($E:$E,'CLV2'!$A:$A,'CLV2'!$G:$G)</f>
        <v>4.Rau Ăn Thân, Lá Khác</v>
      </c>
      <c r="AV1405" s="142"/>
      <c r="AW1405" s="143"/>
      <c r="AX1405" s="144"/>
    </row>
    <row r="1406" ht="22.5" customHeight="1">
      <c r="A1406" s="113"/>
      <c r="B1406" s="114">
        <v>46237.0</v>
      </c>
      <c r="C1406" s="115" t="s">
        <v>510</v>
      </c>
      <c r="D1406" s="116" t="str">
        <f>VLOOKUP(C1406,'DS ST'!A:B,2,0)</f>
        <v>A157</v>
      </c>
      <c r="E1406" s="117">
        <v>1100917.0</v>
      </c>
      <c r="F1406" s="115" t="s">
        <v>928</v>
      </c>
      <c r="G1406" s="115" t="s">
        <v>104</v>
      </c>
      <c r="H1406" s="118">
        <v>7.8</v>
      </c>
      <c r="I1406" s="118">
        <v>7.79</v>
      </c>
      <c r="J1406" s="119">
        <f t="shared" si="4"/>
        <v>0.01</v>
      </c>
      <c r="K1406" s="115" t="s">
        <v>6044</v>
      </c>
      <c r="L1406" s="121" t="str">
        <f t="shared" si="5"/>
        <v>PT16085631100917</v>
      </c>
      <c r="M1406" s="219" t="s">
        <v>6045</v>
      </c>
      <c r="N1406" s="122">
        <v>0.009999999999999787</v>
      </c>
      <c r="O1406" s="122"/>
      <c r="P1406" s="119">
        <f t="shared" si="6"/>
        <v>0</v>
      </c>
      <c r="Q1406" s="124"/>
      <c r="R1406" s="124"/>
      <c r="S1406" s="124"/>
      <c r="T1406" s="125"/>
      <c r="U1406" s="126" t="s">
        <v>697</v>
      </c>
      <c r="V1406" s="127" t="s">
        <v>492</v>
      </c>
      <c r="W1406" s="129" t="str">
        <f t="shared" si="7"/>
        <v>Hao hụt</v>
      </c>
      <c r="X1406" s="129" t="str">
        <f t="shared" si="73"/>
        <v/>
      </c>
      <c r="Y1406" s="154" t="s">
        <v>499</v>
      </c>
      <c r="Z1406" s="131" t="s">
        <v>3828</v>
      </c>
      <c r="AA1406" s="124"/>
      <c r="AB1406" s="132"/>
      <c r="AC1406" s="133"/>
      <c r="AD1406" s="134"/>
      <c r="AE1406" s="133"/>
      <c r="AF1406" s="135" t="str">
        <f t="array" ref="AF1406">xlookup($E:$E,'CLV2'!$A:$A,'CLV2'!E:E)</f>
        <v>2.VEGETABLES</v>
      </c>
      <c r="AG1406" s="135" t="str">
        <f t="shared" si="10"/>
        <v>KG</v>
      </c>
      <c r="AH1406" s="136">
        <f t="shared" si="11"/>
        <v>0.001282051282</v>
      </c>
      <c r="AI1406" s="137">
        <f t="array" ref="AI1406">XLOOKUP(E1406,'Đơn giá'!A:A,'Đơn giá'!D:D)</f>
        <v>24500</v>
      </c>
      <c r="AJ1406" s="138">
        <f t="shared" si="12"/>
        <v>245</v>
      </c>
      <c r="AK1406" s="138">
        <f t="shared" si="13"/>
        <v>245</v>
      </c>
      <c r="AL1406" s="138">
        <f t="shared" si="14"/>
        <v>0</v>
      </c>
      <c r="AM1406" s="138">
        <f t="shared" si="15"/>
        <v>0</v>
      </c>
      <c r="AN1406" s="138">
        <f t="shared" si="16"/>
        <v>0</v>
      </c>
      <c r="AO1406" s="139" t="str">
        <f t="array" ref="AO1406">XLOOKUP($D:$D,'DS ST'!$J:$J,'DS ST'!K:K)</f>
        <v>SC003242 - Võ Văn Phi Hùng</v>
      </c>
      <c r="AP1406" s="139" t="str">
        <f t="array" ref="AP1406">XLOOKUP($D:$D,'DS ST'!$J:$J,'DS ST'!L:L)</f>
        <v>Võ Thị Huệ</v>
      </c>
      <c r="AQ1406" s="139" t="str">
        <f t="array" ref="AQ1406">XLOOKUP($D:$D,'DS ST'!$J:$J,'DS ST'!M:M)</f>
        <v>HCM 029</v>
      </c>
      <c r="AR1406" s="140"/>
      <c r="AS1406" s="140"/>
      <c r="AT1406" s="135" t="str">
        <f t="array" ref="AT1406">xlookup($E:$E,'CLV2'!$A:$A,'CLV2'!$F:$F)</f>
        <v>3.FRUIT VEGGIES</v>
      </c>
      <c r="AU1406" s="135" t="str">
        <f t="array" ref="AU1406">xlookup($E:$E,'CLV2'!$A:$A,'CLV2'!$G:$G)</f>
        <v>4.Bầu, Bí, Mướp</v>
      </c>
      <c r="AV1406" s="142"/>
      <c r="AW1406" s="143"/>
      <c r="AX1406" s="144"/>
    </row>
    <row r="1407" ht="22.5" customHeight="1">
      <c r="A1407" s="113"/>
      <c r="B1407" s="114">
        <v>46237.0</v>
      </c>
      <c r="C1407" s="115" t="s">
        <v>510</v>
      </c>
      <c r="D1407" s="116" t="str">
        <f>VLOOKUP(C1407,'DS ST'!A:B,2,0)</f>
        <v>A157</v>
      </c>
      <c r="E1407" s="117">
        <v>1101392.0</v>
      </c>
      <c r="F1407" s="115" t="s">
        <v>1093</v>
      </c>
      <c r="G1407" s="115" t="s">
        <v>104</v>
      </c>
      <c r="H1407" s="118">
        <v>5.0</v>
      </c>
      <c r="I1407" s="118">
        <v>4.745</v>
      </c>
      <c r="J1407" s="119">
        <f t="shared" si="4"/>
        <v>0.255</v>
      </c>
      <c r="K1407" s="115" t="s">
        <v>6044</v>
      </c>
      <c r="L1407" s="121" t="str">
        <f t="shared" si="5"/>
        <v>PT16085631101392</v>
      </c>
      <c r="M1407" s="219" t="s">
        <v>6045</v>
      </c>
      <c r="N1407" s="122">
        <v>0.2549999999999999</v>
      </c>
      <c r="O1407" s="122"/>
      <c r="P1407" s="119">
        <f t="shared" si="6"/>
        <v>0</v>
      </c>
      <c r="Q1407" s="124"/>
      <c r="R1407" s="124"/>
      <c r="S1407" s="124"/>
      <c r="T1407" s="125"/>
      <c r="U1407" s="126" t="s">
        <v>697</v>
      </c>
      <c r="V1407" s="127" t="s">
        <v>492</v>
      </c>
      <c r="W1407" s="129" t="str">
        <f t="shared" si="7"/>
        <v>Hao hụt</v>
      </c>
      <c r="X1407" s="129" t="str">
        <f t="shared" si="73"/>
        <v/>
      </c>
      <c r="Y1407" s="154" t="s">
        <v>499</v>
      </c>
      <c r="Z1407" s="131" t="s">
        <v>3828</v>
      </c>
      <c r="AA1407" s="124"/>
      <c r="AB1407" s="132"/>
      <c r="AC1407" s="133"/>
      <c r="AD1407" s="134"/>
      <c r="AE1407" s="133"/>
      <c r="AF1407" s="135" t="str">
        <f t="array" ref="AF1407">xlookup($E:$E,'CLV2'!$A:$A,'CLV2'!E:E)</f>
        <v>2.VEGETABLES</v>
      </c>
      <c r="AG1407" s="135" t="str">
        <f t="shared" si="10"/>
        <v>KG</v>
      </c>
      <c r="AH1407" s="136">
        <f t="shared" si="11"/>
        <v>0.051</v>
      </c>
      <c r="AI1407" s="137">
        <f t="array" ref="AI1407">XLOOKUP(E1407,'Đơn giá'!A:A,'Đơn giá'!D:D)</f>
        <v>48000</v>
      </c>
      <c r="AJ1407" s="138">
        <f t="shared" si="12"/>
        <v>12240</v>
      </c>
      <c r="AK1407" s="138">
        <f t="shared" si="13"/>
        <v>12240</v>
      </c>
      <c r="AL1407" s="138">
        <f t="shared" si="14"/>
        <v>0</v>
      </c>
      <c r="AM1407" s="138">
        <f t="shared" si="15"/>
        <v>0</v>
      </c>
      <c r="AN1407" s="138">
        <f t="shared" si="16"/>
        <v>0</v>
      </c>
      <c r="AO1407" s="139" t="str">
        <f t="array" ref="AO1407">XLOOKUP($D:$D,'DS ST'!$J:$J,'DS ST'!K:K)</f>
        <v>SC003242 - Võ Văn Phi Hùng</v>
      </c>
      <c r="AP1407" s="139" t="str">
        <f t="array" ref="AP1407">XLOOKUP($D:$D,'DS ST'!$J:$J,'DS ST'!L:L)</f>
        <v>Võ Thị Huệ</v>
      </c>
      <c r="AQ1407" s="139" t="str">
        <f t="array" ref="AQ1407">XLOOKUP($D:$D,'DS ST'!$J:$J,'DS ST'!M:M)</f>
        <v>HCM 029</v>
      </c>
      <c r="AR1407" s="140"/>
      <c r="AS1407" s="140"/>
      <c r="AT1407" s="135" t="str">
        <f t="array" ref="AT1407">xlookup($E:$E,'CLV2'!$A:$A,'CLV2'!$F:$F)</f>
        <v>3.FRUIT VEGGIES</v>
      </c>
      <c r="AU1407" s="135" t="str">
        <f t="array" ref="AU1407">xlookup($E:$E,'CLV2'!$A:$A,'CLV2'!$G:$G)</f>
        <v>4.Cà Chua, Dưa Leo, Ớt Chuông</v>
      </c>
      <c r="AV1407" s="142"/>
      <c r="AW1407" s="143"/>
      <c r="AX1407" s="144"/>
    </row>
    <row r="1408" ht="22.5" customHeight="1">
      <c r="A1408" s="113"/>
      <c r="B1408" s="114">
        <v>46237.0</v>
      </c>
      <c r="C1408" s="115" t="s">
        <v>510</v>
      </c>
      <c r="D1408" s="116" t="str">
        <f>VLOOKUP(C1408,'DS ST'!A:B,2,0)</f>
        <v>A157</v>
      </c>
      <c r="E1408" s="117">
        <v>1102981.0</v>
      </c>
      <c r="F1408" s="115" t="s">
        <v>5260</v>
      </c>
      <c r="G1408" s="115" t="s">
        <v>104</v>
      </c>
      <c r="H1408" s="118">
        <v>3.0</v>
      </c>
      <c r="I1408" s="118">
        <v>2.98</v>
      </c>
      <c r="J1408" s="119">
        <f t="shared" si="4"/>
        <v>0.02</v>
      </c>
      <c r="K1408" s="115" t="s">
        <v>6044</v>
      </c>
      <c r="L1408" s="121" t="str">
        <f t="shared" si="5"/>
        <v>PT16085631102981</v>
      </c>
      <c r="M1408" s="219" t="s">
        <v>6045</v>
      </c>
      <c r="N1408" s="122">
        <v>0.020000000000000018</v>
      </c>
      <c r="O1408" s="122"/>
      <c r="P1408" s="119">
        <f t="shared" si="6"/>
        <v>0</v>
      </c>
      <c r="Q1408" s="124"/>
      <c r="R1408" s="124"/>
      <c r="S1408" s="124"/>
      <c r="T1408" s="125"/>
      <c r="U1408" s="126" t="s">
        <v>697</v>
      </c>
      <c r="V1408" s="127" t="s">
        <v>492</v>
      </c>
      <c r="W1408" s="129" t="str">
        <f t="shared" si="7"/>
        <v>Hao hụt</v>
      </c>
      <c r="X1408" s="129" t="str">
        <f t="shared" si="73"/>
        <v/>
      </c>
      <c r="Y1408" s="154" t="s">
        <v>499</v>
      </c>
      <c r="Z1408" s="131" t="s">
        <v>3828</v>
      </c>
      <c r="AA1408" s="124"/>
      <c r="AB1408" s="132"/>
      <c r="AC1408" s="133"/>
      <c r="AD1408" s="134"/>
      <c r="AE1408" s="133"/>
      <c r="AF1408" s="135" t="str">
        <f t="array" ref="AF1408">xlookup($E:$E,'CLV2'!$A:$A,'CLV2'!E:E)</f>
        <v>2.FRUITS</v>
      </c>
      <c r="AG1408" s="135" t="str">
        <f t="shared" si="10"/>
        <v>KG</v>
      </c>
      <c r="AH1408" s="136">
        <f t="shared" si="11"/>
        <v>0.006666666667</v>
      </c>
      <c r="AI1408" s="137" t="str">
        <f t="array" ref="AI1408">XLOOKUP(E1408,'Đơn giá'!A:A,'Đơn giá'!D:D)</f>
        <v>#N/A</v>
      </c>
      <c r="AJ1408" s="138" t="str">
        <f t="shared" si="12"/>
        <v>#N/A</v>
      </c>
      <c r="AK1408" s="138" t="str">
        <f t="shared" si="13"/>
        <v>#N/A</v>
      </c>
      <c r="AL1408" s="138">
        <f t="shared" si="14"/>
        <v>0</v>
      </c>
      <c r="AM1408" s="138" t="str">
        <f t="shared" si="15"/>
        <v>#N/A</v>
      </c>
      <c r="AN1408" s="138">
        <f t="shared" si="16"/>
        <v>0</v>
      </c>
      <c r="AO1408" s="139" t="str">
        <f t="array" ref="AO1408">XLOOKUP($D:$D,'DS ST'!$J:$J,'DS ST'!K:K)</f>
        <v>SC003242 - Võ Văn Phi Hùng</v>
      </c>
      <c r="AP1408" s="139" t="str">
        <f t="array" ref="AP1408">XLOOKUP($D:$D,'DS ST'!$J:$J,'DS ST'!L:L)</f>
        <v>Võ Thị Huệ</v>
      </c>
      <c r="AQ1408" s="139" t="str">
        <f t="array" ref="AQ1408">XLOOKUP($D:$D,'DS ST'!$J:$J,'DS ST'!M:M)</f>
        <v>HCM 029</v>
      </c>
      <c r="AR1408" s="140"/>
      <c r="AS1408" s="140"/>
      <c r="AT1408" s="135" t="str">
        <f t="array" ref="AT1408">xlookup($E:$E,'CLV2'!$A:$A,'CLV2'!$F:$F)</f>
        <v>3.LOCAL FRUITS</v>
      </c>
      <c r="AU1408" s="135" t="str">
        <f t="array" ref="AU1408">xlookup($E:$E,'CLV2'!$A:$A,'CLV2'!$G:$G)</f>
        <v>4.Bơ</v>
      </c>
      <c r="AV1408" s="142"/>
      <c r="AW1408" s="143"/>
      <c r="AX1408" s="144"/>
    </row>
    <row r="1409" ht="22.5" customHeight="1">
      <c r="A1409" s="113"/>
      <c r="B1409" s="114">
        <v>46237.0</v>
      </c>
      <c r="C1409" s="115" t="s">
        <v>786</v>
      </c>
      <c r="D1409" s="116" t="str">
        <f>VLOOKUP(C1409,'DS ST'!A:B,2,0)</f>
        <v>A224</v>
      </c>
      <c r="E1409" s="117">
        <v>10900.0</v>
      </c>
      <c r="F1409" s="115" t="s">
        <v>727</v>
      </c>
      <c r="G1409" s="115" t="s">
        <v>29</v>
      </c>
      <c r="H1409" s="118">
        <v>3.0</v>
      </c>
      <c r="I1409" s="118">
        <v>2.0</v>
      </c>
      <c r="J1409" s="119">
        <f t="shared" si="4"/>
        <v>1</v>
      </c>
      <c r="K1409" s="115" t="s">
        <v>6046</v>
      </c>
      <c r="L1409" s="121" t="str">
        <f t="shared" si="5"/>
        <v>PT160856210900</v>
      </c>
      <c r="M1409" s="219" t="s">
        <v>6047</v>
      </c>
      <c r="N1409" s="122"/>
      <c r="O1409" s="122"/>
      <c r="P1409" s="119">
        <f t="shared" si="6"/>
        <v>1</v>
      </c>
      <c r="Q1409" s="124"/>
      <c r="R1409" s="124"/>
      <c r="S1409" s="124"/>
      <c r="T1409" s="125"/>
      <c r="U1409" s="126" t="s">
        <v>697</v>
      </c>
      <c r="V1409" s="127" t="s">
        <v>1500</v>
      </c>
      <c r="W1409" s="129" t="str">
        <f t="shared" si="7"/>
        <v/>
      </c>
      <c r="X1409" s="129" t="str">
        <f t="shared" si="73"/>
        <v/>
      </c>
      <c r="Y1409" s="130" t="str">
        <f>IF(N(P1409)&lt;=0,"",IF(OR(T1409="Hình KDB",T1409="Hình tele",ISNUMBER(SEARCH("Hình KDB",T1409)),ISNUMBER(SEARCH("Hình tele",T1409)),ISNUMBER(SEARCH("sai code",T1409)),ISNUMBER(SEARCH("Thiếu kiện",U1409))),"Kho rau",IF(AND(T1409&lt;&gt;"Hình KDB",T1409&lt;&gt;"Hình tele"),"Chưa xác định",IF(N(O1409)&gt;0,IF(OR(T1409="Hình KDB",T1409="Hình tele",ISNUMBER(SEARCH("Hình KDB",T1409)),ISNUMBER(SEARCH("Hình tele",T1409)),ISNUMBER(SEARCH("sai code",T1409)),ISNUMBER(SEARCH("Thiếu kiện",U1409))),"Kho rau","Chưa xác định"),IF(OR(T1409="Hình KDB",T1409="Hình tele",ISNUMBER(SEARCH("Hình KDB",T1409)),ISNUMBER(SEARCH("Hình tele",T1409)),ISNUMBER(SEARCH("sai code",T1409)),ISNUMBER(SEARCH("Thiếu kiện",U1409))),"Kho rau",IF(V1409="Chưa xác định","Chưa xác định",IF(OR(V1409="DC giao thiếu",V1409="TX giao thiếu kiện",V1409="Hàng không đạt CL"),"Kho rau","")))))))</f>
        <v>Chưa xác định</v>
      </c>
      <c r="Z1409" s="131" t="s">
        <v>3828</v>
      </c>
      <c r="AA1409" s="124"/>
      <c r="AB1409" s="132"/>
      <c r="AC1409" s="133"/>
      <c r="AD1409" s="134"/>
      <c r="AE1409" s="133"/>
      <c r="AF1409" s="135" t="str">
        <f t="array" ref="AF1409">xlookup($E:$E,'CLV2'!$A:$A,'CLV2'!E:E)</f>
        <v>2.VEGETABLES</v>
      </c>
      <c r="AG1409" s="135" t="str">
        <f t="shared" si="10"/>
        <v>Pack</v>
      </c>
      <c r="AH1409" s="136">
        <f t="shared" si="11"/>
        <v>0.3333333333</v>
      </c>
      <c r="AI1409" s="137">
        <f t="array" ref="AI1409">XLOOKUP(E1409,'Đơn giá'!A:A,'Đơn giá'!D:D)</f>
        <v>10000</v>
      </c>
      <c r="AJ1409" s="138">
        <f t="shared" si="12"/>
        <v>10000</v>
      </c>
      <c r="AK1409" s="138">
        <f t="shared" si="13"/>
        <v>0</v>
      </c>
      <c r="AL1409" s="138">
        <f t="shared" si="14"/>
        <v>0</v>
      </c>
      <c r="AM1409" s="138">
        <f t="shared" si="15"/>
        <v>0</v>
      </c>
      <c r="AN1409" s="138">
        <f t="shared" si="16"/>
        <v>10000</v>
      </c>
      <c r="AO1409" s="139" t="str">
        <f t="array" ref="AO1409">XLOOKUP($D:$D,'DS ST'!$J:$J,'DS ST'!K:K)</f>
        <v/>
      </c>
      <c r="AP1409" s="139" t="str">
        <f t="array" ref="AP1409">XLOOKUP($D:$D,'DS ST'!$J:$J,'DS ST'!L:L)</f>
        <v/>
      </c>
      <c r="AQ1409" s="139" t="str">
        <f t="array" ref="AQ1409">XLOOKUP($D:$D,'DS ST'!$J:$J,'DS ST'!M:M)</f>
        <v/>
      </c>
      <c r="AR1409" s="140"/>
      <c r="AS1409" s="140"/>
      <c r="AT1409" s="135" t="str">
        <f t="array" ref="AT1409">xlookup($E:$E,'CLV2'!$A:$A,'CLV2'!$F:$F)</f>
        <v>3.LEAFY VEGGIES</v>
      </c>
      <c r="AU1409" s="135" t="str">
        <f t="array" ref="AU1409">xlookup($E:$E,'CLV2'!$A:$A,'CLV2'!$G:$G)</f>
        <v>4.Rau Cải</v>
      </c>
      <c r="AV1409" s="142"/>
      <c r="AW1409" s="143"/>
      <c r="AX1409" s="144"/>
    </row>
    <row r="1410" ht="22.5" customHeight="1">
      <c r="A1410" s="113"/>
      <c r="B1410" s="114">
        <v>46237.0</v>
      </c>
      <c r="C1410" s="115" t="s">
        <v>566</v>
      </c>
      <c r="D1410" s="116" t="str">
        <f>VLOOKUP(C1410,'DS ST'!A:B,2,0)</f>
        <v>A166</v>
      </c>
      <c r="E1410" s="117">
        <v>1101079.0</v>
      </c>
      <c r="F1410" s="115" t="s">
        <v>2047</v>
      </c>
      <c r="G1410" s="115" t="s">
        <v>104</v>
      </c>
      <c r="H1410" s="118">
        <v>3.1</v>
      </c>
      <c r="I1410" s="118">
        <v>3.06</v>
      </c>
      <c r="J1410" s="119">
        <f t="shared" si="4"/>
        <v>0.04</v>
      </c>
      <c r="K1410" s="115" t="s">
        <v>6048</v>
      </c>
      <c r="L1410" s="121" t="str">
        <f t="shared" si="5"/>
        <v>PT16085591101079</v>
      </c>
      <c r="M1410" s="219" t="s">
        <v>6049</v>
      </c>
      <c r="N1410" s="122">
        <v>0.040000000000000036</v>
      </c>
      <c r="O1410" s="122"/>
      <c r="P1410" s="119">
        <f t="shared" si="6"/>
        <v>0</v>
      </c>
      <c r="Q1410" s="124"/>
      <c r="R1410" s="124"/>
      <c r="S1410" s="124"/>
      <c r="T1410" s="125"/>
      <c r="U1410" s="126" t="s">
        <v>697</v>
      </c>
      <c r="V1410" s="127" t="s">
        <v>492</v>
      </c>
      <c r="W1410" s="129" t="str">
        <f t="shared" si="7"/>
        <v>Hao hụt</v>
      </c>
      <c r="X1410" s="129" t="str">
        <f t="shared" si="73"/>
        <v/>
      </c>
      <c r="Y1410" s="154" t="s">
        <v>499</v>
      </c>
      <c r="Z1410" s="131" t="s">
        <v>3828</v>
      </c>
      <c r="AA1410" s="124"/>
      <c r="AB1410" s="132"/>
      <c r="AC1410" s="133"/>
      <c r="AD1410" s="134"/>
      <c r="AE1410" s="133"/>
      <c r="AF1410" s="135" t="str">
        <f t="array" ref="AF1410">xlookup($E:$E,'CLV2'!$A:$A,'CLV2'!E:E)</f>
        <v>2.FRUITS</v>
      </c>
      <c r="AG1410" s="135" t="str">
        <f t="shared" si="10"/>
        <v>KG</v>
      </c>
      <c r="AH1410" s="136">
        <f t="shared" si="11"/>
        <v>0.01290322581</v>
      </c>
      <c r="AI1410" s="137">
        <f t="array" ref="AI1410">XLOOKUP(E1410,'Đơn giá'!A:A,'Đơn giá'!D:D)</f>
        <v>69416</v>
      </c>
      <c r="AJ1410" s="138">
        <f t="shared" si="12"/>
        <v>2776.64</v>
      </c>
      <c r="AK1410" s="138">
        <f t="shared" si="13"/>
        <v>2776.64</v>
      </c>
      <c r="AL1410" s="138">
        <f t="shared" si="14"/>
        <v>0</v>
      </c>
      <c r="AM1410" s="138">
        <f t="shared" si="15"/>
        <v>0</v>
      </c>
      <c r="AN1410" s="138">
        <f t="shared" si="16"/>
        <v>0</v>
      </c>
      <c r="AO1410" s="139" t="str">
        <f t="array" ref="AO1410">XLOOKUP($D:$D,'DS ST'!$J:$J,'DS ST'!K:K)</f>
        <v>SC005377 - Nguyễn Minh Thắng</v>
      </c>
      <c r="AP1410" s="139" t="str">
        <f t="array" ref="AP1410">XLOOKUP($D:$D,'DS ST'!$J:$J,'DS ST'!L:L)</f>
        <v>Võ Thị Huệ</v>
      </c>
      <c r="AQ1410" s="139" t="str">
        <f t="array" ref="AQ1410">XLOOKUP($D:$D,'DS ST'!$J:$J,'DS ST'!M:M)</f>
        <v>HCM 001</v>
      </c>
      <c r="AR1410" s="140"/>
      <c r="AS1410" s="140"/>
      <c r="AT1410" s="135" t="str">
        <f t="array" ref="AT1410">xlookup($E:$E,'CLV2'!$A:$A,'CLV2'!$F:$F)</f>
        <v>3.LOCAL FRUITS</v>
      </c>
      <c r="AU1410" s="135" t="str">
        <f t="array" ref="AU1410">xlookup($E:$E,'CLV2'!$A:$A,'CLV2'!$G:$G)</f>
        <v>4.Bơ</v>
      </c>
      <c r="AV1410" s="142"/>
      <c r="AW1410" s="143"/>
      <c r="AX1410" s="144"/>
    </row>
    <row r="1411" ht="22.5" customHeight="1">
      <c r="A1411" s="113"/>
      <c r="B1411" s="114">
        <v>46237.0</v>
      </c>
      <c r="C1411" s="115" t="s">
        <v>566</v>
      </c>
      <c r="D1411" s="116" t="str">
        <f>VLOOKUP(C1411,'DS ST'!A:B,2,0)</f>
        <v>A166</v>
      </c>
      <c r="E1411" s="117">
        <v>1101366.0</v>
      </c>
      <c r="F1411" s="115" t="s">
        <v>1804</v>
      </c>
      <c r="G1411" s="115" t="s">
        <v>104</v>
      </c>
      <c r="H1411" s="118">
        <v>4.2</v>
      </c>
      <c r="I1411" s="118">
        <v>4.12</v>
      </c>
      <c r="J1411" s="119">
        <f t="shared" si="4"/>
        <v>0.08</v>
      </c>
      <c r="K1411" s="115" t="s">
        <v>6048</v>
      </c>
      <c r="L1411" s="121" t="str">
        <f t="shared" si="5"/>
        <v>PT16085591101366</v>
      </c>
      <c r="M1411" s="219" t="s">
        <v>6049</v>
      </c>
      <c r="N1411" s="122">
        <v>0.08000000000000007</v>
      </c>
      <c r="O1411" s="122"/>
      <c r="P1411" s="119">
        <f t="shared" si="6"/>
        <v>0</v>
      </c>
      <c r="Q1411" s="124"/>
      <c r="R1411" s="124"/>
      <c r="S1411" s="124"/>
      <c r="T1411" s="125"/>
      <c r="U1411" s="126" t="s">
        <v>697</v>
      </c>
      <c r="V1411" s="127" t="s">
        <v>492</v>
      </c>
      <c r="W1411" s="129" t="str">
        <f t="shared" si="7"/>
        <v>Hao hụt</v>
      </c>
      <c r="X1411" s="129" t="str">
        <f t="shared" si="73"/>
        <v/>
      </c>
      <c r="Y1411" s="154" t="s">
        <v>499</v>
      </c>
      <c r="Z1411" s="131" t="s">
        <v>3828</v>
      </c>
      <c r="AA1411" s="124"/>
      <c r="AB1411" s="132"/>
      <c r="AC1411" s="133"/>
      <c r="AD1411" s="134"/>
      <c r="AE1411" s="133"/>
      <c r="AF1411" s="135" t="str">
        <f t="array" ref="AF1411">xlookup($E:$E,'CLV2'!$A:$A,'CLV2'!E:E)</f>
        <v>2.VEGETABLES</v>
      </c>
      <c r="AG1411" s="135" t="str">
        <f t="shared" si="10"/>
        <v>KG</v>
      </c>
      <c r="AH1411" s="136">
        <f t="shared" si="11"/>
        <v>0.01904761905</v>
      </c>
      <c r="AI1411" s="137">
        <f t="array" ref="AI1411">XLOOKUP(E1411,'Đơn giá'!A:A,'Đơn giá'!D:D)</f>
        <v>55000</v>
      </c>
      <c r="AJ1411" s="138">
        <f t="shared" si="12"/>
        <v>4400</v>
      </c>
      <c r="AK1411" s="138">
        <f t="shared" si="13"/>
        <v>4400</v>
      </c>
      <c r="AL1411" s="138">
        <f t="shared" si="14"/>
        <v>0</v>
      </c>
      <c r="AM1411" s="138">
        <f t="shared" si="15"/>
        <v>0</v>
      </c>
      <c r="AN1411" s="138">
        <f t="shared" si="16"/>
        <v>0</v>
      </c>
      <c r="AO1411" s="139" t="str">
        <f t="array" ref="AO1411">XLOOKUP($D:$D,'DS ST'!$J:$J,'DS ST'!K:K)</f>
        <v>SC005377 - Nguyễn Minh Thắng</v>
      </c>
      <c r="AP1411" s="139" t="str">
        <f t="array" ref="AP1411">XLOOKUP($D:$D,'DS ST'!$J:$J,'DS ST'!L:L)</f>
        <v>Võ Thị Huệ</v>
      </c>
      <c r="AQ1411" s="139" t="str">
        <f t="array" ref="AQ1411">XLOOKUP($D:$D,'DS ST'!$J:$J,'DS ST'!M:M)</f>
        <v>HCM 001</v>
      </c>
      <c r="AR1411" s="140"/>
      <c r="AS1411" s="140"/>
      <c r="AT1411" s="135" t="str">
        <f t="array" ref="AT1411">xlookup($E:$E,'CLV2'!$A:$A,'CLV2'!$F:$F)</f>
        <v>3.LEAFY VEGGIES</v>
      </c>
      <c r="AU1411" s="135" t="str">
        <f t="array" ref="AU1411">xlookup($E:$E,'CLV2'!$A:$A,'CLV2'!$G:$G)</f>
        <v>4.Rau Ăn Bông</v>
      </c>
      <c r="AV1411" s="142"/>
      <c r="AW1411" s="143"/>
      <c r="AX1411" s="144"/>
    </row>
    <row r="1412" ht="22.5" customHeight="1">
      <c r="A1412" s="113"/>
      <c r="B1412" s="114">
        <v>46237.0</v>
      </c>
      <c r="C1412" s="115" t="s">
        <v>790</v>
      </c>
      <c r="D1412" s="116" t="str">
        <f>VLOOKUP(C1412,'DS ST'!A:B,2,0)</f>
        <v>A225</v>
      </c>
      <c r="E1412" s="117">
        <v>11272.0</v>
      </c>
      <c r="F1412" s="115" t="s">
        <v>5229</v>
      </c>
      <c r="G1412" s="115" t="s">
        <v>29</v>
      </c>
      <c r="H1412" s="118">
        <v>2.0</v>
      </c>
      <c r="I1412" s="118">
        <v>1.0</v>
      </c>
      <c r="J1412" s="119">
        <f t="shared" si="4"/>
        <v>1</v>
      </c>
      <c r="K1412" s="115" t="s">
        <v>6050</v>
      </c>
      <c r="L1412" s="121" t="str">
        <f t="shared" si="5"/>
        <v>PT160855811272</v>
      </c>
      <c r="M1412" s="219" t="s">
        <v>6051</v>
      </c>
      <c r="N1412" s="122"/>
      <c r="O1412" s="122"/>
      <c r="P1412" s="119">
        <f t="shared" si="6"/>
        <v>1</v>
      </c>
      <c r="Q1412" s="124"/>
      <c r="R1412" s="124"/>
      <c r="S1412" s="124"/>
      <c r="T1412" s="125"/>
      <c r="U1412" s="126" t="s">
        <v>697</v>
      </c>
      <c r="V1412" s="127" t="s">
        <v>1500</v>
      </c>
      <c r="W1412" s="129" t="str">
        <f t="shared" si="7"/>
        <v/>
      </c>
      <c r="X1412" s="129" t="str">
        <f t="shared" si="73"/>
        <v/>
      </c>
      <c r="Y1412" s="130" t="str">
        <f t="shared" ref="Y1412:Y1413" si="83">IF(N(P1412)&lt;=0,"",IF(OR(T1412="Hình KDB",T1412="Hình tele",ISNUMBER(SEARCH("Hình KDB",T1412)),ISNUMBER(SEARCH("Hình tele",T1412)),ISNUMBER(SEARCH("sai code",T1412)),ISNUMBER(SEARCH("Thiếu kiện",U1412))),"Kho rau",IF(AND(T1412&lt;&gt;"Hình KDB",T1412&lt;&gt;"Hình tele"),"Chưa xác định",IF(N(O1412)&gt;0,IF(OR(T1412="Hình KDB",T1412="Hình tele",ISNUMBER(SEARCH("Hình KDB",T1412)),ISNUMBER(SEARCH("Hình tele",T1412)),ISNUMBER(SEARCH("sai code",T1412)),ISNUMBER(SEARCH("Thiếu kiện",U1412))),"Kho rau","Chưa xác định"),IF(OR(T1412="Hình KDB",T1412="Hình tele",ISNUMBER(SEARCH("Hình KDB",T1412)),ISNUMBER(SEARCH("Hình tele",T1412)),ISNUMBER(SEARCH("sai code",T1412)),ISNUMBER(SEARCH("Thiếu kiện",U1412))),"Kho rau",IF(V1412="Chưa xác định","Chưa xác định",IF(OR(V1412="DC giao thiếu",V1412="TX giao thiếu kiện",V1412="Hàng không đạt CL"),"Kho rau","")))))))</f>
        <v>Chưa xác định</v>
      </c>
      <c r="Z1412" s="131" t="s">
        <v>3828</v>
      </c>
      <c r="AA1412" s="124"/>
      <c r="AB1412" s="132"/>
      <c r="AC1412" s="133"/>
      <c r="AD1412" s="134"/>
      <c r="AE1412" s="133"/>
      <c r="AF1412" s="135" t="str">
        <f t="array" ref="AF1412">xlookup($E:$E,'CLV2'!$A:$A,'CLV2'!E:E)</f>
        <v>2.VEGETABLES</v>
      </c>
      <c r="AG1412" s="135" t="str">
        <f t="shared" si="10"/>
        <v>Pack</v>
      </c>
      <c r="AH1412" s="136">
        <f t="shared" si="11"/>
        <v>0.5</v>
      </c>
      <c r="AI1412" s="137">
        <f t="array" ref="AI1412">XLOOKUP(E1412,'Đơn giá'!A:A,'Đơn giá'!D:D)</f>
        <v>20000</v>
      </c>
      <c r="AJ1412" s="138">
        <f t="shared" si="12"/>
        <v>20000</v>
      </c>
      <c r="AK1412" s="138">
        <f t="shared" si="13"/>
        <v>0</v>
      </c>
      <c r="AL1412" s="138">
        <f t="shared" si="14"/>
        <v>0</v>
      </c>
      <c r="AM1412" s="138">
        <f t="shared" si="15"/>
        <v>0</v>
      </c>
      <c r="AN1412" s="138">
        <f t="shared" si="16"/>
        <v>20000</v>
      </c>
      <c r="AO1412" s="139" t="str">
        <f t="array" ref="AO1412">XLOOKUP($D:$D,'DS ST'!$J:$J,'DS ST'!K:K)</f>
        <v/>
      </c>
      <c r="AP1412" s="139" t="str">
        <f t="array" ref="AP1412">XLOOKUP($D:$D,'DS ST'!$J:$J,'DS ST'!L:L)</f>
        <v/>
      </c>
      <c r="AQ1412" s="139" t="str">
        <f t="array" ref="AQ1412">XLOOKUP($D:$D,'DS ST'!$J:$J,'DS ST'!M:M)</f>
        <v/>
      </c>
      <c r="AR1412" s="140"/>
      <c r="AS1412" s="140"/>
      <c r="AT1412" s="135" t="str">
        <f t="array" ref="AT1412">xlookup($E:$E,'CLV2'!$A:$A,'CLV2'!$F:$F)</f>
        <v>3.LEAFY VEGGIES</v>
      </c>
      <c r="AU1412" s="135" t="str">
        <f t="array" ref="AU1412">xlookup($E:$E,'CLV2'!$A:$A,'CLV2'!$G:$G)</f>
        <v>4.Rau Ăn Bông</v>
      </c>
      <c r="AV1412" s="142"/>
      <c r="AW1412" s="143"/>
      <c r="AX1412" s="144"/>
    </row>
    <row r="1413" ht="22.5" customHeight="1">
      <c r="A1413" s="113"/>
      <c r="B1413" s="114">
        <v>46237.0</v>
      </c>
      <c r="C1413" s="115" t="s">
        <v>400</v>
      </c>
      <c r="D1413" s="116" t="str">
        <f>VLOOKUP(C1413,'DS ST'!A:B,2,0)</f>
        <v>A133</v>
      </c>
      <c r="E1413" s="117">
        <v>11272.0</v>
      </c>
      <c r="F1413" s="115" t="s">
        <v>5229</v>
      </c>
      <c r="G1413" s="115" t="s">
        <v>29</v>
      </c>
      <c r="H1413" s="118">
        <v>2.0</v>
      </c>
      <c r="I1413" s="118">
        <v>1.0</v>
      </c>
      <c r="J1413" s="119">
        <f t="shared" si="4"/>
        <v>1</v>
      </c>
      <c r="K1413" s="115" t="s">
        <v>6052</v>
      </c>
      <c r="L1413" s="121" t="str">
        <f t="shared" si="5"/>
        <v>PT160855711272</v>
      </c>
      <c r="M1413" s="219" t="s">
        <v>6053</v>
      </c>
      <c r="N1413" s="122"/>
      <c r="O1413" s="122"/>
      <c r="P1413" s="119">
        <f t="shared" si="6"/>
        <v>1</v>
      </c>
      <c r="Q1413" s="124"/>
      <c r="R1413" s="124"/>
      <c r="S1413" s="124"/>
      <c r="T1413" s="125"/>
      <c r="U1413" s="126" t="s">
        <v>697</v>
      </c>
      <c r="V1413" s="127" t="s">
        <v>1500</v>
      </c>
      <c r="W1413" s="129" t="str">
        <f t="shared" si="7"/>
        <v/>
      </c>
      <c r="X1413" s="129" t="str">
        <f t="shared" si="73"/>
        <v/>
      </c>
      <c r="Y1413" s="130" t="str">
        <f t="shared" si="83"/>
        <v>Chưa xác định</v>
      </c>
      <c r="Z1413" s="131" t="s">
        <v>3828</v>
      </c>
      <c r="AA1413" s="124"/>
      <c r="AB1413" s="132"/>
      <c r="AC1413" s="133"/>
      <c r="AD1413" s="134"/>
      <c r="AE1413" s="133"/>
      <c r="AF1413" s="135" t="str">
        <f t="array" ref="AF1413">xlookup($E:$E,'CLV2'!$A:$A,'CLV2'!E:E)</f>
        <v>2.VEGETABLES</v>
      </c>
      <c r="AG1413" s="135" t="str">
        <f t="shared" si="10"/>
        <v>Pack</v>
      </c>
      <c r="AH1413" s="136">
        <f t="shared" si="11"/>
        <v>0.5</v>
      </c>
      <c r="AI1413" s="137">
        <f t="array" ref="AI1413">XLOOKUP(E1413,'Đơn giá'!A:A,'Đơn giá'!D:D)</f>
        <v>20000</v>
      </c>
      <c r="AJ1413" s="138">
        <f t="shared" si="12"/>
        <v>20000</v>
      </c>
      <c r="AK1413" s="138">
        <f t="shared" si="13"/>
        <v>0</v>
      </c>
      <c r="AL1413" s="138">
        <f t="shared" si="14"/>
        <v>0</v>
      </c>
      <c r="AM1413" s="138">
        <f t="shared" si="15"/>
        <v>0</v>
      </c>
      <c r="AN1413" s="138">
        <f t="shared" si="16"/>
        <v>20000</v>
      </c>
      <c r="AO1413" s="139" t="str">
        <f t="array" ref="AO1413">XLOOKUP($D:$D,'DS ST'!$J:$J,'DS ST'!K:K)</f>
        <v>SC005255 - Hồng Trọng Nghĩa</v>
      </c>
      <c r="AP1413" s="139" t="str">
        <f t="array" ref="AP1413">XLOOKUP($D:$D,'DS ST'!$J:$J,'DS ST'!L:L)</f>
        <v>Võ Thị Huệ</v>
      </c>
      <c r="AQ1413" s="139" t="str">
        <f t="array" ref="AQ1413">XLOOKUP($D:$D,'DS ST'!$J:$J,'DS ST'!M:M)</f>
        <v>HCM 022</v>
      </c>
      <c r="AR1413" s="140"/>
      <c r="AS1413" s="140"/>
      <c r="AT1413" s="135" t="str">
        <f t="array" ref="AT1413">xlookup($E:$E,'CLV2'!$A:$A,'CLV2'!$F:$F)</f>
        <v>3.LEAFY VEGGIES</v>
      </c>
      <c r="AU1413" s="135" t="str">
        <f t="array" ref="AU1413">xlookup($E:$E,'CLV2'!$A:$A,'CLV2'!$G:$G)</f>
        <v>4.Rau Ăn Bông</v>
      </c>
      <c r="AV1413" s="142"/>
      <c r="AW1413" s="143"/>
      <c r="AX1413" s="144"/>
    </row>
    <row r="1414" ht="22.5" customHeight="1">
      <c r="A1414" s="113"/>
      <c r="B1414" s="114">
        <v>46237.0</v>
      </c>
      <c r="C1414" s="115" t="s">
        <v>400</v>
      </c>
      <c r="D1414" s="116" t="str">
        <f>VLOOKUP(C1414,'DS ST'!A:B,2,0)</f>
        <v>A133</v>
      </c>
      <c r="E1414" s="117">
        <v>1101079.0</v>
      </c>
      <c r="F1414" s="115" t="s">
        <v>2047</v>
      </c>
      <c r="G1414" s="115" t="s">
        <v>104</v>
      </c>
      <c r="H1414" s="118">
        <v>3.0</v>
      </c>
      <c r="I1414" s="118">
        <v>2.98</v>
      </c>
      <c r="J1414" s="119">
        <f t="shared" si="4"/>
        <v>0.02</v>
      </c>
      <c r="K1414" s="115" t="s">
        <v>6052</v>
      </c>
      <c r="L1414" s="121" t="str">
        <f t="shared" si="5"/>
        <v>PT16085571101079</v>
      </c>
      <c r="M1414" s="219" t="s">
        <v>6053</v>
      </c>
      <c r="N1414" s="122">
        <v>0.020000000000000018</v>
      </c>
      <c r="O1414" s="122"/>
      <c r="P1414" s="119">
        <f t="shared" si="6"/>
        <v>0</v>
      </c>
      <c r="Q1414" s="124"/>
      <c r="R1414" s="124"/>
      <c r="S1414" s="124"/>
      <c r="T1414" s="125"/>
      <c r="U1414" s="126" t="s">
        <v>697</v>
      </c>
      <c r="V1414" s="127" t="s">
        <v>492</v>
      </c>
      <c r="W1414" s="129" t="str">
        <f t="shared" si="7"/>
        <v>Hao hụt</v>
      </c>
      <c r="X1414" s="129" t="str">
        <f t="shared" si="73"/>
        <v/>
      </c>
      <c r="Y1414" s="154" t="s">
        <v>499</v>
      </c>
      <c r="Z1414" s="131" t="s">
        <v>3828</v>
      </c>
      <c r="AA1414" s="124"/>
      <c r="AB1414" s="132"/>
      <c r="AC1414" s="133"/>
      <c r="AD1414" s="134"/>
      <c r="AE1414" s="133"/>
      <c r="AF1414" s="135" t="str">
        <f t="array" ref="AF1414">xlookup($E:$E,'CLV2'!$A:$A,'CLV2'!E:E)</f>
        <v>2.FRUITS</v>
      </c>
      <c r="AG1414" s="135" t="str">
        <f t="shared" si="10"/>
        <v>KG</v>
      </c>
      <c r="AH1414" s="136">
        <f t="shared" si="11"/>
        <v>0.006666666667</v>
      </c>
      <c r="AI1414" s="137">
        <f t="array" ref="AI1414">XLOOKUP(E1414,'Đơn giá'!A:A,'Đơn giá'!D:D)</f>
        <v>69416</v>
      </c>
      <c r="AJ1414" s="138">
        <f t="shared" si="12"/>
        <v>1388.32</v>
      </c>
      <c r="AK1414" s="138">
        <f t="shared" si="13"/>
        <v>1388.32</v>
      </c>
      <c r="AL1414" s="138">
        <f t="shared" si="14"/>
        <v>0</v>
      </c>
      <c r="AM1414" s="138">
        <f t="shared" si="15"/>
        <v>0</v>
      </c>
      <c r="AN1414" s="138">
        <f t="shared" si="16"/>
        <v>0</v>
      </c>
      <c r="AO1414" s="139" t="str">
        <f t="array" ref="AO1414">XLOOKUP($D:$D,'DS ST'!$J:$J,'DS ST'!K:K)</f>
        <v>SC005255 - Hồng Trọng Nghĩa</v>
      </c>
      <c r="AP1414" s="139" t="str">
        <f t="array" ref="AP1414">XLOOKUP($D:$D,'DS ST'!$J:$J,'DS ST'!L:L)</f>
        <v>Võ Thị Huệ</v>
      </c>
      <c r="AQ1414" s="139" t="str">
        <f t="array" ref="AQ1414">XLOOKUP($D:$D,'DS ST'!$J:$J,'DS ST'!M:M)</f>
        <v>HCM 022</v>
      </c>
      <c r="AR1414" s="140"/>
      <c r="AS1414" s="140"/>
      <c r="AT1414" s="135" t="str">
        <f t="array" ref="AT1414">xlookup($E:$E,'CLV2'!$A:$A,'CLV2'!$F:$F)</f>
        <v>3.LOCAL FRUITS</v>
      </c>
      <c r="AU1414" s="135" t="str">
        <f t="array" ref="AU1414">xlookup($E:$E,'CLV2'!$A:$A,'CLV2'!$G:$G)</f>
        <v>4.Bơ</v>
      </c>
      <c r="AV1414" s="142"/>
      <c r="AW1414" s="143"/>
      <c r="AX1414" s="144"/>
    </row>
    <row r="1415" ht="22.5" customHeight="1">
      <c r="A1415" s="113"/>
      <c r="B1415" s="114">
        <v>46237.0</v>
      </c>
      <c r="C1415" s="115" t="s">
        <v>400</v>
      </c>
      <c r="D1415" s="116" t="str">
        <f>VLOOKUP(C1415,'DS ST'!A:B,2,0)</f>
        <v>A133</v>
      </c>
      <c r="E1415" s="117">
        <v>1101366.0</v>
      </c>
      <c r="F1415" s="115" t="s">
        <v>1804</v>
      </c>
      <c r="G1415" s="115" t="s">
        <v>104</v>
      </c>
      <c r="H1415" s="118">
        <v>3.6</v>
      </c>
      <c r="I1415" s="118">
        <v>3.54</v>
      </c>
      <c r="J1415" s="119">
        <f t="shared" si="4"/>
        <v>0.06</v>
      </c>
      <c r="K1415" s="115" t="s">
        <v>6052</v>
      </c>
      <c r="L1415" s="121" t="str">
        <f t="shared" si="5"/>
        <v>PT16085571101366</v>
      </c>
      <c r="M1415" s="219" t="s">
        <v>6053</v>
      </c>
      <c r="N1415" s="122">
        <v>0.06000000000000005</v>
      </c>
      <c r="O1415" s="122"/>
      <c r="P1415" s="119">
        <f t="shared" si="6"/>
        <v>0</v>
      </c>
      <c r="Q1415" s="124"/>
      <c r="R1415" s="124"/>
      <c r="S1415" s="124"/>
      <c r="T1415" s="125"/>
      <c r="U1415" s="126" t="s">
        <v>697</v>
      </c>
      <c r="V1415" s="127" t="s">
        <v>492</v>
      </c>
      <c r="W1415" s="129" t="str">
        <f t="shared" si="7"/>
        <v>Hao hụt</v>
      </c>
      <c r="X1415" s="129" t="str">
        <f t="shared" si="73"/>
        <v/>
      </c>
      <c r="Y1415" s="154" t="s">
        <v>499</v>
      </c>
      <c r="Z1415" s="131" t="s">
        <v>3828</v>
      </c>
      <c r="AA1415" s="124"/>
      <c r="AB1415" s="132"/>
      <c r="AC1415" s="133"/>
      <c r="AD1415" s="134"/>
      <c r="AE1415" s="133"/>
      <c r="AF1415" s="135" t="str">
        <f t="array" ref="AF1415">xlookup($E:$E,'CLV2'!$A:$A,'CLV2'!E:E)</f>
        <v>2.VEGETABLES</v>
      </c>
      <c r="AG1415" s="135" t="str">
        <f t="shared" si="10"/>
        <v>KG</v>
      </c>
      <c r="AH1415" s="136">
        <f t="shared" si="11"/>
        <v>0.01666666667</v>
      </c>
      <c r="AI1415" s="137">
        <f t="array" ref="AI1415">XLOOKUP(E1415,'Đơn giá'!A:A,'Đơn giá'!D:D)</f>
        <v>55000</v>
      </c>
      <c r="AJ1415" s="138">
        <f t="shared" si="12"/>
        <v>3300</v>
      </c>
      <c r="AK1415" s="138">
        <f t="shared" si="13"/>
        <v>3300</v>
      </c>
      <c r="AL1415" s="138">
        <f t="shared" si="14"/>
        <v>0</v>
      </c>
      <c r="AM1415" s="138">
        <f t="shared" si="15"/>
        <v>0</v>
      </c>
      <c r="AN1415" s="138">
        <f t="shared" si="16"/>
        <v>0</v>
      </c>
      <c r="AO1415" s="139" t="str">
        <f t="array" ref="AO1415">XLOOKUP($D:$D,'DS ST'!$J:$J,'DS ST'!K:K)</f>
        <v>SC005255 - Hồng Trọng Nghĩa</v>
      </c>
      <c r="AP1415" s="139" t="str">
        <f t="array" ref="AP1415">XLOOKUP($D:$D,'DS ST'!$J:$J,'DS ST'!L:L)</f>
        <v>Võ Thị Huệ</v>
      </c>
      <c r="AQ1415" s="139" t="str">
        <f t="array" ref="AQ1415">XLOOKUP($D:$D,'DS ST'!$J:$J,'DS ST'!M:M)</f>
        <v>HCM 022</v>
      </c>
      <c r="AR1415" s="140"/>
      <c r="AS1415" s="140"/>
      <c r="AT1415" s="135" t="str">
        <f t="array" ref="AT1415">xlookup($E:$E,'CLV2'!$A:$A,'CLV2'!$F:$F)</f>
        <v>3.LEAFY VEGGIES</v>
      </c>
      <c r="AU1415" s="135" t="str">
        <f t="array" ref="AU1415">xlookup($E:$E,'CLV2'!$A:$A,'CLV2'!$G:$G)</f>
        <v>4.Rau Ăn Bông</v>
      </c>
      <c r="AV1415" s="142"/>
      <c r="AW1415" s="143"/>
      <c r="AX1415" s="144"/>
    </row>
    <row r="1416" ht="22.5" customHeight="1">
      <c r="A1416" s="113"/>
      <c r="B1416" s="114">
        <v>46237.0</v>
      </c>
      <c r="C1416" s="115" t="s">
        <v>760</v>
      </c>
      <c r="D1416" s="116" t="str">
        <f>VLOOKUP(C1416,'DS ST'!A:B,2,0)</f>
        <v>A210</v>
      </c>
      <c r="E1416" s="117">
        <v>11606.0</v>
      </c>
      <c r="F1416" s="115" t="s">
        <v>1911</v>
      </c>
      <c r="G1416" s="115" t="s">
        <v>29</v>
      </c>
      <c r="H1416" s="118">
        <v>3.0</v>
      </c>
      <c r="I1416" s="118">
        <v>0.0</v>
      </c>
      <c r="J1416" s="119">
        <f t="shared" si="4"/>
        <v>3</v>
      </c>
      <c r="K1416" s="115" t="s">
        <v>6054</v>
      </c>
      <c r="L1416" s="121" t="str">
        <f t="shared" si="5"/>
        <v>PT160855511606</v>
      </c>
      <c r="M1416" s="219" t="s">
        <v>6055</v>
      </c>
      <c r="N1416" s="122"/>
      <c r="O1416" s="122"/>
      <c r="P1416" s="119">
        <f t="shared" si="6"/>
        <v>3</v>
      </c>
      <c r="Q1416" s="124"/>
      <c r="R1416" s="124"/>
      <c r="S1416" s="124"/>
      <c r="T1416" s="125"/>
      <c r="U1416" s="126" t="s">
        <v>697</v>
      </c>
      <c r="V1416" s="127" t="s">
        <v>1500</v>
      </c>
      <c r="W1416" s="129" t="str">
        <f t="shared" si="7"/>
        <v/>
      </c>
      <c r="X1416" s="129" t="str">
        <f t="shared" si="73"/>
        <v/>
      </c>
      <c r="Y1416" s="130" t="str">
        <f>IF(N(P1416)&lt;=0,"",IF(OR(T1416="Hình KDB",T1416="Hình tele",ISNUMBER(SEARCH("Hình KDB",T1416)),ISNUMBER(SEARCH("Hình tele",T1416)),ISNUMBER(SEARCH("sai code",T1416)),ISNUMBER(SEARCH("Thiếu kiện",U1416))),"Kho rau",IF(AND(T1416&lt;&gt;"Hình KDB",T1416&lt;&gt;"Hình tele"),"Chưa xác định",IF(N(O1416)&gt;0,IF(OR(T1416="Hình KDB",T1416="Hình tele",ISNUMBER(SEARCH("Hình KDB",T1416)),ISNUMBER(SEARCH("Hình tele",T1416)),ISNUMBER(SEARCH("sai code",T1416)),ISNUMBER(SEARCH("Thiếu kiện",U1416))),"Kho rau","Chưa xác định"),IF(OR(T1416="Hình KDB",T1416="Hình tele",ISNUMBER(SEARCH("Hình KDB",T1416)),ISNUMBER(SEARCH("Hình tele",T1416)),ISNUMBER(SEARCH("sai code",T1416)),ISNUMBER(SEARCH("Thiếu kiện",U1416))),"Kho rau",IF(V1416="Chưa xác định","Chưa xác định",IF(OR(V1416="DC giao thiếu",V1416="TX giao thiếu kiện",V1416="Hàng không đạt CL"),"Kho rau","")))))))</f>
        <v>Chưa xác định</v>
      </c>
      <c r="Z1416" s="131" t="s">
        <v>3828</v>
      </c>
      <c r="AA1416" s="124"/>
      <c r="AB1416" s="132"/>
      <c r="AC1416" s="133"/>
      <c r="AD1416" s="134"/>
      <c r="AE1416" s="133"/>
      <c r="AF1416" s="135" t="str">
        <f t="array" ref="AF1416">xlookup($E:$E,'CLV2'!$A:$A,'CLV2'!E:E)</f>
        <v>2.VEGETABLES</v>
      </c>
      <c r="AG1416" s="135" t="str">
        <f t="shared" si="10"/>
        <v>Pack</v>
      </c>
      <c r="AH1416" s="136">
        <f t="shared" si="11"/>
        <v>1</v>
      </c>
      <c r="AI1416" s="137">
        <f t="array" ref="AI1416">XLOOKUP(E1416,'Đơn giá'!A:A,'Đơn giá'!D:D)</f>
        <v>7000</v>
      </c>
      <c r="AJ1416" s="138">
        <f t="shared" si="12"/>
        <v>21000</v>
      </c>
      <c r="AK1416" s="138">
        <f t="shared" si="13"/>
        <v>0</v>
      </c>
      <c r="AL1416" s="138">
        <f t="shared" si="14"/>
        <v>0</v>
      </c>
      <c r="AM1416" s="138">
        <f t="shared" si="15"/>
        <v>0</v>
      </c>
      <c r="AN1416" s="138">
        <f t="shared" si="16"/>
        <v>21000</v>
      </c>
      <c r="AO1416" s="139" t="str">
        <f t="array" ref="AO1416">XLOOKUP($D:$D,'DS ST'!$J:$J,'DS ST'!K:K)</f>
        <v/>
      </c>
      <c r="AP1416" s="139" t="str">
        <f t="array" ref="AP1416">XLOOKUP($D:$D,'DS ST'!$J:$J,'DS ST'!L:L)</f>
        <v/>
      </c>
      <c r="AQ1416" s="139" t="str">
        <f t="array" ref="AQ1416">XLOOKUP($D:$D,'DS ST'!$J:$J,'DS ST'!M:M)</f>
        <v/>
      </c>
      <c r="AR1416" s="140"/>
      <c r="AS1416" s="140"/>
      <c r="AT1416" s="135" t="str">
        <f t="array" ref="AT1416">xlookup($E:$E,'CLV2'!$A:$A,'CLV2'!$F:$F)</f>
        <v>3.LEAFY VEGGIES</v>
      </c>
      <c r="AU1416" s="135" t="str">
        <f t="array" ref="AU1416">xlookup($E:$E,'CLV2'!$A:$A,'CLV2'!$G:$G)</f>
        <v>4.Rau Ăn Lá Thông Dụng</v>
      </c>
      <c r="AV1416" s="142"/>
      <c r="AW1416" s="143"/>
      <c r="AX1416" s="144"/>
    </row>
    <row r="1417" ht="22.5" customHeight="1">
      <c r="A1417" s="113"/>
      <c r="B1417" s="114">
        <v>46237.0</v>
      </c>
      <c r="C1417" s="115" t="s">
        <v>752</v>
      </c>
      <c r="D1417" s="116" t="str">
        <f>VLOOKUP(C1417,'DS ST'!A:B,2,0)</f>
        <v>A204</v>
      </c>
      <c r="E1417" s="117">
        <v>1101055.0</v>
      </c>
      <c r="F1417" s="115" t="s">
        <v>996</v>
      </c>
      <c r="G1417" s="115" t="s">
        <v>104</v>
      </c>
      <c r="H1417" s="118">
        <v>3.0</v>
      </c>
      <c r="I1417" s="118">
        <v>2.98</v>
      </c>
      <c r="J1417" s="119">
        <f t="shared" si="4"/>
        <v>0.02</v>
      </c>
      <c r="K1417" s="115" t="s">
        <v>6056</v>
      </c>
      <c r="L1417" s="121" t="str">
        <f t="shared" si="5"/>
        <v>PT16085541101055</v>
      </c>
      <c r="M1417" s="219" t="s">
        <v>6057</v>
      </c>
      <c r="N1417" s="122">
        <v>0.020000000000000018</v>
      </c>
      <c r="O1417" s="122"/>
      <c r="P1417" s="119">
        <f t="shared" si="6"/>
        <v>0</v>
      </c>
      <c r="Q1417" s="124"/>
      <c r="R1417" s="124"/>
      <c r="S1417" s="124"/>
      <c r="T1417" s="125"/>
      <c r="U1417" s="126" t="s">
        <v>697</v>
      </c>
      <c r="V1417" s="127" t="s">
        <v>492</v>
      </c>
      <c r="W1417" s="129" t="str">
        <f t="shared" si="7"/>
        <v>Hao hụt</v>
      </c>
      <c r="X1417" s="129" t="str">
        <f t="shared" si="73"/>
        <v/>
      </c>
      <c r="Y1417" s="154" t="s">
        <v>499</v>
      </c>
      <c r="Z1417" s="131" t="s">
        <v>3828</v>
      </c>
      <c r="AA1417" s="124"/>
      <c r="AB1417" s="132"/>
      <c r="AC1417" s="133"/>
      <c r="AD1417" s="134"/>
      <c r="AE1417" s="133"/>
      <c r="AF1417" s="135" t="str">
        <f t="array" ref="AF1417">xlookup($E:$E,'CLV2'!$A:$A,'CLV2'!E:E)</f>
        <v>2.FRUITS</v>
      </c>
      <c r="AG1417" s="135" t="str">
        <f t="shared" si="10"/>
        <v>KG</v>
      </c>
      <c r="AH1417" s="136">
        <f t="shared" si="11"/>
        <v>0.006666666667</v>
      </c>
      <c r="AI1417" s="137">
        <f t="array" ref="AI1417">XLOOKUP(E1417,'Đơn giá'!A:A,'Đơn giá'!D:D)</f>
        <v>30000</v>
      </c>
      <c r="AJ1417" s="138">
        <f t="shared" si="12"/>
        <v>600</v>
      </c>
      <c r="AK1417" s="138">
        <f t="shared" si="13"/>
        <v>600</v>
      </c>
      <c r="AL1417" s="138">
        <f t="shared" si="14"/>
        <v>0</v>
      </c>
      <c r="AM1417" s="138">
        <f t="shared" si="15"/>
        <v>0</v>
      </c>
      <c r="AN1417" s="138">
        <f t="shared" si="16"/>
        <v>0</v>
      </c>
      <c r="AO1417" s="139" t="str">
        <f t="array" ref="AO1417">XLOOKUP($D:$D,'DS ST'!$J:$J,'DS ST'!K:K)</f>
        <v>#N/A</v>
      </c>
      <c r="AP1417" s="139" t="str">
        <f t="array" ref="AP1417">XLOOKUP($D:$D,'DS ST'!$J:$J,'DS ST'!L:L)</f>
        <v>#N/A</v>
      </c>
      <c r="AQ1417" s="139" t="str">
        <f t="array" ref="AQ1417">XLOOKUP($D:$D,'DS ST'!$J:$J,'DS ST'!M:M)</f>
        <v>#N/A</v>
      </c>
      <c r="AR1417" s="140"/>
      <c r="AS1417" s="140"/>
      <c r="AT1417" s="135" t="str">
        <f t="array" ref="AT1417">xlookup($E:$E,'CLV2'!$A:$A,'CLV2'!$F:$F)</f>
        <v>3.LOCAL FRUITS</v>
      </c>
      <c r="AU1417" s="135" t="str">
        <f t="array" ref="AU1417">xlookup($E:$E,'CLV2'!$A:$A,'CLV2'!$G:$G)</f>
        <v>4.Trái Cây Đa Dạng</v>
      </c>
      <c r="AV1417" s="142"/>
      <c r="AW1417" s="143"/>
      <c r="AX1417" s="144"/>
    </row>
    <row r="1418" ht="22.5" customHeight="1">
      <c r="A1418" s="113"/>
      <c r="B1418" s="114">
        <v>46237.0</v>
      </c>
      <c r="C1418" s="115" t="s">
        <v>323</v>
      </c>
      <c r="D1418" s="116" t="str">
        <f>VLOOKUP(C1418,'DS ST'!A:B,2,0)</f>
        <v>A123</v>
      </c>
      <c r="E1418" s="117">
        <v>10901.0</v>
      </c>
      <c r="F1418" s="115" t="s">
        <v>736</v>
      </c>
      <c r="G1418" s="115" t="s">
        <v>29</v>
      </c>
      <c r="H1418" s="118">
        <v>4.0</v>
      </c>
      <c r="I1418" s="118">
        <v>2.0</v>
      </c>
      <c r="J1418" s="119">
        <f t="shared" si="4"/>
        <v>2</v>
      </c>
      <c r="K1418" s="115" t="s">
        <v>6058</v>
      </c>
      <c r="L1418" s="121" t="str">
        <f t="shared" si="5"/>
        <v>PT160855310901</v>
      </c>
      <c r="M1418" s="219" t="s">
        <v>6059</v>
      </c>
      <c r="N1418" s="122"/>
      <c r="O1418" s="122"/>
      <c r="P1418" s="119">
        <f t="shared" si="6"/>
        <v>2</v>
      </c>
      <c r="Q1418" s="124"/>
      <c r="R1418" s="124"/>
      <c r="S1418" s="124"/>
      <c r="T1418" s="125"/>
      <c r="U1418" s="126" t="s">
        <v>697</v>
      </c>
      <c r="V1418" s="127" t="s">
        <v>1500</v>
      </c>
      <c r="W1418" s="129" t="str">
        <f t="shared" si="7"/>
        <v/>
      </c>
      <c r="X1418" s="129" t="str">
        <f t="shared" si="73"/>
        <v/>
      </c>
      <c r="Y1418" s="130" t="str">
        <f t="shared" ref="Y1418:Y1420" si="84">IF(N(P1418)&lt;=0,"",IF(OR(T1418="Hình KDB",T1418="Hình tele",ISNUMBER(SEARCH("Hình KDB",T1418)),ISNUMBER(SEARCH("Hình tele",T1418)),ISNUMBER(SEARCH("sai code",T1418)),ISNUMBER(SEARCH("Thiếu kiện",U1418))),"Kho rau",IF(AND(T1418&lt;&gt;"Hình KDB",T1418&lt;&gt;"Hình tele"),"Chưa xác định",IF(N(O1418)&gt;0,IF(OR(T1418="Hình KDB",T1418="Hình tele",ISNUMBER(SEARCH("Hình KDB",T1418)),ISNUMBER(SEARCH("Hình tele",T1418)),ISNUMBER(SEARCH("sai code",T1418)),ISNUMBER(SEARCH("Thiếu kiện",U1418))),"Kho rau","Chưa xác định"),IF(OR(T1418="Hình KDB",T1418="Hình tele",ISNUMBER(SEARCH("Hình KDB",T1418)),ISNUMBER(SEARCH("Hình tele",T1418)),ISNUMBER(SEARCH("sai code",T1418)),ISNUMBER(SEARCH("Thiếu kiện",U1418))),"Kho rau",IF(V1418="Chưa xác định","Chưa xác định",IF(OR(V1418="DC giao thiếu",V1418="TX giao thiếu kiện",V1418="Hàng không đạt CL"),"Kho rau","")))))))</f>
        <v>Chưa xác định</v>
      </c>
      <c r="Z1418" s="131" t="s">
        <v>3828</v>
      </c>
      <c r="AA1418" s="124"/>
      <c r="AB1418" s="132"/>
      <c r="AC1418" s="133"/>
      <c r="AD1418" s="134"/>
      <c r="AE1418" s="133"/>
      <c r="AF1418" s="135" t="str">
        <f t="array" ref="AF1418">xlookup($E:$E,'CLV2'!$A:$A,'CLV2'!E:E)</f>
        <v>2.VEGETABLES</v>
      </c>
      <c r="AG1418" s="135" t="str">
        <f t="shared" si="10"/>
        <v>Pack</v>
      </c>
      <c r="AH1418" s="136">
        <f t="shared" si="11"/>
        <v>0.5</v>
      </c>
      <c r="AI1418" s="137">
        <f t="array" ref="AI1418">XLOOKUP(E1418,'Đơn giá'!A:A,'Đơn giá'!D:D)</f>
        <v>9000</v>
      </c>
      <c r="AJ1418" s="138">
        <f t="shared" si="12"/>
        <v>18000</v>
      </c>
      <c r="AK1418" s="138">
        <f t="shared" si="13"/>
        <v>0</v>
      </c>
      <c r="AL1418" s="138">
        <f t="shared" si="14"/>
        <v>0</v>
      </c>
      <c r="AM1418" s="138">
        <f t="shared" si="15"/>
        <v>0</v>
      </c>
      <c r="AN1418" s="138">
        <f t="shared" si="16"/>
        <v>18000</v>
      </c>
      <c r="AO1418" s="139" t="str">
        <f t="array" ref="AO1418">XLOOKUP($D:$D,'DS ST'!$J:$J,'DS ST'!K:K)</f>
        <v>SC007524 - Trần Tiến Thạnh</v>
      </c>
      <c r="AP1418" s="139" t="str">
        <f t="array" ref="AP1418">XLOOKUP($D:$D,'DS ST'!$J:$J,'DS ST'!L:L)</f>
        <v>Nguyễn Thị Cà</v>
      </c>
      <c r="AQ1418" s="139" t="str">
        <f t="array" ref="AQ1418">XLOOKUP($D:$D,'DS ST'!$J:$J,'DS ST'!M:M)</f>
        <v>HCM 026</v>
      </c>
      <c r="AR1418" s="140"/>
      <c r="AS1418" s="140"/>
      <c r="AT1418" s="135" t="str">
        <f t="array" ref="AT1418">xlookup($E:$E,'CLV2'!$A:$A,'CLV2'!$F:$F)</f>
        <v>3.LEAFY VEGGIES</v>
      </c>
      <c r="AU1418" s="135" t="str">
        <f t="array" ref="AU1418">xlookup($E:$E,'CLV2'!$A:$A,'CLV2'!$G:$G)</f>
        <v>4.Rau Cải</v>
      </c>
      <c r="AV1418" s="142"/>
      <c r="AW1418" s="143"/>
      <c r="AX1418" s="144"/>
    </row>
    <row r="1419" ht="22.5" customHeight="1">
      <c r="A1419" s="113"/>
      <c r="B1419" s="114">
        <v>46237.0</v>
      </c>
      <c r="C1419" s="115" t="s">
        <v>323</v>
      </c>
      <c r="D1419" s="116" t="str">
        <f>VLOOKUP(C1419,'DS ST'!A:B,2,0)</f>
        <v>A123</v>
      </c>
      <c r="E1419" s="117">
        <v>10988.0</v>
      </c>
      <c r="F1419" s="115" t="s">
        <v>895</v>
      </c>
      <c r="G1419" s="115" t="s">
        <v>56</v>
      </c>
      <c r="H1419" s="118">
        <v>4.0</v>
      </c>
      <c r="I1419" s="118">
        <v>2.0</v>
      </c>
      <c r="J1419" s="119">
        <f t="shared" si="4"/>
        <v>2</v>
      </c>
      <c r="K1419" s="115" t="s">
        <v>6058</v>
      </c>
      <c r="L1419" s="121" t="str">
        <f t="shared" si="5"/>
        <v>PT160855310988</v>
      </c>
      <c r="M1419" s="219" t="s">
        <v>6059</v>
      </c>
      <c r="N1419" s="122"/>
      <c r="O1419" s="122"/>
      <c r="P1419" s="119">
        <f t="shared" si="6"/>
        <v>2</v>
      </c>
      <c r="Q1419" s="124"/>
      <c r="R1419" s="124"/>
      <c r="S1419" s="124"/>
      <c r="T1419" s="125"/>
      <c r="U1419" s="126" t="s">
        <v>697</v>
      </c>
      <c r="V1419" s="127" t="s">
        <v>1500</v>
      </c>
      <c r="W1419" s="129" t="str">
        <f t="shared" si="7"/>
        <v/>
      </c>
      <c r="X1419" s="129" t="str">
        <f t="shared" si="73"/>
        <v/>
      </c>
      <c r="Y1419" s="130" t="str">
        <f t="shared" si="84"/>
        <v>Chưa xác định</v>
      </c>
      <c r="Z1419" s="131" t="s">
        <v>3828</v>
      </c>
      <c r="AA1419" s="124"/>
      <c r="AB1419" s="132"/>
      <c r="AC1419" s="133"/>
      <c r="AD1419" s="134"/>
      <c r="AE1419" s="133"/>
      <c r="AF1419" s="135" t="str">
        <f t="array" ref="AF1419">xlookup($E:$E,'CLV2'!$A:$A,'CLV2'!E:E)</f>
        <v>2.VEGETABLES</v>
      </c>
      <c r="AG1419" s="135" t="str">
        <f t="shared" si="10"/>
        <v>Pack</v>
      </c>
      <c r="AH1419" s="136">
        <f t="shared" si="11"/>
        <v>0.5</v>
      </c>
      <c r="AI1419" s="137">
        <f t="array" ref="AI1419">XLOOKUP(E1419,'Đơn giá'!A:A,'Đơn giá'!D:D)</f>
        <v>29100</v>
      </c>
      <c r="AJ1419" s="138">
        <f t="shared" si="12"/>
        <v>58200</v>
      </c>
      <c r="AK1419" s="138">
        <f t="shared" si="13"/>
        <v>0</v>
      </c>
      <c r="AL1419" s="138">
        <f t="shared" si="14"/>
        <v>0</v>
      </c>
      <c r="AM1419" s="138">
        <f t="shared" si="15"/>
        <v>0</v>
      </c>
      <c r="AN1419" s="138">
        <f t="shared" si="16"/>
        <v>58200</v>
      </c>
      <c r="AO1419" s="139" t="str">
        <f t="array" ref="AO1419">XLOOKUP($D:$D,'DS ST'!$J:$J,'DS ST'!K:K)</f>
        <v>SC007524 - Trần Tiến Thạnh</v>
      </c>
      <c r="AP1419" s="139" t="str">
        <f t="array" ref="AP1419">XLOOKUP($D:$D,'DS ST'!$J:$J,'DS ST'!L:L)</f>
        <v>Nguyễn Thị Cà</v>
      </c>
      <c r="AQ1419" s="139" t="str">
        <f t="array" ref="AQ1419">XLOOKUP($D:$D,'DS ST'!$J:$J,'DS ST'!M:M)</f>
        <v>HCM 026</v>
      </c>
      <c r="AR1419" s="140"/>
      <c r="AS1419" s="140"/>
      <c r="AT1419" s="135" t="str">
        <f t="array" ref="AT1419">xlookup($E:$E,'CLV2'!$A:$A,'CLV2'!$F:$F)</f>
        <v>3.LETTUCE, SNACKABLES</v>
      </c>
      <c r="AU1419" s="135" t="str">
        <f t="array" ref="AU1419">xlookup($E:$E,'CLV2'!$A:$A,'CLV2'!$G:$G)</f>
        <v>4.Cần Tây, Bó Xôi Mini</v>
      </c>
      <c r="AV1419" s="142"/>
      <c r="AW1419" s="143"/>
      <c r="AX1419" s="144"/>
    </row>
    <row r="1420" ht="22.5" customHeight="1">
      <c r="A1420" s="113"/>
      <c r="B1420" s="114">
        <v>46237.0</v>
      </c>
      <c r="C1420" s="115" t="s">
        <v>323</v>
      </c>
      <c r="D1420" s="116" t="str">
        <f>VLOOKUP(C1420,'DS ST'!A:B,2,0)</f>
        <v>A123</v>
      </c>
      <c r="E1420" s="117">
        <v>11274.0</v>
      </c>
      <c r="F1420" s="115" t="s">
        <v>1271</v>
      </c>
      <c r="G1420" s="115" t="s">
        <v>275</v>
      </c>
      <c r="H1420" s="118">
        <v>1.0</v>
      </c>
      <c r="I1420" s="118">
        <v>0.0</v>
      </c>
      <c r="J1420" s="119">
        <f t="shared" si="4"/>
        <v>1</v>
      </c>
      <c r="K1420" s="115" t="s">
        <v>6058</v>
      </c>
      <c r="L1420" s="121" t="str">
        <f t="shared" si="5"/>
        <v>PT160855311274</v>
      </c>
      <c r="M1420" s="219" t="s">
        <v>6059</v>
      </c>
      <c r="N1420" s="122"/>
      <c r="O1420" s="122"/>
      <c r="P1420" s="119">
        <f t="shared" si="6"/>
        <v>1</v>
      </c>
      <c r="Q1420" s="124"/>
      <c r="R1420" s="124"/>
      <c r="S1420" s="124"/>
      <c r="T1420" s="125"/>
      <c r="U1420" s="126" t="s">
        <v>697</v>
      </c>
      <c r="V1420" s="127" t="s">
        <v>1500</v>
      </c>
      <c r="W1420" s="129" t="str">
        <f t="shared" si="7"/>
        <v/>
      </c>
      <c r="X1420" s="129" t="str">
        <f t="shared" si="73"/>
        <v/>
      </c>
      <c r="Y1420" s="130" t="str">
        <f t="shared" si="84"/>
        <v>Chưa xác định</v>
      </c>
      <c r="Z1420" s="131" t="s">
        <v>3828</v>
      </c>
      <c r="AA1420" s="124"/>
      <c r="AB1420" s="132"/>
      <c r="AC1420" s="133"/>
      <c r="AD1420" s="134"/>
      <c r="AE1420" s="133"/>
      <c r="AF1420" s="135" t="str">
        <f t="array" ref="AF1420">xlookup($E:$E,'CLV2'!$A:$A,'CLV2'!E:E)</f>
        <v>2.VEGETABLES</v>
      </c>
      <c r="AG1420" s="135" t="str">
        <f t="shared" si="10"/>
        <v>Pack</v>
      </c>
      <c r="AH1420" s="136">
        <f t="shared" si="11"/>
        <v>1</v>
      </c>
      <c r="AI1420" s="137">
        <f t="array" ref="AI1420">XLOOKUP(E1420,'Đơn giá'!A:A,'Đơn giá'!D:D)</f>
        <v>11000</v>
      </c>
      <c r="AJ1420" s="138">
        <f t="shared" si="12"/>
        <v>11000</v>
      </c>
      <c r="AK1420" s="138">
        <f t="shared" si="13"/>
        <v>0</v>
      </c>
      <c r="AL1420" s="138">
        <f t="shared" si="14"/>
        <v>0</v>
      </c>
      <c r="AM1420" s="138">
        <f t="shared" si="15"/>
        <v>0</v>
      </c>
      <c r="AN1420" s="138">
        <f t="shared" si="16"/>
        <v>11000</v>
      </c>
      <c r="AO1420" s="139" t="str">
        <f t="array" ref="AO1420">XLOOKUP($D:$D,'DS ST'!$J:$J,'DS ST'!K:K)</f>
        <v>SC007524 - Trần Tiến Thạnh</v>
      </c>
      <c r="AP1420" s="139" t="str">
        <f t="array" ref="AP1420">XLOOKUP($D:$D,'DS ST'!$J:$J,'DS ST'!L:L)</f>
        <v>Nguyễn Thị Cà</v>
      </c>
      <c r="AQ1420" s="139" t="str">
        <f t="array" ref="AQ1420">XLOOKUP($D:$D,'DS ST'!$J:$J,'DS ST'!M:M)</f>
        <v>HCM 026</v>
      </c>
      <c r="AR1420" s="140"/>
      <c r="AS1420" s="140"/>
      <c r="AT1420" s="135" t="str">
        <f t="array" ref="AT1420">xlookup($E:$E,'CLV2'!$A:$A,'CLV2'!$F:$F)</f>
        <v>3.FRUIT VEGGIES</v>
      </c>
      <c r="AU1420" s="135" t="str">
        <f t="array" ref="AU1420">xlookup($E:$E,'CLV2'!$A:$A,'CLV2'!$G:$G)</f>
        <v>4.Rau Ăn Quả Khác</v>
      </c>
      <c r="AV1420" s="142"/>
      <c r="AW1420" s="143"/>
      <c r="AX1420" s="144"/>
    </row>
    <row r="1421" ht="22.5" customHeight="1">
      <c r="A1421" s="113"/>
      <c r="B1421" s="114">
        <v>46237.0</v>
      </c>
      <c r="C1421" s="115" t="s">
        <v>323</v>
      </c>
      <c r="D1421" s="116" t="str">
        <f>VLOOKUP(C1421,'DS ST'!A:B,2,0)</f>
        <v>A123</v>
      </c>
      <c r="E1421" s="117">
        <v>1101592.0</v>
      </c>
      <c r="F1421" s="115" t="s">
        <v>1161</v>
      </c>
      <c r="G1421" s="115" t="s">
        <v>104</v>
      </c>
      <c r="H1421" s="118">
        <v>10.2</v>
      </c>
      <c r="I1421" s="118">
        <v>10.06</v>
      </c>
      <c r="J1421" s="119">
        <f t="shared" si="4"/>
        <v>0.14</v>
      </c>
      <c r="K1421" s="115" t="s">
        <v>6058</v>
      </c>
      <c r="L1421" s="121" t="str">
        <f t="shared" si="5"/>
        <v>PT16085531101592</v>
      </c>
      <c r="M1421" s="219" t="s">
        <v>6059</v>
      </c>
      <c r="N1421" s="122">
        <v>0.1399999999999988</v>
      </c>
      <c r="O1421" s="122"/>
      <c r="P1421" s="119">
        <f t="shared" si="6"/>
        <v>0</v>
      </c>
      <c r="Q1421" s="124"/>
      <c r="R1421" s="124"/>
      <c r="S1421" s="124"/>
      <c r="T1421" s="125"/>
      <c r="U1421" s="126" t="s">
        <v>697</v>
      </c>
      <c r="V1421" s="127" t="s">
        <v>492</v>
      </c>
      <c r="W1421" s="129" t="str">
        <f t="shared" si="7"/>
        <v>Hao hụt</v>
      </c>
      <c r="X1421" s="129" t="str">
        <f t="shared" si="73"/>
        <v/>
      </c>
      <c r="Y1421" s="154" t="s">
        <v>499</v>
      </c>
      <c r="Z1421" s="131" t="s">
        <v>3828</v>
      </c>
      <c r="AA1421" s="124"/>
      <c r="AB1421" s="132"/>
      <c r="AC1421" s="133"/>
      <c r="AD1421" s="134"/>
      <c r="AE1421" s="133"/>
      <c r="AF1421" s="135" t="str">
        <f t="array" ref="AF1421">xlookup($E:$E,'CLV2'!$A:$A,'CLV2'!E:E)</f>
        <v>2.FRUITS</v>
      </c>
      <c r="AG1421" s="135" t="str">
        <f t="shared" si="10"/>
        <v>KG</v>
      </c>
      <c r="AH1421" s="136">
        <f t="shared" si="11"/>
        <v>0.0137254902</v>
      </c>
      <c r="AI1421" s="137">
        <f t="array" ref="AI1421">XLOOKUP(E1421,'Đơn giá'!A:A,'Đơn giá'!D:D)</f>
        <v>73000</v>
      </c>
      <c r="AJ1421" s="138">
        <f t="shared" si="12"/>
        <v>10220</v>
      </c>
      <c r="AK1421" s="138">
        <f t="shared" si="13"/>
        <v>10220</v>
      </c>
      <c r="AL1421" s="138">
        <f t="shared" si="14"/>
        <v>0</v>
      </c>
      <c r="AM1421" s="138">
        <f t="shared" si="15"/>
        <v>0</v>
      </c>
      <c r="AN1421" s="138">
        <f t="shared" si="16"/>
        <v>0</v>
      </c>
      <c r="AO1421" s="139" t="str">
        <f t="array" ref="AO1421">XLOOKUP($D:$D,'DS ST'!$J:$J,'DS ST'!K:K)</f>
        <v>SC007524 - Trần Tiến Thạnh</v>
      </c>
      <c r="AP1421" s="139" t="str">
        <f t="array" ref="AP1421">XLOOKUP($D:$D,'DS ST'!$J:$J,'DS ST'!L:L)</f>
        <v>Nguyễn Thị Cà</v>
      </c>
      <c r="AQ1421" s="139" t="str">
        <f t="array" ref="AQ1421">XLOOKUP($D:$D,'DS ST'!$J:$J,'DS ST'!M:M)</f>
        <v>HCM 026</v>
      </c>
      <c r="AR1421" s="140"/>
      <c r="AS1421" s="140"/>
      <c r="AT1421" s="135" t="str">
        <f t="array" ref="AT1421">xlookup($E:$E,'CLV2'!$A:$A,'CLV2'!$F:$F)</f>
        <v>3.LOCAL FRUITS</v>
      </c>
      <c r="AU1421" s="135" t="str">
        <f t="array" ref="AU1421">xlookup($E:$E,'CLV2'!$A:$A,'CLV2'!$G:$G)</f>
        <v>4.Sầu Riêng</v>
      </c>
      <c r="AV1421" s="142"/>
      <c r="AW1421" s="143"/>
      <c r="AX1421" s="144"/>
    </row>
    <row r="1422" ht="22.5" customHeight="1">
      <c r="A1422" s="113"/>
      <c r="B1422" s="114">
        <v>46237.0</v>
      </c>
      <c r="C1422" s="115" t="s">
        <v>630</v>
      </c>
      <c r="D1422" s="116" t="str">
        <f>VLOOKUP(C1422,'DS ST'!A:B,2,0)</f>
        <v>A177</v>
      </c>
      <c r="E1422" s="117">
        <v>1101079.0</v>
      </c>
      <c r="F1422" s="115" t="s">
        <v>2047</v>
      </c>
      <c r="G1422" s="115" t="s">
        <v>104</v>
      </c>
      <c r="H1422" s="118">
        <v>3.1</v>
      </c>
      <c r="I1422" s="118">
        <v>3.0</v>
      </c>
      <c r="J1422" s="119">
        <f t="shared" si="4"/>
        <v>0.1</v>
      </c>
      <c r="K1422" s="115" t="s">
        <v>6060</v>
      </c>
      <c r="L1422" s="121" t="str">
        <f t="shared" si="5"/>
        <v>PT16085521101079</v>
      </c>
      <c r="M1422" s="219" t="s">
        <v>6061</v>
      </c>
      <c r="N1422" s="122">
        <v>0.10000000000000009</v>
      </c>
      <c r="O1422" s="122"/>
      <c r="P1422" s="119">
        <f t="shared" si="6"/>
        <v>0</v>
      </c>
      <c r="Q1422" s="124"/>
      <c r="R1422" s="124"/>
      <c r="S1422" s="124"/>
      <c r="T1422" s="125"/>
      <c r="U1422" s="126" t="s">
        <v>697</v>
      </c>
      <c r="V1422" s="127" t="s">
        <v>492</v>
      </c>
      <c r="W1422" s="129" t="str">
        <f t="shared" si="7"/>
        <v>Hao hụt</v>
      </c>
      <c r="X1422" s="129" t="str">
        <f t="shared" si="73"/>
        <v/>
      </c>
      <c r="Y1422" s="154" t="s">
        <v>499</v>
      </c>
      <c r="Z1422" s="131" t="s">
        <v>3828</v>
      </c>
      <c r="AA1422" s="124"/>
      <c r="AB1422" s="132"/>
      <c r="AC1422" s="133"/>
      <c r="AD1422" s="134"/>
      <c r="AE1422" s="133"/>
      <c r="AF1422" s="135" t="str">
        <f t="array" ref="AF1422">xlookup($E:$E,'CLV2'!$A:$A,'CLV2'!E:E)</f>
        <v>2.FRUITS</v>
      </c>
      <c r="AG1422" s="135" t="str">
        <f t="shared" si="10"/>
        <v>KG</v>
      </c>
      <c r="AH1422" s="136">
        <f t="shared" si="11"/>
        <v>0.03225806452</v>
      </c>
      <c r="AI1422" s="137">
        <f t="array" ref="AI1422">XLOOKUP(E1422,'Đơn giá'!A:A,'Đơn giá'!D:D)</f>
        <v>69416</v>
      </c>
      <c r="AJ1422" s="138">
        <f t="shared" si="12"/>
        <v>6941.6</v>
      </c>
      <c r="AK1422" s="138">
        <f t="shared" si="13"/>
        <v>6941.6</v>
      </c>
      <c r="AL1422" s="138">
        <f t="shared" si="14"/>
        <v>0</v>
      </c>
      <c r="AM1422" s="138">
        <f t="shared" si="15"/>
        <v>0</v>
      </c>
      <c r="AN1422" s="138">
        <f t="shared" si="16"/>
        <v>0</v>
      </c>
      <c r="AO1422" s="139" t="str">
        <f t="array" ref="AO1422">XLOOKUP($D:$D,'DS ST'!$J:$J,'DS ST'!K:K)</f>
        <v>SC005377 - Nguyễn Minh Thắng</v>
      </c>
      <c r="AP1422" s="139" t="str">
        <f t="array" ref="AP1422">XLOOKUP($D:$D,'DS ST'!$J:$J,'DS ST'!L:L)</f>
        <v>Võ Thị Huệ</v>
      </c>
      <c r="AQ1422" s="139" t="str">
        <f t="array" ref="AQ1422">XLOOKUP($D:$D,'DS ST'!$J:$J,'DS ST'!M:M)</f>
        <v>HCM 001</v>
      </c>
      <c r="AR1422" s="140"/>
      <c r="AS1422" s="140"/>
      <c r="AT1422" s="135" t="str">
        <f t="array" ref="AT1422">xlookup($E:$E,'CLV2'!$A:$A,'CLV2'!$F:$F)</f>
        <v>3.LOCAL FRUITS</v>
      </c>
      <c r="AU1422" s="135" t="str">
        <f t="array" ref="AU1422">xlookup($E:$E,'CLV2'!$A:$A,'CLV2'!$G:$G)</f>
        <v>4.Bơ</v>
      </c>
      <c r="AV1422" s="142"/>
      <c r="AW1422" s="143"/>
      <c r="AX1422" s="144"/>
    </row>
    <row r="1423" ht="22.5" customHeight="1">
      <c r="A1423" s="113"/>
      <c r="B1423" s="114">
        <v>46237.0</v>
      </c>
      <c r="C1423" s="115" t="s">
        <v>630</v>
      </c>
      <c r="D1423" s="116" t="str">
        <f>VLOOKUP(C1423,'DS ST'!A:B,2,0)</f>
        <v>A177</v>
      </c>
      <c r="E1423" s="117">
        <v>1101366.0</v>
      </c>
      <c r="F1423" s="115" t="s">
        <v>1804</v>
      </c>
      <c r="G1423" s="115" t="s">
        <v>104</v>
      </c>
      <c r="H1423" s="118">
        <v>3.7</v>
      </c>
      <c r="I1423" s="118">
        <v>3.626</v>
      </c>
      <c r="J1423" s="119">
        <f t="shared" si="4"/>
        <v>0.074</v>
      </c>
      <c r="K1423" s="115" t="s">
        <v>6060</v>
      </c>
      <c r="L1423" s="121" t="str">
        <f t="shared" si="5"/>
        <v>PT16085521101366</v>
      </c>
      <c r="M1423" s="219" t="s">
        <v>6061</v>
      </c>
      <c r="N1423" s="122">
        <v>0.07400000000000029</v>
      </c>
      <c r="O1423" s="122"/>
      <c r="P1423" s="119">
        <f t="shared" si="6"/>
        <v>0</v>
      </c>
      <c r="Q1423" s="124"/>
      <c r="R1423" s="124"/>
      <c r="S1423" s="124"/>
      <c r="T1423" s="125"/>
      <c r="U1423" s="126" t="s">
        <v>697</v>
      </c>
      <c r="V1423" s="127" t="s">
        <v>492</v>
      </c>
      <c r="W1423" s="129" t="str">
        <f t="shared" si="7"/>
        <v>Hao hụt</v>
      </c>
      <c r="X1423" s="129" t="str">
        <f t="shared" si="73"/>
        <v/>
      </c>
      <c r="Y1423" s="154" t="s">
        <v>499</v>
      </c>
      <c r="Z1423" s="131" t="s">
        <v>3828</v>
      </c>
      <c r="AA1423" s="124"/>
      <c r="AB1423" s="132"/>
      <c r="AC1423" s="133"/>
      <c r="AD1423" s="134"/>
      <c r="AE1423" s="133"/>
      <c r="AF1423" s="135" t="str">
        <f t="array" ref="AF1423">xlookup($E:$E,'CLV2'!$A:$A,'CLV2'!E:E)</f>
        <v>2.VEGETABLES</v>
      </c>
      <c r="AG1423" s="135" t="str">
        <f t="shared" si="10"/>
        <v>KG</v>
      </c>
      <c r="AH1423" s="136">
        <f t="shared" si="11"/>
        <v>0.02</v>
      </c>
      <c r="AI1423" s="137">
        <f t="array" ref="AI1423">XLOOKUP(E1423,'Đơn giá'!A:A,'Đơn giá'!D:D)</f>
        <v>55000</v>
      </c>
      <c r="AJ1423" s="138">
        <f t="shared" si="12"/>
        <v>4070</v>
      </c>
      <c r="AK1423" s="138">
        <f t="shared" si="13"/>
        <v>4070</v>
      </c>
      <c r="AL1423" s="138">
        <f t="shared" si="14"/>
        <v>0</v>
      </c>
      <c r="AM1423" s="138">
        <f t="shared" si="15"/>
        <v>0</v>
      </c>
      <c r="AN1423" s="138">
        <f t="shared" si="16"/>
        <v>0</v>
      </c>
      <c r="AO1423" s="139" t="str">
        <f t="array" ref="AO1423">XLOOKUP($D:$D,'DS ST'!$J:$J,'DS ST'!K:K)</f>
        <v>SC005377 - Nguyễn Minh Thắng</v>
      </c>
      <c r="AP1423" s="139" t="str">
        <f t="array" ref="AP1423">XLOOKUP($D:$D,'DS ST'!$J:$J,'DS ST'!L:L)</f>
        <v>Võ Thị Huệ</v>
      </c>
      <c r="AQ1423" s="139" t="str">
        <f t="array" ref="AQ1423">XLOOKUP($D:$D,'DS ST'!$J:$J,'DS ST'!M:M)</f>
        <v>HCM 001</v>
      </c>
      <c r="AR1423" s="140"/>
      <c r="AS1423" s="140"/>
      <c r="AT1423" s="135" t="str">
        <f t="array" ref="AT1423">xlookup($E:$E,'CLV2'!$A:$A,'CLV2'!$F:$F)</f>
        <v>3.LEAFY VEGGIES</v>
      </c>
      <c r="AU1423" s="135" t="str">
        <f t="array" ref="AU1423">xlookup($E:$E,'CLV2'!$A:$A,'CLV2'!$G:$G)</f>
        <v>4.Rau Ăn Bông</v>
      </c>
      <c r="AV1423" s="142"/>
      <c r="AW1423" s="143"/>
      <c r="AX1423" s="144"/>
    </row>
    <row r="1424" ht="22.5" customHeight="1">
      <c r="A1424" s="113"/>
      <c r="B1424" s="114">
        <v>46237.0</v>
      </c>
      <c r="C1424" s="115" t="s">
        <v>630</v>
      </c>
      <c r="D1424" s="116" t="str">
        <f>VLOOKUP(C1424,'DS ST'!A:B,2,0)</f>
        <v>A177</v>
      </c>
      <c r="E1424" s="117">
        <v>1101592.0</v>
      </c>
      <c r="F1424" s="115" t="s">
        <v>1161</v>
      </c>
      <c r="G1424" s="115" t="s">
        <v>104</v>
      </c>
      <c r="H1424" s="118">
        <v>9.5</v>
      </c>
      <c r="I1424" s="118">
        <v>9.28</v>
      </c>
      <c r="J1424" s="119">
        <f t="shared" si="4"/>
        <v>0.22</v>
      </c>
      <c r="K1424" s="115" t="s">
        <v>6060</v>
      </c>
      <c r="L1424" s="121" t="str">
        <f t="shared" si="5"/>
        <v>PT16085521101592</v>
      </c>
      <c r="M1424" s="219" t="s">
        <v>6061</v>
      </c>
      <c r="N1424" s="122">
        <v>0.22000000000000064</v>
      </c>
      <c r="O1424" s="122"/>
      <c r="P1424" s="119">
        <f t="shared" si="6"/>
        <v>0</v>
      </c>
      <c r="Q1424" s="124"/>
      <c r="R1424" s="124"/>
      <c r="S1424" s="124"/>
      <c r="T1424" s="125"/>
      <c r="U1424" s="126" t="s">
        <v>697</v>
      </c>
      <c r="V1424" s="127" t="s">
        <v>492</v>
      </c>
      <c r="W1424" s="129" t="str">
        <f t="shared" si="7"/>
        <v>Hao hụt</v>
      </c>
      <c r="X1424" s="129" t="str">
        <f t="shared" si="73"/>
        <v/>
      </c>
      <c r="Y1424" s="154" t="s">
        <v>499</v>
      </c>
      <c r="Z1424" s="131" t="s">
        <v>3828</v>
      </c>
      <c r="AA1424" s="124"/>
      <c r="AB1424" s="132"/>
      <c r="AC1424" s="133"/>
      <c r="AD1424" s="134"/>
      <c r="AE1424" s="133"/>
      <c r="AF1424" s="135" t="str">
        <f t="array" ref="AF1424">xlookup($E:$E,'CLV2'!$A:$A,'CLV2'!E:E)</f>
        <v>2.FRUITS</v>
      </c>
      <c r="AG1424" s="135" t="str">
        <f t="shared" si="10"/>
        <v>KG</v>
      </c>
      <c r="AH1424" s="136">
        <f t="shared" si="11"/>
        <v>0.02315789474</v>
      </c>
      <c r="AI1424" s="137">
        <f t="array" ref="AI1424">XLOOKUP(E1424,'Đơn giá'!A:A,'Đơn giá'!D:D)</f>
        <v>73000</v>
      </c>
      <c r="AJ1424" s="138">
        <f t="shared" si="12"/>
        <v>16060</v>
      </c>
      <c r="AK1424" s="138">
        <f t="shared" si="13"/>
        <v>16060</v>
      </c>
      <c r="AL1424" s="138">
        <f t="shared" si="14"/>
        <v>0</v>
      </c>
      <c r="AM1424" s="138">
        <f t="shared" si="15"/>
        <v>0</v>
      </c>
      <c r="AN1424" s="138">
        <f t="shared" si="16"/>
        <v>0</v>
      </c>
      <c r="AO1424" s="139" t="str">
        <f t="array" ref="AO1424">XLOOKUP($D:$D,'DS ST'!$J:$J,'DS ST'!K:K)</f>
        <v>SC005377 - Nguyễn Minh Thắng</v>
      </c>
      <c r="AP1424" s="139" t="str">
        <f t="array" ref="AP1424">XLOOKUP($D:$D,'DS ST'!$J:$J,'DS ST'!L:L)</f>
        <v>Võ Thị Huệ</v>
      </c>
      <c r="AQ1424" s="139" t="str">
        <f t="array" ref="AQ1424">XLOOKUP($D:$D,'DS ST'!$J:$J,'DS ST'!M:M)</f>
        <v>HCM 001</v>
      </c>
      <c r="AR1424" s="140"/>
      <c r="AS1424" s="140"/>
      <c r="AT1424" s="135" t="str">
        <f t="array" ref="AT1424">xlookup($E:$E,'CLV2'!$A:$A,'CLV2'!$F:$F)</f>
        <v>3.LOCAL FRUITS</v>
      </c>
      <c r="AU1424" s="135" t="str">
        <f t="array" ref="AU1424">xlookup($E:$E,'CLV2'!$A:$A,'CLV2'!$G:$G)</f>
        <v>4.Sầu Riêng</v>
      </c>
      <c r="AV1424" s="142"/>
      <c r="AW1424" s="143"/>
      <c r="AX1424" s="144"/>
    </row>
    <row r="1425" ht="22.5" customHeight="1">
      <c r="A1425" s="113"/>
      <c r="B1425" s="114">
        <v>46237.0</v>
      </c>
      <c r="C1425" s="115" t="s">
        <v>436</v>
      </c>
      <c r="D1425" s="116" t="str">
        <f>VLOOKUP(C1425,'DS ST'!A:B,2,0)</f>
        <v>A140</v>
      </c>
      <c r="E1425" s="117">
        <v>1101318.0</v>
      </c>
      <c r="F1425" s="115" t="s">
        <v>1036</v>
      </c>
      <c r="G1425" s="115" t="s">
        <v>104</v>
      </c>
      <c r="H1425" s="118">
        <v>4.2</v>
      </c>
      <c r="I1425" s="118">
        <v>4.18</v>
      </c>
      <c r="J1425" s="119">
        <f t="shared" si="4"/>
        <v>0.02</v>
      </c>
      <c r="K1425" s="115" t="s">
        <v>6062</v>
      </c>
      <c r="L1425" s="121" t="str">
        <f t="shared" si="5"/>
        <v>PT16085511101318</v>
      </c>
      <c r="M1425" s="219" t="s">
        <v>6063</v>
      </c>
      <c r="N1425" s="122">
        <v>0.020000000000000462</v>
      </c>
      <c r="O1425" s="122"/>
      <c r="P1425" s="119">
        <f t="shared" si="6"/>
        <v>0</v>
      </c>
      <c r="Q1425" s="124"/>
      <c r="R1425" s="124"/>
      <c r="S1425" s="124"/>
      <c r="T1425" s="125"/>
      <c r="U1425" s="126" t="s">
        <v>697</v>
      </c>
      <c r="V1425" s="127" t="s">
        <v>492</v>
      </c>
      <c r="W1425" s="129" t="str">
        <f t="shared" si="7"/>
        <v>Hao hụt</v>
      </c>
      <c r="X1425" s="129" t="str">
        <f t="shared" si="73"/>
        <v/>
      </c>
      <c r="Y1425" s="154" t="s">
        <v>499</v>
      </c>
      <c r="Z1425" s="131" t="s">
        <v>3828</v>
      </c>
      <c r="AA1425" s="124"/>
      <c r="AB1425" s="132"/>
      <c r="AC1425" s="133"/>
      <c r="AD1425" s="134"/>
      <c r="AE1425" s="133"/>
      <c r="AF1425" s="135" t="str">
        <f t="array" ref="AF1425">xlookup($E:$E,'CLV2'!$A:$A,'CLV2'!E:E)</f>
        <v>2.FRUITS</v>
      </c>
      <c r="AG1425" s="135" t="str">
        <f t="shared" si="10"/>
        <v>KG</v>
      </c>
      <c r="AH1425" s="136">
        <f t="shared" si="11"/>
        <v>0.004761904762</v>
      </c>
      <c r="AI1425" s="137">
        <f t="array" ref="AI1425">XLOOKUP(E1425,'Đơn giá'!A:A,'Đơn giá'!D:D)</f>
        <v>35000</v>
      </c>
      <c r="AJ1425" s="138">
        <f t="shared" si="12"/>
        <v>700</v>
      </c>
      <c r="AK1425" s="138">
        <f t="shared" si="13"/>
        <v>700</v>
      </c>
      <c r="AL1425" s="138">
        <f t="shared" si="14"/>
        <v>0</v>
      </c>
      <c r="AM1425" s="138">
        <f t="shared" si="15"/>
        <v>0</v>
      </c>
      <c r="AN1425" s="138">
        <f t="shared" si="16"/>
        <v>0</v>
      </c>
      <c r="AO1425" s="139" t="str">
        <f t="array" ref="AO1425">XLOOKUP($D:$D,'DS ST'!$J:$J,'DS ST'!K:K)</f>
        <v>SC009565 - Cao Chánh Tuấn</v>
      </c>
      <c r="AP1425" s="139" t="str">
        <f t="array" ref="AP1425">XLOOKUP($D:$D,'DS ST'!$J:$J,'DS ST'!L:L)</f>
        <v>Võ Thị Huệ</v>
      </c>
      <c r="AQ1425" s="139" t="str">
        <f t="array" ref="AQ1425">XLOOKUP($D:$D,'DS ST'!$J:$J,'DS ST'!M:M)</f>
        <v>HCM 010</v>
      </c>
      <c r="AR1425" s="140"/>
      <c r="AS1425" s="140"/>
      <c r="AT1425" s="135" t="str">
        <f t="array" ref="AT1425">xlookup($E:$E,'CLV2'!$A:$A,'CLV2'!$F:$F)</f>
        <v>3.LOCAL FRUITS</v>
      </c>
      <c r="AU1425" s="135" t="str">
        <f t="array" ref="AU1425">xlookup($E:$E,'CLV2'!$A:$A,'CLV2'!$G:$G)</f>
        <v>4.Mận Roi</v>
      </c>
      <c r="AV1425" s="142"/>
      <c r="AW1425" s="143"/>
      <c r="AX1425" s="144"/>
    </row>
    <row r="1426" ht="22.5" customHeight="1">
      <c r="A1426" s="113"/>
      <c r="B1426" s="114">
        <v>46237.0</v>
      </c>
      <c r="C1426" s="115" t="s">
        <v>436</v>
      </c>
      <c r="D1426" s="116" t="str">
        <f>VLOOKUP(C1426,'DS ST'!A:B,2,0)</f>
        <v>A140</v>
      </c>
      <c r="E1426" s="117">
        <v>1101366.0</v>
      </c>
      <c r="F1426" s="115" t="s">
        <v>1804</v>
      </c>
      <c r="G1426" s="115" t="s">
        <v>104</v>
      </c>
      <c r="H1426" s="118">
        <v>4.0</v>
      </c>
      <c r="I1426" s="118">
        <v>3.94</v>
      </c>
      <c r="J1426" s="119">
        <f t="shared" si="4"/>
        <v>0.06</v>
      </c>
      <c r="K1426" s="115" t="s">
        <v>6062</v>
      </c>
      <c r="L1426" s="121" t="str">
        <f t="shared" si="5"/>
        <v>PT16085511101366</v>
      </c>
      <c r="M1426" s="219" t="s">
        <v>6063</v>
      </c>
      <c r="N1426" s="122">
        <v>0.06000000000000005</v>
      </c>
      <c r="O1426" s="122"/>
      <c r="P1426" s="119">
        <f t="shared" si="6"/>
        <v>0</v>
      </c>
      <c r="Q1426" s="124"/>
      <c r="R1426" s="124"/>
      <c r="S1426" s="124"/>
      <c r="T1426" s="125"/>
      <c r="U1426" s="126" t="s">
        <v>697</v>
      </c>
      <c r="V1426" s="127" t="s">
        <v>492</v>
      </c>
      <c r="W1426" s="129" t="str">
        <f t="shared" si="7"/>
        <v>Hao hụt</v>
      </c>
      <c r="X1426" s="129" t="str">
        <f t="shared" si="73"/>
        <v/>
      </c>
      <c r="Y1426" s="154" t="s">
        <v>499</v>
      </c>
      <c r="Z1426" s="131" t="s">
        <v>3828</v>
      </c>
      <c r="AA1426" s="124"/>
      <c r="AB1426" s="132"/>
      <c r="AC1426" s="133"/>
      <c r="AD1426" s="134"/>
      <c r="AE1426" s="133"/>
      <c r="AF1426" s="135" t="str">
        <f t="array" ref="AF1426">xlookup($E:$E,'CLV2'!$A:$A,'CLV2'!E:E)</f>
        <v>2.VEGETABLES</v>
      </c>
      <c r="AG1426" s="135" t="str">
        <f t="shared" si="10"/>
        <v>KG</v>
      </c>
      <c r="AH1426" s="136">
        <f t="shared" si="11"/>
        <v>0.015</v>
      </c>
      <c r="AI1426" s="137">
        <f t="array" ref="AI1426">XLOOKUP(E1426,'Đơn giá'!A:A,'Đơn giá'!D:D)</f>
        <v>55000</v>
      </c>
      <c r="AJ1426" s="138">
        <f t="shared" si="12"/>
        <v>3300</v>
      </c>
      <c r="AK1426" s="138">
        <f t="shared" si="13"/>
        <v>3300</v>
      </c>
      <c r="AL1426" s="138">
        <f t="shared" si="14"/>
        <v>0</v>
      </c>
      <c r="AM1426" s="138">
        <f t="shared" si="15"/>
        <v>0</v>
      </c>
      <c r="AN1426" s="138">
        <f t="shared" si="16"/>
        <v>0</v>
      </c>
      <c r="AO1426" s="139" t="str">
        <f t="array" ref="AO1426">XLOOKUP($D:$D,'DS ST'!$J:$J,'DS ST'!K:K)</f>
        <v>SC009565 - Cao Chánh Tuấn</v>
      </c>
      <c r="AP1426" s="139" t="str">
        <f t="array" ref="AP1426">XLOOKUP($D:$D,'DS ST'!$J:$J,'DS ST'!L:L)</f>
        <v>Võ Thị Huệ</v>
      </c>
      <c r="AQ1426" s="139" t="str">
        <f t="array" ref="AQ1426">XLOOKUP($D:$D,'DS ST'!$J:$J,'DS ST'!M:M)</f>
        <v>HCM 010</v>
      </c>
      <c r="AR1426" s="140"/>
      <c r="AS1426" s="140"/>
      <c r="AT1426" s="135" t="str">
        <f t="array" ref="AT1426">xlookup($E:$E,'CLV2'!$A:$A,'CLV2'!$F:$F)</f>
        <v>3.LEAFY VEGGIES</v>
      </c>
      <c r="AU1426" s="135" t="str">
        <f t="array" ref="AU1426">xlookup($E:$E,'CLV2'!$A:$A,'CLV2'!$G:$G)</f>
        <v>4.Rau Ăn Bông</v>
      </c>
      <c r="AV1426" s="142"/>
      <c r="AW1426" s="143"/>
      <c r="AX1426" s="144"/>
    </row>
    <row r="1427" ht="22.5" customHeight="1">
      <c r="A1427" s="113"/>
      <c r="B1427" s="114">
        <v>46237.0</v>
      </c>
      <c r="C1427" s="115" t="s">
        <v>436</v>
      </c>
      <c r="D1427" s="116" t="str">
        <f>VLOOKUP(C1427,'DS ST'!A:B,2,0)</f>
        <v>A140</v>
      </c>
      <c r="E1427" s="117">
        <v>1101592.0</v>
      </c>
      <c r="F1427" s="115" t="s">
        <v>1161</v>
      </c>
      <c r="G1427" s="115" t="s">
        <v>104</v>
      </c>
      <c r="H1427" s="118">
        <v>9.7</v>
      </c>
      <c r="I1427" s="118">
        <v>9.56</v>
      </c>
      <c r="J1427" s="119">
        <f t="shared" si="4"/>
        <v>0.14</v>
      </c>
      <c r="K1427" s="115" t="s">
        <v>6062</v>
      </c>
      <c r="L1427" s="121" t="str">
        <f t="shared" si="5"/>
        <v>PT16085511101592</v>
      </c>
      <c r="M1427" s="219" t="s">
        <v>6063</v>
      </c>
      <c r="N1427" s="122">
        <v>0.1399999999999988</v>
      </c>
      <c r="O1427" s="122"/>
      <c r="P1427" s="119">
        <f t="shared" si="6"/>
        <v>0</v>
      </c>
      <c r="Q1427" s="124"/>
      <c r="R1427" s="124"/>
      <c r="S1427" s="124"/>
      <c r="T1427" s="125"/>
      <c r="U1427" s="126" t="s">
        <v>697</v>
      </c>
      <c r="V1427" s="127" t="s">
        <v>492</v>
      </c>
      <c r="W1427" s="129" t="str">
        <f t="shared" si="7"/>
        <v>Hao hụt</v>
      </c>
      <c r="X1427" s="129" t="str">
        <f t="shared" si="73"/>
        <v/>
      </c>
      <c r="Y1427" s="154" t="s">
        <v>499</v>
      </c>
      <c r="Z1427" s="131" t="s">
        <v>3828</v>
      </c>
      <c r="AA1427" s="124"/>
      <c r="AB1427" s="132"/>
      <c r="AC1427" s="133"/>
      <c r="AD1427" s="134"/>
      <c r="AE1427" s="133"/>
      <c r="AF1427" s="135" t="str">
        <f t="array" ref="AF1427">xlookup($E:$E,'CLV2'!$A:$A,'CLV2'!E:E)</f>
        <v>2.FRUITS</v>
      </c>
      <c r="AG1427" s="135" t="str">
        <f t="shared" si="10"/>
        <v>KG</v>
      </c>
      <c r="AH1427" s="136">
        <f t="shared" si="11"/>
        <v>0.01443298969</v>
      </c>
      <c r="AI1427" s="137">
        <f t="array" ref="AI1427">XLOOKUP(E1427,'Đơn giá'!A:A,'Đơn giá'!D:D)</f>
        <v>73000</v>
      </c>
      <c r="AJ1427" s="138">
        <f t="shared" si="12"/>
        <v>10220</v>
      </c>
      <c r="AK1427" s="138">
        <f t="shared" si="13"/>
        <v>10220</v>
      </c>
      <c r="AL1427" s="138">
        <f t="shared" si="14"/>
        <v>0</v>
      </c>
      <c r="AM1427" s="138">
        <f t="shared" si="15"/>
        <v>0</v>
      </c>
      <c r="AN1427" s="138">
        <f t="shared" si="16"/>
        <v>0</v>
      </c>
      <c r="AO1427" s="139" t="str">
        <f t="array" ref="AO1427">XLOOKUP($D:$D,'DS ST'!$J:$J,'DS ST'!K:K)</f>
        <v>SC009565 - Cao Chánh Tuấn</v>
      </c>
      <c r="AP1427" s="139" t="str">
        <f t="array" ref="AP1427">XLOOKUP($D:$D,'DS ST'!$J:$J,'DS ST'!L:L)</f>
        <v>Võ Thị Huệ</v>
      </c>
      <c r="AQ1427" s="139" t="str">
        <f t="array" ref="AQ1427">XLOOKUP($D:$D,'DS ST'!$J:$J,'DS ST'!M:M)</f>
        <v>HCM 010</v>
      </c>
      <c r="AR1427" s="140"/>
      <c r="AS1427" s="140"/>
      <c r="AT1427" s="135" t="str">
        <f t="array" ref="AT1427">xlookup($E:$E,'CLV2'!$A:$A,'CLV2'!$F:$F)</f>
        <v>3.LOCAL FRUITS</v>
      </c>
      <c r="AU1427" s="135" t="str">
        <f t="array" ref="AU1427">xlookup($E:$E,'CLV2'!$A:$A,'CLV2'!$G:$G)</f>
        <v>4.Sầu Riêng</v>
      </c>
      <c r="AV1427" s="142"/>
      <c r="AW1427" s="143"/>
      <c r="AX1427" s="144"/>
    </row>
    <row r="1428" ht="22.5" customHeight="1">
      <c r="A1428" s="113"/>
      <c r="B1428" s="114">
        <v>46237.0</v>
      </c>
      <c r="C1428" s="115" t="s">
        <v>737</v>
      </c>
      <c r="D1428" s="116" t="str">
        <f>VLOOKUP(C1428,'DS ST'!A:B,2,0)</f>
        <v>A196</v>
      </c>
      <c r="E1428" s="117">
        <v>11691.0</v>
      </c>
      <c r="F1428" s="115" t="s">
        <v>2708</v>
      </c>
      <c r="G1428" s="115" t="s">
        <v>116</v>
      </c>
      <c r="H1428" s="118">
        <v>3.0</v>
      </c>
      <c r="I1428" s="118">
        <v>2.0</v>
      </c>
      <c r="J1428" s="119">
        <f t="shared" si="4"/>
        <v>1</v>
      </c>
      <c r="K1428" s="115" t="s">
        <v>6064</v>
      </c>
      <c r="L1428" s="121" t="str">
        <f t="shared" si="5"/>
        <v>PT160855011691</v>
      </c>
      <c r="M1428" s="219" t="s">
        <v>6065</v>
      </c>
      <c r="N1428" s="122"/>
      <c r="O1428" s="122"/>
      <c r="P1428" s="119">
        <f t="shared" si="6"/>
        <v>1</v>
      </c>
      <c r="Q1428" s="124"/>
      <c r="R1428" s="124"/>
      <c r="S1428" s="124"/>
      <c r="T1428" s="125"/>
      <c r="U1428" s="126" t="s">
        <v>697</v>
      </c>
      <c r="V1428" s="127" t="s">
        <v>1500</v>
      </c>
      <c r="W1428" s="129" t="str">
        <f t="shared" si="7"/>
        <v/>
      </c>
      <c r="X1428" s="129" t="str">
        <f t="shared" si="73"/>
        <v/>
      </c>
      <c r="Y1428" s="130" t="str">
        <f>IF(N(P1428)&lt;=0,"",IF(OR(T1428="Hình KDB",T1428="Hình tele",ISNUMBER(SEARCH("Hình KDB",T1428)),ISNUMBER(SEARCH("Hình tele",T1428)),ISNUMBER(SEARCH("sai code",T1428)),ISNUMBER(SEARCH("Thiếu kiện",U1428))),"Kho rau",IF(AND(T1428&lt;&gt;"Hình KDB",T1428&lt;&gt;"Hình tele"),"Chưa xác định",IF(N(O1428)&gt;0,IF(OR(T1428="Hình KDB",T1428="Hình tele",ISNUMBER(SEARCH("Hình KDB",T1428)),ISNUMBER(SEARCH("Hình tele",T1428)),ISNUMBER(SEARCH("sai code",T1428)),ISNUMBER(SEARCH("Thiếu kiện",U1428))),"Kho rau","Chưa xác định"),IF(OR(T1428="Hình KDB",T1428="Hình tele",ISNUMBER(SEARCH("Hình KDB",T1428)),ISNUMBER(SEARCH("Hình tele",T1428)),ISNUMBER(SEARCH("sai code",T1428)),ISNUMBER(SEARCH("Thiếu kiện",U1428))),"Kho rau",IF(V1428="Chưa xác định","Chưa xác định",IF(OR(V1428="DC giao thiếu",V1428="TX giao thiếu kiện",V1428="Hàng không đạt CL"),"Kho rau","")))))))</f>
        <v>Chưa xác định</v>
      </c>
      <c r="Z1428" s="131" t="s">
        <v>3828</v>
      </c>
      <c r="AA1428" s="124"/>
      <c r="AB1428" s="132"/>
      <c r="AC1428" s="133"/>
      <c r="AD1428" s="134"/>
      <c r="AE1428" s="133"/>
      <c r="AF1428" s="135" t="str">
        <f t="array" ref="AF1428">xlookup($E:$E,'CLV2'!$A:$A,'CLV2'!E:E)</f>
        <v>2.VEGETABLES</v>
      </c>
      <c r="AG1428" s="135" t="str">
        <f t="shared" si="10"/>
        <v>Pack</v>
      </c>
      <c r="AH1428" s="136">
        <f t="shared" si="11"/>
        <v>0.3333333333</v>
      </c>
      <c r="AI1428" s="137">
        <f t="array" ref="AI1428">XLOOKUP(E1428,'Đơn giá'!A:A,'Đơn giá'!D:D)</f>
        <v>11944</v>
      </c>
      <c r="AJ1428" s="138">
        <f t="shared" si="12"/>
        <v>11944</v>
      </c>
      <c r="AK1428" s="138">
        <f t="shared" si="13"/>
        <v>0</v>
      </c>
      <c r="AL1428" s="138">
        <f t="shared" si="14"/>
        <v>0</v>
      </c>
      <c r="AM1428" s="138">
        <f t="shared" si="15"/>
        <v>0</v>
      </c>
      <c r="AN1428" s="138">
        <f t="shared" si="16"/>
        <v>11944</v>
      </c>
      <c r="AO1428" s="139" t="str">
        <f t="array" ref="AO1428">XLOOKUP($D:$D,'DS ST'!$J:$J,'DS ST'!K:K)</f>
        <v>SC007426 - Trần Hữu Vinh</v>
      </c>
      <c r="AP1428" s="139" t="str">
        <f t="array" ref="AP1428">XLOOKUP($D:$D,'DS ST'!$J:$J,'DS ST'!L:L)</f>
        <v>Võ Thị Huệ</v>
      </c>
      <c r="AQ1428" s="139" t="str">
        <f t="array" ref="AQ1428">XLOOKUP($D:$D,'DS ST'!$J:$J,'DS ST'!M:M)</f>
        <v>HCM 015</v>
      </c>
      <c r="AR1428" s="140"/>
      <c r="AS1428" s="140"/>
      <c r="AT1428" s="135" t="str">
        <f t="array" ref="AT1428">xlookup($E:$E,'CLV2'!$A:$A,'CLV2'!$F:$F)</f>
        <v>3.ROOT VEGGIES</v>
      </c>
      <c r="AU1428" s="135" t="str">
        <f t="array" ref="AU1428">xlookup($E:$E,'CLV2'!$A:$A,'CLV2'!$G:$G)</f>
        <v>4.Các Loại Củ Khác</v>
      </c>
      <c r="AV1428" s="142"/>
      <c r="AW1428" s="143"/>
      <c r="AX1428" s="144"/>
    </row>
    <row r="1429" ht="22.5" customHeight="1">
      <c r="A1429" s="113"/>
      <c r="B1429" s="114">
        <v>46237.0</v>
      </c>
      <c r="C1429" s="115" t="s">
        <v>737</v>
      </c>
      <c r="D1429" s="116" t="str">
        <f>VLOOKUP(C1429,'DS ST'!A:B,2,0)</f>
        <v>A196</v>
      </c>
      <c r="E1429" s="117">
        <v>1101079.0</v>
      </c>
      <c r="F1429" s="115" t="s">
        <v>2047</v>
      </c>
      <c r="G1429" s="115" t="s">
        <v>104</v>
      </c>
      <c r="H1429" s="118">
        <v>3.1</v>
      </c>
      <c r="I1429" s="118">
        <v>3.045</v>
      </c>
      <c r="J1429" s="119">
        <f t="shared" si="4"/>
        <v>0.055</v>
      </c>
      <c r="K1429" s="115" t="s">
        <v>6064</v>
      </c>
      <c r="L1429" s="121" t="str">
        <f t="shared" si="5"/>
        <v>PT16085501101079</v>
      </c>
      <c r="M1429" s="219" t="s">
        <v>6065</v>
      </c>
      <c r="N1429" s="122">
        <v>0.05500000000000016</v>
      </c>
      <c r="O1429" s="122"/>
      <c r="P1429" s="119">
        <f t="shared" si="6"/>
        <v>0</v>
      </c>
      <c r="Q1429" s="124"/>
      <c r="R1429" s="124"/>
      <c r="S1429" s="124"/>
      <c r="T1429" s="125"/>
      <c r="U1429" s="126" t="s">
        <v>697</v>
      </c>
      <c r="V1429" s="127" t="s">
        <v>492</v>
      </c>
      <c r="W1429" s="129" t="str">
        <f t="shared" si="7"/>
        <v>Hao hụt</v>
      </c>
      <c r="X1429" s="129" t="str">
        <f t="shared" si="73"/>
        <v/>
      </c>
      <c r="Y1429" s="154" t="s">
        <v>499</v>
      </c>
      <c r="Z1429" s="131" t="s">
        <v>3828</v>
      </c>
      <c r="AA1429" s="124"/>
      <c r="AB1429" s="132"/>
      <c r="AC1429" s="133"/>
      <c r="AD1429" s="134"/>
      <c r="AE1429" s="133"/>
      <c r="AF1429" s="135" t="str">
        <f t="array" ref="AF1429">xlookup($E:$E,'CLV2'!$A:$A,'CLV2'!E:E)</f>
        <v>2.FRUITS</v>
      </c>
      <c r="AG1429" s="135" t="str">
        <f t="shared" si="10"/>
        <v>KG</v>
      </c>
      <c r="AH1429" s="136">
        <f t="shared" si="11"/>
        <v>0.01774193548</v>
      </c>
      <c r="AI1429" s="137">
        <f t="array" ref="AI1429">XLOOKUP(E1429,'Đơn giá'!A:A,'Đơn giá'!D:D)</f>
        <v>69416</v>
      </c>
      <c r="AJ1429" s="138">
        <f t="shared" si="12"/>
        <v>3817.88</v>
      </c>
      <c r="AK1429" s="138">
        <f t="shared" si="13"/>
        <v>3817.88</v>
      </c>
      <c r="AL1429" s="138">
        <f t="shared" si="14"/>
        <v>0</v>
      </c>
      <c r="AM1429" s="138">
        <f t="shared" si="15"/>
        <v>0</v>
      </c>
      <c r="AN1429" s="138">
        <f t="shared" si="16"/>
        <v>0</v>
      </c>
      <c r="AO1429" s="139" t="str">
        <f t="array" ref="AO1429">XLOOKUP($D:$D,'DS ST'!$J:$J,'DS ST'!K:K)</f>
        <v>SC007426 - Trần Hữu Vinh</v>
      </c>
      <c r="AP1429" s="139" t="str">
        <f t="array" ref="AP1429">XLOOKUP($D:$D,'DS ST'!$J:$J,'DS ST'!L:L)</f>
        <v>Võ Thị Huệ</v>
      </c>
      <c r="AQ1429" s="139" t="str">
        <f t="array" ref="AQ1429">XLOOKUP($D:$D,'DS ST'!$J:$J,'DS ST'!M:M)</f>
        <v>HCM 015</v>
      </c>
      <c r="AR1429" s="140"/>
      <c r="AS1429" s="140"/>
      <c r="AT1429" s="135" t="str">
        <f t="array" ref="AT1429">xlookup($E:$E,'CLV2'!$A:$A,'CLV2'!$F:$F)</f>
        <v>3.LOCAL FRUITS</v>
      </c>
      <c r="AU1429" s="135" t="str">
        <f t="array" ref="AU1429">xlookup($E:$E,'CLV2'!$A:$A,'CLV2'!$G:$G)</f>
        <v>4.Bơ</v>
      </c>
      <c r="AV1429" s="142"/>
      <c r="AW1429" s="143"/>
      <c r="AX1429" s="144"/>
    </row>
    <row r="1430" ht="22.5" customHeight="1">
      <c r="A1430" s="113"/>
      <c r="B1430" s="114">
        <v>46237.0</v>
      </c>
      <c r="C1430" s="115" t="s">
        <v>737</v>
      </c>
      <c r="D1430" s="116" t="str">
        <f>VLOOKUP(C1430,'DS ST'!A:B,2,0)</f>
        <v>A196</v>
      </c>
      <c r="E1430" s="117">
        <v>1101366.0</v>
      </c>
      <c r="F1430" s="115" t="s">
        <v>1804</v>
      </c>
      <c r="G1430" s="115" t="s">
        <v>104</v>
      </c>
      <c r="H1430" s="118">
        <v>4.0</v>
      </c>
      <c r="I1430" s="118">
        <v>3.5</v>
      </c>
      <c r="J1430" s="119">
        <f t="shared" si="4"/>
        <v>0.5</v>
      </c>
      <c r="K1430" s="115" t="s">
        <v>6064</v>
      </c>
      <c r="L1430" s="121" t="str">
        <f t="shared" si="5"/>
        <v>PT16085501101366</v>
      </c>
      <c r="M1430" s="219" t="s">
        <v>6065</v>
      </c>
      <c r="N1430" s="122">
        <v>0.5</v>
      </c>
      <c r="O1430" s="122"/>
      <c r="P1430" s="119">
        <f t="shared" si="6"/>
        <v>0</v>
      </c>
      <c r="Q1430" s="124"/>
      <c r="R1430" s="124"/>
      <c r="S1430" s="124"/>
      <c r="T1430" s="125"/>
      <c r="U1430" s="126" t="s">
        <v>697</v>
      </c>
      <c r="V1430" s="127" t="s">
        <v>492</v>
      </c>
      <c r="W1430" s="129" t="str">
        <f t="shared" si="7"/>
        <v>Hao hụt</v>
      </c>
      <c r="X1430" s="129" t="str">
        <f t="shared" si="73"/>
        <v/>
      </c>
      <c r="Y1430" s="154" t="s">
        <v>499</v>
      </c>
      <c r="Z1430" s="131" t="s">
        <v>3828</v>
      </c>
      <c r="AA1430" s="124"/>
      <c r="AB1430" s="132"/>
      <c r="AC1430" s="133"/>
      <c r="AD1430" s="134"/>
      <c r="AE1430" s="133"/>
      <c r="AF1430" s="135" t="str">
        <f t="array" ref="AF1430">xlookup($E:$E,'CLV2'!$A:$A,'CLV2'!E:E)</f>
        <v>2.VEGETABLES</v>
      </c>
      <c r="AG1430" s="135" t="str">
        <f t="shared" si="10"/>
        <v>KG</v>
      </c>
      <c r="AH1430" s="136">
        <f t="shared" si="11"/>
        <v>0.125</v>
      </c>
      <c r="AI1430" s="137">
        <f t="array" ref="AI1430">XLOOKUP(E1430,'Đơn giá'!A:A,'Đơn giá'!D:D)</f>
        <v>55000</v>
      </c>
      <c r="AJ1430" s="138">
        <f t="shared" si="12"/>
        <v>27500</v>
      </c>
      <c r="AK1430" s="138">
        <f t="shared" si="13"/>
        <v>27500</v>
      </c>
      <c r="AL1430" s="138">
        <f t="shared" si="14"/>
        <v>0</v>
      </c>
      <c r="AM1430" s="138">
        <f t="shared" si="15"/>
        <v>0</v>
      </c>
      <c r="AN1430" s="138">
        <f t="shared" si="16"/>
        <v>0</v>
      </c>
      <c r="AO1430" s="139" t="str">
        <f t="array" ref="AO1430">XLOOKUP($D:$D,'DS ST'!$J:$J,'DS ST'!K:K)</f>
        <v>SC007426 - Trần Hữu Vinh</v>
      </c>
      <c r="AP1430" s="139" t="str">
        <f t="array" ref="AP1430">XLOOKUP($D:$D,'DS ST'!$J:$J,'DS ST'!L:L)</f>
        <v>Võ Thị Huệ</v>
      </c>
      <c r="AQ1430" s="139" t="str">
        <f t="array" ref="AQ1430">XLOOKUP($D:$D,'DS ST'!$J:$J,'DS ST'!M:M)</f>
        <v>HCM 015</v>
      </c>
      <c r="AR1430" s="140"/>
      <c r="AS1430" s="140"/>
      <c r="AT1430" s="135" t="str">
        <f t="array" ref="AT1430">xlookup($E:$E,'CLV2'!$A:$A,'CLV2'!$F:$F)</f>
        <v>3.LEAFY VEGGIES</v>
      </c>
      <c r="AU1430" s="135" t="str">
        <f t="array" ref="AU1430">xlookup($E:$E,'CLV2'!$A:$A,'CLV2'!$G:$G)</f>
        <v>4.Rau Ăn Bông</v>
      </c>
      <c r="AV1430" s="142"/>
      <c r="AW1430" s="143"/>
      <c r="AX1430" s="144"/>
    </row>
    <row r="1431" ht="22.5" customHeight="1">
      <c r="A1431" s="113"/>
      <c r="B1431" s="114">
        <v>46237.0</v>
      </c>
      <c r="C1431" s="115" t="s">
        <v>330</v>
      </c>
      <c r="D1431" s="116" t="str">
        <f>VLOOKUP(C1431,'DS ST'!A:B,2,0)</f>
        <v>A124</v>
      </c>
      <c r="E1431" s="117">
        <v>1101366.0</v>
      </c>
      <c r="F1431" s="115" t="s">
        <v>1804</v>
      </c>
      <c r="G1431" s="115" t="s">
        <v>104</v>
      </c>
      <c r="H1431" s="118">
        <v>4.1</v>
      </c>
      <c r="I1431" s="118">
        <v>3.885</v>
      </c>
      <c r="J1431" s="119">
        <f t="shared" si="4"/>
        <v>0.215</v>
      </c>
      <c r="K1431" s="115" t="s">
        <v>6066</v>
      </c>
      <c r="L1431" s="121" t="str">
        <f t="shared" si="5"/>
        <v>PT16085491101366</v>
      </c>
      <c r="M1431" s="219" t="s">
        <v>6067</v>
      </c>
      <c r="N1431" s="122">
        <v>0.21499999999999986</v>
      </c>
      <c r="O1431" s="122"/>
      <c r="P1431" s="119">
        <f t="shared" si="6"/>
        <v>0</v>
      </c>
      <c r="Q1431" s="124"/>
      <c r="R1431" s="124"/>
      <c r="S1431" s="124"/>
      <c r="T1431" s="125"/>
      <c r="U1431" s="126" t="s">
        <v>697</v>
      </c>
      <c r="V1431" s="127" t="s">
        <v>492</v>
      </c>
      <c r="W1431" s="129" t="str">
        <f t="shared" si="7"/>
        <v>Hao hụt</v>
      </c>
      <c r="X1431" s="129" t="str">
        <f t="shared" si="73"/>
        <v/>
      </c>
      <c r="Y1431" s="154" t="s">
        <v>499</v>
      </c>
      <c r="Z1431" s="131" t="s">
        <v>3828</v>
      </c>
      <c r="AA1431" s="124"/>
      <c r="AB1431" s="132"/>
      <c r="AC1431" s="133"/>
      <c r="AD1431" s="134"/>
      <c r="AE1431" s="133"/>
      <c r="AF1431" s="135" t="str">
        <f t="array" ref="AF1431">xlookup($E:$E,'CLV2'!$A:$A,'CLV2'!E:E)</f>
        <v>2.VEGETABLES</v>
      </c>
      <c r="AG1431" s="135" t="str">
        <f t="shared" si="10"/>
        <v>KG</v>
      </c>
      <c r="AH1431" s="136">
        <f t="shared" si="11"/>
        <v>0.05243902439</v>
      </c>
      <c r="AI1431" s="137">
        <f t="array" ref="AI1431">XLOOKUP(E1431,'Đơn giá'!A:A,'Đơn giá'!D:D)</f>
        <v>55000</v>
      </c>
      <c r="AJ1431" s="138">
        <f t="shared" si="12"/>
        <v>11825</v>
      </c>
      <c r="AK1431" s="138">
        <f t="shared" si="13"/>
        <v>11825</v>
      </c>
      <c r="AL1431" s="138">
        <f t="shared" si="14"/>
        <v>0</v>
      </c>
      <c r="AM1431" s="138">
        <f t="shared" si="15"/>
        <v>0</v>
      </c>
      <c r="AN1431" s="138">
        <f t="shared" si="16"/>
        <v>0</v>
      </c>
      <c r="AO1431" s="139" t="str">
        <f t="array" ref="AO1431">XLOOKUP($D:$D,'DS ST'!$J:$J,'DS ST'!K:K)</f>
        <v>SC002130 - Nguyễn Văn Lâm</v>
      </c>
      <c r="AP1431" s="139" t="str">
        <f t="array" ref="AP1431">XLOOKUP($D:$D,'DS ST'!$J:$J,'DS ST'!L:L)</f>
        <v>Nguyễn Thị Cà</v>
      </c>
      <c r="AQ1431" s="139" t="str">
        <f t="array" ref="AQ1431">XLOOKUP($D:$D,'DS ST'!$J:$J,'DS ST'!M:M)</f>
        <v>HCM 007</v>
      </c>
      <c r="AR1431" s="140"/>
      <c r="AS1431" s="140"/>
      <c r="AT1431" s="135" t="str">
        <f t="array" ref="AT1431">xlookup($E:$E,'CLV2'!$A:$A,'CLV2'!$F:$F)</f>
        <v>3.LEAFY VEGGIES</v>
      </c>
      <c r="AU1431" s="135" t="str">
        <f t="array" ref="AU1431">xlookup($E:$E,'CLV2'!$A:$A,'CLV2'!$G:$G)</f>
        <v>4.Rau Ăn Bông</v>
      </c>
      <c r="AV1431" s="142"/>
      <c r="AW1431" s="143"/>
      <c r="AX1431" s="144"/>
    </row>
    <row r="1432" ht="22.5" customHeight="1">
      <c r="A1432" s="113"/>
      <c r="B1432" s="114">
        <v>46237.0</v>
      </c>
      <c r="C1432" s="115" t="s">
        <v>330</v>
      </c>
      <c r="D1432" s="116" t="str">
        <f>VLOOKUP(C1432,'DS ST'!A:B,2,0)</f>
        <v>A124</v>
      </c>
      <c r="E1432" s="117">
        <v>1101372.0</v>
      </c>
      <c r="F1432" s="115" t="s">
        <v>1066</v>
      </c>
      <c r="G1432" s="115" t="s">
        <v>104</v>
      </c>
      <c r="H1432" s="118">
        <v>2.0</v>
      </c>
      <c r="I1432" s="118">
        <v>1.99</v>
      </c>
      <c r="J1432" s="119">
        <f t="shared" si="4"/>
        <v>0.01</v>
      </c>
      <c r="K1432" s="115" t="s">
        <v>6066</v>
      </c>
      <c r="L1432" s="121" t="str">
        <f t="shared" si="5"/>
        <v>PT16085491101372</v>
      </c>
      <c r="M1432" s="219" t="s">
        <v>6067</v>
      </c>
      <c r="N1432" s="122">
        <v>0.010000000000000009</v>
      </c>
      <c r="O1432" s="122"/>
      <c r="P1432" s="119">
        <f t="shared" si="6"/>
        <v>0</v>
      </c>
      <c r="Q1432" s="124"/>
      <c r="R1432" s="124"/>
      <c r="S1432" s="124"/>
      <c r="T1432" s="125"/>
      <c r="U1432" s="126" t="s">
        <v>697</v>
      </c>
      <c r="V1432" s="127" t="s">
        <v>492</v>
      </c>
      <c r="W1432" s="129" t="str">
        <f t="shared" si="7"/>
        <v>Hao hụt</v>
      </c>
      <c r="X1432" s="129" t="str">
        <f t="shared" si="73"/>
        <v/>
      </c>
      <c r="Y1432" s="154" t="s">
        <v>499</v>
      </c>
      <c r="Z1432" s="131" t="s">
        <v>3828</v>
      </c>
      <c r="AA1432" s="124"/>
      <c r="AB1432" s="132"/>
      <c r="AC1432" s="133"/>
      <c r="AD1432" s="134"/>
      <c r="AE1432" s="133"/>
      <c r="AF1432" s="135" t="str">
        <f t="array" ref="AF1432">xlookup($E:$E,'CLV2'!$A:$A,'CLV2'!E:E)</f>
        <v>2.VEGETABLES</v>
      </c>
      <c r="AG1432" s="135" t="str">
        <f t="shared" si="10"/>
        <v>KG</v>
      </c>
      <c r="AH1432" s="136">
        <f t="shared" si="11"/>
        <v>0.005</v>
      </c>
      <c r="AI1432" s="137">
        <f t="array" ref="AI1432">XLOOKUP(E1432,'Đơn giá'!A:A,'Đơn giá'!D:D)</f>
        <v>35000</v>
      </c>
      <c r="AJ1432" s="138">
        <f t="shared" si="12"/>
        <v>350</v>
      </c>
      <c r="AK1432" s="138">
        <f t="shared" si="13"/>
        <v>350</v>
      </c>
      <c r="AL1432" s="138">
        <f t="shared" si="14"/>
        <v>0</v>
      </c>
      <c r="AM1432" s="138">
        <f t="shared" si="15"/>
        <v>0</v>
      </c>
      <c r="AN1432" s="138">
        <f t="shared" si="16"/>
        <v>0</v>
      </c>
      <c r="AO1432" s="139" t="str">
        <f t="array" ref="AO1432">XLOOKUP($D:$D,'DS ST'!$J:$J,'DS ST'!K:K)</f>
        <v>SC002130 - Nguyễn Văn Lâm</v>
      </c>
      <c r="AP1432" s="139" t="str">
        <f t="array" ref="AP1432">XLOOKUP($D:$D,'DS ST'!$J:$J,'DS ST'!L:L)</f>
        <v>Nguyễn Thị Cà</v>
      </c>
      <c r="AQ1432" s="139" t="str">
        <f t="array" ref="AQ1432">XLOOKUP($D:$D,'DS ST'!$J:$J,'DS ST'!M:M)</f>
        <v>HCM 007</v>
      </c>
      <c r="AR1432" s="140"/>
      <c r="AS1432" s="140"/>
      <c r="AT1432" s="135" t="str">
        <f t="array" ref="AT1432">xlookup($E:$E,'CLV2'!$A:$A,'CLV2'!$F:$F)</f>
        <v>3.LEAFY VEGGIES</v>
      </c>
      <c r="AU1432" s="135" t="str">
        <f t="array" ref="AU1432">xlookup($E:$E,'CLV2'!$A:$A,'CLV2'!$G:$G)</f>
        <v>4.Bắp Cải, Cải Thảo</v>
      </c>
      <c r="AV1432" s="142"/>
      <c r="AW1432" s="143"/>
      <c r="AX1432" s="144"/>
    </row>
    <row r="1433" ht="22.5" customHeight="1">
      <c r="A1433" s="113"/>
      <c r="B1433" s="114">
        <v>46237.0</v>
      </c>
      <c r="C1433" s="115" t="s">
        <v>173</v>
      </c>
      <c r="D1433" s="116" t="str">
        <f>VLOOKUP(C1433,'DS ST'!A:B,2,0)</f>
        <v>A108</v>
      </c>
      <c r="E1433" s="117">
        <v>1101318.0</v>
      </c>
      <c r="F1433" s="115" t="s">
        <v>1036</v>
      </c>
      <c r="G1433" s="115" t="s">
        <v>104</v>
      </c>
      <c r="H1433" s="118">
        <v>4.2</v>
      </c>
      <c r="I1433" s="118">
        <v>4.16</v>
      </c>
      <c r="J1433" s="119">
        <f t="shared" si="4"/>
        <v>0.04</v>
      </c>
      <c r="K1433" s="115" t="s">
        <v>6068</v>
      </c>
      <c r="L1433" s="121" t="str">
        <f t="shared" si="5"/>
        <v>PT16085481101318</v>
      </c>
      <c r="M1433" s="219" t="s">
        <v>6069</v>
      </c>
      <c r="N1433" s="122">
        <v>0.040000000000000036</v>
      </c>
      <c r="O1433" s="122"/>
      <c r="P1433" s="119">
        <f t="shared" si="6"/>
        <v>0</v>
      </c>
      <c r="Q1433" s="124"/>
      <c r="R1433" s="124"/>
      <c r="S1433" s="124"/>
      <c r="T1433" s="125"/>
      <c r="U1433" s="126" t="s">
        <v>697</v>
      </c>
      <c r="V1433" s="127" t="s">
        <v>492</v>
      </c>
      <c r="W1433" s="129" t="str">
        <f t="shared" si="7"/>
        <v>Hao hụt</v>
      </c>
      <c r="X1433" s="129" t="str">
        <f t="shared" si="73"/>
        <v/>
      </c>
      <c r="Y1433" s="154" t="s">
        <v>499</v>
      </c>
      <c r="Z1433" s="131" t="s">
        <v>3828</v>
      </c>
      <c r="AA1433" s="124"/>
      <c r="AB1433" s="132"/>
      <c r="AC1433" s="133"/>
      <c r="AD1433" s="134"/>
      <c r="AE1433" s="133"/>
      <c r="AF1433" s="135" t="str">
        <f t="array" ref="AF1433">xlookup($E:$E,'CLV2'!$A:$A,'CLV2'!E:E)</f>
        <v>2.FRUITS</v>
      </c>
      <c r="AG1433" s="135" t="str">
        <f t="shared" si="10"/>
        <v>KG</v>
      </c>
      <c r="AH1433" s="136">
        <f t="shared" si="11"/>
        <v>0.009523809524</v>
      </c>
      <c r="AI1433" s="137">
        <f t="array" ref="AI1433">XLOOKUP(E1433,'Đơn giá'!A:A,'Đơn giá'!D:D)</f>
        <v>35000</v>
      </c>
      <c r="AJ1433" s="138">
        <f t="shared" si="12"/>
        <v>1400</v>
      </c>
      <c r="AK1433" s="138">
        <f t="shared" si="13"/>
        <v>1400</v>
      </c>
      <c r="AL1433" s="138">
        <f t="shared" si="14"/>
        <v>0</v>
      </c>
      <c r="AM1433" s="138">
        <f t="shared" si="15"/>
        <v>0</v>
      </c>
      <c r="AN1433" s="138">
        <f t="shared" si="16"/>
        <v>0</v>
      </c>
      <c r="AO1433" s="139" t="str">
        <f t="array" ref="AO1433">XLOOKUP($D:$D,'DS ST'!$J:$J,'DS ST'!K:K)</f>
        <v>SC007524 - Trần Tiến Thạnh</v>
      </c>
      <c r="AP1433" s="139" t="str">
        <f t="array" ref="AP1433">XLOOKUP($D:$D,'DS ST'!$J:$J,'DS ST'!L:L)</f>
        <v>Nguyễn Thị Cà</v>
      </c>
      <c r="AQ1433" s="139" t="str">
        <f t="array" ref="AQ1433">XLOOKUP($D:$D,'DS ST'!$J:$J,'DS ST'!M:M)</f>
        <v>HCM 026</v>
      </c>
      <c r="AR1433" s="140"/>
      <c r="AS1433" s="140"/>
      <c r="AT1433" s="135" t="str">
        <f t="array" ref="AT1433">xlookup($E:$E,'CLV2'!$A:$A,'CLV2'!$F:$F)</f>
        <v>3.LOCAL FRUITS</v>
      </c>
      <c r="AU1433" s="135" t="str">
        <f t="array" ref="AU1433">xlookup($E:$E,'CLV2'!$A:$A,'CLV2'!$G:$G)</f>
        <v>4.Mận Roi</v>
      </c>
      <c r="AV1433" s="142"/>
      <c r="AW1433" s="143"/>
      <c r="AX1433" s="144"/>
    </row>
    <row r="1434" ht="22.5" customHeight="1">
      <c r="A1434" s="113"/>
      <c r="B1434" s="114">
        <v>46237.0</v>
      </c>
      <c r="C1434" s="115" t="s">
        <v>609</v>
      </c>
      <c r="D1434" s="116" t="str">
        <f>VLOOKUP(C1434,'DS ST'!A:B,2,0)</f>
        <v>A172</v>
      </c>
      <c r="E1434" s="117">
        <v>11317.0</v>
      </c>
      <c r="F1434" s="115" t="s">
        <v>2413</v>
      </c>
      <c r="G1434" s="115" t="s">
        <v>29</v>
      </c>
      <c r="H1434" s="118">
        <v>1.0</v>
      </c>
      <c r="I1434" s="118">
        <v>0.0</v>
      </c>
      <c r="J1434" s="119">
        <f t="shared" si="4"/>
        <v>1</v>
      </c>
      <c r="K1434" s="115" t="s">
        <v>6070</v>
      </c>
      <c r="L1434" s="121" t="str">
        <f t="shared" si="5"/>
        <v>PT160854711317</v>
      </c>
      <c r="M1434" s="219" t="s">
        <v>6071</v>
      </c>
      <c r="N1434" s="122"/>
      <c r="O1434" s="122"/>
      <c r="P1434" s="119">
        <f t="shared" si="6"/>
        <v>1</v>
      </c>
      <c r="Q1434" s="124"/>
      <c r="R1434" s="124"/>
      <c r="S1434" s="124"/>
      <c r="T1434" s="125"/>
      <c r="U1434" s="126" t="s">
        <v>697</v>
      </c>
      <c r="V1434" s="127" t="s">
        <v>1500</v>
      </c>
      <c r="W1434" s="129" t="str">
        <f t="shared" si="7"/>
        <v/>
      </c>
      <c r="X1434" s="129" t="str">
        <f t="shared" si="73"/>
        <v/>
      </c>
      <c r="Y1434" s="130" t="str">
        <f>IF(N(P1434)&lt;=0,"",IF(OR(T1434="Hình KDB",T1434="Hình tele",ISNUMBER(SEARCH("Hình KDB",T1434)),ISNUMBER(SEARCH("Hình tele",T1434)),ISNUMBER(SEARCH("sai code",T1434)),ISNUMBER(SEARCH("Thiếu kiện",U1434))),"Kho rau",IF(AND(T1434&lt;&gt;"Hình KDB",T1434&lt;&gt;"Hình tele"),"Chưa xác định",IF(N(O1434)&gt;0,IF(OR(T1434="Hình KDB",T1434="Hình tele",ISNUMBER(SEARCH("Hình KDB",T1434)),ISNUMBER(SEARCH("Hình tele",T1434)),ISNUMBER(SEARCH("sai code",T1434)),ISNUMBER(SEARCH("Thiếu kiện",U1434))),"Kho rau","Chưa xác định"),IF(OR(T1434="Hình KDB",T1434="Hình tele",ISNUMBER(SEARCH("Hình KDB",T1434)),ISNUMBER(SEARCH("Hình tele",T1434)),ISNUMBER(SEARCH("sai code",T1434)),ISNUMBER(SEARCH("Thiếu kiện",U1434))),"Kho rau",IF(V1434="Chưa xác định","Chưa xác định",IF(OR(V1434="DC giao thiếu",V1434="TX giao thiếu kiện",V1434="Hàng không đạt CL"),"Kho rau","")))))))</f>
        <v>Chưa xác định</v>
      </c>
      <c r="Z1434" s="131" t="s">
        <v>3828</v>
      </c>
      <c r="AA1434" s="124"/>
      <c r="AB1434" s="132"/>
      <c r="AC1434" s="133"/>
      <c r="AD1434" s="134"/>
      <c r="AE1434" s="133"/>
      <c r="AF1434" s="135" t="str">
        <f t="array" ref="AF1434">xlookup($E:$E,'CLV2'!$A:$A,'CLV2'!E:E)</f>
        <v>2.VEGETABLES</v>
      </c>
      <c r="AG1434" s="135" t="str">
        <f t="shared" si="10"/>
        <v>Pack</v>
      </c>
      <c r="AH1434" s="136">
        <f t="shared" si="11"/>
        <v>1</v>
      </c>
      <c r="AI1434" s="137">
        <f t="array" ref="AI1434">XLOOKUP(E1434,'Đơn giá'!A:A,'Đơn giá'!D:D)</f>
        <v>12623</v>
      </c>
      <c r="AJ1434" s="138">
        <f t="shared" si="12"/>
        <v>12623</v>
      </c>
      <c r="AK1434" s="138">
        <f t="shared" si="13"/>
        <v>0</v>
      </c>
      <c r="AL1434" s="138">
        <f t="shared" si="14"/>
        <v>0</v>
      </c>
      <c r="AM1434" s="138">
        <f t="shared" si="15"/>
        <v>0</v>
      </c>
      <c r="AN1434" s="138">
        <f t="shared" si="16"/>
        <v>12623</v>
      </c>
      <c r="AO1434" s="139" t="str">
        <f t="array" ref="AO1434">XLOOKUP($D:$D,'DS ST'!$J:$J,'DS ST'!K:K)</f>
        <v>#N/A</v>
      </c>
      <c r="AP1434" s="139" t="str">
        <f t="array" ref="AP1434">XLOOKUP($D:$D,'DS ST'!$J:$J,'DS ST'!L:L)</f>
        <v>#N/A</v>
      </c>
      <c r="AQ1434" s="139" t="str">
        <f t="array" ref="AQ1434">XLOOKUP($D:$D,'DS ST'!$J:$J,'DS ST'!M:M)</f>
        <v>#N/A</v>
      </c>
      <c r="AR1434" s="140"/>
      <c r="AS1434" s="140"/>
      <c r="AT1434" s="135" t="str">
        <f t="array" ref="AT1434">xlookup($E:$E,'CLV2'!$A:$A,'CLV2'!$F:$F)</f>
        <v>3.LEAFY VEGGIES</v>
      </c>
      <c r="AU1434" s="135" t="str">
        <f t="array" ref="AU1434">xlookup($E:$E,'CLV2'!$A:$A,'CLV2'!$G:$G)</f>
        <v>4.Rau Cải</v>
      </c>
      <c r="AV1434" s="142"/>
      <c r="AW1434" s="143"/>
      <c r="AX1434" s="144"/>
    </row>
    <row r="1435" ht="22.5" customHeight="1">
      <c r="A1435" s="113"/>
      <c r="B1435" s="114">
        <v>46237.0</v>
      </c>
      <c r="C1435" s="115" t="s">
        <v>609</v>
      </c>
      <c r="D1435" s="116" t="str">
        <f>VLOOKUP(C1435,'DS ST'!A:B,2,0)</f>
        <v>A172</v>
      </c>
      <c r="E1435" s="117">
        <v>1101079.0</v>
      </c>
      <c r="F1435" s="115" t="s">
        <v>2047</v>
      </c>
      <c r="G1435" s="115" t="s">
        <v>104</v>
      </c>
      <c r="H1435" s="118">
        <v>3.1</v>
      </c>
      <c r="I1435" s="118">
        <v>3.09</v>
      </c>
      <c r="J1435" s="119">
        <f t="shared" si="4"/>
        <v>0.01</v>
      </c>
      <c r="K1435" s="115" t="s">
        <v>6070</v>
      </c>
      <c r="L1435" s="121" t="str">
        <f t="shared" si="5"/>
        <v>PT16085471101079</v>
      </c>
      <c r="M1435" s="219" t="s">
        <v>6071</v>
      </c>
      <c r="N1435" s="122">
        <v>0.010000000000000231</v>
      </c>
      <c r="O1435" s="122"/>
      <c r="P1435" s="119">
        <f t="shared" si="6"/>
        <v>0</v>
      </c>
      <c r="Q1435" s="124"/>
      <c r="R1435" s="124"/>
      <c r="S1435" s="124"/>
      <c r="T1435" s="125"/>
      <c r="U1435" s="126" t="s">
        <v>697</v>
      </c>
      <c r="V1435" s="127" t="s">
        <v>492</v>
      </c>
      <c r="W1435" s="129" t="str">
        <f t="shared" si="7"/>
        <v>Hao hụt</v>
      </c>
      <c r="X1435" s="129" t="str">
        <f t="shared" si="73"/>
        <v/>
      </c>
      <c r="Y1435" s="154" t="s">
        <v>499</v>
      </c>
      <c r="Z1435" s="131" t="s">
        <v>3828</v>
      </c>
      <c r="AA1435" s="124"/>
      <c r="AB1435" s="132"/>
      <c r="AC1435" s="133"/>
      <c r="AD1435" s="134"/>
      <c r="AE1435" s="133"/>
      <c r="AF1435" s="135" t="str">
        <f t="array" ref="AF1435">xlookup($E:$E,'CLV2'!$A:$A,'CLV2'!E:E)</f>
        <v>2.FRUITS</v>
      </c>
      <c r="AG1435" s="135" t="str">
        <f t="shared" si="10"/>
        <v>KG</v>
      </c>
      <c r="AH1435" s="136">
        <f t="shared" si="11"/>
        <v>0.003225806452</v>
      </c>
      <c r="AI1435" s="137">
        <f t="array" ref="AI1435">XLOOKUP(E1435,'Đơn giá'!A:A,'Đơn giá'!D:D)</f>
        <v>69416</v>
      </c>
      <c r="AJ1435" s="138">
        <f t="shared" si="12"/>
        <v>694.16</v>
      </c>
      <c r="AK1435" s="138">
        <f t="shared" si="13"/>
        <v>694.16</v>
      </c>
      <c r="AL1435" s="138">
        <f t="shared" si="14"/>
        <v>0</v>
      </c>
      <c r="AM1435" s="138">
        <f t="shared" si="15"/>
        <v>0</v>
      </c>
      <c r="AN1435" s="138">
        <f t="shared" si="16"/>
        <v>0</v>
      </c>
      <c r="AO1435" s="139" t="str">
        <f t="array" ref="AO1435">XLOOKUP($D:$D,'DS ST'!$J:$J,'DS ST'!K:K)</f>
        <v>#N/A</v>
      </c>
      <c r="AP1435" s="139" t="str">
        <f t="array" ref="AP1435">XLOOKUP($D:$D,'DS ST'!$J:$J,'DS ST'!L:L)</f>
        <v>#N/A</v>
      </c>
      <c r="AQ1435" s="139" t="str">
        <f t="array" ref="AQ1435">XLOOKUP($D:$D,'DS ST'!$J:$J,'DS ST'!M:M)</f>
        <v>#N/A</v>
      </c>
      <c r="AR1435" s="140"/>
      <c r="AS1435" s="140"/>
      <c r="AT1435" s="135" t="str">
        <f t="array" ref="AT1435">xlookup($E:$E,'CLV2'!$A:$A,'CLV2'!$F:$F)</f>
        <v>3.LOCAL FRUITS</v>
      </c>
      <c r="AU1435" s="135" t="str">
        <f t="array" ref="AU1435">xlookup($E:$E,'CLV2'!$A:$A,'CLV2'!$G:$G)</f>
        <v>4.Bơ</v>
      </c>
      <c r="AV1435" s="142"/>
      <c r="AW1435" s="143"/>
      <c r="AX1435" s="144"/>
    </row>
    <row r="1436" ht="22.5" customHeight="1">
      <c r="A1436" s="113"/>
      <c r="B1436" s="114">
        <v>46237.0</v>
      </c>
      <c r="C1436" s="115" t="s">
        <v>187</v>
      </c>
      <c r="D1436" s="116" t="str">
        <f>VLOOKUP(C1436,'DS ST'!A:B,2,0)</f>
        <v>A109</v>
      </c>
      <c r="E1436" s="117">
        <v>1101392.0</v>
      </c>
      <c r="F1436" s="115" t="s">
        <v>1093</v>
      </c>
      <c r="G1436" s="115" t="s">
        <v>104</v>
      </c>
      <c r="H1436" s="118">
        <v>5.0</v>
      </c>
      <c r="I1436" s="118">
        <v>4.98</v>
      </c>
      <c r="J1436" s="119">
        <f t="shared" si="4"/>
        <v>0.02</v>
      </c>
      <c r="K1436" s="115" t="s">
        <v>6072</v>
      </c>
      <c r="L1436" s="121" t="str">
        <f t="shared" si="5"/>
        <v>PT16085461101392</v>
      </c>
      <c r="M1436" s="219" t="s">
        <v>6073</v>
      </c>
      <c r="N1436" s="122">
        <v>0.019999999999999574</v>
      </c>
      <c r="O1436" s="122"/>
      <c r="P1436" s="119">
        <f t="shared" si="6"/>
        <v>0</v>
      </c>
      <c r="Q1436" s="124"/>
      <c r="R1436" s="124"/>
      <c r="S1436" s="124"/>
      <c r="T1436" s="125"/>
      <c r="U1436" s="126" t="s">
        <v>697</v>
      </c>
      <c r="V1436" s="127" t="s">
        <v>492</v>
      </c>
      <c r="W1436" s="129" t="str">
        <f t="shared" si="7"/>
        <v>Hao hụt</v>
      </c>
      <c r="X1436" s="129" t="str">
        <f t="shared" si="73"/>
        <v/>
      </c>
      <c r="Y1436" s="154" t="s">
        <v>499</v>
      </c>
      <c r="Z1436" s="131" t="s">
        <v>3828</v>
      </c>
      <c r="AA1436" s="124"/>
      <c r="AB1436" s="132"/>
      <c r="AC1436" s="133"/>
      <c r="AD1436" s="134"/>
      <c r="AE1436" s="133"/>
      <c r="AF1436" s="135" t="str">
        <f t="array" ref="AF1436">xlookup($E:$E,'CLV2'!$A:$A,'CLV2'!E:E)</f>
        <v>2.VEGETABLES</v>
      </c>
      <c r="AG1436" s="135" t="str">
        <f t="shared" si="10"/>
        <v>KG</v>
      </c>
      <c r="AH1436" s="136">
        <f t="shared" si="11"/>
        <v>0.004</v>
      </c>
      <c r="AI1436" s="137">
        <f t="array" ref="AI1436">XLOOKUP(E1436,'Đơn giá'!A:A,'Đơn giá'!D:D)</f>
        <v>48000</v>
      </c>
      <c r="AJ1436" s="138">
        <f t="shared" si="12"/>
        <v>960</v>
      </c>
      <c r="AK1436" s="138">
        <f t="shared" si="13"/>
        <v>960</v>
      </c>
      <c r="AL1436" s="138">
        <f t="shared" si="14"/>
        <v>0</v>
      </c>
      <c r="AM1436" s="138">
        <f t="shared" si="15"/>
        <v>0</v>
      </c>
      <c r="AN1436" s="138">
        <f t="shared" si="16"/>
        <v>0</v>
      </c>
      <c r="AO1436" s="139" t="str">
        <f t="array" ref="AO1436">XLOOKUP($D:$D,'DS ST'!$J:$J,'DS ST'!K:K)</f>
        <v>SC002260 - Huỳnh Thị Tuyết Nhi</v>
      </c>
      <c r="AP1436" s="139" t="str">
        <f t="array" ref="AP1436">XLOOKUP($D:$D,'DS ST'!$J:$J,'DS ST'!L:L)</f>
        <v>Võ Thị Huệ</v>
      </c>
      <c r="AQ1436" s="139" t="str">
        <f t="array" ref="AQ1436">XLOOKUP($D:$D,'DS ST'!$J:$J,'DS ST'!M:M)</f>
        <v>HCM 002</v>
      </c>
      <c r="AR1436" s="140"/>
      <c r="AS1436" s="140"/>
      <c r="AT1436" s="135" t="str">
        <f t="array" ref="AT1436">xlookup($E:$E,'CLV2'!$A:$A,'CLV2'!$F:$F)</f>
        <v>3.FRUIT VEGGIES</v>
      </c>
      <c r="AU1436" s="135" t="str">
        <f t="array" ref="AU1436">xlookup($E:$E,'CLV2'!$A:$A,'CLV2'!$G:$G)</f>
        <v>4.Cà Chua, Dưa Leo, Ớt Chuông</v>
      </c>
      <c r="AV1436" s="142"/>
      <c r="AW1436" s="143"/>
      <c r="AX1436" s="144"/>
    </row>
    <row r="1437" ht="22.5" customHeight="1">
      <c r="A1437" s="113"/>
      <c r="B1437" s="114">
        <v>46237.0</v>
      </c>
      <c r="C1437" s="115" t="s">
        <v>187</v>
      </c>
      <c r="D1437" s="116" t="str">
        <f>VLOOKUP(C1437,'DS ST'!A:B,2,0)</f>
        <v>A109</v>
      </c>
      <c r="E1437" s="117">
        <v>1101592.0</v>
      </c>
      <c r="F1437" s="115" t="s">
        <v>1161</v>
      </c>
      <c r="G1437" s="115" t="s">
        <v>104</v>
      </c>
      <c r="H1437" s="118">
        <v>9.0</v>
      </c>
      <c r="I1437" s="118">
        <v>8.98</v>
      </c>
      <c r="J1437" s="119">
        <f t="shared" si="4"/>
        <v>0.02</v>
      </c>
      <c r="K1437" s="115" t="s">
        <v>6072</v>
      </c>
      <c r="L1437" s="121" t="str">
        <f t="shared" si="5"/>
        <v>PT16085461101592</v>
      </c>
      <c r="M1437" s="219" t="s">
        <v>6073</v>
      </c>
      <c r="N1437" s="122">
        <v>0.019999999999999574</v>
      </c>
      <c r="O1437" s="122"/>
      <c r="P1437" s="119">
        <f t="shared" si="6"/>
        <v>0</v>
      </c>
      <c r="Q1437" s="124"/>
      <c r="R1437" s="124"/>
      <c r="S1437" s="124"/>
      <c r="T1437" s="125"/>
      <c r="U1437" s="126" t="s">
        <v>697</v>
      </c>
      <c r="V1437" s="127" t="s">
        <v>492</v>
      </c>
      <c r="W1437" s="129" t="str">
        <f t="shared" si="7"/>
        <v>Hao hụt</v>
      </c>
      <c r="X1437" s="129" t="str">
        <f t="shared" si="73"/>
        <v/>
      </c>
      <c r="Y1437" s="154" t="s">
        <v>499</v>
      </c>
      <c r="Z1437" s="131" t="s">
        <v>3828</v>
      </c>
      <c r="AA1437" s="124"/>
      <c r="AB1437" s="132"/>
      <c r="AC1437" s="133"/>
      <c r="AD1437" s="134"/>
      <c r="AE1437" s="133"/>
      <c r="AF1437" s="135" t="str">
        <f t="array" ref="AF1437">xlookup($E:$E,'CLV2'!$A:$A,'CLV2'!E:E)</f>
        <v>2.FRUITS</v>
      </c>
      <c r="AG1437" s="135" t="str">
        <f t="shared" si="10"/>
        <v>KG</v>
      </c>
      <c r="AH1437" s="136">
        <f t="shared" si="11"/>
        <v>0.002222222222</v>
      </c>
      <c r="AI1437" s="137">
        <f t="array" ref="AI1437">XLOOKUP(E1437,'Đơn giá'!A:A,'Đơn giá'!D:D)</f>
        <v>73000</v>
      </c>
      <c r="AJ1437" s="138">
        <f t="shared" si="12"/>
        <v>1460</v>
      </c>
      <c r="AK1437" s="138">
        <f t="shared" si="13"/>
        <v>1460</v>
      </c>
      <c r="AL1437" s="138">
        <f t="shared" si="14"/>
        <v>0</v>
      </c>
      <c r="AM1437" s="138">
        <f t="shared" si="15"/>
        <v>0</v>
      </c>
      <c r="AN1437" s="138">
        <f t="shared" si="16"/>
        <v>0</v>
      </c>
      <c r="AO1437" s="139" t="str">
        <f t="array" ref="AO1437">XLOOKUP($D:$D,'DS ST'!$J:$J,'DS ST'!K:K)</f>
        <v>SC002260 - Huỳnh Thị Tuyết Nhi</v>
      </c>
      <c r="AP1437" s="139" t="str">
        <f t="array" ref="AP1437">XLOOKUP($D:$D,'DS ST'!$J:$J,'DS ST'!L:L)</f>
        <v>Võ Thị Huệ</v>
      </c>
      <c r="AQ1437" s="139" t="str">
        <f t="array" ref="AQ1437">XLOOKUP($D:$D,'DS ST'!$J:$J,'DS ST'!M:M)</f>
        <v>HCM 002</v>
      </c>
      <c r="AR1437" s="140"/>
      <c r="AS1437" s="140"/>
      <c r="AT1437" s="135" t="str">
        <f t="array" ref="AT1437">xlookup($E:$E,'CLV2'!$A:$A,'CLV2'!$F:$F)</f>
        <v>3.LOCAL FRUITS</v>
      </c>
      <c r="AU1437" s="135" t="str">
        <f t="array" ref="AU1437">xlookup($E:$E,'CLV2'!$A:$A,'CLV2'!$G:$G)</f>
        <v>4.Sầu Riêng</v>
      </c>
      <c r="AV1437" s="142"/>
      <c r="AW1437" s="143"/>
      <c r="AX1437" s="144"/>
    </row>
    <row r="1438" ht="22.5" customHeight="1">
      <c r="A1438" s="113"/>
      <c r="B1438" s="114">
        <v>46237.0</v>
      </c>
      <c r="C1438" s="115" t="s">
        <v>756</v>
      </c>
      <c r="D1438" s="116" t="str">
        <f>VLOOKUP(C1438,'DS ST'!A:B,2,0)</f>
        <v>A207</v>
      </c>
      <c r="E1438" s="117">
        <v>1100816.0</v>
      </c>
      <c r="F1438" s="115" t="s">
        <v>919</v>
      </c>
      <c r="G1438" s="115" t="s">
        <v>104</v>
      </c>
      <c r="H1438" s="118">
        <v>14.4</v>
      </c>
      <c r="I1438" s="118">
        <v>14.34</v>
      </c>
      <c r="J1438" s="119">
        <f t="shared" si="4"/>
        <v>0.06</v>
      </c>
      <c r="K1438" s="115" t="s">
        <v>6074</v>
      </c>
      <c r="L1438" s="121" t="str">
        <f t="shared" si="5"/>
        <v>PT16085451100816</v>
      </c>
      <c r="M1438" s="219" t="s">
        <v>6075</v>
      </c>
      <c r="N1438" s="122">
        <v>0.0600000000000005</v>
      </c>
      <c r="O1438" s="122"/>
      <c r="P1438" s="119">
        <f t="shared" si="6"/>
        <v>0</v>
      </c>
      <c r="Q1438" s="124"/>
      <c r="R1438" s="124"/>
      <c r="S1438" s="124"/>
      <c r="T1438" s="125"/>
      <c r="U1438" s="126" t="s">
        <v>697</v>
      </c>
      <c r="V1438" s="127" t="s">
        <v>492</v>
      </c>
      <c r="W1438" s="129" t="str">
        <f t="shared" si="7"/>
        <v>Hao hụt</v>
      </c>
      <c r="X1438" s="129" t="str">
        <f t="shared" si="73"/>
        <v/>
      </c>
      <c r="Y1438" s="154" t="s">
        <v>499</v>
      </c>
      <c r="Z1438" s="131" t="s">
        <v>3828</v>
      </c>
      <c r="AA1438" s="124"/>
      <c r="AB1438" s="132"/>
      <c r="AC1438" s="133"/>
      <c r="AD1438" s="134"/>
      <c r="AE1438" s="133"/>
      <c r="AF1438" s="135" t="str">
        <f t="array" ref="AF1438">xlookup($E:$E,'CLV2'!$A:$A,'CLV2'!E:E)</f>
        <v>2.FRUITS</v>
      </c>
      <c r="AG1438" s="135" t="str">
        <f t="shared" si="10"/>
        <v>KG</v>
      </c>
      <c r="AH1438" s="136">
        <f t="shared" si="11"/>
        <v>0.004166666667</v>
      </c>
      <c r="AI1438" s="137">
        <f t="array" ref="AI1438">XLOOKUP(E1438,'Đơn giá'!A:A,'Đơn giá'!D:D)</f>
        <v>19000</v>
      </c>
      <c r="AJ1438" s="138">
        <f t="shared" si="12"/>
        <v>1140</v>
      </c>
      <c r="AK1438" s="138">
        <f t="shared" si="13"/>
        <v>1140</v>
      </c>
      <c r="AL1438" s="138">
        <f t="shared" si="14"/>
        <v>0</v>
      </c>
      <c r="AM1438" s="138">
        <f t="shared" si="15"/>
        <v>0</v>
      </c>
      <c r="AN1438" s="138">
        <f t="shared" si="16"/>
        <v>0</v>
      </c>
      <c r="AO1438" s="139" t="str">
        <f t="array" ref="AO1438">XLOOKUP($D:$D,'DS ST'!$J:$J,'DS ST'!K:K)</f>
        <v>SC010667 - Đào Hồng Hiện</v>
      </c>
      <c r="AP1438" s="139" t="str">
        <f t="array" ref="AP1438">XLOOKUP($D:$D,'DS ST'!$J:$J,'DS ST'!L:L)</f>
        <v>Nguyễn Thị Cà</v>
      </c>
      <c r="AQ1438" s="139" t="str">
        <f t="array" ref="AQ1438">XLOOKUP($D:$D,'DS ST'!$J:$J,'DS ST'!M:M)</f>
        <v>HCM 035</v>
      </c>
      <c r="AR1438" s="140"/>
      <c r="AS1438" s="140"/>
      <c r="AT1438" s="135" t="str">
        <f t="array" ref="AT1438">xlookup($E:$E,'CLV2'!$A:$A,'CLV2'!$F:$F)</f>
        <v>3.LOCAL FRUITS</v>
      </c>
      <c r="AU1438" s="135" t="str">
        <f t="array" ref="AU1438">xlookup($E:$E,'CLV2'!$A:$A,'CLV2'!$G:$G)</f>
        <v>4.Dưa Hấu</v>
      </c>
      <c r="AV1438" s="142"/>
      <c r="AW1438" s="143"/>
      <c r="AX1438" s="144"/>
    </row>
    <row r="1439" ht="22.5" customHeight="1">
      <c r="A1439" s="113"/>
      <c r="B1439" s="114">
        <v>46237.0</v>
      </c>
      <c r="C1439" s="115" t="s">
        <v>756</v>
      </c>
      <c r="D1439" s="116" t="str">
        <f>VLOOKUP(C1439,'DS ST'!A:B,2,0)</f>
        <v>A207</v>
      </c>
      <c r="E1439" s="117">
        <v>1101366.0</v>
      </c>
      <c r="F1439" s="115" t="s">
        <v>1804</v>
      </c>
      <c r="G1439" s="115" t="s">
        <v>104</v>
      </c>
      <c r="H1439" s="118">
        <v>4.2</v>
      </c>
      <c r="I1439" s="118">
        <v>4.14</v>
      </c>
      <c r="J1439" s="119">
        <f t="shared" si="4"/>
        <v>0.06</v>
      </c>
      <c r="K1439" s="115" t="s">
        <v>6074</v>
      </c>
      <c r="L1439" s="121" t="str">
        <f t="shared" si="5"/>
        <v>PT16085451101366</v>
      </c>
      <c r="M1439" s="219" t="s">
        <v>6075</v>
      </c>
      <c r="N1439" s="122">
        <v>0.0600000000000005</v>
      </c>
      <c r="O1439" s="122"/>
      <c r="P1439" s="119">
        <f t="shared" si="6"/>
        <v>0</v>
      </c>
      <c r="Q1439" s="124"/>
      <c r="R1439" s="124"/>
      <c r="S1439" s="124"/>
      <c r="T1439" s="125"/>
      <c r="U1439" s="126" t="s">
        <v>697</v>
      </c>
      <c r="V1439" s="127" t="s">
        <v>492</v>
      </c>
      <c r="W1439" s="129" t="str">
        <f t="shared" si="7"/>
        <v>Hao hụt</v>
      </c>
      <c r="X1439" s="129" t="str">
        <f t="shared" si="73"/>
        <v/>
      </c>
      <c r="Y1439" s="154" t="s">
        <v>499</v>
      </c>
      <c r="Z1439" s="131" t="s">
        <v>3828</v>
      </c>
      <c r="AA1439" s="124"/>
      <c r="AB1439" s="132"/>
      <c r="AC1439" s="133"/>
      <c r="AD1439" s="134"/>
      <c r="AE1439" s="133"/>
      <c r="AF1439" s="135" t="str">
        <f t="array" ref="AF1439">xlookup($E:$E,'CLV2'!$A:$A,'CLV2'!E:E)</f>
        <v>2.VEGETABLES</v>
      </c>
      <c r="AG1439" s="135" t="str">
        <f t="shared" si="10"/>
        <v>KG</v>
      </c>
      <c r="AH1439" s="136">
        <f t="shared" si="11"/>
        <v>0.01428571429</v>
      </c>
      <c r="AI1439" s="137">
        <f t="array" ref="AI1439">XLOOKUP(E1439,'Đơn giá'!A:A,'Đơn giá'!D:D)</f>
        <v>55000</v>
      </c>
      <c r="AJ1439" s="138">
        <f t="shared" si="12"/>
        <v>3300</v>
      </c>
      <c r="AK1439" s="138">
        <f t="shared" si="13"/>
        <v>3300</v>
      </c>
      <c r="AL1439" s="138">
        <f t="shared" si="14"/>
        <v>0</v>
      </c>
      <c r="AM1439" s="138">
        <f t="shared" si="15"/>
        <v>0</v>
      </c>
      <c r="AN1439" s="138">
        <f t="shared" si="16"/>
        <v>0</v>
      </c>
      <c r="AO1439" s="139" t="str">
        <f t="array" ref="AO1439">XLOOKUP($D:$D,'DS ST'!$J:$J,'DS ST'!K:K)</f>
        <v>SC010667 - Đào Hồng Hiện</v>
      </c>
      <c r="AP1439" s="139" t="str">
        <f t="array" ref="AP1439">XLOOKUP($D:$D,'DS ST'!$J:$J,'DS ST'!L:L)</f>
        <v>Nguyễn Thị Cà</v>
      </c>
      <c r="AQ1439" s="139" t="str">
        <f t="array" ref="AQ1439">XLOOKUP($D:$D,'DS ST'!$J:$J,'DS ST'!M:M)</f>
        <v>HCM 035</v>
      </c>
      <c r="AR1439" s="140"/>
      <c r="AS1439" s="140"/>
      <c r="AT1439" s="135" t="str">
        <f t="array" ref="AT1439">xlookup($E:$E,'CLV2'!$A:$A,'CLV2'!$F:$F)</f>
        <v>3.LEAFY VEGGIES</v>
      </c>
      <c r="AU1439" s="135" t="str">
        <f t="array" ref="AU1439">xlookup($E:$E,'CLV2'!$A:$A,'CLV2'!$G:$G)</f>
        <v>4.Rau Ăn Bông</v>
      </c>
      <c r="AV1439" s="142"/>
      <c r="AW1439" s="143"/>
      <c r="AX1439" s="144"/>
    </row>
    <row r="1440" ht="22.5" customHeight="1">
      <c r="A1440" s="113"/>
      <c r="B1440" s="114">
        <v>46237.0</v>
      </c>
      <c r="C1440" s="115" t="s">
        <v>1197</v>
      </c>
      <c r="D1440" s="116" t="str">
        <f>VLOOKUP(C1440,'DS ST'!A:B,2,0)</f>
        <v>THD</v>
      </c>
      <c r="E1440" s="117">
        <v>1101079.0</v>
      </c>
      <c r="F1440" s="115" t="s">
        <v>2047</v>
      </c>
      <c r="G1440" s="115" t="s">
        <v>104</v>
      </c>
      <c r="H1440" s="118">
        <v>3.1</v>
      </c>
      <c r="I1440" s="118">
        <v>3.06</v>
      </c>
      <c r="J1440" s="119">
        <f t="shared" si="4"/>
        <v>0.04</v>
      </c>
      <c r="K1440" s="115" t="s">
        <v>6076</v>
      </c>
      <c r="L1440" s="121" t="str">
        <f t="shared" si="5"/>
        <v>PT16085441101079</v>
      </c>
      <c r="M1440" s="219" t="s">
        <v>6077</v>
      </c>
      <c r="N1440" s="122">
        <v>0.040000000000000036</v>
      </c>
      <c r="O1440" s="122"/>
      <c r="P1440" s="119">
        <f t="shared" si="6"/>
        <v>0</v>
      </c>
      <c r="Q1440" s="124"/>
      <c r="R1440" s="124"/>
      <c r="S1440" s="124"/>
      <c r="T1440" s="125"/>
      <c r="U1440" s="126" t="s">
        <v>697</v>
      </c>
      <c r="V1440" s="127" t="s">
        <v>492</v>
      </c>
      <c r="W1440" s="129" t="str">
        <f t="shared" si="7"/>
        <v>Hao hụt</v>
      </c>
      <c r="X1440" s="129" t="str">
        <f t="shared" si="73"/>
        <v/>
      </c>
      <c r="Y1440" s="154" t="s">
        <v>499</v>
      </c>
      <c r="Z1440" s="131" t="s">
        <v>3828</v>
      </c>
      <c r="AA1440" s="124"/>
      <c r="AB1440" s="132"/>
      <c r="AC1440" s="133"/>
      <c r="AD1440" s="134"/>
      <c r="AE1440" s="133"/>
      <c r="AF1440" s="135" t="str">
        <f t="array" ref="AF1440">xlookup($E:$E,'CLV2'!$A:$A,'CLV2'!E:E)</f>
        <v>2.FRUITS</v>
      </c>
      <c r="AG1440" s="135" t="str">
        <f t="shared" si="10"/>
        <v>KG</v>
      </c>
      <c r="AH1440" s="136">
        <f t="shared" si="11"/>
        <v>0.01290322581</v>
      </c>
      <c r="AI1440" s="137">
        <f t="array" ref="AI1440">XLOOKUP(E1440,'Đơn giá'!A:A,'Đơn giá'!D:D)</f>
        <v>69416</v>
      </c>
      <c r="AJ1440" s="138">
        <f t="shared" si="12"/>
        <v>2776.64</v>
      </c>
      <c r="AK1440" s="138">
        <f t="shared" si="13"/>
        <v>2776.64</v>
      </c>
      <c r="AL1440" s="138">
        <f t="shared" si="14"/>
        <v>0</v>
      </c>
      <c r="AM1440" s="138">
        <f t="shared" si="15"/>
        <v>0</v>
      </c>
      <c r="AN1440" s="138">
        <f t="shared" si="16"/>
        <v>0</v>
      </c>
      <c r="AO1440" s="139" t="str">
        <f t="array" ref="AO1440">XLOOKUP($D:$D,'DS ST'!$J:$J,'DS ST'!K:K)</f>
        <v>SC008805 - Nguyễn Thị Ngọc Giàu</v>
      </c>
      <c r="AP1440" s="139" t="str">
        <f t="array" ref="AP1440">XLOOKUP($D:$D,'DS ST'!$J:$J,'DS ST'!L:L)</f>
        <v>Võ Thị Huệ</v>
      </c>
      <c r="AQ1440" s="139" t="str">
        <f t="array" ref="AQ1440">XLOOKUP($D:$D,'DS ST'!$J:$J,'DS ST'!M:M)</f>
        <v>HCM 031</v>
      </c>
      <c r="AR1440" s="140"/>
      <c r="AS1440" s="140"/>
      <c r="AT1440" s="135" t="str">
        <f t="array" ref="AT1440">xlookup($E:$E,'CLV2'!$A:$A,'CLV2'!$F:$F)</f>
        <v>3.LOCAL FRUITS</v>
      </c>
      <c r="AU1440" s="135" t="str">
        <f t="array" ref="AU1440">xlookup($E:$E,'CLV2'!$A:$A,'CLV2'!$G:$G)</f>
        <v>4.Bơ</v>
      </c>
      <c r="AV1440" s="142"/>
      <c r="AW1440" s="143"/>
      <c r="AX1440" s="144"/>
    </row>
    <row r="1441" ht="22.5" customHeight="1">
      <c r="A1441" s="113"/>
      <c r="B1441" s="114">
        <v>46237.0</v>
      </c>
      <c r="C1441" s="115" t="s">
        <v>1197</v>
      </c>
      <c r="D1441" s="116" t="str">
        <f>VLOOKUP(C1441,'DS ST'!A:B,2,0)</f>
        <v>THD</v>
      </c>
      <c r="E1441" s="117">
        <v>1101366.0</v>
      </c>
      <c r="F1441" s="115" t="s">
        <v>1804</v>
      </c>
      <c r="G1441" s="115" t="s">
        <v>104</v>
      </c>
      <c r="H1441" s="118">
        <v>4.0</v>
      </c>
      <c r="I1441" s="118">
        <v>3.94</v>
      </c>
      <c r="J1441" s="119">
        <f t="shared" si="4"/>
        <v>0.06</v>
      </c>
      <c r="K1441" s="115" t="s">
        <v>6076</v>
      </c>
      <c r="L1441" s="121" t="str">
        <f t="shared" si="5"/>
        <v>PT16085441101366</v>
      </c>
      <c r="M1441" s="219" t="s">
        <v>6077</v>
      </c>
      <c r="N1441" s="122">
        <v>0.06000000000000005</v>
      </c>
      <c r="O1441" s="122"/>
      <c r="P1441" s="119">
        <f t="shared" si="6"/>
        <v>0</v>
      </c>
      <c r="Q1441" s="124"/>
      <c r="R1441" s="124"/>
      <c r="S1441" s="124"/>
      <c r="T1441" s="125"/>
      <c r="U1441" s="126" t="s">
        <v>697</v>
      </c>
      <c r="V1441" s="127" t="s">
        <v>492</v>
      </c>
      <c r="W1441" s="129" t="str">
        <f t="shared" si="7"/>
        <v>Hao hụt</v>
      </c>
      <c r="X1441" s="129" t="str">
        <f t="shared" si="73"/>
        <v/>
      </c>
      <c r="Y1441" s="154" t="s">
        <v>499</v>
      </c>
      <c r="Z1441" s="131" t="s">
        <v>3828</v>
      </c>
      <c r="AA1441" s="124"/>
      <c r="AB1441" s="132"/>
      <c r="AC1441" s="133"/>
      <c r="AD1441" s="134"/>
      <c r="AE1441" s="133"/>
      <c r="AF1441" s="135" t="str">
        <f t="array" ref="AF1441">xlookup($E:$E,'CLV2'!$A:$A,'CLV2'!E:E)</f>
        <v>2.VEGETABLES</v>
      </c>
      <c r="AG1441" s="135" t="str">
        <f t="shared" si="10"/>
        <v>KG</v>
      </c>
      <c r="AH1441" s="136">
        <f t="shared" si="11"/>
        <v>0.015</v>
      </c>
      <c r="AI1441" s="137">
        <f t="array" ref="AI1441">XLOOKUP(E1441,'Đơn giá'!A:A,'Đơn giá'!D:D)</f>
        <v>55000</v>
      </c>
      <c r="AJ1441" s="138">
        <f t="shared" si="12"/>
        <v>3300</v>
      </c>
      <c r="AK1441" s="138">
        <f t="shared" si="13"/>
        <v>3300</v>
      </c>
      <c r="AL1441" s="138">
        <f t="shared" si="14"/>
        <v>0</v>
      </c>
      <c r="AM1441" s="138">
        <f t="shared" si="15"/>
        <v>0</v>
      </c>
      <c r="AN1441" s="138">
        <f t="shared" si="16"/>
        <v>0</v>
      </c>
      <c r="AO1441" s="139" t="str">
        <f t="array" ref="AO1441">XLOOKUP($D:$D,'DS ST'!$J:$J,'DS ST'!K:K)</f>
        <v>SC008805 - Nguyễn Thị Ngọc Giàu</v>
      </c>
      <c r="AP1441" s="139" t="str">
        <f t="array" ref="AP1441">XLOOKUP($D:$D,'DS ST'!$J:$J,'DS ST'!L:L)</f>
        <v>Võ Thị Huệ</v>
      </c>
      <c r="AQ1441" s="139" t="str">
        <f t="array" ref="AQ1441">XLOOKUP($D:$D,'DS ST'!$J:$J,'DS ST'!M:M)</f>
        <v>HCM 031</v>
      </c>
      <c r="AR1441" s="140"/>
      <c r="AS1441" s="140"/>
      <c r="AT1441" s="135" t="str">
        <f t="array" ref="AT1441">xlookup($E:$E,'CLV2'!$A:$A,'CLV2'!$F:$F)</f>
        <v>3.LEAFY VEGGIES</v>
      </c>
      <c r="AU1441" s="135" t="str">
        <f t="array" ref="AU1441">xlookup($E:$E,'CLV2'!$A:$A,'CLV2'!$G:$G)</f>
        <v>4.Rau Ăn Bông</v>
      </c>
      <c r="AV1441" s="142"/>
      <c r="AW1441" s="143"/>
      <c r="AX1441" s="144"/>
    </row>
    <row r="1442" ht="22.5" customHeight="1">
      <c r="A1442" s="113"/>
      <c r="B1442" s="114">
        <v>46237.0</v>
      </c>
      <c r="C1442" s="115" t="s">
        <v>676</v>
      </c>
      <c r="D1442" s="116" t="str">
        <f>VLOOKUP(C1442,'DS ST'!A:B,2,0)</f>
        <v>A186</v>
      </c>
      <c r="E1442" s="117">
        <v>11668.0</v>
      </c>
      <c r="F1442" s="115" t="s">
        <v>2663</v>
      </c>
      <c r="G1442" s="115" t="s">
        <v>29</v>
      </c>
      <c r="H1442" s="118">
        <v>2.0</v>
      </c>
      <c r="I1442" s="118">
        <v>1.0</v>
      </c>
      <c r="J1442" s="119">
        <f t="shared" si="4"/>
        <v>1</v>
      </c>
      <c r="K1442" s="115" t="s">
        <v>6078</v>
      </c>
      <c r="L1442" s="121" t="str">
        <f t="shared" si="5"/>
        <v>PT160854311668</v>
      </c>
      <c r="M1442" s="219" t="s">
        <v>6079</v>
      </c>
      <c r="N1442" s="122"/>
      <c r="O1442" s="122"/>
      <c r="P1442" s="119">
        <f t="shared" si="6"/>
        <v>1</v>
      </c>
      <c r="Q1442" s="124"/>
      <c r="R1442" s="124"/>
      <c r="S1442" s="124"/>
      <c r="T1442" s="125"/>
      <c r="U1442" s="126" t="s">
        <v>697</v>
      </c>
      <c r="V1442" s="127" t="s">
        <v>1500</v>
      </c>
      <c r="W1442" s="129" t="str">
        <f t="shared" si="7"/>
        <v/>
      </c>
      <c r="X1442" s="129" t="str">
        <f t="shared" si="73"/>
        <v/>
      </c>
      <c r="Y1442" s="130" t="str">
        <f>IF(N(P1442)&lt;=0,"",IF(OR(T1442="Hình KDB",T1442="Hình tele",ISNUMBER(SEARCH("Hình KDB",T1442)),ISNUMBER(SEARCH("Hình tele",T1442)),ISNUMBER(SEARCH("sai code",T1442)),ISNUMBER(SEARCH("Thiếu kiện",U1442))),"Kho rau",IF(AND(T1442&lt;&gt;"Hình KDB",T1442&lt;&gt;"Hình tele"),"Chưa xác định",IF(N(O1442)&gt;0,IF(OR(T1442="Hình KDB",T1442="Hình tele",ISNUMBER(SEARCH("Hình KDB",T1442)),ISNUMBER(SEARCH("Hình tele",T1442)),ISNUMBER(SEARCH("sai code",T1442)),ISNUMBER(SEARCH("Thiếu kiện",U1442))),"Kho rau","Chưa xác định"),IF(OR(T1442="Hình KDB",T1442="Hình tele",ISNUMBER(SEARCH("Hình KDB",T1442)),ISNUMBER(SEARCH("Hình tele",T1442)),ISNUMBER(SEARCH("sai code",T1442)),ISNUMBER(SEARCH("Thiếu kiện",U1442))),"Kho rau",IF(V1442="Chưa xác định","Chưa xác định",IF(OR(V1442="DC giao thiếu",V1442="TX giao thiếu kiện",V1442="Hàng không đạt CL"),"Kho rau","")))))))</f>
        <v>Chưa xác định</v>
      </c>
      <c r="Z1442" s="131" t="s">
        <v>3828</v>
      </c>
      <c r="AA1442" s="124"/>
      <c r="AB1442" s="132"/>
      <c r="AC1442" s="133"/>
      <c r="AD1442" s="134"/>
      <c r="AE1442" s="133"/>
      <c r="AF1442" s="135" t="str">
        <f t="array" ref="AF1442">xlookup($E:$E,'CLV2'!$A:$A,'CLV2'!E:E)</f>
        <v>2.VEGETABLES</v>
      </c>
      <c r="AG1442" s="135" t="str">
        <f t="shared" si="10"/>
        <v>Pack</v>
      </c>
      <c r="AH1442" s="136">
        <f t="shared" si="11"/>
        <v>0.5</v>
      </c>
      <c r="AI1442" s="137">
        <f t="array" ref="AI1442">XLOOKUP(E1442,'Đơn giá'!A:A,'Đơn giá'!D:D)</f>
        <v>17000</v>
      </c>
      <c r="AJ1442" s="138">
        <f t="shared" si="12"/>
        <v>17000</v>
      </c>
      <c r="AK1442" s="138">
        <f t="shared" si="13"/>
        <v>0</v>
      </c>
      <c r="AL1442" s="138">
        <f t="shared" si="14"/>
        <v>0</v>
      </c>
      <c r="AM1442" s="138">
        <f t="shared" si="15"/>
        <v>0</v>
      </c>
      <c r="AN1442" s="138">
        <f t="shared" si="16"/>
        <v>17000</v>
      </c>
      <c r="AO1442" s="139" t="str">
        <f t="array" ref="AO1442">XLOOKUP($D:$D,'DS ST'!$J:$J,'DS ST'!K:K)</f>
        <v>SC002172 - Nguyễn Ngọc Thuỳ Dương</v>
      </c>
      <c r="AP1442" s="139" t="str">
        <f t="array" ref="AP1442">XLOOKUP($D:$D,'DS ST'!$J:$J,'DS ST'!L:L)</f>
        <v>Võ Thị Huệ</v>
      </c>
      <c r="AQ1442" s="139" t="str">
        <f t="array" ref="AQ1442">XLOOKUP($D:$D,'DS ST'!$J:$J,'DS ST'!M:M)</f>
        <v>HCM 028</v>
      </c>
      <c r="AR1442" s="140"/>
      <c r="AS1442" s="140"/>
      <c r="AT1442" s="135" t="str">
        <f t="array" ref="AT1442">xlookup($E:$E,'CLV2'!$A:$A,'CLV2'!$F:$F)</f>
        <v>3.LEAFY VEGGIES</v>
      </c>
      <c r="AU1442" s="135" t="str">
        <f t="array" ref="AU1442">xlookup($E:$E,'CLV2'!$A:$A,'CLV2'!$G:$G)</f>
        <v>4.Rau Ăn Thân, Lá Khác</v>
      </c>
      <c r="AV1442" s="142"/>
      <c r="AW1442" s="143"/>
      <c r="AX1442" s="144"/>
    </row>
    <row r="1443" ht="22.5" customHeight="1">
      <c r="A1443" s="113"/>
      <c r="B1443" s="114">
        <v>46237.0</v>
      </c>
      <c r="C1443" s="115" t="s">
        <v>676</v>
      </c>
      <c r="D1443" s="116" t="str">
        <f>VLOOKUP(C1443,'DS ST'!A:B,2,0)</f>
        <v>A186</v>
      </c>
      <c r="E1443" s="117">
        <v>1101318.0</v>
      </c>
      <c r="F1443" s="115" t="s">
        <v>1036</v>
      </c>
      <c r="G1443" s="115" t="s">
        <v>104</v>
      </c>
      <c r="H1443" s="118">
        <v>4.1</v>
      </c>
      <c r="I1443" s="118">
        <v>4.07</v>
      </c>
      <c r="J1443" s="119">
        <f t="shared" si="4"/>
        <v>0.03</v>
      </c>
      <c r="K1443" s="115" t="s">
        <v>6078</v>
      </c>
      <c r="L1443" s="121" t="str">
        <f t="shared" si="5"/>
        <v>PT16085431101318</v>
      </c>
      <c r="M1443" s="219" t="s">
        <v>6079</v>
      </c>
      <c r="N1443" s="122">
        <v>0.02999999999999936</v>
      </c>
      <c r="O1443" s="122"/>
      <c r="P1443" s="119">
        <f t="shared" si="6"/>
        <v>0</v>
      </c>
      <c r="Q1443" s="124"/>
      <c r="R1443" s="124"/>
      <c r="S1443" s="124"/>
      <c r="T1443" s="125"/>
      <c r="U1443" s="126" t="s">
        <v>697</v>
      </c>
      <c r="V1443" s="127" t="s">
        <v>492</v>
      </c>
      <c r="W1443" s="129" t="str">
        <f t="shared" si="7"/>
        <v>Hao hụt</v>
      </c>
      <c r="X1443" s="129" t="str">
        <f t="shared" si="73"/>
        <v/>
      </c>
      <c r="Y1443" s="154" t="s">
        <v>499</v>
      </c>
      <c r="Z1443" s="131" t="s">
        <v>3828</v>
      </c>
      <c r="AA1443" s="124"/>
      <c r="AB1443" s="132"/>
      <c r="AC1443" s="133"/>
      <c r="AD1443" s="134"/>
      <c r="AE1443" s="133"/>
      <c r="AF1443" s="135" t="str">
        <f t="array" ref="AF1443">xlookup($E:$E,'CLV2'!$A:$A,'CLV2'!E:E)</f>
        <v>2.FRUITS</v>
      </c>
      <c r="AG1443" s="135" t="str">
        <f t="shared" si="10"/>
        <v>KG</v>
      </c>
      <c r="AH1443" s="136">
        <f t="shared" si="11"/>
        <v>0.007317073171</v>
      </c>
      <c r="AI1443" s="137">
        <f t="array" ref="AI1443">XLOOKUP(E1443,'Đơn giá'!A:A,'Đơn giá'!D:D)</f>
        <v>35000</v>
      </c>
      <c r="AJ1443" s="138">
        <f t="shared" si="12"/>
        <v>1050</v>
      </c>
      <c r="AK1443" s="138">
        <f t="shared" si="13"/>
        <v>1050</v>
      </c>
      <c r="AL1443" s="138">
        <f t="shared" si="14"/>
        <v>0</v>
      </c>
      <c r="AM1443" s="138">
        <f t="shared" si="15"/>
        <v>0</v>
      </c>
      <c r="AN1443" s="138">
        <f t="shared" si="16"/>
        <v>0</v>
      </c>
      <c r="AO1443" s="139" t="str">
        <f t="array" ref="AO1443">XLOOKUP($D:$D,'DS ST'!$J:$J,'DS ST'!K:K)</f>
        <v>SC002172 - Nguyễn Ngọc Thuỳ Dương</v>
      </c>
      <c r="AP1443" s="139" t="str">
        <f t="array" ref="AP1443">XLOOKUP($D:$D,'DS ST'!$J:$J,'DS ST'!L:L)</f>
        <v>Võ Thị Huệ</v>
      </c>
      <c r="AQ1443" s="139" t="str">
        <f t="array" ref="AQ1443">XLOOKUP($D:$D,'DS ST'!$J:$J,'DS ST'!M:M)</f>
        <v>HCM 028</v>
      </c>
      <c r="AR1443" s="140"/>
      <c r="AS1443" s="140"/>
      <c r="AT1443" s="135" t="str">
        <f t="array" ref="AT1443">xlookup($E:$E,'CLV2'!$A:$A,'CLV2'!$F:$F)</f>
        <v>3.LOCAL FRUITS</v>
      </c>
      <c r="AU1443" s="135" t="str">
        <f t="array" ref="AU1443">xlookup($E:$E,'CLV2'!$A:$A,'CLV2'!$G:$G)</f>
        <v>4.Mận Roi</v>
      </c>
      <c r="AV1443" s="142"/>
      <c r="AW1443" s="143"/>
      <c r="AX1443" s="144"/>
    </row>
    <row r="1444" ht="22.5" customHeight="1">
      <c r="A1444" s="113"/>
      <c r="B1444" s="114">
        <v>46237.0</v>
      </c>
      <c r="C1444" s="115" t="s">
        <v>746</v>
      </c>
      <c r="D1444" s="116" t="str">
        <f>VLOOKUP(C1444,'DS ST'!A:B,2,0)</f>
        <v>A201</v>
      </c>
      <c r="E1444" s="117">
        <v>1101079.0</v>
      </c>
      <c r="F1444" s="115" t="s">
        <v>2047</v>
      </c>
      <c r="G1444" s="115" t="s">
        <v>104</v>
      </c>
      <c r="H1444" s="118">
        <v>3.1</v>
      </c>
      <c r="I1444" s="118">
        <v>2.57</v>
      </c>
      <c r="J1444" s="119">
        <f t="shared" si="4"/>
        <v>0.53</v>
      </c>
      <c r="K1444" s="115" t="s">
        <v>6080</v>
      </c>
      <c r="L1444" s="121" t="str">
        <f t="shared" si="5"/>
        <v>PT16085421101079</v>
      </c>
      <c r="M1444" s="219" t="s">
        <v>6081</v>
      </c>
      <c r="N1444" s="122">
        <v>0.5300000000000002</v>
      </c>
      <c r="O1444" s="122"/>
      <c r="P1444" s="119">
        <f t="shared" si="6"/>
        <v>0</v>
      </c>
      <c r="Q1444" s="124"/>
      <c r="R1444" s="124"/>
      <c r="S1444" s="124"/>
      <c r="T1444" s="125"/>
      <c r="U1444" s="126" t="s">
        <v>697</v>
      </c>
      <c r="V1444" s="127" t="s">
        <v>492</v>
      </c>
      <c r="W1444" s="129" t="str">
        <f t="shared" si="7"/>
        <v>Hao hụt</v>
      </c>
      <c r="X1444" s="129" t="str">
        <f t="shared" si="73"/>
        <v/>
      </c>
      <c r="Y1444" s="154" t="s">
        <v>499</v>
      </c>
      <c r="Z1444" s="131" t="s">
        <v>3828</v>
      </c>
      <c r="AA1444" s="124"/>
      <c r="AB1444" s="132"/>
      <c r="AC1444" s="133"/>
      <c r="AD1444" s="134"/>
      <c r="AE1444" s="133"/>
      <c r="AF1444" s="135" t="str">
        <f t="array" ref="AF1444">xlookup($E:$E,'CLV2'!$A:$A,'CLV2'!E:E)</f>
        <v>2.FRUITS</v>
      </c>
      <c r="AG1444" s="135" t="str">
        <f t="shared" si="10"/>
        <v>KG</v>
      </c>
      <c r="AH1444" s="136">
        <f t="shared" si="11"/>
        <v>0.1709677419</v>
      </c>
      <c r="AI1444" s="137">
        <f t="array" ref="AI1444">XLOOKUP(E1444,'Đơn giá'!A:A,'Đơn giá'!D:D)</f>
        <v>69416</v>
      </c>
      <c r="AJ1444" s="138">
        <f t="shared" si="12"/>
        <v>36790.48</v>
      </c>
      <c r="AK1444" s="138">
        <f t="shared" si="13"/>
        <v>36790.48</v>
      </c>
      <c r="AL1444" s="138">
        <f t="shared" si="14"/>
        <v>0</v>
      </c>
      <c r="AM1444" s="138">
        <f t="shared" si="15"/>
        <v>0</v>
      </c>
      <c r="AN1444" s="138">
        <f t="shared" si="16"/>
        <v>0</v>
      </c>
      <c r="AO1444" s="139" t="str">
        <f t="array" ref="AO1444">XLOOKUP($D:$D,'DS ST'!$J:$J,'DS ST'!K:K)</f>
        <v/>
      </c>
      <c r="AP1444" s="139" t="str">
        <f t="array" ref="AP1444">XLOOKUP($D:$D,'DS ST'!$J:$J,'DS ST'!L:L)</f>
        <v/>
      </c>
      <c r="AQ1444" s="139" t="str">
        <f t="array" ref="AQ1444">XLOOKUP($D:$D,'DS ST'!$J:$J,'DS ST'!M:M)</f>
        <v/>
      </c>
      <c r="AR1444" s="140"/>
      <c r="AS1444" s="140"/>
      <c r="AT1444" s="135" t="str">
        <f t="array" ref="AT1444">xlookup($E:$E,'CLV2'!$A:$A,'CLV2'!$F:$F)</f>
        <v>3.LOCAL FRUITS</v>
      </c>
      <c r="AU1444" s="135" t="str">
        <f t="array" ref="AU1444">xlookup($E:$E,'CLV2'!$A:$A,'CLV2'!$G:$G)</f>
        <v>4.Bơ</v>
      </c>
      <c r="AV1444" s="142"/>
      <c r="AW1444" s="143"/>
      <c r="AX1444" s="144"/>
    </row>
    <row r="1445" ht="22.5" customHeight="1">
      <c r="A1445" s="113"/>
      <c r="B1445" s="114">
        <v>46237.0</v>
      </c>
      <c r="C1445" s="115" t="s">
        <v>746</v>
      </c>
      <c r="D1445" s="116" t="str">
        <f>VLOOKUP(C1445,'DS ST'!A:B,2,0)</f>
        <v>A201</v>
      </c>
      <c r="E1445" s="117">
        <v>1101318.0</v>
      </c>
      <c r="F1445" s="115" t="s">
        <v>1036</v>
      </c>
      <c r="G1445" s="115" t="s">
        <v>104</v>
      </c>
      <c r="H1445" s="118">
        <v>4.1</v>
      </c>
      <c r="I1445" s="118">
        <v>3.58</v>
      </c>
      <c r="J1445" s="119">
        <f t="shared" si="4"/>
        <v>0.52</v>
      </c>
      <c r="K1445" s="115" t="s">
        <v>6080</v>
      </c>
      <c r="L1445" s="121" t="str">
        <f t="shared" si="5"/>
        <v>PT16085421101318</v>
      </c>
      <c r="M1445" s="219" t="s">
        <v>6081</v>
      </c>
      <c r="N1445" s="122">
        <v>0.5199999999999996</v>
      </c>
      <c r="O1445" s="122"/>
      <c r="P1445" s="119">
        <f t="shared" si="6"/>
        <v>0</v>
      </c>
      <c r="Q1445" s="124"/>
      <c r="R1445" s="124"/>
      <c r="S1445" s="124"/>
      <c r="T1445" s="125"/>
      <c r="U1445" s="126" t="s">
        <v>697</v>
      </c>
      <c r="V1445" s="127" t="s">
        <v>492</v>
      </c>
      <c r="W1445" s="129" t="str">
        <f t="shared" si="7"/>
        <v>Hao hụt</v>
      </c>
      <c r="X1445" s="129" t="str">
        <f t="shared" si="73"/>
        <v/>
      </c>
      <c r="Y1445" s="154" t="s">
        <v>499</v>
      </c>
      <c r="Z1445" s="131" t="s">
        <v>3828</v>
      </c>
      <c r="AA1445" s="124"/>
      <c r="AB1445" s="132"/>
      <c r="AC1445" s="133"/>
      <c r="AD1445" s="134"/>
      <c r="AE1445" s="133"/>
      <c r="AF1445" s="135" t="str">
        <f t="array" ref="AF1445">xlookup($E:$E,'CLV2'!$A:$A,'CLV2'!E:E)</f>
        <v>2.FRUITS</v>
      </c>
      <c r="AG1445" s="135" t="str">
        <f t="shared" si="10"/>
        <v>KG</v>
      </c>
      <c r="AH1445" s="136">
        <f t="shared" si="11"/>
        <v>0.1268292683</v>
      </c>
      <c r="AI1445" s="137">
        <f t="array" ref="AI1445">XLOOKUP(E1445,'Đơn giá'!A:A,'Đơn giá'!D:D)</f>
        <v>35000</v>
      </c>
      <c r="AJ1445" s="138">
        <f t="shared" si="12"/>
        <v>18200</v>
      </c>
      <c r="AK1445" s="138">
        <f t="shared" si="13"/>
        <v>18200</v>
      </c>
      <c r="AL1445" s="138">
        <f t="shared" si="14"/>
        <v>0</v>
      </c>
      <c r="AM1445" s="138">
        <f t="shared" si="15"/>
        <v>0</v>
      </c>
      <c r="AN1445" s="138">
        <f t="shared" si="16"/>
        <v>0</v>
      </c>
      <c r="AO1445" s="139" t="str">
        <f t="array" ref="AO1445">XLOOKUP($D:$D,'DS ST'!$J:$J,'DS ST'!K:K)</f>
        <v/>
      </c>
      <c r="AP1445" s="139" t="str">
        <f t="array" ref="AP1445">XLOOKUP($D:$D,'DS ST'!$J:$J,'DS ST'!L:L)</f>
        <v/>
      </c>
      <c r="AQ1445" s="139" t="str">
        <f t="array" ref="AQ1445">XLOOKUP($D:$D,'DS ST'!$J:$J,'DS ST'!M:M)</f>
        <v/>
      </c>
      <c r="AR1445" s="140"/>
      <c r="AS1445" s="140"/>
      <c r="AT1445" s="135" t="str">
        <f t="array" ref="AT1445">xlookup($E:$E,'CLV2'!$A:$A,'CLV2'!$F:$F)</f>
        <v>3.LOCAL FRUITS</v>
      </c>
      <c r="AU1445" s="135" t="str">
        <f t="array" ref="AU1445">xlookup($E:$E,'CLV2'!$A:$A,'CLV2'!$G:$G)</f>
        <v>4.Mận Roi</v>
      </c>
      <c r="AV1445" s="142"/>
      <c r="AW1445" s="143"/>
      <c r="AX1445" s="144"/>
    </row>
    <row r="1446" ht="22.5" customHeight="1">
      <c r="A1446" s="113"/>
      <c r="B1446" s="114">
        <v>46237.0</v>
      </c>
      <c r="C1446" s="115" t="s">
        <v>746</v>
      </c>
      <c r="D1446" s="116" t="str">
        <f>VLOOKUP(C1446,'DS ST'!A:B,2,0)</f>
        <v>A201</v>
      </c>
      <c r="E1446" s="117">
        <v>1101366.0</v>
      </c>
      <c r="F1446" s="115" t="s">
        <v>1804</v>
      </c>
      <c r="G1446" s="115" t="s">
        <v>104</v>
      </c>
      <c r="H1446" s="118">
        <v>2.5</v>
      </c>
      <c r="I1446" s="118">
        <v>1.995</v>
      </c>
      <c r="J1446" s="119">
        <f t="shared" si="4"/>
        <v>0.505</v>
      </c>
      <c r="K1446" s="115" t="s">
        <v>6080</v>
      </c>
      <c r="L1446" s="121" t="str">
        <f t="shared" si="5"/>
        <v>PT16085421101366</v>
      </c>
      <c r="M1446" s="219" t="s">
        <v>6081</v>
      </c>
      <c r="N1446" s="122">
        <v>0.5049999999999999</v>
      </c>
      <c r="O1446" s="122"/>
      <c r="P1446" s="119">
        <f t="shared" si="6"/>
        <v>0</v>
      </c>
      <c r="Q1446" s="124"/>
      <c r="R1446" s="124"/>
      <c r="S1446" s="124"/>
      <c r="T1446" s="125"/>
      <c r="U1446" s="126" t="s">
        <v>697</v>
      </c>
      <c r="V1446" s="127" t="s">
        <v>492</v>
      </c>
      <c r="W1446" s="129" t="str">
        <f t="shared" si="7"/>
        <v>Hao hụt</v>
      </c>
      <c r="X1446" s="129" t="str">
        <f t="shared" si="73"/>
        <v/>
      </c>
      <c r="Y1446" s="154" t="s">
        <v>499</v>
      </c>
      <c r="Z1446" s="131" t="s">
        <v>3828</v>
      </c>
      <c r="AA1446" s="124"/>
      <c r="AB1446" s="132"/>
      <c r="AC1446" s="133"/>
      <c r="AD1446" s="134"/>
      <c r="AE1446" s="133"/>
      <c r="AF1446" s="135" t="str">
        <f t="array" ref="AF1446">xlookup($E:$E,'CLV2'!$A:$A,'CLV2'!E:E)</f>
        <v>2.VEGETABLES</v>
      </c>
      <c r="AG1446" s="135" t="str">
        <f t="shared" si="10"/>
        <v>KG</v>
      </c>
      <c r="AH1446" s="136">
        <f t="shared" si="11"/>
        <v>0.202</v>
      </c>
      <c r="AI1446" s="137">
        <f t="array" ref="AI1446">XLOOKUP(E1446,'Đơn giá'!A:A,'Đơn giá'!D:D)</f>
        <v>55000</v>
      </c>
      <c r="AJ1446" s="138">
        <f t="shared" si="12"/>
        <v>27775</v>
      </c>
      <c r="AK1446" s="138">
        <f t="shared" si="13"/>
        <v>27775</v>
      </c>
      <c r="AL1446" s="138">
        <f t="shared" si="14"/>
        <v>0</v>
      </c>
      <c r="AM1446" s="138">
        <f t="shared" si="15"/>
        <v>0</v>
      </c>
      <c r="AN1446" s="138">
        <f t="shared" si="16"/>
        <v>0</v>
      </c>
      <c r="AO1446" s="139" t="str">
        <f t="array" ref="AO1446">XLOOKUP($D:$D,'DS ST'!$J:$J,'DS ST'!K:K)</f>
        <v/>
      </c>
      <c r="AP1446" s="139" t="str">
        <f t="array" ref="AP1446">XLOOKUP($D:$D,'DS ST'!$J:$J,'DS ST'!L:L)</f>
        <v/>
      </c>
      <c r="AQ1446" s="139" t="str">
        <f t="array" ref="AQ1446">XLOOKUP($D:$D,'DS ST'!$J:$J,'DS ST'!M:M)</f>
        <v/>
      </c>
      <c r="AR1446" s="140"/>
      <c r="AS1446" s="140"/>
      <c r="AT1446" s="135" t="str">
        <f t="array" ref="AT1446">xlookup($E:$E,'CLV2'!$A:$A,'CLV2'!$F:$F)</f>
        <v>3.LEAFY VEGGIES</v>
      </c>
      <c r="AU1446" s="135" t="str">
        <f t="array" ref="AU1446">xlookup($E:$E,'CLV2'!$A:$A,'CLV2'!$G:$G)</f>
        <v>4.Rau Ăn Bông</v>
      </c>
      <c r="AV1446" s="142"/>
      <c r="AW1446" s="143"/>
      <c r="AX1446" s="144"/>
    </row>
    <row r="1447" ht="22.5" customHeight="1">
      <c r="A1447" s="113"/>
      <c r="B1447" s="114">
        <v>46237.0</v>
      </c>
      <c r="C1447" s="115" t="s">
        <v>594</v>
      </c>
      <c r="D1447" s="116" t="str">
        <f>VLOOKUP(C1447,'DS ST'!A:B,2,0)</f>
        <v>A170</v>
      </c>
      <c r="E1447" s="117">
        <v>11606.0</v>
      </c>
      <c r="F1447" s="115" t="s">
        <v>1911</v>
      </c>
      <c r="G1447" s="115" t="s">
        <v>29</v>
      </c>
      <c r="H1447" s="118">
        <v>1.0</v>
      </c>
      <c r="I1447" s="118">
        <v>0.0</v>
      </c>
      <c r="J1447" s="119">
        <f t="shared" si="4"/>
        <v>1</v>
      </c>
      <c r="K1447" s="115" t="s">
        <v>6082</v>
      </c>
      <c r="L1447" s="121" t="str">
        <f t="shared" si="5"/>
        <v>PT160854111606</v>
      </c>
      <c r="M1447" s="219" t="s">
        <v>6083</v>
      </c>
      <c r="N1447" s="122"/>
      <c r="O1447" s="122"/>
      <c r="P1447" s="119">
        <f t="shared" si="6"/>
        <v>1</v>
      </c>
      <c r="Q1447" s="124"/>
      <c r="R1447" s="124"/>
      <c r="S1447" s="124"/>
      <c r="T1447" s="125"/>
      <c r="U1447" s="126" t="s">
        <v>697</v>
      </c>
      <c r="V1447" s="127" t="s">
        <v>1500</v>
      </c>
      <c r="W1447" s="129" t="str">
        <f t="shared" si="7"/>
        <v/>
      </c>
      <c r="X1447" s="129" t="str">
        <f t="shared" si="73"/>
        <v/>
      </c>
      <c r="Y1447" s="130" t="str">
        <f>IF(N(P1447)&lt;=0,"",IF(OR(T1447="Hình KDB",T1447="Hình tele",ISNUMBER(SEARCH("Hình KDB",T1447)),ISNUMBER(SEARCH("Hình tele",T1447)),ISNUMBER(SEARCH("sai code",T1447)),ISNUMBER(SEARCH("Thiếu kiện",U1447))),"Kho rau",IF(AND(T1447&lt;&gt;"Hình KDB",T1447&lt;&gt;"Hình tele"),"Chưa xác định",IF(N(O1447)&gt;0,IF(OR(T1447="Hình KDB",T1447="Hình tele",ISNUMBER(SEARCH("Hình KDB",T1447)),ISNUMBER(SEARCH("Hình tele",T1447)),ISNUMBER(SEARCH("sai code",T1447)),ISNUMBER(SEARCH("Thiếu kiện",U1447))),"Kho rau","Chưa xác định"),IF(OR(T1447="Hình KDB",T1447="Hình tele",ISNUMBER(SEARCH("Hình KDB",T1447)),ISNUMBER(SEARCH("Hình tele",T1447)),ISNUMBER(SEARCH("sai code",T1447)),ISNUMBER(SEARCH("Thiếu kiện",U1447))),"Kho rau",IF(V1447="Chưa xác định","Chưa xác định",IF(OR(V1447="DC giao thiếu",V1447="TX giao thiếu kiện",V1447="Hàng không đạt CL"),"Kho rau","")))))))</f>
        <v>Chưa xác định</v>
      </c>
      <c r="Z1447" s="131" t="s">
        <v>3828</v>
      </c>
      <c r="AA1447" s="124"/>
      <c r="AB1447" s="132"/>
      <c r="AC1447" s="133"/>
      <c r="AD1447" s="134"/>
      <c r="AE1447" s="133"/>
      <c r="AF1447" s="135" t="str">
        <f t="array" ref="AF1447">xlookup($E:$E,'CLV2'!$A:$A,'CLV2'!E:E)</f>
        <v>2.VEGETABLES</v>
      </c>
      <c r="AG1447" s="135" t="str">
        <f t="shared" si="10"/>
        <v>Pack</v>
      </c>
      <c r="AH1447" s="136">
        <f t="shared" si="11"/>
        <v>1</v>
      </c>
      <c r="AI1447" s="137">
        <f t="array" ref="AI1447">XLOOKUP(E1447,'Đơn giá'!A:A,'Đơn giá'!D:D)</f>
        <v>7000</v>
      </c>
      <c r="AJ1447" s="138">
        <f t="shared" si="12"/>
        <v>7000</v>
      </c>
      <c r="AK1447" s="138">
        <f t="shared" si="13"/>
        <v>0</v>
      </c>
      <c r="AL1447" s="138">
        <f t="shared" si="14"/>
        <v>0</v>
      </c>
      <c r="AM1447" s="138">
        <f t="shared" si="15"/>
        <v>0</v>
      </c>
      <c r="AN1447" s="138">
        <f t="shared" si="16"/>
        <v>7000</v>
      </c>
      <c r="AO1447" s="139" t="str">
        <f t="array" ref="AO1447">XLOOKUP($D:$D,'DS ST'!$J:$J,'DS ST'!K:K)</f>
        <v>SC008789 - Lê Huỳnh Thiện</v>
      </c>
      <c r="AP1447" s="139" t="str">
        <f t="array" ref="AP1447">XLOOKUP($D:$D,'DS ST'!$J:$J,'DS ST'!L:L)</f>
        <v>Nguyễn Thị Cà</v>
      </c>
      <c r="AQ1447" s="139" t="str">
        <f t="array" ref="AQ1447">XLOOKUP($D:$D,'DS ST'!$J:$J,'DS ST'!M:M)</f>
        <v>HCM 009</v>
      </c>
      <c r="AR1447" s="140"/>
      <c r="AS1447" s="140"/>
      <c r="AT1447" s="135" t="str">
        <f t="array" ref="AT1447">xlookup($E:$E,'CLV2'!$A:$A,'CLV2'!$F:$F)</f>
        <v>3.LEAFY VEGGIES</v>
      </c>
      <c r="AU1447" s="135" t="str">
        <f t="array" ref="AU1447">xlookup($E:$E,'CLV2'!$A:$A,'CLV2'!$G:$G)</f>
        <v>4.Rau Ăn Lá Thông Dụng</v>
      </c>
      <c r="AV1447" s="142"/>
      <c r="AW1447" s="143"/>
      <c r="AX1447" s="144"/>
    </row>
    <row r="1448" ht="22.5" customHeight="1">
      <c r="A1448" s="113"/>
      <c r="B1448" s="114">
        <v>46237.0</v>
      </c>
      <c r="C1448" s="115" t="s">
        <v>594</v>
      </c>
      <c r="D1448" s="116" t="str">
        <f>VLOOKUP(C1448,'DS ST'!A:B,2,0)</f>
        <v>A170</v>
      </c>
      <c r="E1448" s="117">
        <v>1101318.0</v>
      </c>
      <c r="F1448" s="115" t="s">
        <v>1036</v>
      </c>
      <c r="G1448" s="115" t="s">
        <v>104</v>
      </c>
      <c r="H1448" s="118">
        <v>4.1</v>
      </c>
      <c r="I1448" s="118">
        <v>4.06</v>
      </c>
      <c r="J1448" s="119">
        <f t="shared" si="4"/>
        <v>0.04</v>
      </c>
      <c r="K1448" s="115" t="s">
        <v>6082</v>
      </c>
      <c r="L1448" s="121" t="str">
        <f t="shared" si="5"/>
        <v>PT16085411101318</v>
      </c>
      <c r="M1448" s="219" t="s">
        <v>6083</v>
      </c>
      <c r="N1448" s="122">
        <v>0.040000000000000036</v>
      </c>
      <c r="O1448" s="122"/>
      <c r="P1448" s="119">
        <f t="shared" si="6"/>
        <v>0</v>
      </c>
      <c r="Q1448" s="124"/>
      <c r="R1448" s="124"/>
      <c r="S1448" s="124"/>
      <c r="T1448" s="125"/>
      <c r="U1448" s="126" t="s">
        <v>697</v>
      </c>
      <c r="V1448" s="127" t="s">
        <v>492</v>
      </c>
      <c r="W1448" s="129" t="str">
        <f t="shared" si="7"/>
        <v>Hao hụt</v>
      </c>
      <c r="X1448" s="129" t="str">
        <f t="shared" si="73"/>
        <v/>
      </c>
      <c r="Y1448" s="154" t="s">
        <v>499</v>
      </c>
      <c r="Z1448" s="131" t="s">
        <v>3828</v>
      </c>
      <c r="AA1448" s="124"/>
      <c r="AB1448" s="132"/>
      <c r="AC1448" s="133"/>
      <c r="AD1448" s="134"/>
      <c r="AE1448" s="133"/>
      <c r="AF1448" s="135" t="str">
        <f t="array" ref="AF1448">xlookup($E:$E,'CLV2'!$A:$A,'CLV2'!E:E)</f>
        <v>2.FRUITS</v>
      </c>
      <c r="AG1448" s="135" t="str">
        <f t="shared" si="10"/>
        <v>KG</v>
      </c>
      <c r="AH1448" s="136">
        <f t="shared" si="11"/>
        <v>0.009756097561</v>
      </c>
      <c r="AI1448" s="137">
        <f t="array" ref="AI1448">XLOOKUP(E1448,'Đơn giá'!A:A,'Đơn giá'!D:D)</f>
        <v>35000</v>
      </c>
      <c r="AJ1448" s="138">
        <f t="shared" si="12"/>
        <v>1400</v>
      </c>
      <c r="AK1448" s="138">
        <f t="shared" si="13"/>
        <v>1400</v>
      </c>
      <c r="AL1448" s="138">
        <f t="shared" si="14"/>
        <v>0</v>
      </c>
      <c r="AM1448" s="138">
        <f t="shared" si="15"/>
        <v>0</v>
      </c>
      <c r="AN1448" s="138">
        <f t="shared" si="16"/>
        <v>0</v>
      </c>
      <c r="AO1448" s="139" t="str">
        <f t="array" ref="AO1448">XLOOKUP($D:$D,'DS ST'!$J:$J,'DS ST'!K:K)</f>
        <v>SC008789 - Lê Huỳnh Thiện</v>
      </c>
      <c r="AP1448" s="139" t="str">
        <f t="array" ref="AP1448">XLOOKUP($D:$D,'DS ST'!$J:$J,'DS ST'!L:L)</f>
        <v>Nguyễn Thị Cà</v>
      </c>
      <c r="AQ1448" s="139" t="str">
        <f t="array" ref="AQ1448">XLOOKUP($D:$D,'DS ST'!$J:$J,'DS ST'!M:M)</f>
        <v>HCM 009</v>
      </c>
      <c r="AR1448" s="140"/>
      <c r="AS1448" s="140"/>
      <c r="AT1448" s="135" t="str">
        <f t="array" ref="AT1448">xlookup($E:$E,'CLV2'!$A:$A,'CLV2'!$F:$F)</f>
        <v>3.LOCAL FRUITS</v>
      </c>
      <c r="AU1448" s="135" t="str">
        <f t="array" ref="AU1448">xlookup($E:$E,'CLV2'!$A:$A,'CLV2'!$G:$G)</f>
        <v>4.Mận Roi</v>
      </c>
      <c r="AV1448" s="142"/>
      <c r="AW1448" s="143"/>
      <c r="AX1448" s="144"/>
    </row>
    <row r="1449" ht="22.5" customHeight="1">
      <c r="A1449" s="113"/>
      <c r="B1449" s="114">
        <v>46237.0</v>
      </c>
      <c r="C1449" s="115" t="s">
        <v>618</v>
      </c>
      <c r="D1449" s="116" t="str">
        <f>VLOOKUP(C1449,'DS ST'!A:B,2,0)</f>
        <v>A175</v>
      </c>
      <c r="E1449" s="117">
        <v>1101318.0</v>
      </c>
      <c r="F1449" s="115" t="s">
        <v>1036</v>
      </c>
      <c r="G1449" s="115" t="s">
        <v>104</v>
      </c>
      <c r="H1449" s="118">
        <v>4.1</v>
      </c>
      <c r="I1449" s="118">
        <v>4.095</v>
      </c>
      <c r="J1449" s="119">
        <f t="shared" si="4"/>
        <v>0.005</v>
      </c>
      <c r="K1449" s="115" t="s">
        <v>6084</v>
      </c>
      <c r="L1449" s="121" t="str">
        <f t="shared" si="5"/>
        <v>PT16085401101318</v>
      </c>
      <c r="M1449" s="219" t="s">
        <v>6085</v>
      </c>
      <c r="N1449" s="122">
        <v>0.004999999999999893</v>
      </c>
      <c r="O1449" s="122"/>
      <c r="P1449" s="119">
        <f t="shared" si="6"/>
        <v>0</v>
      </c>
      <c r="Q1449" s="124"/>
      <c r="R1449" s="124"/>
      <c r="S1449" s="124"/>
      <c r="T1449" s="125"/>
      <c r="U1449" s="126" t="s">
        <v>697</v>
      </c>
      <c r="V1449" s="127" t="s">
        <v>492</v>
      </c>
      <c r="W1449" s="129" t="str">
        <f t="shared" si="7"/>
        <v>Hao hụt</v>
      </c>
      <c r="X1449" s="129" t="str">
        <f t="shared" si="73"/>
        <v/>
      </c>
      <c r="Y1449" s="154" t="s">
        <v>499</v>
      </c>
      <c r="Z1449" s="131" t="s">
        <v>3828</v>
      </c>
      <c r="AA1449" s="124"/>
      <c r="AB1449" s="132"/>
      <c r="AC1449" s="133"/>
      <c r="AD1449" s="134"/>
      <c r="AE1449" s="133"/>
      <c r="AF1449" s="135" t="str">
        <f t="array" ref="AF1449">xlookup($E:$E,'CLV2'!$A:$A,'CLV2'!E:E)</f>
        <v>2.FRUITS</v>
      </c>
      <c r="AG1449" s="135" t="str">
        <f t="shared" si="10"/>
        <v>KG</v>
      </c>
      <c r="AH1449" s="136">
        <f t="shared" si="11"/>
        <v>0.001219512195</v>
      </c>
      <c r="AI1449" s="137">
        <f t="array" ref="AI1449">XLOOKUP(E1449,'Đơn giá'!A:A,'Đơn giá'!D:D)</f>
        <v>35000</v>
      </c>
      <c r="AJ1449" s="138">
        <f t="shared" si="12"/>
        <v>175</v>
      </c>
      <c r="AK1449" s="138">
        <f t="shared" si="13"/>
        <v>175</v>
      </c>
      <c r="AL1449" s="138">
        <f t="shared" si="14"/>
        <v>0</v>
      </c>
      <c r="AM1449" s="138">
        <f t="shared" si="15"/>
        <v>0</v>
      </c>
      <c r="AN1449" s="138">
        <f t="shared" si="16"/>
        <v>0</v>
      </c>
      <c r="AO1449" s="139" t="str">
        <f t="array" ref="AO1449">XLOOKUP($D:$D,'DS ST'!$J:$J,'DS ST'!K:K)</f>
        <v>SC006189 - Huỳnh Ngọc Phương</v>
      </c>
      <c r="AP1449" s="139" t="str">
        <f t="array" ref="AP1449">XLOOKUP($D:$D,'DS ST'!$J:$J,'DS ST'!L:L)</f>
        <v>Nguyễn Thị Cà</v>
      </c>
      <c r="AQ1449" s="139" t="str">
        <f t="array" ref="AQ1449">XLOOKUP($D:$D,'DS ST'!$J:$J,'DS ST'!M:M)</f>
        <v>HCM 033</v>
      </c>
      <c r="AR1449" s="140"/>
      <c r="AS1449" s="140"/>
      <c r="AT1449" s="135" t="str">
        <f t="array" ref="AT1449">xlookup($E:$E,'CLV2'!$A:$A,'CLV2'!$F:$F)</f>
        <v>3.LOCAL FRUITS</v>
      </c>
      <c r="AU1449" s="135" t="str">
        <f t="array" ref="AU1449">xlookup($E:$E,'CLV2'!$A:$A,'CLV2'!$G:$G)</f>
        <v>4.Mận Roi</v>
      </c>
      <c r="AV1449" s="142"/>
      <c r="AW1449" s="143"/>
      <c r="AX1449" s="144"/>
    </row>
    <row r="1450" ht="22.5" customHeight="1">
      <c r="A1450" s="113"/>
      <c r="B1450" s="114">
        <v>46237.0</v>
      </c>
      <c r="C1450" s="115" t="s">
        <v>741</v>
      </c>
      <c r="D1450" s="116" t="str">
        <f>VLOOKUP(C1450,'DS ST'!A:B,2,0)</f>
        <v>A199</v>
      </c>
      <c r="E1450" s="117">
        <v>1101318.0</v>
      </c>
      <c r="F1450" s="115" t="s">
        <v>1036</v>
      </c>
      <c r="G1450" s="115" t="s">
        <v>104</v>
      </c>
      <c r="H1450" s="118">
        <v>4.1</v>
      </c>
      <c r="I1450" s="118">
        <v>4.08</v>
      </c>
      <c r="J1450" s="119">
        <f t="shared" si="4"/>
        <v>0.02</v>
      </c>
      <c r="K1450" s="115" t="s">
        <v>6086</v>
      </c>
      <c r="L1450" s="121" t="str">
        <f t="shared" si="5"/>
        <v>PT16085391101318</v>
      </c>
      <c r="M1450" s="219" t="s">
        <v>6087</v>
      </c>
      <c r="N1450" s="122">
        <v>0.019999999999999574</v>
      </c>
      <c r="O1450" s="122"/>
      <c r="P1450" s="119">
        <f t="shared" si="6"/>
        <v>0</v>
      </c>
      <c r="Q1450" s="124"/>
      <c r="R1450" s="124"/>
      <c r="S1450" s="124"/>
      <c r="T1450" s="125"/>
      <c r="U1450" s="126" t="s">
        <v>697</v>
      </c>
      <c r="V1450" s="127" t="s">
        <v>492</v>
      </c>
      <c r="W1450" s="129" t="str">
        <f t="shared" si="7"/>
        <v>Hao hụt</v>
      </c>
      <c r="X1450" s="129" t="str">
        <f t="shared" si="73"/>
        <v/>
      </c>
      <c r="Y1450" s="154" t="s">
        <v>499</v>
      </c>
      <c r="Z1450" s="131" t="s">
        <v>3828</v>
      </c>
      <c r="AA1450" s="124"/>
      <c r="AB1450" s="132"/>
      <c r="AC1450" s="133"/>
      <c r="AD1450" s="134"/>
      <c r="AE1450" s="133"/>
      <c r="AF1450" s="135" t="str">
        <f t="array" ref="AF1450">xlookup($E:$E,'CLV2'!$A:$A,'CLV2'!E:E)</f>
        <v>2.FRUITS</v>
      </c>
      <c r="AG1450" s="135" t="str">
        <f t="shared" si="10"/>
        <v>KG</v>
      </c>
      <c r="AH1450" s="136">
        <f t="shared" si="11"/>
        <v>0.00487804878</v>
      </c>
      <c r="AI1450" s="137">
        <f t="array" ref="AI1450">XLOOKUP(E1450,'Đơn giá'!A:A,'Đơn giá'!D:D)</f>
        <v>35000</v>
      </c>
      <c r="AJ1450" s="138">
        <f t="shared" si="12"/>
        <v>700</v>
      </c>
      <c r="AK1450" s="138">
        <f t="shared" si="13"/>
        <v>700</v>
      </c>
      <c r="AL1450" s="138">
        <f t="shared" si="14"/>
        <v>0</v>
      </c>
      <c r="AM1450" s="138">
        <f t="shared" si="15"/>
        <v>0</v>
      </c>
      <c r="AN1450" s="138">
        <f t="shared" si="16"/>
        <v>0</v>
      </c>
      <c r="AO1450" s="139" t="str">
        <f t="array" ref="AO1450">XLOOKUP($D:$D,'DS ST'!$J:$J,'DS ST'!K:K)</f>
        <v>SC002172 - Nguyễn Ngọc Thuỳ Dương</v>
      </c>
      <c r="AP1450" s="139" t="str">
        <f t="array" ref="AP1450">XLOOKUP($D:$D,'DS ST'!$J:$J,'DS ST'!L:L)</f>
        <v>Võ Thị Huệ</v>
      </c>
      <c r="AQ1450" s="139" t="str">
        <f t="array" ref="AQ1450">XLOOKUP($D:$D,'DS ST'!$J:$J,'DS ST'!M:M)</f>
        <v>HCM 028</v>
      </c>
      <c r="AR1450" s="140"/>
      <c r="AS1450" s="140"/>
      <c r="AT1450" s="135" t="str">
        <f t="array" ref="AT1450">xlookup($E:$E,'CLV2'!$A:$A,'CLV2'!$F:$F)</f>
        <v>3.LOCAL FRUITS</v>
      </c>
      <c r="AU1450" s="135" t="str">
        <f t="array" ref="AU1450">xlookup($E:$E,'CLV2'!$A:$A,'CLV2'!$G:$G)</f>
        <v>4.Mận Roi</v>
      </c>
      <c r="AV1450" s="142"/>
      <c r="AW1450" s="143"/>
      <c r="AX1450" s="144"/>
    </row>
    <row r="1451" ht="22.5" customHeight="1">
      <c r="A1451" s="113"/>
      <c r="B1451" s="114">
        <v>46237.0</v>
      </c>
      <c r="C1451" s="115" t="s">
        <v>741</v>
      </c>
      <c r="D1451" s="116" t="str">
        <f>VLOOKUP(C1451,'DS ST'!A:B,2,0)</f>
        <v>A199</v>
      </c>
      <c r="E1451" s="117">
        <v>1101366.0</v>
      </c>
      <c r="F1451" s="115" t="s">
        <v>1804</v>
      </c>
      <c r="G1451" s="115" t="s">
        <v>104</v>
      </c>
      <c r="H1451" s="118">
        <v>4.1</v>
      </c>
      <c r="I1451" s="118">
        <v>4.02</v>
      </c>
      <c r="J1451" s="119">
        <f t="shared" si="4"/>
        <v>0.08</v>
      </c>
      <c r="K1451" s="115" t="s">
        <v>6086</v>
      </c>
      <c r="L1451" s="121" t="str">
        <f t="shared" si="5"/>
        <v>PT16085391101366</v>
      </c>
      <c r="M1451" s="219" t="s">
        <v>6087</v>
      </c>
      <c r="N1451" s="122">
        <v>0.08000000000000007</v>
      </c>
      <c r="O1451" s="122"/>
      <c r="P1451" s="119">
        <f t="shared" si="6"/>
        <v>0</v>
      </c>
      <c r="Q1451" s="124"/>
      <c r="R1451" s="124"/>
      <c r="S1451" s="124"/>
      <c r="T1451" s="125"/>
      <c r="U1451" s="126" t="s">
        <v>697</v>
      </c>
      <c r="V1451" s="127" t="s">
        <v>492</v>
      </c>
      <c r="W1451" s="129" t="str">
        <f t="shared" si="7"/>
        <v>Hao hụt</v>
      </c>
      <c r="X1451" s="129" t="str">
        <f t="shared" si="73"/>
        <v/>
      </c>
      <c r="Y1451" s="154" t="s">
        <v>499</v>
      </c>
      <c r="Z1451" s="131" t="s">
        <v>3828</v>
      </c>
      <c r="AA1451" s="124"/>
      <c r="AB1451" s="132"/>
      <c r="AC1451" s="133"/>
      <c r="AD1451" s="134"/>
      <c r="AE1451" s="133"/>
      <c r="AF1451" s="135" t="str">
        <f t="array" ref="AF1451">xlookup($E:$E,'CLV2'!$A:$A,'CLV2'!E:E)</f>
        <v>2.VEGETABLES</v>
      </c>
      <c r="AG1451" s="135" t="str">
        <f t="shared" si="10"/>
        <v>KG</v>
      </c>
      <c r="AH1451" s="136">
        <f t="shared" si="11"/>
        <v>0.01951219512</v>
      </c>
      <c r="AI1451" s="137">
        <f t="array" ref="AI1451">XLOOKUP(E1451,'Đơn giá'!A:A,'Đơn giá'!D:D)</f>
        <v>55000</v>
      </c>
      <c r="AJ1451" s="138">
        <f t="shared" si="12"/>
        <v>4400</v>
      </c>
      <c r="AK1451" s="138">
        <f t="shared" si="13"/>
        <v>4400</v>
      </c>
      <c r="AL1451" s="138">
        <f t="shared" si="14"/>
        <v>0</v>
      </c>
      <c r="AM1451" s="138">
        <f t="shared" si="15"/>
        <v>0</v>
      </c>
      <c r="AN1451" s="138">
        <f t="shared" si="16"/>
        <v>0</v>
      </c>
      <c r="AO1451" s="139" t="str">
        <f t="array" ref="AO1451">XLOOKUP($D:$D,'DS ST'!$J:$J,'DS ST'!K:K)</f>
        <v>SC002172 - Nguyễn Ngọc Thuỳ Dương</v>
      </c>
      <c r="AP1451" s="139" t="str">
        <f t="array" ref="AP1451">XLOOKUP($D:$D,'DS ST'!$J:$J,'DS ST'!L:L)</f>
        <v>Võ Thị Huệ</v>
      </c>
      <c r="AQ1451" s="139" t="str">
        <f t="array" ref="AQ1451">XLOOKUP($D:$D,'DS ST'!$J:$J,'DS ST'!M:M)</f>
        <v>HCM 028</v>
      </c>
      <c r="AR1451" s="140"/>
      <c r="AS1451" s="140"/>
      <c r="AT1451" s="135" t="str">
        <f t="array" ref="AT1451">xlookup($E:$E,'CLV2'!$A:$A,'CLV2'!$F:$F)</f>
        <v>3.LEAFY VEGGIES</v>
      </c>
      <c r="AU1451" s="135" t="str">
        <f t="array" ref="AU1451">xlookup($E:$E,'CLV2'!$A:$A,'CLV2'!$G:$G)</f>
        <v>4.Rau Ăn Bông</v>
      </c>
      <c r="AV1451" s="142"/>
      <c r="AW1451" s="143"/>
      <c r="AX1451" s="144"/>
    </row>
    <row r="1452" ht="22.5" customHeight="1">
      <c r="A1452" s="113"/>
      <c r="B1452" s="114">
        <v>46237.0</v>
      </c>
      <c r="C1452" s="115" t="s">
        <v>734</v>
      </c>
      <c r="D1452" s="116" t="str">
        <f>VLOOKUP(C1452,'DS ST'!A:B,2,0)</f>
        <v>A195</v>
      </c>
      <c r="E1452" s="117">
        <v>1101079.0</v>
      </c>
      <c r="F1452" s="115" t="s">
        <v>2047</v>
      </c>
      <c r="G1452" s="115" t="s">
        <v>104</v>
      </c>
      <c r="H1452" s="118">
        <v>3.1</v>
      </c>
      <c r="I1452" s="118">
        <v>3.08</v>
      </c>
      <c r="J1452" s="119">
        <f t="shared" si="4"/>
        <v>0.02</v>
      </c>
      <c r="K1452" s="115" t="s">
        <v>6088</v>
      </c>
      <c r="L1452" s="121" t="str">
        <f t="shared" si="5"/>
        <v>PT16085381101079</v>
      </c>
      <c r="M1452" s="219" t="s">
        <v>6089</v>
      </c>
      <c r="N1452" s="122">
        <v>0.020000000000000018</v>
      </c>
      <c r="O1452" s="122"/>
      <c r="P1452" s="119">
        <f t="shared" si="6"/>
        <v>0</v>
      </c>
      <c r="Q1452" s="124"/>
      <c r="R1452" s="124"/>
      <c r="S1452" s="124"/>
      <c r="T1452" s="125"/>
      <c r="U1452" s="126" t="s">
        <v>697</v>
      </c>
      <c r="V1452" s="127" t="s">
        <v>492</v>
      </c>
      <c r="W1452" s="129" t="str">
        <f t="shared" si="7"/>
        <v>Hao hụt</v>
      </c>
      <c r="X1452" s="129" t="str">
        <f t="shared" si="73"/>
        <v/>
      </c>
      <c r="Y1452" s="154" t="s">
        <v>499</v>
      </c>
      <c r="Z1452" s="131" t="s">
        <v>3828</v>
      </c>
      <c r="AA1452" s="124"/>
      <c r="AB1452" s="132"/>
      <c r="AC1452" s="133"/>
      <c r="AD1452" s="134"/>
      <c r="AE1452" s="133"/>
      <c r="AF1452" s="135" t="str">
        <f t="array" ref="AF1452">xlookup($E:$E,'CLV2'!$A:$A,'CLV2'!E:E)</f>
        <v>2.FRUITS</v>
      </c>
      <c r="AG1452" s="135" t="str">
        <f t="shared" si="10"/>
        <v>KG</v>
      </c>
      <c r="AH1452" s="136">
        <f t="shared" si="11"/>
        <v>0.006451612903</v>
      </c>
      <c r="AI1452" s="137">
        <f t="array" ref="AI1452">XLOOKUP(E1452,'Đơn giá'!A:A,'Đơn giá'!D:D)</f>
        <v>69416</v>
      </c>
      <c r="AJ1452" s="138">
        <f t="shared" si="12"/>
        <v>1388.32</v>
      </c>
      <c r="AK1452" s="138">
        <f t="shared" si="13"/>
        <v>1388.32</v>
      </c>
      <c r="AL1452" s="138">
        <f t="shared" si="14"/>
        <v>0</v>
      </c>
      <c r="AM1452" s="138">
        <f t="shared" si="15"/>
        <v>0</v>
      </c>
      <c r="AN1452" s="138">
        <f t="shared" si="16"/>
        <v>0</v>
      </c>
      <c r="AO1452" s="139" t="str">
        <f t="array" ref="AO1452">XLOOKUP($D:$D,'DS ST'!$J:$J,'DS ST'!K:K)</f>
        <v>SC005375 - Trần Văn Hiếu</v>
      </c>
      <c r="AP1452" s="139" t="str">
        <f t="array" ref="AP1452">XLOOKUP($D:$D,'DS ST'!$J:$J,'DS ST'!L:L)</f>
        <v>Võ Thị Huệ</v>
      </c>
      <c r="AQ1452" s="139" t="str">
        <f t="array" ref="AQ1452">XLOOKUP($D:$D,'DS ST'!$J:$J,'DS ST'!M:M)</f>
        <v>HCM 014</v>
      </c>
      <c r="AR1452" s="140"/>
      <c r="AS1452" s="140"/>
      <c r="AT1452" s="135" t="str">
        <f t="array" ref="AT1452">xlookup($E:$E,'CLV2'!$A:$A,'CLV2'!$F:$F)</f>
        <v>3.LOCAL FRUITS</v>
      </c>
      <c r="AU1452" s="135" t="str">
        <f t="array" ref="AU1452">xlookup($E:$E,'CLV2'!$A:$A,'CLV2'!$G:$G)</f>
        <v>4.Bơ</v>
      </c>
      <c r="AV1452" s="142"/>
      <c r="AW1452" s="143"/>
      <c r="AX1452" s="144"/>
    </row>
    <row r="1453" ht="22.5" customHeight="1">
      <c r="A1453" s="113"/>
      <c r="B1453" s="114">
        <v>46237.0</v>
      </c>
      <c r="C1453" s="115" t="s">
        <v>734</v>
      </c>
      <c r="D1453" s="116" t="str">
        <f>VLOOKUP(C1453,'DS ST'!A:B,2,0)</f>
        <v>A195</v>
      </c>
      <c r="E1453" s="117">
        <v>1101318.0</v>
      </c>
      <c r="F1453" s="115" t="s">
        <v>1036</v>
      </c>
      <c r="G1453" s="115" t="s">
        <v>104</v>
      </c>
      <c r="H1453" s="118">
        <v>4.2</v>
      </c>
      <c r="I1453" s="118">
        <v>4.14</v>
      </c>
      <c r="J1453" s="119">
        <f t="shared" si="4"/>
        <v>0.06</v>
      </c>
      <c r="K1453" s="115" t="s">
        <v>6088</v>
      </c>
      <c r="L1453" s="121" t="str">
        <f t="shared" si="5"/>
        <v>PT16085381101318</v>
      </c>
      <c r="M1453" s="219" t="s">
        <v>6089</v>
      </c>
      <c r="N1453" s="122">
        <v>0.0600000000000005</v>
      </c>
      <c r="O1453" s="122"/>
      <c r="P1453" s="119">
        <f t="shared" si="6"/>
        <v>0</v>
      </c>
      <c r="Q1453" s="124"/>
      <c r="R1453" s="124"/>
      <c r="S1453" s="124"/>
      <c r="T1453" s="125"/>
      <c r="U1453" s="126" t="s">
        <v>697</v>
      </c>
      <c r="V1453" s="127" t="s">
        <v>492</v>
      </c>
      <c r="W1453" s="129" t="str">
        <f t="shared" si="7"/>
        <v>Hao hụt</v>
      </c>
      <c r="X1453" s="129" t="str">
        <f t="shared" si="73"/>
        <v/>
      </c>
      <c r="Y1453" s="154" t="s">
        <v>499</v>
      </c>
      <c r="Z1453" s="131" t="s">
        <v>3828</v>
      </c>
      <c r="AA1453" s="124"/>
      <c r="AB1453" s="132"/>
      <c r="AC1453" s="133"/>
      <c r="AD1453" s="134"/>
      <c r="AE1453" s="133"/>
      <c r="AF1453" s="135" t="str">
        <f t="array" ref="AF1453">xlookup($E:$E,'CLV2'!$A:$A,'CLV2'!E:E)</f>
        <v>2.FRUITS</v>
      </c>
      <c r="AG1453" s="135" t="str">
        <f t="shared" si="10"/>
        <v>KG</v>
      </c>
      <c r="AH1453" s="136">
        <f t="shared" si="11"/>
        <v>0.01428571429</v>
      </c>
      <c r="AI1453" s="137">
        <f t="array" ref="AI1453">XLOOKUP(E1453,'Đơn giá'!A:A,'Đơn giá'!D:D)</f>
        <v>35000</v>
      </c>
      <c r="AJ1453" s="138">
        <f t="shared" si="12"/>
        <v>2100</v>
      </c>
      <c r="AK1453" s="138">
        <f t="shared" si="13"/>
        <v>2100</v>
      </c>
      <c r="AL1453" s="138">
        <f t="shared" si="14"/>
        <v>0</v>
      </c>
      <c r="AM1453" s="138">
        <f t="shared" si="15"/>
        <v>0</v>
      </c>
      <c r="AN1453" s="138">
        <f t="shared" si="16"/>
        <v>0</v>
      </c>
      <c r="AO1453" s="139" t="str">
        <f t="array" ref="AO1453">XLOOKUP($D:$D,'DS ST'!$J:$J,'DS ST'!K:K)</f>
        <v>SC005375 - Trần Văn Hiếu</v>
      </c>
      <c r="AP1453" s="139" t="str">
        <f t="array" ref="AP1453">XLOOKUP($D:$D,'DS ST'!$J:$J,'DS ST'!L:L)</f>
        <v>Võ Thị Huệ</v>
      </c>
      <c r="AQ1453" s="139" t="str">
        <f t="array" ref="AQ1453">XLOOKUP($D:$D,'DS ST'!$J:$J,'DS ST'!M:M)</f>
        <v>HCM 014</v>
      </c>
      <c r="AR1453" s="140"/>
      <c r="AS1453" s="140"/>
      <c r="AT1453" s="135" t="str">
        <f t="array" ref="AT1453">xlookup($E:$E,'CLV2'!$A:$A,'CLV2'!$F:$F)</f>
        <v>3.LOCAL FRUITS</v>
      </c>
      <c r="AU1453" s="135" t="str">
        <f t="array" ref="AU1453">xlookup($E:$E,'CLV2'!$A:$A,'CLV2'!$G:$G)</f>
        <v>4.Mận Roi</v>
      </c>
      <c r="AV1453" s="142"/>
      <c r="AW1453" s="143"/>
      <c r="AX1453" s="144"/>
    </row>
    <row r="1454" ht="22.5" customHeight="1">
      <c r="A1454" s="113"/>
      <c r="B1454" s="114">
        <v>46237.0</v>
      </c>
      <c r="C1454" s="115" t="s">
        <v>734</v>
      </c>
      <c r="D1454" s="116" t="str">
        <f>VLOOKUP(C1454,'DS ST'!A:B,2,0)</f>
        <v>A195</v>
      </c>
      <c r="E1454" s="117">
        <v>1101366.0</v>
      </c>
      <c r="F1454" s="115" t="s">
        <v>1804</v>
      </c>
      <c r="G1454" s="115" t="s">
        <v>104</v>
      </c>
      <c r="H1454" s="118">
        <v>4.1</v>
      </c>
      <c r="I1454" s="118">
        <v>4.0</v>
      </c>
      <c r="J1454" s="119">
        <f t="shared" si="4"/>
        <v>0.1</v>
      </c>
      <c r="K1454" s="115" t="s">
        <v>6088</v>
      </c>
      <c r="L1454" s="121" t="str">
        <f t="shared" si="5"/>
        <v>PT16085381101366</v>
      </c>
      <c r="M1454" s="219" t="s">
        <v>6089</v>
      </c>
      <c r="N1454" s="122">
        <v>0.09999999999999964</v>
      </c>
      <c r="O1454" s="122"/>
      <c r="P1454" s="119">
        <f t="shared" si="6"/>
        <v>0</v>
      </c>
      <c r="Q1454" s="124"/>
      <c r="R1454" s="124"/>
      <c r="S1454" s="124"/>
      <c r="T1454" s="125"/>
      <c r="U1454" s="126" t="s">
        <v>697</v>
      </c>
      <c r="V1454" s="127" t="s">
        <v>492</v>
      </c>
      <c r="W1454" s="129" t="str">
        <f t="shared" si="7"/>
        <v>Hao hụt</v>
      </c>
      <c r="X1454" s="129" t="str">
        <f t="shared" si="73"/>
        <v/>
      </c>
      <c r="Y1454" s="154" t="s">
        <v>499</v>
      </c>
      <c r="Z1454" s="131" t="s">
        <v>3828</v>
      </c>
      <c r="AA1454" s="124"/>
      <c r="AB1454" s="132"/>
      <c r="AC1454" s="133"/>
      <c r="AD1454" s="134"/>
      <c r="AE1454" s="133"/>
      <c r="AF1454" s="135" t="str">
        <f t="array" ref="AF1454">xlookup($E:$E,'CLV2'!$A:$A,'CLV2'!E:E)</f>
        <v>2.VEGETABLES</v>
      </c>
      <c r="AG1454" s="135" t="str">
        <f t="shared" si="10"/>
        <v>KG</v>
      </c>
      <c r="AH1454" s="136">
        <f t="shared" si="11"/>
        <v>0.0243902439</v>
      </c>
      <c r="AI1454" s="137">
        <f t="array" ref="AI1454">XLOOKUP(E1454,'Đơn giá'!A:A,'Đơn giá'!D:D)</f>
        <v>55000</v>
      </c>
      <c r="AJ1454" s="138">
        <f t="shared" si="12"/>
        <v>5500</v>
      </c>
      <c r="AK1454" s="138">
        <f t="shared" si="13"/>
        <v>5500</v>
      </c>
      <c r="AL1454" s="138">
        <f t="shared" si="14"/>
        <v>0</v>
      </c>
      <c r="AM1454" s="138">
        <f t="shared" si="15"/>
        <v>0</v>
      </c>
      <c r="AN1454" s="138">
        <f t="shared" si="16"/>
        <v>0</v>
      </c>
      <c r="AO1454" s="139" t="str">
        <f t="array" ref="AO1454">XLOOKUP($D:$D,'DS ST'!$J:$J,'DS ST'!K:K)</f>
        <v>SC005375 - Trần Văn Hiếu</v>
      </c>
      <c r="AP1454" s="139" t="str">
        <f t="array" ref="AP1454">XLOOKUP($D:$D,'DS ST'!$J:$J,'DS ST'!L:L)</f>
        <v>Võ Thị Huệ</v>
      </c>
      <c r="AQ1454" s="139" t="str">
        <f t="array" ref="AQ1454">XLOOKUP($D:$D,'DS ST'!$J:$J,'DS ST'!M:M)</f>
        <v>HCM 014</v>
      </c>
      <c r="AR1454" s="140"/>
      <c r="AS1454" s="140"/>
      <c r="AT1454" s="135" t="str">
        <f t="array" ref="AT1454">xlookup($E:$E,'CLV2'!$A:$A,'CLV2'!$F:$F)</f>
        <v>3.LEAFY VEGGIES</v>
      </c>
      <c r="AU1454" s="135" t="str">
        <f t="array" ref="AU1454">xlookup($E:$E,'CLV2'!$A:$A,'CLV2'!$G:$G)</f>
        <v>4.Rau Ăn Bông</v>
      </c>
      <c r="AV1454" s="142"/>
      <c r="AW1454" s="143"/>
      <c r="AX1454" s="144"/>
    </row>
    <row r="1455" ht="22.5" customHeight="1">
      <c r="A1455" s="113"/>
      <c r="B1455" s="114">
        <v>46237.0</v>
      </c>
      <c r="C1455" s="115" t="s">
        <v>734</v>
      </c>
      <c r="D1455" s="116" t="str">
        <f>VLOOKUP(C1455,'DS ST'!A:B,2,0)</f>
        <v>A195</v>
      </c>
      <c r="E1455" s="117">
        <v>8.938568878026E12</v>
      </c>
      <c r="F1455" s="115" t="s">
        <v>1490</v>
      </c>
      <c r="G1455" s="115" t="s">
        <v>56</v>
      </c>
      <c r="H1455" s="118">
        <v>5.0</v>
      </c>
      <c r="I1455" s="118">
        <v>0.0</v>
      </c>
      <c r="J1455" s="119">
        <f t="shared" si="4"/>
        <v>5</v>
      </c>
      <c r="K1455" s="115" t="s">
        <v>6088</v>
      </c>
      <c r="L1455" s="121" t="str">
        <f t="shared" si="5"/>
        <v>PT16085388938568878026</v>
      </c>
      <c r="M1455" s="219" t="s">
        <v>6089</v>
      </c>
      <c r="N1455" s="122"/>
      <c r="O1455" s="122"/>
      <c r="P1455" s="119">
        <f t="shared" si="6"/>
        <v>5</v>
      </c>
      <c r="Q1455" s="124"/>
      <c r="R1455" s="124"/>
      <c r="S1455" s="124"/>
      <c r="T1455" s="125"/>
      <c r="U1455" s="126" t="s">
        <v>697</v>
      </c>
      <c r="V1455" s="127" t="s">
        <v>1500</v>
      </c>
      <c r="W1455" s="129" t="str">
        <f t="shared" si="7"/>
        <v/>
      </c>
      <c r="X1455" s="129" t="str">
        <f t="shared" si="73"/>
        <v/>
      </c>
      <c r="Y1455" s="130" t="str">
        <f t="shared" ref="Y1455:Y1460" si="85">IF(N(P1455)&lt;=0,"",IF(OR(T1455="Hình KDB",T1455="Hình tele",ISNUMBER(SEARCH("Hình KDB",T1455)),ISNUMBER(SEARCH("Hình tele",T1455)),ISNUMBER(SEARCH("sai code",T1455)),ISNUMBER(SEARCH("Thiếu kiện",U1455))),"Kho rau",IF(AND(T1455&lt;&gt;"Hình KDB",T1455&lt;&gt;"Hình tele"),"Chưa xác định",IF(N(O1455)&gt;0,IF(OR(T1455="Hình KDB",T1455="Hình tele",ISNUMBER(SEARCH("Hình KDB",T1455)),ISNUMBER(SEARCH("Hình tele",T1455)),ISNUMBER(SEARCH("sai code",T1455)),ISNUMBER(SEARCH("Thiếu kiện",U1455))),"Kho rau","Chưa xác định"),IF(OR(T1455="Hình KDB",T1455="Hình tele",ISNUMBER(SEARCH("Hình KDB",T1455)),ISNUMBER(SEARCH("Hình tele",T1455)),ISNUMBER(SEARCH("sai code",T1455)),ISNUMBER(SEARCH("Thiếu kiện",U1455))),"Kho rau",IF(V1455="Chưa xác định","Chưa xác định",IF(OR(V1455="DC giao thiếu",V1455="TX giao thiếu kiện",V1455="Hàng không đạt CL"),"Kho rau","")))))))</f>
        <v>Chưa xác định</v>
      </c>
      <c r="Z1455" s="131" t="s">
        <v>3828</v>
      </c>
      <c r="AA1455" s="124"/>
      <c r="AB1455" s="132"/>
      <c r="AC1455" s="133"/>
      <c r="AD1455" s="134"/>
      <c r="AE1455" s="133"/>
      <c r="AF1455" s="135" t="str">
        <f t="array" ref="AF1455">xlookup($E:$E,'CLV2'!$A:$A,'CLV2'!E:E)</f>
        <v>#N/A</v>
      </c>
      <c r="AG1455" s="135" t="str">
        <f t="shared" si="10"/>
        <v>Pack</v>
      </c>
      <c r="AH1455" s="136">
        <f t="shared" si="11"/>
        <v>1</v>
      </c>
      <c r="AI1455" s="137" t="str">
        <f t="array" ref="AI1455">XLOOKUP(E1455,'Đơn giá'!A:A,'Đơn giá'!D:D)</f>
        <v>#N/A</v>
      </c>
      <c r="AJ1455" s="138" t="str">
        <f t="shared" si="12"/>
        <v>#N/A</v>
      </c>
      <c r="AK1455" s="138">
        <f t="shared" si="13"/>
        <v>0</v>
      </c>
      <c r="AL1455" s="138">
        <f t="shared" si="14"/>
        <v>0</v>
      </c>
      <c r="AM1455" s="138">
        <f t="shared" si="15"/>
        <v>0</v>
      </c>
      <c r="AN1455" s="138" t="str">
        <f t="shared" si="16"/>
        <v>#N/A</v>
      </c>
      <c r="AO1455" s="139" t="str">
        <f t="array" ref="AO1455">XLOOKUP($D:$D,'DS ST'!$J:$J,'DS ST'!K:K)</f>
        <v>SC005375 - Trần Văn Hiếu</v>
      </c>
      <c r="AP1455" s="139" t="str">
        <f t="array" ref="AP1455">XLOOKUP($D:$D,'DS ST'!$J:$J,'DS ST'!L:L)</f>
        <v>Võ Thị Huệ</v>
      </c>
      <c r="AQ1455" s="139" t="str">
        <f t="array" ref="AQ1455">XLOOKUP($D:$D,'DS ST'!$J:$J,'DS ST'!M:M)</f>
        <v>HCM 014</v>
      </c>
      <c r="AR1455" s="140"/>
      <c r="AS1455" s="140"/>
      <c r="AT1455" s="135" t="str">
        <f t="array" ref="AT1455">xlookup($E:$E,'CLV2'!$A:$A,'CLV2'!$F:$F)</f>
        <v>#N/A</v>
      </c>
      <c r="AU1455" s="135" t="str">
        <f t="array" ref="AU1455">xlookup($E:$E,'CLV2'!$A:$A,'CLV2'!$G:$G)</f>
        <v>#N/A</v>
      </c>
      <c r="AV1455" s="142"/>
      <c r="AW1455" s="143"/>
      <c r="AX1455" s="144"/>
    </row>
    <row r="1456" ht="22.5" customHeight="1">
      <c r="A1456" s="113"/>
      <c r="B1456" s="114">
        <v>46237.0</v>
      </c>
      <c r="C1456" s="115" t="s">
        <v>273</v>
      </c>
      <c r="D1456" s="116" t="str">
        <f>VLOOKUP(C1456,'DS ST'!A:B,2,0)</f>
        <v>A117</v>
      </c>
      <c r="E1456" s="117">
        <v>10902.0</v>
      </c>
      <c r="F1456" s="115" t="s">
        <v>775</v>
      </c>
      <c r="G1456" s="115" t="s">
        <v>29</v>
      </c>
      <c r="H1456" s="118">
        <v>3.0</v>
      </c>
      <c r="I1456" s="118">
        <v>2.0</v>
      </c>
      <c r="J1456" s="119">
        <f t="shared" si="4"/>
        <v>1</v>
      </c>
      <c r="K1456" s="115" t="s">
        <v>6090</v>
      </c>
      <c r="L1456" s="121" t="str">
        <f t="shared" si="5"/>
        <v>PT160853610902</v>
      </c>
      <c r="M1456" s="219" t="s">
        <v>6091</v>
      </c>
      <c r="N1456" s="122"/>
      <c r="O1456" s="122"/>
      <c r="P1456" s="119">
        <f t="shared" si="6"/>
        <v>1</v>
      </c>
      <c r="Q1456" s="124"/>
      <c r="R1456" s="124"/>
      <c r="S1456" s="124"/>
      <c r="T1456" s="125"/>
      <c r="U1456" s="126" t="s">
        <v>697</v>
      </c>
      <c r="V1456" s="127" t="s">
        <v>1500</v>
      </c>
      <c r="W1456" s="129" t="str">
        <f t="shared" si="7"/>
        <v/>
      </c>
      <c r="X1456" s="129" t="str">
        <f t="shared" si="73"/>
        <v/>
      </c>
      <c r="Y1456" s="130" t="str">
        <f t="shared" si="85"/>
        <v>Chưa xác định</v>
      </c>
      <c r="Z1456" s="131" t="s">
        <v>3828</v>
      </c>
      <c r="AA1456" s="124"/>
      <c r="AB1456" s="132"/>
      <c r="AC1456" s="133"/>
      <c r="AD1456" s="134"/>
      <c r="AE1456" s="133"/>
      <c r="AF1456" s="135" t="str">
        <f t="array" ref="AF1456">xlookup($E:$E,'CLV2'!$A:$A,'CLV2'!E:E)</f>
        <v>2.VEGETABLES</v>
      </c>
      <c r="AG1456" s="135" t="str">
        <f t="shared" si="10"/>
        <v>Pack</v>
      </c>
      <c r="AH1456" s="136">
        <f t="shared" si="11"/>
        <v>0.3333333333</v>
      </c>
      <c r="AI1456" s="137">
        <f t="array" ref="AI1456">XLOOKUP(E1456,'Đơn giá'!A:A,'Đơn giá'!D:D)</f>
        <v>10000</v>
      </c>
      <c r="AJ1456" s="138">
        <f t="shared" si="12"/>
        <v>10000</v>
      </c>
      <c r="AK1456" s="138">
        <f t="shared" si="13"/>
        <v>0</v>
      </c>
      <c r="AL1456" s="138">
        <f t="shared" si="14"/>
        <v>0</v>
      </c>
      <c r="AM1456" s="138">
        <f t="shared" si="15"/>
        <v>0</v>
      </c>
      <c r="AN1456" s="138">
        <f t="shared" si="16"/>
        <v>10000</v>
      </c>
      <c r="AO1456" s="139" t="str">
        <f t="array" ref="AO1456">XLOOKUP($D:$D,'DS ST'!$J:$J,'DS ST'!K:K)</f>
        <v>SC008806 - Nguyễn Bữu Trùng Dương</v>
      </c>
      <c r="AP1456" s="139" t="str">
        <f t="array" ref="AP1456">XLOOKUP($D:$D,'DS ST'!$J:$J,'DS ST'!L:L)</f>
        <v>Nguyễn Thị Cà</v>
      </c>
      <c r="AQ1456" s="139" t="str">
        <f t="array" ref="AQ1456">XLOOKUP($D:$D,'DS ST'!$J:$J,'DS ST'!M:M)</f>
        <v>HCM 017</v>
      </c>
      <c r="AR1456" s="140"/>
      <c r="AS1456" s="140"/>
      <c r="AT1456" s="135" t="str">
        <f t="array" ref="AT1456">xlookup($E:$E,'CLV2'!$A:$A,'CLV2'!$F:$F)</f>
        <v>3.LEAFY VEGGIES</v>
      </c>
      <c r="AU1456" s="135" t="str">
        <f t="array" ref="AU1456">xlookup($E:$E,'CLV2'!$A:$A,'CLV2'!$G:$G)</f>
        <v>4.Rau Ăn Lá Thông Dụng</v>
      </c>
      <c r="AV1456" s="142"/>
      <c r="AW1456" s="143"/>
      <c r="AX1456" s="144"/>
    </row>
    <row r="1457" ht="22.5" customHeight="1">
      <c r="A1457" s="113"/>
      <c r="B1457" s="114">
        <v>46237.0</v>
      </c>
      <c r="C1457" s="115" t="s">
        <v>273</v>
      </c>
      <c r="D1457" s="116" t="str">
        <f>VLOOKUP(C1457,'DS ST'!A:B,2,0)</f>
        <v>A117</v>
      </c>
      <c r="E1457" s="117">
        <v>10903.0</v>
      </c>
      <c r="F1457" s="115" t="s">
        <v>783</v>
      </c>
      <c r="G1457" s="115" t="s">
        <v>29</v>
      </c>
      <c r="H1457" s="118">
        <v>3.0</v>
      </c>
      <c r="I1457" s="118">
        <v>2.0</v>
      </c>
      <c r="J1457" s="119">
        <f t="shared" si="4"/>
        <v>1</v>
      </c>
      <c r="K1457" s="115" t="s">
        <v>6090</v>
      </c>
      <c r="L1457" s="121" t="str">
        <f t="shared" si="5"/>
        <v>PT160853610903</v>
      </c>
      <c r="M1457" s="219" t="s">
        <v>6091</v>
      </c>
      <c r="N1457" s="122"/>
      <c r="O1457" s="122"/>
      <c r="P1457" s="119">
        <f t="shared" si="6"/>
        <v>1</v>
      </c>
      <c r="Q1457" s="124"/>
      <c r="R1457" s="124"/>
      <c r="S1457" s="124"/>
      <c r="T1457" s="125"/>
      <c r="U1457" s="126" t="s">
        <v>697</v>
      </c>
      <c r="V1457" s="127" t="s">
        <v>1500</v>
      </c>
      <c r="W1457" s="129" t="str">
        <f t="shared" si="7"/>
        <v/>
      </c>
      <c r="X1457" s="129" t="str">
        <f t="shared" si="73"/>
        <v/>
      </c>
      <c r="Y1457" s="130" t="str">
        <f t="shared" si="85"/>
        <v>Chưa xác định</v>
      </c>
      <c r="Z1457" s="131" t="s">
        <v>3828</v>
      </c>
      <c r="AA1457" s="124"/>
      <c r="AB1457" s="132"/>
      <c r="AC1457" s="133"/>
      <c r="AD1457" s="134"/>
      <c r="AE1457" s="133"/>
      <c r="AF1457" s="135" t="str">
        <f t="array" ref="AF1457">xlookup($E:$E,'CLV2'!$A:$A,'CLV2'!E:E)</f>
        <v>2.VEGETABLES</v>
      </c>
      <c r="AG1457" s="135" t="str">
        <f t="shared" si="10"/>
        <v>Pack</v>
      </c>
      <c r="AH1457" s="136">
        <f t="shared" si="11"/>
        <v>0.3333333333</v>
      </c>
      <c r="AI1457" s="137">
        <f t="array" ref="AI1457">XLOOKUP(E1457,'Đơn giá'!A:A,'Đơn giá'!D:D)</f>
        <v>10000</v>
      </c>
      <c r="AJ1457" s="138">
        <f t="shared" si="12"/>
        <v>10000</v>
      </c>
      <c r="AK1457" s="138">
        <f t="shared" si="13"/>
        <v>0</v>
      </c>
      <c r="AL1457" s="138">
        <f t="shared" si="14"/>
        <v>0</v>
      </c>
      <c r="AM1457" s="138">
        <f t="shared" si="15"/>
        <v>0</v>
      </c>
      <c r="AN1457" s="138">
        <f t="shared" si="16"/>
        <v>10000</v>
      </c>
      <c r="AO1457" s="139" t="str">
        <f t="array" ref="AO1457">XLOOKUP($D:$D,'DS ST'!$J:$J,'DS ST'!K:K)</f>
        <v>SC008806 - Nguyễn Bữu Trùng Dương</v>
      </c>
      <c r="AP1457" s="139" t="str">
        <f t="array" ref="AP1457">XLOOKUP($D:$D,'DS ST'!$J:$J,'DS ST'!L:L)</f>
        <v>Nguyễn Thị Cà</v>
      </c>
      <c r="AQ1457" s="139" t="str">
        <f t="array" ref="AQ1457">XLOOKUP($D:$D,'DS ST'!$J:$J,'DS ST'!M:M)</f>
        <v>HCM 017</v>
      </c>
      <c r="AR1457" s="140"/>
      <c r="AS1457" s="140"/>
      <c r="AT1457" s="135" t="str">
        <f t="array" ref="AT1457">xlookup($E:$E,'CLV2'!$A:$A,'CLV2'!$F:$F)</f>
        <v>3.LEAFY VEGGIES</v>
      </c>
      <c r="AU1457" s="135" t="str">
        <f t="array" ref="AU1457">xlookup($E:$E,'CLV2'!$A:$A,'CLV2'!$G:$G)</f>
        <v>4.Rau Cải</v>
      </c>
      <c r="AV1457" s="142"/>
      <c r="AW1457" s="143"/>
      <c r="AX1457" s="144"/>
    </row>
    <row r="1458" ht="22.5" customHeight="1">
      <c r="A1458" s="113"/>
      <c r="B1458" s="114">
        <v>46237.0</v>
      </c>
      <c r="C1458" s="115" t="s">
        <v>273</v>
      </c>
      <c r="D1458" s="116" t="str">
        <f>VLOOKUP(C1458,'DS ST'!A:B,2,0)</f>
        <v>A117</v>
      </c>
      <c r="E1458" s="117">
        <v>10904.0</v>
      </c>
      <c r="F1458" s="115" t="s">
        <v>792</v>
      </c>
      <c r="G1458" s="115" t="s">
        <v>29</v>
      </c>
      <c r="H1458" s="118">
        <v>3.0</v>
      </c>
      <c r="I1458" s="118">
        <v>2.0</v>
      </c>
      <c r="J1458" s="119">
        <f t="shared" si="4"/>
        <v>1</v>
      </c>
      <c r="K1458" s="115" t="s">
        <v>6090</v>
      </c>
      <c r="L1458" s="121" t="str">
        <f t="shared" si="5"/>
        <v>PT160853610904</v>
      </c>
      <c r="M1458" s="219" t="s">
        <v>6091</v>
      </c>
      <c r="N1458" s="122"/>
      <c r="O1458" s="122"/>
      <c r="P1458" s="119">
        <f t="shared" si="6"/>
        <v>1</v>
      </c>
      <c r="Q1458" s="124"/>
      <c r="R1458" s="124"/>
      <c r="S1458" s="124"/>
      <c r="T1458" s="125"/>
      <c r="U1458" s="126" t="s">
        <v>697</v>
      </c>
      <c r="V1458" s="127" t="s">
        <v>1500</v>
      </c>
      <c r="W1458" s="129" t="str">
        <f t="shared" si="7"/>
        <v/>
      </c>
      <c r="X1458" s="129" t="str">
        <f t="shared" si="73"/>
        <v/>
      </c>
      <c r="Y1458" s="130" t="str">
        <f t="shared" si="85"/>
        <v>Chưa xác định</v>
      </c>
      <c r="Z1458" s="131" t="s">
        <v>3828</v>
      </c>
      <c r="AA1458" s="124"/>
      <c r="AB1458" s="132"/>
      <c r="AC1458" s="133"/>
      <c r="AD1458" s="134"/>
      <c r="AE1458" s="133"/>
      <c r="AF1458" s="135" t="str">
        <f t="array" ref="AF1458">xlookup($E:$E,'CLV2'!$A:$A,'CLV2'!E:E)</f>
        <v>2.VEGETABLES</v>
      </c>
      <c r="AG1458" s="135" t="str">
        <f t="shared" si="10"/>
        <v>Pack</v>
      </c>
      <c r="AH1458" s="136">
        <f t="shared" si="11"/>
        <v>0.3333333333</v>
      </c>
      <c r="AI1458" s="137">
        <f t="array" ref="AI1458">XLOOKUP(E1458,'Đơn giá'!A:A,'Đơn giá'!D:D)</f>
        <v>10000</v>
      </c>
      <c r="AJ1458" s="138">
        <f t="shared" si="12"/>
        <v>10000</v>
      </c>
      <c r="AK1458" s="138">
        <f t="shared" si="13"/>
        <v>0</v>
      </c>
      <c r="AL1458" s="138">
        <f t="shared" si="14"/>
        <v>0</v>
      </c>
      <c r="AM1458" s="138">
        <f t="shared" si="15"/>
        <v>0</v>
      </c>
      <c r="AN1458" s="138">
        <f t="shared" si="16"/>
        <v>10000</v>
      </c>
      <c r="AO1458" s="139" t="str">
        <f t="array" ref="AO1458">XLOOKUP($D:$D,'DS ST'!$J:$J,'DS ST'!K:K)</f>
        <v>SC008806 - Nguyễn Bữu Trùng Dương</v>
      </c>
      <c r="AP1458" s="139" t="str">
        <f t="array" ref="AP1458">XLOOKUP($D:$D,'DS ST'!$J:$J,'DS ST'!L:L)</f>
        <v>Nguyễn Thị Cà</v>
      </c>
      <c r="AQ1458" s="139" t="str">
        <f t="array" ref="AQ1458">XLOOKUP($D:$D,'DS ST'!$J:$J,'DS ST'!M:M)</f>
        <v>HCM 017</v>
      </c>
      <c r="AR1458" s="140"/>
      <c r="AS1458" s="140"/>
      <c r="AT1458" s="135" t="str">
        <f t="array" ref="AT1458">xlookup($E:$E,'CLV2'!$A:$A,'CLV2'!$F:$F)</f>
        <v>3.LEAFY VEGGIES</v>
      </c>
      <c r="AU1458" s="135" t="str">
        <f t="array" ref="AU1458">xlookup($E:$E,'CLV2'!$A:$A,'CLV2'!$G:$G)</f>
        <v>4.Rau Ăn Lá Thông Dụng</v>
      </c>
      <c r="AV1458" s="142"/>
      <c r="AW1458" s="143"/>
      <c r="AX1458" s="144"/>
    </row>
    <row r="1459" ht="22.5" customHeight="1">
      <c r="A1459" s="113"/>
      <c r="B1459" s="114">
        <v>46237.0</v>
      </c>
      <c r="C1459" s="115" t="s">
        <v>273</v>
      </c>
      <c r="D1459" s="116" t="str">
        <f>VLOOKUP(C1459,'DS ST'!A:B,2,0)</f>
        <v>A117</v>
      </c>
      <c r="E1459" s="117">
        <v>11065.0</v>
      </c>
      <c r="F1459" s="115" t="s">
        <v>1224</v>
      </c>
      <c r="G1459" s="115" t="s">
        <v>1225</v>
      </c>
      <c r="H1459" s="118">
        <v>10.0</v>
      </c>
      <c r="I1459" s="118">
        <v>9.0</v>
      </c>
      <c r="J1459" s="119">
        <f t="shared" si="4"/>
        <v>1</v>
      </c>
      <c r="K1459" s="115" t="s">
        <v>6090</v>
      </c>
      <c r="L1459" s="121" t="str">
        <f t="shared" si="5"/>
        <v>PT160853611065</v>
      </c>
      <c r="M1459" s="219" t="s">
        <v>6091</v>
      </c>
      <c r="N1459" s="122"/>
      <c r="O1459" s="122"/>
      <c r="P1459" s="119">
        <f t="shared" si="6"/>
        <v>1</v>
      </c>
      <c r="Q1459" s="124"/>
      <c r="R1459" s="124"/>
      <c r="S1459" s="124"/>
      <c r="T1459" s="125"/>
      <c r="U1459" s="126" t="s">
        <v>697</v>
      </c>
      <c r="V1459" s="127" t="s">
        <v>1500</v>
      </c>
      <c r="W1459" s="129" t="str">
        <f t="shared" si="7"/>
        <v/>
      </c>
      <c r="X1459" s="129" t="str">
        <f t="shared" si="73"/>
        <v/>
      </c>
      <c r="Y1459" s="130" t="str">
        <f t="shared" si="85"/>
        <v>Chưa xác định</v>
      </c>
      <c r="Z1459" s="131" t="s">
        <v>3828</v>
      </c>
      <c r="AA1459" s="124"/>
      <c r="AB1459" s="132"/>
      <c r="AC1459" s="133"/>
      <c r="AD1459" s="134"/>
      <c r="AE1459" s="133"/>
      <c r="AF1459" s="135" t="str">
        <f t="array" ref="AF1459">xlookup($E:$E,'CLV2'!$A:$A,'CLV2'!E:E)</f>
        <v>2.VEGETABLES</v>
      </c>
      <c r="AG1459" s="135" t="str">
        <f t="shared" si="10"/>
        <v>Pack</v>
      </c>
      <c r="AH1459" s="136">
        <f t="shared" si="11"/>
        <v>0.1</v>
      </c>
      <c r="AI1459" s="137">
        <f t="array" ref="AI1459">XLOOKUP(E1459,'Đơn giá'!A:A,'Đơn giá'!D:D)</f>
        <v>4500</v>
      </c>
      <c r="AJ1459" s="138">
        <f t="shared" si="12"/>
        <v>4500</v>
      </c>
      <c r="AK1459" s="138">
        <f t="shared" si="13"/>
        <v>0</v>
      </c>
      <c r="AL1459" s="138">
        <f t="shared" si="14"/>
        <v>0</v>
      </c>
      <c r="AM1459" s="138">
        <f t="shared" si="15"/>
        <v>0</v>
      </c>
      <c r="AN1459" s="138">
        <f t="shared" si="16"/>
        <v>4500</v>
      </c>
      <c r="AO1459" s="139" t="str">
        <f t="array" ref="AO1459">XLOOKUP($D:$D,'DS ST'!$J:$J,'DS ST'!K:K)</f>
        <v>SC008806 - Nguyễn Bữu Trùng Dương</v>
      </c>
      <c r="AP1459" s="139" t="str">
        <f t="array" ref="AP1459">XLOOKUP($D:$D,'DS ST'!$J:$J,'DS ST'!L:L)</f>
        <v>Nguyễn Thị Cà</v>
      </c>
      <c r="AQ1459" s="139" t="str">
        <f t="array" ref="AQ1459">XLOOKUP($D:$D,'DS ST'!$J:$J,'DS ST'!M:M)</f>
        <v>HCM 017</v>
      </c>
      <c r="AR1459" s="140"/>
      <c r="AS1459" s="140"/>
      <c r="AT1459" s="135" t="str">
        <f t="array" ref="AT1459">xlookup($E:$E,'CLV2'!$A:$A,'CLV2'!$F:$F)</f>
        <v>3.HERBS</v>
      </c>
      <c r="AU1459" s="135" t="str">
        <f t="array" ref="AU1459">xlookup($E:$E,'CLV2'!$A:$A,'CLV2'!$G:$G)</f>
        <v>4.Gừng, Sả</v>
      </c>
      <c r="AV1459" s="142"/>
      <c r="AW1459" s="143"/>
      <c r="AX1459" s="144"/>
    </row>
    <row r="1460" ht="22.5" customHeight="1">
      <c r="A1460" s="113"/>
      <c r="B1460" s="114">
        <v>46237.0</v>
      </c>
      <c r="C1460" s="115" t="s">
        <v>273</v>
      </c>
      <c r="D1460" s="116" t="str">
        <f>VLOOKUP(C1460,'DS ST'!A:B,2,0)</f>
        <v>A117</v>
      </c>
      <c r="E1460" s="117">
        <v>11489.0</v>
      </c>
      <c r="F1460" s="115" t="s">
        <v>1311</v>
      </c>
      <c r="G1460" s="115" t="s">
        <v>29</v>
      </c>
      <c r="H1460" s="118">
        <v>5.0</v>
      </c>
      <c r="I1460" s="118">
        <v>4.0</v>
      </c>
      <c r="J1460" s="119">
        <f t="shared" si="4"/>
        <v>1</v>
      </c>
      <c r="K1460" s="115" t="s">
        <v>6090</v>
      </c>
      <c r="L1460" s="121" t="str">
        <f t="shared" si="5"/>
        <v>PT160853611489</v>
      </c>
      <c r="M1460" s="219" t="s">
        <v>6091</v>
      </c>
      <c r="N1460" s="122"/>
      <c r="O1460" s="122"/>
      <c r="P1460" s="119">
        <f t="shared" si="6"/>
        <v>1</v>
      </c>
      <c r="Q1460" s="124"/>
      <c r="R1460" s="124"/>
      <c r="S1460" s="124"/>
      <c r="T1460" s="125"/>
      <c r="U1460" s="126" t="s">
        <v>697</v>
      </c>
      <c r="V1460" s="127" t="s">
        <v>1500</v>
      </c>
      <c r="W1460" s="129" t="str">
        <f t="shared" si="7"/>
        <v/>
      </c>
      <c r="X1460" s="129" t="str">
        <f t="shared" si="73"/>
        <v/>
      </c>
      <c r="Y1460" s="130" t="str">
        <f t="shared" si="85"/>
        <v>Chưa xác định</v>
      </c>
      <c r="Z1460" s="131" t="s">
        <v>3828</v>
      </c>
      <c r="AA1460" s="124"/>
      <c r="AB1460" s="132"/>
      <c r="AC1460" s="133"/>
      <c r="AD1460" s="134"/>
      <c r="AE1460" s="133"/>
      <c r="AF1460" s="135" t="str">
        <f t="array" ref="AF1460">xlookup($E:$E,'CLV2'!$A:$A,'CLV2'!E:E)</f>
        <v>2.VEGETABLES</v>
      </c>
      <c r="AG1460" s="135" t="str">
        <f t="shared" si="10"/>
        <v>Pack</v>
      </c>
      <c r="AH1460" s="136">
        <f t="shared" si="11"/>
        <v>0.2</v>
      </c>
      <c r="AI1460" s="137">
        <f t="array" ref="AI1460">XLOOKUP(E1460,'Đơn giá'!A:A,'Đơn giá'!D:D)</f>
        <v>15000</v>
      </c>
      <c r="AJ1460" s="138">
        <f t="shared" si="12"/>
        <v>15000</v>
      </c>
      <c r="AK1460" s="138">
        <f t="shared" si="13"/>
        <v>0</v>
      </c>
      <c r="AL1460" s="138">
        <f t="shared" si="14"/>
        <v>0</v>
      </c>
      <c r="AM1460" s="138">
        <f t="shared" si="15"/>
        <v>0</v>
      </c>
      <c r="AN1460" s="138">
        <f t="shared" si="16"/>
        <v>15000</v>
      </c>
      <c r="AO1460" s="139" t="str">
        <f t="array" ref="AO1460">XLOOKUP($D:$D,'DS ST'!$J:$J,'DS ST'!K:K)</f>
        <v>SC008806 - Nguyễn Bữu Trùng Dương</v>
      </c>
      <c r="AP1460" s="139" t="str">
        <f t="array" ref="AP1460">XLOOKUP($D:$D,'DS ST'!$J:$J,'DS ST'!L:L)</f>
        <v>Nguyễn Thị Cà</v>
      </c>
      <c r="AQ1460" s="139" t="str">
        <f t="array" ref="AQ1460">XLOOKUP($D:$D,'DS ST'!$J:$J,'DS ST'!M:M)</f>
        <v>HCM 017</v>
      </c>
      <c r="AR1460" s="140"/>
      <c r="AS1460" s="140"/>
      <c r="AT1460" s="135" t="str">
        <f t="array" ref="AT1460">xlookup($E:$E,'CLV2'!$A:$A,'CLV2'!$F:$F)</f>
        <v>3.MUSHROOM</v>
      </c>
      <c r="AU1460" s="135" t="str">
        <f t="array" ref="AU1460">xlookup($E:$E,'CLV2'!$A:$A,'CLV2'!$G:$G)</f>
        <v>4.Nấm Cục</v>
      </c>
      <c r="AV1460" s="142"/>
      <c r="AW1460" s="143"/>
      <c r="AX1460" s="144"/>
    </row>
    <row r="1461" ht="22.5" customHeight="1">
      <c r="A1461" s="113"/>
      <c r="B1461" s="114">
        <v>46237.0</v>
      </c>
      <c r="C1461" s="115" t="s">
        <v>273</v>
      </c>
      <c r="D1461" s="116" t="str">
        <f>VLOOKUP(C1461,'DS ST'!A:B,2,0)</f>
        <v>A117</v>
      </c>
      <c r="E1461" s="117">
        <v>1101079.0</v>
      </c>
      <c r="F1461" s="115" t="s">
        <v>2047</v>
      </c>
      <c r="G1461" s="115" t="s">
        <v>104</v>
      </c>
      <c r="H1461" s="118">
        <v>3.1</v>
      </c>
      <c r="I1461" s="118">
        <v>3.025</v>
      </c>
      <c r="J1461" s="119">
        <f t="shared" si="4"/>
        <v>0.075</v>
      </c>
      <c r="K1461" s="115" t="s">
        <v>6090</v>
      </c>
      <c r="L1461" s="121" t="str">
        <f t="shared" si="5"/>
        <v>PT16085361101079</v>
      </c>
      <c r="M1461" s="219" t="s">
        <v>6091</v>
      </c>
      <c r="N1461" s="122">
        <v>0.07500000000000018</v>
      </c>
      <c r="O1461" s="122"/>
      <c r="P1461" s="119">
        <f t="shared" si="6"/>
        <v>0</v>
      </c>
      <c r="Q1461" s="124"/>
      <c r="R1461" s="124"/>
      <c r="S1461" s="124"/>
      <c r="T1461" s="125"/>
      <c r="U1461" s="126" t="s">
        <v>697</v>
      </c>
      <c r="V1461" s="127" t="s">
        <v>492</v>
      </c>
      <c r="W1461" s="129" t="str">
        <f t="shared" si="7"/>
        <v>Hao hụt</v>
      </c>
      <c r="X1461" s="129" t="str">
        <f t="shared" si="73"/>
        <v/>
      </c>
      <c r="Y1461" s="154" t="s">
        <v>499</v>
      </c>
      <c r="Z1461" s="131" t="s">
        <v>3828</v>
      </c>
      <c r="AA1461" s="124"/>
      <c r="AB1461" s="132"/>
      <c r="AC1461" s="133"/>
      <c r="AD1461" s="134"/>
      <c r="AE1461" s="133"/>
      <c r="AF1461" s="135" t="str">
        <f t="array" ref="AF1461">xlookup($E:$E,'CLV2'!$A:$A,'CLV2'!E:E)</f>
        <v>2.FRUITS</v>
      </c>
      <c r="AG1461" s="135" t="str">
        <f t="shared" si="10"/>
        <v>KG</v>
      </c>
      <c r="AH1461" s="136">
        <f t="shared" si="11"/>
        <v>0.02419354839</v>
      </c>
      <c r="AI1461" s="137">
        <f t="array" ref="AI1461">XLOOKUP(E1461,'Đơn giá'!A:A,'Đơn giá'!D:D)</f>
        <v>69416</v>
      </c>
      <c r="AJ1461" s="138">
        <f t="shared" si="12"/>
        <v>5206.2</v>
      </c>
      <c r="AK1461" s="138">
        <f t="shared" si="13"/>
        <v>5206.2</v>
      </c>
      <c r="AL1461" s="138">
        <f t="shared" si="14"/>
        <v>0</v>
      </c>
      <c r="AM1461" s="138">
        <f t="shared" si="15"/>
        <v>0</v>
      </c>
      <c r="AN1461" s="138">
        <f t="shared" si="16"/>
        <v>0</v>
      </c>
      <c r="AO1461" s="139" t="str">
        <f t="array" ref="AO1461">XLOOKUP($D:$D,'DS ST'!$J:$J,'DS ST'!K:K)</f>
        <v>SC008806 - Nguyễn Bữu Trùng Dương</v>
      </c>
      <c r="AP1461" s="139" t="str">
        <f t="array" ref="AP1461">XLOOKUP($D:$D,'DS ST'!$J:$J,'DS ST'!L:L)</f>
        <v>Nguyễn Thị Cà</v>
      </c>
      <c r="AQ1461" s="139" t="str">
        <f t="array" ref="AQ1461">XLOOKUP($D:$D,'DS ST'!$J:$J,'DS ST'!M:M)</f>
        <v>HCM 017</v>
      </c>
      <c r="AR1461" s="140"/>
      <c r="AS1461" s="140"/>
      <c r="AT1461" s="135" t="str">
        <f t="array" ref="AT1461">xlookup($E:$E,'CLV2'!$A:$A,'CLV2'!$F:$F)</f>
        <v>3.LOCAL FRUITS</v>
      </c>
      <c r="AU1461" s="135" t="str">
        <f t="array" ref="AU1461">xlookup($E:$E,'CLV2'!$A:$A,'CLV2'!$G:$G)</f>
        <v>4.Bơ</v>
      </c>
      <c r="AV1461" s="142"/>
      <c r="AW1461" s="143"/>
      <c r="AX1461" s="144"/>
    </row>
    <row r="1462" ht="22.5" customHeight="1">
      <c r="A1462" s="113"/>
      <c r="B1462" s="114">
        <v>46237.0</v>
      </c>
      <c r="C1462" s="115" t="s">
        <v>273</v>
      </c>
      <c r="D1462" s="116" t="str">
        <f>VLOOKUP(C1462,'DS ST'!A:B,2,0)</f>
        <v>A117</v>
      </c>
      <c r="E1462" s="117">
        <v>1101318.0</v>
      </c>
      <c r="F1462" s="115" t="s">
        <v>1036</v>
      </c>
      <c r="G1462" s="115" t="s">
        <v>104</v>
      </c>
      <c r="H1462" s="118">
        <v>4.1</v>
      </c>
      <c r="I1462" s="118">
        <v>4.065</v>
      </c>
      <c r="J1462" s="119">
        <f t="shared" si="4"/>
        <v>0.035</v>
      </c>
      <c r="K1462" s="115" t="s">
        <v>6090</v>
      </c>
      <c r="L1462" s="121" t="str">
        <f t="shared" si="5"/>
        <v>PT16085361101318</v>
      </c>
      <c r="M1462" s="219" t="s">
        <v>6091</v>
      </c>
      <c r="N1462" s="122">
        <v>0.034999999999999254</v>
      </c>
      <c r="O1462" s="122"/>
      <c r="P1462" s="119">
        <f t="shared" si="6"/>
        <v>0</v>
      </c>
      <c r="Q1462" s="124"/>
      <c r="R1462" s="124"/>
      <c r="S1462" s="124"/>
      <c r="T1462" s="125"/>
      <c r="U1462" s="126" t="s">
        <v>697</v>
      </c>
      <c r="V1462" s="127" t="s">
        <v>492</v>
      </c>
      <c r="W1462" s="129" t="str">
        <f t="shared" si="7"/>
        <v>Hao hụt</v>
      </c>
      <c r="X1462" s="129" t="str">
        <f t="shared" si="73"/>
        <v/>
      </c>
      <c r="Y1462" s="154" t="s">
        <v>499</v>
      </c>
      <c r="Z1462" s="131" t="s">
        <v>3828</v>
      </c>
      <c r="AA1462" s="124"/>
      <c r="AB1462" s="132"/>
      <c r="AC1462" s="133"/>
      <c r="AD1462" s="134"/>
      <c r="AE1462" s="133"/>
      <c r="AF1462" s="135" t="str">
        <f t="array" ref="AF1462">xlookup($E:$E,'CLV2'!$A:$A,'CLV2'!E:E)</f>
        <v>2.FRUITS</v>
      </c>
      <c r="AG1462" s="135" t="str">
        <f t="shared" si="10"/>
        <v>KG</v>
      </c>
      <c r="AH1462" s="136">
        <f t="shared" si="11"/>
        <v>0.008536585366</v>
      </c>
      <c r="AI1462" s="137">
        <f t="array" ref="AI1462">XLOOKUP(E1462,'Đơn giá'!A:A,'Đơn giá'!D:D)</f>
        <v>35000</v>
      </c>
      <c r="AJ1462" s="138">
        <f t="shared" si="12"/>
        <v>1225</v>
      </c>
      <c r="AK1462" s="138">
        <f t="shared" si="13"/>
        <v>1225</v>
      </c>
      <c r="AL1462" s="138">
        <f t="shared" si="14"/>
        <v>0</v>
      </c>
      <c r="AM1462" s="138">
        <f t="shared" si="15"/>
        <v>0</v>
      </c>
      <c r="AN1462" s="138">
        <f t="shared" si="16"/>
        <v>0</v>
      </c>
      <c r="AO1462" s="139" t="str">
        <f t="array" ref="AO1462">XLOOKUP($D:$D,'DS ST'!$J:$J,'DS ST'!K:K)</f>
        <v>SC008806 - Nguyễn Bữu Trùng Dương</v>
      </c>
      <c r="AP1462" s="139" t="str">
        <f t="array" ref="AP1462">XLOOKUP($D:$D,'DS ST'!$J:$J,'DS ST'!L:L)</f>
        <v>Nguyễn Thị Cà</v>
      </c>
      <c r="AQ1462" s="139" t="str">
        <f t="array" ref="AQ1462">XLOOKUP($D:$D,'DS ST'!$J:$J,'DS ST'!M:M)</f>
        <v>HCM 017</v>
      </c>
      <c r="AR1462" s="140"/>
      <c r="AS1462" s="140"/>
      <c r="AT1462" s="135" t="str">
        <f t="array" ref="AT1462">xlookup($E:$E,'CLV2'!$A:$A,'CLV2'!$F:$F)</f>
        <v>3.LOCAL FRUITS</v>
      </c>
      <c r="AU1462" s="135" t="str">
        <f t="array" ref="AU1462">xlookup($E:$E,'CLV2'!$A:$A,'CLV2'!$G:$G)</f>
        <v>4.Mận Roi</v>
      </c>
      <c r="AV1462" s="142"/>
      <c r="AW1462" s="143"/>
      <c r="AX1462" s="144"/>
    </row>
    <row r="1463" ht="22.5" customHeight="1">
      <c r="A1463" s="113"/>
      <c r="B1463" s="114">
        <v>46237.0</v>
      </c>
      <c r="C1463" s="115" t="s">
        <v>273</v>
      </c>
      <c r="D1463" s="116" t="str">
        <f>VLOOKUP(C1463,'DS ST'!A:B,2,0)</f>
        <v>A117</v>
      </c>
      <c r="E1463" s="117">
        <v>1101812.0</v>
      </c>
      <c r="F1463" s="115" t="s">
        <v>1177</v>
      </c>
      <c r="G1463" s="115" t="s">
        <v>104</v>
      </c>
      <c r="H1463" s="118">
        <v>12.3</v>
      </c>
      <c r="I1463" s="118">
        <v>12.245</v>
      </c>
      <c r="J1463" s="119">
        <f t="shared" si="4"/>
        <v>0.055</v>
      </c>
      <c r="K1463" s="115" t="s">
        <v>6090</v>
      </c>
      <c r="L1463" s="121" t="str">
        <f t="shared" si="5"/>
        <v>PT16085361101812</v>
      </c>
      <c r="M1463" s="219" t="s">
        <v>6091</v>
      </c>
      <c r="N1463" s="122">
        <v>0.05500000000000149</v>
      </c>
      <c r="O1463" s="122"/>
      <c r="P1463" s="119">
        <f t="shared" si="6"/>
        <v>0</v>
      </c>
      <c r="Q1463" s="124"/>
      <c r="R1463" s="124"/>
      <c r="S1463" s="124"/>
      <c r="T1463" s="125"/>
      <c r="U1463" s="126" t="s">
        <v>697</v>
      </c>
      <c r="V1463" s="127" t="s">
        <v>492</v>
      </c>
      <c r="W1463" s="129" t="str">
        <f t="shared" si="7"/>
        <v>Hao hụt</v>
      </c>
      <c r="X1463" s="129" t="str">
        <f t="shared" si="73"/>
        <v/>
      </c>
      <c r="Y1463" s="154" t="s">
        <v>499</v>
      </c>
      <c r="Z1463" s="131" t="s">
        <v>3828</v>
      </c>
      <c r="AA1463" s="124"/>
      <c r="AB1463" s="132"/>
      <c r="AC1463" s="133"/>
      <c r="AD1463" s="134"/>
      <c r="AE1463" s="133"/>
      <c r="AF1463" s="135" t="str">
        <f t="array" ref="AF1463">xlookup($E:$E,'CLV2'!$A:$A,'CLV2'!E:E)</f>
        <v>2.FRUITS</v>
      </c>
      <c r="AG1463" s="135" t="str">
        <f t="shared" si="10"/>
        <v>KG</v>
      </c>
      <c r="AH1463" s="136">
        <f t="shared" si="11"/>
        <v>0.004471544715</v>
      </c>
      <c r="AI1463" s="137">
        <f t="array" ref="AI1463">XLOOKUP(E1463,'Đơn giá'!A:A,'Đơn giá'!D:D)</f>
        <v>23000</v>
      </c>
      <c r="AJ1463" s="138">
        <f t="shared" si="12"/>
        <v>1265</v>
      </c>
      <c r="AK1463" s="138">
        <f t="shared" si="13"/>
        <v>1265</v>
      </c>
      <c r="AL1463" s="138">
        <f t="shared" si="14"/>
        <v>0</v>
      </c>
      <c r="AM1463" s="138">
        <f t="shared" si="15"/>
        <v>0</v>
      </c>
      <c r="AN1463" s="138">
        <f t="shared" si="16"/>
        <v>0</v>
      </c>
      <c r="AO1463" s="139" t="str">
        <f t="array" ref="AO1463">XLOOKUP($D:$D,'DS ST'!$J:$J,'DS ST'!K:K)</f>
        <v>SC008806 - Nguyễn Bữu Trùng Dương</v>
      </c>
      <c r="AP1463" s="139" t="str">
        <f t="array" ref="AP1463">XLOOKUP($D:$D,'DS ST'!$J:$J,'DS ST'!L:L)</f>
        <v>Nguyễn Thị Cà</v>
      </c>
      <c r="AQ1463" s="139" t="str">
        <f t="array" ref="AQ1463">XLOOKUP($D:$D,'DS ST'!$J:$J,'DS ST'!M:M)</f>
        <v>HCM 017</v>
      </c>
      <c r="AR1463" s="140"/>
      <c r="AS1463" s="140"/>
      <c r="AT1463" s="135" t="str">
        <f t="array" ref="AT1463">xlookup($E:$E,'CLV2'!$A:$A,'CLV2'!$F:$F)</f>
        <v>3.LOCAL FRUITS</v>
      </c>
      <c r="AU1463" s="135" t="str">
        <f t="array" ref="AU1463">xlookup($E:$E,'CLV2'!$A:$A,'CLV2'!$G:$G)</f>
        <v>4.Dưa Hấu</v>
      </c>
      <c r="AV1463" s="142"/>
      <c r="AW1463" s="143"/>
      <c r="AX1463" s="144"/>
    </row>
    <row r="1464" ht="22.5" customHeight="1">
      <c r="A1464" s="113"/>
      <c r="B1464" s="114">
        <v>46237.0</v>
      </c>
      <c r="C1464" s="115" t="s">
        <v>273</v>
      </c>
      <c r="D1464" s="116" t="str">
        <f>VLOOKUP(C1464,'DS ST'!A:B,2,0)</f>
        <v>A117</v>
      </c>
      <c r="E1464" s="117">
        <v>8.938525767059E12</v>
      </c>
      <c r="F1464" s="115" t="s">
        <v>2006</v>
      </c>
      <c r="G1464" s="115" t="s">
        <v>29</v>
      </c>
      <c r="H1464" s="118">
        <v>2.0</v>
      </c>
      <c r="I1464" s="118">
        <v>1.0</v>
      </c>
      <c r="J1464" s="119">
        <f t="shared" si="4"/>
        <v>1</v>
      </c>
      <c r="K1464" s="115" t="s">
        <v>6090</v>
      </c>
      <c r="L1464" s="121" t="str">
        <f t="shared" si="5"/>
        <v>PT16085368938525767059</v>
      </c>
      <c r="M1464" s="219" t="s">
        <v>6091</v>
      </c>
      <c r="N1464" s="122"/>
      <c r="O1464" s="122"/>
      <c r="P1464" s="119">
        <f t="shared" si="6"/>
        <v>1</v>
      </c>
      <c r="Q1464" s="124"/>
      <c r="R1464" s="124"/>
      <c r="S1464" s="124"/>
      <c r="T1464" s="125"/>
      <c r="U1464" s="126" t="s">
        <v>697</v>
      </c>
      <c r="V1464" s="127" t="s">
        <v>1500</v>
      </c>
      <c r="W1464" s="129" t="str">
        <f t="shared" si="7"/>
        <v/>
      </c>
      <c r="X1464" s="129" t="str">
        <f t="shared" si="73"/>
        <v/>
      </c>
      <c r="Y1464" s="130" t="str">
        <f t="shared" ref="Y1464:Y1466" si="86">IF(N(P1464)&lt;=0,"",IF(OR(T1464="Hình KDB",T1464="Hình tele",ISNUMBER(SEARCH("Hình KDB",T1464)),ISNUMBER(SEARCH("Hình tele",T1464)),ISNUMBER(SEARCH("sai code",T1464)),ISNUMBER(SEARCH("Thiếu kiện",U1464))),"Kho rau",IF(AND(T1464&lt;&gt;"Hình KDB",T1464&lt;&gt;"Hình tele"),"Chưa xác định",IF(N(O1464)&gt;0,IF(OR(T1464="Hình KDB",T1464="Hình tele",ISNUMBER(SEARCH("Hình KDB",T1464)),ISNUMBER(SEARCH("Hình tele",T1464)),ISNUMBER(SEARCH("sai code",T1464)),ISNUMBER(SEARCH("Thiếu kiện",U1464))),"Kho rau","Chưa xác định"),IF(OR(T1464="Hình KDB",T1464="Hình tele",ISNUMBER(SEARCH("Hình KDB",T1464)),ISNUMBER(SEARCH("Hình tele",T1464)),ISNUMBER(SEARCH("sai code",T1464)),ISNUMBER(SEARCH("Thiếu kiện",U1464))),"Kho rau",IF(V1464="Chưa xác định","Chưa xác định",IF(OR(V1464="DC giao thiếu",V1464="TX giao thiếu kiện",V1464="Hàng không đạt CL"),"Kho rau","")))))))</f>
        <v>Chưa xác định</v>
      </c>
      <c r="Z1464" s="131" t="s">
        <v>3828</v>
      </c>
      <c r="AA1464" s="124"/>
      <c r="AB1464" s="132"/>
      <c r="AC1464" s="133"/>
      <c r="AD1464" s="134"/>
      <c r="AE1464" s="133"/>
      <c r="AF1464" s="135" t="str">
        <f t="array" ref="AF1464">xlookup($E:$E,'CLV2'!$A:$A,'CLV2'!E:E)</f>
        <v>2.VEGETABLES</v>
      </c>
      <c r="AG1464" s="135" t="str">
        <f t="shared" si="10"/>
        <v>Pack</v>
      </c>
      <c r="AH1464" s="136">
        <f t="shared" si="11"/>
        <v>0.5</v>
      </c>
      <c r="AI1464" s="137">
        <f t="array" ref="AI1464">XLOOKUP(E1464,'Đơn giá'!A:A,'Đơn giá'!D:D)</f>
        <v>15675</v>
      </c>
      <c r="AJ1464" s="138">
        <f t="shared" si="12"/>
        <v>15675</v>
      </c>
      <c r="AK1464" s="138">
        <f t="shared" si="13"/>
        <v>0</v>
      </c>
      <c r="AL1464" s="138">
        <f t="shared" si="14"/>
        <v>0</v>
      </c>
      <c r="AM1464" s="138">
        <f t="shared" si="15"/>
        <v>0</v>
      </c>
      <c r="AN1464" s="138">
        <f t="shared" si="16"/>
        <v>15675</v>
      </c>
      <c r="AO1464" s="139" t="str">
        <f t="array" ref="AO1464">XLOOKUP($D:$D,'DS ST'!$J:$J,'DS ST'!K:K)</f>
        <v>SC008806 - Nguyễn Bữu Trùng Dương</v>
      </c>
      <c r="AP1464" s="139" t="str">
        <f t="array" ref="AP1464">XLOOKUP($D:$D,'DS ST'!$J:$J,'DS ST'!L:L)</f>
        <v>Nguyễn Thị Cà</v>
      </c>
      <c r="AQ1464" s="139" t="str">
        <f t="array" ref="AQ1464">XLOOKUP($D:$D,'DS ST'!$J:$J,'DS ST'!M:M)</f>
        <v>HCM 017</v>
      </c>
      <c r="AR1464" s="140"/>
      <c r="AS1464" s="140"/>
      <c r="AT1464" s="135" t="str">
        <f t="array" ref="AT1464">xlookup($E:$E,'CLV2'!$A:$A,'CLV2'!$F:$F)</f>
        <v>3.HERBS</v>
      </c>
      <c r="AU1464" s="135" t="str">
        <f t="array" ref="AU1464">xlookup($E:$E,'CLV2'!$A:$A,'CLV2'!$G:$G)</f>
        <v>4.Rau Thơm, Rau Nêm</v>
      </c>
      <c r="AV1464" s="142"/>
      <c r="AW1464" s="143"/>
      <c r="AX1464" s="144"/>
    </row>
    <row r="1465" ht="22.5" customHeight="1">
      <c r="A1465" s="113"/>
      <c r="B1465" s="114">
        <v>46237.0</v>
      </c>
      <c r="C1465" s="115" t="s">
        <v>273</v>
      </c>
      <c r="D1465" s="116" t="str">
        <f>VLOOKUP(C1465,'DS ST'!A:B,2,0)</f>
        <v>A117</v>
      </c>
      <c r="E1465" s="117">
        <v>8.938509616557E12</v>
      </c>
      <c r="F1465" s="115" t="s">
        <v>1449</v>
      </c>
      <c r="G1465" s="115" t="s">
        <v>311</v>
      </c>
      <c r="H1465" s="118">
        <v>5.0</v>
      </c>
      <c r="I1465" s="118">
        <v>4.0</v>
      </c>
      <c r="J1465" s="119">
        <f t="shared" si="4"/>
        <v>1</v>
      </c>
      <c r="K1465" s="115" t="s">
        <v>6090</v>
      </c>
      <c r="L1465" s="121" t="str">
        <f t="shared" si="5"/>
        <v>PT16085368938509616557</v>
      </c>
      <c r="M1465" s="219" t="s">
        <v>6091</v>
      </c>
      <c r="N1465" s="122"/>
      <c r="O1465" s="122"/>
      <c r="P1465" s="119">
        <f t="shared" si="6"/>
        <v>1</v>
      </c>
      <c r="Q1465" s="124"/>
      <c r="R1465" s="124"/>
      <c r="S1465" s="124"/>
      <c r="T1465" s="125"/>
      <c r="U1465" s="126" t="s">
        <v>697</v>
      </c>
      <c r="V1465" s="127" t="s">
        <v>1500</v>
      </c>
      <c r="W1465" s="129" t="str">
        <f t="shared" si="7"/>
        <v/>
      </c>
      <c r="X1465" s="129" t="str">
        <f t="shared" si="73"/>
        <v/>
      </c>
      <c r="Y1465" s="130" t="str">
        <f t="shared" si="86"/>
        <v>Chưa xác định</v>
      </c>
      <c r="Z1465" s="131" t="s">
        <v>3828</v>
      </c>
      <c r="AA1465" s="124"/>
      <c r="AB1465" s="132"/>
      <c r="AC1465" s="133"/>
      <c r="AD1465" s="134"/>
      <c r="AE1465" s="133"/>
      <c r="AF1465" s="135" t="str">
        <f t="array" ref="AF1465">xlookup($E:$E,'CLV2'!$A:$A,'CLV2'!E:E)</f>
        <v>2.VEGETABLES</v>
      </c>
      <c r="AG1465" s="135" t="str">
        <f t="shared" si="10"/>
        <v>Pack</v>
      </c>
      <c r="AH1465" s="136">
        <f t="shared" si="11"/>
        <v>0.2</v>
      </c>
      <c r="AI1465" s="137">
        <f t="array" ref="AI1465">XLOOKUP(E1465,'Đơn giá'!A:A,'Đơn giá'!D:D)</f>
        <v>15300</v>
      </c>
      <c r="AJ1465" s="138">
        <f t="shared" si="12"/>
        <v>15300</v>
      </c>
      <c r="AK1465" s="138">
        <f t="shared" si="13"/>
        <v>0</v>
      </c>
      <c r="AL1465" s="138">
        <f t="shared" si="14"/>
        <v>0</v>
      </c>
      <c r="AM1465" s="138">
        <f t="shared" si="15"/>
        <v>0</v>
      </c>
      <c r="AN1465" s="138">
        <f t="shared" si="16"/>
        <v>15300</v>
      </c>
      <c r="AO1465" s="139" t="str">
        <f t="array" ref="AO1465">XLOOKUP($D:$D,'DS ST'!$J:$J,'DS ST'!K:K)</f>
        <v>SC008806 - Nguyễn Bữu Trùng Dương</v>
      </c>
      <c r="AP1465" s="139" t="str">
        <f t="array" ref="AP1465">XLOOKUP($D:$D,'DS ST'!$J:$J,'DS ST'!L:L)</f>
        <v>Nguyễn Thị Cà</v>
      </c>
      <c r="AQ1465" s="139" t="str">
        <f t="array" ref="AQ1465">XLOOKUP($D:$D,'DS ST'!$J:$J,'DS ST'!M:M)</f>
        <v>HCM 017</v>
      </c>
      <c r="AR1465" s="140"/>
      <c r="AS1465" s="140"/>
      <c r="AT1465" s="135" t="str">
        <f t="array" ref="AT1465">xlookup($E:$E,'CLV2'!$A:$A,'CLV2'!$F:$F)</f>
        <v>3.HERBS</v>
      </c>
      <c r="AU1465" s="135" t="str">
        <f t="array" ref="AU1465">xlookup($E:$E,'CLV2'!$A:$A,'CLV2'!$G:$G)</f>
        <v>4.Hành, Tỏi</v>
      </c>
      <c r="AV1465" s="142"/>
      <c r="AW1465" s="143"/>
      <c r="AX1465" s="144"/>
    </row>
    <row r="1466" ht="22.5" customHeight="1">
      <c r="A1466" s="113"/>
      <c r="B1466" s="114">
        <v>46237.0</v>
      </c>
      <c r="C1466" s="115" t="s">
        <v>739</v>
      </c>
      <c r="D1466" s="116" t="str">
        <f>VLOOKUP(C1466,'DS ST'!A:B,2,0)</f>
        <v>A198</v>
      </c>
      <c r="E1466" s="117">
        <v>11258.0</v>
      </c>
      <c r="F1466" s="115" t="s">
        <v>2175</v>
      </c>
      <c r="G1466" s="115" t="s">
        <v>311</v>
      </c>
      <c r="H1466" s="118">
        <v>2.0</v>
      </c>
      <c r="I1466" s="118">
        <v>0.0</v>
      </c>
      <c r="J1466" s="119">
        <f t="shared" si="4"/>
        <v>2</v>
      </c>
      <c r="K1466" s="115" t="s">
        <v>6092</v>
      </c>
      <c r="L1466" s="121" t="str">
        <f t="shared" si="5"/>
        <v>PT160853511258</v>
      </c>
      <c r="M1466" s="219" t="s">
        <v>6093</v>
      </c>
      <c r="N1466" s="122"/>
      <c r="O1466" s="122"/>
      <c r="P1466" s="119">
        <f t="shared" si="6"/>
        <v>2</v>
      </c>
      <c r="Q1466" s="124"/>
      <c r="R1466" s="124"/>
      <c r="S1466" s="124"/>
      <c r="T1466" s="125"/>
      <c r="U1466" s="126" t="s">
        <v>697</v>
      </c>
      <c r="V1466" s="127" t="s">
        <v>1500</v>
      </c>
      <c r="W1466" s="129" t="str">
        <f t="shared" si="7"/>
        <v/>
      </c>
      <c r="X1466" s="129" t="str">
        <f t="shared" si="73"/>
        <v/>
      </c>
      <c r="Y1466" s="130" t="str">
        <f t="shared" si="86"/>
        <v>Chưa xác định</v>
      </c>
      <c r="Z1466" s="131" t="s">
        <v>3828</v>
      </c>
      <c r="AA1466" s="124"/>
      <c r="AB1466" s="132"/>
      <c r="AC1466" s="133"/>
      <c r="AD1466" s="134"/>
      <c r="AE1466" s="133"/>
      <c r="AF1466" s="135" t="str">
        <f t="array" ref="AF1466">xlookup($E:$E,'CLV2'!$A:$A,'CLV2'!E:E)</f>
        <v>2.VEGETABLES</v>
      </c>
      <c r="AG1466" s="135" t="str">
        <f t="shared" si="10"/>
        <v>Pack</v>
      </c>
      <c r="AH1466" s="136">
        <f t="shared" si="11"/>
        <v>1</v>
      </c>
      <c r="AI1466" s="137">
        <f t="array" ref="AI1466">XLOOKUP(E1466,'Đơn giá'!A:A,'Đơn giá'!D:D)</f>
        <v>21010</v>
      </c>
      <c r="AJ1466" s="138">
        <f t="shared" si="12"/>
        <v>42020</v>
      </c>
      <c r="AK1466" s="138">
        <f t="shared" si="13"/>
        <v>0</v>
      </c>
      <c r="AL1466" s="138">
        <f t="shared" si="14"/>
        <v>0</v>
      </c>
      <c r="AM1466" s="138">
        <f t="shared" si="15"/>
        <v>0</v>
      </c>
      <c r="AN1466" s="138">
        <f t="shared" si="16"/>
        <v>42020</v>
      </c>
      <c r="AO1466" s="139" t="str">
        <f t="array" ref="AO1466">XLOOKUP($D:$D,'DS ST'!$J:$J,'DS ST'!K:K)</f>
        <v>SC002210 - Trương Công Nhật Tùng</v>
      </c>
      <c r="AP1466" s="139" t="str">
        <f t="array" ref="AP1466">XLOOKUP($D:$D,'DS ST'!$J:$J,'DS ST'!L:L)</f>
        <v>Võ Thị Huệ</v>
      </c>
      <c r="AQ1466" s="139" t="str">
        <f t="array" ref="AQ1466">XLOOKUP($D:$D,'DS ST'!$J:$J,'DS ST'!M:M)</f>
        <v>HCM 030</v>
      </c>
      <c r="AR1466" s="140"/>
      <c r="AS1466" s="140"/>
      <c r="AT1466" s="135" t="str">
        <f t="array" ref="AT1466">xlookup($E:$E,'CLV2'!$A:$A,'CLV2'!$F:$F)</f>
        <v>3.ROOT VEGGIES</v>
      </c>
      <c r="AU1466" s="135" t="str">
        <f t="array" ref="AU1466">xlookup($E:$E,'CLV2'!$A:$A,'CLV2'!$G:$G)</f>
        <v>4.Khoai Lang</v>
      </c>
      <c r="AV1466" s="142"/>
      <c r="AW1466" s="143"/>
      <c r="AX1466" s="144"/>
    </row>
    <row r="1467" ht="22.5" customHeight="1">
      <c r="A1467" s="113"/>
      <c r="B1467" s="114">
        <v>46237.0</v>
      </c>
      <c r="C1467" s="115" t="s">
        <v>772</v>
      </c>
      <c r="D1467" s="116" t="str">
        <f>VLOOKUP(C1467,'DS ST'!A:B,2,0)</f>
        <v>A220</v>
      </c>
      <c r="E1467" s="117">
        <v>1101079.0</v>
      </c>
      <c r="F1467" s="115" t="s">
        <v>2047</v>
      </c>
      <c r="G1467" s="115" t="s">
        <v>104</v>
      </c>
      <c r="H1467" s="118">
        <v>3.1</v>
      </c>
      <c r="I1467" s="118">
        <v>2.99</v>
      </c>
      <c r="J1467" s="119">
        <f t="shared" si="4"/>
        <v>0.11</v>
      </c>
      <c r="K1467" s="115" t="s">
        <v>6094</v>
      </c>
      <c r="L1467" s="121" t="str">
        <f t="shared" si="5"/>
        <v>PT16085341101079</v>
      </c>
      <c r="M1467" s="219" t="s">
        <v>6095</v>
      </c>
      <c r="N1467" s="122">
        <v>0.10999999999999988</v>
      </c>
      <c r="O1467" s="122"/>
      <c r="P1467" s="119">
        <f t="shared" si="6"/>
        <v>0</v>
      </c>
      <c r="Q1467" s="124"/>
      <c r="R1467" s="124"/>
      <c r="S1467" s="124"/>
      <c r="T1467" s="125"/>
      <c r="U1467" s="126" t="s">
        <v>697</v>
      </c>
      <c r="V1467" s="127" t="s">
        <v>492</v>
      </c>
      <c r="W1467" s="129" t="str">
        <f t="shared" si="7"/>
        <v>Hao hụt</v>
      </c>
      <c r="X1467" s="129" t="str">
        <f t="shared" si="73"/>
        <v/>
      </c>
      <c r="Y1467" s="154" t="s">
        <v>499</v>
      </c>
      <c r="Z1467" s="131" t="s">
        <v>3828</v>
      </c>
      <c r="AA1467" s="124"/>
      <c r="AB1467" s="132"/>
      <c r="AC1467" s="133"/>
      <c r="AD1467" s="134"/>
      <c r="AE1467" s="133"/>
      <c r="AF1467" s="135" t="str">
        <f t="array" ref="AF1467">xlookup($E:$E,'CLV2'!$A:$A,'CLV2'!E:E)</f>
        <v>2.FRUITS</v>
      </c>
      <c r="AG1467" s="135" t="str">
        <f t="shared" si="10"/>
        <v>KG</v>
      </c>
      <c r="AH1467" s="136">
        <f t="shared" si="11"/>
        <v>0.03548387097</v>
      </c>
      <c r="AI1467" s="137">
        <f t="array" ref="AI1467">XLOOKUP(E1467,'Đơn giá'!A:A,'Đơn giá'!D:D)</f>
        <v>69416</v>
      </c>
      <c r="AJ1467" s="138">
        <f t="shared" si="12"/>
        <v>7635.76</v>
      </c>
      <c r="AK1467" s="138">
        <f t="shared" si="13"/>
        <v>7635.76</v>
      </c>
      <c r="AL1467" s="138">
        <f t="shared" si="14"/>
        <v>0</v>
      </c>
      <c r="AM1467" s="138">
        <f t="shared" si="15"/>
        <v>0</v>
      </c>
      <c r="AN1467" s="138">
        <f t="shared" si="16"/>
        <v>0</v>
      </c>
      <c r="AO1467" s="139" t="str">
        <f t="array" ref="AO1467">XLOOKUP($D:$D,'DS ST'!$J:$J,'DS ST'!K:K)</f>
        <v>#N/A</v>
      </c>
      <c r="AP1467" s="139" t="str">
        <f t="array" ref="AP1467">XLOOKUP($D:$D,'DS ST'!$J:$J,'DS ST'!L:L)</f>
        <v>#N/A</v>
      </c>
      <c r="AQ1467" s="139" t="str">
        <f t="array" ref="AQ1467">XLOOKUP($D:$D,'DS ST'!$J:$J,'DS ST'!M:M)</f>
        <v>#N/A</v>
      </c>
      <c r="AR1467" s="140"/>
      <c r="AS1467" s="140"/>
      <c r="AT1467" s="135" t="str">
        <f t="array" ref="AT1467">xlookup($E:$E,'CLV2'!$A:$A,'CLV2'!$F:$F)</f>
        <v>3.LOCAL FRUITS</v>
      </c>
      <c r="AU1467" s="135" t="str">
        <f t="array" ref="AU1467">xlookup($E:$E,'CLV2'!$A:$A,'CLV2'!$G:$G)</f>
        <v>4.Bơ</v>
      </c>
      <c r="AV1467" s="142"/>
      <c r="AW1467" s="143"/>
      <c r="AX1467" s="144"/>
    </row>
    <row r="1468" ht="22.5" customHeight="1">
      <c r="A1468" s="113"/>
      <c r="B1468" s="114">
        <v>46237.0</v>
      </c>
      <c r="C1468" s="115" t="s">
        <v>1050</v>
      </c>
      <c r="D1468" s="116" t="str">
        <f>VLOOKUP(C1468,'DS ST'!A:B,2,0)</f>
        <v>MZK</v>
      </c>
      <c r="E1468" s="117">
        <v>1100917.0</v>
      </c>
      <c r="F1468" s="115" t="s">
        <v>928</v>
      </c>
      <c r="G1468" s="115" t="s">
        <v>104</v>
      </c>
      <c r="H1468" s="118">
        <v>8.4</v>
      </c>
      <c r="I1468" s="118">
        <v>8.375</v>
      </c>
      <c r="J1468" s="119">
        <f t="shared" si="4"/>
        <v>0.025</v>
      </c>
      <c r="K1468" s="115" t="s">
        <v>6096</v>
      </c>
      <c r="L1468" s="121" t="str">
        <f t="shared" si="5"/>
        <v>PT16085311100917</v>
      </c>
      <c r="M1468" s="219" t="s">
        <v>6097</v>
      </c>
      <c r="N1468" s="122">
        <v>0.025000000000000355</v>
      </c>
      <c r="O1468" s="122"/>
      <c r="P1468" s="119">
        <f t="shared" si="6"/>
        <v>0</v>
      </c>
      <c r="Q1468" s="124"/>
      <c r="R1468" s="124"/>
      <c r="S1468" s="124"/>
      <c r="T1468" s="125"/>
      <c r="U1468" s="126" t="s">
        <v>697</v>
      </c>
      <c r="V1468" s="127" t="s">
        <v>492</v>
      </c>
      <c r="W1468" s="129" t="str">
        <f t="shared" si="7"/>
        <v>Hao hụt</v>
      </c>
      <c r="X1468" s="129" t="str">
        <f t="shared" si="73"/>
        <v/>
      </c>
      <c r="Y1468" s="154" t="s">
        <v>499</v>
      </c>
      <c r="Z1468" s="131" t="s">
        <v>3828</v>
      </c>
      <c r="AA1468" s="124"/>
      <c r="AB1468" s="132"/>
      <c r="AC1468" s="133"/>
      <c r="AD1468" s="134"/>
      <c r="AE1468" s="133"/>
      <c r="AF1468" s="135" t="str">
        <f t="array" ref="AF1468">xlookup($E:$E,'CLV2'!$A:$A,'CLV2'!E:E)</f>
        <v>2.VEGETABLES</v>
      </c>
      <c r="AG1468" s="135" t="str">
        <f t="shared" si="10"/>
        <v>KG</v>
      </c>
      <c r="AH1468" s="136">
        <f t="shared" si="11"/>
        <v>0.002976190476</v>
      </c>
      <c r="AI1468" s="137">
        <f t="array" ref="AI1468">XLOOKUP(E1468,'Đơn giá'!A:A,'Đơn giá'!D:D)</f>
        <v>24500</v>
      </c>
      <c r="AJ1468" s="138">
        <f t="shared" si="12"/>
        <v>612.5</v>
      </c>
      <c r="AK1468" s="138">
        <f t="shared" si="13"/>
        <v>612.5</v>
      </c>
      <c r="AL1468" s="138">
        <f t="shared" si="14"/>
        <v>0</v>
      </c>
      <c r="AM1468" s="138">
        <f t="shared" si="15"/>
        <v>0</v>
      </c>
      <c r="AN1468" s="138">
        <f t="shared" si="16"/>
        <v>0</v>
      </c>
      <c r="AO1468" s="139" t="str">
        <f t="array" ref="AO1468">XLOOKUP($D:$D,'DS ST'!$J:$J,'DS ST'!K:K)</f>
        <v>SC005255 - Hồng Trọng Nghĩa</v>
      </c>
      <c r="AP1468" s="139" t="str">
        <f t="array" ref="AP1468">XLOOKUP($D:$D,'DS ST'!$J:$J,'DS ST'!L:L)</f>
        <v>Võ Thị Huệ</v>
      </c>
      <c r="AQ1468" s="139" t="str">
        <f t="array" ref="AQ1468">XLOOKUP($D:$D,'DS ST'!$J:$J,'DS ST'!M:M)</f>
        <v>HCM 022</v>
      </c>
      <c r="AR1468" s="140"/>
      <c r="AS1468" s="140"/>
      <c r="AT1468" s="135" t="str">
        <f t="array" ref="AT1468">xlookup($E:$E,'CLV2'!$A:$A,'CLV2'!$F:$F)</f>
        <v>3.FRUIT VEGGIES</v>
      </c>
      <c r="AU1468" s="135" t="str">
        <f t="array" ref="AU1468">xlookup($E:$E,'CLV2'!$A:$A,'CLV2'!$G:$G)</f>
        <v>4.Bầu, Bí, Mướp</v>
      </c>
      <c r="AV1468" s="142"/>
      <c r="AW1468" s="143"/>
      <c r="AX1468" s="144"/>
    </row>
    <row r="1469" ht="22.5" customHeight="1">
      <c r="A1469" s="113"/>
      <c r="B1469" s="114">
        <v>46237.0</v>
      </c>
      <c r="C1469" s="115" t="s">
        <v>1050</v>
      </c>
      <c r="D1469" s="116" t="str">
        <f>VLOOKUP(C1469,'DS ST'!A:B,2,0)</f>
        <v>MZK</v>
      </c>
      <c r="E1469" s="117">
        <v>1101318.0</v>
      </c>
      <c r="F1469" s="115" t="s">
        <v>1036</v>
      </c>
      <c r="G1469" s="115" t="s">
        <v>104</v>
      </c>
      <c r="H1469" s="118">
        <v>4.1</v>
      </c>
      <c r="I1469" s="118">
        <v>4.065</v>
      </c>
      <c r="J1469" s="119">
        <f t="shared" si="4"/>
        <v>0.035</v>
      </c>
      <c r="K1469" s="115" t="s">
        <v>6096</v>
      </c>
      <c r="L1469" s="121" t="str">
        <f t="shared" si="5"/>
        <v>PT16085311101318</v>
      </c>
      <c r="M1469" s="219" t="s">
        <v>6097</v>
      </c>
      <c r="N1469" s="122">
        <v>0.034999999999999254</v>
      </c>
      <c r="O1469" s="122"/>
      <c r="P1469" s="119">
        <f t="shared" si="6"/>
        <v>0</v>
      </c>
      <c r="Q1469" s="124"/>
      <c r="R1469" s="124"/>
      <c r="S1469" s="124"/>
      <c r="T1469" s="125"/>
      <c r="U1469" s="126" t="s">
        <v>697</v>
      </c>
      <c r="V1469" s="127" t="s">
        <v>492</v>
      </c>
      <c r="W1469" s="129" t="str">
        <f t="shared" si="7"/>
        <v>Hao hụt</v>
      </c>
      <c r="X1469" s="129" t="str">
        <f t="shared" si="73"/>
        <v/>
      </c>
      <c r="Y1469" s="154" t="s">
        <v>499</v>
      </c>
      <c r="Z1469" s="131" t="s">
        <v>3828</v>
      </c>
      <c r="AA1469" s="124"/>
      <c r="AB1469" s="132"/>
      <c r="AC1469" s="133"/>
      <c r="AD1469" s="134"/>
      <c r="AE1469" s="133"/>
      <c r="AF1469" s="135" t="str">
        <f t="array" ref="AF1469">xlookup($E:$E,'CLV2'!$A:$A,'CLV2'!E:E)</f>
        <v>2.FRUITS</v>
      </c>
      <c r="AG1469" s="135" t="str">
        <f t="shared" si="10"/>
        <v>KG</v>
      </c>
      <c r="AH1469" s="136">
        <f t="shared" si="11"/>
        <v>0.008536585366</v>
      </c>
      <c r="AI1469" s="137">
        <f t="array" ref="AI1469">XLOOKUP(E1469,'Đơn giá'!A:A,'Đơn giá'!D:D)</f>
        <v>35000</v>
      </c>
      <c r="AJ1469" s="138">
        <f t="shared" si="12"/>
        <v>1225</v>
      </c>
      <c r="AK1469" s="138">
        <f t="shared" si="13"/>
        <v>1225</v>
      </c>
      <c r="AL1469" s="138">
        <f t="shared" si="14"/>
        <v>0</v>
      </c>
      <c r="AM1469" s="138">
        <f t="shared" si="15"/>
        <v>0</v>
      </c>
      <c r="AN1469" s="138">
        <f t="shared" si="16"/>
        <v>0</v>
      </c>
      <c r="AO1469" s="139" t="str">
        <f t="array" ref="AO1469">XLOOKUP($D:$D,'DS ST'!$J:$J,'DS ST'!K:K)</f>
        <v>SC005255 - Hồng Trọng Nghĩa</v>
      </c>
      <c r="AP1469" s="139" t="str">
        <f t="array" ref="AP1469">XLOOKUP($D:$D,'DS ST'!$J:$J,'DS ST'!L:L)</f>
        <v>Võ Thị Huệ</v>
      </c>
      <c r="AQ1469" s="139" t="str">
        <f t="array" ref="AQ1469">XLOOKUP($D:$D,'DS ST'!$J:$J,'DS ST'!M:M)</f>
        <v>HCM 022</v>
      </c>
      <c r="AR1469" s="140"/>
      <c r="AS1469" s="140"/>
      <c r="AT1469" s="135" t="str">
        <f t="array" ref="AT1469">xlookup($E:$E,'CLV2'!$A:$A,'CLV2'!$F:$F)</f>
        <v>3.LOCAL FRUITS</v>
      </c>
      <c r="AU1469" s="135" t="str">
        <f t="array" ref="AU1469">xlookup($E:$E,'CLV2'!$A:$A,'CLV2'!$G:$G)</f>
        <v>4.Mận Roi</v>
      </c>
      <c r="AV1469" s="142"/>
      <c r="AW1469" s="143"/>
      <c r="AX1469" s="144"/>
    </row>
    <row r="1470" ht="22.5" customHeight="1">
      <c r="A1470" s="113"/>
      <c r="B1470" s="114">
        <v>46237.0</v>
      </c>
      <c r="C1470" s="115" t="s">
        <v>1050</v>
      </c>
      <c r="D1470" s="116" t="str">
        <f>VLOOKUP(C1470,'DS ST'!A:B,2,0)</f>
        <v>MZK</v>
      </c>
      <c r="E1470" s="117">
        <v>1101592.0</v>
      </c>
      <c r="F1470" s="115" t="s">
        <v>1161</v>
      </c>
      <c r="G1470" s="115" t="s">
        <v>104</v>
      </c>
      <c r="H1470" s="118">
        <v>9.8</v>
      </c>
      <c r="I1470" s="118">
        <v>9.665</v>
      </c>
      <c r="J1470" s="119">
        <f t="shared" si="4"/>
        <v>0.135</v>
      </c>
      <c r="K1470" s="115" t="s">
        <v>6096</v>
      </c>
      <c r="L1470" s="121" t="str">
        <f t="shared" si="5"/>
        <v>PT16085311101592</v>
      </c>
      <c r="M1470" s="219" t="s">
        <v>6097</v>
      </c>
      <c r="N1470" s="122">
        <v>0.13500000000000156</v>
      </c>
      <c r="O1470" s="122"/>
      <c r="P1470" s="119">
        <f t="shared" si="6"/>
        <v>0</v>
      </c>
      <c r="Q1470" s="124"/>
      <c r="R1470" s="124"/>
      <c r="S1470" s="124"/>
      <c r="T1470" s="125"/>
      <c r="U1470" s="126" t="s">
        <v>697</v>
      </c>
      <c r="V1470" s="127" t="s">
        <v>492</v>
      </c>
      <c r="W1470" s="129" t="str">
        <f t="shared" si="7"/>
        <v>Hao hụt</v>
      </c>
      <c r="X1470" s="129" t="str">
        <f t="shared" si="73"/>
        <v/>
      </c>
      <c r="Y1470" s="154" t="s">
        <v>499</v>
      </c>
      <c r="Z1470" s="131" t="s">
        <v>3828</v>
      </c>
      <c r="AA1470" s="124"/>
      <c r="AB1470" s="132"/>
      <c r="AC1470" s="133"/>
      <c r="AD1470" s="134"/>
      <c r="AE1470" s="133"/>
      <c r="AF1470" s="135" t="str">
        <f t="array" ref="AF1470">xlookup($E:$E,'CLV2'!$A:$A,'CLV2'!E:E)</f>
        <v>2.FRUITS</v>
      </c>
      <c r="AG1470" s="135" t="str">
        <f t="shared" si="10"/>
        <v>KG</v>
      </c>
      <c r="AH1470" s="136">
        <f t="shared" si="11"/>
        <v>0.0137755102</v>
      </c>
      <c r="AI1470" s="137">
        <f t="array" ref="AI1470">XLOOKUP(E1470,'Đơn giá'!A:A,'Đơn giá'!D:D)</f>
        <v>73000</v>
      </c>
      <c r="AJ1470" s="138">
        <f t="shared" si="12"/>
        <v>9855</v>
      </c>
      <c r="AK1470" s="138">
        <f t="shared" si="13"/>
        <v>9855</v>
      </c>
      <c r="AL1470" s="138">
        <f t="shared" si="14"/>
        <v>0</v>
      </c>
      <c r="AM1470" s="138">
        <f t="shared" si="15"/>
        <v>0</v>
      </c>
      <c r="AN1470" s="138">
        <f t="shared" si="16"/>
        <v>0</v>
      </c>
      <c r="AO1470" s="139" t="str">
        <f t="array" ref="AO1470">XLOOKUP($D:$D,'DS ST'!$J:$J,'DS ST'!K:K)</f>
        <v>SC005255 - Hồng Trọng Nghĩa</v>
      </c>
      <c r="AP1470" s="139" t="str">
        <f t="array" ref="AP1470">XLOOKUP($D:$D,'DS ST'!$J:$J,'DS ST'!L:L)</f>
        <v>Võ Thị Huệ</v>
      </c>
      <c r="AQ1470" s="139" t="str">
        <f t="array" ref="AQ1470">XLOOKUP($D:$D,'DS ST'!$J:$J,'DS ST'!M:M)</f>
        <v>HCM 022</v>
      </c>
      <c r="AR1470" s="140"/>
      <c r="AS1470" s="140"/>
      <c r="AT1470" s="135" t="str">
        <f t="array" ref="AT1470">xlookup($E:$E,'CLV2'!$A:$A,'CLV2'!$F:$F)</f>
        <v>3.LOCAL FRUITS</v>
      </c>
      <c r="AU1470" s="135" t="str">
        <f t="array" ref="AU1470">xlookup($E:$E,'CLV2'!$A:$A,'CLV2'!$G:$G)</f>
        <v>4.Sầu Riêng</v>
      </c>
      <c r="AV1470" s="142"/>
      <c r="AW1470" s="143"/>
      <c r="AX1470" s="144"/>
    </row>
    <row r="1471" ht="22.5" customHeight="1">
      <c r="A1471" s="113"/>
      <c r="B1471" s="114">
        <v>46237.0</v>
      </c>
      <c r="C1471" s="115" t="s">
        <v>145</v>
      </c>
      <c r="D1471" s="116" t="str">
        <f>VLOOKUP(C1471,'DS ST'!A:B,2,0)</f>
        <v>A105</v>
      </c>
      <c r="E1471" s="117">
        <v>11006.0</v>
      </c>
      <c r="F1471" s="115" t="s">
        <v>2037</v>
      </c>
      <c r="G1471" s="115" t="s">
        <v>29</v>
      </c>
      <c r="H1471" s="118">
        <v>1.0</v>
      </c>
      <c r="I1471" s="118">
        <v>0.0</v>
      </c>
      <c r="J1471" s="119">
        <f t="shared" si="4"/>
        <v>1</v>
      </c>
      <c r="K1471" s="115" t="s">
        <v>6098</v>
      </c>
      <c r="L1471" s="121" t="str">
        <f t="shared" si="5"/>
        <v>PT160853011006</v>
      </c>
      <c r="M1471" s="219" t="s">
        <v>6099</v>
      </c>
      <c r="N1471" s="122"/>
      <c r="O1471" s="122"/>
      <c r="P1471" s="119">
        <f t="shared" si="6"/>
        <v>1</v>
      </c>
      <c r="Q1471" s="124"/>
      <c r="R1471" s="124"/>
      <c r="S1471" s="124"/>
      <c r="T1471" s="125"/>
      <c r="U1471" s="126" t="s">
        <v>697</v>
      </c>
      <c r="V1471" s="127" t="s">
        <v>1500</v>
      </c>
      <c r="W1471" s="129" t="str">
        <f t="shared" si="7"/>
        <v/>
      </c>
      <c r="X1471" s="129" t="str">
        <f t="shared" si="73"/>
        <v/>
      </c>
      <c r="Y1471" s="130" t="str">
        <f>IF(N(P1471)&lt;=0,"",IF(OR(T1471="Hình KDB",T1471="Hình tele",ISNUMBER(SEARCH("Hình KDB",T1471)),ISNUMBER(SEARCH("Hình tele",T1471)),ISNUMBER(SEARCH("sai code",T1471)),ISNUMBER(SEARCH("Thiếu kiện",U1471))),"Kho rau",IF(AND(T1471&lt;&gt;"Hình KDB",T1471&lt;&gt;"Hình tele"),"Chưa xác định",IF(N(O1471)&gt;0,IF(OR(T1471="Hình KDB",T1471="Hình tele",ISNUMBER(SEARCH("Hình KDB",T1471)),ISNUMBER(SEARCH("Hình tele",T1471)),ISNUMBER(SEARCH("sai code",T1471)),ISNUMBER(SEARCH("Thiếu kiện",U1471))),"Kho rau","Chưa xác định"),IF(OR(T1471="Hình KDB",T1471="Hình tele",ISNUMBER(SEARCH("Hình KDB",T1471)),ISNUMBER(SEARCH("Hình tele",T1471)),ISNUMBER(SEARCH("sai code",T1471)),ISNUMBER(SEARCH("Thiếu kiện",U1471))),"Kho rau",IF(V1471="Chưa xác định","Chưa xác định",IF(OR(V1471="DC giao thiếu",V1471="TX giao thiếu kiện",V1471="Hàng không đạt CL"),"Kho rau","")))))))</f>
        <v>Chưa xác định</v>
      </c>
      <c r="Z1471" s="131" t="s">
        <v>3828</v>
      </c>
      <c r="AA1471" s="124"/>
      <c r="AB1471" s="132"/>
      <c r="AC1471" s="133"/>
      <c r="AD1471" s="134"/>
      <c r="AE1471" s="133"/>
      <c r="AF1471" s="135" t="str">
        <f t="array" ref="AF1471">xlookup($E:$E,'CLV2'!$A:$A,'CLV2'!E:E)</f>
        <v>2.VEGETABLES</v>
      </c>
      <c r="AG1471" s="135" t="str">
        <f t="shared" si="10"/>
        <v>Pack</v>
      </c>
      <c r="AH1471" s="136">
        <f t="shared" si="11"/>
        <v>1</v>
      </c>
      <c r="AI1471" s="137">
        <f t="array" ref="AI1471">XLOOKUP(E1471,'Đơn giá'!A:A,'Đơn giá'!D:D)</f>
        <v>16377</v>
      </c>
      <c r="AJ1471" s="138">
        <f t="shared" si="12"/>
        <v>16377</v>
      </c>
      <c r="AK1471" s="138">
        <f t="shared" si="13"/>
        <v>0</v>
      </c>
      <c r="AL1471" s="138">
        <f t="shared" si="14"/>
        <v>0</v>
      </c>
      <c r="AM1471" s="138">
        <f t="shared" si="15"/>
        <v>0</v>
      </c>
      <c r="AN1471" s="138">
        <f t="shared" si="16"/>
        <v>16377</v>
      </c>
      <c r="AO1471" s="139" t="str">
        <f t="array" ref="AO1471">XLOOKUP($D:$D,'DS ST'!$J:$J,'DS ST'!K:K)</f>
        <v>SC011310 - Hồ Xuân Thịnh</v>
      </c>
      <c r="AP1471" s="139" t="str">
        <f t="array" ref="AP1471">XLOOKUP($D:$D,'DS ST'!$J:$J,'DS ST'!L:L)</f>
        <v>Nguyễn Thị Cà</v>
      </c>
      <c r="AQ1471" s="139" t="str">
        <f t="array" ref="AQ1471">XLOOKUP($D:$D,'DS ST'!$J:$J,'DS ST'!M:M)</f>
        <v>HCM 021</v>
      </c>
      <c r="AR1471" s="140"/>
      <c r="AS1471" s="140"/>
      <c r="AT1471" s="135" t="str">
        <f t="array" ref="AT1471">xlookup($E:$E,'CLV2'!$A:$A,'CLV2'!$F:$F)</f>
        <v>3.LEAFY VEGGIES</v>
      </c>
      <c r="AU1471" s="135" t="str">
        <f t="array" ref="AU1471">xlookup($E:$E,'CLV2'!$A:$A,'CLV2'!$G:$G)</f>
        <v>4.Rau Cải</v>
      </c>
      <c r="AV1471" s="142"/>
      <c r="AW1471" s="143"/>
      <c r="AX1471" s="144"/>
    </row>
    <row r="1472" ht="22.5" customHeight="1">
      <c r="A1472" s="113"/>
      <c r="B1472" s="114">
        <v>46237.0</v>
      </c>
      <c r="C1472" s="115" t="s">
        <v>145</v>
      </c>
      <c r="D1472" s="116" t="str">
        <f>VLOOKUP(C1472,'DS ST'!A:B,2,0)</f>
        <v>A105</v>
      </c>
      <c r="E1472" s="117">
        <v>1101318.0</v>
      </c>
      <c r="F1472" s="115" t="s">
        <v>1036</v>
      </c>
      <c r="G1472" s="115" t="s">
        <v>104</v>
      </c>
      <c r="H1472" s="118">
        <v>4.1</v>
      </c>
      <c r="I1472" s="118">
        <v>4.08</v>
      </c>
      <c r="J1472" s="119">
        <f t="shared" si="4"/>
        <v>0.02</v>
      </c>
      <c r="K1472" s="115" t="s">
        <v>6098</v>
      </c>
      <c r="L1472" s="121" t="str">
        <f t="shared" si="5"/>
        <v>PT16085301101318</v>
      </c>
      <c r="M1472" s="219" t="s">
        <v>6099</v>
      </c>
      <c r="N1472" s="122">
        <v>0.019999999999999574</v>
      </c>
      <c r="O1472" s="122"/>
      <c r="P1472" s="119">
        <f t="shared" si="6"/>
        <v>0</v>
      </c>
      <c r="Q1472" s="124"/>
      <c r="R1472" s="124"/>
      <c r="S1472" s="124"/>
      <c r="T1472" s="125"/>
      <c r="U1472" s="126" t="s">
        <v>697</v>
      </c>
      <c r="V1472" s="127" t="s">
        <v>492</v>
      </c>
      <c r="W1472" s="129" t="str">
        <f t="shared" si="7"/>
        <v>Hao hụt</v>
      </c>
      <c r="X1472" s="129" t="str">
        <f t="shared" si="73"/>
        <v/>
      </c>
      <c r="Y1472" s="154" t="s">
        <v>499</v>
      </c>
      <c r="Z1472" s="131" t="s">
        <v>3828</v>
      </c>
      <c r="AA1472" s="124"/>
      <c r="AB1472" s="132"/>
      <c r="AC1472" s="133"/>
      <c r="AD1472" s="134"/>
      <c r="AE1472" s="133"/>
      <c r="AF1472" s="135" t="str">
        <f t="array" ref="AF1472">xlookup($E:$E,'CLV2'!$A:$A,'CLV2'!E:E)</f>
        <v>2.FRUITS</v>
      </c>
      <c r="AG1472" s="135" t="str">
        <f t="shared" si="10"/>
        <v>KG</v>
      </c>
      <c r="AH1472" s="136">
        <f t="shared" si="11"/>
        <v>0.00487804878</v>
      </c>
      <c r="AI1472" s="137">
        <f t="array" ref="AI1472">XLOOKUP(E1472,'Đơn giá'!A:A,'Đơn giá'!D:D)</f>
        <v>35000</v>
      </c>
      <c r="AJ1472" s="138">
        <f t="shared" si="12"/>
        <v>700</v>
      </c>
      <c r="AK1472" s="138">
        <f t="shared" si="13"/>
        <v>700</v>
      </c>
      <c r="AL1472" s="138">
        <f t="shared" si="14"/>
        <v>0</v>
      </c>
      <c r="AM1472" s="138">
        <f t="shared" si="15"/>
        <v>0</v>
      </c>
      <c r="AN1472" s="138">
        <f t="shared" si="16"/>
        <v>0</v>
      </c>
      <c r="AO1472" s="139" t="str">
        <f t="array" ref="AO1472">XLOOKUP($D:$D,'DS ST'!$J:$J,'DS ST'!K:K)</f>
        <v>SC011310 - Hồ Xuân Thịnh</v>
      </c>
      <c r="AP1472" s="139" t="str">
        <f t="array" ref="AP1472">XLOOKUP($D:$D,'DS ST'!$J:$J,'DS ST'!L:L)</f>
        <v>Nguyễn Thị Cà</v>
      </c>
      <c r="AQ1472" s="139" t="str">
        <f t="array" ref="AQ1472">XLOOKUP($D:$D,'DS ST'!$J:$J,'DS ST'!M:M)</f>
        <v>HCM 021</v>
      </c>
      <c r="AR1472" s="140"/>
      <c r="AS1472" s="140"/>
      <c r="AT1472" s="135" t="str">
        <f t="array" ref="AT1472">xlookup($E:$E,'CLV2'!$A:$A,'CLV2'!$F:$F)</f>
        <v>3.LOCAL FRUITS</v>
      </c>
      <c r="AU1472" s="135" t="str">
        <f t="array" ref="AU1472">xlookup($E:$E,'CLV2'!$A:$A,'CLV2'!$G:$G)</f>
        <v>4.Mận Roi</v>
      </c>
      <c r="AV1472" s="142"/>
      <c r="AW1472" s="143"/>
      <c r="AX1472" s="144"/>
    </row>
    <row r="1473" ht="22.5" customHeight="1">
      <c r="A1473" s="113"/>
      <c r="B1473" s="114">
        <v>46237.0</v>
      </c>
      <c r="C1473" s="115" t="s">
        <v>145</v>
      </c>
      <c r="D1473" s="116" t="str">
        <f>VLOOKUP(C1473,'DS ST'!A:B,2,0)</f>
        <v>A105</v>
      </c>
      <c r="E1473" s="117">
        <v>1101366.0</v>
      </c>
      <c r="F1473" s="115" t="s">
        <v>1804</v>
      </c>
      <c r="G1473" s="115" t="s">
        <v>104</v>
      </c>
      <c r="H1473" s="118">
        <v>4.0</v>
      </c>
      <c r="I1473" s="118">
        <v>3.94</v>
      </c>
      <c r="J1473" s="119">
        <f t="shared" si="4"/>
        <v>0.06</v>
      </c>
      <c r="K1473" s="115" t="s">
        <v>6098</v>
      </c>
      <c r="L1473" s="121" t="str">
        <f t="shared" si="5"/>
        <v>PT16085301101366</v>
      </c>
      <c r="M1473" s="219" t="s">
        <v>6099</v>
      </c>
      <c r="N1473" s="122">
        <v>0.06000000000000005</v>
      </c>
      <c r="O1473" s="122"/>
      <c r="P1473" s="119">
        <f t="shared" si="6"/>
        <v>0</v>
      </c>
      <c r="Q1473" s="124"/>
      <c r="R1473" s="124"/>
      <c r="S1473" s="124"/>
      <c r="T1473" s="125"/>
      <c r="U1473" s="126" t="s">
        <v>697</v>
      </c>
      <c r="V1473" s="127" t="s">
        <v>492</v>
      </c>
      <c r="W1473" s="129" t="str">
        <f t="shared" si="7"/>
        <v>Hao hụt</v>
      </c>
      <c r="X1473" s="129" t="str">
        <f t="shared" si="73"/>
        <v/>
      </c>
      <c r="Y1473" s="154" t="s">
        <v>499</v>
      </c>
      <c r="Z1473" s="131" t="s">
        <v>3828</v>
      </c>
      <c r="AA1473" s="124"/>
      <c r="AB1473" s="132"/>
      <c r="AC1473" s="133"/>
      <c r="AD1473" s="134"/>
      <c r="AE1473" s="133"/>
      <c r="AF1473" s="135" t="str">
        <f t="array" ref="AF1473">xlookup($E:$E,'CLV2'!$A:$A,'CLV2'!E:E)</f>
        <v>2.VEGETABLES</v>
      </c>
      <c r="AG1473" s="135" t="str">
        <f t="shared" si="10"/>
        <v>KG</v>
      </c>
      <c r="AH1473" s="136">
        <f t="shared" si="11"/>
        <v>0.015</v>
      </c>
      <c r="AI1473" s="137">
        <f t="array" ref="AI1473">XLOOKUP(E1473,'Đơn giá'!A:A,'Đơn giá'!D:D)</f>
        <v>55000</v>
      </c>
      <c r="AJ1473" s="138">
        <f t="shared" si="12"/>
        <v>3300</v>
      </c>
      <c r="AK1473" s="138">
        <f t="shared" si="13"/>
        <v>3300</v>
      </c>
      <c r="AL1473" s="138">
        <f t="shared" si="14"/>
        <v>0</v>
      </c>
      <c r="AM1473" s="138">
        <f t="shared" si="15"/>
        <v>0</v>
      </c>
      <c r="AN1473" s="138">
        <f t="shared" si="16"/>
        <v>0</v>
      </c>
      <c r="AO1473" s="139" t="str">
        <f t="array" ref="AO1473">XLOOKUP($D:$D,'DS ST'!$J:$J,'DS ST'!K:K)</f>
        <v>SC011310 - Hồ Xuân Thịnh</v>
      </c>
      <c r="AP1473" s="139" t="str">
        <f t="array" ref="AP1473">XLOOKUP($D:$D,'DS ST'!$J:$J,'DS ST'!L:L)</f>
        <v>Nguyễn Thị Cà</v>
      </c>
      <c r="AQ1473" s="139" t="str">
        <f t="array" ref="AQ1473">XLOOKUP($D:$D,'DS ST'!$J:$J,'DS ST'!M:M)</f>
        <v>HCM 021</v>
      </c>
      <c r="AR1473" s="140"/>
      <c r="AS1473" s="140"/>
      <c r="AT1473" s="135" t="str">
        <f t="array" ref="AT1473">xlookup($E:$E,'CLV2'!$A:$A,'CLV2'!$F:$F)</f>
        <v>3.LEAFY VEGGIES</v>
      </c>
      <c r="AU1473" s="135" t="str">
        <f t="array" ref="AU1473">xlookup($E:$E,'CLV2'!$A:$A,'CLV2'!$G:$G)</f>
        <v>4.Rau Ăn Bông</v>
      </c>
      <c r="AV1473" s="142"/>
      <c r="AW1473" s="143"/>
      <c r="AX1473" s="144"/>
    </row>
    <row r="1474" ht="22.5" customHeight="1">
      <c r="A1474" s="113"/>
      <c r="B1474" s="114">
        <v>46237.0</v>
      </c>
      <c r="C1474" s="115" t="s">
        <v>479</v>
      </c>
      <c r="D1474" s="116" t="str">
        <f>VLOOKUP(C1474,'DS ST'!A:B,2,0)</f>
        <v>A151</v>
      </c>
      <c r="E1474" s="117">
        <v>1101079.0</v>
      </c>
      <c r="F1474" s="115" t="s">
        <v>2047</v>
      </c>
      <c r="G1474" s="115" t="s">
        <v>104</v>
      </c>
      <c r="H1474" s="118">
        <v>3.1</v>
      </c>
      <c r="I1474" s="118">
        <v>3.09</v>
      </c>
      <c r="J1474" s="119">
        <f t="shared" si="4"/>
        <v>0.01</v>
      </c>
      <c r="K1474" s="115" t="s">
        <v>6100</v>
      </c>
      <c r="L1474" s="121" t="str">
        <f t="shared" si="5"/>
        <v>PT16085251101079</v>
      </c>
      <c r="M1474" s="219" t="s">
        <v>6101</v>
      </c>
      <c r="N1474" s="122">
        <v>0.010000000000000231</v>
      </c>
      <c r="O1474" s="122"/>
      <c r="P1474" s="119">
        <f t="shared" si="6"/>
        <v>0</v>
      </c>
      <c r="Q1474" s="124"/>
      <c r="R1474" s="124"/>
      <c r="S1474" s="124"/>
      <c r="T1474" s="125"/>
      <c r="U1474" s="126" t="s">
        <v>697</v>
      </c>
      <c r="V1474" s="127" t="s">
        <v>492</v>
      </c>
      <c r="W1474" s="129" t="str">
        <f t="shared" si="7"/>
        <v>Hao hụt</v>
      </c>
      <c r="X1474" s="129" t="str">
        <f t="shared" si="73"/>
        <v/>
      </c>
      <c r="Y1474" s="154" t="s">
        <v>499</v>
      </c>
      <c r="Z1474" s="131" t="s">
        <v>3828</v>
      </c>
      <c r="AA1474" s="124"/>
      <c r="AB1474" s="132"/>
      <c r="AC1474" s="133"/>
      <c r="AD1474" s="134"/>
      <c r="AE1474" s="133"/>
      <c r="AF1474" s="135" t="str">
        <f t="array" ref="AF1474">xlookup($E:$E,'CLV2'!$A:$A,'CLV2'!E:E)</f>
        <v>2.FRUITS</v>
      </c>
      <c r="AG1474" s="135" t="str">
        <f t="shared" si="10"/>
        <v>KG</v>
      </c>
      <c r="AH1474" s="136">
        <f t="shared" si="11"/>
        <v>0.003225806452</v>
      </c>
      <c r="AI1474" s="137">
        <f t="array" ref="AI1474">XLOOKUP(E1474,'Đơn giá'!A:A,'Đơn giá'!D:D)</f>
        <v>69416</v>
      </c>
      <c r="AJ1474" s="138">
        <f t="shared" si="12"/>
        <v>694.16</v>
      </c>
      <c r="AK1474" s="138">
        <f t="shared" si="13"/>
        <v>694.16</v>
      </c>
      <c r="AL1474" s="138">
        <f t="shared" si="14"/>
        <v>0</v>
      </c>
      <c r="AM1474" s="138">
        <f t="shared" si="15"/>
        <v>0</v>
      </c>
      <c r="AN1474" s="138">
        <f t="shared" si="16"/>
        <v>0</v>
      </c>
      <c r="AO1474" s="139" t="str">
        <f t="array" ref="AO1474">XLOOKUP($D:$D,'DS ST'!$J:$J,'DS ST'!K:K)</f>
        <v>SC006437 - Lê Ngọc Thảo</v>
      </c>
      <c r="AP1474" s="139" t="str">
        <f t="array" ref="AP1474">XLOOKUP($D:$D,'DS ST'!$J:$J,'DS ST'!L:L)</f>
        <v>Nguyễn Thị Cà</v>
      </c>
      <c r="AQ1474" s="139" t="str">
        <f t="array" ref="AQ1474">XLOOKUP($D:$D,'DS ST'!$J:$J,'DS ST'!M:M)</f>
        <v>HCM 008</v>
      </c>
      <c r="AR1474" s="140"/>
      <c r="AS1474" s="140"/>
      <c r="AT1474" s="135" t="str">
        <f t="array" ref="AT1474">xlookup($E:$E,'CLV2'!$A:$A,'CLV2'!$F:$F)</f>
        <v>3.LOCAL FRUITS</v>
      </c>
      <c r="AU1474" s="135" t="str">
        <f t="array" ref="AU1474">xlookup($E:$E,'CLV2'!$A:$A,'CLV2'!$G:$G)</f>
        <v>4.Bơ</v>
      </c>
      <c r="AV1474" s="142"/>
      <c r="AW1474" s="143"/>
      <c r="AX1474" s="144"/>
    </row>
    <row r="1475" ht="22.5" customHeight="1">
      <c r="A1475" s="113"/>
      <c r="B1475" s="114">
        <v>46237.0</v>
      </c>
      <c r="C1475" s="115" t="s">
        <v>479</v>
      </c>
      <c r="D1475" s="116" t="str">
        <f>VLOOKUP(C1475,'DS ST'!A:B,2,0)</f>
        <v>A151</v>
      </c>
      <c r="E1475" s="117">
        <v>1101318.0</v>
      </c>
      <c r="F1475" s="115" t="s">
        <v>1036</v>
      </c>
      <c r="G1475" s="115" t="s">
        <v>104</v>
      </c>
      <c r="H1475" s="118">
        <v>4.1</v>
      </c>
      <c r="I1475" s="118">
        <v>4.07</v>
      </c>
      <c r="J1475" s="119">
        <f t="shared" si="4"/>
        <v>0.03</v>
      </c>
      <c r="K1475" s="115" t="s">
        <v>6100</v>
      </c>
      <c r="L1475" s="121" t="str">
        <f t="shared" si="5"/>
        <v>PT16085251101318</v>
      </c>
      <c r="M1475" s="219" t="s">
        <v>6101</v>
      </c>
      <c r="N1475" s="122">
        <v>0.02999999999999936</v>
      </c>
      <c r="O1475" s="122"/>
      <c r="P1475" s="119">
        <f t="shared" si="6"/>
        <v>0</v>
      </c>
      <c r="Q1475" s="124"/>
      <c r="R1475" s="124"/>
      <c r="S1475" s="124"/>
      <c r="T1475" s="125"/>
      <c r="U1475" s="126" t="s">
        <v>697</v>
      </c>
      <c r="V1475" s="127" t="s">
        <v>492</v>
      </c>
      <c r="W1475" s="129" t="str">
        <f t="shared" si="7"/>
        <v>Hao hụt</v>
      </c>
      <c r="X1475" s="129" t="str">
        <f t="shared" si="73"/>
        <v/>
      </c>
      <c r="Y1475" s="154" t="s">
        <v>499</v>
      </c>
      <c r="Z1475" s="131" t="s">
        <v>3828</v>
      </c>
      <c r="AA1475" s="124"/>
      <c r="AB1475" s="132"/>
      <c r="AC1475" s="133"/>
      <c r="AD1475" s="134"/>
      <c r="AE1475" s="133"/>
      <c r="AF1475" s="135" t="str">
        <f t="array" ref="AF1475">xlookup($E:$E,'CLV2'!$A:$A,'CLV2'!E:E)</f>
        <v>2.FRUITS</v>
      </c>
      <c r="AG1475" s="135" t="str">
        <f t="shared" si="10"/>
        <v>KG</v>
      </c>
      <c r="AH1475" s="136">
        <f t="shared" si="11"/>
        <v>0.007317073171</v>
      </c>
      <c r="AI1475" s="137">
        <f t="array" ref="AI1475">XLOOKUP(E1475,'Đơn giá'!A:A,'Đơn giá'!D:D)</f>
        <v>35000</v>
      </c>
      <c r="AJ1475" s="138">
        <f t="shared" si="12"/>
        <v>1050</v>
      </c>
      <c r="AK1475" s="138">
        <f t="shared" si="13"/>
        <v>1050</v>
      </c>
      <c r="AL1475" s="138">
        <f t="shared" si="14"/>
        <v>0</v>
      </c>
      <c r="AM1475" s="138">
        <f t="shared" si="15"/>
        <v>0</v>
      </c>
      <c r="AN1475" s="138">
        <f t="shared" si="16"/>
        <v>0</v>
      </c>
      <c r="AO1475" s="139" t="str">
        <f t="array" ref="AO1475">XLOOKUP($D:$D,'DS ST'!$J:$J,'DS ST'!K:K)</f>
        <v>SC006437 - Lê Ngọc Thảo</v>
      </c>
      <c r="AP1475" s="139" t="str">
        <f t="array" ref="AP1475">XLOOKUP($D:$D,'DS ST'!$J:$J,'DS ST'!L:L)</f>
        <v>Nguyễn Thị Cà</v>
      </c>
      <c r="AQ1475" s="139" t="str">
        <f t="array" ref="AQ1475">XLOOKUP($D:$D,'DS ST'!$J:$J,'DS ST'!M:M)</f>
        <v>HCM 008</v>
      </c>
      <c r="AR1475" s="140"/>
      <c r="AS1475" s="140"/>
      <c r="AT1475" s="135" t="str">
        <f t="array" ref="AT1475">xlookup($E:$E,'CLV2'!$A:$A,'CLV2'!$F:$F)</f>
        <v>3.LOCAL FRUITS</v>
      </c>
      <c r="AU1475" s="135" t="str">
        <f t="array" ref="AU1475">xlookup($E:$E,'CLV2'!$A:$A,'CLV2'!$G:$G)</f>
        <v>4.Mận Roi</v>
      </c>
      <c r="AV1475" s="142"/>
      <c r="AW1475" s="143"/>
      <c r="AX1475" s="144"/>
    </row>
    <row r="1476" ht="22.5" customHeight="1">
      <c r="A1476" s="113"/>
      <c r="B1476" s="114">
        <v>46237.0</v>
      </c>
      <c r="C1476" s="115" t="s">
        <v>479</v>
      </c>
      <c r="D1476" s="116" t="str">
        <f>VLOOKUP(C1476,'DS ST'!A:B,2,0)</f>
        <v>A151</v>
      </c>
      <c r="E1476" s="117">
        <v>1101366.0</v>
      </c>
      <c r="F1476" s="115" t="s">
        <v>1804</v>
      </c>
      <c r="G1476" s="115" t="s">
        <v>104</v>
      </c>
      <c r="H1476" s="118">
        <v>4.0</v>
      </c>
      <c r="I1476" s="118">
        <v>3.92</v>
      </c>
      <c r="J1476" s="119">
        <f t="shared" si="4"/>
        <v>0.08</v>
      </c>
      <c r="K1476" s="115" t="s">
        <v>6100</v>
      </c>
      <c r="L1476" s="121" t="str">
        <f t="shared" si="5"/>
        <v>PT16085251101366</v>
      </c>
      <c r="M1476" s="219" t="s">
        <v>6101</v>
      </c>
      <c r="N1476" s="122">
        <v>0.08000000000000007</v>
      </c>
      <c r="O1476" s="122"/>
      <c r="P1476" s="119">
        <f t="shared" si="6"/>
        <v>0</v>
      </c>
      <c r="Q1476" s="124"/>
      <c r="R1476" s="124"/>
      <c r="S1476" s="124"/>
      <c r="T1476" s="125"/>
      <c r="U1476" s="126" t="s">
        <v>697</v>
      </c>
      <c r="V1476" s="127" t="s">
        <v>492</v>
      </c>
      <c r="W1476" s="129" t="str">
        <f t="shared" si="7"/>
        <v>Hao hụt</v>
      </c>
      <c r="X1476" s="129" t="str">
        <f t="shared" si="73"/>
        <v/>
      </c>
      <c r="Y1476" s="154" t="s">
        <v>499</v>
      </c>
      <c r="Z1476" s="131" t="s">
        <v>3828</v>
      </c>
      <c r="AA1476" s="124"/>
      <c r="AB1476" s="132"/>
      <c r="AC1476" s="133"/>
      <c r="AD1476" s="134"/>
      <c r="AE1476" s="133"/>
      <c r="AF1476" s="135" t="str">
        <f t="array" ref="AF1476">xlookup($E:$E,'CLV2'!$A:$A,'CLV2'!E:E)</f>
        <v>2.VEGETABLES</v>
      </c>
      <c r="AG1476" s="135" t="str">
        <f t="shared" si="10"/>
        <v>KG</v>
      </c>
      <c r="AH1476" s="136">
        <f t="shared" si="11"/>
        <v>0.02</v>
      </c>
      <c r="AI1476" s="137">
        <f t="array" ref="AI1476">XLOOKUP(E1476,'Đơn giá'!A:A,'Đơn giá'!D:D)</f>
        <v>55000</v>
      </c>
      <c r="AJ1476" s="138">
        <f t="shared" si="12"/>
        <v>4400</v>
      </c>
      <c r="AK1476" s="138">
        <f t="shared" si="13"/>
        <v>4400</v>
      </c>
      <c r="AL1476" s="138">
        <f t="shared" si="14"/>
        <v>0</v>
      </c>
      <c r="AM1476" s="138">
        <f t="shared" si="15"/>
        <v>0</v>
      </c>
      <c r="AN1476" s="138">
        <f t="shared" si="16"/>
        <v>0</v>
      </c>
      <c r="AO1476" s="139" t="str">
        <f t="array" ref="AO1476">XLOOKUP($D:$D,'DS ST'!$J:$J,'DS ST'!K:K)</f>
        <v>SC006437 - Lê Ngọc Thảo</v>
      </c>
      <c r="AP1476" s="139" t="str">
        <f t="array" ref="AP1476">XLOOKUP($D:$D,'DS ST'!$J:$J,'DS ST'!L:L)</f>
        <v>Nguyễn Thị Cà</v>
      </c>
      <c r="AQ1476" s="139" t="str">
        <f t="array" ref="AQ1476">XLOOKUP($D:$D,'DS ST'!$J:$J,'DS ST'!M:M)</f>
        <v>HCM 008</v>
      </c>
      <c r="AR1476" s="140"/>
      <c r="AS1476" s="140"/>
      <c r="AT1476" s="135" t="str">
        <f t="array" ref="AT1476">xlookup($E:$E,'CLV2'!$A:$A,'CLV2'!$F:$F)</f>
        <v>3.LEAFY VEGGIES</v>
      </c>
      <c r="AU1476" s="135" t="str">
        <f t="array" ref="AU1476">xlookup($E:$E,'CLV2'!$A:$A,'CLV2'!$G:$G)</f>
        <v>4.Rau Ăn Bông</v>
      </c>
      <c r="AV1476" s="142"/>
      <c r="AW1476" s="143"/>
      <c r="AX1476" s="144"/>
    </row>
    <row r="1477" ht="22.5" customHeight="1">
      <c r="A1477" s="113"/>
      <c r="B1477" s="114">
        <v>46237.0</v>
      </c>
      <c r="C1477" s="115" t="s">
        <v>479</v>
      </c>
      <c r="D1477" s="116" t="str">
        <f>VLOOKUP(C1477,'DS ST'!A:B,2,0)</f>
        <v>A151</v>
      </c>
      <c r="E1477" s="117">
        <v>1101592.0</v>
      </c>
      <c r="F1477" s="115" t="s">
        <v>1161</v>
      </c>
      <c r="G1477" s="115" t="s">
        <v>104</v>
      </c>
      <c r="H1477" s="118">
        <v>10.1</v>
      </c>
      <c r="I1477" s="118">
        <v>9.54</v>
      </c>
      <c r="J1477" s="119">
        <f t="shared" si="4"/>
        <v>0.56</v>
      </c>
      <c r="K1477" s="115" t="s">
        <v>6100</v>
      </c>
      <c r="L1477" s="121" t="str">
        <f t="shared" si="5"/>
        <v>PT16085251101592</v>
      </c>
      <c r="M1477" s="219" t="s">
        <v>6101</v>
      </c>
      <c r="N1477" s="122">
        <v>0.5600000000000005</v>
      </c>
      <c r="O1477" s="122"/>
      <c r="P1477" s="119">
        <f t="shared" si="6"/>
        <v>0</v>
      </c>
      <c r="Q1477" s="124"/>
      <c r="R1477" s="124"/>
      <c r="S1477" s="124"/>
      <c r="T1477" s="125"/>
      <c r="U1477" s="126" t="s">
        <v>697</v>
      </c>
      <c r="V1477" s="127" t="s">
        <v>492</v>
      </c>
      <c r="W1477" s="129" t="str">
        <f t="shared" si="7"/>
        <v>Hao hụt</v>
      </c>
      <c r="X1477" s="129" t="str">
        <f t="shared" si="73"/>
        <v/>
      </c>
      <c r="Y1477" s="154" t="s">
        <v>499</v>
      </c>
      <c r="Z1477" s="131" t="s">
        <v>3828</v>
      </c>
      <c r="AA1477" s="124"/>
      <c r="AB1477" s="132"/>
      <c r="AC1477" s="133"/>
      <c r="AD1477" s="134"/>
      <c r="AE1477" s="133"/>
      <c r="AF1477" s="135" t="str">
        <f t="array" ref="AF1477">xlookup($E:$E,'CLV2'!$A:$A,'CLV2'!E:E)</f>
        <v>2.FRUITS</v>
      </c>
      <c r="AG1477" s="135" t="str">
        <f t="shared" si="10"/>
        <v>KG</v>
      </c>
      <c r="AH1477" s="136">
        <f t="shared" si="11"/>
        <v>0.05544554455</v>
      </c>
      <c r="AI1477" s="137">
        <f t="array" ref="AI1477">XLOOKUP(E1477,'Đơn giá'!A:A,'Đơn giá'!D:D)</f>
        <v>73000</v>
      </c>
      <c r="AJ1477" s="138">
        <f t="shared" si="12"/>
        <v>40880</v>
      </c>
      <c r="AK1477" s="138">
        <f t="shared" si="13"/>
        <v>40880</v>
      </c>
      <c r="AL1477" s="138">
        <f t="shared" si="14"/>
        <v>0</v>
      </c>
      <c r="AM1477" s="138">
        <f t="shared" si="15"/>
        <v>0</v>
      </c>
      <c r="AN1477" s="138">
        <f t="shared" si="16"/>
        <v>0</v>
      </c>
      <c r="AO1477" s="139" t="str">
        <f t="array" ref="AO1477">XLOOKUP($D:$D,'DS ST'!$J:$J,'DS ST'!K:K)</f>
        <v>SC006437 - Lê Ngọc Thảo</v>
      </c>
      <c r="AP1477" s="139" t="str">
        <f t="array" ref="AP1477">XLOOKUP($D:$D,'DS ST'!$J:$J,'DS ST'!L:L)</f>
        <v>Nguyễn Thị Cà</v>
      </c>
      <c r="AQ1477" s="139" t="str">
        <f t="array" ref="AQ1477">XLOOKUP($D:$D,'DS ST'!$J:$J,'DS ST'!M:M)</f>
        <v>HCM 008</v>
      </c>
      <c r="AR1477" s="140"/>
      <c r="AS1477" s="140"/>
      <c r="AT1477" s="135" t="str">
        <f t="array" ref="AT1477">xlookup($E:$E,'CLV2'!$A:$A,'CLV2'!$F:$F)</f>
        <v>3.LOCAL FRUITS</v>
      </c>
      <c r="AU1477" s="135" t="str">
        <f t="array" ref="AU1477">xlookup($E:$E,'CLV2'!$A:$A,'CLV2'!$G:$G)</f>
        <v>4.Sầu Riêng</v>
      </c>
      <c r="AV1477" s="142"/>
      <c r="AW1477" s="143"/>
      <c r="AX1477" s="144"/>
    </row>
    <row r="1478" ht="22.5" customHeight="1">
      <c r="A1478" s="113"/>
      <c r="B1478" s="114">
        <v>46237.0</v>
      </c>
      <c r="C1478" s="115" t="s">
        <v>612</v>
      </c>
      <c r="D1478" s="116" t="str">
        <f>VLOOKUP(C1478,'DS ST'!A:B,2,0)</f>
        <v>NVT</v>
      </c>
      <c r="E1478" s="117">
        <v>1101079.0</v>
      </c>
      <c r="F1478" s="115" t="s">
        <v>2047</v>
      </c>
      <c r="G1478" s="115" t="s">
        <v>104</v>
      </c>
      <c r="H1478" s="118">
        <v>3.1</v>
      </c>
      <c r="I1478" s="118">
        <v>3.08</v>
      </c>
      <c r="J1478" s="119">
        <f t="shared" si="4"/>
        <v>0.02</v>
      </c>
      <c r="K1478" s="115" t="s">
        <v>6102</v>
      </c>
      <c r="L1478" s="121" t="str">
        <f t="shared" si="5"/>
        <v>PT16085241101079</v>
      </c>
      <c r="M1478" s="219" t="s">
        <v>6103</v>
      </c>
      <c r="N1478" s="122">
        <v>0.020000000000000018</v>
      </c>
      <c r="O1478" s="122"/>
      <c r="P1478" s="119">
        <f t="shared" si="6"/>
        <v>0</v>
      </c>
      <c r="Q1478" s="124"/>
      <c r="R1478" s="124"/>
      <c r="S1478" s="124"/>
      <c r="T1478" s="125"/>
      <c r="U1478" s="126" t="s">
        <v>697</v>
      </c>
      <c r="V1478" s="127" t="s">
        <v>492</v>
      </c>
      <c r="W1478" s="129" t="str">
        <f t="shared" si="7"/>
        <v>Hao hụt</v>
      </c>
      <c r="X1478" s="129" t="str">
        <f t="shared" si="73"/>
        <v/>
      </c>
      <c r="Y1478" s="154" t="s">
        <v>499</v>
      </c>
      <c r="Z1478" s="131" t="s">
        <v>3828</v>
      </c>
      <c r="AA1478" s="124"/>
      <c r="AB1478" s="132"/>
      <c r="AC1478" s="133"/>
      <c r="AD1478" s="134"/>
      <c r="AE1478" s="133"/>
      <c r="AF1478" s="135" t="str">
        <f t="array" ref="AF1478">xlookup($E:$E,'CLV2'!$A:$A,'CLV2'!E:E)</f>
        <v>2.FRUITS</v>
      </c>
      <c r="AG1478" s="135" t="str">
        <f t="shared" si="10"/>
        <v>KG</v>
      </c>
      <c r="AH1478" s="136">
        <f t="shared" si="11"/>
        <v>0.006451612903</v>
      </c>
      <c r="AI1478" s="137">
        <f t="array" ref="AI1478">XLOOKUP(E1478,'Đơn giá'!A:A,'Đơn giá'!D:D)</f>
        <v>69416</v>
      </c>
      <c r="AJ1478" s="138">
        <f t="shared" si="12"/>
        <v>1388.32</v>
      </c>
      <c r="AK1478" s="138">
        <f t="shared" si="13"/>
        <v>1388.32</v>
      </c>
      <c r="AL1478" s="138">
        <f t="shared" si="14"/>
        <v>0</v>
      </c>
      <c r="AM1478" s="138">
        <f t="shared" si="15"/>
        <v>0</v>
      </c>
      <c r="AN1478" s="138">
        <f t="shared" si="16"/>
        <v>0</v>
      </c>
      <c r="AO1478" s="139" t="str">
        <f t="array" ref="AO1478">XLOOKUP($D:$D,'DS ST'!$J:$J,'DS ST'!K:K)</f>
        <v>SC002203 - Nguyễn Thị Ngọc Bích</v>
      </c>
      <c r="AP1478" s="139" t="str">
        <f t="array" ref="AP1478">XLOOKUP($D:$D,'DS ST'!$J:$J,'DS ST'!L:L)</f>
        <v>Nguyễn Thị Cà</v>
      </c>
      <c r="AQ1478" s="139" t="str">
        <f t="array" ref="AQ1478">XLOOKUP($D:$D,'DS ST'!$J:$J,'DS ST'!M:M)</f>
        <v>HCM 005</v>
      </c>
      <c r="AR1478" s="140"/>
      <c r="AS1478" s="140"/>
      <c r="AT1478" s="135" t="str">
        <f t="array" ref="AT1478">xlookup($E:$E,'CLV2'!$A:$A,'CLV2'!$F:$F)</f>
        <v>3.LOCAL FRUITS</v>
      </c>
      <c r="AU1478" s="135" t="str">
        <f t="array" ref="AU1478">xlookup($E:$E,'CLV2'!$A:$A,'CLV2'!$G:$G)</f>
        <v>4.Bơ</v>
      </c>
      <c r="AV1478" s="142"/>
      <c r="AW1478" s="143"/>
      <c r="AX1478" s="144"/>
    </row>
    <row r="1479" ht="22.5" customHeight="1">
      <c r="A1479" s="113"/>
      <c r="B1479" s="114">
        <v>46237.0</v>
      </c>
      <c r="C1479" s="115" t="s">
        <v>612</v>
      </c>
      <c r="D1479" s="116" t="str">
        <f>VLOOKUP(C1479,'DS ST'!A:B,2,0)</f>
        <v>NVT</v>
      </c>
      <c r="E1479" s="117">
        <v>1101318.0</v>
      </c>
      <c r="F1479" s="115" t="s">
        <v>1036</v>
      </c>
      <c r="G1479" s="115" t="s">
        <v>104</v>
      </c>
      <c r="H1479" s="118">
        <v>4.1</v>
      </c>
      <c r="I1479" s="118">
        <v>4.08</v>
      </c>
      <c r="J1479" s="119">
        <f t="shared" si="4"/>
        <v>0.02</v>
      </c>
      <c r="K1479" s="115" t="s">
        <v>6102</v>
      </c>
      <c r="L1479" s="121" t="str">
        <f t="shared" si="5"/>
        <v>PT16085241101318</v>
      </c>
      <c r="M1479" s="219" t="s">
        <v>6103</v>
      </c>
      <c r="N1479" s="122">
        <v>0.019999999999999574</v>
      </c>
      <c r="O1479" s="122"/>
      <c r="P1479" s="119">
        <f t="shared" si="6"/>
        <v>0</v>
      </c>
      <c r="Q1479" s="124"/>
      <c r="R1479" s="124"/>
      <c r="S1479" s="124"/>
      <c r="T1479" s="125"/>
      <c r="U1479" s="126" t="s">
        <v>697</v>
      </c>
      <c r="V1479" s="127" t="s">
        <v>492</v>
      </c>
      <c r="W1479" s="129" t="str">
        <f t="shared" si="7"/>
        <v>Hao hụt</v>
      </c>
      <c r="X1479" s="129" t="str">
        <f t="shared" si="73"/>
        <v/>
      </c>
      <c r="Y1479" s="154" t="s">
        <v>499</v>
      </c>
      <c r="Z1479" s="131" t="s">
        <v>3828</v>
      </c>
      <c r="AA1479" s="124"/>
      <c r="AB1479" s="132"/>
      <c r="AC1479" s="133"/>
      <c r="AD1479" s="134"/>
      <c r="AE1479" s="133"/>
      <c r="AF1479" s="135" t="str">
        <f t="array" ref="AF1479">xlookup($E:$E,'CLV2'!$A:$A,'CLV2'!E:E)</f>
        <v>2.FRUITS</v>
      </c>
      <c r="AG1479" s="135" t="str">
        <f t="shared" si="10"/>
        <v>KG</v>
      </c>
      <c r="AH1479" s="136">
        <f t="shared" si="11"/>
        <v>0.00487804878</v>
      </c>
      <c r="AI1479" s="137">
        <f t="array" ref="AI1479">XLOOKUP(E1479,'Đơn giá'!A:A,'Đơn giá'!D:D)</f>
        <v>35000</v>
      </c>
      <c r="AJ1479" s="138">
        <f t="shared" si="12"/>
        <v>700</v>
      </c>
      <c r="AK1479" s="138">
        <f t="shared" si="13"/>
        <v>700</v>
      </c>
      <c r="AL1479" s="138">
        <f t="shared" si="14"/>
        <v>0</v>
      </c>
      <c r="AM1479" s="138">
        <f t="shared" si="15"/>
        <v>0</v>
      </c>
      <c r="AN1479" s="138">
        <f t="shared" si="16"/>
        <v>0</v>
      </c>
      <c r="AO1479" s="139" t="str">
        <f t="array" ref="AO1479">XLOOKUP($D:$D,'DS ST'!$J:$J,'DS ST'!K:K)</f>
        <v>SC002203 - Nguyễn Thị Ngọc Bích</v>
      </c>
      <c r="AP1479" s="139" t="str">
        <f t="array" ref="AP1479">XLOOKUP($D:$D,'DS ST'!$J:$J,'DS ST'!L:L)</f>
        <v>Nguyễn Thị Cà</v>
      </c>
      <c r="AQ1479" s="139" t="str">
        <f t="array" ref="AQ1479">XLOOKUP($D:$D,'DS ST'!$J:$J,'DS ST'!M:M)</f>
        <v>HCM 005</v>
      </c>
      <c r="AR1479" s="140"/>
      <c r="AS1479" s="140"/>
      <c r="AT1479" s="135" t="str">
        <f t="array" ref="AT1479">xlookup($E:$E,'CLV2'!$A:$A,'CLV2'!$F:$F)</f>
        <v>3.LOCAL FRUITS</v>
      </c>
      <c r="AU1479" s="135" t="str">
        <f t="array" ref="AU1479">xlookup($E:$E,'CLV2'!$A:$A,'CLV2'!$G:$G)</f>
        <v>4.Mận Roi</v>
      </c>
      <c r="AV1479" s="142"/>
      <c r="AW1479" s="143"/>
      <c r="AX1479" s="144"/>
    </row>
    <row r="1480" ht="22.5" customHeight="1">
      <c r="A1480" s="113"/>
      <c r="B1480" s="114">
        <v>46237.0</v>
      </c>
      <c r="C1480" s="115" t="s">
        <v>1003</v>
      </c>
      <c r="D1480" s="116" t="str">
        <f>VLOOKUP(C1480,'DS ST'!A:B,2,0)</f>
        <v>LPM</v>
      </c>
      <c r="E1480" s="117">
        <v>1101079.0</v>
      </c>
      <c r="F1480" s="115" t="s">
        <v>2047</v>
      </c>
      <c r="G1480" s="115" t="s">
        <v>104</v>
      </c>
      <c r="H1480" s="118">
        <v>3.1</v>
      </c>
      <c r="I1480" s="118">
        <v>3.08</v>
      </c>
      <c r="J1480" s="119">
        <f t="shared" si="4"/>
        <v>0.02</v>
      </c>
      <c r="K1480" s="115" t="s">
        <v>6104</v>
      </c>
      <c r="L1480" s="121" t="str">
        <f t="shared" si="5"/>
        <v>PT16085231101079</v>
      </c>
      <c r="M1480" s="219" t="s">
        <v>6105</v>
      </c>
      <c r="N1480" s="122">
        <v>0.020000000000000018</v>
      </c>
      <c r="O1480" s="122"/>
      <c r="P1480" s="119">
        <f t="shared" si="6"/>
        <v>0</v>
      </c>
      <c r="Q1480" s="124"/>
      <c r="R1480" s="124"/>
      <c r="S1480" s="124"/>
      <c r="T1480" s="125"/>
      <c r="U1480" s="126" t="s">
        <v>697</v>
      </c>
      <c r="V1480" s="127" t="s">
        <v>492</v>
      </c>
      <c r="W1480" s="129" t="str">
        <f t="shared" si="7"/>
        <v>Hao hụt</v>
      </c>
      <c r="X1480" s="129" t="str">
        <f t="shared" si="73"/>
        <v/>
      </c>
      <c r="Y1480" s="154" t="s">
        <v>499</v>
      </c>
      <c r="Z1480" s="131" t="s">
        <v>3828</v>
      </c>
      <c r="AA1480" s="124"/>
      <c r="AB1480" s="132"/>
      <c r="AC1480" s="133"/>
      <c r="AD1480" s="134"/>
      <c r="AE1480" s="133"/>
      <c r="AF1480" s="135" t="str">
        <f t="array" ref="AF1480">xlookup($E:$E,'CLV2'!$A:$A,'CLV2'!E:E)</f>
        <v>2.FRUITS</v>
      </c>
      <c r="AG1480" s="135" t="str">
        <f t="shared" si="10"/>
        <v>KG</v>
      </c>
      <c r="AH1480" s="136">
        <f t="shared" si="11"/>
        <v>0.006451612903</v>
      </c>
      <c r="AI1480" s="137">
        <f t="array" ref="AI1480">XLOOKUP(E1480,'Đơn giá'!A:A,'Đơn giá'!D:D)</f>
        <v>69416</v>
      </c>
      <c r="AJ1480" s="138">
        <f t="shared" si="12"/>
        <v>1388.32</v>
      </c>
      <c r="AK1480" s="138">
        <f t="shared" si="13"/>
        <v>1388.32</v>
      </c>
      <c r="AL1480" s="138">
        <f t="shared" si="14"/>
        <v>0</v>
      </c>
      <c r="AM1480" s="138">
        <f t="shared" si="15"/>
        <v>0</v>
      </c>
      <c r="AN1480" s="138">
        <f t="shared" si="16"/>
        <v>0</v>
      </c>
      <c r="AO1480" s="139" t="str">
        <f t="array" ref="AO1480">XLOOKUP($D:$D,'DS ST'!$J:$J,'DS ST'!K:K)</f>
        <v>SC002260 - Huỳnh Thị Tuyết Nhi</v>
      </c>
      <c r="AP1480" s="139" t="str">
        <f t="array" ref="AP1480">XLOOKUP($D:$D,'DS ST'!$J:$J,'DS ST'!L:L)</f>
        <v>Võ Thị Huệ</v>
      </c>
      <c r="AQ1480" s="139" t="str">
        <f t="array" ref="AQ1480">XLOOKUP($D:$D,'DS ST'!$J:$J,'DS ST'!M:M)</f>
        <v>HCM 002</v>
      </c>
      <c r="AR1480" s="140"/>
      <c r="AS1480" s="140"/>
      <c r="AT1480" s="135" t="str">
        <f t="array" ref="AT1480">xlookup($E:$E,'CLV2'!$A:$A,'CLV2'!$F:$F)</f>
        <v>3.LOCAL FRUITS</v>
      </c>
      <c r="AU1480" s="135" t="str">
        <f t="array" ref="AU1480">xlookup($E:$E,'CLV2'!$A:$A,'CLV2'!$G:$G)</f>
        <v>4.Bơ</v>
      </c>
      <c r="AV1480" s="142"/>
      <c r="AW1480" s="143"/>
      <c r="AX1480" s="144"/>
    </row>
    <row r="1481" ht="22.5" customHeight="1">
      <c r="A1481" s="113"/>
      <c r="B1481" s="114">
        <v>46237.0</v>
      </c>
      <c r="C1481" s="115" t="s">
        <v>1003</v>
      </c>
      <c r="D1481" s="116" t="str">
        <f>VLOOKUP(C1481,'DS ST'!A:B,2,0)</f>
        <v>LPM</v>
      </c>
      <c r="E1481" s="117">
        <v>1101366.0</v>
      </c>
      <c r="F1481" s="115" t="s">
        <v>1804</v>
      </c>
      <c r="G1481" s="115" t="s">
        <v>104</v>
      </c>
      <c r="H1481" s="118">
        <v>4.0</v>
      </c>
      <c r="I1481" s="118">
        <v>3.96</v>
      </c>
      <c r="J1481" s="119">
        <f t="shared" si="4"/>
        <v>0.04</v>
      </c>
      <c r="K1481" s="115" t="s">
        <v>6104</v>
      </c>
      <c r="L1481" s="121" t="str">
        <f t="shared" si="5"/>
        <v>PT16085231101366</v>
      </c>
      <c r="M1481" s="219" t="s">
        <v>6105</v>
      </c>
      <c r="N1481" s="122">
        <v>0.040000000000000036</v>
      </c>
      <c r="O1481" s="122"/>
      <c r="P1481" s="119">
        <f t="shared" si="6"/>
        <v>0</v>
      </c>
      <c r="Q1481" s="124"/>
      <c r="R1481" s="124"/>
      <c r="S1481" s="124"/>
      <c r="T1481" s="125"/>
      <c r="U1481" s="126" t="s">
        <v>697</v>
      </c>
      <c r="V1481" s="127" t="s">
        <v>492</v>
      </c>
      <c r="W1481" s="129" t="str">
        <f t="shared" si="7"/>
        <v>Hao hụt</v>
      </c>
      <c r="X1481" s="129" t="str">
        <f t="shared" si="73"/>
        <v/>
      </c>
      <c r="Y1481" s="154" t="s">
        <v>499</v>
      </c>
      <c r="Z1481" s="131" t="s">
        <v>3828</v>
      </c>
      <c r="AA1481" s="124"/>
      <c r="AB1481" s="132"/>
      <c r="AC1481" s="133"/>
      <c r="AD1481" s="134"/>
      <c r="AE1481" s="133"/>
      <c r="AF1481" s="135" t="str">
        <f t="array" ref="AF1481">xlookup($E:$E,'CLV2'!$A:$A,'CLV2'!E:E)</f>
        <v>2.VEGETABLES</v>
      </c>
      <c r="AG1481" s="135" t="str">
        <f t="shared" si="10"/>
        <v>KG</v>
      </c>
      <c r="AH1481" s="136">
        <f t="shared" si="11"/>
        <v>0.01</v>
      </c>
      <c r="AI1481" s="137">
        <f t="array" ref="AI1481">XLOOKUP(E1481,'Đơn giá'!A:A,'Đơn giá'!D:D)</f>
        <v>55000</v>
      </c>
      <c r="AJ1481" s="138">
        <f t="shared" si="12"/>
        <v>2200</v>
      </c>
      <c r="AK1481" s="138">
        <f t="shared" si="13"/>
        <v>2200</v>
      </c>
      <c r="AL1481" s="138">
        <f t="shared" si="14"/>
        <v>0</v>
      </c>
      <c r="AM1481" s="138">
        <f t="shared" si="15"/>
        <v>0</v>
      </c>
      <c r="AN1481" s="138">
        <f t="shared" si="16"/>
        <v>0</v>
      </c>
      <c r="AO1481" s="139" t="str">
        <f t="array" ref="AO1481">XLOOKUP($D:$D,'DS ST'!$J:$J,'DS ST'!K:K)</f>
        <v>SC002260 - Huỳnh Thị Tuyết Nhi</v>
      </c>
      <c r="AP1481" s="139" t="str">
        <f t="array" ref="AP1481">XLOOKUP($D:$D,'DS ST'!$J:$J,'DS ST'!L:L)</f>
        <v>Võ Thị Huệ</v>
      </c>
      <c r="AQ1481" s="139" t="str">
        <f t="array" ref="AQ1481">XLOOKUP($D:$D,'DS ST'!$J:$J,'DS ST'!M:M)</f>
        <v>HCM 002</v>
      </c>
      <c r="AR1481" s="140"/>
      <c r="AS1481" s="140"/>
      <c r="AT1481" s="135" t="str">
        <f t="array" ref="AT1481">xlookup($E:$E,'CLV2'!$A:$A,'CLV2'!$F:$F)</f>
        <v>3.LEAFY VEGGIES</v>
      </c>
      <c r="AU1481" s="135" t="str">
        <f t="array" ref="AU1481">xlookup($E:$E,'CLV2'!$A:$A,'CLV2'!$G:$G)</f>
        <v>4.Rau Ăn Bông</v>
      </c>
      <c r="AV1481" s="142"/>
      <c r="AW1481" s="143"/>
      <c r="AX1481" s="144"/>
    </row>
    <row r="1482" ht="22.5" customHeight="1">
      <c r="A1482" s="113"/>
      <c r="B1482" s="114">
        <v>46237.0</v>
      </c>
      <c r="C1482" s="115" t="s">
        <v>357</v>
      </c>
      <c r="D1482" s="116" t="str">
        <f>VLOOKUP(C1482,'DS ST'!A:B,2,0)</f>
        <v>A128</v>
      </c>
      <c r="E1482" s="117">
        <v>1101366.0</v>
      </c>
      <c r="F1482" s="115" t="s">
        <v>1804</v>
      </c>
      <c r="G1482" s="115" t="s">
        <v>104</v>
      </c>
      <c r="H1482" s="118">
        <v>4.0</v>
      </c>
      <c r="I1482" s="118">
        <v>3.9</v>
      </c>
      <c r="J1482" s="119">
        <f t="shared" si="4"/>
        <v>0.1</v>
      </c>
      <c r="K1482" s="115" t="s">
        <v>6106</v>
      </c>
      <c r="L1482" s="121" t="str">
        <f t="shared" si="5"/>
        <v>PT16085211101366</v>
      </c>
      <c r="M1482" s="219" t="s">
        <v>6107</v>
      </c>
      <c r="N1482" s="122">
        <v>0.10000000000000009</v>
      </c>
      <c r="O1482" s="122"/>
      <c r="P1482" s="119">
        <f t="shared" si="6"/>
        <v>0</v>
      </c>
      <c r="Q1482" s="124"/>
      <c r="R1482" s="124"/>
      <c r="S1482" s="124"/>
      <c r="T1482" s="125"/>
      <c r="U1482" s="126" t="s">
        <v>697</v>
      </c>
      <c r="V1482" s="127" t="s">
        <v>492</v>
      </c>
      <c r="W1482" s="129" t="str">
        <f t="shared" si="7"/>
        <v>Hao hụt</v>
      </c>
      <c r="X1482" s="129" t="str">
        <f t="shared" si="73"/>
        <v/>
      </c>
      <c r="Y1482" s="154" t="s">
        <v>499</v>
      </c>
      <c r="Z1482" s="131" t="s">
        <v>3828</v>
      </c>
      <c r="AA1482" s="124"/>
      <c r="AB1482" s="132"/>
      <c r="AC1482" s="133"/>
      <c r="AD1482" s="134"/>
      <c r="AE1482" s="133"/>
      <c r="AF1482" s="135" t="str">
        <f t="array" ref="AF1482">xlookup($E:$E,'CLV2'!$A:$A,'CLV2'!E:E)</f>
        <v>2.VEGETABLES</v>
      </c>
      <c r="AG1482" s="135" t="str">
        <f t="shared" si="10"/>
        <v>KG</v>
      </c>
      <c r="AH1482" s="136">
        <f t="shared" si="11"/>
        <v>0.025</v>
      </c>
      <c r="AI1482" s="137">
        <f t="array" ref="AI1482">XLOOKUP(E1482,'Đơn giá'!A:A,'Đơn giá'!D:D)</f>
        <v>55000</v>
      </c>
      <c r="AJ1482" s="138">
        <f t="shared" si="12"/>
        <v>5500</v>
      </c>
      <c r="AK1482" s="138">
        <f t="shared" si="13"/>
        <v>5500</v>
      </c>
      <c r="AL1482" s="138">
        <f t="shared" si="14"/>
        <v>0</v>
      </c>
      <c r="AM1482" s="138">
        <f t="shared" si="15"/>
        <v>0</v>
      </c>
      <c r="AN1482" s="138">
        <f t="shared" si="16"/>
        <v>0</v>
      </c>
      <c r="AO1482" s="139" t="str">
        <f t="array" ref="AO1482">XLOOKUP($D:$D,'DS ST'!$J:$J,'DS ST'!K:K)</f>
        <v>SC006437 - Lê Ngọc Thảo</v>
      </c>
      <c r="AP1482" s="139" t="str">
        <f t="array" ref="AP1482">XLOOKUP($D:$D,'DS ST'!$J:$J,'DS ST'!L:L)</f>
        <v>Nguyễn Thị Cà</v>
      </c>
      <c r="AQ1482" s="139" t="str">
        <f t="array" ref="AQ1482">XLOOKUP($D:$D,'DS ST'!$J:$J,'DS ST'!M:M)</f>
        <v>HCM 008</v>
      </c>
      <c r="AR1482" s="140"/>
      <c r="AS1482" s="140"/>
      <c r="AT1482" s="135" t="str">
        <f t="array" ref="AT1482">xlookup($E:$E,'CLV2'!$A:$A,'CLV2'!$F:$F)</f>
        <v>3.LEAFY VEGGIES</v>
      </c>
      <c r="AU1482" s="135" t="str">
        <f t="array" ref="AU1482">xlookup($E:$E,'CLV2'!$A:$A,'CLV2'!$G:$G)</f>
        <v>4.Rau Ăn Bông</v>
      </c>
      <c r="AV1482" s="142"/>
      <c r="AW1482" s="143"/>
      <c r="AX1482" s="144"/>
    </row>
    <row r="1483" ht="22.5" customHeight="1">
      <c r="A1483" s="113"/>
      <c r="B1483" s="114">
        <v>46237.0</v>
      </c>
      <c r="C1483" s="115" t="s">
        <v>357</v>
      </c>
      <c r="D1483" s="116" t="str">
        <f>VLOOKUP(C1483,'DS ST'!A:B,2,0)</f>
        <v>A128</v>
      </c>
      <c r="E1483" s="117">
        <v>1101592.0</v>
      </c>
      <c r="F1483" s="115" t="s">
        <v>1161</v>
      </c>
      <c r="G1483" s="115" t="s">
        <v>104</v>
      </c>
      <c r="H1483" s="118">
        <v>10.0</v>
      </c>
      <c r="I1483" s="118">
        <v>9.9</v>
      </c>
      <c r="J1483" s="119">
        <f t="shared" si="4"/>
        <v>0.1</v>
      </c>
      <c r="K1483" s="115" t="s">
        <v>6106</v>
      </c>
      <c r="L1483" s="121" t="str">
        <f t="shared" si="5"/>
        <v>PT16085211101592</v>
      </c>
      <c r="M1483" s="219" t="s">
        <v>6107</v>
      </c>
      <c r="N1483" s="122">
        <v>0.09999999999999964</v>
      </c>
      <c r="O1483" s="122"/>
      <c r="P1483" s="119">
        <f t="shared" si="6"/>
        <v>0</v>
      </c>
      <c r="Q1483" s="124"/>
      <c r="R1483" s="124"/>
      <c r="S1483" s="124"/>
      <c r="T1483" s="125"/>
      <c r="U1483" s="126" t="s">
        <v>697</v>
      </c>
      <c r="V1483" s="127" t="s">
        <v>492</v>
      </c>
      <c r="W1483" s="129" t="str">
        <f t="shared" si="7"/>
        <v>Hao hụt</v>
      </c>
      <c r="X1483" s="129" t="str">
        <f t="shared" si="73"/>
        <v/>
      </c>
      <c r="Y1483" s="154" t="s">
        <v>499</v>
      </c>
      <c r="Z1483" s="131" t="s">
        <v>3828</v>
      </c>
      <c r="AA1483" s="124"/>
      <c r="AB1483" s="132"/>
      <c r="AC1483" s="133"/>
      <c r="AD1483" s="134"/>
      <c r="AE1483" s="133"/>
      <c r="AF1483" s="135" t="str">
        <f t="array" ref="AF1483">xlookup($E:$E,'CLV2'!$A:$A,'CLV2'!E:E)</f>
        <v>2.FRUITS</v>
      </c>
      <c r="AG1483" s="135" t="str">
        <f t="shared" si="10"/>
        <v>KG</v>
      </c>
      <c r="AH1483" s="136">
        <f t="shared" si="11"/>
        <v>0.01</v>
      </c>
      <c r="AI1483" s="137">
        <f t="array" ref="AI1483">XLOOKUP(E1483,'Đơn giá'!A:A,'Đơn giá'!D:D)</f>
        <v>73000</v>
      </c>
      <c r="AJ1483" s="138">
        <f t="shared" si="12"/>
        <v>7300</v>
      </c>
      <c r="AK1483" s="138">
        <f t="shared" si="13"/>
        <v>7300</v>
      </c>
      <c r="AL1483" s="138">
        <f t="shared" si="14"/>
        <v>0</v>
      </c>
      <c r="AM1483" s="138">
        <f t="shared" si="15"/>
        <v>0</v>
      </c>
      <c r="AN1483" s="138">
        <f t="shared" si="16"/>
        <v>0</v>
      </c>
      <c r="AO1483" s="139" t="str">
        <f t="array" ref="AO1483">XLOOKUP($D:$D,'DS ST'!$J:$J,'DS ST'!K:K)</f>
        <v>SC006437 - Lê Ngọc Thảo</v>
      </c>
      <c r="AP1483" s="139" t="str">
        <f t="array" ref="AP1483">XLOOKUP($D:$D,'DS ST'!$J:$J,'DS ST'!L:L)</f>
        <v>Nguyễn Thị Cà</v>
      </c>
      <c r="AQ1483" s="139" t="str">
        <f t="array" ref="AQ1483">XLOOKUP($D:$D,'DS ST'!$J:$J,'DS ST'!M:M)</f>
        <v>HCM 008</v>
      </c>
      <c r="AR1483" s="140"/>
      <c r="AS1483" s="140"/>
      <c r="AT1483" s="135" t="str">
        <f t="array" ref="AT1483">xlookup($E:$E,'CLV2'!$A:$A,'CLV2'!$F:$F)</f>
        <v>3.LOCAL FRUITS</v>
      </c>
      <c r="AU1483" s="135" t="str">
        <f t="array" ref="AU1483">xlookup($E:$E,'CLV2'!$A:$A,'CLV2'!$G:$G)</f>
        <v>4.Sầu Riêng</v>
      </c>
      <c r="AV1483" s="142"/>
      <c r="AW1483" s="143"/>
      <c r="AX1483" s="144"/>
    </row>
    <row r="1484" ht="22.5" customHeight="1">
      <c r="A1484" s="113"/>
      <c r="B1484" s="114">
        <v>46237.0</v>
      </c>
      <c r="C1484" s="115" t="s">
        <v>748</v>
      </c>
      <c r="D1484" s="116" t="str">
        <f>VLOOKUP(C1484,'DS ST'!A:B,2,0)</f>
        <v>A202</v>
      </c>
      <c r="E1484" s="117">
        <v>11691.0</v>
      </c>
      <c r="F1484" s="115" t="s">
        <v>2708</v>
      </c>
      <c r="G1484" s="115" t="s">
        <v>116</v>
      </c>
      <c r="H1484" s="118">
        <v>3.0</v>
      </c>
      <c r="I1484" s="118">
        <v>2.0</v>
      </c>
      <c r="J1484" s="119">
        <f t="shared" si="4"/>
        <v>1</v>
      </c>
      <c r="K1484" s="115" t="s">
        <v>6108</v>
      </c>
      <c r="L1484" s="121" t="str">
        <f t="shared" si="5"/>
        <v>PT160852011691</v>
      </c>
      <c r="M1484" s="219" t="s">
        <v>6109</v>
      </c>
      <c r="N1484" s="122"/>
      <c r="O1484" s="122"/>
      <c r="P1484" s="119">
        <f t="shared" si="6"/>
        <v>1</v>
      </c>
      <c r="Q1484" s="124"/>
      <c r="R1484" s="124"/>
      <c r="S1484" s="124"/>
      <c r="T1484" s="125"/>
      <c r="U1484" s="126" t="s">
        <v>697</v>
      </c>
      <c r="V1484" s="127" t="s">
        <v>1500</v>
      </c>
      <c r="W1484" s="129" t="str">
        <f t="shared" si="7"/>
        <v/>
      </c>
      <c r="X1484" s="129" t="str">
        <f t="shared" si="73"/>
        <v/>
      </c>
      <c r="Y1484" s="130" t="str">
        <f>IF(N(P1484)&lt;=0,"",IF(OR(T1484="Hình KDB",T1484="Hình tele",ISNUMBER(SEARCH("Hình KDB",T1484)),ISNUMBER(SEARCH("Hình tele",T1484)),ISNUMBER(SEARCH("sai code",T1484)),ISNUMBER(SEARCH("Thiếu kiện",U1484))),"Kho rau",IF(AND(T1484&lt;&gt;"Hình KDB",T1484&lt;&gt;"Hình tele"),"Chưa xác định",IF(N(O1484)&gt;0,IF(OR(T1484="Hình KDB",T1484="Hình tele",ISNUMBER(SEARCH("Hình KDB",T1484)),ISNUMBER(SEARCH("Hình tele",T1484)),ISNUMBER(SEARCH("sai code",T1484)),ISNUMBER(SEARCH("Thiếu kiện",U1484))),"Kho rau","Chưa xác định"),IF(OR(T1484="Hình KDB",T1484="Hình tele",ISNUMBER(SEARCH("Hình KDB",T1484)),ISNUMBER(SEARCH("Hình tele",T1484)),ISNUMBER(SEARCH("sai code",T1484)),ISNUMBER(SEARCH("Thiếu kiện",U1484))),"Kho rau",IF(V1484="Chưa xác định","Chưa xác định",IF(OR(V1484="DC giao thiếu",V1484="TX giao thiếu kiện",V1484="Hàng không đạt CL"),"Kho rau","")))))))</f>
        <v>Chưa xác định</v>
      </c>
      <c r="Z1484" s="131" t="s">
        <v>3828</v>
      </c>
      <c r="AA1484" s="124"/>
      <c r="AB1484" s="132"/>
      <c r="AC1484" s="133"/>
      <c r="AD1484" s="134"/>
      <c r="AE1484" s="133"/>
      <c r="AF1484" s="135" t="str">
        <f t="array" ref="AF1484">xlookup($E:$E,'CLV2'!$A:$A,'CLV2'!E:E)</f>
        <v>2.VEGETABLES</v>
      </c>
      <c r="AG1484" s="135" t="str">
        <f t="shared" si="10"/>
        <v>Pack</v>
      </c>
      <c r="AH1484" s="136">
        <f t="shared" si="11"/>
        <v>0.3333333333</v>
      </c>
      <c r="AI1484" s="137">
        <f t="array" ref="AI1484">XLOOKUP(E1484,'Đơn giá'!A:A,'Đơn giá'!D:D)</f>
        <v>11944</v>
      </c>
      <c r="AJ1484" s="138">
        <f t="shared" si="12"/>
        <v>11944</v>
      </c>
      <c r="AK1484" s="138">
        <f t="shared" si="13"/>
        <v>0</v>
      </c>
      <c r="AL1484" s="138">
        <f t="shared" si="14"/>
        <v>0</v>
      </c>
      <c r="AM1484" s="138">
        <f t="shared" si="15"/>
        <v>0</v>
      </c>
      <c r="AN1484" s="138">
        <f t="shared" si="16"/>
        <v>11944</v>
      </c>
      <c r="AO1484" s="139" t="str">
        <f t="array" ref="AO1484">XLOOKUP($D:$D,'DS ST'!$J:$J,'DS ST'!K:K)</f>
        <v>SC005255 - Hồng Trọng Nghĩa</v>
      </c>
      <c r="AP1484" s="139" t="str">
        <f t="array" ref="AP1484">XLOOKUP($D:$D,'DS ST'!$J:$J,'DS ST'!L:L)</f>
        <v>Võ Thị Huệ</v>
      </c>
      <c r="AQ1484" s="139" t="str">
        <f t="array" ref="AQ1484">XLOOKUP($D:$D,'DS ST'!$J:$J,'DS ST'!M:M)</f>
        <v>HCM 022</v>
      </c>
      <c r="AR1484" s="140"/>
      <c r="AS1484" s="140"/>
      <c r="AT1484" s="135" t="str">
        <f t="array" ref="AT1484">xlookup($E:$E,'CLV2'!$A:$A,'CLV2'!$F:$F)</f>
        <v>3.ROOT VEGGIES</v>
      </c>
      <c r="AU1484" s="135" t="str">
        <f t="array" ref="AU1484">xlookup($E:$E,'CLV2'!$A:$A,'CLV2'!$G:$G)</f>
        <v>4.Các Loại Củ Khác</v>
      </c>
      <c r="AV1484" s="142"/>
      <c r="AW1484" s="143"/>
      <c r="AX1484" s="144"/>
    </row>
    <row r="1485" ht="22.5" customHeight="1">
      <c r="A1485" s="113"/>
      <c r="B1485" s="114">
        <v>46237.0</v>
      </c>
      <c r="C1485" s="115" t="s">
        <v>762</v>
      </c>
      <c r="D1485" s="116" t="str">
        <f>VLOOKUP(C1485,'DS ST'!A:B,2,0)</f>
        <v>A212</v>
      </c>
      <c r="E1485" s="117">
        <v>1101079.0</v>
      </c>
      <c r="F1485" s="115" t="s">
        <v>2047</v>
      </c>
      <c r="G1485" s="115" t="s">
        <v>104</v>
      </c>
      <c r="H1485" s="118">
        <v>3.0</v>
      </c>
      <c r="I1485" s="118">
        <v>2.98</v>
      </c>
      <c r="J1485" s="119">
        <f t="shared" si="4"/>
        <v>0.02</v>
      </c>
      <c r="K1485" s="115" t="s">
        <v>6110</v>
      </c>
      <c r="L1485" s="121" t="str">
        <f t="shared" si="5"/>
        <v>PT16085191101079</v>
      </c>
      <c r="M1485" s="219" t="s">
        <v>6111</v>
      </c>
      <c r="N1485" s="122">
        <v>0.020000000000000018</v>
      </c>
      <c r="O1485" s="122"/>
      <c r="P1485" s="119">
        <f t="shared" si="6"/>
        <v>0</v>
      </c>
      <c r="Q1485" s="124"/>
      <c r="R1485" s="124"/>
      <c r="S1485" s="124"/>
      <c r="T1485" s="125"/>
      <c r="U1485" s="126" t="s">
        <v>697</v>
      </c>
      <c r="V1485" s="127" t="s">
        <v>492</v>
      </c>
      <c r="W1485" s="129" t="str">
        <f t="shared" si="7"/>
        <v>Hao hụt</v>
      </c>
      <c r="X1485" s="129" t="str">
        <f t="shared" si="73"/>
        <v/>
      </c>
      <c r="Y1485" s="154" t="s">
        <v>499</v>
      </c>
      <c r="Z1485" s="131" t="s">
        <v>3828</v>
      </c>
      <c r="AA1485" s="124"/>
      <c r="AB1485" s="132"/>
      <c r="AC1485" s="133"/>
      <c r="AD1485" s="134"/>
      <c r="AE1485" s="133"/>
      <c r="AF1485" s="135" t="str">
        <f t="array" ref="AF1485">xlookup($E:$E,'CLV2'!$A:$A,'CLV2'!E:E)</f>
        <v>2.FRUITS</v>
      </c>
      <c r="AG1485" s="135" t="str">
        <f t="shared" si="10"/>
        <v>KG</v>
      </c>
      <c r="AH1485" s="136">
        <f t="shared" si="11"/>
        <v>0.006666666667</v>
      </c>
      <c r="AI1485" s="137">
        <f t="array" ref="AI1485">XLOOKUP(E1485,'Đơn giá'!A:A,'Đơn giá'!D:D)</f>
        <v>69416</v>
      </c>
      <c r="AJ1485" s="138">
        <f t="shared" si="12"/>
        <v>1388.32</v>
      </c>
      <c r="AK1485" s="138">
        <f t="shared" si="13"/>
        <v>1388.32</v>
      </c>
      <c r="AL1485" s="138">
        <f t="shared" si="14"/>
        <v>0</v>
      </c>
      <c r="AM1485" s="138">
        <f t="shared" si="15"/>
        <v>0</v>
      </c>
      <c r="AN1485" s="138">
        <f t="shared" si="16"/>
        <v>0</v>
      </c>
      <c r="AO1485" s="139" t="str">
        <f t="array" ref="AO1485">XLOOKUP($D:$D,'DS ST'!$J:$J,'DS ST'!K:K)</f>
        <v>SC002130 - Nguyễn Văn Lâm</v>
      </c>
      <c r="AP1485" s="139" t="str">
        <f t="array" ref="AP1485">XLOOKUP($D:$D,'DS ST'!$J:$J,'DS ST'!L:L)</f>
        <v>Nguyễn Thị Cà</v>
      </c>
      <c r="AQ1485" s="139" t="str">
        <f t="array" ref="AQ1485">XLOOKUP($D:$D,'DS ST'!$J:$J,'DS ST'!M:M)</f>
        <v>HCM 007</v>
      </c>
      <c r="AR1485" s="140"/>
      <c r="AS1485" s="140"/>
      <c r="AT1485" s="135" t="str">
        <f t="array" ref="AT1485">xlookup($E:$E,'CLV2'!$A:$A,'CLV2'!$F:$F)</f>
        <v>3.LOCAL FRUITS</v>
      </c>
      <c r="AU1485" s="135" t="str">
        <f t="array" ref="AU1485">xlookup($E:$E,'CLV2'!$A:$A,'CLV2'!$G:$G)</f>
        <v>4.Bơ</v>
      </c>
      <c r="AV1485" s="142"/>
      <c r="AW1485" s="143"/>
      <c r="AX1485" s="144"/>
    </row>
    <row r="1486" ht="22.5" customHeight="1">
      <c r="A1486" s="113"/>
      <c r="B1486" s="114">
        <v>46237.0</v>
      </c>
      <c r="C1486" s="115" t="s">
        <v>762</v>
      </c>
      <c r="D1486" s="116" t="str">
        <f>VLOOKUP(C1486,'DS ST'!A:B,2,0)</f>
        <v>A212</v>
      </c>
      <c r="E1486" s="117">
        <v>1101318.0</v>
      </c>
      <c r="F1486" s="115" t="s">
        <v>1036</v>
      </c>
      <c r="G1486" s="115" t="s">
        <v>104</v>
      </c>
      <c r="H1486" s="118">
        <v>4.1</v>
      </c>
      <c r="I1486" s="118">
        <v>4.02</v>
      </c>
      <c r="J1486" s="119">
        <f t="shared" si="4"/>
        <v>0.08</v>
      </c>
      <c r="K1486" s="115" t="s">
        <v>6110</v>
      </c>
      <c r="L1486" s="121" t="str">
        <f t="shared" si="5"/>
        <v>PT16085191101318</v>
      </c>
      <c r="M1486" s="219" t="s">
        <v>6111</v>
      </c>
      <c r="N1486" s="122">
        <v>0.08000000000000007</v>
      </c>
      <c r="O1486" s="122"/>
      <c r="P1486" s="119">
        <f t="shared" si="6"/>
        <v>0</v>
      </c>
      <c r="Q1486" s="124"/>
      <c r="R1486" s="124"/>
      <c r="S1486" s="124"/>
      <c r="T1486" s="125"/>
      <c r="U1486" s="126" t="s">
        <v>697</v>
      </c>
      <c r="V1486" s="127" t="s">
        <v>492</v>
      </c>
      <c r="W1486" s="129" t="str">
        <f t="shared" si="7"/>
        <v>Hao hụt</v>
      </c>
      <c r="X1486" s="129" t="str">
        <f t="shared" si="73"/>
        <v/>
      </c>
      <c r="Y1486" s="154" t="s">
        <v>499</v>
      </c>
      <c r="Z1486" s="131" t="s">
        <v>3828</v>
      </c>
      <c r="AA1486" s="124"/>
      <c r="AB1486" s="132"/>
      <c r="AC1486" s="133"/>
      <c r="AD1486" s="134"/>
      <c r="AE1486" s="133"/>
      <c r="AF1486" s="135" t="str">
        <f t="array" ref="AF1486">xlookup($E:$E,'CLV2'!$A:$A,'CLV2'!E:E)</f>
        <v>2.FRUITS</v>
      </c>
      <c r="AG1486" s="135" t="str">
        <f t="shared" si="10"/>
        <v>KG</v>
      </c>
      <c r="AH1486" s="136">
        <f t="shared" si="11"/>
        <v>0.01951219512</v>
      </c>
      <c r="AI1486" s="137">
        <f t="array" ref="AI1486">XLOOKUP(E1486,'Đơn giá'!A:A,'Đơn giá'!D:D)</f>
        <v>35000</v>
      </c>
      <c r="AJ1486" s="138">
        <f t="shared" si="12"/>
        <v>2800</v>
      </c>
      <c r="AK1486" s="138">
        <f t="shared" si="13"/>
        <v>2800</v>
      </c>
      <c r="AL1486" s="138">
        <f t="shared" si="14"/>
        <v>0</v>
      </c>
      <c r="AM1486" s="138">
        <f t="shared" si="15"/>
        <v>0</v>
      </c>
      <c r="AN1486" s="138">
        <f t="shared" si="16"/>
        <v>0</v>
      </c>
      <c r="AO1486" s="139" t="str">
        <f t="array" ref="AO1486">XLOOKUP($D:$D,'DS ST'!$J:$J,'DS ST'!K:K)</f>
        <v>SC002130 - Nguyễn Văn Lâm</v>
      </c>
      <c r="AP1486" s="139" t="str">
        <f t="array" ref="AP1486">XLOOKUP($D:$D,'DS ST'!$J:$J,'DS ST'!L:L)</f>
        <v>Nguyễn Thị Cà</v>
      </c>
      <c r="AQ1486" s="139" t="str">
        <f t="array" ref="AQ1486">XLOOKUP($D:$D,'DS ST'!$J:$J,'DS ST'!M:M)</f>
        <v>HCM 007</v>
      </c>
      <c r="AR1486" s="140"/>
      <c r="AS1486" s="140"/>
      <c r="AT1486" s="135" t="str">
        <f t="array" ref="AT1486">xlookup($E:$E,'CLV2'!$A:$A,'CLV2'!$F:$F)</f>
        <v>3.LOCAL FRUITS</v>
      </c>
      <c r="AU1486" s="135" t="str">
        <f t="array" ref="AU1486">xlookup($E:$E,'CLV2'!$A:$A,'CLV2'!$G:$G)</f>
        <v>4.Mận Roi</v>
      </c>
      <c r="AV1486" s="142"/>
      <c r="AW1486" s="143"/>
      <c r="AX1486" s="144"/>
    </row>
    <row r="1487" ht="22.5" customHeight="1">
      <c r="A1487" s="113"/>
      <c r="B1487" s="114">
        <v>46237.0</v>
      </c>
      <c r="C1487" s="115" t="s">
        <v>562</v>
      </c>
      <c r="D1487" s="116" t="str">
        <f>VLOOKUP(C1487,'DS ST'!A:B,2,0)</f>
        <v>A165</v>
      </c>
      <c r="E1487" s="117">
        <v>11279.0</v>
      </c>
      <c r="F1487" s="115" t="s">
        <v>1278</v>
      </c>
      <c r="G1487" s="115" t="s">
        <v>23</v>
      </c>
      <c r="H1487" s="118">
        <v>5.0</v>
      </c>
      <c r="I1487" s="118">
        <v>0.0</v>
      </c>
      <c r="J1487" s="119">
        <f t="shared" si="4"/>
        <v>5</v>
      </c>
      <c r="K1487" s="115" t="s">
        <v>6112</v>
      </c>
      <c r="L1487" s="121" t="str">
        <f t="shared" si="5"/>
        <v>PT160851811279</v>
      </c>
      <c r="M1487" s="219" t="s">
        <v>6113</v>
      </c>
      <c r="N1487" s="122"/>
      <c r="O1487" s="122"/>
      <c r="P1487" s="119">
        <f t="shared" si="6"/>
        <v>5</v>
      </c>
      <c r="Q1487" s="124"/>
      <c r="R1487" s="124"/>
      <c r="S1487" s="124"/>
      <c r="T1487" s="125"/>
      <c r="U1487" s="126" t="s">
        <v>697</v>
      </c>
      <c r="V1487" s="127" t="s">
        <v>1500</v>
      </c>
      <c r="W1487" s="129" t="str">
        <f t="shared" si="7"/>
        <v/>
      </c>
      <c r="X1487" s="129" t="str">
        <f t="shared" si="73"/>
        <v/>
      </c>
      <c r="Y1487" s="130" t="str">
        <f>IF(N(P1487)&lt;=0,"",IF(OR(T1487="Hình KDB",T1487="Hình tele",ISNUMBER(SEARCH("Hình KDB",T1487)),ISNUMBER(SEARCH("Hình tele",T1487)),ISNUMBER(SEARCH("sai code",T1487)),ISNUMBER(SEARCH("Thiếu kiện",U1487))),"Kho rau",IF(AND(T1487&lt;&gt;"Hình KDB",T1487&lt;&gt;"Hình tele"),"Chưa xác định",IF(N(O1487)&gt;0,IF(OR(T1487="Hình KDB",T1487="Hình tele",ISNUMBER(SEARCH("Hình KDB",T1487)),ISNUMBER(SEARCH("Hình tele",T1487)),ISNUMBER(SEARCH("sai code",T1487)),ISNUMBER(SEARCH("Thiếu kiện",U1487))),"Kho rau","Chưa xác định"),IF(OR(T1487="Hình KDB",T1487="Hình tele",ISNUMBER(SEARCH("Hình KDB",T1487)),ISNUMBER(SEARCH("Hình tele",T1487)),ISNUMBER(SEARCH("sai code",T1487)),ISNUMBER(SEARCH("Thiếu kiện",U1487))),"Kho rau",IF(V1487="Chưa xác định","Chưa xác định",IF(OR(V1487="DC giao thiếu",V1487="TX giao thiếu kiện",V1487="Hàng không đạt CL"),"Kho rau","")))))))</f>
        <v>Chưa xác định</v>
      </c>
      <c r="Z1487" s="131" t="s">
        <v>3828</v>
      </c>
      <c r="AA1487" s="124"/>
      <c r="AB1487" s="132"/>
      <c r="AC1487" s="133"/>
      <c r="AD1487" s="134"/>
      <c r="AE1487" s="133"/>
      <c r="AF1487" s="135" t="str">
        <f t="array" ref="AF1487">xlookup($E:$E,'CLV2'!$A:$A,'CLV2'!E:E)</f>
        <v>2.VEGETABLES</v>
      </c>
      <c r="AG1487" s="135" t="str">
        <f t="shared" si="10"/>
        <v>Pack</v>
      </c>
      <c r="AH1487" s="136">
        <f t="shared" si="11"/>
        <v>1</v>
      </c>
      <c r="AI1487" s="137">
        <f t="array" ref="AI1487">XLOOKUP(E1487,'Đơn giá'!A:A,'Đơn giá'!D:D)</f>
        <v>13000</v>
      </c>
      <c r="AJ1487" s="138">
        <f t="shared" si="12"/>
        <v>65000</v>
      </c>
      <c r="AK1487" s="138">
        <f t="shared" si="13"/>
        <v>0</v>
      </c>
      <c r="AL1487" s="138">
        <f t="shared" si="14"/>
        <v>0</v>
      </c>
      <c r="AM1487" s="138">
        <f t="shared" si="15"/>
        <v>0</v>
      </c>
      <c r="AN1487" s="138">
        <f t="shared" si="16"/>
        <v>65000</v>
      </c>
      <c r="AO1487" s="139" t="str">
        <f t="array" ref="AO1487">XLOOKUP($D:$D,'DS ST'!$J:$J,'DS ST'!K:K)</f>
        <v>SC002220 - Nguyễn Thuỷ Tiên</v>
      </c>
      <c r="AP1487" s="139" t="str">
        <f t="array" ref="AP1487">XLOOKUP($D:$D,'DS ST'!$J:$J,'DS ST'!L:L)</f>
        <v>Võ Thị Huệ</v>
      </c>
      <c r="AQ1487" s="139" t="str">
        <f t="array" ref="AQ1487">XLOOKUP($D:$D,'DS ST'!$J:$J,'DS ST'!M:M)</f>
        <v>HCM 003</v>
      </c>
      <c r="AR1487" s="140"/>
      <c r="AS1487" s="140"/>
      <c r="AT1487" s="135" t="str">
        <f t="array" ref="AT1487">xlookup($E:$E,'CLV2'!$A:$A,'CLV2'!$F:$F)</f>
        <v>3.FRUIT VEGGIES</v>
      </c>
      <c r="AU1487" s="135" t="str">
        <f t="array" ref="AU1487">xlookup($E:$E,'CLV2'!$A:$A,'CLV2'!$G:$G)</f>
        <v>4.Cà Chua, Dưa Leo, Ớt Chuông</v>
      </c>
      <c r="AV1487" s="142"/>
      <c r="AW1487" s="143"/>
      <c r="AX1487" s="144"/>
    </row>
    <row r="1488" ht="22.5" customHeight="1">
      <c r="A1488" s="113"/>
      <c r="B1488" s="114">
        <v>46237.0</v>
      </c>
      <c r="C1488" s="115" t="s">
        <v>562</v>
      </c>
      <c r="D1488" s="116" t="str">
        <f>VLOOKUP(C1488,'DS ST'!A:B,2,0)</f>
        <v>A165</v>
      </c>
      <c r="E1488" s="117">
        <v>1101318.0</v>
      </c>
      <c r="F1488" s="115" t="s">
        <v>1036</v>
      </c>
      <c r="G1488" s="115" t="s">
        <v>104</v>
      </c>
      <c r="H1488" s="118">
        <v>4.1</v>
      </c>
      <c r="I1488" s="118">
        <v>3.8</v>
      </c>
      <c r="J1488" s="119">
        <f t="shared" si="4"/>
        <v>0.3</v>
      </c>
      <c r="K1488" s="115" t="s">
        <v>6112</v>
      </c>
      <c r="L1488" s="121" t="str">
        <f t="shared" si="5"/>
        <v>PT16085181101318</v>
      </c>
      <c r="M1488" s="219" t="s">
        <v>6113</v>
      </c>
      <c r="N1488" s="122">
        <v>0.2999999999999998</v>
      </c>
      <c r="O1488" s="122"/>
      <c r="P1488" s="119">
        <f t="shared" si="6"/>
        <v>0</v>
      </c>
      <c r="Q1488" s="124"/>
      <c r="R1488" s="124"/>
      <c r="S1488" s="124"/>
      <c r="T1488" s="125"/>
      <c r="U1488" s="126" t="s">
        <v>697</v>
      </c>
      <c r="V1488" s="127" t="s">
        <v>492</v>
      </c>
      <c r="W1488" s="129" t="str">
        <f t="shared" si="7"/>
        <v>Hao hụt</v>
      </c>
      <c r="X1488" s="129" t="str">
        <f t="shared" si="73"/>
        <v/>
      </c>
      <c r="Y1488" s="154" t="s">
        <v>499</v>
      </c>
      <c r="Z1488" s="131" t="s">
        <v>3828</v>
      </c>
      <c r="AA1488" s="124"/>
      <c r="AB1488" s="132"/>
      <c r="AC1488" s="133"/>
      <c r="AD1488" s="134"/>
      <c r="AE1488" s="133"/>
      <c r="AF1488" s="135" t="str">
        <f t="array" ref="AF1488">xlookup($E:$E,'CLV2'!$A:$A,'CLV2'!E:E)</f>
        <v>2.FRUITS</v>
      </c>
      <c r="AG1488" s="135" t="str">
        <f t="shared" si="10"/>
        <v>KG</v>
      </c>
      <c r="AH1488" s="136">
        <f t="shared" si="11"/>
        <v>0.07317073171</v>
      </c>
      <c r="AI1488" s="137">
        <f t="array" ref="AI1488">XLOOKUP(E1488,'Đơn giá'!A:A,'Đơn giá'!D:D)</f>
        <v>35000</v>
      </c>
      <c r="AJ1488" s="138">
        <f t="shared" si="12"/>
        <v>10500</v>
      </c>
      <c r="AK1488" s="138">
        <f t="shared" si="13"/>
        <v>10500</v>
      </c>
      <c r="AL1488" s="138">
        <f t="shared" si="14"/>
        <v>0</v>
      </c>
      <c r="AM1488" s="138">
        <f t="shared" si="15"/>
        <v>0</v>
      </c>
      <c r="AN1488" s="138">
        <f t="shared" si="16"/>
        <v>0</v>
      </c>
      <c r="AO1488" s="139" t="str">
        <f t="array" ref="AO1488">XLOOKUP($D:$D,'DS ST'!$J:$J,'DS ST'!K:K)</f>
        <v>SC002220 - Nguyễn Thuỷ Tiên</v>
      </c>
      <c r="AP1488" s="139" t="str">
        <f t="array" ref="AP1488">XLOOKUP($D:$D,'DS ST'!$J:$J,'DS ST'!L:L)</f>
        <v>Võ Thị Huệ</v>
      </c>
      <c r="AQ1488" s="139" t="str">
        <f t="array" ref="AQ1488">XLOOKUP($D:$D,'DS ST'!$J:$J,'DS ST'!M:M)</f>
        <v>HCM 003</v>
      </c>
      <c r="AR1488" s="140"/>
      <c r="AS1488" s="140"/>
      <c r="AT1488" s="135" t="str">
        <f t="array" ref="AT1488">xlookup($E:$E,'CLV2'!$A:$A,'CLV2'!$F:$F)</f>
        <v>3.LOCAL FRUITS</v>
      </c>
      <c r="AU1488" s="135" t="str">
        <f t="array" ref="AU1488">xlookup($E:$E,'CLV2'!$A:$A,'CLV2'!$G:$G)</f>
        <v>4.Mận Roi</v>
      </c>
      <c r="AV1488" s="142"/>
      <c r="AW1488" s="143"/>
      <c r="AX1488" s="144"/>
    </row>
    <row r="1489" ht="22.5" customHeight="1">
      <c r="A1489" s="113"/>
      <c r="B1489" s="114">
        <v>46237.0</v>
      </c>
      <c r="C1489" s="115" t="s">
        <v>252</v>
      </c>
      <c r="D1489" s="116" t="str">
        <f>VLOOKUP(C1489,'DS ST'!A:B,2,0)</f>
        <v>A115</v>
      </c>
      <c r="E1489" s="117">
        <v>11222.0</v>
      </c>
      <c r="F1489" s="115" t="s">
        <v>1263</v>
      </c>
      <c r="G1489" s="115" t="s">
        <v>275</v>
      </c>
      <c r="H1489" s="118">
        <v>4.0</v>
      </c>
      <c r="I1489" s="118">
        <v>0.0</v>
      </c>
      <c r="J1489" s="119">
        <f t="shared" si="4"/>
        <v>4</v>
      </c>
      <c r="K1489" s="115" t="s">
        <v>6114</v>
      </c>
      <c r="L1489" s="121" t="str">
        <f t="shared" si="5"/>
        <v>PT160851511222</v>
      </c>
      <c r="M1489" s="219" t="s">
        <v>6115</v>
      </c>
      <c r="N1489" s="122"/>
      <c r="O1489" s="122"/>
      <c r="P1489" s="119">
        <f t="shared" si="6"/>
        <v>4</v>
      </c>
      <c r="Q1489" s="124"/>
      <c r="R1489" s="124"/>
      <c r="S1489" s="124"/>
      <c r="T1489" s="125"/>
      <c r="U1489" s="126" t="s">
        <v>697</v>
      </c>
      <c r="V1489" s="127" t="s">
        <v>1500</v>
      </c>
      <c r="W1489" s="129" t="str">
        <f t="shared" si="7"/>
        <v/>
      </c>
      <c r="X1489" s="129" t="str">
        <f t="shared" si="73"/>
        <v/>
      </c>
      <c r="Y1489" s="130" t="str">
        <f>IF(N(P1489)&lt;=0,"",IF(OR(T1489="Hình KDB",T1489="Hình tele",ISNUMBER(SEARCH("Hình KDB",T1489)),ISNUMBER(SEARCH("Hình tele",T1489)),ISNUMBER(SEARCH("sai code",T1489)),ISNUMBER(SEARCH("Thiếu kiện",U1489))),"Kho rau",IF(AND(T1489&lt;&gt;"Hình KDB",T1489&lt;&gt;"Hình tele"),"Chưa xác định",IF(N(O1489)&gt;0,IF(OR(T1489="Hình KDB",T1489="Hình tele",ISNUMBER(SEARCH("Hình KDB",T1489)),ISNUMBER(SEARCH("Hình tele",T1489)),ISNUMBER(SEARCH("sai code",T1489)),ISNUMBER(SEARCH("Thiếu kiện",U1489))),"Kho rau","Chưa xác định"),IF(OR(T1489="Hình KDB",T1489="Hình tele",ISNUMBER(SEARCH("Hình KDB",T1489)),ISNUMBER(SEARCH("Hình tele",T1489)),ISNUMBER(SEARCH("sai code",T1489)),ISNUMBER(SEARCH("Thiếu kiện",U1489))),"Kho rau",IF(V1489="Chưa xác định","Chưa xác định",IF(OR(V1489="DC giao thiếu",V1489="TX giao thiếu kiện",V1489="Hàng không đạt CL"),"Kho rau","")))))))</f>
        <v>Chưa xác định</v>
      </c>
      <c r="Z1489" s="131" t="s">
        <v>3828</v>
      </c>
      <c r="AA1489" s="124"/>
      <c r="AB1489" s="132"/>
      <c r="AC1489" s="133"/>
      <c r="AD1489" s="134"/>
      <c r="AE1489" s="133"/>
      <c r="AF1489" s="135" t="str">
        <f t="array" ref="AF1489">xlookup($E:$E,'CLV2'!$A:$A,'CLV2'!E:E)</f>
        <v>2.VEGETABLES</v>
      </c>
      <c r="AG1489" s="135" t="str">
        <f t="shared" si="10"/>
        <v>Pack</v>
      </c>
      <c r="AH1489" s="136">
        <f t="shared" si="11"/>
        <v>1</v>
      </c>
      <c r="AI1489" s="137">
        <f t="array" ref="AI1489">XLOOKUP(E1489,'Đơn giá'!A:A,'Đơn giá'!D:D)</f>
        <v>16000</v>
      </c>
      <c r="AJ1489" s="138">
        <f t="shared" si="12"/>
        <v>64000</v>
      </c>
      <c r="AK1489" s="138">
        <f t="shared" si="13"/>
        <v>0</v>
      </c>
      <c r="AL1489" s="138">
        <f t="shared" si="14"/>
        <v>0</v>
      </c>
      <c r="AM1489" s="138">
        <f t="shared" si="15"/>
        <v>0</v>
      </c>
      <c r="AN1489" s="138">
        <f t="shared" si="16"/>
        <v>64000</v>
      </c>
      <c r="AO1489" s="139" t="str">
        <f t="array" ref="AO1489">XLOOKUP($D:$D,'DS ST'!$J:$J,'DS ST'!K:K)</f>
        <v>SC009915 - Đoàn Ngọc Thịnh</v>
      </c>
      <c r="AP1489" s="139" t="str">
        <f t="array" ref="AP1489">XLOOKUP($D:$D,'DS ST'!$J:$J,'DS ST'!L:L)</f>
        <v>Nguyễn Thị Cà</v>
      </c>
      <c r="AQ1489" s="139" t="str">
        <f t="array" ref="AQ1489">XLOOKUP($D:$D,'DS ST'!$J:$J,'DS ST'!M:M)</f>
        <v>HCM 025</v>
      </c>
      <c r="AR1489" s="140"/>
      <c r="AS1489" s="140"/>
      <c r="AT1489" s="135" t="str">
        <f t="array" ref="AT1489">xlookup($E:$E,'CLV2'!$A:$A,'CLV2'!$F:$F)</f>
        <v>3.FRUIT VEGGIES</v>
      </c>
      <c r="AU1489" s="135" t="str">
        <f t="array" ref="AU1489">xlookup($E:$E,'CLV2'!$A:$A,'CLV2'!$G:$G)</f>
        <v>4.Bầu, Bí, Mướp</v>
      </c>
      <c r="AV1489" s="142"/>
      <c r="AW1489" s="143"/>
      <c r="AX1489" s="144"/>
    </row>
    <row r="1490" ht="22.5" customHeight="1">
      <c r="A1490" s="113"/>
      <c r="B1490" s="114">
        <v>46237.0</v>
      </c>
      <c r="C1490" s="115" t="s">
        <v>252</v>
      </c>
      <c r="D1490" s="116" t="str">
        <f>VLOOKUP(C1490,'DS ST'!A:B,2,0)</f>
        <v>A115</v>
      </c>
      <c r="E1490" s="117">
        <v>1100917.0</v>
      </c>
      <c r="F1490" s="115" t="s">
        <v>928</v>
      </c>
      <c r="G1490" s="115" t="s">
        <v>104</v>
      </c>
      <c r="H1490" s="118">
        <v>5.4</v>
      </c>
      <c r="I1490" s="118">
        <v>5.38</v>
      </c>
      <c r="J1490" s="119">
        <f t="shared" si="4"/>
        <v>0.02</v>
      </c>
      <c r="K1490" s="115" t="s">
        <v>6114</v>
      </c>
      <c r="L1490" s="121" t="str">
        <f t="shared" si="5"/>
        <v>PT16085151100917</v>
      </c>
      <c r="M1490" s="219" t="s">
        <v>6115</v>
      </c>
      <c r="N1490" s="122">
        <v>0.020000000000000462</v>
      </c>
      <c r="O1490" s="122"/>
      <c r="P1490" s="119">
        <f t="shared" si="6"/>
        <v>0</v>
      </c>
      <c r="Q1490" s="124"/>
      <c r="R1490" s="124"/>
      <c r="S1490" s="124"/>
      <c r="T1490" s="125"/>
      <c r="U1490" s="126" t="s">
        <v>697</v>
      </c>
      <c r="V1490" s="127" t="s">
        <v>492</v>
      </c>
      <c r="W1490" s="129" t="str">
        <f t="shared" si="7"/>
        <v>Hao hụt</v>
      </c>
      <c r="X1490" s="129" t="str">
        <f t="shared" si="73"/>
        <v/>
      </c>
      <c r="Y1490" s="154" t="s">
        <v>499</v>
      </c>
      <c r="Z1490" s="131" t="s">
        <v>3828</v>
      </c>
      <c r="AA1490" s="124"/>
      <c r="AB1490" s="132"/>
      <c r="AC1490" s="133"/>
      <c r="AD1490" s="134"/>
      <c r="AE1490" s="133"/>
      <c r="AF1490" s="135" t="str">
        <f t="array" ref="AF1490">xlookup($E:$E,'CLV2'!$A:$A,'CLV2'!E:E)</f>
        <v>2.VEGETABLES</v>
      </c>
      <c r="AG1490" s="135" t="str">
        <f t="shared" si="10"/>
        <v>KG</v>
      </c>
      <c r="AH1490" s="136">
        <f t="shared" si="11"/>
        <v>0.003703703704</v>
      </c>
      <c r="AI1490" s="137">
        <f t="array" ref="AI1490">XLOOKUP(E1490,'Đơn giá'!A:A,'Đơn giá'!D:D)</f>
        <v>24500</v>
      </c>
      <c r="AJ1490" s="138">
        <f t="shared" si="12"/>
        <v>490</v>
      </c>
      <c r="AK1490" s="138">
        <f t="shared" si="13"/>
        <v>490</v>
      </c>
      <c r="AL1490" s="138">
        <f t="shared" si="14"/>
        <v>0</v>
      </c>
      <c r="AM1490" s="138">
        <f t="shared" si="15"/>
        <v>0</v>
      </c>
      <c r="AN1490" s="138">
        <f t="shared" si="16"/>
        <v>0</v>
      </c>
      <c r="AO1490" s="139" t="str">
        <f t="array" ref="AO1490">XLOOKUP($D:$D,'DS ST'!$J:$J,'DS ST'!K:K)</f>
        <v>SC009915 - Đoàn Ngọc Thịnh</v>
      </c>
      <c r="AP1490" s="139" t="str">
        <f t="array" ref="AP1490">XLOOKUP($D:$D,'DS ST'!$J:$J,'DS ST'!L:L)</f>
        <v>Nguyễn Thị Cà</v>
      </c>
      <c r="AQ1490" s="139" t="str">
        <f t="array" ref="AQ1490">XLOOKUP($D:$D,'DS ST'!$J:$J,'DS ST'!M:M)</f>
        <v>HCM 025</v>
      </c>
      <c r="AR1490" s="140"/>
      <c r="AS1490" s="140"/>
      <c r="AT1490" s="135" t="str">
        <f t="array" ref="AT1490">xlookup($E:$E,'CLV2'!$A:$A,'CLV2'!$F:$F)</f>
        <v>3.FRUIT VEGGIES</v>
      </c>
      <c r="AU1490" s="135" t="str">
        <f t="array" ref="AU1490">xlookup($E:$E,'CLV2'!$A:$A,'CLV2'!$G:$G)</f>
        <v>4.Bầu, Bí, Mướp</v>
      </c>
      <c r="AV1490" s="142"/>
      <c r="AW1490" s="143"/>
      <c r="AX1490" s="144"/>
    </row>
    <row r="1491" ht="22.5" customHeight="1">
      <c r="A1491" s="113"/>
      <c r="B1491" s="114">
        <v>46237.0</v>
      </c>
      <c r="C1491" s="115" t="s">
        <v>252</v>
      </c>
      <c r="D1491" s="116" t="str">
        <f>VLOOKUP(C1491,'DS ST'!A:B,2,0)</f>
        <v>A115</v>
      </c>
      <c r="E1491" s="117">
        <v>1101062.0</v>
      </c>
      <c r="F1491" s="115" t="s">
        <v>103</v>
      </c>
      <c r="G1491" s="115" t="s">
        <v>104</v>
      </c>
      <c r="H1491" s="118">
        <v>10.2</v>
      </c>
      <c r="I1491" s="118">
        <v>10.1</v>
      </c>
      <c r="J1491" s="119">
        <f t="shared" si="4"/>
        <v>0.1</v>
      </c>
      <c r="K1491" s="115" t="s">
        <v>6114</v>
      </c>
      <c r="L1491" s="121" t="str">
        <f t="shared" si="5"/>
        <v>PT16085151101062</v>
      </c>
      <c r="M1491" s="219" t="s">
        <v>6115</v>
      </c>
      <c r="N1491" s="122">
        <v>0.09999999999999964</v>
      </c>
      <c r="O1491" s="122"/>
      <c r="P1491" s="119">
        <f t="shared" si="6"/>
        <v>0</v>
      </c>
      <c r="Q1491" s="124"/>
      <c r="R1491" s="124"/>
      <c r="S1491" s="124"/>
      <c r="T1491" s="125"/>
      <c r="U1491" s="126" t="s">
        <v>697</v>
      </c>
      <c r="V1491" s="127" t="s">
        <v>492</v>
      </c>
      <c r="W1491" s="129" t="str">
        <f t="shared" si="7"/>
        <v>Hao hụt</v>
      </c>
      <c r="X1491" s="129" t="str">
        <f t="shared" si="73"/>
        <v/>
      </c>
      <c r="Y1491" s="154" t="s">
        <v>499</v>
      </c>
      <c r="Z1491" s="131" t="s">
        <v>3828</v>
      </c>
      <c r="AA1491" s="124"/>
      <c r="AB1491" s="132"/>
      <c r="AC1491" s="133"/>
      <c r="AD1491" s="134"/>
      <c r="AE1491" s="133"/>
      <c r="AF1491" s="135" t="str">
        <f t="array" ref="AF1491">xlookup($E:$E,'CLV2'!$A:$A,'CLV2'!E:E)</f>
        <v>2.FRUITS</v>
      </c>
      <c r="AG1491" s="135" t="str">
        <f t="shared" si="10"/>
        <v>KG</v>
      </c>
      <c r="AH1491" s="136">
        <f t="shared" si="11"/>
        <v>0.009803921569</v>
      </c>
      <c r="AI1491" s="137">
        <f t="array" ref="AI1491">XLOOKUP(E1491,'Đơn giá'!A:A,'Đơn giá'!D:D)</f>
        <v>23000</v>
      </c>
      <c r="AJ1491" s="138">
        <f t="shared" si="12"/>
        <v>2300</v>
      </c>
      <c r="AK1491" s="138">
        <f t="shared" si="13"/>
        <v>2300</v>
      </c>
      <c r="AL1491" s="138">
        <f t="shared" si="14"/>
        <v>0</v>
      </c>
      <c r="AM1491" s="138">
        <f t="shared" si="15"/>
        <v>0</v>
      </c>
      <c r="AN1491" s="138">
        <f t="shared" si="16"/>
        <v>0</v>
      </c>
      <c r="AO1491" s="139" t="str">
        <f t="array" ref="AO1491">XLOOKUP($D:$D,'DS ST'!$J:$J,'DS ST'!K:K)</f>
        <v>SC009915 - Đoàn Ngọc Thịnh</v>
      </c>
      <c r="AP1491" s="139" t="str">
        <f t="array" ref="AP1491">XLOOKUP($D:$D,'DS ST'!$J:$J,'DS ST'!L:L)</f>
        <v>Nguyễn Thị Cà</v>
      </c>
      <c r="AQ1491" s="139" t="str">
        <f t="array" ref="AQ1491">XLOOKUP($D:$D,'DS ST'!$J:$J,'DS ST'!M:M)</f>
        <v>HCM 025</v>
      </c>
      <c r="AR1491" s="140"/>
      <c r="AS1491" s="140"/>
      <c r="AT1491" s="135" t="str">
        <f t="array" ref="AT1491">xlookup($E:$E,'CLV2'!$A:$A,'CLV2'!$F:$F)</f>
        <v>3.LOCAL FRUITS</v>
      </c>
      <c r="AU1491" s="135" t="str">
        <f t="array" ref="AU1491">xlookup($E:$E,'CLV2'!$A:$A,'CLV2'!$G:$G)</f>
        <v>4.Chuối</v>
      </c>
      <c r="AV1491" s="142"/>
      <c r="AW1491" s="143"/>
      <c r="AX1491" s="144"/>
    </row>
    <row r="1492" ht="22.5" customHeight="1">
      <c r="A1492" s="113"/>
      <c r="B1492" s="114">
        <v>46237.0</v>
      </c>
      <c r="C1492" s="115" t="s">
        <v>252</v>
      </c>
      <c r="D1492" s="116" t="str">
        <f>VLOOKUP(C1492,'DS ST'!A:B,2,0)</f>
        <v>A115</v>
      </c>
      <c r="E1492" s="117">
        <v>1101079.0</v>
      </c>
      <c r="F1492" s="115" t="s">
        <v>2047</v>
      </c>
      <c r="G1492" s="115" t="s">
        <v>104</v>
      </c>
      <c r="H1492" s="118">
        <v>3.0</v>
      </c>
      <c r="I1492" s="118">
        <v>2.962</v>
      </c>
      <c r="J1492" s="119">
        <f t="shared" si="4"/>
        <v>0.038</v>
      </c>
      <c r="K1492" s="115" t="s">
        <v>6114</v>
      </c>
      <c r="L1492" s="121" t="str">
        <f t="shared" si="5"/>
        <v>PT16085151101079</v>
      </c>
      <c r="M1492" s="219" t="s">
        <v>6115</v>
      </c>
      <c r="N1492" s="122">
        <v>0.03799999999999981</v>
      </c>
      <c r="O1492" s="122"/>
      <c r="P1492" s="119">
        <f t="shared" si="6"/>
        <v>0</v>
      </c>
      <c r="Q1492" s="124"/>
      <c r="R1492" s="124"/>
      <c r="S1492" s="124"/>
      <c r="T1492" s="125"/>
      <c r="U1492" s="126" t="s">
        <v>697</v>
      </c>
      <c r="V1492" s="127" t="s">
        <v>492</v>
      </c>
      <c r="W1492" s="129" t="str">
        <f t="shared" si="7"/>
        <v>Hao hụt</v>
      </c>
      <c r="X1492" s="129" t="str">
        <f t="shared" si="73"/>
        <v/>
      </c>
      <c r="Y1492" s="154" t="s">
        <v>499</v>
      </c>
      <c r="Z1492" s="131" t="s">
        <v>3828</v>
      </c>
      <c r="AA1492" s="124"/>
      <c r="AB1492" s="132"/>
      <c r="AC1492" s="133"/>
      <c r="AD1492" s="134"/>
      <c r="AE1492" s="133"/>
      <c r="AF1492" s="135" t="str">
        <f t="array" ref="AF1492">xlookup($E:$E,'CLV2'!$A:$A,'CLV2'!E:E)</f>
        <v>2.FRUITS</v>
      </c>
      <c r="AG1492" s="135" t="str">
        <f t="shared" si="10"/>
        <v>KG</v>
      </c>
      <c r="AH1492" s="136">
        <f t="shared" si="11"/>
        <v>0.01266666667</v>
      </c>
      <c r="AI1492" s="137">
        <f t="array" ref="AI1492">XLOOKUP(E1492,'Đơn giá'!A:A,'Đơn giá'!D:D)</f>
        <v>69416</v>
      </c>
      <c r="AJ1492" s="138">
        <f t="shared" si="12"/>
        <v>2637.808</v>
      </c>
      <c r="AK1492" s="138">
        <f t="shared" si="13"/>
        <v>2637.808</v>
      </c>
      <c r="AL1492" s="138">
        <f t="shared" si="14"/>
        <v>0</v>
      </c>
      <c r="AM1492" s="138">
        <f t="shared" si="15"/>
        <v>0</v>
      </c>
      <c r="AN1492" s="138">
        <f t="shared" si="16"/>
        <v>0</v>
      </c>
      <c r="AO1492" s="139" t="str">
        <f t="array" ref="AO1492">XLOOKUP($D:$D,'DS ST'!$J:$J,'DS ST'!K:K)</f>
        <v>SC009915 - Đoàn Ngọc Thịnh</v>
      </c>
      <c r="AP1492" s="139" t="str">
        <f t="array" ref="AP1492">XLOOKUP($D:$D,'DS ST'!$J:$J,'DS ST'!L:L)</f>
        <v>Nguyễn Thị Cà</v>
      </c>
      <c r="AQ1492" s="139" t="str">
        <f t="array" ref="AQ1492">XLOOKUP($D:$D,'DS ST'!$J:$J,'DS ST'!M:M)</f>
        <v>HCM 025</v>
      </c>
      <c r="AR1492" s="140"/>
      <c r="AS1492" s="140"/>
      <c r="AT1492" s="135" t="str">
        <f t="array" ref="AT1492">xlookup($E:$E,'CLV2'!$A:$A,'CLV2'!$F:$F)</f>
        <v>3.LOCAL FRUITS</v>
      </c>
      <c r="AU1492" s="135" t="str">
        <f t="array" ref="AU1492">xlookup($E:$E,'CLV2'!$A:$A,'CLV2'!$G:$G)</f>
        <v>4.Bơ</v>
      </c>
      <c r="AV1492" s="142"/>
      <c r="AW1492" s="143"/>
      <c r="AX1492" s="144"/>
    </row>
    <row r="1493" ht="22.5" customHeight="1">
      <c r="A1493" s="113"/>
      <c r="B1493" s="114">
        <v>46237.0</v>
      </c>
      <c r="C1493" s="115" t="s">
        <v>252</v>
      </c>
      <c r="D1493" s="116" t="str">
        <f>VLOOKUP(C1493,'DS ST'!A:B,2,0)</f>
        <v>A115</v>
      </c>
      <c r="E1493" s="117">
        <v>1101366.0</v>
      </c>
      <c r="F1493" s="115" t="s">
        <v>1804</v>
      </c>
      <c r="G1493" s="115" t="s">
        <v>104</v>
      </c>
      <c r="H1493" s="118">
        <v>4.0</v>
      </c>
      <c r="I1493" s="118">
        <v>3.94</v>
      </c>
      <c r="J1493" s="119">
        <f t="shared" si="4"/>
        <v>0.06</v>
      </c>
      <c r="K1493" s="115" t="s">
        <v>6114</v>
      </c>
      <c r="L1493" s="121" t="str">
        <f t="shared" si="5"/>
        <v>PT16085151101366</v>
      </c>
      <c r="M1493" s="219" t="s">
        <v>6115</v>
      </c>
      <c r="N1493" s="122">
        <v>0.06000000000000005</v>
      </c>
      <c r="O1493" s="122"/>
      <c r="P1493" s="119">
        <f t="shared" si="6"/>
        <v>0</v>
      </c>
      <c r="Q1493" s="124"/>
      <c r="R1493" s="124"/>
      <c r="S1493" s="124"/>
      <c r="T1493" s="125"/>
      <c r="U1493" s="126" t="s">
        <v>697</v>
      </c>
      <c r="V1493" s="127" t="s">
        <v>492</v>
      </c>
      <c r="W1493" s="129" t="str">
        <f t="shared" si="7"/>
        <v>Hao hụt</v>
      </c>
      <c r="X1493" s="129" t="str">
        <f t="shared" si="73"/>
        <v/>
      </c>
      <c r="Y1493" s="154" t="s">
        <v>499</v>
      </c>
      <c r="Z1493" s="131" t="s">
        <v>3828</v>
      </c>
      <c r="AA1493" s="124"/>
      <c r="AB1493" s="132"/>
      <c r="AC1493" s="133"/>
      <c r="AD1493" s="134"/>
      <c r="AE1493" s="133"/>
      <c r="AF1493" s="135" t="str">
        <f t="array" ref="AF1493">xlookup($E:$E,'CLV2'!$A:$A,'CLV2'!E:E)</f>
        <v>2.VEGETABLES</v>
      </c>
      <c r="AG1493" s="135" t="str">
        <f t="shared" si="10"/>
        <v>KG</v>
      </c>
      <c r="AH1493" s="136">
        <f t="shared" si="11"/>
        <v>0.015</v>
      </c>
      <c r="AI1493" s="137">
        <f t="array" ref="AI1493">XLOOKUP(E1493,'Đơn giá'!A:A,'Đơn giá'!D:D)</f>
        <v>55000</v>
      </c>
      <c r="AJ1493" s="138">
        <f t="shared" si="12"/>
        <v>3300</v>
      </c>
      <c r="AK1493" s="138">
        <f t="shared" si="13"/>
        <v>3300</v>
      </c>
      <c r="AL1493" s="138">
        <f t="shared" si="14"/>
        <v>0</v>
      </c>
      <c r="AM1493" s="138">
        <f t="shared" si="15"/>
        <v>0</v>
      </c>
      <c r="AN1493" s="138">
        <f t="shared" si="16"/>
        <v>0</v>
      </c>
      <c r="AO1493" s="139" t="str">
        <f t="array" ref="AO1493">XLOOKUP($D:$D,'DS ST'!$J:$J,'DS ST'!K:K)</f>
        <v>SC009915 - Đoàn Ngọc Thịnh</v>
      </c>
      <c r="AP1493" s="139" t="str">
        <f t="array" ref="AP1493">XLOOKUP($D:$D,'DS ST'!$J:$J,'DS ST'!L:L)</f>
        <v>Nguyễn Thị Cà</v>
      </c>
      <c r="AQ1493" s="139" t="str">
        <f t="array" ref="AQ1493">XLOOKUP($D:$D,'DS ST'!$J:$J,'DS ST'!M:M)</f>
        <v>HCM 025</v>
      </c>
      <c r="AR1493" s="140"/>
      <c r="AS1493" s="140"/>
      <c r="AT1493" s="135" t="str">
        <f t="array" ref="AT1493">xlookup($E:$E,'CLV2'!$A:$A,'CLV2'!$F:$F)</f>
        <v>3.LEAFY VEGGIES</v>
      </c>
      <c r="AU1493" s="135" t="str">
        <f t="array" ref="AU1493">xlookup($E:$E,'CLV2'!$A:$A,'CLV2'!$G:$G)</f>
        <v>4.Rau Ăn Bông</v>
      </c>
      <c r="AV1493" s="142"/>
      <c r="AW1493" s="143"/>
      <c r="AX1493" s="144"/>
    </row>
    <row r="1494" ht="22.5" customHeight="1">
      <c r="A1494" s="113"/>
      <c r="B1494" s="114">
        <v>46237.0</v>
      </c>
      <c r="C1494" s="115" t="s">
        <v>252</v>
      </c>
      <c r="D1494" s="116" t="str">
        <f>VLOOKUP(C1494,'DS ST'!A:B,2,0)</f>
        <v>A115</v>
      </c>
      <c r="E1494" s="117">
        <v>1102981.0</v>
      </c>
      <c r="F1494" s="115" t="s">
        <v>5260</v>
      </c>
      <c r="G1494" s="115" t="s">
        <v>104</v>
      </c>
      <c r="H1494" s="118">
        <v>3.1</v>
      </c>
      <c r="I1494" s="118">
        <v>3.032</v>
      </c>
      <c r="J1494" s="119">
        <f t="shared" si="4"/>
        <v>0.068</v>
      </c>
      <c r="K1494" s="115" t="s">
        <v>6114</v>
      </c>
      <c r="L1494" s="121" t="str">
        <f t="shared" si="5"/>
        <v>PT16085151102981</v>
      </c>
      <c r="M1494" s="219" t="s">
        <v>6115</v>
      </c>
      <c r="N1494" s="122">
        <v>0.06800000000000006</v>
      </c>
      <c r="O1494" s="122"/>
      <c r="P1494" s="119">
        <f t="shared" si="6"/>
        <v>0</v>
      </c>
      <c r="Q1494" s="124"/>
      <c r="R1494" s="124"/>
      <c r="S1494" s="124"/>
      <c r="T1494" s="125"/>
      <c r="U1494" s="126" t="s">
        <v>697</v>
      </c>
      <c r="V1494" s="127" t="s">
        <v>492</v>
      </c>
      <c r="W1494" s="129" t="str">
        <f t="shared" si="7"/>
        <v>Hao hụt</v>
      </c>
      <c r="X1494" s="129" t="str">
        <f t="shared" si="73"/>
        <v/>
      </c>
      <c r="Y1494" s="154" t="s">
        <v>499</v>
      </c>
      <c r="Z1494" s="131" t="s">
        <v>3828</v>
      </c>
      <c r="AA1494" s="124"/>
      <c r="AB1494" s="132"/>
      <c r="AC1494" s="133"/>
      <c r="AD1494" s="134"/>
      <c r="AE1494" s="133"/>
      <c r="AF1494" s="135" t="str">
        <f t="array" ref="AF1494">xlookup($E:$E,'CLV2'!$A:$A,'CLV2'!E:E)</f>
        <v>2.FRUITS</v>
      </c>
      <c r="AG1494" s="135" t="str">
        <f t="shared" si="10"/>
        <v>KG</v>
      </c>
      <c r="AH1494" s="136">
        <f t="shared" si="11"/>
        <v>0.02193548387</v>
      </c>
      <c r="AI1494" s="137" t="str">
        <f t="array" ref="AI1494">XLOOKUP(E1494,'Đơn giá'!A:A,'Đơn giá'!D:D)</f>
        <v>#N/A</v>
      </c>
      <c r="AJ1494" s="138" t="str">
        <f t="shared" si="12"/>
        <v>#N/A</v>
      </c>
      <c r="AK1494" s="138" t="str">
        <f t="shared" si="13"/>
        <v>#N/A</v>
      </c>
      <c r="AL1494" s="138">
        <f t="shared" si="14"/>
        <v>0</v>
      </c>
      <c r="AM1494" s="138" t="str">
        <f t="shared" si="15"/>
        <v>#N/A</v>
      </c>
      <c r="AN1494" s="138">
        <f t="shared" si="16"/>
        <v>0</v>
      </c>
      <c r="AO1494" s="139" t="str">
        <f t="array" ref="AO1494">XLOOKUP($D:$D,'DS ST'!$J:$J,'DS ST'!K:K)</f>
        <v>SC009915 - Đoàn Ngọc Thịnh</v>
      </c>
      <c r="AP1494" s="139" t="str">
        <f t="array" ref="AP1494">XLOOKUP($D:$D,'DS ST'!$J:$J,'DS ST'!L:L)</f>
        <v>Nguyễn Thị Cà</v>
      </c>
      <c r="AQ1494" s="139" t="str">
        <f t="array" ref="AQ1494">XLOOKUP($D:$D,'DS ST'!$J:$J,'DS ST'!M:M)</f>
        <v>HCM 025</v>
      </c>
      <c r="AR1494" s="140"/>
      <c r="AS1494" s="140"/>
      <c r="AT1494" s="135" t="str">
        <f t="array" ref="AT1494">xlookup($E:$E,'CLV2'!$A:$A,'CLV2'!$F:$F)</f>
        <v>3.LOCAL FRUITS</v>
      </c>
      <c r="AU1494" s="135" t="str">
        <f t="array" ref="AU1494">xlookup($E:$E,'CLV2'!$A:$A,'CLV2'!$G:$G)</f>
        <v>4.Bơ</v>
      </c>
      <c r="AV1494" s="142"/>
      <c r="AW1494" s="143"/>
      <c r="AX1494" s="144"/>
    </row>
    <row r="1495" ht="22.5" customHeight="1">
      <c r="A1495" s="113"/>
      <c r="B1495" s="114">
        <v>46237.0</v>
      </c>
      <c r="C1495" s="115" t="s">
        <v>555</v>
      </c>
      <c r="D1495" s="116" t="str">
        <f>VLOOKUP(C1495,'DS ST'!A:B,2,0)</f>
        <v>A164</v>
      </c>
      <c r="E1495" s="117">
        <v>10901.0</v>
      </c>
      <c r="F1495" s="115" t="s">
        <v>736</v>
      </c>
      <c r="G1495" s="115" t="s">
        <v>29</v>
      </c>
      <c r="H1495" s="118">
        <v>6.0</v>
      </c>
      <c r="I1495" s="118">
        <v>4.0</v>
      </c>
      <c r="J1495" s="119">
        <f t="shared" si="4"/>
        <v>2</v>
      </c>
      <c r="K1495" s="115" t="s">
        <v>6116</v>
      </c>
      <c r="L1495" s="121" t="str">
        <f t="shared" si="5"/>
        <v>PT160851210901</v>
      </c>
      <c r="M1495" s="219" t="s">
        <v>6117</v>
      </c>
      <c r="N1495" s="122"/>
      <c r="O1495" s="122"/>
      <c r="P1495" s="119">
        <f t="shared" si="6"/>
        <v>2</v>
      </c>
      <c r="Q1495" s="124"/>
      <c r="R1495" s="124"/>
      <c r="S1495" s="124"/>
      <c r="T1495" s="125"/>
      <c r="U1495" s="126" t="s">
        <v>697</v>
      </c>
      <c r="V1495" s="127" t="s">
        <v>1500</v>
      </c>
      <c r="W1495" s="129" t="str">
        <f t="shared" si="7"/>
        <v/>
      </c>
      <c r="X1495" s="129" t="str">
        <f t="shared" si="73"/>
        <v/>
      </c>
      <c r="Y1495" s="130" t="str">
        <f t="shared" ref="Y1495:Y1496" si="87">IF(N(P1495)&lt;=0,"",IF(OR(T1495="Hình KDB",T1495="Hình tele",ISNUMBER(SEARCH("Hình KDB",T1495)),ISNUMBER(SEARCH("Hình tele",T1495)),ISNUMBER(SEARCH("sai code",T1495)),ISNUMBER(SEARCH("Thiếu kiện",U1495))),"Kho rau",IF(AND(T1495&lt;&gt;"Hình KDB",T1495&lt;&gt;"Hình tele"),"Chưa xác định",IF(N(O1495)&gt;0,IF(OR(T1495="Hình KDB",T1495="Hình tele",ISNUMBER(SEARCH("Hình KDB",T1495)),ISNUMBER(SEARCH("Hình tele",T1495)),ISNUMBER(SEARCH("sai code",T1495)),ISNUMBER(SEARCH("Thiếu kiện",U1495))),"Kho rau","Chưa xác định"),IF(OR(T1495="Hình KDB",T1495="Hình tele",ISNUMBER(SEARCH("Hình KDB",T1495)),ISNUMBER(SEARCH("Hình tele",T1495)),ISNUMBER(SEARCH("sai code",T1495)),ISNUMBER(SEARCH("Thiếu kiện",U1495))),"Kho rau",IF(V1495="Chưa xác định","Chưa xác định",IF(OR(V1495="DC giao thiếu",V1495="TX giao thiếu kiện",V1495="Hàng không đạt CL"),"Kho rau","")))))))</f>
        <v>Chưa xác định</v>
      </c>
      <c r="Z1495" s="131" t="s">
        <v>3828</v>
      </c>
      <c r="AA1495" s="124"/>
      <c r="AB1495" s="132"/>
      <c r="AC1495" s="133"/>
      <c r="AD1495" s="134"/>
      <c r="AE1495" s="133"/>
      <c r="AF1495" s="135" t="str">
        <f t="array" ref="AF1495">xlookup($E:$E,'CLV2'!$A:$A,'CLV2'!E:E)</f>
        <v>2.VEGETABLES</v>
      </c>
      <c r="AG1495" s="135" t="str">
        <f t="shared" si="10"/>
        <v>Pack</v>
      </c>
      <c r="AH1495" s="136">
        <f t="shared" si="11"/>
        <v>0.3333333333</v>
      </c>
      <c r="AI1495" s="137">
        <f t="array" ref="AI1495">XLOOKUP(E1495,'Đơn giá'!A:A,'Đơn giá'!D:D)</f>
        <v>9000</v>
      </c>
      <c r="AJ1495" s="138">
        <f t="shared" si="12"/>
        <v>18000</v>
      </c>
      <c r="AK1495" s="138">
        <f t="shared" si="13"/>
        <v>0</v>
      </c>
      <c r="AL1495" s="138">
        <f t="shared" si="14"/>
        <v>0</v>
      </c>
      <c r="AM1495" s="138">
        <f t="shared" si="15"/>
        <v>0</v>
      </c>
      <c r="AN1495" s="138">
        <f t="shared" si="16"/>
        <v>18000</v>
      </c>
      <c r="AO1495" s="139" t="str">
        <f t="array" ref="AO1495">XLOOKUP($D:$D,'DS ST'!$J:$J,'DS ST'!K:K)</f>
        <v>SC011505 - Lê Ngọc Phát</v>
      </c>
      <c r="AP1495" s="139" t="str">
        <f t="array" ref="AP1495">XLOOKUP($D:$D,'DS ST'!$J:$J,'DS ST'!L:L)</f>
        <v>Nguyễn Thị Cà</v>
      </c>
      <c r="AQ1495" s="139" t="str">
        <f t="array" ref="AQ1495">XLOOKUP($D:$D,'DS ST'!$J:$J,'DS ST'!M:M)</f>
        <v>HCM 027</v>
      </c>
      <c r="AR1495" s="140"/>
      <c r="AS1495" s="140"/>
      <c r="AT1495" s="135" t="str">
        <f t="array" ref="AT1495">xlookup($E:$E,'CLV2'!$A:$A,'CLV2'!$F:$F)</f>
        <v>3.LEAFY VEGGIES</v>
      </c>
      <c r="AU1495" s="135" t="str">
        <f t="array" ref="AU1495">xlookup($E:$E,'CLV2'!$A:$A,'CLV2'!$G:$G)</f>
        <v>4.Rau Cải</v>
      </c>
      <c r="AV1495" s="142"/>
      <c r="AW1495" s="143"/>
      <c r="AX1495" s="144"/>
    </row>
    <row r="1496" ht="22.5" customHeight="1">
      <c r="A1496" s="113"/>
      <c r="B1496" s="114">
        <v>46237.0</v>
      </c>
      <c r="C1496" s="115" t="s">
        <v>555</v>
      </c>
      <c r="D1496" s="116" t="str">
        <f>VLOOKUP(C1496,'DS ST'!A:B,2,0)</f>
        <v>A164</v>
      </c>
      <c r="E1496" s="117">
        <v>11666.0</v>
      </c>
      <c r="F1496" s="115" t="s">
        <v>2729</v>
      </c>
      <c r="G1496" s="115" t="s">
        <v>29</v>
      </c>
      <c r="H1496" s="118">
        <v>1.0</v>
      </c>
      <c r="I1496" s="118">
        <v>0.0</v>
      </c>
      <c r="J1496" s="119">
        <f t="shared" si="4"/>
        <v>1</v>
      </c>
      <c r="K1496" s="115" t="s">
        <v>6116</v>
      </c>
      <c r="L1496" s="121" t="str">
        <f t="shared" si="5"/>
        <v>PT160851211666</v>
      </c>
      <c r="M1496" s="219" t="s">
        <v>6117</v>
      </c>
      <c r="N1496" s="122"/>
      <c r="O1496" s="122"/>
      <c r="P1496" s="119">
        <f t="shared" si="6"/>
        <v>1</v>
      </c>
      <c r="Q1496" s="124"/>
      <c r="R1496" s="124"/>
      <c r="S1496" s="124"/>
      <c r="T1496" s="125"/>
      <c r="U1496" s="126" t="s">
        <v>697</v>
      </c>
      <c r="V1496" s="127" t="s">
        <v>1500</v>
      </c>
      <c r="W1496" s="129" t="str">
        <f t="shared" si="7"/>
        <v/>
      </c>
      <c r="X1496" s="129" t="str">
        <f t="shared" si="73"/>
        <v/>
      </c>
      <c r="Y1496" s="130" t="str">
        <f t="shared" si="87"/>
        <v>Chưa xác định</v>
      </c>
      <c r="Z1496" s="131" t="s">
        <v>3828</v>
      </c>
      <c r="AA1496" s="124"/>
      <c r="AB1496" s="132"/>
      <c r="AC1496" s="133"/>
      <c r="AD1496" s="134"/>
      <c r="AE1496" s="133"/>
      <c r="AF1496" s="135" t="str">
        <f t="array" ref="AF1496">xlookup($E:$E,'CLV2'!$A:$A,'CLV2'!E:E)</f>
        <v>2.VEGETABLES</v>
      </c>
      <c r="AG1496" s="135" t="str">
        <f t="shared" si="10"/>
        <v>Pack</v>
      </c>
      <c r="AH1496" s="136">
        <f t="shared" si="11"/>
        <v>1</v>
      </c>
      <c r="AI1496" s="137">
        <f t="array" ref="AI1496">XLOOKUP(E1496,'Đơn giá'!A:A,'Đơn giá'!D:D)</f>
        <v>6000</v>
      </c>
      <c r="AJ1496" s="138">
        <f t="shared" si="12"/>
        <v>6000</v>
      </c>
      <c r="AK1496" s="138">
        <f t="shared" si="13"/>
        <v>0</v>
      </c>
      <c r="AL1496" s="138">
        <f t="shared" si="14"/>
        <v>0</v>
      </c>
      <c r="AM1496" s="138">
        <f t="shared" si="15"/>
        <v>0</v>
      </c>
      <c r="AN1496" s="138">
        <f t="shared" si="16"/>
        <v>6000</v>
      </c>
      <c r="AO1496" s="139" t="str">
        <f t="array" ref="AO1496">XLOOKUP($D:$D,'DS ST'!$J:$J,'DS ST'!K:K)</f>
        <v>SC011505 - Lê Ngọc Phát</v>
      </c>
      <c r="AP1496" s="139" t="str">
        <f t="array" ref="AP1496">XLOOKUP($D:$D,'DS ST'!$J:$J,'DS ST'!L:L)</f>
        <v>Nguyễn Thị Cà</v>
      </c>
      <c r="AQ1496" s="139" t="str">
        <f t="array" ref="AQ1496">XLOOKUP($D:$D,'DS ST'!$J:$J,'DS ST'!M:M)</f>
        <v>HCM 027</v>
      </c>
      <c r="AR1496" s="140"/>
      <c r="AS1496" s="140"/>
      <c r="AT1496" s="135" t="str">
        <f t="array" ref="AT1496">xlookup($E:$E,'CLV2'!$A:$A,'CLV2'!$F:$F)</f>
        <v>3.LEAFY VEGGIES</v>
      </c>
      <c r="AU1496" s="135" t="str">
        <f t="array" ref="AU1496">xlookup($E:$E,'CLV2'!$A:$A,'CLV2'!$G:$G)</f>
        <v>4.Rau Ăn Thân, Lá Khác</v>
      </c>
      <c r="AV1496" s="142"/>
      <c r="AW1496" s="143"/>
      <c r="AX1496" s="144"/>
    </row>
    <row r="1497" ht="22.5" customHeight="1">
      <c r="A1497" s="113"/>
      <c r="B1497" s="114">
        <v>46237.0</v>
      </c>
      <c r="C1497" s="115" t="s">
        <v>555</v>
      </c>
      <c r="D1497" s="116" t="str">
        <f>VLOOKUP(C1497,'DS ST'!A:B,2,0)</f>
        <v>A164</v>
      </c>
      <c r="E1497" s="117">
        <v>1100816.0</v>
      </c>
      <c r="F1497" s="115" t="s">
        <v>919</v>
      </c>
      <c r="G1497" s="115" t="s">
        <v>104</v>
      </c>
      <c r="H1497" s="118">
        <v>14.7</v>
      </c>
      <c r="I1497" s="118">
        <v>14.68</v>
      </c>
      <c r="J1497" s="119">
        <f t="shared" si="4"/>
        <v>0.02</v>
      </c>
      <c r="K1497" s="115" t="s">
        <v>6116</v>
      </c>
      <c r="L1497" s="121" t="str">
        <f t="shared" si="5"/>
        <v>PT16085121100816</v>
      </c>
      <c r="M1497" s="219" t="s">
        <v>6117</v>
      </c>
      <c r="N1497" s="122">
        <v>0.019999999999999574</v>
      </c>
      <c r="O1497" s="122"/>
      <c r="P1497" s="119">
        <f t="shared" si="6"/>
        <v>0</v>
      </c>
      <c r="Q1497" s="124"/>
      <c r="R1497" s="124"/>
      <c r="S1497" s="124"/>
      <c r="T1497" s="125"/>
      <c r="U1497" s="126" t="s">
        <v>697</v>
      </c>
      <c r="V1497" s="127" t="s">
        <v>492</v>
      </c>
      <c r="W1497" s="129" t="str">
        <f t="shared" si="7"/>
        <v>Hao hụt</v>
      </c>
      <c r="X1497" s="129" t="str">
        <f t="shared" si="73"/>
        <v/>
      </c>
      <c r="Y1497" s="154" t="s">
        <v>499</v>
      </c>
      <c r="Z1497" s="131" t="s">
        <v>3828</v>
      </c>
      <c r="AA1497" s="124"/>
      <c r="AB1497" s="132"/>
      <c r="AC1497" s="133"/>
      <c r="AD1497" s="134"/>
      <c r="AE1497" s="133"/>
      <c r="AF1497" s="135" t="str">
        <f t="array" ref="AF1497">xlookup($E:$E,'CLV2'!$A:$A,'CLV2'!E:E)</f>
        <v>2.FRUITS</v>
      </c>
      <c r="AG1497" s="135" t="str">
        <f t="shared" si="10"/>
        <v>KG</v>
      </c>
      <c r="AH1497" s="136">
        <f t="shared" si="11"/>
        <v>0.001360544218</v>
      </c>
      <c r="AI1497" s="137">
        <f t="array" ref="AI1497">XLOOKUP(E1497,'Đơn giá'!A:A,'Đơn giá'!D:D)</f>
        <v>19000</v>
      </c>
      <c r="AJ1497" s="138">
        <f t="shared" si="12"/>
        <v>380</v>
      </c>
      <c r="AK1497" s="138">
        <f t="shared" si="13"/>
        <v>380</v>
      </c>
      <c r="AL1497" s="138">
        <f t="shared" si="14"/>
        <v>0</v>
      </c>
      <c r="AM1497" s="138">
        <f t="shared" si="15"/>
        <v>0</v>
      </c>
      <c r="AN1497" s="138">
        <f t="shared" si="16"/>
        <v>0</v>
      </c>
      <c r="AO1497" s="139" t="str">
        <f t="array" ref="AO1497">XLOOKUP($D:$D,'DS ST'!$J:$J,'DS ST'!K:K)</f>
        <v>SC011505 - Lê Ngọc Phát</v>
      </c>
      <c r="AP1497" s="139" t="str">
        <f t="array" ref="AP1497">XLOOKUP($D:$D,'DS ST'!$J:$J,'DS ST'!L:L)</f>
        <v>Nguyễn Thị Cà</v>
      </c>
      <c r="AQ1497" s="139" t="str">
        <f t="array" ref="AQ1497">XLOOKUP($D:$D,'DS ST'!$J:$J,'DS ST'!M:M)</f>
        <v>HCM 027</v>
      </c>
      <c r="AR1497" s="140"/>
      <c r="AS1497" s="140"/>
      <c r="AT1497" s="135" t="str">
        <f t="array" ref="AT1497">xlookup($E:$E,'CLV2'!$A:$A,'CLV2'!$F:$F)</f>
        <v>3.LOCAL FRUITS</v>
      </c>
      <c r="AU1497" s="135" t="str">
        <f t="array" ref="AU1497">xlookup($E:$E,'CLV2'!$A:$A,'CLV2'!$G:$G)</f>
        <v>4.Dưa Hấu</v>
      </c>
      <c r="AV1497" s="142"/>
      <c r="AW1497" s="143"/>
      <c r="AX1497" s="144"/>
    </row>
    <row r="1498" ht="22.5" customHeight="1">
      <c r="A1498" s="113"/>
      <c r="B1498" s="114">
        <v>46237.0</v>
      </c>
      <c r="C1498" s="115" t="s">
        <v>555</v>
      </c>
      <c r="D1498" s="116" t="str">
        <f>VLOOKUP(C1498,'DS ST'!A:B,2,0)</f>
        <v>A164</v>
      </c>
      <c r="E1498" s="117">
        <v>1101062.0</v>
      </c>
      <c r="F1498" s="115" t="s">
        <v>103</v>
      </c>
      <c r="G1498" s="115" t="s">
        <v>104</v>
      </c>
      <c r="H1498" s="118">
        <v>10.6</v>
      </c>
      <c r="I1498" s="118">
        <v>10.52</v>
      </c>
      <c r="J1498" s="119">
        <f t="shared" si="4"/>
        <v>0.08</v>
      </c>
      <c r="K1498" s="115" t="s">
        <v>6116</v>
      </c>
      <c r="L1498" s="121" t="str">
        <f t="shared" si="5"/>
        <v>PT16085121101062</v>
      </c>
      <c r="M1498" s="219" t="s">
        <v>6117</v>
      </c>
      <c r="N1498" s="122">
        <v>0.08000000000000007</v>
      </c>
      <c r="O1498" s="122"/>
      <c r="P1498" s="119">
        <f t="shared" si="6"/>
        <v>0</v>
      </c>
      <c r="Q1498" s="124"/>
      <c r="R1498" s="124"/>
      <c r="S1498" s="124"/>
      <c r="T1498" s="125"/>
      <c r="U1498" s="126" t="s">
        <v>697</v>
      </c>
      <c r="V1498" s="127" t="s">
        <v>492</v>
      </c>
      <c r="W1498" s="129" t="str">
        <f t="shared" si="7"/>
        <v>Hao hụt</v>
      </c>
      <c r="X1498" s="129" t="str">
        <f t="shared" si="73"/>
        <v/>
      </c>
      <c r="Y1498" s="154" t="s">
        <v>499</v>
      </c>
      <c r="Z1498" s="131" t="s">
        <v>3828</v>
      </c>
      <c r="AA1498" s="124"/>
      <c r="AB1498" s="132"/>
      <c r="AC1498" s="133"/>
      <c r="AD1498" s="134"/>
      <c r="AE1498" s="133"/>
      <c r="AF1498" s="135" t="str">
        <f t="array" ref="AF1498">xlookup($E:$E,'CLV2'!$A:$A,'CLV2'!E:E)</f>
        <v>2.FRUITS</v>
      </c>
      <c r="AG1498" s="135" t="str">
        <f t="shared" si="10"/>
        <v>KG</v>
      </c>
      <c r="AH1498" s="136">
        <f t="shared" si="11"/>
        <v>0.007547169811</v>
      </c>
      <c r="AI1498" s="137">
        <f t="array" ref="AI1498">XLOOKUP(E1498,'Đơn giá'!A:A,'Đơn giá'!D:D)</f>
        <v>23000</v>
      </c>
      <c r="AJ1498" s="138">
        <f t="shared" si="12"/>
        <v>1840</v>
      </c>
      <c r="AK1498" s="138">
        <f t="shared" si="13"/>
        <v>1840</v>
      </c>
      <c r="AL1498" s="138">
        <f t="shared" si="14"/>
        <v>0</v>
      </c>
      <c r="AM1498" s="138">
        <f t="shared" si="15"/>
        <v>0</v>
      </c>
      <c r="AN1498" s="138">
        <f t="shared" si="16"/>
        <v>0</v>
      </c>
      <c r="AO1498" s="139" t="str">
        <f t="array" ref="AO1498">XLOOKUP($D:$D,'DS ST'!$J:$J,'DS ST'!K:K)</f>
        <v>SC011505 - Lê Ngọc Phát</v>
      </c>
      <c r="AP1498" s="139" t="str">
        <f t="array" ref="AP1498">XLOOKUP($D:$D,'DS ST'!$J:$J,'DS ST'!L:L)</f>
        <v>Nguyễn Thị Cà</v>
      </c>
      <c r="AQ1498" s="139" t="str">
        <f t="array" ref="AQ1498">XLOOKUP($D:$D,'DS ST'!$J:$J,'DS ST'!M:M)</f>
        <v>HCM 027</v>
      </c>
      <c r="AR1498" s="140"/>
      <c r="AS1498" s="140"/>
      <c r="AT1498" s="135" t="str">
        <f t="array" ref="AT1498">xlookup($E:$E,'CLV2'!$A:$A,'CLV2'!$F:$F)</f>
        <v>3.LOCAL FRUITS</v>
      </c>
      <c r="AU1498" s="135" t="str">
        <f t="array" ref="AU1498">xlookup($E:$E,'CLV2'!$A:$A,'CLV2'!$G:$G)</f>
        <v>4.Chuối</v>
      </c>
      <c r="AV1498" s="142"/>
      <c r="AW1498" s="143"/>
      <c r="AX1498" s="144"/>
    </row>
    <row r="1499" ht="22.5" customHeight="1">
      <c r="A1499" s="113"/>
      <c r="B1499" s="114">
        <v>46237.0</v>
      </c>
      <c r="C1499" s="115" t="s">
        <v>555</v>
      </c>
      <c r="D1499" s="116" t="str">
        <f>VLOOKUP(C1499,'DS ST'!A:B,2,0)</f>
        <v>A164</v>
      </c>
      <c r="E1499" s="117">
        <v>8.938521576006E12</v>
      </c>
      <c r="F1499" s="115" t="s">
        <v>1467</v>
      </c>
      <c r="G1499" s="115" t="s">
        <v>56</v>
      </c>
      <c r="H1499" s="118">
        <v>5.0</v>
      </c>
      <c r="I1499" s="118">
        <v>0.0</v>
      </c>
      <c r="J1499" s="119">
        <f t="shared" si="4"/>
        <v>5</v>
      </c>
      <c r="K1499" s="115" t="s">
        <v>6116</v>
      </c>
      <c r="L1499" s="121" t="str">
        <f t="shared" si="5"/>
        <v>PT16085128938521576006</v>
      </c>
      <c r="M1499" s="219" t="s">
        <v>6117</v>
      </c>
      <c r="N1499" s="122"/>
      <c r="O1499" s="122"/>
      <c r="P1499" s="119">
        <f t="shared" si="6"/>
        <v>5</v>
      </c>
      <c r="Q1499" s="124"/>
      <c r="R1499" s="124"/>
      <c r="S1499" s="124"/>
      <c r="T1499" s="125"/>
      <c r="U1499" s="126" t="s">
        <v>697</v>
      </c>
      <c r="V1499" s="127" t="s">
        <v>1500</v>
      </c>
      <c r="W1499" s="129" t="str">
        <f t="shared" si="7"/>
        <v/>
      </c>
      <c r="X1499" s="129" t="str">
        <f t="shared" si="73"/>
        <v/>
      </c>
      <c r="Y1499" s="130" t="str">
        <f>IF(N(P1499)&lt;=0,"",IF(OR(T1499="Hình KDB",T1499="Hình tele",ISNUMBER(SEARCH("Hình KDB",T1499)),ISNUMBER(SEARCH("Hình tele",T1499)),ISNUMBER(SEARCH("sai code",T1499)),ISNUMBER(SEARCH("Thiếu kiện",U1499))),"Kho rau",IF(AND(T1499&lt;&gt;"Hình KDB",T1499&lt;&gt;"Hình tele"),"Chưa xác định",IF(N(O1499)&gt;0,IF(OR(T1499="Hình KDB",T1499="Hình tele",ISNUMBER(SEARCH("Hình KDB",T1499)),ISNUMBER(SEARCH("Hình tele",T1499)),ISNUMBER(SEARCH("sai code",T1499)),ISNUMBER(SEARCH("Thiếu kiện",U1499))),"Kho rau","Chưa xác định"),IF(OR(T1499="Hình KDB",T1499="Hình tele",ISNUMBER(SEARCH("Hình KDB",T1499)),ISNUMBER(SEARCH("Hình tele",T1499)),ISNUMBER(SEARCH("sai code",T1499)),ISNUMBER(SEARCH("Thiếu kiện",U1499))),"Kho rau",IF(V1499="Chưa xác định","Chưa xác định",IF(OR(V1499="DC giao thiếu",V1499="TX giao thiếu kiện",V1499="Hàng không đạt CL"),"Kho rau","")))))))</f>
        <v>Chưa xác định</v>
      </c>
      <c r="Z1499" s="131" t="s">
        <v>3828</v>
      </c>
      <c r="AA1499" s="124"/>
      <c r="AB1499" s="132"/>
      <c r="AC1499" s="133"/>
      <c r="AD1499" s="134"/>
      <c r="AE1499" s="133"/>
      <c r="AF1499" s="135" t="str">
        <f t="array" ref="AF1499">xlookup($E:$E,'CLV2'!$A:$A,'CLV2'!E:E)</f>
        <v>2.VEGETABLES</v>
      </c>
      <c r="AG1499" s="135" t="str">
        <f t="shared" si="10"/>
        <v>Pack</v>
      </c>
      <c r="AH1499" s="136">
        <f t="shared" si="11"/>
        <v>1</v>
      </c>
      <c r="AI1499" s="137">
        <f t="array" ref="AI1499">XLOOKUP(E1499,'Đơn giá'!A:A,'Đơn giá'!D:D)</f>
        <v>4200</v>
      </c>
      <c r="AJ1499" s="138">
        <f t="shared" si="12"/>
        <v>21000</v>
      </c>
      <c r="AK1499" s="138">
        <f t="shared" si="13"/>
        <v>0</v>
      </c>
      <c r="AL1499" s="138">
        <f t="shared" si="14"/>
        <v>0</v>
      </c>
      <c r="AM1499" s="138">
        <f t="shared" si="15"/>
        <v>0</v>
      </c>
      <c r="AN1499" s="138">
        <f t="shared" si="16"/>
        <v>21000</v>
      </c>
      <c r="AO1499" s="139" t="str">
        <f t="array" ref="AO1499">XLOOKUP($D:$D,'DS ST'!$J:$J,'DS ST'!K:K)</f>
        <v>SC011505 - Lê Ngọc Phát</v>
      </c>
      <c r="AP1499" s="139" t="str">
        <f t="array" ref="AP1499">XLOOKUP($D:$D,'DS ST'!$J:$J,'DS ST'!L:L)</f>
        <v>Nguyễn Thị Cà</v>
      </c>
      <c r="AQ1499" s="139" t="str">
        <f t="array" ref="AQ1499">XLOOKUP($D:$D,'DS ST'!$J:$J,'DS ST'!M:M)</f>
        <v>HCM 027</v>
      </c>
      <c r="AR1499" s="140"/>
      <c r="AS1499" s="140"/>
      <c r="AT1499" s="135" t="str">
        <f t="array" ref="AT1499">xlookup($E:$E,'CLV2'!$A:$A,'CLV2'!$F:$F)</f>
        <v>3.HERBS</v>
      </c>
      <c r="AU1499" s="135" t="str">
        <f t="array" ref="AU1499">xlookup($E:$E,'CLV2'!$A:$A,'CLV2'!$G:$G)</f>
        <v>4.Rau Gia Vị Khác</v>
      </c>
      <c r="AV1499" s="142"/>
      <c r="AW1499" s="143"/>
      <c r="AX1499" s="144"/>
    </row>
    <row r="1500" ht="22.5" customHeight="1">
      <c r="A1500" s="113"/>
      <c r="B1500" s="114">
        <v>46237.0</v>
      </c>
      <c r="C1500" s="115" t="s">
        <v>692</v>
      </c>
      <c r="D1500" s="116" t="str">
        <f>VLOOKUP(C1500,'DS ST'!A:B,2,0)</f>
        <v>A188</v>
      </c>
      <c r="E1500" s="117">
        <v>1101079.0</v>
      </c>
      <c r="F1500" s="115" t="s">
        <v>2047</v>
      </c>
      <c r="G1500" s="115" t="s">
        <v>104</v>
      </c>
      <c r="H1500" s="118">
        <v>3.1</v>
      </c>
      <c r="I1500" s="118">
        <v>3.045</v>
      </c>
      <c r="J1500" s="119">
        <f t="shared" si="4"/>
        <v>0.055</v>
      </c>
      <c r="K1500" s="115" t="s">
        <v>6118</v>
      </c>
      <c r="L1500" s="121" t="str">
        <f t="shared" si="5"/>
        <v>PT16085071101079</v>
      </c>
      <c r="M1500" s="219" t="s">
        <v>6119</v>
      </c>
      <c r="N1500" s="122">
        <v>0.05500000000000016</v>
      </c>
      <c r="O1500" s="122"/>
      <c r="P1500" s="119">
        <f t="shared" si="6"/>
        <v>0</v>
      </c>
      <c r="Q1500" s="124"/>
      <c r="R1500" s="124"/>
      <c r="S1500" s="124"/>
      <c r="T1500" s="125"/>
      <c r="U1500" s="126" t="s">
        <v>697</v>
      </c>
      <c r="V1500" s="127" t="s">
        <v>492</v>
      </c>
      <c r="W1500" s="129" t="str">
        <f t="shared" si="7"/>
        <v>Hao hụt</v>
      </c>
      <c r="X1500" s="129" t="str">
        <f t="shared" si="73"/>
        <v/>
      </c>
      <c r="Y1500" s="154" t="s">
        <v>499</v>
      </c>
      <c r="Z1500" s="131" t="s">
        <v>3828</v>
      </c>
      <c r="AA1500" s="124"/>
      <c r="AB1500" s="132"/>
      <c r="AC1500" s="133"/>
      <c r="AD1500" s="134"/>
      <c r="AE1500" s="133"/>
      <c r="AF1500" s="135" t="str">
        <f t="array" ref="AF1500">xlookup($E:$E,'CLV2'!$A:$A,'CLV2'!E:E)</f>
        <v>2.FRUITS</v>
      </c>
      <c r="AG1500" s="135" t="str">
        <f t="shared" si="10"/>
        <v>KG</v>
      </c>
      <c r="AH1500" s="136">
        <f t="shared" si="11"/>
        <v>0.01774193548</v>
      </c>
      <c r="AI1500" s="137">
        <f t="array" ref="AI1500">XLOOKUP(E1500,'Đơn giá'!A:A,'Đơn giá'!D:D)</f>
        <v>69416</v>
      </c>
      <c r="AJ1500" s="138">
        <f t="shared" si="12"/>
        <v>3817.88</v>
      </c>
      <c r="AK1500" s="138">
        <f t="shared" si="13"/>
        <v>3817.88</v>
      </c>
      <c r="AL1500" s="138">
        <f t="shared" si="14"/>
        <v>0</v>
      </c>
      <c r="AM1500" s="138">
        <f t="shared" si="15"/>
        <v>0</v>
      </c>
      <c r="AN1500" s="138">
        <f t="shared" si="16"/>
        <v>0</v>
      </c>
      <c r="AO1500" s="139" t="str">
        <f t="array" ref="AO1500">XLOOKUP($D:$D,'DS ST'!$J:$J,'DS ST'!K:K)</f>
        <v>SC003733 - Trần Huỳnh Thơ</v>
      </c>
      <c r="AP1500" s="139" t="str">
        <f t="array" ref="AP1500">XLOOKUP($D:$D,'DS ST'!$J:$J,'DS ST'!L:L)</f>
        <v>Võ Thị Huệ</v>
      </c>
      <c r="AQ1500" s="139" t="str">
        <f t="array" ref="AQ1500">XLOOKUP($D:$D,'DS ST'!$J:$J,'DS ST'!M:M)</f>
        <v>HCM 013</v>
      </c>
      <c r="AR1500" s="140"/>
      <c r="AS1500" s="140"/>
      <c r="AT1500" s="135" t="str">
        <f t="array" ref="AT1500">xlookup($E:$E,'CLV2'!$A:$A,'CLV2'!$F:$F)</f>
        <v>3.LOCAL FRUITS</v>
      </c>
      <c r="AU1500" s="135" t="str">
        <f t="array" ref="AU1500">xlookup($E:$E,'CLV2'!$A:$A,'CLV2'!$G:$G)</f>
        <v>4.Bơ</v>
      </c>
      <c r="AV1500" s="142"/>
      <c r="AW1500" s="143"/>
      <c r="AX1500" s="144"/>
    </row>
    <row r="1501" ht="22.5" customHeight="1">
      <c r="A1501" s="113"/>
      <c r="B1501" s="114">
        <v>46237.0</v>
      </c>
      <c r="C1501" s="115" t="s">
        <v>801</v>
      </c>
      <c r="D1501" s="116" t="str">
        <f>VLOOKUP(C1501,'DS ST'!A:B,2,0)</f>
        <v>ACU</v>
      </c>
      <c r="E1501" s="117">
        <v>1100816.0</v>
      </c>
      <c r="F1501" s="115" t="s">
        <v>919</v>
      </c>
      <c r="G1501" s="115" t="s">
        <v>104</v>
      </c>
      <c r="H1501" s="118">
        <v>14.6</v>
      </c>
      <c r="I1501" s="118">
        <v>13.68</v>
      </c>
      <c r="J1501" s="119">
        <f t="shared" si="4"/>
        <v>0.92</v>
      </c>
      <c r="K1501" s="115" t="s">
        <v>6120</v>
      </c>
      <c r="L1501" s="121" t="str">
        <f t="shared" si="5"/>
        <v>PT16085061100816</v>
      </c>
      <c r="M1501" s="219" t="s">
        <v>6121</v>
      </c>
      <c r="N1501" s="122">
        <v>0.9199999999999999</v>
      </c>
      <c r="O1501" s="122"/>
      <c r="P1501" s="119">
        <f t="shared" si="6"/>
        <v>0</v>
      </c>
      <c r="Q1501" s="124"/>
      <c r="R1501" s="124"/>
      <c r="S1501" s="124"/>
      <c r="T1501" s="125"/>
      <c r="U1501" s="126" t="s">
        <v>697</v>
      </c>
      <c r="V1501" s="127" t="s">
        <v>492</v>
      </c>
      <c r="W1501" s="129" t="str">
        <f t="shared" si="7"/>
        <v>Hao hụt</v>
      </c>
      <c r="X1501" s="129" t="str">
        <f t="shared" si="73"/>
        <v/>
      </c>
      <c r="Y1501" s="154" t="s">
        <v>499</v>
      </c>
      <c r="Z1501" s="131" t="s">
        <v>3828</v>
      </c>
      <c r="AA1501" s="124"/>
      <c r="AB1501" s="132"/>
      <c r="AC1501" s="133"/>
      <c r="AD1501" s="134"/>
      <c r="AE1501" s="133"/>
      <c r="AF1501" s="135" t="str">
        <f t="array" ref="AF1501">xlookup($E:$E,'CLV2'!$A:$A,'CLV2'!E:E)</f>
        <v>2.FRUITS</v>
      </c>
      <c r="AG1501" s="135" t="str">
        <f t="shared" si="10"/>
        <v>KG</v>
      </c>
      <c r="AH1501" s="136">
        <f t="shared" si="11"/>
        <v>0.06301369863</v>
      </c>
      <c r="AI1501" s="137">
        <f t="array" ref="AI1501">XLOOKUP(E1501,'Đơn giá'!A:A,'Đơn giá'!D:D)</f>
        <v>19000</v>
      </c>
      <c r="AJ1501" s="138">
        <f t="shared" si="12"/>
        <v>17480</v>
      </c>
      <c r="AK1501" s="138">
        <f t="shared" si="13"/>
        <v>17480</v>
      </c>
      <c r="AL1501" s="138">
        <f t="shared" si="14"/>
        <v>0</v>
      </c>
      <c r="AM1501" s="138">
        <f t="shared" si="15"/>
        <v>0</v>
      </c>
      <c r="AN1501" s="138">
        <f t="shared" si="16"/>
        <v>0</v>
      </c>
      <c r="AO1501" s="139" t="str">
        <f t="array" ref="AO1501">XLOOKUP($D:$D,'DS ST'!$J:$J,'DS ST'!K:K)</f>
        <v>SC006139 - Võ Minh Đạt</v>
      </c>
      <c r="AP1501" s="139" t="str">
        <f t="array" ref="AP1501">XLOOKUP($D:$D,'DS ST'!$J:$J,'DS ST'!L:L)</f>
        <v>Nguyễn Thị Cà</v>
      </c>
      <c r="AQ1501" s="139" t="str">
        <f t="array" ref="AQ1501">XLOOKUP($D:$D,'DS ST'!$J:$J,'DS ST'!M:M)</f>
        <v>HCM 018</v>
      </c>
      <c r="AR1501" s="140"/>
      <c r="AS1501" s="140"/>
      <c r="AT1501" s="135" t="str">
        <f t="array" ref="AT1501">xlookup($E:$E,'CLV2'!$A:$A,'CLV2'!$F:$F)</f>
        <v>3.LOCAL FRUITS</v>
      </c>
      <c r="AU1501" s="135" t="str">
        <f t="array" ref="AU1501">xlookup($E:$E,'CLV2'!$A:$A,'CLV2'!$G:$G)</f>
        <v>4.Dưa Hấu</v>
      </c>
      <c r="AV1501" s="142"/>
      <c r="AW1501" s="143"/>
      <c r="AX1501" s="144"/>
    </row>
    <row r="1502" ht="22.5" customHeight="1">
      <c r="A1502" s="113"/>
      <c r="B1502" s="114">
        <v>46237.0</v>
      </c>
      <c r="C1502" s="115" t="s">
        <v>801</v>
      </c>
      <c r="D1502" s="116" t="str">
        <f>VLOOKUP(C1502,'DS ST'!A:B,2,0)</f>
        <v>ACU</v>
      </c>
      <c r="E1502" s="117">
        <v>1101062.0</v>
      </c>
      <c r="F1502" s="115" t="s">
        <v>103</v>
      </c>
      <c r="G1502" s="115" t="s">
        <v>104</v>
      </c>
      <c r="H1502" s="118">
        <v>10.5</v>
      </c>
      <c r="I1502" s="118">
        <v>10.32</v>
      </c>
      <c r="J1502" s="119">
        <f t="shared" si="4"/>
        <v>0.18</v>
      </c>
      <c r="K1502" s="115" t="s">
        <v>6120</v>
      </c>
      <c r="L1502" s="121" t="str">
        <f t="shared" si="5"/>
        <v>PT16085061101062</v>
      </c>
      <c r="M1502" s="219" t="s">
        <v>6121</v>
      </c>
      <c r="N1502" s="122">
        <v>0.17999999999999972</v>
      </c>
      <c r="O1502" s="122"/>
      <c r="P1502" s="119">
        <f t="shared" si="6"/>
        <v>0</v>
      </c>
      <c r="Q1502" s="124"/>
      <c r="R1502" s="124"/>
      <c r="S1502" s="124"/>
      <c r="T1502" s="125"/>
      <c r="U1502" s="126" t="s">
        <v>697</v>
      </c>
      <c r="V1502" s="127" t="s">
        <v>492</v>
      </c>
      <c r="W1502" s="129" t="str">
        <f t="shared" si="7"/>
        <v>Hao hụt</v>
      </c>
      <c r="X1502" s="129" t="str">
        <f t="shared" si="73"/>
        <v/>
      </c>
      <c r="Y1502" s="154" t="s">
        <v>499</v>
      </c>
      <c r="Z1502" s="131" t="s">
        <v>3828</v>
      </c>
      <c r="AA1502" s="124"/>
      <c r="AB1502" s="132"/>
      <c r="AC1502" s="133"/>
      <c r="AD1502" s="134"/>
      <c r="AE1502" s="133"/>
      <c r="AF1502" s="135" t="str">
        <f t="array" ref="AF1502">xlookup($E:$E,'CLV2'!$A:$A,'CLV2'!E:E)</f>
        <v>2.FRUITS</v>
      </c>
      <c r="AG1502" s="135" t="str">
        <f t="shared" si="10"/>
        <v>KG</v>
      </c>
      <c r="AH1502" s="136">
        <f t="shared" si="11"/>
        <v>0.01714285714</v>
      </c>
      <c r="AI1502" s="137">
        <f t="array" ref="AI1502">XLOOKUP(E1502,'Đơn giá'!A:A,'Đơn giá'!D:D)</f>
        <v>23000</v>
      </c>
      <c r="AJ1502" s="138">
        <f t="shared" si="12"/>
        <v>4140</v>
      </c>
      <c r="AK1502" s="138">
        <f t="shared" si="13"/>
        <v>4140</v>
      </c>
      <c r="AL1502" s="138">
        <f t="shared" si="14"/>
        <v>0</v>
      </c>
      <c r="AM1502" s="138">
        <f t="shared" si="15"/>
        <v>0</v>
      </c>
      <c r="AN1502" s="138">
        <f t="shared" si="16"/>
        <v>0</v>
      </c>
      <c r="AO1502" s="139" t="str">
        <f t="array" ref="AO1502">XLOOKUP($D:$D,'DS ST'!$J:$J,'DS ST'!K:K)</f>
        <v>SC006139 - Võ Minh Đạt</v>
      </c>
      <c r="AP1502" s="139" t="str">
        <f t="array" ref="AP1502">XLOOKUP($D:$D,'DS ST'!$J:$J,'DS ST'!L:L)</f>
        <v>Nguyễn Thị Cà</v>
      </c>
      <c r="AQ1502" s="139" t="str">
        <f t="array" ref="AQ1502">XLOOKUP($D:$D,'DS ST'!$J:$J,'DS ST'!M:M)</f>
        <v>HCM 018</v>
      </c>
      <c r="AR1502" s="140"/>
      <c r="AS1502" s="140"/>
      <c r="AT1502" s="135" t="str">
        <f t="array" ref="AT1502">xlookup($E:$E,'CLV2'!$A:$A,'CLV2'!$F:$F)</f>
        <v>3.LOCAL FRUITS</v>
      </c>
      <c r="AU1502" s="135" t="str">
        <f t="array" ref="AU1502">xlookup($E:$E,'CLV2'!$A:$A,'CLV2'!$G:$G)</f>
        <v>4.Chuối</v>
      </c>
      <c r="AV1502" s="142"/>
      <c r="AW1502" s="143"/>
      <c r="AX1502" s="144"/>
    </row>
    <row r="1503" ht="22.5" customHeight="1">
      <c r="A1503" s="113"/>
      <c r="B1503" s="114">
        <v>46237.0</v>
      </c>
      <c r="C1503" s="115" t="s">
        <v>801</v>
      </c>
      <c r="D1503" s="116" t="str">
        <f>VLOOKUP(C1503,'DS ST'!A:B,2,0)</f>
        <v>ACU</v>
      </c>
      <c r="E1503" s="117">
        <v>1101079.0</v>
      </c>
      <c r="F1503" s="115" t="s">
        <v>2047</v>
      </c>
      <c r="G1503" s="115" t="s">
        <v>104</v>
      </c>
      <c r="H1503" s="118">
        <v>3.1</v>
      </c>
      <c r="I1503" s="118">
        <v>3.09</v>
      </c>
      <c r="J1503" s="119">
        <f t="shared" si="4"/>
        <v>0.01</v>
      </c>
      <c r="K1503" s="115" t="s">
        <v>6120</v>
      </c>
      <c r="L1503" s="121" t="str">
        <f t="shared" si="5"/>
        <v>PT16085061101079</v>
      </c>
      <c r="M1503" s="219" t="s">
        <v>6121</v>
      </c>
      <c r="N1503" s="122">
        <v>0.010000000000000231</v>
      </c>
      <c r="O1503" s="122"/>
      <c r="P1503" s="119">
        <f t="shared" si="6"/>
        <v>0</v>
      </c>
      <c r="Q1503" s="124"/>
      <c r="R1503" s="124"/>
      <c r="S1503" s="124"/>
      <c r="T1503" s="125"/>
      <c r="U1503" s="126" t="s">
        <v>697</v>
      </c>
      <c r="V1503" s="127" t="s">
        <v>492</v>
      </c>
      <c r="W1503" s="129" t="str">
        <f t="shared" si="7"/>
        <v>Hao hụt</v>
      </c>
      <c r="X1503" s="129" t="str">
        <f t="shared" si="73"/>
        <v/>
      </c>
      <c r="Y1503" s="154" t="s">
        <v>499</v>
      </c>
      <c r="Z1503" s="131" t="s">
        <v>3828</v>
      </c>
      <c r="AA1503" s="124"/>
      <c r="AB1503" s="132"/>
      <c r="AC1503" s="133"/>
      <c r="AD1503" s="134"/>
      <c r="AE1503" s="133"/>
      <c r="AF1503" s="135" t="str">
        <f t="array" ref="AF1503">xlookup($E:$E,'CLV2'!$A:$A,'CLV2'!E:E)</f>
        <v>2.FRUITS</v>
      </c>
      <c r="AG1503" s="135" t="str">
        <f t="shared" si="10"/>
        <v>KG</v>
      </c>
      <c r="AH1503" s="136">
        <f t="shared" si="11"/>
        <v>0.003225806452</v>
      </c>
      <c r="AI1503" s="137">
        <f t="array" ref="AI1503">XLOOKUP(E1503,'Đơn giá'!A:A,'Đơn giá'!D:D)</f>
        <v>69416</v>
      </c>
      <c r="AJ1503" s="138">
        <f t="shared" si="12"/>
        <v>694.16</v>
      </c>
      <c r="AK1503" s="138">
        <f t="shared" si="13"/>
        <v>694.16</v>
      </c>
      <c r="AL1503" s="138">
        <f t="shared" si="14"/>
        <v>0</v>
      </c>
      <c r="AM1503" s="138">
        <f t="shared" si="15"/>
        <v>0</v>
      </c>
      <c r="AN1503" s="138">
        <f t="shared" si="16"/>
        <v>0</v>
      </c>
      <c r="AO1503" s="139" t="str">
        <f t="array" ref="AO1503">XLOOKUP($D:$D,'DS ST'!$J:$J,'DS ST'!K:K)</f>
        <v>SC006139 - Võ Minh Đạt</v>
      </c>
      <c r="AP1503" s="139" t="str">
        <f t="array" ref="AP1503">XLOOKUP($D:$D,'DS ST'!$J:$J,'DS ST'!L:L)</f>
        <v>Nguyễn Thị Cà</v>
      </c>
      <c r="AQ1503" s="139" t="str">
        <f t="array" ref="AQ1503">XLOOKUP($D:$D,'DS ST'!$J:$J,'DS ST'!M:M)</f>
        <v>HCM 018</v>
      </c>
      <c r="AR1503" s="140"/>
      <c r="AS1503" s="140"/>
      <c r="AT1503" s="135" t="str">
        <f t="array" ref="AT1503">xlookup($E:$E,'CLV2'!$A:$A,'CLV2'!$F:$F)</f>
        <v>3.LOCAL FRUITS</v>
      </c>
      <c r="AU1503" s="135" t="str">
        <f t="array" ref="AU1503">xlookup($E:$E,'CLV2'!$A:$A,'CLV2'!$G:$G)</f>
        <v>4.Bơ</v>
      </c>
      <c r="AV1503" s="142"/>
      <c r="AW1503" s="143"/>
      <c r="AX1503" s="144"/>
    </row>
    <row r="1504" ht="22.5" customHeight="1">
      <c r="A1504" s="113"/>
      <c r="B1504" s="114">
        <v>46237.0</v>
      </c>
      <c r="C1504" s="115" t="s">
        <v>981</v>
      </c>
      <c r="D1504" s="116" t="str">
        <f>VLOOKUP(C1504,'DS ST'!A:B,2,0)</f>
        <v>HV2</v>
      </c>
      <c r="E1504" s="117">
        <v>11523.0</v>
      </c>
      <c r="F1504" s="115" t="s">
        <v>1316</v>
      </c>
      <c r="G1504" s="115" t="s">
        <v>29</v>
      </c>
      <c r="H1504" s="118">
        <v>2.0</v>
      </c>
      <c r="I1504" s="118">
        <v>0.0</v>
      </c>
      <c r="J1504" s="119">
        <f t="shared" si="4"/>
        <v>2</v>
      </c>
      <c r="K1504" s="115" t="s">
        <v>6122</v>
      </c>
      <c r="L1504" s="121" t="str">
        <f t="shared" si="5"/>
        <v>PT160850511523</v>
      </c>
      <c r="M1504" s="219" t="s">
        <v>6123</v>
      </c>
      <c r="N1504" s="122"/>
      <c r="O1504" s="122"/>
      <c r="P1504" s="119">
        <f t="shared" si="6"/>
        <v>2</v>
      </c>
      <c r="Q1504" s="124"/>
      <c r="R1504" s="124"/>
      <c r="S1504" s="124"/>
      <c r="T1504" s="125"/>
      <c r="U1504" s="126" t="s">
        <v>697</v>
      </c>
      <c r="V1504" s="127" t="s">
        <v>1500</v>
      </c>
      <c r="W1504" s="129" t="str">
        <f t="shared" si="7"/>
        <v/>
      </c>
      <c r="X1504" s="129" t="str">
        <f t="shared" si="73"/>
        <v/>
      </c>
      <c r="Y1504" s="130" t="str">
        <f>IF(N(P1504)&lt;=0,"",IF(OR(T1504="Hình KDB",T1504="Hình tele",ISNUMBER(SEARCH("Hình KDB",T1504)),ISNUMBER(SEARCH("Hình tele",T1504)),ISNUMBER(SEARCH("sai code",T1504)),ISNUMBER(SEARCH("Thiếu kiện",U1504))),"Kho rau",IF(AND(T1504&lt;&gt;"Hình KDB",T1504&lt;&gt;"Hình tele"),"Chưa xác định",IF(N(O1504)&gt;0,IF(OR(T1504="Hình KDB",T1504="Hình tele",ISNUMBER(SEARCH("Hình KDB",T1504)),ISNUMBER(SEARCH("Hình tele",T1504)),ISNUMBER(SEARCH("sai code",T1504)),ISNUMBER(SEARCH("Thiếu kiện",U1504))),"Kho rau","Chưa xác định"),IF(OR(T1504="Hình KDB",T1504="Hình tele",ISNUMBER(SEARCH("Hình KDB",T1504)),ISNUMBER(SEARCH("Hình tele",T1504)),ISNUMBER(SEARCH("sai code",T1504)),ISNUMBER(SEARCH("Thiếu kiện",U1504))),"Kho rau",IF(V1504="Chưa xác định","Chưa xác định",IF(OR(V1504="DC giao thiếu",V1504="TX giao thiếu kiện",V1504="Hàng không đạt CL"),"Kho rau","")))))))</f>
        <v>Chưa xác định</v>
      </c>
      <c r="Z1504" s="131" t="s">
        <v>3828</v>
      </c>
      <c r="AA1504" s="124"/>
      <c r="AB1504" s="132"/>
      <c r="AC1504" s="133"/>
      <c r="AD1504" s="134"/>
      <c r="AE1504" s="133"/>
      <c r="AF1504" s="135" t="str">
        <f t="array" ref="AF1504">xlookup($E:$E,'CLV2'!$A:$A,'CLV2'!E:E)</f>
        <v>2.VEGETABLES</v>
      </c>
      <c r="AG1504" s="135" t="str">
        <f t="shared" si="10"/>
        <v>Pack</v>
      </c>
      <c r="AH1504" s="136">
        <f t="shared" si="11"/>
        <v>1</v>
      </c>
      <c r="AI1504" s="137">
        <f t="array" ref="AI1504">XLOOKUP(E1504,'Đơn giá'!A:A,'Đơn giá'!D:D)</f>
        <v>11000</v>
      </c>
      <c r="AJ1504" s="138">
        <f t="shared" si="12"/>
        <v>22000</v>
      </c>
      <c r="AK1504" s="138">
        <f t="shared" si="13"/>
        <v>0</v>
      </c>
      <c r="AL1504" s="138">
        <f t="shared" si="14"/>
        <v>0</v>
      </c>
      <c r="AM1504" s="138">
        <f t="shared" si="15"/>
        <v>0</v>
      </c>
      <c r="AN1504" s="138">
        <f t="shared" si="16"/>
        <v>22000</v>
      </c>
      <c r="AO1504" s="139" t="str">
        <f t="array" ref="AO1504">XLOOKUP($D:$D,'DS ST'!$J:$J,'DS ST'!K:K)</f>
        <v>SC005377 - Nguyễn Minh Thắng</v>
      </c>
      <c r="AP1504" s="139" t="str">
        <f t="array" ref="AP1504">XLOOKUP($D:$D,'DS ST'!$J:$J,'DS ST'!L:L)</f>
        <v>Võ Thị Huệ</v>
      </c>
      <c r="AQ1504" s="139" t="str">
        <f t="array" ref="AQ1504">XLOOKUP($D:$D,'DS ST'!$J:$J,'DS ST'!M:M)</f>
        <v>HCM 001</v>
      </c>
      <c r="AR1504" s="140"/>
      <c r="AS1504" s="140"/>
      <c r="AT1504" s="135" t="str">
        <f t="array" ref="AT1504">xlookup($E:$E,'CLV2'!$A:$A,'CLV2'!$F:$F)</f>
        <v>3.HERBS</v>
      </c>
      <c r="AU1504" s="135" t="str">
        <f t="array" ref="AU1504">xlookup($E:$E,'CLV2'!$A:$A,'CLV2'!$G:$G)</f>
        <v>4.Chanh, Ớt</v>
      </c>
      <c r="AV1504" s="142"/>
      <c r="AW1504" s="143"/>
      <c r="AX1504" s="144"/>
    </row>
    <row r="1505" ht="22.5" customHeight="1">
      <c r="A1505" s="113"/>
      <c r="B1505" s="114">
        <v>46237.0</v>
      </c>
      <c r="C1505" s="115" t="s">
        <v>1043</v>
      </c>
      <c r="D1505" s="116" t="str">
        <f>VLOOKUP(C1505,'DS ST'!A:B,2,0)</f>
        <v>MTE</v>
      </c>
      <c r="E1505" s="117">
        <v>1101094.0</v>
      </c>
      <c r="F1505" s="115" t="s">
        <v>1011</v>
      </c>
      <c r="G1505" s="115" t="s">
        <v>104</v>
      </c>
      <c r="H1505" s="118">
        <v>3.0</v>
      </c>
      <c r="I1505" s="118">
        <v>2.98</v>
      </c>
      <c r="J1505" s="119">
        <f t="shared" si="4"/>
        <v>0.02</v>
      </c>
      <c r="K1505" s="115" t="s">
        <v>6124</v>
      </c>
      <c r="L1505" s="121" t="str">
        <f t="shared" si="5"/>
        <v>PT16085041101094</v>
      </c>
      <c r="M1505" s="219" t="s">
        <v>6125</v>
      </c>
      <c r="N1505" s="122">
        <v>0.020000000000000018</v>
      </c>
      <c r="O1505" s="122"/>
      <c r="P1505" s="119">
        <f t="shared" si="6"/>
        <v>0</v>
      </c>
      <c r="Q1505" s="124"/>
      <c r="R1505" s="124"/>
      <c r="S1505" s="124"/>
      <c r="T1505" s="125"/>
      <c r="U1505" s="126" t="s">
        <v>697</v>
      </c>
      <c r="V1505" s="127" t="s">
        <v>492</v>
      </c>
      <c r="W1505" s="129" t="str">
        <f t="shared" si="7"/>
        <v>Hao hụt</v>
      </c>
      <c r="X1505" s="129" t="str">
        <f t="shared" si="73"/>
        <v/>
      </c>
      <c r="Y1505" s="154" t="s">
        <v>499</v>
      </c>
      <c r="Z1505" s="131" t="s">
        <v>3828</v>
      </c>
      <c r="AA1505" s="124"/>
      <c r="AB1505" s="132"/>
      <c r="AC1505" s="133"/>
      <c r="AD1505" s="134"/>
      <c r="AE1505" s="133"/>
      <c r="AF1505" s="135" t="str">
        <f t="array" ref="AF1505">xlookup($E:$E,'CLV2'!$A:$A,'CLV2'!E:E)</f>
        <v>2.FRUITS</v>
      </c>
      <c r="AG1505" s="135" t="str">
        <f t="shared" si="10"/>
        <v>KG</v>
      </c>
      <c r="AH1505" s="136">
        <f t="shared" si="11"/>
        <v>0.006666666667</v>
      </c>
      <c r="AI1505" s="137">
        <f t="array" ref="AI1505">XLOOKUP(E1505,'Đơn giá'!A:A,'Đơn giá'!D:D)</f>
        <v>37000</v>
      </c>
      <c r="AJ1505" s="138">
        <f t="shared" si="12"/>
        <v>740</v>
      </c>
      <c r="AK1505" s="138">
        <f t="shared" si="13"/>
        <v>740</v>
      </c>
      <c r="AL1505" s="138">
        <f t="shared" si="14"/>
        <v>0</v>
      </c>
      <c r="AM1505" s="138">
        <f t="shared" si="15"/>
        <v>0</v>
      </c>
      <c r="AN1505" s="138">
        <f t="shared" si="16"/>
        <v>0</v>
      </c>
      <c r="AO1505" s="139" t="str">
        <f t="array" ref="AO1505">XLOOKUP($D:$D,'DS ST'!$J:$J,'DS ST'!K:K)</f>
        <v>SC008790 - Lê Thị Bích Liểu</v>
      </c>
      <c r="AP1505" s="139" t="str">
        <f t="array" ref="AP1505">XLOOKUP($D:$D,'DS ST'!$J:$J,'DS ST'!L:L)</f>
        <v>Nguyễn Thị Cà</v>
      </c>
      <c r="AQ1505" s="139" t="str">
        <f t="array" ref="AQ1505">XLOOKUP($D:$D,'DS ST'!$J:$J,'DS ST'!M:M)</f>
        <v>HCM 034</v>
      </c>
      <c r="AR1505" s="140"/>
      <c r="AS1505" s="140"/>
      <c r="AT1505" s="135" t="str">
        <f t="array" ref="AT1505">xlookup($E:$E,'CLV2'!$A:$A,'CLV2'!$F:$F)</f>
        <v>3.LOCAL FRUITS</v>
      </c>
      <c r="AU1505" s="135" t="str">
        <f t="array" ref="AU1505">xlookup($E:$E,'CLV2'!$A:$A,'CLV2'!$G:$G)</f>
        <v>4.Mít</v>
      </c>
      <c r="AV1505" s="142"/>
      <c r="AW1505" s="143"/>
      <c r="AX1505" s="144"/>
    </row>
    <row r="1506" ht="22.5" customHeight="1">
      <c r="A1506" s="113"/>
      <c r="B1506" s="114">
        <v>46237.0</v>
      </c>
      <c r="C1506" s="115" t="s">
        <v>1043</v>
      </c>
      <c r="D1506" s="116" t="str">
        <f>VLOOKUP(C1506,'DS ST'!A:B,2,0)</f>
        <v>MTE</v>
      </c>
      <c r="E1506" s="117">
        <v>1101318.0</v>
      </c>
      <c r="F1506" s="115" t="s">
        <v>1036</v>
      </c>
      <c r="G1506" s="115" t="s">
        <v>104</v>
      </c>
      <c r="H1506" s="118">
        <v>4.1</v>
      </c>
      <c r="I1506" s="118">
        <v>4.06</v>
      </c>
      <c r="J1506" s="119">
        <f t="shared" si="4"/>
        <v>0.04</v>
      </c>
      <c r="K1506" s="115" t="s">
        <v>6124</v>
      </c>
      <c r="L1506" s="121" t="str">
        <f t="shared" si="5"/>
        <v>PT16085041101318</v>
      </c>
      <c r="M1506" s="219" t="s">
        <v>6125</v>
      </c>
      <c r="N1506" s="122">
        <v>0.040000000000000036</v>
      </c>
      <c r="O1506" s="122"/>
      <c r="P1506" s="119">
        <f t="shared" si="6"/>
        <v>0</v>
      </c>
      <c r="Q1506" s="124"/>
      <c r="R1506" s="124"/>
      <c r="S1506" s="124"/>
      <c r="T1506" s="125"/>
      <c r="U1506" s="126" t="s">
        <v>697</v>
      </c>
      <c r="V1506" s="127" t="s">
        <v>492</v>
      </c>
      <c r="W1506" s="129" t="str">
        <f t="shared" si="7"/>
        <v>Hao hụt</v>
      </c>
      <c r="X1506" s="129" t="str">
        <f t="shared" si="73"/>
        <v/>
      </c>
      <c r="Y1506" s="154" t="s">
        <v>499</v>
      </c>
      <c r="Z1506" s="131" t="s">
        <v>3828</v>
      </c>
      <c r="AA1506" s="124"/>
      <c r="AB1506" s="132"/>
      <c r="AC1506" s="133"/>
      <c r="AD1506" s="134"/>
      <c r="AE1506" s="133"/>
      <c r="AF1506" s="135" t="str">
        <f t="array" ref="AF1506">xlookup($E:$E,'CLV2'!$A:$A,'CLV2'!E:E)</f>
        <v>2.FRUITS</v>
      </c>
      <c r="AG1506" s="135" t="str">
        <f t="shared" si="10"/>
        <v>KG</v>
      </c>
      <c r="AH1506" s="136">
        <f t="shared" si="11"/>
        <v>0.009756097561</v>
      </c>
      <c r="AI1506" s="137">
        <f t="array" ref="AI1506">XLOOKUP(E1506,'Đơn giá'!A:A,'Đơn giá'!D:D)</f>
        <v>35000</v>
      </c>
      <c r="AJ1506" s="138">
        <f t="shared" si="12"/>
        <v>1400</v>
      </c>
      <c r="AK1506" s="138">
        <f t="shared" si="13"/>
        <v>1400</v>
      </c>
      <c r="AL1506" s="138">
        <f t="shared" si="14"/>
        <v>0</v>
      </c>
      <c r="AM1506" s="138">
        <f t="shared" si="15"/>
        <v>0</v>
      </c>
      <c r="AN1506" s="138">
        <f t="shared" si="16"/>
        <v>0</v>
      </c>
      <c r="AO1506" s="139" t="str">
        <f t="array" ref="AO1506">XLOOKUP($D:$D,'DS ST'!$J:$J,'DS ST'!K:K)</f>
        <v>SC008790 - Lê Thị Bích Liểu</v>
      </c>
      <c r="AP1506" s="139" t="str">
        <f t="array" ref="AP1506">XLOOKUP($D:$D,'DS ST'!$J:$J,'DS ST'!L:L)</f>
        <v>Nguyễn Thị Cà</v>
      </c>
      <c r="AQ1506" s="139" t="str">
        <f t="array" ref="AQ1506">XLOOKUP($D:$D,'DS ST'!$J:$J,'DS ST'!M:M)</f>
        <v>HCM 034</v>
      </c>
      <c r="AR1506" s="140"/>
      <c r="AS1506" s="140"/>
      <c r="AT1506" s="135" t="str">
        <f t="array" ref="AT1506">xlookup($E:$E,'CLV2'!$A:$A,'CLV2'!$F:$F)</f>
        <v>3.LOCAL FRUITS</v>
      </c>
      <c r="AU1506" s="135" t="str">
        <f t="array" ref="AU1506">xlookup($E:$E,'CLV2'!$A:$A,'CLV2'!$G:$G)</f>
        <v>4.Mận Roi</v>
      </c>
      <c r="AV1506" s="142"/>
      <c r="AW1506" s="143"/>
      <c r="AX1506" s="144"/>
    </row>
    <row r="1507" ht="22.5" customHeight="1">
      <c r="A1507" s="113"/>
      <c r="B1507" s="114">
        <v>46237.0</v>
      </c>
      <c r="C1507" s="115" t="s">
        <v>1059</v>
      </c>
      <c r="D1507" s="116" t="str">
        <f>VLOOKUP(C1507,'DS ST'!A:B,2,0)</f>
        <v>NDT</v>
      </c>
      <c r="E1507" s="117">
        <v>11003.0</v>
      </c>
      <c r="F1507" s="115" t="s">
        <v>1991</v>
      </c>
      <c r="G1507" s="115" t="s">
        <v>29</v>
      </c>
      <c r="H1507" s="118">
        <v>3.0</v>
      </c>
      <c r="I1507" s="118">
        <v>1.0</v>
      </c>
      <c r="J1507" s="119">
        <f t="shared" si="4"/>
        <v>2</v>
      </c>
      <c r="K1507" s="115" t="s">
        <v>6126</v>
      </c>
      <c r="L1507" s="121" t="str">
        <f t="shared" si="5"/>
        <v>PT160850311003</v>
      </c>
      <c r="M1507" s="219" t="s">
        <v>6127</v>
      </c>
      <c r="N1507" s="122"/>
      <c r="O1507" s="122"/>
      <c r="P1507" s="119">
        <f t="shared" si="6"/>
        <v>2</v>
      </c>
      <c r="Q1507" s="124"/>
      <c r="R1507" s="124"/>
      <c r="S1507" s="124"/>
      <c r="T1507" s="125"/>
      <c r="U1507" s="126" t="s">
        <v>697</v>
      </c>
      <c r="V1507" s="127" t="s">
        <v>1500</v>
      </c>
      <c r="W1507" s="129" t="str">
        <f t="shared" si="7"/>
        <v/>
      </c>
      <c r="X1507" s="129" t="str">
        <f t="shared" si="73"/>
        <v/>
      </c>
      <c r="Y1507" s="130" t="str">
        <f t="shared" ref="Y1507:Y1509" si="88">IF(N(P1507)&lt;=0,"",IF(OR(T1507="Hình KDB",T1507="Hình tele",ISNUMBER(SEARCH("Hình KDB",T1507)),ISNUMBER(SEARCH("Hình tele",T1507)),ISNUMBER(SEARCH("sai code",T1507)),ISNUMBER(SEARCH("Thiếu kiện",U1507))),"Kho rau",IF(AND(T1507&lt;&gt;"Hình KDB",T1507&lt;&gt;"Hình tele"),"Chưa xác định",IF(N(O1507)&gt;0,IF(OR(T1507="Hình KDB",T1507="Hình tele",ISNUMBER(SEARCH("Hình KDB",T1507)),ISNUMBER(SEARCH("Hình tele",T1507)),ISNUMBER(SEARCH("sai code",T1507)),ISNUMBER(SEARCH("Thiếu kiện",U1507))),"Kho rau","Chưa xác định"),IF(OR(T1507="Hình KDB",T1507="Hình tele",ISNUMBER(SEARCH("Hình KDB",T1507)),ISNUMBER(SEARCH("Hình tele",T1507)),ISNUMBER(SEARCH("sai code",T1507)),ISNUMBER(SEARCH("Thiếu kiện",U1507))),"Kho rau",IF(V1507="Chưa xác định","Chưa xác định",IF(OR(V1507="DC giao thiếu",V1507="TX giao thiếu kiện",V1507="Hàng không đạt CL"),"Kho rau","")))))))</f>
        <v>Chưa xác định</v>
      </c>
      <c r="Z1507" s="131" t="s">
        <v>3828</v>
      </c>
      <c r="AA1507" s="124"/>
      <c r="AB1507" s="132"/>
      <c r="AC1507" s="133"/>
      <c r="AD1507" s="134"/>
      <c r="AE1507" s="133"/>
      <c r="AF1507" s="135" t="str">
        <f t="array" ref="AF1507">xlookup($E:$E,'CLV2'!$A:$A,'CLV2'!E:E)</f>
        <v>2.VEGETABLES</v>
      </c>
      <c r="AG1507" s="135" t="str">
        <f t="shared" si="10"/>
        <v>Pack</v>
      </c>
      <c r="AH1507" s="136">
        <f t="shared" si="11"/>
        <v>0.6666666667</v>
      </c>
      <c r="AI1507" s="137">
        <f t="array" ref="AI1507">XLOOKUP(E1507,'Đơn giá'!A:A,'Đơn giá'!D:D)</f>
        <v>9634</v>
      </c>
      <c r="AJ1507" s="138">
        <f t="shared" si="12"/>
        <v>19268</v>
      </c>
      <c r="AK1507" s="138">
        <f t="shared" si="13"/>
        <v>0</v>
      </c>
      <c r="AL1507" s="138">
        <f t="shared" si="14"/>
        <v>0</v>
      </c>
      <c r="AM1507" s="138">
        <f t="shared" si="15"/>
        <v>0</v>
      </c>
      <c r="AN1507" s="138">
        <f t="shared" si="16"/>
        <v>19268</v>
      </c>
      <c r="AO1507" s="139" t="str">
        <f t="array" ref="AO1507">XLOOKUP($D:$D,'DS ST'!$J:$J,'DS ST'!K:K)</f>
        <v>SC002196 - Phạm Hữu Chương</v>
      </c>
      <c r="AP1507" s="139" t="str">
        <f t="array" ref="AP1507">XLOOKUP($D:$D,'DS ST'!$J:$J,'DS ST'!L:L)</f>
        <v>Nguyễn Thị Cà</v>
      </c>
      <c r="AQ1507" s="139" t="str">
        <f t="array" ref="AQ1507">XLOOKUP($D:$D,'DS ST'!$J:$J,'DS ST'!M:M)</f>
        <v>HCM 020</v>
      </c>
      <c r="AR1507" s="140"/>
      <c r="AS1507" s="140"/>
      <c r="AT1507" s="135" t="str">
        <f t="array" ref="AT1507">xlookup($E:$E,'CLV2'!$A:$A,'CLV2'!$F:$F)</f>
        <v>3.LETTUCE, SNACKABLES</v>
      </c>
      <c r="AU1507" s="135" t="str">
        <f t="array" ref="AU1507">xlookup($E:$E,'CLV2'!$A:$A,'CLV2'!$G:$G)</f>
        <v>4.Xà Lách Nguyên Cây</v>
      </c>
      <c r="AV1507" s="142"/>
      <c r="AW1507" s="143"/>
      <c r="AX1507" s="144"/>
    </row>
    <row r="1508" ht="22.5" customHeight="1">
      <c r="A1508" s="113"/>
      <c r="B1508" s="114">
        <v>46237.0</v>
      </c>
      <c r="C1508" s="115" t="s">
        <v>1059</v>
      </c>
      <c r="D1508" s="116" t="str">
        <f>VLOOKUP(C1508,'DS ST'!A:B,2,0)</f>
        <v>NDT</v>
      </c>
      <c r="E1508" s="117">
        <v>1101366.0</v>
      </c>
      <c r="F1508" s="115" t="s">
        <v>1804</v>
      </c>
      <c r="G1508" s="115" t="s">
        <v>104</v>
      </c>
      <c r="H1508" s="118">
        <v>4.0</v>
      </c>
      <c r="I1508" s="118">
        <v>0.0</v>
      </c>
      <c r="J1508" s="119">
        <f t="shared" si="4"/>
        <v>4</v>
      </c>
      <c r="K1508" s="115" t="s">
        <v>6126</v>
      </c>
      <c r="L1508" s="121" t="str">
        <f t="shared" si="5"/>
        <v>PT16085031101366</v>
      </c>
      <c r="M1508" s="219" t="s">
        <v>6127</v>
      </c>
      <c r="N1508" s="122"/>
      <c r="O1508" s="122"/>
      <c r="P1508" s="119">
        <f t="shared" si="6"/>
        <v>4</v>
      </c>
      <c r="Q1508" s="124"/>
      <c r="R1508" s="124"/>
      <c r="S1508" s="124"/>
      <c r="T1508" s="125"/>
      <c r="U1508" s="126" t="s">
        <v>697</v>
      </c>
      <c r="V1508" s="127" t="s">
        <v>1500</v>
      </c>
      <c r="W1508" s="129" t="str">
        <f t="shared" si="7"/>
        <v/>
      </c>
      <c r="X1508" s="129" t="str">
        <f t="shared" si="73"/>
        <v/>
      </c>
      <c r="Y1508" s="130" t="str">
        <f t="shared" si="88"/>
        <v>Chưa xác định</v>
      </c>
      <c r="Z1508" s="131" t="s">
        <v>3828</v>
      </c>
      <c r="AA1508" s="124"/>
      <c r="AB1508" s="132"/>
      <c r="AC1508" s="133"/>
      <c r="AD1508" s="134"/>
      <c r="AE1508" s="133"/>
      <c r="AF1508" s="135" t="str">
        <f t="array" ref="AF1508">xlookup($E:$E,'CLV2'!$A:$A,'CLV2'!E:E)</f>
        <v>2.VEGETABLES</v>
      </c>
      <c r="AG1508" s="135" t="str">
        <f t="shared" si="10"/>
        <v>KG</v>
      </c>
      <c r="AH1508" s="136">
        <f t="shared" si="11"/>
        <v>1</v>
      </c>
      <c r="AI1508" s="137">
        <f t="array" ref="AI1508">XLOOKUP(E1508,'Đơn giá'!A:A,'Đơn giá'!D:D)</f>
        <v>55000</v>
      </c>
      <c r="AJ1508" s="138">
        <f t="shared" si="12"/>
        <v>220000</v>
      </c>
      <c r="AK1508" s="138">
        <f t="shared" si="13"/>
        <v>0</v>
      </c>
      <c r="AL1508" s="138">
        <f t="shared" si="14"/>
        <v>0</v>
      </c>
      <c r="AM1508" s="138">
        <f t="shared" si="15"/>
        <v>0</v>
      </c>
      <c r="AN1508" s="138">
        <f t="shared" si="16"/>
        <v>220000</v>
      </c>
      <c r="AO1508" s="139" t="str">
        <f t="array" ref="AO1508">XLOOKUP($D:$D,'DS ST'!$J:$J,'DS ST'!K:K)</f>
        <v>SC002196 - Phạm Hữu Chương</v>
      </c>
      <c r="AP1508" s="139" t="str">
        <f t="array" ref="AP1508">XLOOKUP($D:$D,'DS ST'!$J:$J,'DS ST'!L:L)</f>
        <v>Nguyễn Thị Cà</v>
      </c>
      <c r="AQ1508" s="139" t="str">
        <f t="array" ref="AQ1508">XLOOKUP($D:$D,'DS ST'!$J:$J,'DS ST'!M:M)</f>
        <v>HCM 020</v>
      </c>
      <c r="AR1508" s="140"/>
      <c r="AS1508" s="140"/>
      <c r="AT1508" s="135" t="str">
        <f t="array" ref="AT1508">xlookup($E:$E,'CLV2'!$A:$A,'CLV2'!$F:$F)</f>
        <v>3.LEAFY VEGGIES</v>
      </c>
      <c r="AU1508" s="135" t="str">
        <f t="array" ref="AU1508">xlookup($E:$E,'CLV2'!$A:$A,'CLV2'!$G:$G)</f>
        <v>4.Rau Ăn Bông</v>
      </c>
      <c r="AV1508" s="142"/>
      <c r="AW1508" s="143"/>
      <c r="AX1508" s="144"/>
    </row>
    <row r="1509" ht="22.5" customHeight="1">
      <c r="A1509" s="113"/>
      <c r="B1509" s="114">
        <v>46237.0</v>
      </c>
      <c r="C1509" s="115" t="s">
        <v>1080</v>
      </c>
      <c r="D1509" s="116" t="str">
        <f>VLOOKUP(C1509,'DS ST'!A:B,2,0)</f>
        <v>NTN</v>
      </c>
      <c r="E1509" s="117">
        <v>11513.0</v>
      </c>
      <c r="F1509" s="115" t="s">
        <v>1312</v>
      </c>
      <c r="G1509" s="115" t="s">
        <v>29</v>
      </c>
      <c r="H1509" s="118">
        <v>4.0</v>
      </c>
      <c r="I1509" s="118">
        <v>0.0</v>
      </c>
      <c r="J1509" s="119">
        <f t="shared" si="4"/>
        <v>4</v>
      </c>
      <c r="K1509" s="115" t="s">
        <v>6128</v>
      </c>
      <c r="L1509" s="121" t="str">
        <f t="shared" si="5"/>
        <v>PT160850211513</v>
      </c>
      <c r="M1509" s="219" t="s">
        <v>6129</v>
      </c>
      <c r="N1509" s="122"/>
      <c r="O1509" s="122"/>
      <c r="P1509" s="119">
        <f t="shared" si="6"/>
        <v>4</v>
      </c>
      <c r="Q1509" s="124"/>
      <c r="R1509" s="124"/>
      <c r="S1509" s="124"/>
      <c r="T1509" s="125"/>
      <c r="U1509" s="126" t="s">
        <v>697</v>
      </c>
      <c r="V1509" s="127" t="s">
        <v>1500</v>
      </c>
      <c r="W1509" s="129" t="str">
        <f t="shared" si="7"/>
        <v/>
      </c>
      <c r="X1509" s="129" t="str">
        <f t="shared" si="73"/>
        <v/>
      </c>
      <c r="Y1509" s="130" t="str">
        <f t="shared" si="88"/>
        <v>Chưa xác định</v>
      </c>
      <c r="Z1509" s="131" t="s">
        <v>3828</v>
      </c>
      <c r="AA1509" s="124"/>
      <c r="AB1509" s="132"/>
      <c r="AC1509" s="133"/>
      <c r="AD1509" s="134"/>
      <c r="AE1509" s="133"/>
      <c r="AF1509" s="135" t="str">
        <f t="array" ref="AF1509">xlookup($E:$E,'CLV2'!$A:$A,'CLV2'!E:E)</f>
        <v>2.VEGETABLES</v>
      </c>
      <c r="AG1509" s="135" t="str">
        <f t="shared" si="10"/>
        <v>Pack</v>
      </c>
      <c r="AH1509" s="136">
        <f t="shared" si="11"/>
        <v>1</v>
      </c>
      <c r="AI1509" s="137">
        <f t="array" ref="AI1509">XLOOKUP(E1509,'Đơn giá'!A:A,'Đơn giá'!D:D)</f>
        <v>4000</v>
      </c>
      <c r="AJ1509" s="138">
        <f t="shared" si="12"/>
        <v>16000</v>
      </c>
      <c r="AK1509" s="138">
        <f t="shared" si="13"/>
        <v>0</v>
      </c>
      <c r="AL1509" s="138">
        <f t="shared" si="14"/>
        <v>0</v>
      </c>
      <c r="AM1509" s="138">
        <f t="shared" si="15"/>
        <v>0</v>
      </c>
      <c r="AN1509" s="138">
        <f t="shared" si="16"/>
        <v>16000</v>
      </c>
      <c r="AO1509" s="139" t="str">
        <f t="array" ref="AO1509">XLOOKUP($D:$D,'DS ST'!$J:$J,'DS ST'!K:K)</f>
        <v>SC007426 - Trần Hữu Vinh</v>
      </c>
      <c r="AP1509" s="139" t="str">
        <f t="array" ref="AP1509">XLOOKUP($D:$D,'DS ST'!$J:$J,'DS ST'!L:L)</f>
        <v>Võ Thị Huệ</v>
      </c>
      <c r="AQ1509" s="139" t="str">
        <f t="array" ref="AQ1509">XLOOKUP($D:$D,'DS ST'!$J:$J,'DS ST'!M:M)</f>
        <v>HCM 015</v>
      </c>
      <c r="AR1509" s="140"/>
      <c r="AS1509" s="140"/>
      <c r="AT1509" s="135" t="str">
        <f t="array" ref="AT1509">xlookup($E:$E,'CLV2'!$A:$A,'CLV2'!$F:$F)</f>
        <v>3.HERBS</v>
      </c>
      <c r="AU1509" s="135" t="str">
        <f t="array" ref="AU1509">xlookup($E:$E,'CLV2'!$A:$A,'CLV2'!$G:$G)</f>
        <v>4.Rau Thơm, Rau Nêm</v>
      </c>
      <c r="AV1509" s="142"/>
      <c r="AW1509" s="143"/>
      <c r="AX1509" s="144"/>
    </row>
    <row r="1510" ht="22.5" customHeight="1">
      <c r="A1510" s="113"/>
      <c r="B1510" s="114">
        <v>46237.0</v>
      </c>
      <c r="C1510" s="115" t="s">
        <v>1080</v>
      </c>
      <c r="D1510" s="116" t="str">
        <f>VLOOKUP(C1510,'DS ST'!A:B,2,0)</f>
        <v>NTN</v>
      </c>
      <c r="E1510" s="117">
        <v>1101318.0</v>
      </c>
      <c r="F1510" s="115" t="s">
        <v>1036</v>
      </c>
      <c r="G1510" s="115" t="s">
        <v>104</v>
      </c>
      <c r="H1510" s="118">
        <v>4.1</v>
      </c>
      <c r="I1510" s="118">
        <v>4.02</v>
      </c>
      <c r="J1510" s="119">
        <f t="shared" si="4"/>
        <v>0.08</v>
      </c>
      <c r="K1510" s="115" t="s">
        <v>6128</v>
      </c>
      <c r="L1510" s="121" t="str">
        <f t="shared" si="5"/>
        <v>PT16085021101318</v>
      </c>
      <c r="M1510" s="219" t="s">
        <v>6129</v>
      </c>
      <c r="N1510" s="122">
        <v>0.08000000000000007</v>
      </c>
      <c r="O1510" s="122"/>
      <c r="P1510" s="119">
        <f t="shared" si="6"/>
        <v>0</v>
      </c>
      <c r="Q1510" s="124"/>
      <c r="R1510" s="124"/>
      <c r="S1510" s="124"/>
      <c r="T1510" s="125"/>
      <c r="U1510" s="126" t="s">
        <v>697</v>
      </c>
      <c r="V1510" s="127" t="s">
        <v>492</v>
      </c>
      <c r="W1510" s="129" t="str">
        <f t="shared" si="7"/>
        <v>Hao hụt</v>
      </c>
      <c r="X1510" s="129" t="str">
        <f t="shared" si="73"/>
        <v/>
      </c>
      <c r="Y1510" s="154" t="s">
        <v>499</v>
      </c>
      <c r="Z1510" s="131" t="s">
        <v>3828</v>
      </c>
      <c r="AA1510" s="124"/>
      <c r="AB1510" s="132"/>
      <c r="AC1510" s="133"/>
      <c r="AD1510" s="134"/>
      <c r="AE1510" s="133"/>
      <c r="AF1510" s="135" t="str">
        <f t="array" ref="AF1510">xlookup($E:$E,'CLV2'!$A:$A,'CLV2'!E:E)</f>
        <v>2.FRUITS</v>
      </c>
      <c r="AG1510" s="135" t="str">
        <f t="shared" si="10"/>
        <v>KG</v>
      </c>
      <c r="AH1510" s="136">
        <f t="shared" si="11"/>
        <v>0.01951219512</v>
      </c>
      <c r="AI1510" s="137">
        <f t="array" ref="AI1510">XLOOKUP(E1510,'Đơn giá'!A:A,'Đơn giá'!D:D)</f>
        <v>35000</v>
      </c>
      <c r="AJ1510" s="138">
        <f t="shared" si="12"/>
        <v>2800</v>
      </c>
      <c r="AK1510" s="138">
        <f t="shared" si="13"/>
        <v>2800</v>
      </c>
      <c r="AL1510" s="138">
        <f t="shared" si="14"/>
        <v>0</v>
      </c>
      <c r="AM1510" s="138">
        <f t="shared" si="15"/>
        <v>0</v>
      </c>
      <c r="AN1510" s="138">
        <f t="shared" si="16"/>
        <v>0</v>
      </c>
      <c r="AO1510" s="139" t="str">
        <f t="array" ref="AO1510">XLOOKUP($D:$D,'DS ST'!$J:$J,'DS ST'!K:K)</f>
        <v>SC007426 - Trần Hữu Vinh</v>
      </c>
      <c r="AP1510" s="139" t="str">
        <f t="array" ref="AP1510">XLOOKUP($D:$D,'DS ST'!$J:$J,'DS ST'!L:L)</f>
        <v>Võ Thị Huệ</v>
      </c>
      <c r="AQ1510" s="139" t="str">
        <f t="array" ref="AQ1510">XLOOKUP($D:$D,'DS ST'!$J:$J,'DS ST'!M:M)</f>
        <v>HCM 015</v>
      </c>
      <c r="AR1510" s="140"/>
      <c r="AS1510" s="140"/>
      <c r="AT1510" s="135" t="str">
        <f t="array" ref="AT1510">xlookup($E:$E,'CLV2'!$A:$A,'CLV2'!$F:$F)</f>
        <v>3.LOCAL FRUITS</v>
      </c>
      <c r="AU1510" s="135" t="str">
        <f t="array" ref="AU1510">xlookup($E:$E,'CLV2'!$A:$A,'CLV2'!$G:$G)</f>
        <v>4.Mận Roi</v>
      </c>
      <c r="AV1510" s="142"/>
      <c r="AW1510" s="143"/>
      <c r="AX1510" s="144"/>
    </row>
    <row r="1511" ht="22.5" customHeight="1">
      <c r="A1511" s="113"/>
      <c r="B1511" s="114">
        <v>46237.0</v>
      </c>
      <c r="C1511" s="115" t="s">
        <v>1080</v>
      </c>
      <c r="D1511" s="116" t="str">
        <f>VLOOKUP(C1511,'DS ST'!A:B,2,0)</f>
        <v>NTN</v>
      </c>
      <c r="E1511" s="117">
        <v>1101366.0</v>
      </c>
      <c r="F1511" s="115" t="s">
        <v>1804</v>
      </c>
      <c r="G1511" s="115" t="s">
        <v>104</v>
      </c>
      <c r="H1511" s="118">
        <v>4.3</v>
      </c>
      <c r="I1511" s="118">
        <v>4.2</v>
      </c>
      <c r="J1511" s="119">
        <f t="shared" si="4"/>
        <v>0.1</v>
      </c>
      <c r="K1511" s="115" t="s">
        <v>6128</v>
      </c>
      <c r="L1511" s="121" t="str">
        <f t="shared" si="5"/>
        <v>PT16085021101366</v>
      </c>
      <c r="M1511" s="219" t="s">
        <v>6129</v>
      </c>
      <c r="N1511" s="122">
        <v>0.09999999999999964</v>
      </c>
      <c r="O1511" s="122"/>
      <c r="P1511" s="119">
        <f t="shared" si="6"/>
        <v>0</v>
      </c>
      <c r="Q1511" s="124"/>
      <c r="R1511" s="124"/>
      <c r="S1511" s="124"/>
      <c r="T1511" s="125"/>
      <c r="U1511" s="126" t="s">
        <v>697</v>
      </c>
      <c r="V1511" s="127" t="s">
        <v>492</v>
      </c>
      <c r="W1511" s="129" t="str">
        <f t="shared" si="7"/>
        <v>Hao hụt</v>
      </c>
      <c r="X1511" s="129" t="str">
        <f t="shared" si="73"/>
        <v/>
      </c>
      <c r="Y1511" s="154" t="s">
        <v>499</v>
      </c>
      <c r="Z1511" s="131" t="s">
        <v>3828</v>
      </c>
      <c r="AA1511" s="124"/>
      <c r="AB1511" s="132"/>
      <c r="AC1511" s="133"/>
      <c r="AD1511" s="134"/>
      <c r="AE1511" s="133"/>
      <c r="AF1511" s="135" t="str">
        <f t="array" ref="AF1511">xlookup($E:$E,'CLV2'!$A:$A,'CLV2'!E:E)</f>
        <v>2.VEGETABLES</v>
      </c>
      <c r="AG1511" s="135" t="str">
        <f t="shared" si="10"/>
        <v>KG</v>
      </c>
      <c r="AH1511" s="136">
        <f t="shared" si="11"/>
        <v>0.02325581395</v>
      </c>
      <c r="AI1511" s="137">
        <f t="array" ref="AI1511">XLOOKUP(E1511,'Đơn giá'!A:A,'Đơn giá'!D:D)</f>
        <v>55000</v>
      </c>
      <c r="AJ1511" s="138">
        <f t="shared" si="12"/>
        <v>5500</v>
      </c>
      <c r="AK1511" s="138">
        <f t="shared" si="13"/>
        <v>5500</v>
      </c>
      <c r="AL1511" s="138">
        <f t="shared" si="14"/>
        <v>0</v>
      </c>
      <c r="AM1511" s="138">
        <f t="shared" si="15"/>
        <v>0</v>
      </c>
      <c r="AN1511" s="138">
        <f t="shared" si="16"/>
        <v>0</v>
      </c>
      <c r="AO1511" s="139" t="str">
        <f t="array" ref="AO1511">XLOOKUP($D:$D,'DS ST'!$J:$J,'DS ST'!K:K)</f>
        <v>SC007426 - Trần Hữu Vinh</v>
      </c>
      <c r="AP1511" s="139" t="str">
        <f t="array" ref="AP1511">XLOOKUP($D:$D,'DS ST'!$J:$J,'DS ST'!L:L)</f>
        <v>Võ Thị Huệ</v>
      </c>
      <c r="AQ1511" s="139" t="str">
        <f t="array" ref="AQ1511">XLOOKUP($D:$D,'DS ST'!$J:$J,'DS ST'!M:M)</f>
        <v>HCM 015</v>
      </c>
      <c r="AR1511" s="140"/>
      <c r="AS1511" s="140"/>
      <c r="AT1511" s="135" t="str">
        <f t="array" ref="AT1511">xlookup($E:$E,'CLV2'!$A:$A,'CLV2'!$F:$F)</f>
        <v>3.LEAFY VEGGIES</v>
      </c>
      <c r="AU1511" s="135" t="str">
        <f t="array" ref="AU1511">xlookup($E:$E,'CLV2'!$A:$A,'CLV2'!$G:$G)</f>
        <v>4.Rau Ăn Bông</v>
      </c>
      <c r="AV1511" s="142"/>
      <c r="AW1511" s="143"/>
      <c r="AX1511" s="144"/>
    </row>
    <row r="1512" ht="22.5" customHeight="1">
      <c r="A1512" s="113"/>
      <c r="B1512" s="114">
        <v>46237.0</v>
      </c>
      <c r="C1512" s="115" t="s">
        <v>118</v>
      </c>
      <c r="D1512" s="116" t="str">
        <f>VLOOKUP(C1512,'DS ST'!A:B,2,0)</f>
        <v>A102</v>
      </c>
      <c r="E1512" s="117">
        <v>1101062.0</v>
      </c>
      <c r="F1512" s="115" t="s">
        <v>103</v>
      </c>
      <c r="G1512" s="115" t="s">
        <v>104</v>
      </c>
      <c r="H1512" s="118">
        <v>10.1</v>
      </c>
      <c r="I1512" s="118">
        <v>10.0</v>
      </c>
      <c r="J1512" s="119">
        <f t="shared" si="4"/>
        <v>0.1</v>
      </c>
      <c r="K1512" s="115" t="s">
        <v>6130</v>
      </c>
      <c r="L1512" s="121" t="str">
        <f t="shared" si="5"/>
        <v>PT16085001101062</v>
      </c>
      <c r="M1512" s="219" t="s">
        <v>6131</v>
      </c>
      <c r="N1512" s="122">
        <v>0.09999999999999964</v>
      </c>
      <c r="O1512" s="122"/>
      <c r="P1512" s="119">
        <f t="shared" si="6"/>
        <v>0</v>
      </c>
      <c r="Q1512" s="124"/>
      <c r="R1512" s="124"/>
      <c r="S1512" s="124"/>
      <c r="T1512" s="125"/>
      <c r="U1512" s="126" t="s">
        <v>697</v>
      </c>
      <c r="V1512" s="127" t="s">
        <v>492</v>
      </c>
      <c r="W1512" s="129" t="str">
        <f t="shared" si="7"/>
        <v>Hao hụt</v>
      </c>
      <c r="X1512" s="129" t="str">
        <f t="shared" si="73"/>
        <v/>
      </c>
      <c r="Y1512" s="154" t="s">
        <v>499</v>
      </c>
      <c r="Z1512" s="131" t="s">
        <v>3828</v>
      </c>
      <c r="AA1512" s="124"/>
      <c r="AB1512" s="132"/>
      <c r="AC1512" s="133"/>
      <c r="AD1512" s="134"/>
      <c r="AE1512" s="133"/>
      <c r="AF1512" s="135" t="str">
        <f t="array" ref="AF1512">xlookup($E:$E,'CLV2'!$A:$A,'CLV2'!E:E)</f>
        <v>2.FRUITS</v>
      </c>
      <c r="AG1512" s="135" t="str">
        <f t="shared" si="10"/>
        <v>KG</v>
      </c>
      <c r="AH1512" s="136">
        <f t="shared" si="11"/>
        <v>0.009900990099</v>
      </c>
      <c r="AI1512" s="137">
        <f t="array" ref="AI1512">XLOOKUP(E1512,'Đơn giá'!A:A,'Đơn giá'!D:D)</f>
        <v>23000</v>
      </c>
      <c r="AJ1512" s="138">
        <f t="shared" si="12"/>
        <v>2300</v>
      </c>
      <c r="AK1512" s="138">
        <f t="shared" si="13"/>
        <v>2300</v>
      </c>
      <c r="AL1512" s="138">
        <f t="shared" si="14"/>
        <v>0</v>
      </c>
      <c r="AM1512" s="138">
        <f t="shared" si="15"/>
        <v>0</v>
      </c>
      <c r="AN1512" s="138">
        <f t="shared" si="16"/>
        <v>0</v>
      </c>
      <c r="AO1512" s="139" t="str">
        <f t="array" ref="AO1512">XLOOKUP($D:$D,'DS ST'!$J:$J,'DS ST'!K:K)</f>
        <v>SC011505 - Lê Ngọc Phát</v>
      </c>
      <c r="AP1512" s="139" t="str">
        <f t="array" ref="AP1512">XLOOKUP($D:$D,'DS ST'!$J:$J,'DS ST'!L:L)</f>
        <v>Nguyễn Thị Cà</v>
      </c>
      <c r="AQ1512" s="139" t="str">
        <f t="array" ref="AQ1512">XLOOKUP($D:$D,'DS ST'!$J:$J,'DS ST'!M:M)</f>
        <v>HCM 027</v>
      </c>
      <c r="AR1512" s="140"/>
      <c r="AS1512" s="140"/>
      <c r="AT1512" s="135" t="str">
        <f t="array" ref="AT1512">xlookup($E:$E,'CLV2'!$A:$A,'CLV2'!$F:$F)</f>
        <v>3.LOCAL FRUITS</v>
      </c>
      <c r="AU1512" s="135" t="str">
        <f t="array" ref="AU1512">xlookup($E:$E,'CLV2'!$A:$A,'CLV2'!$G:$G)</f>
        <v>4.Chuối</v>
      </c>
      <c r="AV1512" s="142"/>
      <c r="AW1512" s="143"/>
      <c r="AX1512" s="144"/>
    </row>
    <row r="1513" ht="22.5" customHeight="1">
      <c r="A1513" s="113"/>
      <c r="B1513" s="114">
        <v>46237.0</v>
      </c>
      <c r="C1513" s="115" t="s">
        <v>132</v>
      </c>
      <c r="D1513" s="116" t="str">
        <f>VLOOKUP(C1513,'DS ST'!A:B,2,0)</f>
        <v>A104</v>
      </c>
      <c r="E1513" s="117">
        <v>11538.0</v>
      </c>
      <c r="F1513" s="115" t="s">
        <v>1318</v>
      </c>
      <c r="G1513" s="115" t="s">
        <v>29</v>
      </c>
      <c r="H1513" s="118">
        <v>2.0</v>
      </c>
      <c r="I1513" s="118">
        <v>1.0</v>
      </c>
      <c r="J1513" s="119">
        <f t="shared" si="4"/>
        <v>1</v>
      </c>
      <c r="K1513" s="115" t="s">
        <v>6132</v>
      </c>
      <c r="L1513" s="121" t="str">
        <f t="shared" si="5"/>
        <v>PT160849911538</v>
      </c>
      <c r="M1513" s="219" t="s">
        <v>6133</v>
      </c>
      <c r="N1513" s="122"/>
      <c r="O1513" s="122"/>
      <c r="P1513" s="119">
        <f t="shared" si="6"/>
        <v>1</v>
      </c>
      <c r="Q1513" s="124"/>
      <c r="R1513" s="124"/>
      <c r="S1513" s="124"/>
      <c r="T1513" s="125"/>
      <c r="U1513" s="126" t="s">
        <v>697</v>
      </c>
      <c r="V1513" s="127" t="s">
        <v>1500</v>
      </c>
      <c r="W1513" s="129" t="str">
        <f t="shared" si="7"/>
        <v/>
      </c>
      <c r="X1513" s="129" t="str">
        <f t="shared" si="73"/>
        <v/>
      </c>
      <c r="Y1513" s="130" t="str">
        <f>IF(N(P1513)&lt;=0,"",IF(OR(T1513="Hình KDB",T1513="Hình tele",ISNUMBER(SEARCH("Hình KDB",T1513)),ISNUMBER(SEARCH("Hình tele",T1513)),ISNUMBER(SEARCH("sai code",T1513)),ISNUMBER(SEARCH("Thiếu kiện",U1513))),"Kho rau",IF(AND(T1513&lt;&gt;"Hình KDB",T1513&lt;&gt;"Hình tele"),"Chưa xác định",IF(N(O1513)&gt;0,IF(OR(T1513="Hình KDB",T1513="Hình tele",ISNUMBER(SEARCH("Hình KDB",T1513)),ISNUMBER(SEARCH("Hình tele",T1513)),ISNUMBER(SEARCH("sai code",T1513)),ISNUMBER(SEARCH("Thiếu kiện",U1513))),"Kho rau","Chưa xác định"),IF(OR(T1513="Hình KDB",T1513="Hình tele",ISNUMBER(SEARCH("Hình KDB",T1513)),ISNUMBER(SEARCH("Hình tele",T1513)),ISNUMBER(SEARCH("sai code",T1513)),ISNUMBER(SEARCH("Thiếu kiện",U1513))),"Kho rau",IF(V1513="Chưa xác định","Chưa xác định",IF(OR(V1513="DC giao thiếu",V1513="TX giao thiếu kiện",V1513="Hàng không đạt CL"),"Kho rau","")))))))</f>
        <v>Chưa xác định</v>
      </c>
      <c r="Z1513" s="131" t="s">
        <v>3828</v>
      </c>
      <c r="AA1513" s="124"/>
      <c r="AB1513" s="132"/>
      <c r="AC1513" s="133"/>
      <c r="AD1513" s="134"/>
      <c r="AE1513" s="133"/>
      <c r="AF1513" s="135" t="str">
        <f t="array" ref="AF1513">xlookup($E:$E,'CLV2'!$A:$A,'CLV2'!E:E)</f>
        <v>2.VEGETABLES</v>
      </c>
      <c r="AG1513" s="135" t="str">
        <f t="shared" si="10"/>
        <v>Pack</v>
      </c>
      <c r="AH1513" s="136">
        <f t="shared" si="11"/>
        <v>0.5</v>
      </c>
      <c r="AI1513" s="137">
        <f t="array" ref="AI1513">XLOOKUP(E1513,'Đơn giá'!A:A,'Đơn giá'!D:D)</f>
        <v>7000</v>
      </c>
      <c r="AJ1513" s="138">
        <f t="shared" si="12"/>
        <v>7000</v>
      </c>
      <c r="AK1513" s="138">
        <f t="shared" si="13"/>
        <v>0</v>
      </c>
      <c r="AL1513" s="138">
        <f t="shared" si="14"/>
        <v>0</v>
      </c>
      <c r="AM1513" s="138">
        <f t="shared" si="15"/>
        <v>0</v>
      </c>
      <c r="AN1513" s="138">
        <f t="shared" si="16"/>
        <v>7000</v>
      </c>
      <c r="AO1513" s="139" t="str">
        <f t="array" ref="AO1513">XLOOKUP($D:$D,'DS ST'!$J:$J,'DS ST'!K:K)</f>
        <v>SC002206 - Hứa Thái Hiển</v>
      </c>
      <c r="AP1513" s="139" t="str">
        <f t="array" ref="AP1513">XLOOKUP($D:$D,'DS ST'!$J:$J,'DS ST'!L:L)</f>
        <v>Võ Thị Huệ</v>
      </c>
      <c r="AQ1513" s="139" t="str">
        <f t="array" ref="AQ1513">XLOOKUP($D:$D,'DS ST'!$J:$J,'DS ST'!M:M)</f>
        <v>HCM 023</v>
      </c>
      <c r="AR1513" s="140"/>
      <c r="AS1513" s="140"/>
      <c r="AT1513" s="135" t="str">
        <f t="array" ref="AT1513">xlookup($E:$E,'CLV2'!$A:$A,'CLV2'!$F:$F)</f>
        <v>3.LEAFY VEGGIES</v>
      </c>
      <c r="AU1513" s="135" t="str">
        <f t="array" ref="AU1513">xlookup($E:$E,'CLV2'!$A:$A,'CLV2'!$G:$G)</f>
        <v>4.Rau Cải</v>
      </c>
      <c r="AV1513" s="142"/>
      <c r="AW1513" s="143"/>
      <c r="AX1513" s="144"/>
    </row>
    <row r="1514" ht="22.5" customHeight="1">
      <c r="A1514" s="113"/>
      <c r="B1514" s="114">
        <v>46237.0</v>
      </c>
      <c r="C1514" s="115" t="s">
        <v>132</v>
      </c>
      <c r="D1514" s="116" t="str">
        <f>VLOOKUP(C1514,'DS ST'!A:B,2,0)</f>
        <v>A104</v>
      </c>
      <c r="E1514" s="117">
        <v>1101062.0</v>
      </c>
      <c r="F1514" s="115" t="s">
        <v>103</v>
      </c>
      <c r="G1514" s="115" t="s">
        <v>104</v>
      </c>
      <c r="H1514" s="118">
        <v>10.1</v>
      </c>
      <c r="I1514" s="118">
        <v>10.02</v>
      </c>
      <c r="J1514" s="119">
        <f t="shared" si="4"/>
        <v>0.08</v>
      </c>
      <c r="K1514" s="115" t="s">
        <v>6132</v>
      </c>
      <c r="L1514" s="121" t="str">
        <f t="shared" si="5"/>
        <v>PT16084991101062</v>
      </c>
      <c r="M1514" s="219" t="s">
        <v>6133</v>
      </c>
      <c r="N1514" s="122">
        <v>0.08000000000000007</v>
      </c>
      <c r="O1514" s="122"/>
      <c r="P1514" s="119">
        <f t="shared" si="6"/>
        <v>0</v>
      </c>
      <c r="Q1514" s="124"/>
      <c r="R1514" s="124"/>
      <c r="S1514" s="124"/>
      <c r="T1514" s="125"/>
      <c r="U1514" s="126" t="s">
        <v>697</v>
      </c>
      <c r="V1514" s="127" t="s">
        <v>492</v>
      </c>
      <c r="W1514" s="129" t="str">
        <f t="shared" si="7"/>
        <v>Hao hụt</v>
      </c>
      <c r="X1514" s="129" t="str">
        <f t="shared" si="73"/>
        <v/>
      </c>
      <c r="Y1514" s="154" t="s">
        <v>499</v>
      </c>
      <c r="Z1514" s="131" t="s">
        <v>3828</v>
      </c>
      <c r="AA1514" s="124"/>
      <c r="AB1514" s="132"/>
      <c r="AC1514" s="133"/>
      <c r="AD1514" s="134"/>
      <c r="AE1514" s="133"/>
      <c r="AF1514" s="135" t="str">
        <f t="array" ref="AF1514">xlookup($E:$E,'CLV2'!$A:$A,'CLV2'!E:E)</f>
        <v>2.FRUITS</v>
      </c>
      <c r="AG1514" s="135" t="str">
        <f t="shared" si="10"/>
        <v>KG</v>
      </c>
      <c r="AH1514" s="136">
        <f t="shared" si="11"/>
        <v>0.007920792079</v>
      </c>
      <c r="AI1514" s="137">
        <f t="array" ref="AI1514">XLOOKUP(E1514,'Đơn giá'!A:A,'Đơn giá'!D:D)</f>
        <v>23000</v>
      </c>
      <c r="AJ1514" s="138">
        <f t="shared" si="12"/>
        <v>1840</v>
      </c>
      <c r="AK1514" s="138">
        <f t="shared" si="13"/>
        <v>1840</v>
      </c>
      <c r="AL1514" s="138">
        <f t="shared" si="14"/>
        <v>0</v>
      </c>
      <c r="AM1514" s="138">
        <f t="shared" si="15"/>
        <v>0</v>
      </c>
      <c r="AN1514" s="138">
        <f t="shared" si="16"/>
        <v>0</v>
      </c>
      <c r="AO1514" s="139" t="str">
        <f t="array" ref="AO1514">XLOOKUP($D:$D,'DS ST'!$J:$J,'DS ST'!K:K)</f>
        <v>SC002206 - Hứa Thái Hiển</v>
      </c>
      <c r="AP1514" s="139" t="str">
        <f t="array" ref="AP1514">XLOOKUP($D:$D,'DS ST'!$J:$J,'DS ST'!L:L)</f>
        <v>Võ Thị Huệ</v>
      </c>
      <c r="AQ1514" s="139" t="str">
        <f t="array" ref="AQ1514">XLOOKUP($D:$D,'DS ST'!$J:$J,'DS ST'!M:M)</f>
        <v>HCM 023</v>
      </c>
      <c r="AR1514" s="140"/>
      <c r="AS1514" s="140"/>
      <c r="AT1514" s="135" t="str">
        <f t="array" ref="AT1514">xlookup($E:$E,'CLV2'!$A:$A,'CLV2'!$F:$F)</f>
        <v>3.LOCAL FRUITS</v>
      </c>
      <c r="AU1514" s="135" t="str">
        <f t="array" ref="AU1514">xlookup($E:$E,'CLV2'!$A:$A,'CLV2'!$G:$G)</f>
        <v>4.Chuối</v>
      </c>
      <c r="AV1514" s="142"/>
      <c r="AW1514" s="143"/>
      <c r="AX1514" s="144"/>
    </row>
    <row r="1515" ht="22.5" customHeight="1">
      <c r="A1515" s="113"/>
      <c r="B1515" s="114">
        <v>46237.0</v>
      </c>
      <c r="C1515" s="115" t="s">
        <v>154</v>
      </c>
      <c r="D1515" s="116" t="str">
        <f>VLOOKUP(C1515,'DS ST'!A:B,2,0)</f>
        <v>A106</v>
      </c>
      <c r="E1515" s="117">
        <v>1101062.0</v>
      </c>
      <c r="F1515" s="115" t="s">
        <v>103</v>
      </c>
      <c r="G1515" s="115" t="s">
        <v>104</v>
      </c>
      <c r="H1515" s="118">
        <v>10.1</v>
      </c>
      <c r="I1515" s="118">
        <v>10.0</v>
      </c>
      <c r="J1515" s="119">
        <f t="shared" si="4"/>
        <v>0.1</v>
      </c>
      <c r="K1515" s="115" t="s">
        <v>6134</v>
      </c>
      <c r="L1515" s="121" t="str">
        <f t="shared" si="5"/>
        <v>PT16084981101062</v>
      </c>
      <c r="M1515" s="219" t="s">
        <v>6135</v>
      </c>
      <c r="N1515" s="122">
        <v>0.09999999999999964</v>
      </c>
      <c r="O1515" s="122"/>
      <c r="P1515" s="119">
        <f t="shared" si="6"/>
        <v>0</v>
      </c>
      <c r="Q1515" s="124"/>
      <c r="R1515" s="124"/>
      <c r="S1515" s="124"/>
      <c r="T1515" s="125"/>
      <c r="U1515" s="126" t="s">
        <v>697</v>
      </c>
      <c r="V1515" s="127" t="s">
        <v>492</v>
      </c>
      <c r="W1515" s="129" t="str">
        <f t="shared" si="7"/>
        <v>Hao hụt</v>
      </c>
      <c r="X1515" s="129" t="str">
        <f t="shared" si="73"/>
        <v/>
      </c>
      <c r="Y1515" s="154" t="s">
        <v>499</v>
      </c>
      <c r="Z1515" s="131" t="s">
        <v>3828</v>
      </c>
      <c r="AA1515" s="124"/>
      <c r="AB1515" s="132"/>
      <c r="AC1515" s="133"/>
      <c r="AD1515" s="134"/>
      <c r="AE1515" s="133"/>
      <c r="AF1515" s="135" t="str">
        <f t="array" ref="AF1515">xlookup($E:$E,'CLV2'!$A:$A,'CLV2'!E:E)</f>
        <v>2.FRUITS</v>
      </c>
      <c r="AG1515" s="135" t="str">
        <f t="shared" si="10"/>
        <v>KG</v>
      </c>
      <c r="AH1515" s="136">
        <f t="shared" si="11"/>
        <v>0.009900990099</v>
      </c>
      <c r="AI1515" s="137">
        <f t="array" ref="AI1515">XLOOKUP(E1515,'Đơn giá'!A:A,'Đơn giá'!D:D)</f>
        <v>23000</v>
      </c>
      <c r="AJ1515" s="138">
        <f t="shared" si="12"/>
        <v>2300</v>
      </c>
      <c r="AK1515" s="138">
        <f t="shared" si="13"/>
        <v>2300</v>
      </c>
      <c r="AL1515" s="138">
        <f t="shared" si="14"/>
        <v>0</v>
      </c>
      <c r="AM1515" s="138">
        <f t="shared" si="15"/>
        <v>0</v>
      </c>
      <c r="AN1515" s="138">
        <f t="shared" si="16"/>
        <v>0</v>
      </c>
      <c r="AO1515" s="139" t="str">
        <f t="array" ref="AO1515">XLOOKUP($D:$D,'DS ST'!$J:$J,'DS ST'!K:K)</f>
        <v>SC006189 - Huỳnh Ngọc Phương</v>
      </c>
      <c r="AP1515" s="139" t="str">
        <f t="array" ref="AP1515">XLOOKUP($D:$D,'DS ST'!$J:$J,'DS ST'!L:L)</f>
        <v>Nguyễn Thị Cà</v>
      </c>
      <c r="AQ1515" s="139" t="str">
        <f t="array" ref="AQ1515">XLOOKUP($D:$D,'DS ST'!$J:$J,'DS ST'!M:M)</f>
        <v>HCM 033</v>
      </c>
      <c r="AR1515" s="140"/>
      <c r="AS1515" s="140"/>
      <c r="AT1515" s="135" t="str">
        <f t="array" ref="AT1515">xlookup($E:$E,'CLV2'!$A:$A,'CLV2'!$F:$F)</f>
        <v>3.LOCAL FRUITS</v>
      </c>
      <c r="AU1515" s="135" t="str">
        <f t="array" ref="AU1515">xlookup($E:$E,'CLV2'!$A:$A,'CLV2'!$G:$G)</f>
        <v>4.Chuối</v>
      </c>
      <c r="AV1515" s="142"/>
      <c r="AW1515" s="143"/>
      <c r="AX1515" s="144"/>
    </row>
    <row r="1516" ht="22.5" customHeight="1">
      <c r="A1516" s="113"/>
      <c r="B1516" s="114">
        <v>46237.0</v>
      </c>
      <c r="C1516" s="115" t="s">
        <v>154</v>
      </c>
      <c r="D1516" s="116" t="str">
        <f>VLOOKUP(C1516,'DS ST'!A:B,2,0)</f>
        <v>A106</v>
      </c>
      <c r="E1516" s="117">
        <v>1101094.0</v>
      </c>
      <c r="F1516" s="115" t="s">
        <v>1011</v>
      </c>
      <c r="G1516" s="115" t="s">
        <v>104</v>
      </c>
      <c r="H1516" s="118">
        <v>3.0</v>
      </c>
      <c r="I1516" s="118">
        <v>2.96</v>
      </c>
      <c r="J1516" s="119">
        <f t="shared" si="4"/>
        <v>0.04</v>
      </c>
      <c r="K1516" s="115" t="s">
        <v>6134</v>
      </c>
      <c r="L1516" s="121" t="str">
        <f t="shared" si="5"/>
        <v>PT16084981101094</v>
      </c>
      <c r="M1516" s="219" t="s">
        <v>6135</v>
      </c>
      <c r="N1516" s="122">
        <v>0.040000000000000036</v>
      </c>
      <c r="O1516" s="122"/>
      <c r="P1516" s="119">
        <f t="shared" si="6"/>
        <v>0</v>
      </c>
      <c r="Q1516" s="124"/>
      <c r="R1516" s="124"/>
      <c r="S1516" s="124"/>
      <c r="T1516" s="125"/>
      <c r="U1516" s="126" t="s">
        <v>697</v>
      </c>
      <c r="V1516" s="127" t="s">
        <v>492</v>
      </c>
      <c r="W1516" s="129" t="str">
        <f t="shared" si="7"/>
        <v>Hao hụt</v>
      </c>
      <c r="X1516" s="129" t="str">
        <f t="shared" si="73"/>
        <v/>
      </c>
      <c r="Y1516" s="154" t="s">
        <v>499</v>
      </c>
      <c r="Z1516" s="131" t="s">
        <v>3828</v>
      </c>
      <c r="AA1516" s="124"/>
      <c r="AB1516" s="132"/>
      <c r="AC1516" s="133"/>
      <c r="AD1516" s="134"/>
      <c r="AE1516" s="133"/>
      <c r="AF1516" s="135" t="str">
        <f t="array" ref="AF1516">xlookup($E:$E,'CLV2'!$A:$A,'CLV2'!E:E)</f>
        <v>2.FRUITS</v>
      </c>
      <c r="AG1516" s="135" t="str">
        <f t="shared" si="10"/>
        <v>KG</v>
      </c>
      <c r="AH1516" s="136">
        <f t="shared" si="11"/>
        <v>0.01333333333</v>
      </c>
      <c r="AI1516" s="137">
        <f t="array" ref="AI1516">XLOOKUP(E1516,'Đơn giá'!A:A,'Đơn giá'!D:D)</f>
        <v>37000</v>
      </c>
      <c r="AJ1516" s="138">
        <f t="shared" si="12"/>
        <v>1480</v>
      </c>
      <c r="AK1516" s="138">
        <f t="shared" si="13"/>
        <v>1480</v>
      </c>
      <c r="AL1516" s="138">
        <f t="shared" si="14"/>
        <v>0</v>
      </c>
      <c r="AM1516" s="138">
        <f t="shared" si="15"/>
        <v>0</v>
      </c>
      <c r="AN1516" s="138">
        <f t="shared" si="16"/>
        <v>0</v>
      </c>
      <c r="AO1516" s="139" t="str">
        <f t="array" ref="AO1516">XLOOKUP($D:$D,'DS ST'!$J:$J,'DS ST'!K:K)</f>
        <v>SC006189 - Huỳnh Ngọc Phương</v>
      </c>
      <c r="AP1516" s="139" t="str">
        <f t="array" ref="AP1516">XLOOKUP($D:$D,'DS ST'!$J:$J,'DS ST'!L:L)</f>
        <v>Nguyễn Thị Cà</v>
      </c>
      <c r="AQ1516" s="139" t="str">
        <f t="array" ref="AQ1516">XLOOKUP($D:$D,'DS ST'!$J:$J,'DS ST'!M:M)</f>
        <v>HCM 033</v>
      </c>
      <c r="AR1516" s="140"/>
      <c r="AS1516" s="140"/>
      <c r="AT1516" s="135" t="str">
        <f t="array" ref="AT1516">xlookup($E:$E,'CLV2'!$A:$A,'CLV2'!$F:$F)</f>
        <v>3.LOCAL FRUITS</v>
      </c>
      <c r="AU1516" s="135" t="str">
        <f t="array" ref="AU1516">xlookup($E:$E,'CLV2'!$A:$A,'CLV2'!$G:$G)</f>
        <v>4.Mít</v>
      </c>
      <c r="AV1516" s="142"/>
      <c r="AW1516" s="143"/>
      <c r="AX1516" s="144"/>
    </row>
    <row r="1517" ht="22.5" customHeight="1">
      <c r="A1517" s="113"/>
      <c r="B1517" s="114">
        <v>46237.0</v>
      </c>
      <c r="C1517" s="115" t="s">
        <v>154</v>
      </c>
      <c r="D1517" s="116" t="str">
        <f>VLOOKUP(C1517,'DS ST'!A:B,2,0)</f>
        <v>A106</v>
      </c>
      <c r="E1517" s="117">
        <v>1101318.0</v>
      </c>
      <c r="F1517" s="115" t="s">
        <v>1036</v>
      </c>
      <c r="G1517" s="115" t="s">
        <v>104</v>
      </c>
      <c r="H1517" s="118">
        <v>4.1</v>
      </c>
      <c r="I1517" s="118">
        <v>4.08</v>
      </c>
      <c r="J1517" s="119">
        <f t="shared" si="4"/>
        <v>0.02</v>
      </c>
      <c r="K1517" s="115" t="s">
        <v>6134</v>
      </c>
      <c r="L1517" s="121" t="str">
        <f t="shared" si="5"/>
        <v>PT16084981101318</v>
      </c>
      <c r="M1517" s="219" t="s">
        <v>6135</v>
      </c>
      <c r="N1517" s="122">
        <v>0.019999999999999574</v>
      </c>
      <c r="O1517" s="122"/>
      <c r="P1517" s="119">
        <f t="shared" si="6"/>
        <v>0</v>
      </c>
      <c r="Q1517" s="124"/>
      <c r="R1517" s="124"/>
      <c r="S1517" s="124"/>
      <c r="T1517" s="125"/>
      <c r="U1517" s="126" t="s">
        <v>697</v>
      </c>
      <c r="V1517" s="127" t="s">
        <v>492</v>
      </c>
      <c r="W1517" s="129" t="str">
        <f t="shared" si="7"/>
        <v>Hao hụt</v>
      </c>
      <c r="X1517" s="129" t="str">
        <f t="shared" si="73"/>
        <v/>
      </c>
      <c r="Y1517" s="154" t="s">
        <v>499</v>
      </c>
      <c r="Z1517" s="131" t="s">
        <v>3828</v>
      </c>
      <c r="AA1517" s="124"/>
      <c r="AB1517" s="132"/>
      <c r="AC1517" s="133"/>
      <c r="AD1517" s="134"/>
      <c r="AE1517" s="133"/>
      <c r="AF1517" s="135" t="str">
        <f t="array" ref="AF1517">xlookup($E:$E,'CLV2'!$A:$A,'CLV2'!E:E)</f>
        <v>2.FRUITS</v>
      </c>
      <c r="AG1517" s="135" t="str">
        <f t="shared" si="10"/>
        <v>KG</v>
      </c>
      <c r="AH1517" s="136">
        <f t="shared" si="11"/>
        <v>0.00487804878</v>
      </c>
      <c r="AI1517" s="137">
        <f t="array" ref="AI1517">XLOOKUP(E1517,'Đơn giá'!A:A,'Đơn giá'!D:D)</f>
        <v>35000</v>
      </c>
      <c r="AJ1517" s="138">
        <f t="shared" si="12"/>
        <v>700</v>
      </c>
      <c r="AK1517" s="138">
        <f t="shared" si="13"/>
        <v>700</v>
      </c>
      <c r="AL1517" s="138">
        <f t="shared" si="14"/>
        <v>0</v>
      </c>
      <c r="AM1517" s="138">
        <f t="shared" si="15"/>
        <v>0</v>
      </c>
      <c r="AN1517" s="138">
        <f t="shared" si="16"/>
        <v>0</v>
      </c>
      <c r="AO1517" s="139" t="str">
        <f t="array" ref="AO1517">XLOOKUP($D:$D,'DS ST'!$J:$J,'DS ST'!K:K)</f>
        <v>SC006189 - Huỳnh Ngọc Phương</v>
      </c>
      <c r="AP1517" s="139" t="str">
        <f t="array" ref="AP1517">XLOOKUP($D:$D,'DS ST'!$J:$J,'DS ST'!L:L)</f>
        <v>Nguyễn Thị Cà</v>
      </c>
      <c r="AQ1517" s="139" t="str">
        <f t="array" ref="AQ1517">XLOOKUP($D:$D,'DS ST'!$J:$J,'DS ST'!M:M)</f>
        <v>HCM 033</v>
      </c>
      <c r="AR1517" s="140"/>
      <c r="AS1517" s="140"/>
      <c r="AT1517" s="135" t="str">
        <f t="array" ref="AT1517">xlookup($E:$E,'CLV2'!$A:$A,'CLV2'!$F:$F)</f>
        <v>3.LOCAL FRUITS</v>
      </c>
      <c r="AU1517" s="135" t="str">
        <f t="array" ref="AU1517">xlookup($E:$E,'CLV2'!$A:$A,'CLV2'!$G:$G)</f>
        <v>4.Mận Roi</v>
      </c>
      <c r="AV1517" s="142"/>
      <c r="AW1517" s="143"/>
      <c r="AX1517" s="144"/>
    </row>
    <row r="1518" ht="22.5" customHeight="1">
      <c r="A1518" s="113"/>
      <c r="B1518" s="114">
        <v>46237.0</v>
      </c>
      <c r="C1518" s="115" t="s">
        <v>154</v>
      </c>
      <c r="D1518" s="116" t="str">
        <f>VLOOKUP(C1518,'DS ST'!A:B,2,0)</f>
        <v>A106</v>
      </c>
      <c r="E1518" s="117">
        <v>1101991.0</v>
      </c>
      <c r="F1518" s="115" t="s">
        <v>5261</v>
      </c>
      <c r="G1518" s="115" t="s">
        <v>104</v>
      </c>
      <c r="H1518" s="118">
        <v>4.1</v>
      </c>
      <c r="I1518" s="118">
        <v>4.08</v>
      </c>
      <c r="J1518" s="119">
        <f t="shared" si="4"/>
        <v>0.02</v>
      </c>
      <c r="K1518" s="115" t="s">
        <v>6134</v>
      </c>
      <c r="L1518" s="121" t="str">
        <f t="shared" si="5"/>
        <v>PT16084981101991</v>
      </c>
      <c r="M1518" s="219" t="s">
        <v>6135</v>
      </c>
      <c r="N1518" s="122">
        <v>0.019999999999999574</v>
      </c>
      <c r="O1518" s="122"/>
      <c r="P1518" s="119">
        <f t="shared" si="6"/>
        <v>0</v>
      </c>
      <c r="Q1518" s="124"/>
      <c r="R1518" s="124"/>
      <c r="S1518" s="124"/>
      <c r="T1518" s="125"/>
      <c r="U1518" s="126" t="s">
        <v>697</v>
      </c>
      <c r="V1518" s="127" t="s">
        <v>492</v>
      </c>
      <c r="W1518" s="129" t="str">
        <f t="shared" si="7"/>
        <v>Hao hụt</v>
      </c>
      <c r="X1518" s="129" t="str">
        <f t="shared" si="73"/>
        <v/>
      </c>
      <c r="Y1518" s="154" t="s">
        <v>499</v>
      </c>
      <c r="Z1518" s="131" t="s">
        <v>3828</v>
      </c>
      <c r="AA1518" s="124"/>
      <c r="AB1518" s="132"/>
      <c r="AC1518" s="133"/>
      <c r="AD1518" s="134"/>
      <c r="AE1518" s="133"/>
      <c r="AF1518" s="135" t="str">
        <f t="array" ref="AF1518">xlookup($E:$E,'CLV2'!$A:$A,'CLV2'!E:E)</f>
        <v>2.FRUITS</v>
      </c>
      <c r="AG1518" s="135" t="str">
        <f t="shared" si="10"/>
        <v>KG</v>
      </c>
      <c r="AH1518" s="136">
        <f t="shared" si="11"/>
        <v>0.00487804878</v>
      </c>
      <c r="AI1518" s="137" t="str">
        <f t="array" ref="AI1518">XLOOKUP(E1518,'Đơn giá'!A:A,'Đơn giá'!D:D)</f>
        <v>#N/A</v>
      </c>
      <c r="AJ1518" s="138" t="str">
        <f t="shared" si="12"/>
        <v>#N/A</v>
      </c>
      <c r="AK1518" s="138" t="str">
        <f t="shared" si="13"/>
        <v>#N/A</v>
      </c>
      <c r="AL1518" s="138">
        <f t="shared" si="14"/>
        <v>0</v>
      </c>
      <c r="AM1518" s="138" t="str">
        <f t="shared" si="15"/>
        <v>#N/A</v>
      </c>
      <c r="AN1518" s="138">
        <f t="shared" si="16"/>
        <v>0</v>
      </c>
      <c r="AO1518" s="139" t="str">
        <f t="array" ref="AO1518">XLOOKUP($D:$D,'DS ST'!$J:$J,'DS ST'!K:K)</f>
        <v>SC006189 - Huỳnh Ngọc Phương</v>
      </c>
      <c r="AP1518" s="139" t="str">
        <f t="array" ref="AP1518">XLOOKUP($D:$D,'DS ST'!$J:$J,'DS ST'!L:L)</f>
        <v>Nguyễn Thị Cà</v>
      </c>
      <c r="AQ1518" s="139" t="str">
        <f t="array" ref="AQ1518">XLOOKUP($D:$D,'DS ST'!$J:$J,'DS ST'!M:M)</f>
        <v>HCM 033</v>
      </c>
      <c r="AR1518" s="140"/>
      <c r="AS1518" s="140"/>
      <c r="AT1518" s="135" t="str">
        <f t="array" ref="AT1518">xlookup($E:$E,'CLV2'!$A:$A,'CLV2'!$F:$F)</f>
        <v>3.LOCAL FRUITS</v>
      </c>
      <c r="AU1518" s="135" t="str">
        <f t="array" ref="AU1518">xlookup($E:$E,'CLV2'!$A:$A,'CLV2'!$G:$G)</f>
        <v>4.Trái Cây Đa Dạng</v>
      </c>
      <c r="AV1518" s="142"/>
      <c r="AW1518" s="143"/>
      <c r="AX1518" s="144"/>
    </row>
    <row r="1519" ht="22.5" customHeight="1">
      <c r="A1519" s="113"/>
      <c r="B1519" s="114">
        <v>46237.0</v>
      </c>
      <c r="C1519" s="115" t="s">
        <v>161</v>
      </c>
      <c r="D1519" s="116" t="str">
        <f>VLOOKUP(C1519,'DS ST'!A:B,2,0)</f>
        <v>A107</v>
      </c>
      <c r="E1519" s="117">
        <v>11669.0</v>
      </c>
      <c r="F1519" s="115" t="s">
        <v>2700</v>
      </c>
      <c r="G1519" s="115" t="s">
        <v>29</v>
      </c>
      <c r="H1519" s="118">
        <v>2.0</v>
      </c>
      <c r="I1519" s="118">
        <v>1.0</v>
      </c>
      <c r="J1519" s="119">
        <f t="shared" si="4"/>
        <v>1</v>
      </c>
      <c r="K1519" s="115" t="s">
        <v>6136</v>
      </c>
      <c r="L1519" s="121" t="str">
        <f t="shared" si="5"/>
        <v>PT160849711669</v>
      </c>
      <c r="M1519" s="219" t="s">
        <v>6137</v>
      </c>
      <c r="N1519" s="122"/>
      <c r="O1519" s="122"/>
      <c r="P1519" s="119">
        <f t="shared" si="6"/>
        <v>1</v>
      </c>
      <c r="Q1519" s="124"/>
      <c r="R1519" s="124"/>
      <c r="S1519" s="124"/>
      <c r="T1519" s="125"/>
      <c r="U1519" s="126" t="s">
        <v>697</v>
      </c>
      <c r="V1519" s="127" t="s">
        <v>1500</v>
      </c>
      <c r="W1519" s="129" t="str">
        <f t="shared" si="7"/>
        <v/>
      </c>
      <c r="X1519" s="129" t="str">
        <f t="shared" si="73"/>
        <v/>
      </c>
      <c r="Y1519" s="130" t="str">
        <f>IF(N(P1519)&lt;=0,"",IF(OR(T1519="Hình KDB",T1519="Hình tele",ISNUMBER(SEARCH("Hình KDB",T1519)),ISNUMBER(SEARCH("Hình tele",T1519)),ISNUMBER(SEARCH("sai code",T1519)),ISNUMBER(SEARCH("Thiếu kiện",U1519))),"Kho rau",IF(AND(T1519&lt;&gt;"Hình KDB",T1519&lt;&gt;"Hình tele"),"Chưa xác định",IF(N(O1519)&gt;0,IF(OR(T1519="Hình KDB",T1519="Hình tele",ISNUMBER(SEARCH("Hình KDB",T1519)),ISNUMBER(SEARCH("Hình tele",T1519)),ISNUMBER(SEARCH("sai code",T1519)),ISNUMBER(SEARCH("Thiếu kiện",U1519))),"Kho rau","Chưa xác định"),IF(OR(T1519="Hình KDB",T1519="Hình tele",ISNUMBER(SEARCH("Hình KDB",T1519)),ISNUMBER(SEARCH("Hình tele",T1519)),ISNUMBER(SEARCH("sai code",T1519)),ISNUMBER(SEARCH("Thiếu kiện",U1519))),"Kho rau",IF(V1519="Chưa xác định","Chưa xác định",IF(OR(V1519="DC giao thiếu",V1519="TX giao thiếu kiện",V1519="Hàng không đạt CL"),"Kho rau","")))))))</f>
        <v>Chưa xác định</v>
      </c>
      <c r="Z1519" s="131" t="s">
        <v>3828</v>
      </c>
      <c r="AA1519" s="124"/>
      <c r="AB1519" s="132"/>
      <c r="AC1519" s="133"/>
      <c r="AD1519" s="134"/>
      <c r="AE1519" s="133"/>
      <c r="AF1519" s="135" t="str">
        <f t="array" ref="AF1519">xlookup($E:$E,'CLV2'!$A:$A,'CLV2'!E:E)</f>
        <v>2.VEGETABLES</v>
      </c>
      <c r="AG1519" s="135" t="str">
        <f t="shared" si="10"/>
        <v>Pack</v>
      </c>
      <c r="AH1519" s="136">
        <f t="shared" si="11"/>
        <v>0.5</v>
      </c>
      <c r="AI1519" s="137">
        <f t="array" ref="AI1519">XLOOKUP(E1519,'Đơn giá'!A:A,'Đơn giá'!D:D)</f>
        <v>8000</v>
      </c>
      <c r="AJ1519" s="138">
        <f t="shared" si="12"/>
        <v>8000</v>
      </c>
      <c r="AK1519" s="138">
        <f t="shared" si="13"/>
        <v>0</v>
      </c>
      <c r="AL1519" s="138">
        <f t="shared" si="14"/>
        <v>0</v>
      </c>
      <c r="AM1519" s="138">
        <f t="shared" si="15"/>
        <v>0</v>
      </c>
      <c r="AN1519" s="138">
        <f t="shared" si="16"/>
        <v>8000</v>
      </c>
      <c r="AO1519" s="139" t="str">
        <f t="array" ref="AO1519">XLOOKUP($D:$D,'DS ST'!$J:$J,'DS ST'!K:K)</f>
        <v>SC006728 - Nguyễn Đình Vũ</v>
      </c>
      <c r="AP1519" s="139" t="str">
        <f t="array" ref="AP1519">XLOOKUP($D:$D,'DS ST'!$J:$J,'DS ST'!L:L)</f>
        <v>Nguyễn Thị Cà</v>
      </c>
      <c r="AQ1519" s="139" t="str">
        <f t="array" ref="AQ1519">XLOOKUP($D:$D,'DS ST'!$J:$J,'DS ST'!M:M)</f>
        <v>HCM 006</v>
      </c>
      <c r="AR1519" s="140"/>
      <c r="AS1519" s="140"/>
      <c r="AT1519" s="135" t="str">
        <f t="array" ref="AT1519">xlookup($E:$E,'CLV2'!$A:$A,'CLV2'!$F:$F)</f>
        <v>3.LEAFY VEGGIES</v>
      </c>
      <c r="AU1519" s="135" t="str">
        <f t="array" ref="AU1519">xlookup($E:$E,'CLV2'!$A:$A,'CLV2'!$G:$G)</f>
        <v>4.Rau Ăn Thân, Lá Khác</v>
      </c>
      <c r="AV1519" s="142"/>
      <c r="AW1519" s="143"/>
      <c r="AX1519" s="144"/>
    </row>
    <row r="1520" ht="22.5" customHeight="1">
      <c r="A1520" s="113"/>
      <c r="B1520" s="114">
        <v>46237.0</v>
      </c>
      <c r="C1520" s="115" t="s">
        <v>161</v>
      </c>
      <c r="D1520" s="116" t="str">
        <f>VLOOKUP(C1520,'DS ST'!A:B,2,0)</f>
        <v>A107</v>
      </c>
      <c r="E1520" s="117">
        <v>1101366.0</v>
      </c>
      <c r="F1520" s="115" t="s">
        <v>1804</v>
      </c>
      <c r="G1520" s="115" t="s">
        <v>104</v>
      </c>
      <c r="H1520" s="118">
        <v>5.9</v>
      </c>
      <c r="I1520" s="118">
        <v>5.4</v>
      </c>
      <c r="J1520" s="119">
        <f t="shared" si="4"/>
        <v>0.5</v>
      </c>
      <c r="K1520" s="115" t="s">
        <v>6136</v>
      </c>
      <c r="L1520" s="121" t="str">
        <f t="shared" si="5"/>
        <v>PT16084971101366</v>
      </c>
      <c r="M1520" s="219" t="s">
        <v>6137</v>
      </c>
      <c r="N1520" s="122">
        <v>0.5</v>
      </c>
      <c r="O1520" s="122"/>
      <c r="P1520" s="119">
        <f t="shared" si="6"/>
        <v>0</v>
      </c>
      <c r="Q1520" s="124"/>
      <c r="R1520" s="124"/>
      <c r="S1520" s="124"/>
      <c r="T1520" s="125"/>
      <c r="U1520" s="126" t="s">
        <v>697</v>
      </c>
      <c r="V1520" s="127" t="s">
        <v>492</v>
      </c>
      <c r="W1520" s="129" t="str">
        <f t="shared" si="7"/>
        <v>Hao hụt</v>
      </c>
      <c r="X1520" s="129" t="str">
        <f t="shared" si="73"/>
        <v/>
      </c>
      <c r="Y1520" s="154" t="s">
        <v>499</v>
      </c>
      <c r="Z1520" s="131" t="s">
        <v>3828</v>
      </c>
      <c r="AA1520" s="124"/>
      <c r="AB1520" s="132"/>
      <c r="AC1520" s="133"/>
      <c r="AD1520" s="134"/>
      <c r="AE1520" s="133"/>
      <c r="AF1520" s="135" t="str">
        <f t="array" ref="AF1520">xlookup($E:$E,'CLV2'!$A:$A,'CLV2'!E:E)</f>
        <v>2.VEGETABLES</v>
      </c>
      <c r="AG1520" s="135" t="str">
        <f t="shared" si="10"/>
        <v>KG</v>
      </c>
      <c r="AH1520" s="136">
        <f t="shared" si="11"/>
        <v>0.08474576271</v>
      </c>
      <c r="AI1520" s="137">
        <f t="array" ref="AI1520">XLOOKUP(E1520,'Đơn giá'!A:A,'Đơn giá'!D:D)</f>
        <v>55000</v>
      </c>
      <c r="AJ1520" s="138">
        <f t="shared" si="12"/>
        <v>27500</v>
      </c>
      <c r="AK1520" s="138">
        <f t="shared" si="13"/>
        <v>27500</v>
      </c>
      <c r="AL1520" s="138">
        <f t="shared" si="14"/>
        <v>0</v>
      </c>
      <c r="AM1520" s="138">
        <f t="shared" si="15"/>
        <v>0</v>
      </c>
      <c r="AN1520" s="138">
        <f t="shared" si="16"/>
        <v>0</v>
      </c>
      <c r="AO1520" s="139" t="str">
        <f t="array" ref="AO1520">XLOOKUP($D:$D,'DS ST'!$J:$J,'DS ST'!K:K)</f>
        <v>SC006728 - Nguyễn Đình Vũ</v>
      </c>
      <c r="AP1520" s="139" t="str">
        <f t="array" ref="AP1520">XLOOKUP($D:$D,'DS ST'!$J:$J,'DS ST'!L:L)</f>
        <v>Nguyễn Thị Cà</v>
      </c>
      <c r="AQ1520" s="139" t="str">
        <f t="array" ref="AQ1520">XLOOKUP($D:$D,'DS ST'!$J:$J,'DS ST'!M:M)</f>
        <v>HCM 006</v>
      </c>
      <c r="AR1520" s="140"/>
      <c r="AS1520" s="140"/>
      <c r="AT1520" s="135" t="str">
        <f t="array" ref="AT1520">xlookup($E:$E,'CLV2'!$A:$A,'CLV2'!$F:$F)</f>
        <v>3.LEAFY VEGGIES</v>
      </c>
      <c r="AU1520" s="135" t="str">
        <f t="array" ref="AU1520">xlookup($E:$E,'CLV2'!$A:$A,'CLV2'!$G:$G)</f>
        <v>4.Rau Ăn Bông</v>
      </c>
      <c r="AV1520" s="142"/>
      <c r="AW1520" s="143"/>
      <c r="AX1520" s="144"/>
    </row>
    <row r="1521" ht="22.5" customHeight="1">
      <c r="A1521" s="113"/>
      <c r="B1521" s="114">
        <v>46237.0</v>
      </c>
      <c r="C1521" s="115" t="s">
        <v>161</v>
      </c>
      <c r="D1521" s="116" t="str">
        <f>VLOOKUP(C1521,'DS ST'!A:B,2,0)</f>
        <v>A107</v>
      </c>
      <c r="E1521" s="117">
        <v>1101991.0</v>
      </c>
      <c r="F1521" s="115" t="s">
        <v>5261</v>
      </c>
      <c r="G1521" s="115" t="s">
        <v>104</v>
      </c>
      <c r="H1521" s="118">
        <v>4.1</v>
      </c>
      <c r="I1521" s="118">
        <v>4.08</v>
      </c>
      <c r="J1521" s="119">
        <f t="shared" si="4"/>
        <v>0.02</v>
      </c>
      <c r="K1521" s="115" t="s">
        <v>6136</v>
      </c>
      <c r="L1521" s="121" t="str">
        <f t="shared" si="5"/>
        <v>PT16084971101991</v>
      </c>
      <c r="M1521" s="219" t="s">
        <v>6137</v>
      </c>
      <c r="N1521" s="122">
        <v>0.019999999999999574</v>
      </c>
      <c r="O1521" s="122"/>
      <c r="P1521" s="119">
        <f t="shared" si="6"/>
        <v>0</v>
      </c>
      <c r="Q1521" s="124"/>
      <c r="R1521" s="124"/>
      <c r="S1521" s="124"/>
      <c r="T1521" s="125"/>
      <c r="U1521" s="126" t="s">
        <v>697</v>
      </c>
      <c r="V1521" s="127" t="s">
        <v>492</v>
      </c>
      <c r="W1521" s="129" t="str">
        <f t="shared" si="7"/>
        <v>Hao hụt</v>
      </c>
      <c r="X1521" s="129" t="str">
        <f t="shared" si="73"/>
        <v/>
      </c>
      <c r="Y1521" s="154" t="s">
        <v>499</v>
      </c>
      <c r="Z1521" s="131" t="s">
        <v>3828</v>
      </c>
      <c r="AA1521" s="124"/>
      <c r="AB1521" s="132"/>
      <c r="AC1521" s="133"/>
      <c r="AD1521" s="134"/>
      <c r="AE1521" s="133"/>
      <c r="AF1521" s="135" t="str">
        <f t="array" ref="AF1521">xlookup($E:$E,'CLV2'!$A:$A,'CLV2'!E:E)</f>
        <v>2.FRUITS</v>
      </c>
      <c r="AG1521" s="135" t="str">
        <f t="shared" si="10"/>
        <v>KG</v>
      </c>
      <c r="AH1521" s="136">
        <f t="shared" si="11"/>
        <v>0.00487804878</v>
      </c>
      <c r="AI1521" s="137" t="str">
        <f t="array" ref="AI1521">XLOOKUP(E1521,'Đơn giá'!A:A,'Đơn giá'!D:D)</f>
        <v>#N/A</v>
      </c>
      <c r="AJ1521" s="138" t="str">
        <f t="shared" si="12"/>
        <v>#N/A</v>
      </c>
      <c r="AK1521" s="138" t="str">
        <f t="shared" si="13"/>
        <v>#N/A</v>
      </c>
      <c r="AL1521" s="138">
        <f t="shared" si="14"/>
        <v>0</v>
      </c>
      <c r="AM1521" s="138" t="str">
        <f t="shared" si="15"/>
        <v>#N/A</v>
      </c>
      <c r="AN1521" s="138">
        <f t="shared" si="16"/>
        <v>0</v>
      </c>
      <c r="AO1521" s="139" t="str">
        <f t="array" ref="AO1521">XLOOKUP($D:$D,'DS ST'!$J:$J,'DS ST'!K:K)</f>
        <v>SC006728 - Nguyễn Đình Vũ</v>
      </c>
      <c r="AP1521" s="139" t="str">
        <f t="array" ref="AP1521">XLOOKUP($D:$D,'DS ST'!$J:$J,'DS ST'!L:L)</f>
        <v>Nguyễn Thị Cà</v>
      </c>
      <c r="AQ1521" s="139" t="str">
        <f t="array" ref="AQ1521">XLOOKUP($D:$D,'DS ST'!$J:$J,'DS ST'!M:M)</f>
        <v>HCM 006</v>
      </c>
      <c r="AR1521" s="140"/>
      <c r="AS1521" s="140"/>
      <c r="AT1521" s="135" t="str">
        <f t="array" ref="AT1521">xlookup($E:$E,'CLV2'!$A:$A,'CLV2'!$F:$F)</f>
        <v>3.LOCAL FRUITS</v>
      </c>
      <c r="AU1521" s="135" t="str">
        <f t="array" ref="AU1521">xlookup($E:$E,'CLV2'!$A:$A,'CLV2'!$G:$G)</f>
        <v>4.Trái Cây Đa Dạng</v>
      </c>
      <c r="AV1521" s="142"/>
      <c r="AW1521" s="143"/>
      <c r="AX1521" s="144"/>
    </row>
    <row r="1522" ht="22.5" customHeight="1">
      <c r="A1522" s="113"/>
      <c r="B1522" s="114">
        <v>46237.0</v>
      </c>
      <c r="C1522" s="115" t="s">
        <v>197</v>
      </c>
      <c r="D1522" s="116" t="str">
        <f>VLOOKUP(C1522,'DS ST'!A:B,2,0)</f>
        <v>A110</v>
      </c>
      <c r="E1522" s="117">
        <v>11268.0</v>
      </c>
      <c r="F1522" s="115" t="s">
        <v>2573</v>
      </c>
      <c r="G1522" s="115" t="s">
        <v>311</v>
      </c>
      <c r="H1522" s="118">
        <v>5.0</v>
      </c>
      <c r="I1522" s="118">
        <v>0.0</v>
      </c>
      <c r="J1522" s="119">
        <f t="shared" si="4"/>
        <v>5</v>
      </c>
      <c r="K1522" s="115" t="s">
        <v>6138</v>
      </c>
      <c r="L1522" s="121" t="str">
        <f t="shared" si="5"/>
        <v>PT160849611268</v>
      </c>
      <c r="M1522" s="219" t="s">
        <v>6139</v>
      </c>
      <c r="N1522" s="122"/>
      <c r="O1522" s="122"/>
      <c r="P1522" s="119">
        <f t="shared" si="6"/>
        <v>5</v>
      </c>
      <c r="Q1522" s="124"/>
      <c r="R1522" s="124"/>
      <c r="S1522" s="124"/>
      <c r="T1522" s="125"/>
      <c r="U1522" s="126" t="s">
        <v>697</v>
      </c>
      <c r="V1522" s="127" t="s">
        <v>1500</v>
      </c>
      <c r="W1522" s="129" t="str">
        <f t="shared" si="7"/>
        <v/>
      </c>
      <c r="X1522" s="129" t="str">
        <f t="shared" si="73"/>
        <v/>
      </c>
      <c r="Y1522" s="130" t="str">
        <f>IF(N(P1522)&lt;=0,"",IF(OR(T1522="Hình KDB",T1522="Hình tele",ISNUMBER(SEARCH("Hình KDB",T1522)),ISNUMBER(SEARCH("Hình tele",T1522)),ISNUMBER(SEARCH("sai code",T1522)),ISNUMBER(SEARCH("Thiếu kiện",U1522))),"Kho rau",IF(AND(T1522&lt;&gt;"Hình KDB",T1522&lt;&gt;"Hình tele"),"Chưa xác định",IF(N(O1522)&gt;0,IF(OR(T1522="Hình KDB",T1522="Hình tele",ISNUMBER(SEARCH("Hình KDB",T1522)),ISNUMBER(SEARCH("Hình tele",T1522)),ISNUMBER(SEARCH("sai code",T1522)),ISNUMBER(SEARCH("Thiếu kiện",U1522))),"Kho rau","Chưa xác định"),IF(OR(T1522="Hình KDB",T1522="Hình tele",ISNUMBER(SEARCH("Hình KDB",T1522)),ISNUMBER(SEARCH("Hình tele",T1522)),ISNUMBER(SEARCH("sai code",T1522)),ISNUMBER(SEARCH("Thiếu kiện",U1522))),"Kho rau",IF(V1522="Chưa xác định","Chưa xác định",IF(OR(V1522="DC giao thiếu",V1522="TX giao thiếu kiện",V1522="Hàng không đạt CL"),"Kho rau","")))))))</f>
        <v>Chưa xác định</v>
      </c>
      <c r="Z1522" s="131" t="s">
        <v>3828</v>
      </c>
      <c r="AA1522" s="124"/>
      <c r="AB1522" s="132"/>
      <c r="AC1522" s="133"/>
      <c r="AD1522" s="134"/>
      <c r="AE1522" s="133"/>
      <c r="AF1522" s="135" t="str">
        <f t="array" ref="AF1522">xlookup($E:$E,'CLV2'!$A:$A,'CLV2'!E:E)</f>
        <v>2.VEGETABLES</v>
      </c>
      <c r="AG1522" s="135" t="str">
        <f t="shared" si="10"/>
        <v>Pack</v>
      </c>
      <c r="AH1522" s="136">
        <f t="shared" si="11"/>
        <v>1</v>
      </c>
      <c r="AI1522" s="137">
        <f t="array" ref="AI1522">XLOOKUP(E1522,'Đơn giá'!A:A,'Đơn giá'!D:D)</f>
        <v>21610</v>
      </c>
      <c r="AJ1522" s="138">
        <f t="shared" si="12"/>
        <v>108050</v>
      </c>
      <c r="AK1522" s="138">
        <f t="shared" si="13"/>
        <v>0</v>
      </c>
      <c r="AL1522" s="138">
        <f t="shared" si="14"/>
        <v>0</v>
      </c>
      <c r="AM1522" s="138">
        <f t="shared" si="15"/>
        <v>0</v>
      </c>
      <c r="AN1522" s="138">
        <f t="shared" si="16"/>
        <v>108050</v>
      </c>
      <c r="AO1522" s="139" t="str">
        <f t="array" ref="AO1522">XLOOKUP($D:$D,'DS ST'!$J:$J,'DS ST'!K:K)</f>
        <v>SC002264 - Võ Thị Thùy Dương</v>
      </c>
      <c r="AP1522" s="139" t="str">
        <f t="array" ref="AP1522">XLOOKUP($D:$D,'DS ST'!$J:$J,'DS ST'!L:L)</f>
        <v>Võ Thị Huệ</v>
      </c>
      <c r="AQ1522" s="139" t="str">
        <f t="array" ref="AQ1522">XLOOKUP($D:$D,'DS ST'!$J:$J,'DS ST'!M:M)</f>
        <v>HCM 032</v>
      </c>
      <c r="AR1522" s="140"/>
      <c r="AS1522" s="140"/>
      <c r="AT1522" s="135" t="str">
        <f t="array" ref="AT1522">xlookup($E:$E,'CLV2'!$A:$A,'CLV2'!$F:$F)</f>
        <v>3.ROOT VEGGIES</v>
      </c>
      <c r="AU1522" s="135" t="str">
        <f t="array" ref="AU1522">xlookup($E:$E,'CLV2'!$A:$A,'CLV2'!$G:$G)</f>
        <v>4.Khoai Tây</v>
      </c>
      <c r="AV1522" s="142"/>
      <c r="AW1522" s="143"/>
      <c r="AX1522" s="144"/>
    </row>
    <row r="1523" ht="22.5" customHeight="1">
      <c r="A1523" s="113"/>
      <c r="B1523" s="114">
        <v>46237.0</v>
      </c>
      <c r="C1523" s="115" t="s">
        <v>197</v>
      </c>
      <c r="D1523" s="116" t="str">
        <f>VLOOKUP(C1523,'DS ST'!A:B,2,0)</f>
        <v>A110</v>
      </c>
      <c r="E1523" s="117">
        <v>1101079.0</v>
      </c>
      <c r="F1523" s="115" t="s">
        <v>2047</v>
      </c>
      <c r="G1523" s="115" t="s">
        <v>104</v>
      </c>
      <c r="H1523" s="118">
        <v>12.5</v>
      </c>
      <c r="I1523" s="118">
        <v>12.38</v>
      </c>
      <c r="J1523" s="119">
        <f t="shared" si="4"/>
        <v>0.12</v>
      </c>
      <c r="K1523" s="115" t="s">
        <v>6138</v>
      </c>
      <c r="L1523" s="121" t="str">
        <f t="shared" si="5"/>
        <v>PT16084961101079</v>
      </c>
      <c r="M1523" s="219" t="s">
        <v>6139</v>
      </c>
      <c r="N1523" s="122">
        <v>0.11999999999999922</v>
      </c>
      <c r="O1523" s="122"/>
      <c r="P1523" s="119">
        <f t="shared" si="6"/>
        <v>0</v>
      </c>
      <c r="Q1523" s="124"/>
      <c r="R1523" s="124"/>
      <c r="S1523" s="124"/>
      <c r="T1523" s="125"/>
      <c r="U1523" s="126" t="s">
        <v>697</v>
      </c>
      <c r="V1523" s="127" t="s">
        <v>492</v>
      </c>
      <c r="W1523" s="129" t="str">
        <f t="shared" si="7"/>
        <v>Hao hụt</v>
      </c>
      <c r="X1523" s="129" t="str">
        <f t="shared" si="73"/>
        <v/>
      </c>
      <c r="Y1523" s="154" t="s">
        <v>499</v>
      </c>
      <c r="Z1523" s="131" t="s">
        <v>3828</v>
      </c>
      <c r="AA1523" s="124"/>
      <c r="AB1523" s="132"/>
      <c r="AC1523" s="133"/>
      <c r="AD1523" s="134"/>
      <c r="AE1523" s="133"/>
      <c r="AF1523" s="135" t="str">
        <f t="array" ref="AF1523">xlookup($E:$E,'CLV2'!$A:$A,'CLV2'!E:E)</f>
        <v>2.FRUITS</v>
      </c>
      <c r="AG1523" s="135" t="str">
        <f t="shared" si="10"/>
        <v>KG</v>
      </c>
      <c r="AH1523" s="136">
        <f t="shared" si="11"/>
        <v>0.0096</v>
      </c>
      <c r="AI1523" s="137">
        <f t="array" ref="AI1523">XLOOKUP(E1523,'Đơn giá'!A:A,'Đơn giá'!D:D)</f>
        <v>69416</v>
      </c>
      <c r="AJ1523" s="138">
        <f t="shared" si="12"/>
        <v>8329.92</v>
      </c>
      <c r="AK1523" s="138">
        <f t="shared" si="13"/>
        <v>8329.92</v>
      </c>
      <c r="AL1523" s="138">
        <f t="shared" si="14"/>
        <v>0</v>
      </c>
      <c r="AM1523" s="138">
        <f t="shared" si="15"/>
        <v>0</v>
      </c>
      <c r="AN1523" s="138">
        <f t="shared" si="16"/>
        <v>0</v>
      </c>
      <c r="AO1523" s="139" t="str">
        <f t="array" ref="AO1523">XLOOKUP($D:$D,'DS ST'!$J:$J,'DS ST'!K:K)</f>
        <v>SC002264 - Võ Thị Thùy Dương</v>
      </c>
      <c r="AP1523" s="139" t="str">
        <f t="array" ref="AP1523">XLOOKUP($D:$D,'DS ST'!$J:$J,'DS ST'!L:L)</f>
        <v>Võ Thị Huệ</v>
      </c>
      <c r="AQ1523" s="139" t="str">
        <f t="array" ref="AQ1523">XLOOKUP($D:$D,'DS ST'!$J:$J,'DS ST'!M:M)</f>
        <v>HCM 032</v>
      </c>
      <c r="AR1523" s="140"/>
      <c r="AS1523" s="140"/>
      <c r="AT1523" s="135" t="str">
        <f t="array" ref="AT1523">xlookup($E:$E,'CLV2'!$A:$A,'CLV2'!$F:$F)</f>
        <v>3.LOCAL FRUITS</v>
      </c>
      <c r="AU1523" s="135" t="str">
        <f t="array" ref="AU1523">xlookup($E:$E,'CLV2'!$A:$A,'CLV2'!$G:$G)</f>
        <v>4.Bơ</v>
      </c>
      <c r="AV1523" s="142"/>
      <c r="AW1523" s="143"/>
      <c r="AX1523" s="144"/>
    </row>
    <row r="1524" ht="22.5" customHeight="1">
      <c r="A1524" s="113"/>
      <c r="B1524" s="114">
        <v>46237.0</v>
      </c>
      <c r="C1524" s="115" t="s">
        <v>197</v>
      </c>
      <c r="D1524" s="116" t="str">
        <f>VLOOKUP(C1524,'DS ST'!A:B,2,0)</f>
        <v>A110</v>
      </c>
      <c r="E1524" s="117">
        <v>1101366.0</v>
      </c>
      <c r="F1524" s="115" t="s">
        <v>1804</v>
      </c>
      <c r="G1524" s="115" t="s">
        <v>104</v>
      </c>
      <c r="H1524" s="118">
        <v>8.1</v>
      </c>
      <c r="I1524" s="118">
        <v>7.98</v>
      </c>
      <c r="J1524" s="119">
        <f t="shared" si="4"/>
        <v>0.12</v>
      </c>
      <c r="K1524" s="115" t="s">
        <v>6138</v>
      </c>
      <c r="L1524" s="121" t="str">
        <f t="shared" si="5"/>
        <v>PT16084961101366</v>
      </c>
      <c r="M1524" s="219" t="s">
        <v>6139</v>
      </c>
      <c r="N1524" s="122">
        <v>0.11999999999999922</v>
      </c>
      <c r="O1524" s="122"/>
      <c r="P1524" s="119">
        <f t="shared" si="6"/>
        <v>0</v>
      </c>
      <c r="Q1524" s="124"/>
      <c r="R1524" s="124"/>
      <c r="S1524" s="124"/>
      <c r="T1524" s="125"/>
      <c r="U1524" s="126" t="s">
        <v>697</v>
      </c>
      <c r="V1524" s="127" t="s">
        <v>492</v>
      </c>
      <c r="W1524" s="129" t="str">
        <f t="shared" si="7"/>
        <v>Hao hụt</v>
      </c>
      <c r="X1524" s="129" t="str">
        <f t="shared" si="73"/>
        <v/>
      </c>
      <c r="Y1524" s="154" t="s">
        <v>499</v>
      </c>
      <c r="Z1524" s="131" t="s">
        <v>3828</v>
      </c>
      <c r="AA1524" s="124"/>
      <c r="AB1524" s="132"/>
      <c r="AC1524" s="133"/>
      <c r="AD1524" s="134"/>
      <c r="AE1524" s="133"/>
      <c r="AF1524" s="135" t="str">
        <f t="array" ref="AF1524">xlookup($E:$E,'CLV2'!$A:$A,'CLV2'!E:E)</f>
        <v>2.VEGETABLES</v>
      </c>
      <c r="AG1524" s="135" t="str">
        <f t="shared" si="10"/>
        <v>KG</v>
      </c>
      <c r="AH1524" s="136">
        <f t="shared" si="11"/>
        <v>0.01481481481</v>
      </c>
      <c r="AI1524" s="137">
        <f t="array" ref="AI1524">XLOOKUP(E1524,'Đơn giá'!A:A,'Đơn giá'!D:D)</f>
        <v>55000</v>
      </c>
      <c r="AJ1524" s="138">
        <f t="shared" si="12"/>
        <v>6600</v>
      </c>
      <c r="AK1524" s="138">
        <f t="shared" si="13"/>
        <v>6600</v>
      </c>
      <c r="AL1524" s="138">
        <f t="shared" si="14"/>
        <v>0</v>
      </c>
      <c r="AM1524" s="138">
        <f t="shared" si="15"/>
        <v>0</v>
      </c>
      <c r="AN1524" s="138">
        <f t="shared" si="16"/>
        <v>0</v>
      </c>
      <c r="AO1524" s="139" t="str">
        <f t="array" ref="AO1524">XLOOKUP($D:$D,'DS ST'!$J:$J,'DS ST'!K:K)</f>
        <v>SC002264 - Võ Thị Thùy Dương</v>
      </c>
      <c r="AP1524" s="139" t="str">
        <f t="array" ref="AP1524">XLOOKUP($D:$D,'DS ST'!$J:$J,'DS ST'!L:L)</f>
        <v>Võ Thị Huệ</v>
      </c>
      <c r="AQ1524" s="139" t="str">
        <f t="array" ref="AQ1524">XLOOKUP($D:$D,'DS ST'!$J:$J,'DS ST'!M:M)</f>
        <v>HCM 032</v>
      </c>
      <c r="AR1524" s="140"/>
      <c r="AS1524" s="140"/>
      <c r="AT1524" s="135" t="str">
        <f t="array" ref="AT1524">xlookup($E:$E,'CLV2'!$A:$A,'CLV2'!$F:$F)</f>
        <v>3.LEAFY VEGGIES</v>
      </c>
      <c r="AU1524" s="135" t="str">
        <f t="array" ref="AU1524">xlookup($E:$E,'CLV2'!$A:$A,'CLV2'!$G:$G)</f>
        <v>4.Rau Ăn Bông</v>
      </c>
      <c r="AV1524" s="142"/>
      <c r="AW1524" s="143"/>
      <c r="AX1524" s="144"/>
    </row>
    <row r="1525" ht="22.5" customHeight="1">
      <c r="A1525" s="113"/>
      <c r="B1525" s="114">
        <v>46237.0</v>
      </c>
      <c r="C1525" s="115" t="s">
        <v>197</v>
      </c>
      <c r="D1525" s="116" t="str">
        <f>VLOOKUP(C1525,'DS ST'!A:B,2,0)</f>
        <v>A110</v>
      </c>
      <c r="E1525" s="117">
        <v>1101592.0</v>
      </c>
      <c r="F1525" s="115" t="s">
        <v>1161</v>
      </c>
      <c r="G1525" s="115" t="s">
        <v>104</v>
      </c>
      <c r="H1525" s="118">
        <v>9.9</v>
      </c>
      <c r="I1525" s="118">
        <v>9.86</v>
      </c>
      <c r="J1525" s="119">
        <f t="shared" si="4"/>
        <v>0.04</v>
      </c>
      <c r="K1525" s="115" t="s">
        <v>6138</v>
      </c>
      <c r="L1525" s="121" t="str">
        <f t="shared" si="5"/>
        <v>PT16084961101592</v>
      </c>
      <c r="M1525" s="219" t="s">
        <v>6139</v>
      </c>
      <c r="N1525" s="122">
        <v>0.040000000000000924</v>
      </c>
      <c r="O1525" s="122"/>
      <c r="P1525" s="119">
        <f t="shared" si="6"/>
        <v>0</v>
      </c>
      <c r="Q1525" s="124"/>
      <c r="R1525" s="124"/>
      <c r="S1525" s="124"/>
      <c r="T1525" s="125"/>
      <c r="U1525" s="126" t="s">
        <v>697</v>
      </c>
      <c r="V1525" s="127" t="s">
        <v>492</v>
      </c>
      <c r="W1525" s="129" t="str">
        <f t="shared" si="7"/>
        <v>Hao hụt</v>
      </c>
      <c r="X1525" s="129" t="str">
        <f t="shared" si="73"/>
        <v/>
      </c>
      <c r="Y1525" s="154" t="s">
        <v>499</v>
      </c>
      <c r="Z1525" s="131" t="s">
        <v>3828</v>
      </c>
      <c r="AA1525" s="124"/>
      <c r="AB1525" s="132"/>
      <c r="AC1525" s="133"/>
      <c r="AD1525" s="134"/>
      <c r="AE1525" s="133"/>
      <c r="AF1525" s="135" t="str">
        <f t="array" ref="AF1525">xlookup($E:$E,'CLV2'!$A:$A,'CLV2'!E:E)</f>
        <v>2.FRUITS</v>
      </c>
      <c r="AG1525" s="135" t="str">
        <f t="shared" si="10"/>
        <v>KG</v>
      </c>
      <c r="AH1525" s="136">
        <f t="shared" si="11"/>
        <v>0.00404040404</v>
      </c>
      <c r="AI1525" s="137">
        <f t="array" ref="AI1525">XLOOKUP(E1525,'Đơn giá'!A:A,'Đơn giá'!D:D)</f>
        <v>73000</v>
      </c>
      <c r="AJ1525" s="138">
        <f t="shared" si="12"/>
        <v>2920</v>
      </c>
      <c r="AK1525" s="138">
        <f t="shared" si="13"/>
        <v>2920</v>
      </c>
      <c r="AL1525" s="138">
        <f t="shared" si="14"/>
        <v>0</v>
      </c>
      <c r="AM1525" s="138">
        <f t="shared" si="15"/>
        <v>0</v>
      </c>
      <c r="AN1525" s="138">
        <f t="shared" si="16"/>
        <v>0</v>
      </c>
      <c r="AO1525" s="139" t="str">
        <f t="array" ref="AO1525">XLOOKUP($D:$D,'DS ST'!$J:$J,'DS ST'!K:K)</f>
        <v>SC002264 - Võ Thị Thùy Dương</v>
      </c>
      <c r="AP1525" s="139" t="str">
        <f t="array" ref="AP1525">XLOOKUP($D:$D,'DS ST'!$J:$J,'DS ST'!L:L)</f>
        <v>Võ Thị Huệ</v>
      </c>
      <c r="AQ1525" s="139" t="str">
        <f t="array" ref="AQ1525">XLOOKUP($D:$D,'DS ST'!$J:$J,'DS ST'!M:M)</f>
        <v>HCM 032</v>
      </c>
      <c r="AR1525" s="140"/>
      <c r="AS1525" s="140"/>
      <c r="AT1525" s="135" t="str">
        <f t="array" ref="AT1525">xlookup($E:$E,'CLV2'!$A:$A,'CLV2'!$F:$F)</f>
        <v>3.LOCAL FRUITS</v>
      </c>
      <c r="AU1525" s="135" t="str">
        <f t="array" ref="AU1525">xlookup($E:$E,'CLV2'!$A:$A,'CLV2'!$G:$G)</f>
        <v>4.Sầu Riêng</v>
      </c>
      <c r="AV1525" s="142"/>
      <c r="AW1525" s="143"/>
      <c r="AX1525" s="144"/>
    </row>
    <row r="1526" ht="22.5" customHeight="1">
      <c r="A1526" s="113"/>
      <c r="B1526" s="114">
        <v>46237.0</v>
      </c>
      <c r="C1526" s="115" t="s">
        <v>211</v>
      </c>
      <c r="D1526" s="116" t="str">
        <f>VLOOKUP(C1526,'DS ST'!A:B,2,0)</f>
        <v>A111</v>
      </c>
      <c r="E1526" s="117">
        <v>10903.0</v>
      </c>
      <c r="F1526" s="115" t="s">
        <v>783</v>
      </c>
      <c r="G1526" s="115" t="s">
        <v>29</v>
      </c>
      <c r="H1526" s="118">
        <v>4.0</v>
      </c>
      <c r="I1526" s="118">
        <v>0.0</v>
      </c>
      <c r="J1526" s="119">
        <f t="shared" si="4"/>
        <v>4</v>
      </c>
      <c r="K1526" s="115" t="s">
        <v>6140</v>
      </c>
      <c r="L1526" s="121" t="str">
        <f t="shared" si="5"/>
        <v>PT160849510903</v>
      </c>
      <c r="M1526" s="219" t="s">
        <v>6141</v>
      </c>
      <c r="N1526" s="122"/>
      <c r="O1526" s="122"/>
      <c r="P1526" s="119">
        <f t="shared" si="6"/>
        <v>4</v>
      </c>
      <c r="Q1526" s="124"/>
      <c r="R1526" s="124"/>
      <c r="S1526" s="124"/>
      <c r="T1526" s="125"/>
      <c r="U1526" s="126" t="s">
        <v>697</v>
      </c>
      <c r="V1526" s="127" t="s">
        <v>1500</v>
      </c>
      <c r="W1526" s="129" t="str">
        <f t="shared" si="7"/>
        <v/>
      </c>
      <c r="X1526" s="129" t="str">
        <f t="shared" si="73"/>
        <v/>
      </c>
      <c r="Y1526" s="130" t="str">
        <f t="shared" ref="Y1526:Y1527" si="89">IF(N(P1526)&lt;=0,"",IF(OR(T1526="Hình KDB",T1526="Hình tele",ISNUMBER(SEARCH("Hình KDB",T1526)),ISNUMBER(SEARCH("Hình tele",T1526)),ISNUMBER(SEARCH("sai code",T1526)),ISNUMBER(SEARCH("Thiếu kiện",U1526))),"Kho rau",IF(AND(T1526&lt;&gt;"Hình KDB",T1526&lt;&gt;"Hình tele"),"Chưa xác định",IF(N(O1526)&gt;0,IF(OR(T1526="Hình KDB",T1526="Hình tele",ISNUMBER(SEARCH("Hình KDB",T1526)),ISNUMBER(SEARCH("Hình tele",T1526)),ISNUMBER(SEARCH("sai code",T1526)),ISNUMBER(SEARCH("Thiếu kiện",U1526))),"Kho rau","Chưa xác định"),IF(OR(T1526="Hình KDB",T1526="Hình tele",ISNUMBER(SEARCH("Hình KDB",T1526)),ISNUMBER(SEARCH("Hình tele",T1526)),ISNUMBER(SEARCH("sai code",T1526)),ISNUMBER(SEARCH("Thiếu kiện",U1526))),"Kho rau",IF(V1526="Chưa xác định","Chưa xác định",IF(OR(V1526="DC giao thiếu",V1526="TX giao thiếu kiện",V1526="Hàng không đạt CL"),"Kho rau","")))))))</f>
        <v>Chưa xác định</v>
      </c>
      <c r="Z1526" s="131" t="s">
        <v>3828</v>
      </c>
      <c r="AA1526" s="124"/>
      <c r="AB1526" s="132"/>
      <c r="AC1526" s="133"/>
      <c r="AD1526" s="134"/>
      <c r="AE1526" s="133"/>
      <c r="AF1526" s="135" t="str">
        <f t="array" ref="AF1526">xlookup($E:$E,'CLV2'!$A:$A,'CLV2'!E:E)</f>
        <v>2.VEGETABLES</v>
      </c>
      <c r="AG1526" s="135" t="str">
        <f t="shared" si="10"/>
        <v>Pack</v>
      </c>
      <c r="AH1526" s="136">
        <f t="shared" si="11"/>
        <v>1</v>
      </c>
      <c r="AI1526" s="137">
        <f t="array" ref="AI1526">XLOOKUP(E1526,'Đơn giá'!A:A,'Đơn giá'!D:D)</f>
        <v>10000</v>
      </c>
      <c r="AJ1526" s="138">
        <f t="shared" si="12"/>
        <v>40000</v>
      </c>
      <c r="AK1526" s="138">
        <f t="shared" si="13"/>
        <v>0</v>
      </c>
      <c r="AL1526" s="138">
        <f t="shared" si="14"/>
        <v>0</v>
      </c>
      <c r="AM1526" s="138">
        <f t="shared" si="15"/>
        <v>0</v>
      </c>
      <c r="AN1526" s="138">
        <f t="shared" si="16"/>
        <v>40000</v>
      </c>
      <c r="AO1526" s="139" t="str">
        <f t="array" ref="AO1526">XLOOKUP($D:$D,'DS ST'!$J:$J,'DS ST'!K:K)</f>
        <v>SC002196 - Phạm Hữu Chương</v>
      </c>
      <c r="AP1526" s="139" t="str">
        <f t="array" ref="AP1526">XLOOKUP($D:$D,'DS ST'!$J:$J,'DS ST'!L:L)</f>
        <v>Nguyễn Thị Cà</v>
      </c>
      <c r="AQ1526" s="139" t="str">
        <f t="array" ref="AQ1526">XLOOKUP($D:$D,'DS ST'!$J:$J,'DS ST'!M:M)</f>
        <v>HCM 020</v>
      </c>
      <c r="AR1526" s="140"/>
      <c r="AS1526" s="140"/>
      <c r="AT1526" s="135" t="str">
        <f t="array" ref="AT1526">xlookup($E:$E,'CLV2'!$A:$A,'CLV2'!$F:$F)</f>
        <v>3.LEAFY VEGGIES</v>
      </c>
      <c r="AU1526" s="135" t="str">
        <f t="array" ref="AU1526">xlookup($E:$E,'CLV2'!$A:$A,'CLV2'!$G:$G)</f>
        <v>4.Rau Cải</v>
      </c>
      <c r="AV1526" s="142"/>
      <c r="AW1526" s="143"/>
      <c r="AX1526" s="144"/>
    </row>
    <row r="1527" ht="22.5" customHeight="1">
      <c r="A1527" s="113"/>
      <c r="B1527" s="114">
        <v>46237.0</v>
      </c>
      <c r="C1527" s="115" t="s">
        <v>211</v>
      </c>
      <c r="D1527" s="116" t="str">
        <f>VLOOKUP(C1527,'DS ST'!A:B,2,0)</f>
        <v>A111</v>
      </c>
      <c r="E1527" s="117">
        <v>11664.0</v>
      </c>
      <c r="F1527" s="115" t="s">
        <v>2660</v>
      </c>
      <c r="G1527" s="115" t="s">
        <v>29</v>
      </c>
      <c r="H1527" s="118">
        <v>1.0</v>
      </c>
      <c r="I1527" s="118">
        <v>0.0</v>
      </c>
      <c r="J1527" s="119">
        <f t="shared" si="4"/>
        <v>1</v>
      </c>
      <c r="K1527" s="115" t="s">
        <v>6140</v>
      </c>
      <c r="L1527" s="121" t="str">
        <f t="shared" si="5"/>
        <v>PT160849511664</v>
      </c>
      <c r="M1527" s="219" t="s">
        <v>6141</v>
      </c>
      <c r="N1527" s="122"/>
      <c r="O1527" s="122"/>
      <c r="P1527" s="119">
        <f t="shared" si="6"/>
        <v>1</v>
      </c>
      <c r="Q1527" s="124"/>
      <c r="R1527" s="124"/>
      <c r="S1527" s="124"/>
      <c r="T1527" s="125"/>
      <c r="U1527" s="126" t="s">
        <v>697</v>
      </c>
      <c r="V1527" s="127" t="s">
        <v>1500</v>
      </c>
      <c r="W1527" s="129" t="str">
        <f t="shared" si="7"/>
        <v/>
      </c>
      <c r="X1527" s="129" t="str">
        <f t="shared" si="73"/>
        <v/>
      </c>
      <c r="Y1527" s="130" t="str">
        <f t="shared" si="89"/>
        <v>Chưa xác định</v>
      </c>
      <c r="Z1527" s="131" t="s">
        <v>3828</v>
      </c>
      <c r="AA1527" s="124"/>
      <c r="AB1527" s="132"/>
      <c r="AC1527" s="133"/>
      <c r="AD1527" s="134"/>
      <c r="AE1527" s="133"/>
      <c r="AF1527" s="135" t="str">
        <f t="array" ref="AF1527">xlookup($E:$E,'CLV2'!$A:$A,'CLV2'!E:E)</f>
        <v>2.VEGETABLES</v>
      </c>
      <c r="AG1527" s="135" t="str">
        <f t="shared" si="10"/>
        <v>Pack</v>
      </c>
      <c r="AH1527" s="136">
        <f t="shared" si="11"/>
        <v>1</v>
      </c>
      <c r="AI1527" s="137">
        <f t="array" ref="AI1527">XLOOKUP(E1527,'Đơn giá'!A:A,'Đơn giá'!D:D)</f>
        <v>8500</v>
      </c>
      <c r="AJ1527" s="138">
        <f t="shared" si="12"/>
        <v>8500</v>
      </c>
      <c r="AK1527" s="138">
        <f t="shared" si="13"/>
        <v>0</v>
      </c>
      <c r="AL1527" s="138">
        <f t="shared" si="14"/>
        <v>0</v>
      </c>
      <c r="AM1527" s="138">
        <f t="shared" si="15"/>
        <v>0</v>
      </c>
      <c r="AN1527" s="138">
        <f t="shared" si="16"/>
        <v>8500</v>
      </c>
      <c r="AO1527" s="139" t="str">
        <f t="array" ref="AO1527">XLOOKUP($D:$D,'DS ST'!$J:$J,'DS ST'!K:K)</f>
        <v>SC002196 - Phạm Hữu Chương</v>
      </c>
      <c r="AP1527" s="139" t="str">
        <f t="array" ref="AP1527">XLOOKUP($D:$D,'DS ST'!$J:$J,'DS ST'!L:L)</f>
        <v>Nguyễn Thị Cà</v>
      </c>
      <c r="AQ1527" s="139" t="str">
        <f t="array" ref="AQ1527">XLOOKUP($D:$D,'DS ST'!$J:$J,'DS ST'!M:M)</f>
        <v>HCM 020</v>
      </c>
      <c r="AR1527" s="140"/>
      <c r="AS1527" s="140"/>
      <c r="AT1527" s="135" t="str">
        <f t="array" ref="AT1527">xlookup($E:$E,'CLV2'!$A:$A,'CLV2'!$F:$F)</f>
        <v>3.HERBS</v>
      </c>
      <c r="AU1527" s="135" t="str">
        <f t="array" ref="AU1527">xlookup($E:$E,'CLV2'!$A:$A,'CLV2'!$G:$G)</f>
        <v>4.Rau Thơm, Rau Nêm</v>
      </c>
      <c r="AV1527" s="142"/>
      <c r="AW1527" s="143"/>
      <c r="AX1527" s="144"/>
    </row>
    <row r="1528" ht="22.5" customHeight="1">
      <c r="A1528" s="113"/>
      <c r="B1528" s="114">
        <v>46237.0</v>
      </c>
      <c r="C1528" s="115" t="s">
        <v>211</v>
      </c>
      <c r="D1528" s="116" t="str">
        <f>VLOOKUP(C1528,'DS ST'!A:B,2,0)</f>
        <v>A111</v>
      </c>
      <c r="E1528" s="117">
        <v>1101366.0</v>
      </c>
      <c r="F1528" s="115" t="s">
        <v>1804</v>
      </c>
      <c r="G1528" s="115" t="s">
        <v>104</v>
      </c>
      <c r="H1528" s="118">
        <v>4.1</v>
      </c>
      <c r="I1528" s="118">
        <v>4.02</v>
      </c>
      <c r="J1528" s="119">
        <f t="shared" si="4"/>
        <v>0.08</v>
      </c>
      <c r="K1528" s="115" t="s">
        <v>6140</v>
      </c>
      <c r="L1528" s="121" t="str">
        <f t="shared" si="5"/>
        <v>PT16084951101366</v>
      </c>
      <c r="M1528" s="219" t="s">
        <v>6141</v>
      </c>
      <c r="N1528" s="122">
        <v>0.08000000000000007</v>
      </c>
      <c r="O1528" s="122"/>
      <c r="P1528" s="119">
        <f t="shared" si="6"/>
        <v>0</v>
      </c>
      <c r="Q1528" s="124"/>
      <c r="R1528" s="124"/>
      <c r="S1528" s="124"/>
      <c r="T1528" s="125"/>
      <c r="U1528" s="126" t="s">
        <v>697</v>
      </c>
      <c r="V1528" s="127" t="s">
        <v>492</v>
      </c>
      <c r="W1528" s="129" t="str">
        <f t="shared" si="7"/>
        <v>Hao hụt</v>
      </c>
      <c r="X1528" s="129" t="str">
        <f t="shared" si="73"/>
        <v/>
      </c>
      <c r="Y1528" s="154" t="s">
        <v>499</v>
      </c>
      <c r="Z1528" s="131" t="s">
        <v>3828</v>
      </c>
      <c r="AA1528" s="124"/>
      <c r="AB1528" s="132"/>
      <c r="AC1528" s="133"/>
      <c r="AD1528" s="134"/>
      <c r="AE1528" s="133"/>
      <c r="AF1528" s="135" t="str">
        <f t="array" ref="AF1528">xlookup($E:$E,'CLV2'!$A:$A,'CLV2'!E:E)</f>
        <v>2.VEGETABLES</v>
      </c>
      <c r="AG1528" s="135" t="str">
        <f t="shared" si="10"/>
        <v>KG</v>
      </c>
      <c r="AH1528" s="136">
        <f t="shared" si="11"/>
        <v>0.01951219512</v>
      </c>
      <c r="AI1528" s="137">
        <f t="array" ref="AI1528">XLOOKUP(E1528,'Đơn giá'!A:A,'Đơn giá'!D:D)</f>
        <v>55000</v>
      </c>
      <c r="AJ1528" s="138">
        <f t="shared" si="12"/>
        <v>4400</v>
      </c>
      <c r="AK1528" s="138">
        <f t="shared" si="13"/>
        <v>4400</v>
      </c>
      <c r="AL1528" s="138">
        <f t="shared" si="14"/>
        <v>0</v>
      </c>
      <c r="AM1528" s="138">
        <f t="shared" si="15"/>
        <v>0</v>
      </c>
      <c r="AN1528" s="138">
        <f t="shared" si="16"/>
        <v>0</v>
      </c>
      <c r="AO1528" s="139" t="str">
        <f t="array" ref="AO1528">XLOOKUP($D:$D,'DS ST'!$J:$J,'DS ST'!K:K)</f>
        <v>SC002196 - Phạm Hữu Chương</v>
      </c>
      <c r="AP1528" s="139" t="str">
        <f t="array" ref="AP1528">XLOOKUP($D:$D,'DS ST'!$J:$J,'DS ST'!L:L)</f>
        <v>Nguyễn Thị Cà</v>
      </c>
      <c r="AQ1528" s="139" t="str">
        <f t="array" ref="AQ1528">XLOOKUP($D:$D,'DS ST'!$J:$J,'DS ST'!M:M)</f>
        <v>HCM 020</v>
      </c>
      <c r="AR1528" s="140"/>
      <c r="AS1528" s="140"/>
      <c r="AT1528" s="135" t="str">
        <f t="array" ref="AT1528">xlookup($E:$E,'CLV2'!$A:$A,'CLV2'!$F:$F)</f>
        <v>3.LEAFY VEGGIES</v>
      </c>
      <c r="AU1528" s="135" t="str">
        <f t="array" ref="AU1528">xlookup($E:$E,'CLV2'!$A:$A,'CLV2'!$G:$G)</f>
        <v>4.Rau Ăn Bông</v>
      </c>
      <c r="AV1528" s="142"/>
      <c r="AW1528" s="143"/>
      <c r="AX1528" s="144"/>
    </row>
    <row r="1529" ht="22.5" customHeight="1">
      <c r="A1529" s="113"/>
      <c r="B1529" s="114">
        <v>46237.0</v>
      </c>
      <c r="C1529" s="115" t="s">
        <v>211</v>
      </c>
      <c r="D1529" s="116" t="str">
        <f>VLOOKUP(C1529,'DS ST'!A:B,2,0)</f>
        <v>A111</v>
      </c>
      <c r="E1529" s="117">
        <v>1101592.0</v>
      </c>
      <c r="F1529" s="115" t="s">
        <v>1161</v>
      </c>
      <c r="G1529" s="115" t="s">
        <v>104</v>
      </c>
      <c r="H1529" s="118">
        <v>9.7</v>
      </c>
      <c r="I1529" s="118">
        <v>9.58</v>
      </c>
      <c r="J1529" s="119">
        <f t="shared" si="4"/>
        <v>0.12</v>
      </c>
      <c r="K1529" s="115" t="s">
        <v>6140</v>
      </c>
      <c r="L1529" s="121" t="str">
        <f t="shared" si="5"/>
        <v>PT16084951101592</v>
      </c>
      <c r="M1529" s="219" t="s">
        <v>6141</v>
      </c>
      <c r="N1529" s="122">
        <v>0.11999999999999922</v>
      </c>
      <c r="O1529" s="122"/>
      <c r="P1529" s="119">
        <f t="shared" si="6"/>
        <v>0</v>
      </c>
      <c r="Q1529" s="124"/>
      <c r="R1529" s="124"/>
      <c r="S1529" s="124"/>
      <c r="T1529" s="125"/>
      <c r="U1529" s="126" t="s">
        <v>697</v>
      </c>
      <c r="V1529" s="127" t="s">
        <v>492</v>
      </c>
      <c r="W1529" s="129" t="str">
        <f t="shared" si="7"/>
        <v>Hao hụt</v>
      </c>
      <c r="X1529" s="129" t="str">
        <f t="shared" si="73"/>
        <v/>
      </c>
      <c r="Y1529" s="154" t="s">
        <v>499</v>
      </c>
      <c r="Z1529" s="131" t="s">
        <v>3828</v>
      </c>
      <c r="AA1529" s="124"/>
      <c r="AB1529" s="132"/>
      <c r="AC1529" s="133"/>
      <c r="AD1529" s="134"/>
      <c r="AE1529" s="133"/>
      <c r="AF1529" s="135" t="str">
        <f t="array" ref="AF1529">xlookup($E:$E,'CLV2'!$A:$A,'CLV2'!E:E)</f>
        <v>2.FRUITS</v>
      </c>
      <c r="AG1529" s="135" t="str">
        <f t="shared" si="10"/>
        <v>KG</v>
      </c>
      <c r="AH1529" s="136">
        <f t="shared" si="11"/>
        <v>0.01237113402</v>
      </c>
      <c r="AI1529" s="137">
        <f t="array" ref="AI1529">XLOOKUP(E1529,'Đơn giá'!A:A,'Đơn giá'!D:D)</f>
        <v>73000</v>
      </c>
      <c r="AJ1529" s="138">
        <f t="shared" si="12"/>
        <v>8760</v>
      </c>
      <c r="AK1529" s="138">
        <f t="shared" si="13"/>
        <v>8760</v>
      </c>
      <c r="AL1529" s="138">
        <f t="shared" si="14"/>
        <v>0</v>
      </c>
      <c r="AM1529" s="138">
        <f t="shared" si="15"/>
        <v>0</v>
      </c>
      <c r="AN1529" s="138">
        <f t="shared" si="16"/>
        <v>0</v>
      </c>
      <c r="AO1529" s="139" t="str">
        <f t="array" ref="AO1529">XLOOKUP($D:$D,'DS ST'!$J:$J,'DS ST'!K:K)</f>
        <v>SC002196 - Phạm Hữu Chương</v>
      </c>
      <c r="AP1529" s="139" t="str">
        <f t="array" ref="AP1529">XLOOKUP($D:$D,'DS ST'!$J:$J,'DS ST'!L:L)</f>
        <v>Nguyễn Thị Cà</v>
      </c>
      <c r="AQ1529" s="139" t="str">
        <f t="array" ref="AQ1529">XLOOKUP($D:$D,'DS ST'!$J:$J,'DS ST'!M:M)</f>
        <v>HCM 020</v>
      </c>
      <c r="AR1529" s="140"/>
      <c r="AS1529" s="140"/>
      <c r="AT1529" s="135" t="str">
        <f t="array" ref="AT1529">xlookup($E:$E,'CLV2'!$A:$A,'CLV2'!$F:$F)</f>
        <v>3.LOCAL FRUITS</v>
      </c>
      <c r="AU1529" s="135" t="str">
        <f t="array" ref="AU1529">xlookup($E:$E,'CLV2'!$A:$A,'CLV2'!$G:$G)</f>
        <v>4.Sầu Riêng</v>
      </c>
      <c r="AV1529" s="142"/>
      <c r="AW1529" s="143"/>
      <c r="AX1529" s="144"/>
    </row>
    <row r="1530" ht="22.5" customHeight="1">
      <c r="A1530" s="113"/>
      <c r="B1530" s="114">
        <v>46237.0</v>
      </c>
      <c r="C1530" s="115" t="s">
        <v>222</v>
      </c>
      <c r="D1530" s="116" t="str">
        <f>VLOOKUP(C1530,'DS ST'!A:B,2,0)</f>
        <v>A112</v>
      </c>
      <c r="E1530" s="117">
        <v>1101062.0</v>
      </c>
      <c r="F1530" s="115" t="s">
        <v>103</v>
      </c>
      <c r="G1530" s="115" t="s">
        <v>104</v>
      </c>
      <c r="H1530" s="118">
        <v>10.0</v>
      </c>
      <c r="I1530" s="118">
        <v>9.925</v>
      </c>
      <c r="J1530" s="119">
        <f t="shared" si="4"/>
        <v>0.075</v>
      </c>
      <c r="K1530" s="115" t="s">
        <v>6142</v>
      </c>
      <c r="L1530" s="121" t="str">
        <f t="shared" si="5"/>
        <v>PT16084941101062</v>
      </c>
      <c r="M1530" s="219" t="s">
        <v>6143</v>
      </c>
      <c r="N1530" s="122">
        <v>0.07499999999999929</v>
      </c>
      <c r="O1530" s="122"/>
      <c r="P1530" s="119">
        <f t="shared" si="6"/>
        <v>0</v>
      </c>
      <c r="Q1530" s="124"/>
      <c r="R1530" s="124"/>
      <c r="S1530" s="124"/>
      <c r="T1530" s="125"/>
      <c r="U1530" s="126" t="s">
        <v>697</v>
      </c>
      <c r="V1530" s="127" t="s">
        <v>492</v>
      </c>
      <c r="W1530" s="129" t="str">
        <f t="shared" si="7"/>
        <v>Hao hụt</v>
      </c>
      <c r="X1530" s="129" t="str">
        <f t="shared" si="73"/>
        <v/>
      </c>
      <c r="Y1530" s="154" t="s">
        <v>499</v>
      </c>
      <c r="Z1530" s="131" t="s">
        <v>3828</v>
      </c>
      <c r="AA1530" s="124"/>
      <c r="AB1530" s="132"/>
      <c r="AC1530" s="133"/>
      <c r="AD1530" s="134"/>
      <c r="AE1530" s="133"/>
      <c r="AF1530" s="135" t="str">
        <f t="array" ref="AF1530">xlookup($E:$E,'CLV2'!$A:$A,'CLV2'!E:E)</f>
        <v>2.FRUITS</v>
      </c>
      <c r="AG1530" s="135" t="str">
        <f t="shared" si="10"/>
        <v>KG</v>
      </c>
      <c r="AH1530" s="136">
        <f t="shared" si="11"/>
        <v>0.0075</v>
      </c>
      <c r="AI1530" s="137">
        <f t="array" ref="AI1530">XLOOKUP(E1530,'Đơn giá'!A:A,'Đơn giá'!D:D)</f>
        <v>23000</v>
      </c>
      <c r="AJ1530" s="138">
        <f t="shared" si="12"/>
        <v>1725</v>
      </c>
      <c r="AK1530" s="138">
        <f t="shared" si="13"/>
        <v>1725</v>
      </c>
      <c r="AL1530" s="138">
        <f t="shared" si="14"/>
        <v>0</v>
      </c>
      <c r="AM1530" s="138">
        <f t="shared" si="15"/>
        <v>0</v>
      </c>
      <c r="AN1530" s="138">
        <f t="shared" si="16"/>
        <v>0</v>
      </c>
      <c r="AO1530" s="139" t="str">
        <f t="array" ref="AO1530">XLOOKUP($D:$D,'DS ST'!$J:$J,'DS ST'!K:K)</f>
        <v>SC002210 - Trương Công Nhật Tùng</v>
      </c>
      <c r="AP1530" s="139" t="str">
        <f t="array" ref="AP1530">XLOOKUP($D:$D,'DS ST'!$J:$J,'DS ST'!L:L)</f>
        <v>Võ Thị Huệ</v>
      </c>
      <c r="AQ1530" s="139" t="str">
        <f t="array" ref="AQ1530">XLOOKUP($D:$D,'DS ST'!$J:$J,'DS ST'!M:M)</f>
        <v>HCM 030</v>
      </c>
      <c r="AR1530" s="140"/>
      <c r="AS1530" s="140"/>
      <c r="AT1530" s="135" t="str">
        <f t="array" ref="AT1530">xlookup($E:$E,'CLV2'!$A:$A,'CLV2'!$F:$F)</f>
        <v>3.LOCAL FRUITS</v>
      </c>
      <c r="AU1530" s="135" t="str">
        <f t="array" ref="AU1530">xlookup($E:$E,'CLV2'!$A:$A,'CLV2'!$G:$G)</f>
        <v>4.Chuối</v>
      </c>
      <c r="AV1530" s="142"/>
      <c r="AW1530" s="143"/>
      <c r="AX1530" s="144"/>
    </row>
    <row r="1531" ht="22.5" customHeight="1">
      <c r="A1531" s="113"/>
      <c r="B1531" s="114">
        <v>46237.0</v>
      </c>
      <c r="C1531" s="115" t="s">
        <v>222</v>
      </c>
      <c r="D1531" s="116" t="str">
        <f>VLOOKUP(C1531,'DS ST'!A:B,2,0)</f>
        <v>A112</v>
      </c>
      <c r="E1531" s="117">
        <v>1101366.0</v>
      </c>
      <c r="F1531" s="115" t="s">
        <v>1804</v>
      </c>
      <c r="G1531" s="115" t="s">
        <v>104</v>
      </c>
      <c r="H1531" s="118">
        <v>4.2</v>
      </c>
      <c r="I1531" s="118">
        <v>4.1</v>
      </c>
      <c r="J1531" s="119">
        <f t="shared" si="4"/>
        <v>0.1</v>
      </c>
      <c r="K1531" s="115" t="s">
        <v>6142</v>
      </c>
      <c r="L1531" s="121" t="str">
        <f t="shared" si="5"/>
        <v>PT16084941101366</v>
      </c>
      <c r="M1531" s="219" t="s">
        <v>6143</v>
      </c>
      <c r="N1531" s="122">
        <v>0.10000000000000053</v>
      </c>
      <c r="O1531" s="122"/>
      <c r="P1531" s="119">
        <f t="shared" si="6"/>
        <v>0</v>
      </c>
      <c r="Q1531" s="124"/>
      <c r="R1531" s="124"/>
      <c r="S1531" s="124"/>
      <c r="T1531" s="125"/>
      <c r="U1531" s="126" t="s">
        <v>697</v>
      </c>
      <c r="V1531" s="127" t="s">
        <v>492</v>
      </c>
      <c r="W1531" s="129" t="str">
        <f t="shared" si="7"/>
        <v>Hao hụt</v>
      </c>
      <c r="X1531" s="129" t="str">
        <f t="shared" si="73"/>
        <v/>
      </c>
      <c r="Y1531" s="154" t="s">
        <v>499</v>
      </c>
      <c r="Z1531" s="131" t="s">
        <v>3828</v>
      </c>
      <c r="AA1531" s="124"/>
      <c r="AB1531" s="132"/>
      <c r="AC1531" s="133"/>
      <c r="AD1531" s="134"/>
      <c r="AE1531" s="133"/>
      <c r="AF1531" s="135" t="str">
        <f t="array" ref="AF1531">xlookup($E:$E,'CLV2'!$A:$A,'CLV2'!E:E)</f>
        <v>2.VEGETABLES</v>
      </c>
      <c r="AG1531" s="135" t="str">
        <f t="shared" si="10"/>
        <v>KG</v>
      </c>
      <c r="AH1531" s="136">
        <f t="shared" si="11"/>
        <v>0.02380952381</v>
      </c>
      <c r="AI1531" s="137">
        <f t="array" ref="AI1531">XLOOKUP(E1531,'Đơn giá'!A:A,'Đơn giá'!D:D)</f>
        <v>55000</v>
      </c>
      <c r="AJ1531" s="138">
        <f t="shared" si="12"/>
        <v>5500</v>
      </c>
      <c r="AK1531" s="138">
        <f t="shared" si="13"/>
        <v>5500</v>
      </c>
      <c r="AL1531" s="138">
        <f t="shared" si="14"/>
        <v>0</v>
      </c>
      <c r="AM1531" s="138">
        <f t="shared" si="15"/>
        <v>0</v>
      </c>
      <c r="AN1531" s="138">
        <f t="shared" si="16"/>
        <v>0</v>
      </c>
      <c r="AO1531" s="139" t="str">
        <f t="array" ref="AO1531">XLOOKUP($D:$D,'DS ST'!$J:$J,'DS ST'!K:K)</f>
        <v>SC002210 - Trương Công Nhật Tùng</v>
      </c>
      <c r="AP1531" s="139" t="str">
        <f t="array" ref="AP1531">XLOOKUP($D:$D,'DS ST'!$J:$J,'DS ST'!L:L)</f>
        <v>Võ Thị Huệ</v>
      </c>
      <c r="AQ1531" s="139" t="str">
        <f t="array" ref="AQ1531">XLOOKUP($D:$D,'DS ST'!$J:$J,'DS ST'!M:M)</f>
        <v>HCM 030</v>
      </c>
      <c r="AR1531" s="140"/>
      <c r="AS1531" s="140"/>
      <c r="AT1531" s="135" t="str">
        <f t="array" ref="AT1531">xlookup($E:$E,'CLV2'!$A:$A,'CLV2'!$F:$F)</f>
        <v>3.LEAFY VEGGIES</v>
      </c>
      <c r="AU1531" s="135" t="str">
        <f t="array" ref="AU1531">xlookup($E:$E,'CLV2'!$A:$A,'CLV2'!$G:$G)</f>
        <v>4.Rau Ăn Bông</v>
      </c>
      <c r="AV1531" s="142"/>
      <c r="AW1531" s="143"/>
      <c r="AX1531" s="144"/>
    </row>
    <row r="1532" ht="22.5" customHeight="1">
      <c r="A1532" s="113"/>
      <c r="B1532" s="114">
        <v>46237.0</v>
      </c>
      <c r="C1532" s="115" t="s">
        <v>222</v>
      </c>
      <c r="D1532" s="116" t="str">
        <f>VLOOKUP(C1532,'DS ST'!A:B,2,0)</f>
        <v>A112</v>
      </c>
      <c r="E1532" s="117">
        <v>1101592.0</v>
      </c>
      <c r="F1532" s="115" t="s">
        <v>1161</v>
      </c>
      <c r="G1532" s="115" t="s">
        <v>104</v>
      </c>
      <c r="H1532" s="118">
        <v>10.0</v>
      </c>
      <c r="I1532" s="118">
        <v>9.865</v>
      </c>
      <c r="J1532" s="119">
        <f t="shared" si="4"/>
        <v>0.135</v>
      </c>
      <c r="K1532" s="115" t="s">
        <v>6142</v>
      </c>
      <c r="L1532" s="121" t="str">
        <f t="shared" si="5"/>
        <v>PT16084941101592</v>
      </c>
      <c r="M1532" s="219" t="s">
        <v>6143</v>
      </c>
      <c r="N1532" s="122">
        <v>0.1349999999999998</v>
      </c>
      <c r="O1532" s="122"/>
      <c r="P1532" s="119">
        <f t="shared" si="6"/>
        <v>0</v>
      </c>
      <c r="Q1532" s="124"/>
      <c r="R1532" s="124"/>
      <c r="S1532" s="124"/>
      <c r="T1532" s="125"/>
      <c r="U1532" s="126" t="s">
        <v>697</v>
      </c>
      <c r="V1532" s="127" t="s">
        <v>492</v>
      </c>
      <c r="W1532" s="129" t="str">
        <f t="shared" si="7"/>
        <v>Hao hụt</v>
      </c>
      <c r="X1532" s="129" t="str">
        <f t="shared" si="73"/>
        <v/>
      </c>
      <c r="Y1532" s="154" t="s">
        <v>499</v>
      </c>
      <c r="Z1532" s="131" t="s">
        <v>3828</v>
      </c>
      <c r="AA1532" s="124"/>
      <c r="AB1532" s="132"/>
      <c r="AC1532" s="133"/>
      <c r="AD1532" s="134"/>
      <c r="AE1532" s="133"/>
      <c r="AF1532" s="135" t="str">
        <f t="array" ref="AF1532">xlookup($E:$E,'CLV2'!$A:$A,'CLV2'!E:E)</f>
        <v>2.FRUITS</v>
      </c>
      <c r="AG1532" s="135" t="str">
        <f t="shared" si="10"/>
        <v>KG</v>
      </c>
      <c r="AH1532" s="136">
        <f t="shared" si="11"/>
        <v>0.0135</v>
      </c>
      <c r="AI1532" s="137">
        <f t="array" ref="AI1532">XLOOKUP(E1532,'Đơn giá'!A:A,'Đơn giá'!D:D)</f>
        <v>73000</v>
      </c>
      <c r="AJ1532" s="138">
        <f t="shared" si="12"/>
        <v>9855</v>
      </c>
      <c r="AK1532" s="138">
        <f t="shared" si="13"/>
        <v>9855</v>
      </c>
      <c r="AL1532" s="138">
        <f t="shared" si="14"/>
        <v>0</v>
      </c>
      <c r="AM1532" s="138">
        <f t="shared" si="15"/>
        <v>0</v>
      </c>
      <c r="AN1532" s="138">
        <f t="shared" si="16"/>
        <v>0</v>
      </c>
      <c r="AO1532" s="139" t="str">
        <f t="array" ref="AO1532">XLOOKUP($D:$D,'DS ST'!$J:$J,'DS ST'!K:K)</f>
        <v>SC002210 - Trương Công Nhật Tùng</v>
      </c>
      <c r="AP1532" s="139" t="str">
        <f t="array" ref="AP1532">XLOOKUP($D:$D,'DS ST'!$J:$J,'DS ST'!L:L)</f>
        <v>Võ Thị Huệ</v>
      </c>
      <c r="AQ1532" s="139" t="str">
        <f t="array" ref="AQ1532">XLOOKUP($D:$D,'DS ST'!$J:$J,'DS ST'!M:M)</f>
        <v>HCM 030</v>
      </c>
      <c r="AR1532" s="140"/>
      <c r="AS1532" s="140"/>
      <c r="AT1532" s="135" t="str">
        <f t="array" ref="AT1532">xlookup($E:$E,'CLV2'!$A:$A,'CLV2'!$F:$F)</f>
        <v>3.LOCAL FRUITS</v>
      </c>
      <c r="AU1532" s="135" t="str">
        <f t="array" ref="AU1532">xlookup($E:$E,'CLV2'!$A:$A,'CLV2'!$G:$G)</f>
        <v>4.Sầu Riêng</v>
      </c>
      <c r="AV1532" s="142"/>
      <c r="AW1532" s="143"/>
      <c r="AX1532" s="144"/>
    </row>
    <row r="1533" ht="22.5" customHeight="1">
      <c r="A1533" s="113"/>
      <c r="B1533" s="114">
        <v>46237.0</v>
      </c>
      <c r="C1533" s="115" t="s">
        <v>222</v>
      </c>
      <c r="D1533" s="116" t="str">
        <f>VLOOKUP(C1533,'DS ST'!A:B,2,0)</f>
        <v>A112</v>
      </c>
      <c r="E1533" s="117">
        <v>1102981.0</v>
      </c>
      <c r="F1533" s="115" t="s">
        <v>5260</v>
      </c>
      <c r="G1533" s="115" t="s">
        <v>104</v>
      </c>
      <c r="H1533" s="118">
        <v>3.1</v>
      </c>
      <c r="I1533" s="118">
        <v>3.035</v>
      </c>
      <c r="J1533" s="119">
        <f t="shared" si="4"/>
        <v>0.065</v>
      </c>
      <c r="K1533" s="115" t="s">
        <v>6142</v>
      </c>
      <c r="L1533" s="121" t="str">
        <f t="shared" si="5"/>
        <v>PT16084941102981</v>
      </c>
      <c r="M1533" s="219" t="s">
        <v>6143</v>
      </c>
      <c r="N1533" s="122">
        <v>0.06499999999999995</v>
      </c>
      <c r="O1533" s="122"/>
      <c r="P1533" s="119">
        <f t="shared" si="6"/>
        <v>0</v>
      </c>
      <c r="Q1533" s="124"/>
      <c r="R1533" s="124"/>
      <c r="S1533" s="124"/>
      <c r="T1533" s="125"/>
      <c r="U1533" s="126" t="s">
        <v>697</v>
      </c>
      <c r="V1533" s="127" t="s">
        <v>492</v>
      </c>
      <c r="W1533" s="129" t="str">
        <f t="shared" si="7"/>
        <v>Hao hụt</v>
      </c>
      <c r="X1533" s="129" t="str">
        <f t="shared" si="73"/>
        <v/>
      </c>
      <c r="Y1533" s="154" t="s">
        <v>499</v>
      </c>
      <c r="Z1533" s="131" t="s">
        <v>3828</v>
      </c>
      <c r="AA1533" s="124"/>
      <c r="AB1533" s="132"/>
      <c r="AC1533" s="133"/>
      <c r="AD1533" s="134"/>
      <c r="AE1533" s="133"/>
      <c r="AF1533" s="135" t="str">
        <f t="array" ref="AF1533">xlookup($E:$E,'CLV2'!$A:$A,'CLV2'!E:E)</f>
        <v>2.FRUITS</v>
      </c>
      <c r="AG1533" s="135" t="str">
        <f t="shared" si="10"/>
        <v>KG</v>
      </c>
      <c r="AH1533" s="136">
        <f t="shared" si="11"/>
        <v>0.02096774194</v>
      </c>
      <c r="AI1533" s="137" t="str">
        <f t="array" ref="AI1533">XLOOKUP(E1533,'Đơn giá'!A:A,'Đơn giá'!D:D)</f>
        <v>#N/A</v>
      </c>
      <c r="AJ1533" s="138" t="str">
        <f t="shared" si="12"/>
        <v>#N/A</v>
      </c>
      <c r="AK1533" s="138" t="str">
        <f t="shared" si="13"/>
        <v>#N/A</v>
      </c>
      <c r="AL1533" s="138">
        <f t="shared" si="14"/>
        <v>0</v>
      </c>
      <c r="AM1533" s="138" t="str">
        <f t="shared" si="15"/>
        <v>#N/A</v>
      </c>
      <c r="AN1533" s="138">
        <f t="shared" si="16"/>
        <v>0</v>
      </c>
      <c r="AO1533" s="139" t="str">
        <f t="array" ref="AO1533">XLOOKUP($D:$D,'DS ST'!$J:$J,'DS ST'!K:K)</f>
        <v>SC002210 - Trương Công Nhật Tùng</v>
      </c>
      <c r="AP1533" s="139" t="str">
        <f t="array" ref="AP1533">XLOOKUP($D:$D,'DS ST'!$J:$J,'DS ST'!L:L)</f>
        <v>Võ Thị Huệ</v>
      </c>
      <c r="AQ1533" s="139" t="str">
        <f t="array" ref="AQ1533">XLOOKUP($D:$D,'DS ST'!$J:$J,'DS ST'!M:M)</f>
        <v>HCM 030</v>
      </c>
      <c r="AR1533" s="140"/>
      <c r="AS1533" s="140"/>
      <c r="AT1533" s="135" t="str">
        <f t="array" ref="AT1533">xlookup($E:$E,'CLV2'!$A:$A,'CLV2'!$F:$F)</f>
        <v>3.LOCAL FRUITS</v>
      </c>
      <c r="AU1533" s="135" t="str">
        <f t="array" ref="AU1533">xlookup($E:$E,'CLV2'!$A:$A,'CLV2'!$G:$G)</f>
        <v>4.Bơ</v>
      </c>
      <c r="AV1533" s="142"/>
      <c r="AW1533" s="143"/>
      <c r="AX1533" s="144"/>
    </row>
    <row r="1534" ht="22.5" customHeight="1">
      <c r="A1534" s="113"/>
      <c r="B1534" s="114">
        <v>46237.0</v>
      </c>
      <c r="C1534" s="115" t="s">
        <v>233</v>
      </c>
      <c r="D1534" s="116" t="str">
        <f>VLOOKUP(C1534,'DS ST'!A:B,2,0)</f>
        <v>A113</v>
      </c>
      <c r="E1534" s="117">
        <v>1101366.0</v>
      </c>
      <c r="F1534" s="115" t="s">
        <v>1804</v>
      </c>
      <c r="G1534" s="115" t="s">
        <v>104</v>
      </c>
      <c r="H1534" s="118">
        <v>4.0</v>
      </c>
      <c r="I1534" s="118">
        <v>3.84</v>
      </c>
      <c r="J1534" s="119">
        <f t="shared" si="4"/>
        <v>0.16</v>
      </c>
      <c r="K1534" s="115" t="s">
        <v>6144</v>
      </c>
      <c r="L1534" s="121" t="str">
        <f t="shared" si="5"/>
        <v>PT16084931101366</v>
      </c>
      <c r="M1534" s="219" t="s">
        <v>6145</v>
      </c>
      <c r="N1534" s="122">
        <v>0.16000000000000014</v>
      </c>
      <c r="O1534" s="122"/>
      <c r="P1534" s="119">
        <f t="shared" si="6"/>
        <v>0</v>
      </c>
      <c r="Q1534" s="124"/>
      <c r="R1534" s="124"/>
      <c r="S1534" s="124"/>
      <c r="T1534" s="125"/>
      <c r="U1534" s="126" t="s">
        <v>697</v>
      </c>
      <c r="V1534" s="127" t="s">
        <v>492</v>
      </c>
      <c r="W1534" s="129" t="str">
        <f t="shared" si="7"/>
        <v>Hao hụt</v>
      </c>
      <c r="X1534" s="129" t="str">
        <f t="shared" si="73"/>
        <v/>
      </c>
      <c r="Y1534" s="154" t="s">
        <v>499</v>
      </c>
      <c r="Z1534" s="131" t="s">
        <v>3828</v>
      </c>
      <c r="AA1534" s="124"/>
      <c r="AB1534" s="132"/>
      <c r="AC1534" s="133"/>
      <c r="AD1534" s="134"/>
      <c r="AE1534" s="133"/>
      <c r="AF1534" s="135" t="str">
        <f t="array" ref="AF1534">xlookup($E:$E,'CLV2'!$A:$A,'CLV2'!E:E)</f>
        <v>2.VEGETABLES</v>
      </c>
      <c r="AG1534" s="135" t="str">
        <f t="shared" si="10"/>
        <v>KG</v>
      </c>
      <c r="AH1534" s="136">
        <f t="shared" si="11"/>
        <v>0.04</v>
      </c>
      <c r="AI1534" s="137">
        <f t="array" ref="AI1534">XLOOKUP(E1534,'Đơn giá'!A:A,'Đơn giá'!D:D)</f>
        <v>55000</v>
      </c>
      <c r="AJ1534" s="138">
        <f t="shared" si="12"/>
        <v>8800</v>
      </c>
      <c r="AK1534" s="138">
        <f t="shared" si="13"/>
        <v>8800</v>
      </c>
      <c r="AL1534" s="138">
        <f t="shared" si="14"/>
        <v>0</v>
      </c>
      <c r="AM1534" s="138">
        <f t="shared" si="15"/>
        <v>0</v>
      </c>
      <c r="AN1534" s="138">
        <f t="shared" si="16"/>
        <v>0</v>
      </c>
      <c r="AO1534" s="139" t="str">
        <f t="array" ref="AO1534">XLOOKUP($D:$D,'DS ST'!$J:$J,'DS ST'!K:K)</f>
        <v>SC008010 - Lê Nguyễn Ngọc Phượng</v>
      </c>
      <c r="AP1534" s="139" t="str">
        <f t="array" ref="AP1534">XLOOKUP($D:$D,'DS ST'!$J:$J,'DS ST'!L:L)</f>
        <v>Nguyễn Thị Cà</v>
      </c>
      <c r="AQ1534" s="139" t="str">
        <f t="array" ref="AQ1534">XLOOKUP($D:$D,'DS ST'!$J:$J,'DS ST'!M:M)</f>
        <v>HCM 016</v>
      </c>
      <c r="AR1534" s="140"/>
      <c r="AS1534" s="140"/>
      <c r="AT1534" s="135" t="str">
        <f t="array" ref="AT1534">xlookup($E:$E,'CLV2'!$A:$A,'CLV2'!$F:$F)</f>
        <v>3.LEAFY VEGGIES</v>
      </c>
      <c r="AU1534" s="135" t="str">
        <f t="array" ref="AU1534">xlookup($E:$E,'CLV2'!$A:$A,'CLV2'!$G:$G)</f>
        <v>4.Rau Ăn Bông</v>
      </c>
      <c r="AV1534" s="142"/>
      <c r="AW1534" s="143"/>
      <c r="AX1534" s="144"/>
    </row>
    <row r="1535" ht="22.5" customHeight="1">
      <c r="A1535" s="113"/>
      <c r="B1535" s="114">
        <v>46237.0</v>
      </c>
      <c r="C1535" s="115" t="s">
        <v>233</v>
      </c>
      <c r="D1535" s="116" t="str">
        <f>VLOOKUP(C1535,'DS ST'!A:B,2,0)</f>
        <v>A113</v>
      </c>
      <c r="E1535" s="117">
        <v>8.936210960556E12</v>
      </c>
      <c r="F1535" s="115" t="s">
        <v>4020</v>
      </c>
      <c r="G1535" s="115" t="s">
        <v>275</v>
      </c>
      <c r="H1535" s="118">
        <v>3.0</v>
      </c>
      <c r="I1535" s="118">
        <v>0.0</v>
      </c>
      <c r="J1535" s="119">
        <f t="shared" si="4"/>
        <v>3</v>
      </c>
      <c r="K1535" s="115" t="s">
        <v>6144</v>
      </c>
      <c r="L1535" s="121" t="str">
        <f t="shared" si="5"/>
        <v>PT16084938936210960556</v>
      </c>
      <c r="M1535" s="219" t="s">
        <v>6145</v>
      </c>
      <c r="N1535" s="122"/>
      <c r="O1535" s="122"/>
      <c r="P1535" s="119">
        <f t="shared" si="6"/>
        <v>3</v>
      </c>
      <c r="Q1535" s="124"/>
      <c r="R1535" s="124"/>
      <c r="S1535" s="124"/>
      <c r="T1535" s="125"/>
      <c r="U1535" s="126" t="s">
        <v>697</v>
      </c>
      <c r="V1535" s="127" t="s">
        <v>1500</v>
      </c>
      <c r="W1535" s="129" t="str">
        <f t="shared" si="7"/>
        <v/>
      </c>
      <c r="X1535" s="129" t="str">
        <f t="shared" si="73"/>
        <v/>
      </c>
      <c r="Y1535" s="130" t="str">
        <f t="shared" ref="Y1535:Y1536" si="90">IF(N(P1535)&lt;=0,"",IF(OR(T1535="Hình KDB",T1535="Hình tele",ISNUMBER(SEARCH("Hình KDB",T1535)),ISNUMBER(SEARCH("Hình tele",T1535)),ISNUMBER(SEARCH("sai code",T1535)),ISNUMBER(SEARCH("Thiếu kiện",U1535))),"Kho rau",IF(AND(T1535&lt;&gt;"Hình KDB",T1535&lt;&gt;"Hình tele"),"Chưa xác định",IF(N(O1535)&gt;0,IF(OR(T1535="Hình KDB",T1535="Hình tele",ISNUMBER(SEARCH("Hình KDB",T1535)),ISNUMBER(SEARCH("Hình tele",T1535)),ISNUMBER(SEARCH("sai code",T1535)),ISNUMBER(SEARCH("Thiếu kiện",U1535))),"Kho rau","Chưa xác định"),IF(OR(T1535="Hình KDB",T1535="Hình tele",ISNUMBER(SEARCH("Hình KDB",T1535)),ISNUMBER(SEARCH("Hình tele",T1535)),ISNUMBER(SEARCH("sai code",T1535)),ISNUMBER(SEARCH("Thiếu kiện",U1535))),"Kho rau",IF(V1535="Chưa xác định","Chưa xác định",IF(OR(V1535="DC giao thiếu",V1535="TX giao thiếu kiện",V1535="Hàng không đạt CL"),"Kho rau","")))))))</f>
        <v>Chưa xác định</v>
      </c>
      <c r="Z1535" s="131" t="s">
        <v>3828</v>
      </c>
      <c r="AA1535" s="124"/>
      <c r="AB1535" s="132"/>
      <c r="AC1535" s="133"/>
      <c r="AD1535" s="134"/>
      <c r="AE1535" s="133"/>
      <c r="AF1535" s="135" t="str">
        <f t="array" ref="AF1535">xlookup($E:$E,'CLV2'!$A:$A,'CLV2'!E:E)</f>
        <v>2.VEGETABLES</v>
      </c>
      <c r="AG1535" s="135" t="str">
        <f t="shared" si="10"/>
        <v>Pack</v>
      </c>
      <c r="AH1535" s="136">
        <f t="shared" si="11"/>
        <v>1</v>
      </c>
      <c r="AI1535" s="137">
        <f t="array" ref="AI1535">XLOOKUP(E1535,'Đơn giá'!A:A,'Đơn giá'!D:D)</f>
        <v>11000</v>
      </c>
      <c r="AJ1535" s="138">
        <f t="shared" si="12"/>
        <v>33000</v>
      </c>
      <c r="AK1535" s="138">
        <f t="shared" si="13"/>
        <v>0</v>
      </c>
      <c r="AL1535" s="138">
        <f t="shared" si="14"/>
        <v>0</v>
      </c>
      <c r="AM1535" s="138">
        <f t="shared" si="15"/>
        <v>0</v>
      </c>
      <c r="AN1535" s="138">
        <f t="shared" si="16"/>
        <v>33000</v>
      </c>
      <c r="AO1535" s="139" t="str">
        <f t="array" ref="AO1535">XLOOKUP($D:$D,'DS ST'!$J:$J,'DS ST'!K:K)</f>
        <v>SC008010 - Lê Nguyễn Ngọc Phượng</v>
      </c>
      <c r="AP1535" s="139" t="str">
        <f t="array" ref="AP1535">XLOOKUP($D:$D,'DS ST'!$J:$J,'DS ST'!L:L)</f>
        <v>Nguyễn Thị Cà</v>
      </c>
      <c r="AQ1535" s="139" t="str">
        <f t="array" ref="AQ1535">XLOOKUP($D:$D,'DS ST'!$J:$J,'DS ST'!M:M)</f>
        <v>HCM 016</v>
      </c>
      <c r="AR1535" s="140"/>
      <c r="AS1535" s="140"/>
      <c r="AT1535" s="135" t="str">
        <f t="array" ref="AT1535">xlookup($E:$E,'CLV2'!$A:$A,'CLV2'!$F:$F)</f>
        <v>3.MUSHROOM</v>
      </c>
      <c r="AU1535" s="135" t="str">
        <f t="array" ref="AU1535">xlookup($E:$E,'CLV2'!$A:$A,'CLV2'!$G:$G)</f>
        <v>4.Nấm Tai</v>
      </c>
      <c r="AV1535" s="142"/>
      <c r="AW1535" s="143"/>
      <c r="AX1535" s="144"/>
    </row>
    <row r="1536" ht="22.5" customHeight="1">
      <c r="A1536" s="113"/>
      <c r="B1536" s="114">
        <v>46237.0</v>
      </c>
      <c r="C1536" s="115" t="s">
        <v>241</v>
      </c>
      <c r="D1536" s="116" t="str">
        <f>VLOOKUP(C1536,'DS ST'!A:B,2,0)</f>
        <v>A114</v>
      </c>
      <c r="E1536" s="117">
        <v>10921.0</v>
      </c>
      <c r="F1536" s="115" t="s">
        <v>5570</v>
      </c>
      <c r="G1536" s="115" t="s">
        <v>836</v>
      </c>
      <c r="H1536" s="118">
        <v>2.0</v>
      </c>
      <c r="I1536" s="118">
        <v>1.0</v>
      </c>
      <c r="J1536" s="119">
        <f t="shared" si="4"/>
        <v>1</v>
      </c>
      <c r="K1536" s="115" t="s">
        <v>6146</v>
      </c>
      <c r="L1536" s="121" t="str">
        <f t="shared" si="5"/>
        <v>PT160849210921</v>
      </c>
      <c r="M1536" s="219" t="s">
        <v>6147</v>
      </c>
      <c r="N1536" s="122"/>
      <c r="O1536" s="122"/>
      <c r="P1536" s="119">
        <f t="shared" si="6"/>
        <v>1</v>
      </c>
      <c r="Q1536" s="124"/>
      <c r="R1536" s="124"/>
      <c r="S1536" s="124"/>
      <c r="T1536" s="125"/>
      <c r="U1536" s="126" t="s">
        <v>697</v>
      </c>
      <c r="V1536" s="127" t="s">
        <v>1500</v>
      </c>
      <c r="W1536" s="129" t="str">
        <f t="shared" si="7"/>
        <v/>
      </c>
      <c r="X1536" s="129" t="str">
        <f t="shared" si="73"/>
        <v/>
      </c>
      <c r="Y1536" s="130" t="str">
        <f t="shared" si="90"/>
        <v>Chưa xác định</v>
      </c>
      <c r="Z1536" s="131" t="s">
        <v>3828</v>
      </c>
      <c r="AA1536" s="124"/>
      <c r="AB1536" s="132"/>
      <c r="AC1536" s="133"/>
      <c r="AD1536" s="134"/>
      <c r="AE1536" s="133"/>
      <c r="AF1536" s="135" t="str">
        <f t="array" ref="AF1536">xlookup($E:$E,'CLV2'!$A:$A,'CLV2'!E:E)</f>
        <v>2.VEGETABLES</v>
      </c>
      <c r="AG1536" s="135" t="str">
        <f t="shared" si="10"/>
        <v>Pack</v>
      </c>
      <c r="AH1536" s="136">
        <f t="shared" si="11"/>
        <v>0.5</v>
      </c>
      <c r="AI1536" s="137">
        <f t="array" ref="AI1536">XLOOKUP(E1536,'Đơn giá'!A:A,'Đơn giá'!D:D)</f>
        <v>27000</v>
      </c>
      <c r="AJ1536" s="138">
        <f t="shared" si="12"/>
        <v>27000</v>
      </c>
      <c r="AK1536" s="138">
        <f t="shared" si="13"/>
        <v>0</v>
      </c>
      <c r="AL1536" s="138">
        <f t="shared" si="14"/>
        <v>0</v>
      </c>
      <c r="AM1536" s="138">
        <f t="shared" si="15"/>
        <v>0</v>
      </c>
      <c r="AN1536" s="138">
        <f t="shared" si="16"/>
        <v>27000</v>
      </c>
      <c r="AO1536" s="139" t="str">
        <f t="array" ref="AO1536">XLOOKUP($D:$D,'DS ST'!$J:$J,'DS ST'!K:K)</f>
        <v>SC009565 - Cao Chánh Tuấn</v>
      </c>
      <c r="AP1536" s="139" t="str">
        <f t="array" ref="AP1536">XLOOKUP($D:$D,'DS ST'!$J:$J,'DS ST'!L:L)</f>
        <v>Võ Thị Huệ</v>
      </c>
      <c r="AQ1536" s="139" t="str">
        <f t="array" ref="AQ1536">XLOOKUP($D:$D,'DS ST'!$J:$J,'DS ST'!M:M)</f>
        <v>HCM 010</v>
      </c>
      <c r="AR1536" s="140"/>
      <c r="AS1536" s="140"/>
      <c r="AT1536" s="135" t="str">
        <f t="array" ref="AT1536">xlookup($E:$E,'CLV2'!$A:$A,'CLV2'!$F:$F)</f>
        <v>3.FRUIT VEGGIES</v>
      </c>
      <c r="AU1536" s="135" t="str">
        <f t="array" ref="AU1536">xlookup($E:$E,'CLV2'!$A:$A,'CLV2'!$G:$G)</f>
        <v>4.Bắp, Đậu</v>
      </c>
      <c r="AV1536" s="142"/>
      <c r="AW1536" s="143"/>
      <c r="AX1536" s="144"/>
    </row>
    <row r="1537" ht="22.5" customHeight="1">
      <c r="A1537" s="113"/>
      <c r="B1537" s="114">
        <v>46237.0</v>
      </c>
      <c r="C1537" s="115" t="s">
        <v>241</v>
      </c>
      <c r="D1537" s="116" t="str">
        <f>VLOOKUP(C1537,'DS ST'!A:B,2,0)</f>
        <v>A114</v>
      </c>
      <c r="E1537" s="117">
        <v>1100271.0</v>
      </c>
      <c r="F1537" s="115" t="s">
        <v>909</v>
      </c>
      <c r="G1537" s="115" t="s">
        <v>104</v>
      </c>
      <c r="H1537" s="118">
        <v>3.0</v>
      </c>
      <c r="I1537" s="118">
        <v>2.98</v>
      </c>
      <c r="J1537" s="119">
        <f t="shared" si="4"/>
        <v>0.02</v>
      </c>
      <c r="K1537" s="115" t="s">
        <v>6146</v>
      </c>
      <c r="L1537" s="121" t="str">
        <f t="shared" si="5"/>
        <v>PT16084921100271</v>
      </c>
      <c r="M1537" s="219" t="s">
        <v>6147</v>
      </c>
      <c r="N1537" s="122">
        <v>0.020000000000000018</v>
      </c>
      <c r="O1537" s="122"/>
      <c r="P1537" s="119">
        <f t="shared" si="6"/>
        <v>0</v>
      </c>
      <c r="Q1537" s="124"/>
      <c r="R1537" s="124"/>
      <c r="S1537" s="124"/>
      <c r="T1537" s="125"/>
      <c r="U1537" s="126" t="s">
        <v>697</v>
      </c>
      <c r="V1537" s="127" t="s">
        <v>492</v>
      </c>
      <c r="W1537" s="129" t="str">
        <f t="shared" si="7"/>
        <v>Hao hụt</v>
      </c>
      <c r="X1537" s="129" t="str">
        <f t="shared" si="73"/>
        <v/>
      </c>
      <c r="Y1537" s="154" t="s">
        <v>499</v>
      </c>
      <c r="Z1537" s="131" t="s">
        <v>3828</v>
      </c>
      <c r="AA1537" s="124"/>
      <c r="AB1537" s="132"/>
      <c r="AC1537" s="133"/>
      <c r="AD1537" s="134"/>
      <c r="AE1537" s="133"/>
      <c r="AF1537" s="135" t="str">
        <f t="array" ref="AF1537">xlookup($E:$E,'CLV2'!$A:$A,'CLV2'!E:E)</f>
        <v>2.FRUITS</v>
      </c>
      <c r="AG1537" s="135" t="str">
        <f t="shared" si="10"/>
        <v>KG</v>
      </c>
      <c r="AH1537" s="136">
        <f t="shared" si="11"/>
        <v>0.006666666667</v>
      </c>
      <c r="AI1537" s="137">
        <f t="array" ref="AI1537">XLOOKUP(E1537,'Đơn giá'!A:A,'Đơn giá'!D:D)</f>
        <v>42000</v>
      </c>
      <c r="AJ1537" s="138">
        <f t="shared" si="12"/>
        <v>840</v>
      </c>
      <c r="AK1537" s="138">
        <f t="shared" si="13"/>
        <v>840</v>
      </c>
      <c r="AL1537" s="138">
        <f t="shared" si="14"/>
        <v>0</v>
      </c>
      <c r="AM1537" s="138">
        <f t="shared" si="15"/>
        <v>0</v>
      </c>
      <c r="AN1537" s="138">
        <f t="shared" si="16"/>
        <v>0</v>
      </c>
      <c r="AO1537" s="139" t="str">
        <f t="array" ref="AO1537">XLOOKUP($D:$D,'DS ST'!$J:$J,'DS ST'!K:K)</f>
        <v>SC009565 - Cao Chánh Tuấn</v>
      </c>
      <c r="AP1537" s="139" t="str">
        <f t="array" ref="AP1537">XLOOKUP($D:$D,'DS ST'!$J:$J,'DS ST'!L:L)</f>
        <v>Võ Thị Huệ</v>
      </c>
      <c r="AQ1537" s="139" t="str">
        <f t="array" ref="AQ1537">XLOOKUP($D:$D,'DS ST'!$J:$J,'DS ST'!M:M)</f>
        <v>HCM 010</v>
      </c>
      <c r="AR1537" s="140"/>
      <c r="AS1537" s="140"/>
      <c r="AT1537" s="135" t="str">
        <f t="array" ref="AT1537">xlookup($E:$E,'CLV2'!$A:$A,'CLV2'!$F:$F)</f>
        <v>3.LOCAL FRUITS</v>
      </c>
      <c r="AU1537" s="135" t="str">
        <f t="array" ref="AU1537">xlookup($E:$E,'CLV2'!$A:$A,'CLV2'!$G:$G)</f>
        <v>4.Xoài</v>
      </c>
      <c r="AV1537" s="142"/>
      <c r="AW1537" s="143"/>
      <c r="AX1537" s="144"/>
    </row>
    <row r="1538" ht="22.5" customHeight="1">
      <c r="A1538" s="113"/>
      <c r="B1538" s="114">
        <v>46237.0</v>
      </c>
      <c r="C1538" s="115" t="s">
        <v>241</v>
      </c>
      <c r="D1538" s="116" t="str">
        <f>VLOOKUP(C1538,'DS ST'!A:B,2,0)</f>
        <v>A114</v>
      </c>
      <c r="E1538" s="117">
        <v>1101062.0</v>
      </c>
      <c r="F1538" s="115" t="s">
        <v>103</v>
      </c>
      <c r="G1538" s="115" t="s">
        <v>104</v>
      </c>
      <c r="H1538" s="118">
        <v>10.1</v>
      </c>
      <c r="I1538" s="118">
        <v>10.06</v>
      </c>
      <c r="J1538" s="119">
        <f t="shared" si="4"/>
        <v>0.04</v>
      </c>
      <c r="K1538" s="115" t="s">
        <v>6146</v>
      </c>
      <c r="L1538" s="121" t="str">
        <f t="shared" si="5"/>
        <v>PT16084921101062</v>
      </c>
      <c r="M1538" s="219" t="s">
        <v>6147</v>
      </c>
      <c r="N1538" s="122">
        <v>0.03999999999999915</v>
      </c>
      <c r="O1538" s="122"/>
      <c r="P1538" s="119">
        <f t="shared" si="6"/>
        <v>0</v>
      </c>
      <c r="Q1538" s="124"/>
      <c r="R1538" s="124"/>
      <c r="S1538" s="124"/>
      <c r="T1538" s="125"/>
      <c r="U1538" s="126" t="s">
        <v>697</v>
      </c>
      <c r="V1538" s="127" t="s">
        <v>492</v>
      </c>
      <c r="W1538" s="129" t="str">
        <f t="shared" si="7"/>
        <v>Hao hụt</v>
      </c>
      <c r="X1538" s="129" t="str">
        <f t="shared" si="73"/>
        <v/>
      </c>
      <c r="Y1538" s="154" t="s">
        <v>499</v>
      </c>
      <c r="Z1538" s="131" t="s">
        <v>3828</v>
      </c>
      <c r="AA1538" s="124"/>
      <c r="AB1538" s="132"/>
      <c r="AC1538" s="133"/>
      <c r="AD1538" s="134"/>
      <c r="AE1538" s="133"/>
      <c r="AF1538" s="135" t="str">
        <f t="array" ref="AF1538">xlookup($E:$E,'CLV2'!$A:$A,'CLV2'!E:E)</f>
        <v>2.FRUITS</v>
      </c>
      <c r="AG1538" s="135" t="str">
        <f t="shared" si="10"/>
        <v>KG</v>
      </c>
      <c r="AH1538" s="136">
        <f t="shared" si="11"/>
        <v>0.00396039604</v>
      </c>
      <c r="AI1538" s="137">
        <f t="array" ref="AI1538">XLOOKUP(E1538,'Đơn giá'!A:A,'Đơn giá'!D:D)</f>
        <v>23000</v>
      </c>
      <c r="AJ1538" s="138">
        <f t="shared" si="12"/>
        <v>920</v>
      </c>
      <c r="AK1538" s="138">
        <f t="shared" si="13"/>
        <v>920</v>
      </c>
      <c r="AL1538" s="138">
        <f t="shared" si="14"/>
        <v>0</v>
      </c>
      <c r="AM1538" s="138">
        <f t="shared" si="15"/>
        <v>0</v>
      </c>
      <c r="AN1538" s="138">
        <f t="shared" si="16"/>
        <v>0</v>
      </c>
      <c r="AO1538" s="139" t="str">
        <f t="array" ref="AO1538">XLOOKUP($D:$D,'DS ST'!$J:$J,'DS ST'!K:K)</f>
        <v>SC009565 - Cao Chánh Tuấn</v>
      </c>
      <c r="AP1538" s="139" t="str">
        <f t="array" ref="AP1538">XLOOKUP($D:$D,'DS ST'!$J:$J,'DS ST'!L:L)</f>
        <v>Võ Thị Huệ</v>
      </c>
      <c r="AQ1538" s="139" t="str">
        <f t="array" ref="AQ1538">XLOOKUP($D:$D,'DS ST'!$J:$J,'DS ST'!M:M)</f>
        <v>HCM 010</v>
      </c>
      <c r="AR1538" s="140"/>
      <c r="AS1538" s="140"/>
      <c r="AT1538" s="135" t="str">
        <f t="array" ref="AT1538">xlookup($E:$E,'CLV2'!$A:$A,'CLV2'!$F:$F)</f>
        <v>3.LOCAL FRUITS</v>
      </c>
      <c r="AU1538" s="135" t="str">
        <f t="array" ref="AU1538">xlookup($E:$E,'CLV2'!$A:$A,'CLV2'!$G:$G)</f>
        <v>4.Chuối</v>
      </c>
      <c r="AV1538" s="142"/>
      <c r="AW1538" s="143"/>
      <c r="AX1538" s="144"/>
    </row>
    <row r="1539" ht="22.5" customHeight="1">
      <c r="A1539" s="113"/>
      <c r="B1539" s="114">
        <v>46237.0</v>
      </c>
      <c r="C1539" s="115" t="s">
        <v>241</v>
      </c>
      <c r="D1539" s="116" t="str">
        <f>VLOOKUP(C1539,'DS ST'!A:B,2,0)</f>
        <v>A114</v>
      </c>
      <c r="E1539" s="117">
        <v>1101592.0</v>
      </c>
      <c r="F1539" s="115" t="s">
        <v>1161</v>
      </c>
      <c r="G1539" s="115" t="s">
        <v>104</v>
      </c>
      <c r="H1539" s="118">
        <v>10.0</v>
      </c>
      <c r="I1539" s="118">
        <v>9.9</v>
      </c>
      <c r="J1539" s="119">
        <f t="shared" si="4"/>
        <v>0.1</v>
      </c>
      <c r="K1539" s="115" t="s">
        <v>6146</v>
      </c>
      <c r="L1539" s="121" t="str">
        <f t="shared" si="5"/>
        <v>PT16084921101592</v>
      </c>
      <c r="M1539" s="219" t="s">
        <v>6147</v>
      </c>
      <c r="N1539" s="122">
        <v>0.09999999999999964</v>
      </c>
      <c r="O1539" s="122"/>
      <c r="P1539" s="119">
        <f t="shared" si="6"/>
        <v>0</v>
      </c>
      <c r="Q1539" s="124"/>
      <c r="R1539" s="124"/>
      <c r="S1539" s="124"/>
      <c r="T1539" s="125"/>
      <c r="U1539" s="126" t="s">
        <v>697</v>
      </c>
      <c r="V1539" s="127" t="s">
        <v>492</v>
      </c>
      <c r="W1539" s="129" t="str">
        <f t="shared" si="7"/>
        <v>Hao hụt</v>
      </c>
      <c r="X1539" s="129" t="str">
        <f t="shared" si="73"/>
        <v/>
      </c>
      <c r="Y1539" s="154" t="s">
        <v>499</v>
      </c>
      <c r="Z1539" s="131" t="s">
        <v>3828</v>
      </c>
      <c r="AA1539" s="124"/>
      <c r="AB1539" s="132"/>
      <c r="AC1539" s="133"/>
      <c r="AD1539" s="134"/>
      <c r="AE1539" s="133"/>
      <c r="AF1539" s="135" t="str">
        <f t="array" ref="AF1539">xlookup($E:$E,'CLV2'!$A:$A,'CLV2'!E:E)</f>
        <v>2.FRUITS</v>
      </c>
      <c r="AG1539" s="135" t="str">
        <f t="shared" si="10"/>
        <v>KG</v>
      </c>
      <c r="AH1539" s="136">
        <f t="shared" si="11"/>
        <v>0.01</v>
      </c>
      <c r="AI1539" s="137">
        <f t="array" ref="AI1539">XLOOKUP(E1539,'Đơn giá'!A:A,'Đơn giá'!D:D)</f>
        <v>73000</v>
      </c>
      <c r="AJ1539" s="138">
        <f t="shared" si="12"/>
        <v>7300</v>
      </c>
      <c r="AK1539" s="138">
        <f t="shared" si="13"/>
        <v>7300</v>
      </c>
      <c r="AL1539" s="138">
        <f t="shared" si="14"/>
        <v>0</v>
      </c>
      <c r="AM1539" s="138">
        <f t="shared" si="15"/>
        <v>0</v>
      </c>
      <c r="AN1539" s="138">
        <f t="shared" si="16"/>
        <v>0</v>
      </c>
      <c r="AO1539" s="139" t="str">
        <f t="array" ref="AO1539">XLOOKUP($D:$D,'DS ST'!$J:$J,'DS ST'!K:K)</f>
        <v>SC009565 - Cao Chánh Tuấn</v>
      </c>
      <c r="AP1539" s="139" t="str">
        <f t="array" ref="AP1539">XLOOKUP($D:$D,'DS ST'!$J:$J,'DS ST'!L:L)</f>
        <v>Võ Thị Huệ</v>
      </c>
      <c r="AQ1539" s="139" t="str">
        <f t="array" ref="AQ1539">XLOOKUP($D:$D,'DS ST'!$J:$J,'DS ST'!M:M)</f>
        <v>HCM 010</v>
      </c>
      <c r="AR1539" s="140"/>
      <c r="AS1539" s="140"/>
      <c r="AT1539" s="135" t="str">
        <f t="array" ref="AT1539">xlookup($E:$E,'CLV2'!$A:$A,'CLV2'!$F:$F)</f>
        <v>3.LOCAL FRUITS</v>
      </c>
      <c r="AU1539" s="135" t="str">
        <f t="array" ref="AU1539">xlookup($E:$E,'CLV2'!$A:$A,'CLV2'!$G:$G)</f>
        <v>4.Sầu Riêng</v>
      </c>
      <c r="AV1539" s="142"/>
      <c r="AW1539" s="143"/>
      <c r="AX1539" s="144"/>
    </row>
    <row r="1540" ht="22.5" customHeight="1">
      <c r="A1540" s="113"/>
      <c r="B1540" s="114">
        <v>46237.0</v>
      </c>
      <c r="C1540" s="115" t="s">
        <v>262</v>
      </c>
      <c r="D1540" s="116" t="str">
        <f>VLOOKUP(C1540,'DS ST'!A:B,2,0)</f>
        <v>A116</v>
      </c>
      <c r="E1540" s="117">
        <v>1101079.0</v>
      </c>
      <c r="F1540" s="115" t="s">
        <v>2047</v>
      </c>
      <c r="G1540" s="115" t="s">
        <v>104</v>
      </c>
      <c r="H1540" s="118">
        <v>3.1</v>
      </c>
      <c r="I1540" s="118">
        <v>3.07</v>
      </c>
      <c r="J1540" s="119">
        <f t="shared" si="4"/>
        <v>0.03</v>
      </c>
      <c r="K1540" s="115" t="s">
        <v>6148</v>
      </c>
      <c r="L1540" s="121" t="str">
        <f t="shared" si="5"/>
        <v>PT16084911101079</v>
      </c>
      <c r="M1540" s="219" t="s">
        <v>6149</v>
      </c>
      <c r="N1540" s="122">
        <v>0.03000000000000025</v>
      </c>
      <c r="O1540" s="122"/>
      <c r="P1540" s="119">
        <f t="shared" si="6"/>
        <v>0</v>
      </c>
      <c r="Q1540" s="124"/>
      <c r="R1540" s="124"/>
      <c r="S1540" s="124"/>
      <c r="T1540" s="125"/>
      <c r="U1540" s="126" t="s">
        <v>697</v>
      </c>
      <c r="V1540" s="127" t="s">
        <v>492</v>
      </c>
      <c r="W1540" s="129" t="str">
        <f t="shared" si="7"/>
        <v>Hao hụt</v>
      </c>
      <c r="X1540" s="129" t="str">
        <f t="shared" si="73"/>
        <v/>
      </c>
      <c r="Y1540" s="154" t="s">
        <v>499</v>
      </c>
      <c r="Z1540" s="131" t="s">
        <v>3828</v>
      </c>
      <c r="AA1540" s="124"/>
      <c r="AB1540" s="132"/>
      <c r="AC1540" s="133"/>
      <c r="AD1540" s="134"/>
      <c r="AE1540" s="133"/>
      <c r="AF1540" s="135" t="str">
        <f t="array" ref="AF1540">xlookup($E:$E,'CLV2'!$A:$A,'CLV2'!E:E)</f>
        <v>2.FRUITS</v>
      </c>
      <c r="AG1540" s="135" t="str">
        <f t="shared" si="10"/>
        <v>KG</v>
      </c>
      <c r="AH1540" s="136">
        <f t="shared" si="11"/>
        <v>0.009677419355</v>
      </c>
      <c r="AI1540" s="137">
        <f t="array" ref="AI1540">XLOOKUP(E1540,'Đơn giá'!A:A,'Đơn giá'!D:D)</f>
        <v>69416</v>
      </c>
      <c r="AJ1540" s="138">
        <f t="shared" si="12"/>
        <v>2082.48</v>
      </c>
      <c r="AK1540" s="138">
        <f t="shared" si="13"/>
        <v>2082.48</v>
      </c>
      <c r="AL1540" s="138">
        <f t="shared" si="14"/>
        <v>0</v>
      </c>
      <c r="AM1540" s="138">
        <f t="shared" si="15"/>
        <v>0</v>
      </c>
      <c r="AN1540" s="138">
        <f t="shared" si="16"/>
        <v>0</v>
      </c>
      <c r="AO1540" s="139" t="str">
        <f t="array" ref="AO1540">XLOOKUP($D:$D,'DS ST'!$J:$J,'DS ST'!K:K)</f>
        <v>SC005218 - Đặng Đăng Khoa</v>
      </c>
      <c r="AP1540" s="139" t="str">
        <f t="array" ref="AP1540">XLOOKUP($D:$D,'DS ST'!$J:$J,'DS ST'!L:L)</f>
        <v>Nguyễn Thị Cà</v>
      </c>
      <c r="AQ1540" s="139" t="str">
        <f t="array" ref="AQ1540">XLOOKUP($D:$D,'DS ST'!$J:$J,'DS ST'!M:M)</f>
        <v>HCM 036</v>
      </c>
      <c r="AR1540" s="140"/>
      <c r="AS1540" s="140"/>
      <c r="AT1540" s="135" t="str">
        <f t="array" ref="AT1540">xlookup($E:$E,'CLV2'!$A:$A,'CLV2'!$F:$F)</f>
        <v>3.LOCAL FRUITS</v>
      </c>
      <c r="AU1540" s="135" t="str">
        <f t="array" ref="AU1540">xlookup($E:$E,'CLV2'!$A:$A,'CLV2'!$G:$G)</f>
        <v>4.Bơ</v>
      </c>
      <c r="AV1540" s="142"/>
      <c r="AW1540" s="143"/>
      <c r="AX1540" s="144"/>
    </row>
    <row r="1541" ht="22.5" customHeight="1">
      <c r="A1541" s="113"/>
      <c r="B1541" s="114">
        <v>46237.0</v>
      </c>
      <c r="C1541" s="115" t="s">
        <v>262</v>
      </c>
      <c r="D1541" s="116" t="str">
        <f>VLOOKUP(C1541,'DS ST'!A:B,2,0)</f>
        <v>A116</v>
      </c>
      <c r="E1541" s="117">
        <v>1101318.0</v>
      </c>
      <c r="F1541" s="115" t="s">
        <v>1036</v>
      </c>
      <c r="G1541" s="115" t="s">
        <v>104</v>
      </c>
      <c r="H1541" s="118">
        <v>4.1</v>
      </c>
      <c r="I1541" s="118">
        <v>4.05</v>
      </c>
      <c r="J1541" s="119">
        <f t="shared" si="4"/>
        <v>0.05</v>
      </c>
      <c r="K1541" s="115" t="s">
        <v>6148</v>
      </c>
      <c r="L1541" s="121" t="str">
        <f t="shared" si="5"/>
        <v>PT16084911101318</v>
      </c>
      <c r="M1541" s="219" t="s">
        <v>6149</v>
      </c>
      <c r="N1541" s="122">
        <v>0.04999999999999982</v>
      </c>
      <c r="O1541" s="122"/>
      <c r="P1541" s="119">
        <f t="shared" si="6"/>
        <v>0</v>
      </c>
      <c r="Q1541" s="124"/>
      <c r="R1541" s="124"/>
      <c r="S1541" s="124"/>
      <c r="T1541" s="125"/>
      <c r="U1541" s="126" t="s">
        <v>697</v>
      </c>
      <c r="V1541" s="127" t="s">
        <v>492</v>
      </c>
      <c r="W1541" s="129" t="str">
        <f t="shared" si="7"/>
        <v>Hao hụt</v>
      </c>
      <c r="X1541" s="129" t="str">
        <f t="shared" si="73"/>
        <v/>
      </c>
      <c r="Y1541" s="154" t="s">
        <v>499</v>
      </c>
      <c r="Z1541" s="131" t="s">
        <v>3828</v>
      </c>
      <c r="AA1541" s="124"/>
      <c r="AB1541" s="132"/>
      <c r="AC1541" s="133"/>
      <c r="AD1541" s="134"/>
      <c r="AE1541" s="133"/>
      <c r="AF1541" s="135" t="str">
        <f t="array" ref="AF1541">xlookup($E:$E,'CLV2'!$A:$A,'CLV2'!E:E)</f>
        <v>2.FRUITS</v>
      </c>
      <c r="AG1541" s="135" t="str">
        <f t="shared" si="10"/>
        <v>KG</v>
      </c>
      <c r="AH1541" s="136">
        <f t="shared" si="11"/>
        <v>0.01219512195</v>
      </c>
      <c r="AI1541" s="137">
        <f t="array" ref="AI1541">XLOOKUP(E1541,'Đơn giá'!A:A,'Đơn giá'!D:D)</f>
        <v>35000</v>
      </c>
      <c r="AJ1541" s="138">
        <f t="shared" si="12"/>
        <v>1750</v>
      </c>
      <c r="AK1541" s="138">
        <f t="shared" si="13"/>
        <v>1750</v>
      </c>
      <c r="AL1541" s="138">
        <f t="shared" si="14"/>
        <v>0</v>
      </c>
      <c r="AM1541" s="138">
        <f t="shared" si="15"/>
        <v>0</v>
      </c>
      <c r="AN1541" s="138">
        <f t="shared" si="16"/>
        <v>0</v>
      </c>
      <c r="AO1541" s="139" t="str">
        <f t="array" ref="AO1541">XLOOKUP($D:$D,'DS ST'!$J:$J,'DS ST'!K:K)</f>
        <v>SC005218 - Đặng Đăng Khoa</v>
      </c>
      <c r="AP1541" s="139" t="str">
        <f t="array" ref="AP1541">XLOOKUP($D:$D,'DS ST'!$J:$J,'DS ST'!L:L)</f>
        <v>Nguyễn Thị Cà</v>
      </c>
      <c r="AQ1541" s="139" t="str">
        <f t="array" ref="AQ1541">XLOOKUP($D:$D,'DS ST'!$J:$J,'DS ST'!M:M)</f>
        <v>HCM 036</v>
      </c>
      <c r="AR1541" s="140"/>
      <c r="AS1541" s="140"/>
      <c r="AT1541" s="135" t="str">
        <f t="array" ref="AT1541">xlookup($E:$E,'CLV2'!$A:$A,'CLV2'!$F:$F)</f>
        <v>3.LOCAL FRUITS</v>
      </c>
      <c r="AU1541" s="135" t="str">
        <f t="array" ref="AU1541">xlookup($E:$E,'CLV2'!$A:$A,'CLV2'!$G:$G)</f>
        <v>4.Mận Roi</v>
      </c>
      <c r="AV1541" s="142"/>
      <c r="AW1541" s="143"/>
      <c r="AX1541" s="144"/>
    </row>
    <row r="1542" ht="22.5" customHeight="1">
      <c r="A1542" s="113"/>
      <c r="B1542" s="114">
        <v>46237.0</v>
      </c>
      <c r="C1542" s="115" t="s">
        <v>306</v>
      </c>
      <c r="D1542" s="116" t="str">
        <f>VLOOKUP(C1542,'DS ST'!A:B,2,0)</f>
        <v>A120</v>
      </c>
      <c r="E1542" s="117">
        <v>1100917.0</v>
      </c>
      <c r="F1542" s="115" t="s">
        <v>928</v>
      </c>
      <c r="G1542" s="115" t="s">
        <v>104</v>
      </c>
      <c r="H1542" s="118">
        <v>7.8</v>
      </c>
      <c r="I1542" s="118">
        <v>7.735</v>
      </c>
      <c r="J1542" s="119">
        <f t="shared" si="4"/>
        <v>0.065</v>
      </c>
      <c r="K1542" s="115" t="s">
        <v>6150</v>
      </c>
      <c r="L1542" s="121" t="str">
        <f t="shared" si="5"/>
        <v>PT16084901100917</v>
      </c>
      <c r="M1542" s="219" t="s">
        <v>6151</v>
      </c>
      <c r="N1542" s="122">
        <v>0.0649999999999995</v>
      </c>
      <c r="O1542" s="122"/>
      <c r="P1542" s="119">
        <f t="shared" si="6"/>
        <v>0</v>
      </c>
      <c r="Q1542" s="124"/>
      <c r="R1542" s="124"/>
      <c r="S1542" s="124"/>
      <c r="T1542" s="125"/>
      <c r="U1542" s="126" t="s">
        <v>697</v>
      </c>
      <c r="V1542" s="127" t="s">
        <v>492</v>
      </c>
      <c r="W1542" s="129" t="str">
        <f t="shared" si="7"/>
        <v>Hao hụt</v>
      </c>
      <c r="X1542" s="129" t="str">
        <f t="shared" si="73"/>
        <v/>
      </c>
      <c r="Y1542" s="154" t="s">
        <v>499</v>
      </c>
      <c r="Z1542" s="131" t="s">
        <v>3828</v>
      </c>
      <c r="AA1542" s="124"/>
      <c r="AB1542" s="132"/>
      <c r="AC1542" s="133"/>
      <c r="AD1542" s="134"/>
      <c r="AE1542" s="133"/>
      <c r="AF1542" s="135" t="str">
        <f t="array" ref="AF1542">xlookup($E:$E,'CLV2'!$A:$A,'CLV2'!E:E)</f>
        <v>2.VEGETABLES</v>
      </c>
      <c r="AG1542" s="135" t="str">
        <f t="shared" si="10"/>
        <v>KG</v>
      </c>
      <c r="AH1542" s="136">
        <f t="shared" si="11"/>
        <v>0.008333333333</v>
      </c>
      <c r="AI1542" s="137">
        <f t="array" ref="AI1542">XLOOKUP(E1542,'Đơn giá'!A:A,'Đơn giá'!D:D)</f>
        <v>24500</v>
      </c>
      <c r="AJ1542" s="138">
        <f t="shared" si="12"/>
        <v>1592.5</v>
      </c>
      <c r="AK1542" s="138">
        <f t="shared" si="13"/>
        <v>1592.5</v>
      </c>
      <c r="AL1542" s="138">
        <f t="shared" si="14"/>
        <v>0</v>
      </c>
      <c r="AM1542" s="138">
        <f t="shared" si="15"/>
        <v>0</v>
      </c>
      <c r="AN1542" s="138">
        <f t="shared" si="16"/>
        <v>0</v>
      </c>
      <c r="AO1542" s="139" t="str">
        <f t="array" ref="AO1542">XLOOKUP($D:$D,'DS ST'!$J:$J,'DS ST'!K:K)</f>
        <v>SC003733 - Trần Huỳnh Thơ</v>
      </c>
      <c r="AP1542" s="139" t="str">
        <f t="array" ref="AP1542">XLOOKUP($D:$D,'DS ST'!$J:$J,'DS ST'!L:L)</f>
        <v>Võ Thị Huệ</v>
      </c>
      <c r="AQ1542" s="139" t="str">
        <f t="array" ref="AQ1542">XLOOKUP($D:$D,'DS ST'!$J:$J,'DS ST'!M:M)</f>
        <v>HCM 013</v>
      </c>
      <c r="AR1542" s="140"/>
      <c r="AS1542" s="140"/>
      <c r="AT1542" s="135" t="str">
        <f t="array" ref="AT1542">xlookup($E:$E,'CLV2'!$A:$A,'CLV2'!$F:$F)</f>
        <v>3.FRUIT VEGGIES</v>
      </c>
      <c r="AU1542" s="135" t="str">
        <f t="array" ref="AU1542">xlookup($E:$E,'CLV2'!$A:$A,'CLV2'!$G:$G)</f>
        <v>4.Bầu, Bí, Mướp</v>
      </c>
      <c r="AV1542" s="142"/>
      <c r="AW1542" s="143"/>
      <c r="AX1542" s="144"/>
    </row>
    <row r="1543" ht="22.5" customHeight="1">
      <c r="A1543" s="113"/>
      <c r="B1543" s="114">
        <v>46237.0</v>
      </c>
      <c r="C1543" s="115" t="s">
        <v>306</v>
      </c>
      <c r="D1543" s="116" t="str">
        <f>VLOOKUP(C1543,'DS ST'!A:B,2,0)</f>
        <v>A120</v>
      </c>
      <c r="E1543" s="117">
        <v>1101318.0</v>
      </c>
      <c r="F1543" s="115" t="s">
        <v>1036</v>
      </c>
      <c r="G1543" s="115" t="s">
        <v>104</v>
      </c>
      <c r="H1543" s="118">
        <v>4.1</v>
      </c>
      <c r="I1543" s="118">
        <v>4.09</v>
      </c>
      <c r="J1543" s="119">
        <f t="shared" si="4"/>
        <v>0.01</v>
      </c>
      <c r="K1543" s="115" t="s">
        <v>6150</v>
      </c>
      <c r="L1543" s="121" t="str">
        <f t="shared" si="5"/>
        <v>PT16084901101318</v>
      </c>
      <c r="M1543" s="219" t="s">
        <v>6151</v>
      </c>
      <c r="N1543" s="122">
        <v>0.009999999999999787</v>
      </c>
      <c r="O1543" s="122"/>
      <c r="P1543" s="119">
        <f t="shared" si="6"/>
        <v>0</v>
      </c>
      <c r="Q1543" s="124"/>
      <c r="R1543" s="124"/>
      <c r="S1543" s="124"/>
      <c r="T1543" s="125"/>
      <c r="U1543" s="126" t="s">
        <v>697</v>
      </c>
      <c r="V1543" s="127" t="s">
        <v>492</v>
      </c>
      <c r="W1543" s="129" t="str">
        <f t="shared" si="7"/>
        <v>Hao hụt</v>
      </c>
      <c r="X1543" s="129" t="str">
        <f t="shared" si="73"/>
        <v/>
      </c>
      <c r="Y1543" s="154" t="s">
        <v>499</v>
      </c>
      <c r="Z1543" s="131" t="s">
        <v>3828</v>
      </c>
      <c r="AA1543" s="124"/>
      <c r="AB1543" s="132"/>
      <c r="AC1543" s="133"/>
      <c r="AD1543" s="134"/>
      <c r="AE1543" s="133"/>
      <c r="AF1543" s="135" t="str">
        <f t="array" ref="AF1543">xlookup($E:$E,'CLV2'!$A:$A,'CLV2'!E:E)</f>
        <v>2.FRUITS</v>
      </c>
      <c r="AG1543" s="135" t="str">
        <f t="shared" si="10"/>
        <v>KG</v>
      </c>
      <c r="AH1543" s="136">
        <f t="shared" si="11"/>
        <v>0.00243902439</v>
      </c>
      <c r="AI1543" s="137">
        <f t="array" ref="AI1543">XLOOKUP(E1543,'Đơn giá'!A:A,'Đơn giá'!D:D)</f>
        <v>35000</v>
      </c>
      <c r="AJ1543" s="138">
        <f t="shared" si="12"/>
        <v>350</v>
      </c>
      <c r="AK1543" s="138">
        <f t="shared" si="13"/>
        <v>350</v>
      </c>
      <c r="AL1543" s="138">
        <f t="shared" si="14"/>
        <v>0</v>
      </c>
      <c r="AM1543" s="138">
        <f t="shared" si="15"/>
        <v>0</v>
      </c>
      <c r="AN1543" s="138">
        <f t="shared" si="16"/>
        <v>0</v>
      </c>
      <c r="AO1543" s="139" t="str">
        <f t="array" ref="AO1543">XLOOKUP($D:$D,'DS ST'!$J:$J,'DS ST'!K:K)</f>
        <v>SC003733 - Trần Huỳnh Thơ</v>
      </c>
      <c r="AP1543" s="139" t="str">
        <f t="array" ref="AP1543">XLOOKUP($D:$D,'DS ST'!$J:$J,'DS ST'!L:L)</f>
        <v>Võ Thị Huệ</v>
      </c>
      <c r="AQ1543" s="139" t="str">
        <f t="array" ref="AQ1543">XLOOKUP($D:$D,'DS ST'!$J:$J,'DS ST'!M:M)</f>
        <v>HCM 013</v>
      </c>
      <c r="AR1543" s="140"/>
      <c r="AS1543" s="140"/>
      <c r="AT1543" s="135" t="str">
        <f t="array" ref="AT1543">xlookup($E:$E,'CLV2'!$A:$A,'CLV2'!$F:$F)</f>
        <v>3.LOCAL FRUITS</v>
      </c>
      <c r="AU1543" s="135" t="str">
        <f t="array" ref="AU1543">xlookup($E:$E,'CLV2'!$A:$A,'CLV2'!$G:$G)</f>
        <v>4.Mận Roi</v>
      </c>
      <c r="AV1543" s="142"/>
      <c r="AW1543" s="143"/>
      <c r="AX1543" s="144"/>
    </row>
    <row r="1544" ht="22.5" customHeight="1">
      <c r="A1544" s="113"/>
      <c r="B1544" s="114">
        <v>46237.0</v>
      </c>
      <c r="C1544" s="115" t="s">
        <v>306</v>
      </c>
      <c r="D1544" s="116" t="str">
        <f>VLOOKUP(C1544,'DS ST'!A:B,2,0)</f>
        <v>A120</v>
      </c>
      <c r="E1544" s="117">
        <v>1101366.0</v>
      </c>
      <c r="F1544" s="115" t="s">
        <v>1804</v>
      </c>
      <c r="G1544" s="115" t="s">
        <v>104</v>
      </c>
      <c r="H1544" s="118">
        <v>8.0</v>
      </c>
      <c r="I1544" s="118">
        <v>7.56</v>
      </c>
      <c r="J1544" s="119">
        <f t="shared" si="4"/>
        <v>0.44</v>
      </c>
      <c r="K1544" s="115" t="s">
        <v>6150</v>
      </c>
      <c r="L1544" s="121" t="str">
        <f t="shared" si="5"/>
        <v>PT16084901101366</v>
      </c>
      <c r="M1544" s="219" t="s">
        <v>6151</v>
      </c>
      <c r="N1544" s="122">
        <v>0.4400000000000004</v>
      </c>
      <c r="O1544" s="122"/>
      <c r="P1544" s="119">
        <f t="shared" si="6"/>
        <v>0</v>
      </c>
      <c r="Q1544" s="124"/>
      <c r="R1544" s="124"/>
      <c r="S1544" s="124"/>
      <c r="T1544" s="125"/>
      <c r="U1544" s="126" t="s">
        <v>697</v>
      </c>
      <c r="V1544" s="127" t="s">
        <v>492</v>
      </c>
      <c r="W1544" s="129" t="str">
        <f t="shared" si="7"/>
        <v>Hao hụt</v>
      </c>
      <c r="X1544" s="129" t="str">
        <f t="shared" si="73"/>
        <v/>
      </c>
      <c r="Y1544" s="154" t="s">
        <v>499</v>
      </c>
      <c r="Z1544" s="131" t="s">
        <v>3828</v>
      </c>
      <c r="AA1544" s="124"/>
      <c r="AB1544" s="132"/>
      <c r="AC1544" s="133"/>
      <c r="AD1544" s="134"/>
      <c r="AE1544" s="133"/>
      <c r="AF1544" s="135" t="str">
        <f t="array" ref="AF1544">xlookup($E:$E,'CLV2'!$A:$A,'CLV2'!E:E)</f>
        <v>2.VEGETABLES</v>
      </c>
      <c r="AG1544" s="135" t="str">
        <f t="shared" si="10"/>
        <v>KG</v>
      </c>
      <c r="AH1544" s="136">
        <f t="shared" si="11"/>
        <v>0.055</v>
      </c>
      <c r="AI1544" s="137">
        <f t="array" ref="AI1544">XLOOKUP(E1544,'Đơn giá'!A:A,'Đơn giá'!D:D)</f>
        <v>55000</v>
      </c>
      <c r="AJ1544" s="138">
        <f t="shared" si="12"/>
        <v>24200</v>
      </c>
      <c r="AK1544" s="138">
        <f t="shared" si="13"/>
        <v>24200</v>
      </c>
      <c r="AL1544" s="138">
        <f t="shared" si="14"/>
        <v>0</v>
      </c>
      <c r="AM1544" s="138">
        <f t="shared" si="15"/>
        <v>0</v>
      </c>
      <c r="AN1544" s="138">
        <f t="shared" si="16"/>
        <v>0</v>
      </c>
      <c r="AO1544" s="139" t="str">
        <f t="array" ref="AO1544">XLOOKUP($D:$D,'DS ST'!$J:$J,'DS ST'!K:K)</f>
        <v>SC003733 - Trần Huỳnh Thơ</v>
      </c>
      <c r="AP1544" s="139" t="str">
        <f t="array" ref="AP1544">XLOOKUP($D:$D,'DS ST'!$J:$J,'DS ST'!L:L)</f>
        <v>Võ Thị Huệ</v>
      </c>
      <c r="AQ1544" s="139" t="str">
        <f t="array" ref="AQ1544">XLOOKUP($D:$D,'DS ST'!$J:$J,'DS ST'!M:M)</f>
        <v>HCM 013</v>
      </c>
      <c r="AR1544" s="140"/>
      <c r="AS1544" s="140"/>
      <c r="AT1544" s="135" t="str">
        <f t="array" ref="AT1544">xlookup($E:$E,'CLV2'!$A:$A,'CLV2'!$F:$F)</f>
        <v>3.LEAFY VEGGIES</v>
      </c>
      <c r="AU1544" s="135" t="str">
        <f t="array" ref="AU1544">xlookup($E:$E,'CLV2'!$A:$A,'CLV2'!$G:$G)</f>
        <v>4.Rau Ăn Bông</v>
      </c>
      <c r="AV1544" s="142"/>
      <c r="AW1544" s="143"/>
      <c r="AX1544" s="144"/>
    </row>
    <row r="1545" ht="22.5" customHeight="1">
      <c r="A1545" s="113"/>
      <c r="B1545" s="114">
        <v>46237.0</v>
      </c>
      <c r="C1545" s="115" t="s">
        <v>314</v>
      </c>
      <c r="D1545" s="116" t="str">
        <f>VLOOKUP(C1545,'DS ST'!A:B,2,0)</f>
        <v>A121</v>
      </c>
      <c r="E1545" s="117">
        <v>10470.0</v>
      </c>
      <c r="F1545" s="115" t="s">
        <v>1723</v>
      </c>
      <c r="G1545" s="115" t="s">
        <v>311</v>
      </c>
      <c r="H1545" s="118">
        <v>5.0</v>
      </c>
      <c r="I1545" s="118">
        <v>0.0</v>
      </c>
      <c r="J1545" s="119">
        <f t="shared" si="4"/>
        <v>5</v>
      </c>
      <c r="K1545" s="115" t="s">
        <v>6152</v>
      </c>
      <c r="L1545" s="121" t="str">
        <f t="shared" si="5"/>
        <v>PT160848910470</v>
      </c>
      <c r="M1545" s="219" t="s">
        <v>6153</v>
      </c>
      <c r="N1545" s="122"/>
      <c r="O1545" s="122"/>
      <c r="P1545" s="119">
        <f t="shared" si="6"/>
        <v>5</v>
      </c>
      <c r="Q1545" s="124"/>
      <c r="R1545" s="124"/>
      <c r="S1545" s="124"/>
      <c r="T1545" s="125"/>
      <c r="U1545" s="126" t="s">
        <v>697</v>
      </c>
      <c r="V1545" s="127" t="s">
        <v>1500</v>
      </c>
      <c r="W1545" s="129" t="str">
        <f t="shared" si="7"/>
        <v/>
      </c>
      <c r="X1545" s="129" t="str">
        <f t="shared" si="73"/>
        <v/>
      </c>
      <c r="Y1545" s="130" t="str">
        <f t="shared" ref="Y1545:Y1568" si="91">IF(N(P1545)&lt;=0,"",IF(OR(T1545="Hình KDB",T1545="Hình tele",ISNUMBER(SEARCH("Hình KDB",T1545)),ISNUMBER(SEARCH("Hình tele",T1545)),ISNUMBER(SEARCH("sai code",T1545)),ISNUMBER(SEARCH("Thiếu kiện",U1545))),"Kho rau",IF(AND(T1545&lt;&gt;"Hình KDB",T1545&lt;&gt;"Hình tele"),"Chưa xác định",IF(N(O1545)&gt;0,IF(OR(T1545="Hình KDB",T1545="Hình tele",ISNUMBER(SEARCH("Hình KDB",T1545)),ISNUMBER(SEARCH("Hình tele",T1545)),ISNUMBER(SEARCH("sai code",T1545)),ISNUMBER(SEARCH("Thiếu kiện",U1545))),"Kho rau","Chưa xác định"),IF(OR(T1545="Hình KDB",T1545="Hình tele",ISNUMBER(SEARCH("Hình KDB",T1545)),ISNUMBER(SEARCH("Hình tele",T1545)),ISNUMBER(SEARCH("sai code",T1545)),ISNUMBER(SEARCH("Thiếu kiện",U1545))),"Kho rau",IF(V1545="Chưa xác định","Chưa xác định",IF(OR(V1545="DC giao thiếu",V1545="TX giao thiếu kiện",V1545="Hàng không đạt CL"),"Kho rau","")))))))</f>
        <v>Chưa xác định</v>
      </c>
      <c r="Z1545" s="131" t="s">
        <v>3828</v>
      </c>
      <c r="AA1545" s="124"/>
      <c r="AB1545" s="132"/>
      <c r="AC1545" s="133"/>
      <c r="AD1545" s="134"/>
      <c r="AE1545" s="133"/>
      <c r="AF1545" s="135" t="str">
        <f t="array" ref="AF1545">xlookup($E:$E,'CLV2'!$A:$A,'CLV2'!E:E)</f>
        <v>2.VEGETABLES</v>
      </c>
      <c r="AG1545" s="135" t="str">
        <f t="shared" si="10"/>
        <v>Pack</v>
      </c>
      <c r="AH1545" s="136">
        <f t="shared" si="11"/>
        <v>1</v>
      </c>
      <c r="AI1545" s="137">
        <f t="array" ref="AI1545">XLOOKUP(E1545,'Đơn giá'!A:A,'Đơn giá'!D:D)</f>
        <v>15000</v>
      </c>
      <c r="AJ1545" s="138">
        <f t="shared" si="12"/>
        <v>75000</v>
      </c>
      <c r="AK1545" s="138">
        <f t="shared" si="13"/>
        <v>0</v>
      </c>
      <c r="AL1545" s="138">
        <f t="shared" si="14"/>
        <v>0</v>
      </c>
      <c r="AM1545" s="138">
        <f t="shared" si="15"/>
        <v>0</v>
      </c>
      <c r="AN1545" s="138">
        <f t="shared" si="16"/>
        <v>75000</v>
      </c>
      <c r="AO1545" s="139" t="str">
        <f t="array" ref="AO1545">XLOOKUP($D:$D,'DS ST'!$J:$J,'DS ST'!K:K)</f>
        <v>SC003242 - Võ Văn Phi Hùng</v>
      </c>
      <c r="AP1545" s="139" t="str">
        <f t="array" ref="AP1545">XLOOKUP($D:$D,'DS ST'!$J:$J,'DS ST'!L:L)</f>
        <v>Võ Thị Huệ</v>
      </c>
      <c r="AQ1545" s="139" t="str">
        <f t="array" ref="AQ1545">XLOOKUP($D:$D,'DS ST'!$J:$J,'DS ST'!M:M)</f>
        <v>HCM 029</v>
      </c>
      <c r="AR1545" s="140"/>
      <c r="AS1545" s="140"/>
      <c r="AT1545" s="135" t="str">
        <f t="array" ref="AT1545">xlookup($E:$E,'CLV2'!$A:$A,'CLV2'!$F:$F)</f>
        <v>3.ROOT VEGGIES</v>
      </c>
      <c r="AU1545" s="135" t="str">
        <f t="array" ref="AU1545">xlookup($E:$E,'CLV2'!$A:$A,'CLV2'!$G:$G)</f>
        <v>4.Khoai Tây</v>
      </c>
      <c r="AV1545" s="142"/>
      <c r="AW1545" s="143"/>
      <c r="AX1545" s="144"/>
    </row>
    <row r="1546" ht="22.5" customHeight="1">
      <c r="A1546" s="113"/>
      <c r="B1546" s="114">
        <v>46237.0</v>
      </c>
      <c r="C1546" s="115" t="s">
        <v>314</v>
      </c>
      <c r="D1546" s="116" t="str">
        <f>VLOOKUP(C1546,'DS ST'!A:B,2,0)</f>
        <v>A121</v>
      </c>
      <c r="E1546" s="117">
        <v>10790.0</v>
      </c>
      <c r="F1546" s="115" t="s">
        <v>598</v>
      </c>
      <c r="G1546" s="115" t="s">
        <v>29</v>
      </c>
      <c r="H1546" s="118">
        <v>5.0</v>
      </c>
      <c r="I1546" s="118">
        <v>0.0</v>
      </c>
      <c r="J1546" s="119">
        <f t="shared" si="4"/>
        <v>5</v>
      </c>
      <c r="K1546" s="115" t="s">
        <v>6152</v>
      </c>
      <c r="L1546" s="121" t="str">
        <f t="shared" si="5"/>
        <v>PT160848910790</v>
      </c>
      <c r="M1546" s="219" t="s">
        <v>6153</v>
      </c>
      <c r="N1546" s="122"/>
      <c r="O1546" s="122"/>
      <c r="P1546" s="119">
        <f t="shared" si="6"/>
        <v>5</v>
      </c>
      <c r="Q1546" s="124"/>
      <c r="R1546" s="124"/>
      <c r="S1546" s="124"/>
      <c r="T1546" s="125"/>
      <c r="U1546" s="126" t="s">
        <v>697</v>
      </c>
      <c r="V1546" s="127" t="s">
        <v>1500</v>
      </c>
      <c r="W1546" s="129" t="str">
        <f t="shared" si="7"/>
        <v/>
      </c>
      <c r="X1546" s="129" t="str">
        <f t="shared" si="73"/>
        <v/>
      </c>
      <c r="Y1546" s="130" t="str">
        <f t="shared" si="91"/>
        <v>Chưa xác định</v>
      </c>
      <c r="Z1546" s="131" t="s">
        <v>3828</v>
      </c>
      <c r="AA1546" s="124"/>
      <c r="AB1546" s="132"/>
      <c r="AC1546" s="133"/>
      <c r="AD1546" s="134"/>
      <c r="AE1546" s="133"/>
      <c r="AF1546" s="135" t="str">
        <f t="array" ref="AF1546">xlookup($E:$E,'CLV2'!$A:$A,'CLV2'!E:E)</f>
        <v>2.VEGETABLES</v>
      </c>
      <c r="AG1546" s="135" t="str">
        <f t="shared" si="10"/>
        <v>Pack</v>
      </c>
      <c r="AH1546" s="136">
        <f t="shared" si="11"/>
        <v>1</v>
      </c>
      <c r="AI1546" s="137">
        <f t="array" ref="AI1546">XLOOKUP(E1546,'Đơn giá'!A:A,'Đơn giá'!D:D)</f>
        <v>5000</v>
      </c>
      <c r="AJ1546" s="138">
        <f t="shared" si="12"/>
        <v>25000</v>
      </c>
      <c r="AK1546" s="138">
        <f t="shared" si="13"/>
        <v>0</v>
      </c>
      <c r="AL1546" s="138">
        <f t="shared" si="14"/>
        <v>0</v>
      </c>
      <c r="AM1546" s="138">
        <f t="shared" si="15"/>
        <v>0</v>
      </c>
      <c r="AN1546" s="138">
        <f t="shared" si="16"/>
        <v>25000</v>
      </c>
      <c r="AO1546" s="139" t="str">
        <f t="array" ref="AO1546">XLOOKUP($D:$D,'DS ST'!$J:$J,'DS ST'!K:K)</f>
        <v>SC003242 - Võ Văn Phi Hùng</v>
      </c>
      <c r="AP1546" s="139" t="str">
        <f t="array" ref="AP1546">XLOOKUP($D:$D,'DS ST'!$J:$J,'DS ST'!L:L)</f>
        <v>Võ Thị Huệ</v>
      </c>
      <c r="AQ1546" s="139" t="str">
        <f t="array" ref="AQ1546">XLOOKUP($D:$D,'DS ST'!$J:$J,'DS ST'!M:M)</f>
        <v>HCM 029</v>
      </c>
      <c r="AR1546" s="140"/>
      <c r="AS1546" s="140"/>
      <c r="AT1546" s="135" t="str">
        <f t="array" ref="AT1546">xlookup($E:$E,'CLV2'!$A:$A,'CLV2'!$F:$F)</f>
        <v>3.HERBS</v>
      </c>
      <c r="AU1546" s="135" t="str">
        <f t="array" ref="AU1546">xlookup($E:$E,'CLV2'!$A:$A,'CLV2'!$G:$G)</f>
        <v>4.Rau Thơm, Rau Nêm</v>
      </c>
      <c r="AV1546" s="142"/>
      <c r="AW1546" s="143"/>
      <c r="AX1546" s="144"/>
    </row>
    <row r="1547" ht="22.5" customHeight="1">
      <c r="A1547" s="113"/>
      <c r="B1547" s="114">
        <v>46237.0</v>
      </c>
      <c r="C1547" s="115" t="s">
        <v>314</v>
      </c>
      <c r="D1547" s="116" t="str">
        <f>VLOOKUP(C1547,'DS ST'!A:B,2,0)</f>
        <v>A121</v>
      </c>
      <c r="E1547" s="117">
        <v>11019.0</v>
      </c>
      <c r="F1547" s="115" t="s">
        <v>1184</v>
      </c>
      <c r="G1547" s="115" t="s">
        <v>116</v>
      </c>
      <c r="H1547" s="118">
        <v>5.0</v>
      </c>
      <c r="I1547" s="118">
        <v>0.0</v>
      </c>
      <c r="J1547" s="119">
        <f t="shared" si="4"/>
        <v>5</v>
      </c>
      <c r="K1547" s="115" t="s">
        <v>6152</v>
      </c>
      <c r="L1547" s="121" t="str">
        <f t="shared" si="5"/>
        <v>PT160848911019</v>
      </c>
      <c r="M1547" s="219" t="s">
        <v>6153</v>
      </c>
      <c r="N1547" s="122"/>
      <c r="O1547" s="122"/>
      <c r="P1547" s="119">
        <f t="shared" si="6"/>
        <v>5</v>
      </c>
      <c r="Q1547" s="124"/>
      <c r="R1547" s="124"/>
      <c r="S1547" s="124"/>
      <c r="T1547" s="125"/>
      <c r="U1547" s="126" t="s">
        <v>697</v>
      </c>
      <c r="V1547" s="127" t="s">
        <v>1500</v>
      </c>
      <c r="W1547" s="129" t="str">
        <f t="shared" si="7"/>
        <v/>
      </c>
      <c r="X1547" s="129" t="str">
        <f t="shared" si="73"/>
        <v/>
      </c>
      <c r="Y1547" s="130" t="str">
        <f t="shared" si="91"/>
        <v>Chưa xác định</v>
      </c>
      <c r="Z1547" s="131" t="s">
        <v>3828</v>
      </c>
      <c r="AA1547" s="124"/>
      <c r="AB1547" s="132"/>
      <c r="AC1547" s="133"/>
      <c r="AD1547" s="134"/>
      <c r="AE1547" s="133"/>
      <c r="AF1547" s="135" t="str">
        <f t="array" ref="AF1547">xlookup($E:$E,'CLV2'!$A:$A,'CLV2'!E:E)</f>
        <v>2.VEGETABLES</v>
      </c>
      <c r="AG1547" s="135" t="str">
        <f t="shared" si="10"/>
        <v>Pack</v>
      </c>
      <c r="AH1547" s="136">
        <f t="shared" si="11"/>
        <v>1</v>
      </c>
      <c r="AI1547" s="137">
        <f t="array" ref="AI1547">XLOOKUP(E1547,'Đơn giá'!A:A,'Đơn giá'!D:D)</f>
        <v>20000</v>
      </c>
      <c r="AJ1547" s="138">
        <f t="shared" si="12"/>
        <v>100000</v>
      </c>
      <c r="AK1547" s="138">
        <f t="shared" si="13"/>
        <v>0</v>
      </c>
      <c r="AL1547" s="138">
        <f t="shared" si="14"/>
        <v>0</v>
      </c>
      <c r="AM1547" s="138">
        <f t="shared" si="15"/>
        <v>0</v>
      </c>
      <c r="AN1547" s="138">
        <f t="shared" si="16"/>
        <v>100000</v>
      </c>
      <c r="AO1547" s="139" t="str">
        <f t="array" ref="AO1547">XLOOKUP($D:$D,'DS ST'!$J:$J,'DS ST'!K:K)</f>
        <v>SC003242 - Võ Văn Phi Hùng</v>
      </c>
      <c r="AP1547" s="139" t="str">
        <f t="array" ref="AP1547">XLOOKUP($D:$D,'DS ST'!$J:$J,'DS ST'!L:L)</f>
        <v>Võ Thị Huệ</v>
      </c>
      <c r="AQ1547" s="139" t="str">
        <f t="array" ref="AQ1547">XLOOKUP($D:$D,'DS ST'!$J:$J,'DS ST'!M:M)</f>
        <v>HCM 029</v>
      </c>
      <c r="AR1547" s="140"/>
      <c r="AS1547" s="140"/>
      <c r="AT1547" s="135" t="str">
        <f t="array" ref="AT1547">xlookup($E:$E,'CLV2'!$A:$A,'CLV2'!$F:$F)</f>
        <v>3.ROOT VEGGIES</v>
      </c>
      <c r="AU1547" s="135" t="str">
        <f t="array" ref="AU1547">xlookup($E:$E,'CLV2'!$A:$A,'CLV2'!$G:$G)</f>
        <v>4.Cà Rốt</v>
      </c>
      <c r="AV1547" s="142"/>
      <c r="AW1547" s="143"/>
      <c r="AX1547" s="144"/>
    </row>
    <row r="1548" ht="22.5" customHeight="1">
      <c r="A1548" s="113"/>
      <c r="B1548" s="114">
        <v>46237.0</v>
      </c>
      <c r="C1548" s="115" t="s">
        <v>314</v>
      </c>
      <c r="D1548" s="116" t="str">
        <f>VLOOKUP(C1548,'DS ST'!A:B,2,0)</f>
        <v>A121</v>
      </c>
      <c r="E1548" s="117">
        <v>11021.0</v>
      </c>
      <c r="F1548" s="115" t="s">
        <v>1207</v>
      </c>
      <c r="G1548" s="115" t="s">
        <v>1208</v>
      </c>
      <c r="H1548" s="118">
        <v>5.0</v>
      </c>
      <c r="I1548" s="118">
        <v>0.0</v>
      </c>
      <c r="J1548" s="119">
        <f t="shared" si="4"/>
        <v>5</v>
      </c>
      <c r="K1548" s="115" t="s">
        <v>6152</v>
      </c>
      <c r="L1548" s="121" t="str">
        <f t="shared" si="5"/>
        <v>PT160848911021</v>
      </c>
      <c r="M1548" s="219" t="s">
        <v>6153</v>
      </c>
      <c r="N1548" s="122"/>
      <c r="O1548" s="122"/>
      <c r="P1548" s="119">
        <f t="shared" si="6"/>
        <v>5</v>
      </c>
      <c r="Q1548" s="124"/>
      <c r="R1548" s="124"/>
      <c r="S1548" s="124"/>
      <c r="T1548" s="125"/>
      <c r="U1548" s="126" t="s">
        <v>697</v>
      </c>
      <c r="V1548" s="127" t="s">
        <v>1500</v>
      </c>
      <c r="W1548" s="129" t="str">
        <f t="shared" si="7"/>
        <v/>
      </c>
      <c r="X1548" s="129" t="str">
        <f t="shared" si="73"/>
        <v/>
      </c>
      <c r="Y1548" s="130" t="str">
        <f t="shared" si="91"/>
        <v>Chưa xác định</v>
      </c>
      <c r="Z1548" s="131" t="s">
        <v>3828</v>
      </c>
      <c r="AA1548" s="124"/>
      <c r="AB1548" s="132"/>
      <c r="AC1548" s="133"/>
      <c r="AD1548" s="134"/>
      <c r="AE1548" s="133"/>
      <c r="AF1548" s="135" t="str">
        <f t="array" ref="AF1548">xlookup($E:$E,'CLV2'!$A:$A,'CLV2'!E:E)</f>
        <v>2.VEGETABLES</v>
      </c>
      <c r="AG1548" s="135" t="str">
        <f t="shared" si="10"/>
        <v>Pack</v>
      </c>
      <c r="AH1548" s="136">
        <f t="shared" si="11"/>
        <v>1</v>
      </c>
      <c r="AI1548" s="137">
        <f t="array" ref="AI1548">XLOOKUP(E1548,'Đơn giá'!A:A,'Đơn giá'!D:D)</f>
        <v>16000</v>
      </c>
      <c r="AJ1548" s="138">
        <f t="shared" si="12"/>
        <v>80000</v>
      </c>
      <c r="AK1548" s="138">
        <f t="shared" si="13"/>
        <v>0</v>
      </c>
      <c r="AL1548" s="138">
        <f t="shared" si="14"/>
        <v>0</v>
      </c>
      <c r="AM1548" s="138">
        <f t="shared" si="15"/>
        <v>0</v>
      </c>
      <c r="AN1548" s="138">
        <f t="shared" si="16"/>
        <v>80000</v>
      </c>
      <c r="AO1548" s="139" t="str">
        <f t="array" ref="AO1548">XLOOKUP($D:$D,'DS ST'!$J:$J,'DS ST'!K:K)</f>
        <v>SC003242 - Võ Văn Phi Hùng</v>
      </c>
      <c r="AP1548" s="139" t="str">
        <f t="array" ref="AP1548">XLOOKUP($D:$D,'DS ST'!$J:$J,'DS ST'!L:L)</f>
        <v>Võ Thị Huệ</v>
      </c>
      <c r="AQ1548" s="139" t="str">
        <f t="array" ref="AQ1548">XLOOKUP($D:$D,'DS ST'!$J:$J,'DS ST'!M:M)</f>
        <v>HCM 029</v>
      </c>
      <c r="AR1548" s="140"/>
      <c r="AS1548" s="140"/>
      <c r="AT1548" s="135" t="str">
        <f t="array" ref="AT1548">xlookup($E:$E,'CLV2'!$A:$A,'CLV2'!$F:$F)</f>
        <v>3.FRUIT VEGGIES</v>
      </c>
      <c r="AU1548" s="135" t="str">
        <f t="array" ref="AU1548">xlookup($E:$E,'CLV2'!$A:$A,'CLV2'!$G:$G)</f>
        <v>4.Cà Chua, Dưa Leo, Ớt Chuông</v>
      </c>
      <c r="AV1548" s="142"/>
      <c r="AW1548" s="143"/>
      <c r="AX1548" s="144"/>
    </row>
    <row r="1549" ht="22.5" customHeight="1">
      <c r="A1549" s="113"/>
      <c r="B1549" s="114">
        <v>46237.0</v>
      </c>
      <c r="C1549" s="115" t="s">
        <v>314</v>
      </c>
      <c r="D1549" s="116" t="str">
        <f>VLOOKUP(C1549,'DS ST'!A:B,2,0)</f>
        <v>A121</v>
      </c>
      <c r="E1549" s="117">
        <v>11026.0</v>
      </c>
      <c r="F1549" s="115" t="s">
        <v>2400</v>
      </c>
      <c r="G1549" s="115" t="s">
        <v>1208</v>
      </c>
      <c r="H1549" s="118">
        <v>10.0</v>
      </c>
      <c r="I1549" s="118">
        <v>0.0</v>
      </c>
      <c r="J1549" s="119">
        <f t="shared" si="4"/>
        <v>10</v>
      </c>
      <c r="K1549" s="115" t="s">
        <v>6152</v>
      </c>
      <c r="L1549" s="121" t="str">
        <f t="shared" si="5"/>
        <v>PT160848911026</v>
      </c>
      <c r="M1549" s="219" t="s">
        <v>6153</v>
      </c>
      <c r="N1549" s="122"/>
      <c r="O1549" s="122"/>
      <c r="P1549" s="119">
        <f t="shared" si="6"/>
        <v>10</v>
      </c>
      <c r="Q1549" s="124"/>
      <c r="R1549" s="124"/>
      <c r="S1549" s="124"/>
      <c r="T1549" s="125"/>
      <c r="U1549" s="126" t="s">
        <v>697</v>
      </c>
      <c r="V1549" s="127" t="s">
        <v>1500</v>
      </c>
      <c r="W1549" s="129" t="str">
        <f t="shared" si="7"/>
        <v/>
      </c>
      <c r="X1549" s="129" t="str">
        <f t="shared" si="73"/>
        <v/>
      </c>
      <c r="Y1549" s="130" t="str">
        <f t="shared" si="91"/>
        <v>Chưa xác định</v>
      </c>
      <c r="Z1549" s="131" t="s">
        <v>3828</v>
      </c>
      <c r="AA1549" s="124"/>
      <c r="AB1549" s="132"/>
      <c r="AC1549" s="133"/>
      <c r="AD1549" s="134"/>
      <c r="AE1549" s="133"/>
      <c r="AF1549" s="135" t="str">
        <f t="array" ref="AF1549">xlookup($E:$E,'CLV2'!$A:$A,'CLV2'!E:E)</f>
        <v>2.VEGETABLES</v>
      </c>
      <c r="AG1549" s="135" t="str">
        <f t="shared" si="10"/>
        <v>Pack</v>
      </c>
      <c r="AH1549" s="136">
        <f t="shared" si="11"/>
        <v>1</v>
      </c>
      <c r="AI1549" s="137">
        <f t="array" ref="AI1549">XLOOKUP(E1549,'Đơn giá'!A:A,'Đơn giá'!D:D)</f>
        <v>11000</v>
      </c>
      <c r="AJ1549" s="138">
        <f t="shared" si="12"/>
        <v>110000</v>
      </c>
      <c r="AK1549" s="138">
        <f t="shared" si="13"/>
        <v>0</v>
      </c>
      <c r="AL1549" s="138">
        <f t="shared" si="14"/>
        <v>0</v>
      </c>
      <c r="AM1549" s="138">
        <f t="shared" si="15"/>
        <v>0</v>
      </c>
      <c r="AN1549" s="138">
        <f t="shared" si="16"/>
        <v>110000</v>
      </c>
      <c r="AO1549" s="139" t="str">
        <f t="array" ref="AO1549">XLOOKUP($D:$D,'DS ST'!$J:$J,'DS ST'!K:K)</f>
        <v>SC003242 - Võ Văn Phi Hùng</v>
      </c>
      <c r="AP1549" s="139" t="str">
        <f t="array" ref="AP1549">XLOOKUP($D:$D,'DS ST'!$J:$J,'DS ST'!L:L)</f>
        <v>Võ Thị Huệ</v>
      </c>
      <c r="AQ1549" s="139" t="str">
        <f t="array" ref="AQ1549">XLOOKUP($D:$D,'DS ST'!$J:$J,'DS ST'!M:M)</f>
        <v>HCM 029</v>
      </c>
      <c r="AR1549" s="140"/>
      <c r="AS1549" s="140"/>
      <c r="AT1549" s="135" t="str">
        <f t="array" ref="AT1549">xlookup($E:$E,'CLV2'!$A:$A,'CLV2'!$F:$F)</f>
        <v>3.ROOT VEGGIES</v>
      </c>
      <c r="AU1549" s="135" t="str">
        <f t="array" ref="AU1549">xlookup($E:$E,'CLV2'!$A:$A,'CLV2'!$G:$G)</f>
        <v>4.Cà Rốt</v>
      </c>
      <c r="AV1549" s="142"/>
      <c r="AW1549" s="143"/>
      <c r="AX1549" s="144"/>
    </row>
    <row r="1550" ht="22.5" customHeight="1">
      <c r="A1550" s="113"/>
      <c r="B1550" s="114">
        <v>46237.0</v>
      </c>
      <c r="C1550" s="115" t="s">
        <v>314</v>
      </c>
      <c r="D1550" s="116" t="str">
        <f>VLOOKUP(C1550,'DS ST'!A:B,2,0)</f>
        <v>A121</v>
      </c>
      <c r="E1550" s="117">
        <v>11279.0</v>
      </c>
      <c r="F1550" s="115" t="s">
        <v>1278</v>
      </c>
      <c r="G1550" s="115" t="s">
        <v>23</v>
      </c>
      <c r="H1550" s="118">
        <v>5.0</v>
      </c>
      <c r="I1550" s="118">
        <v>0.0</v>
      </c>
      <c r="J1550" s="119">
        <f t="shared" si="4"/>
        <v>5</v>
      </c>
      <c r="K1550" s="115" t="s">
        <v>6152</v>
      </c>
      <c r="L1550" s="121" t="str">
        <f t="shared" si="5"/>
        <v>PT160848911279</v>
      </c>
      <c r="M1550" s="219" t="s">
        <v>6153</v>
      </c>
      <c r="N1550" s="122"/>
      <c r="O1550" s="122"/>
      <c r="P1550" s="119">
        <f t="shared" si="6"/>
        <v>5</v>
      </c>
      <c r="Q1550" s="124"/>
      <c r="R1550" s="124"/>
      <c r="S1550" s="124"/>
      <c r="T1550" s="125"/>
      <c r="U1550" s="126" t="s">
        <v>697</v>
      </c>
      <c r="V1550" s="127" t="s">
        <v>1500</v>
      </c>
      <c r="W1550" s="129" t="str">
        <f t="shared" si="7"/>
        <v/>
      </c>
      <c r="X1550" s="129" t="str">
        <f t="shared" si="73"/>
        <v/>
      </c>
      <c r="Y1550" s="130" t="str">
        <f t="shared" si="91"/>
        <v>Chưa xác định</v>
      </c>
      <c r="Z1550" s="131" t="s">
        <v>3828</v>
      </c>
      <c r="AA1550" s="124"/>
      <c r="AB1550" s="132"/>
      <c r="AC1550" s="133"/>
      <c r="AD1550" s="134"/>
      <c r="AE1550" s="133"/>
      <c r="AF1550" s="135" t="str">
        <f t="array" ref="AF1550">xlookup($E:$E,'CLV2'!$A:$A,'CLV2'!E:E)</f>
        <v>2.VEGETABLES</v>
      </c>
      <c r="AG1550" s="135" t="str">
        <f t="shared" si="10"/>
        <v>Pack</v>
      </c>
      <c r="AH1550" s="136">
        <f t="shared" si="11"/>
        <v>1</v>
      </c>
      <c r="AI1550" s="137">
        <f t="array" ref="AI1550">XLOOKUP(E1550,'Đơn giá'!A:A,'Đơn giá'!D:D)</f>
        <v>13000</v>
      </c>
      <c r="AJ1550" s="138">
        <f t="shared" si="12"/>
        <v>65000</v>
      </c>
      <c r="AK1550" s="138">
        <f t="shared" si="13"/>
        <v>0</v>
      </c>
      <c r="AL1550" s="138">
        <f t="shared" si="14"/>
        <v>0</v>
      </c>
      <c r="AM1550" s="138">
        <f t="shared" si="15"/>
        <v>0</v>
      </c>
      <c r="AN1550" s="138">
        <f t="shared" si="16"/>
        <v>65000</v>
      </c>
      <c r="AO1550" s="139" t="str">
        <f t="array" ref="AO1550">XLOOKUP($D:$D,'DS ST'!$J:$J,'DS ST'!K:K)</f>
        <v>SC003242 - Võ Văn Phi Hùng</v>
      </c>
      <c r="AP1550" s="139" t="str">
        <f t="array" ref="AP1550">XLOOKUP($D:$D,'DS ST'!$J:$J,'DS ST'!L:L)</f>
        <v>Võ Thị Huệ</v>
      </c>
      <c r="AQ1550" s="139" t="str">
        <f t="array" ref="AQ1550">XLOOKUP($D:$D,'DS ST'!$J:$J,'DS ST'!M:M)</f>
        <v>HCM 029</v>
      </c>
      <c r="AR1550" s="140"/>
      <c r="AS1550" s="140"/>
      <c r="AT1550" s="135" t="str">
        <f t="array" ref="AT1550">xlookup($E:$E,'CLV2'!$A:$A,'CLV2'!$F:$F)</f>
        <v>3.FRUIT VEGGIES</v>
      </c>
      <c r="AU1550" s="135" t="str">
        <f t="array" ref="AU1550">xlookup($E:$E,'CLV2'!$A:$A,'CLV2'!$G:$G)</f>
        <v>4.Cà Chua, Dưa Leo, Ớt Chuông</v>
      </c>
      <c r="AV1550" s="142"/>
      <c r="AW1550" s="143"/>
      <c r="AX1550" s="144"/>
    </row>
    <row r="1551" ht="22.5" customHeight="1">
      <c r="A1551" s="113"/>
      <c r="B1551" s="114">
        <v>46237.0</v>
      </c>
      <c r="C1551" s="115" t="s">
        <v>314</v>
      </c>
      <c r="D1551" s="116" t="str">
        <f>VLOOKUP(C1551,'DS ST'!A:B,2,0)</f>
        <v>A121</v>
      </c>
      <c r="E1551" s="117">
        <v>11280.0</v>
      </c>
      <c r="F1551" s="115" t="s">
        <v>1279</v>
      </c>
      <c r="G1551" s="115" t="s">
        <v>1126</v>
      </c>
      <c r="H1551" s="118">
        <v>5.0</v>
      </c>
      <c r="I1551" s="118">
        <v>0.0</v>
      </c>
      <c r="J1551" s="119">
        <f t="shared" si="4"/>
        <v>5</v>
      </c>
      <c r="K1551" s="115" t="s">
        <v>6152</v>
      </c>
      <c r="L1551" s="121" t="str">
        <f t="shared" si="5"/>
        <v>PT160848911280</v>
      </c>
      <c r="M1551" s="219" t="s">
        <v>6153</v>
      </c>
      <c r="N1551" s="122"/>
      <c r="O1551" s="122"/>
      <c r="P1551" s="119">
        <f t="shared" si="6"/>
        <v>5</v>
      </c>
      <c r="Q1551" s="124"/>
      <c r="R1551" s="124"/>
      <c r="S1551" s="124"/>
      <c r="T1551" s="125"/>
      <c r="U1551" s="126" t="s">
        <v>697</v>
      </c>
      <c r="V1551" s="127" t="s">
        <v>1500</v>
      </c>
      <c r="W1551" s="129" t="str">
        <f t="shared" si="7"/>
        <v/>
      </c>
      <c r="X1551" s="129" t="str">
        <f t="shared" si="73"/>
        <v/>
      </c>
      <c r="Y1551" s="130" t="str">
        <f t="shared" si="91"/>
        <v>Chưa xác định</v>
      </c>
      <c r="Z1551" s="131" t="s">
        <v>3828</v>
      </c>
      <c r="AA1551" s="124"/>
      <c r="AB1551" s="132"/>
      <c r="AC1551" s="133"/>
      <c r="AD1551" s="134"/>
      <c r="AE1551" s="133"/>
      <c r="AF1551" s="135" t="str">
        <f t="array" ref="AF1551">xlookup($E:$E,'CLV2'!$A:$A,'CLV2'!E:E)</f>
        <v>2.VEGETABLES</v>
      </c>
      <c r="AG1551" s="135" t="str">
        <f t="shared" si="10"/>
        <v>Pack</v>
      </c>
      <c r="AH1551" s="136">
        <f t="shared" si="11"/>
        <v>1</v>
      </c>
      <c r="AI1551" s="137">
        <f t="array" ref="AI1551">XLOOKUP(E1551,'Đơn giá'!A:A,'Đơn giá'!D:D)</f>
        <v>16500</v>
      </c>
      <c r="AJ1551" s="138">
        <f t="shared" si="12"/>
        <v>82500</v>
      </c>
      <c r="AK1551" s="138">
        <f t="shared" si="13"/>
        <v>0</v>
      </c>
      <c r="AL1551" s="138">
        <f t="shared" si="14"/>
        <v>0</v>
      </c>
      <c r="AM1551" s="138">
        <f t="shared" si="15"/>
        <v>0</v>
      </c>
      <c r="AN1551" s="138">
        <f t="shared" si="16"/>
        <v>82500</v>
      </c>
      <c r="AO1551" s="139" t="str">
        <f t="array" ref="AO1551">XLOOKUP($D:$D,'DS ST'!$J:$J,'DS ST'!K:K)</f>
        <v>SC003242 - Võ Văn Phi Hùng</v>
      </c>
      <c r="AP1551" s="139" t="str">
        <f t="array" ref="AP1551">XLOOKUP($D:$D,'DS ST'!$J:$J,'DS ST'!L:L)</f>
        <v>Võ Thị Huệ</v>
      </c>
      <c r="AQ1551" s="139" t="str">
        <f t="array" ref="AQ1551">XLOOKUP($D:$D,'DS ST'!$J:$J,'DS ST'!M:M)</f>
        <v>HCM 029</v>
      </c>
      <c r="AR1551" s="140"/>
      <c r="AS1551" s="140"/>
      <c r="AT1551" s="135" t="str">
        <f t="array" ref="AT1551">xlookup($E:$E,'CLV2'!$A:$A,'CLV2'!$F:$F)</f>
        <v>3.LEAFY VEGGIES</v>
      </c>
      <c r="AU1551" s="135" t="str">
        <f t="array" ref="AU1551">xlookup($E:$E,'CLV2'!$A:$A,'CLV2'!$G:$G)</f>
        <v>4.Bắp Cải, Cải Thảo</v>
      </c>
      <c r="AV1551" s="142"/>
      <c r="AW1551" s="143"/>
      <c r="AX1551" s="144"/>
    </row>
    <row r="1552" ht="22.5" customHeight="1">
      <c r="A1552" s="113"/>
      <c r="B1552" s="114">
        <v>46237.0</v>
      </c>
      <c r="C1552" s="115" t="s">
        <v>314</v>
      </c>
      <c r="D1552" s="116" t="str">
        <f>VLOOKUP(C1552,'DS ST'!A:B,2,0)</f>
        <v>A121</v>
      </c>
      <c r="E1552" s="117">
        <v>11321.0</v>
      </c>
      <c r="F1552" s="115" t="s">
        <v>2433</v>
      </c>
      <c r="G1552" s="115" t="s">
        <v>29</v>
      </c>
      <c r="H1552" s="118">
        <v>3.0</v>
      </c>
      <c r="I1552" s="118">
        <v>0.0</v>
      </c>
      <c r="J1552" s="119">
        <f t="shared" si="4"/>
        <v>3</v>
      </c>
      <c r="K1552" s="115" t="s">
        <v>6152</v>
      </c>
      <c r="L1552" s="121" t="str">
        <f t="shared" si="5"/>
        <v>PT160848911321</v>
      </c>
      <c r="M1552" s="219" t="s">
        <v>6153</v>
      </c>
      <c r="N1552" s="122"/>
      <c r="O1552" s="122"/>
      <c r="P1552" s="119">
        <f t="shared" si="6"/>
        <v>3</v>
      </c>
      <c r="Q1552" s="124"/>
      <c r="R1552" s="124"/>
      <c r="S1552" s="124"/>
      <c r="T1552" s="125"/>
      <c r="U1552" s="126" t="s">
        <v>697</v>
      </c>
      <c r="V1552" s="127" t="s">
        <v>1500</v>
      </c>
      <c r="W1552" s="129" t="str">
        <f t="shared" si="7"/>
        <v/>
      </c>
      <c r="X1552" s="129" t="str">
        <f t="shared" si="73"/>
        <v/>
      </c>
      <c r="Y1552" s="130" t="str">
        <f t="shared" si="91"/>
        <v>Chưa xác định</v>
      </c>
      <c r="Z1552" s="131" t="s">
        <v>3828</v>
      </c>
      <c r="AA1552" s="124"/>
      <c r="AB1552" s="132"/>
      <c r="AC1552" s="133"/>
      <c r="AD1552" s="134"/>
      <c r="AE1552" s="133"/>
      <c r="AF1552" s="135" t="str">
        <f t="array" ref="AF1552">xlookup($E:$E,'CLV2'!$A:$A,'CLV2'!E:E)</f>
        <v>2.VEGETABLES</v>
      </c>
      <c r="AG1552" s="135" t="str">
        <f t="shared" si="10"/>
        <v>Pack</v>
      </c>
      <c r="AH1552" s="136">
        <f t="shared" si="11"/>
        <v>1</v>
      </c>
      <c r="AI1552" s="137">
        <f t="array" ref="AI1552">XLOOKUP(E1552,'Đơn giá'!A:A,'Đơn giá'!D:D)</f>
        <v>11596</v>
      </c>
      <c r="AJ1552" s="138">
        <f t="shared" si="12"/>
        <v>34788</v>
      </c>
      <c r="AK1552" s="138">
        <f t="shared" si="13"/>
        <v>0</v>
      </c>
      <c r="AL1552" s="138">
        <f t="shared" si="14"/>
        <v>0</v>
      </c>
      <c r="AM1552" s="138">
        <f t="shared" si="15"/>
        <v>0</v>
      </c>
      <c r="AN1552" s="138">
        <f t="shared" si="16"/>
        <v>34788</v>
      </c>
      <c r="AO1552" s="139" t="str">
        <f t="array" ref="AO1552">XLOOKUP($D:$D,'DS ST'!$J:$J,'DS ST'!K:K)</f>
        <v>SC003242 - Võ Văn Phi Hùng</v>
      </c>
      <c r="AP1552" s="139" t="str">
        <f t="array" ref="AP1552">XLOOKUP($D:$D,'DS ST'!$J:$J,'DS ST'!L:L)</f>
        <v>Võ Thị Huệ</v>
      </c>
      <c r="AQ1552" s="139" t="str">
        <f t="array" ref="AQ1552">XLOOKUP($D:$D,'DS ST'!$J:$J,'DS ST'!M:M)</f>
        <v>HCM 029</v>
      </c>
      <c r="AR1552" s="140"/>
      <c r="AS1552" s="140"/>
      <c r="AT1552" s="135" t="str">
        <f t="array" ref="AT1552">xlookup($E:$E,'CLV2'!$A:$A,'CLV2'!$F:$F)</f>
        <v>3.LEAFY VEGGIES</v>
      </c>
      <c r="AU1552" s="135" t="str">
        <f t="array" ref="AU1552">xlookup($E:$E,'CLV2'!$A:$A,'CLV2'!$G:$G)</f>
        <v>4.Rau Ăn Lá Thông Dụng</v>
      </c>
      <c r="AV1552" s="142"/>
      <c r="AW1552" s="143"/>
      <c r="AX1552" s="144"/>
    </row>
    <row r="1553" ht="22.5" customHeight="1">
      <c r="A1553" s="113"/>
      <c r="B1553" s="114">
        <v>46237.0</v>
      </c>
      <c r="C1553" s="115" t="s">
        <v>314</v>
      </c>
      <c r="D1553" s="116" t="str">
        <f>VLOOKUP(C1553,'DS ST'!A:B,2,0)</f>
        <v>A121</v>
      </c>
      <c r="E1553" s="117">
        <v>11323.0</v>
      </c>
      <c r="F1553" s="115" t="s">
        <v>6154</v>
      </c>
      <c r="G1553" s="115" t="s">
        <v>275</v>
      </c>
      <c r="H1553" s="118">
        <v>2.0</v>
      </c>
      <c r="I1553" s="118">
        <v>0.0</v>
      </c>
      <c r="J1553" s="119">
        <f t="shared" si="4"/>
        <v>2</v>
      </c>
      <c r="K1553" s="115" t="s">
        <v>6152</v>
      </c>
      <c r="L1553" s="121" t="str">
        <f t="shared" si="5"/>
        <v>PT160848911323</v>
      </c>
      <c r="M1553" s="219" t="s">
        <v>6153</v>
      </c>
      <c r="N1553" s="122"/>
      <c r="O1553" s="122"/>
      <c r="P1553" s="119">
        <f t="shared" si="6"/>
        <v>2</v>
      </c>
      <c r="Q1553" s="124"/>
      <c r="R1553" s="124"/>
      <c r="S1553" s="124"/>
      <c r="T1553" s="125"/>
      <c r="U1553" s="126" t="s">
        <v>697</v>
      </c>
      <c r="V1553" s="127" t="s">
        <v>1500</v>
      </c>
      <c r="W1553" s="129" t="str">
        <f t="shared" si="7"/>
        <v/>
      </c>
      <c r="X1553" s="129" t="str">
        <f t="shared" si="73"/>
        <v/>
      </c>
      <c r="Y1553" s="130" t="str">
        <f t="shared" si="91"/>
        <v>Chưa xác định</v>
      </c>
      <c r="Z1553" s="131" t="s">
        <v>3828</v>
      </c>
      <c r="AA1553" s="124"/>
      <c r="AB1553" s="132"/>
      <c r="AC1553" s="133"/>
      <c r="AD1553" s="134"/>
      <c r="AE1553" s="133"/>
      <c r="AF1553" s="135" t="str">
        <f t="array" ref="AF1553">xlookup($E:$E,'CLV2'!$A:$A,'CLV2'!E:E)</f>
        <v>2.VEGETABLES</v>
      </c>
      <c r="AG1553" s="135" t="str">
        <f t="shared" si="10"/>
        <v>Pack</v>
      </c>
      <c r="AH1553" s="136">
        <f t="shared" si="11"/>
        <v>1</v>
      </c>
      <c r="AI1553" s="137">
        <f t="array" ref="AI1553">XLOOKUP(E1553,'Đơn giá'!A:A,'Đơn giá'!D:D)</f>
        <v>30000</v>
      </c>
      <c r="AJ1553" s="138">
        <f t="shared" si="12"/>
        <v>60000</v>
      </c>
      <c r="AK1553" s="138">
        <f t="shared" si="13"/>
        <v>0</v>
      </c>
      <c r="AL1553" s="138">
        <f t="shared" si="14"/>
        <v>0</v>
      </c>
      <c r="AM1553" s="138">
        <f t="shared" si="15"/>
        <v>0</v>
      </c>
      <c r="AN1553" s="138">
        <f t="shared" si="16"/>
        <v>60000</v>
      </c>
      <c r="AO1553" s="139" t="str">
        <f t="array" ref="AO1553">XLOOKUP($D:$D,'DS ST'!$J:$J,'DS ST'!K:K)</f>
        <v>SC003242 - Võ Văn Phi Hùng</v>
      </c>
      <c r="AP1553" s="139" t="str">
        <f t="array" ref="AP1553">XLOOKUP($D:$D,'DS ST'!$J:$J,'DS ST'!L:L)</f>
        <v>Võ Thị Huệ</v>
      </c>
      <c r="AQ1553" s="139" t="str">
        <f t="array" ref="AQ1553">XLOOKUP($D:$D,'DS ST'!$J:$J,'DS ST'!M:M)</f>
        <v>HCM 029</v>
      </c>
      <c r="AR1553" s="140"/>
      <c r="AS1553" s="140"/>
      <c r="AT1553" s="135" t="str">
        <f t="array" ref="AT1553">xlookup($E:$E,'CLV2'!$A:$A,'CLV2'!$F:$F)</f>
        <v>3.LETTUCE, SNACKABLES</v>
      </c>
      <c r="AU1553" s="135" t="str">
        <f t="array" ref="AU1553">xlookup($E:$E,'CLV2'!$A:$A,'CLV2'!$G:$G)</f>
        <v>4.Cà Chua, Dưa Leo, Ớt Ngọt</v>
      </c>
      <c r="AV1553" s="142"/>
      <c r="AW1553" s="143"/>
      <c r="AX1553" s="144"/>
    </row>
    <row r="1554" ht="22.5" customHeight="1">
      <c r="A1554" s="113"/>
      <c r="B1554" s="114">
        <v>46237.0</v>
      </c>
      <c r="C1554" s="115" t="s">
        <v>314</v>
      </c>
      <c r="D1554" s="116" t="str">
        <f>VLOOKUP(C1554,'DS ST'!A:B,2,0)</f>
        <v>A121</v>
      </c>
      <c r="E1554" s="117">
        <v>11639.0</v>
      </c>
      <c r="F1554" s="115" t="s">
        <v>5458</v>
      </c>
      <c r="G1554" s="115" t="s">
        <v>275</v>
      </c>
      <c r="H1554" s="118">
        <v>2.0</v>
      </c>
      <c r="I1554" s="118">
        <v>0.0</v>
      </c>
      <c r="J1554" s="119">
        <f t="shared" si="4"/>
        <v>2</v>
      </c>
      <c r="K1554" s="115" t="s">
        <v>6152</v>
      </c>
      <c r="L1554" s="121" t="str">
        <f t="shared" si="5"/>
        <v>PT160848911639</v>
      </c>
      <c r="M1554" s="219" t="s">
        <v>6153</v>
      </c>
      <c r="N1554" s="122"/>
      <c r="O1554" s="122"/>
      <c r="P1554" s="119">
        <f t="shared" si="6"/>
        <v>2</v>
      </c>
      <c r="Q1554" s="124"/>
      <c r="R1554" s="124"/>
      <c r="S1554" s="124"/>
      <c r="T1554" s="125"/>
      <c r="U1554" s="126" t="s">
        <v>697</v>
      </c>
      <c r="V1554" s="127" t="s">
        <v>1500</v>
      </c>
      <c r="W1554" s="129" t="str">
        <f t="shared" si="7"/>
        <v/>
      </c>
      <c r="X1554" s="129" t="str">
        <f t="shared" si="73"/>
        <v/>
      </c>
      <c r="Y1554" s="130" t="str">
        <f t="shared" si="91"/>
        <v>Chưa xác định</v>
      </c>
      <c r="Z1554" s="131" t="s">
        <v>3828</v>
      </c>
      <c r="AA1554" s="124"/>
      <c r="AB1554" s="132"/>
      <c r="AC1554" s="133"/>
      <c r="AD1554" s="134"/>
      <c r="AE1554" s="133"/>
      <c r="AF1554" s="135" t="str">
        <f t="array" ref="AF1554">xlookup($E:$E,'CLV2'!$A:$A,'CLV2'!E:E)</f>
        <v>2.FRUITS</v>
      </c>
      <c r="AG1554" s="135" t="str">
        <f t="shared" si="10"/>
        <v>Pack</v>
      </c>
      <c r="AH1554" s="136">
        <f t="shared" si="11"/>
        <v>1</v>
      </c>
      <c r="AI1554" s="137">
        <f t="array" ref="AI1554">XLOOKUP(E1554,'Đơn giá'!A:A,'Đơn giá'!D:D)</f>
        <v>24000</v>
      </c>
      <c r="AJ1554" s="138">
        <f t="shared" si="12"/>
        <v>48000</v>
      </c>
      <c r="AK1554" s="138">
        <f t="shared" si="13"/>
        <v>0</v>
      </c>
      <c r="AL1554" s="138">
        <f t="shared" si="14"/>
        <v>0</v>
      </c>
      <c r="AM1554" s="138">
        <f t="shared" si="15"/>
        <v>0</v>
      </c>
      <c r="AN1554" s="138">
        <f t="shared" si="16"/>
        <v>48000</v>
      </c>
      <c r="AO1554" s="139" t="str">
        <f t="array" ref="AO1554">XLOOKUP($D:$D,'DS ST'!$J:$J,'DS ST'!K:K)</f>
        <v>SC003242 - Võ Văn Phi Hùng</v>
      </c>
      <c r="AP1554" s="139" t="str">
        <f t="array" ref="AP1554">XLOOKUP($D:$D,'DS ST'!$J:$J,'DS ST'!L:L)</f>
        <v>Võ Thị Huệ</v>
      </c>
      <c r="AQ1554" s="139" t="str">
        <f t="array" ref="AQ1554">XLOOKUP($D:$D,'DS ST'!$J:$J,'DS ST'!M:M)</f>
        <v>HCM 029</v>
      </c>
      <c r="AR1554" s="140"/>
      <c r="AS1554" s="140"/>
      <c r="AT1554" s="135" t="str">
        <f t="array" ref="AT1554">xlookup($E:$E,'CLV2'!$A:$A,'CLV2'!$F:$F)</f>
        <v>3.LOCAL FRUITS</v>
      </c>
      <c r="AU1554" s="135" t="str">
        <f t="array" ref="AU1554">xlookup($E:$E,'CLV2'!$A:$A,'CLV2'!$G:$G)</f>
        <v>4.Ổi</v>
      </c>
      <c r="AV1554" s="142"/>
      <c r="AW1554" s="143"/>
      <c r="AX1554" s="144"/>
    </row>
    <row r="1555" ht="22.5" customHeight="1">
      <c r="A1555" s="113"/>
      <c r="B1555" s="114">
        <v>46237.0</v>
      </c>
      <c r="C1555" s="115" t="s">
        <v>314</v>
      </c>
      <c r="D1555" s="116" t="str">
        <f>VLOOKUP(C1555,'DS ST'!A:B,2,0)</f>
        <v>A121</v>
      </c>
      <c r="E1555" s="117">
        <v>11668.0</v>
      </c>
      <c r="F1555" s="115" t="s">
        <v>2663</v>
      </c>
      <c r="G1555" s="115" t="s">
        <v>29</v>
      </c>
      <c r="H1555" s="118">
        <v>2.0</v>
      </c>
      <c r="I1555" s="118">
        <v>0.0</v>
      </c>
      <c r="J1555" s="119">
        <f t="shared" si="4"/>
        <v>2</v>
      </c>
      <c r="K1555" s="115" t="s">
        <v>6152</v>
      </c>
      <c r="L1555" s="121" t="str">
        <f t="shared" si="5"/>
        <v>PT160848911668</v>
      </c>
      <c r="M1555" s="219" t="s">
        <v>6153</v>
      </c>
      <c r="N1555" s="122"/>
      <c r="O1555" s="122"/>
      <c r="P1555" s="119">
        <f t="shared" si="6"/>
        <v>2</v>
      </c>
      <c r="Q1555" s="124"/>
      <c r="R1555" s="124"/>
      <c r="S1555" s="124"/>
      <c r="T1555" s="125"/>
      <c r="U1555" s="126" t="s">
        <v>697</v>
      </c>
      <c r="V1555" s="127" t="s">
        <v>1500</v>
      </c>
      <c r="W1555" s="129" t="str">
        <f t="shared" si="7"/>
        <v/>
      </c>
      <c r="X1555" s="129" t="str">
        <f t="shared" si="73"/>
        <v/>
      </c>
      <c r="Y1555" s="130" t="str">
        <f t="shared" si="91"/>
        <v>Chưa xác định</v>
      </c>
      <c r="Z1555" s="131" t="s">
        <v>3828</v>
      </c>
      <c r="AA1555" s="124"/>
      <c r="AB1555" s="132"/>
      <c r="AC1555" s="133"/>
      <c r="AD1555" s="134"/>
      <c r="AE1555" s="133"/>
      <c r="AF1555" s="135" t="str">
        <f t="array" ref="AF1555">xlookup($E:$E,'CLV2'!$A:$A,'CLV2'!E:E)</f>
        <v>2.VEGETABLES</v>
      </c>
      <c r="AG1555" s="135" t="str">
        <f t="shared" si="10"/>
        <v>Pack</v>
      </c>
      <c r="AH1555" s="136">
        <f t="shared" si="11"/>
        <v>1</v>
      </c>
      <c r="AI1555" s="137">
        <f t="array" ref="AI1555">XLOOKUP(E1555,'Đơn giá'!A:A,'Đơn giá'!D:D)</f>
        <v>17000</v>
      </c>
      <c r="AJ1555" s="138">
        <f t="shared" si="12"/>
        <v>34000</v>
      </c>
      <c r="AK1555" s="138">
        <f t="shared" si="13"/>
        <v>0</v>
      </c>
      <c r="AL1555" s="138">
        <f t="shared" si="14"/>
        <v>0</v>
      </c>
      <c r="AM1555" s="138">
        <f t="shared" si="15"/>
        <v>0</v>
      </c>
      <c r="AN1555" s="138">
        <f t="shared" si="16"/>
        <v>34000</v>
      </c>
      <c r="AO1555" s="139" t="str">
        <f t="array" ref="AO1555">XLOOKUP($D:$D,'DS ST'!$J:$J,'DS ST'!K:K)</f>
        <v>SC003242 - Võ Văn Phi Hùng</v>
      </c>
      <c r="AP1555" s="139" t="str">
        <f t="array" ref="AP1555">XLOOKUP($D:$D,'DS ST'!$J:$J,'DS ST'!L:L)</f>
        <v>Võ Thị Huệ</v>
      </c>
      <c r="AQ1555" s="139" t="str">
        <f t="array" ref="AQ1555">XLOOKUP($D:$D,'DS ST'!$J:$J,'DS ST'!M:M)</f>
        <v>HCM 029</v>
      </c>
      <c r="AR1555" s="140"/>
      <c r="AS1555" s="140"/>
      <c r="AT1555" s="135" t="str">
        <f t="array" ref="AT1555">xlookup($E:$E,'CLV2'!$A:$A,'CLV2'!$F:$F)</f>
        <v>3.LEAFY VEGGIES</v>
      </c>
      <c r="AU1555" s="135" t="str">
        <f t="array" ref="AU1555">xlookup($E:$E,'CLV2'!$A:$A,'CLV2'!$G:$G)</f>
        <v>4.Rau Ăn Thân, Lá Khác</v>
      </c>
      <c r="AV1555" s="142"/>
      <c r="AW1555" s="143"/>
      <c r="AX1555" s="144"/>
    </row>
    <row r="1556" ht="22.5" customHeight="1">
      <c r="A1556" s="113"/>
      <c r="B1556" s="114">
        <v>46237.0</v>
      </c>
      <c r="C1556" s="115" t="s">
        <v>314</v>
      </c>
      <c r="D1556" s="116" t="str">
        <f>VLOOKUP(C1556,'DS ST'!A:B,2,0)</f>
        <v>A121</v>
      </c>
      <c r="E1556" s="117">
        <v>11689.0</v>
      </c>
      <c r="F1556" s="115" t="s">
        <v>2643</v>
      </c>
      <c r="G1556" s="115" t="s">
        <v>116</v>
      </c>
      <c r="H1556" s="118">
        <v>5.0</v>
      </c>
      <c r="I1556" s="118">
        <v>0.0</v>
      </c>
      <c r="J1556" s="119">
        <f t="shared" si="4"/>
        <v>5</v>
      </c>
      <c r="K1556" s="115" t="s">
        <v>6152</v>
      </c>
      <c r="L1556" s="121" t="str">
        <f t="shared" si="5"/>
        <v>PT160848911689</v>
      </c>
      <c r="M1556" s="219" t="s">
        <v>6153</v>
      </c>
      <c r="N1556" s="122"/>
      <c r="O1556" s="122"/>
      <c r="P1556" s="119">
        <f t="shared" si="6"/>
        <v>5</v>
      </c>
      <c r="Q1556" s="124"/>
      <c r="R1556" s="124"/>
      <c r="S1556" s="124"/>
      <c r="T1556" s="125"/>
      <c r="U1556" s="126" t="s">
        <v>697</v>
      </c>
      <c r="V1556" s="127" t="s">
        <v>1500</v>
      </c>
      <c r="W1556" s="129" t="str">
        <f t="shared" si="7"/>
        <v/>
      </c>
      <c r="X1556" s="129" t="str">
        <f t="shared" si="73"/>
        <v/>
      </c>
      <c r="Y1556" s="130" t="str">
        <f t="shared" si="91"/>
        <v>Chưa xác định</v>
      </c>
      <c r="Z1556" s="131" t="s">
        <v>3828</v>
      </c>
      <c r="AA1556" s="124"/>
      <c r="AB1556" s="132"/>
      <c r="AC1556" s="133"/>
      <c r="AD1556" s="134"/>
      <c r="AE1556" s="133"/>
      <c r="AF1556" s="135" t="str">
        <f t="array" ref="AF1556">xlookup($E:$E,'CLV2'!$A:$A,'CLV2'!E:E)</f>
        <v>2.VEGETABLES</v>
      </c>
      <c r="AG1556" s="135" t="str">
        <f t="shared" si="10"/>
        <v>Pack</v>
      </c>
      <c r="AH1556" s="136">
        <f t="shared" si="11"/>
        <v>1</v>
      </c>
      <c r="AI1556" s="137">
        <f t="array" ref="AI1556">XLOOKUP(E1556,'Đơn giá'!A:A,'Đơn giá'!D:D)</f>
        <v>8000</v>
      </c>
      <c r="AJ1556" s="138">
        <f t="shared" si="12"/>
        <v>40000</v>
      </c>
      <c r="AK1556" s="138">
        <f t="shared" si="13"/>
        <v>0</v>
      </c>
      <c r="AL1556" s="138">
        <f t="shared" si="14"/>
        <v>0</v>
      </c>
      <c r="AM1556" s="138">
        <f t="shared" si="15"/>
        <v>0</v>
      </c>
      <c r="AN1556" s="138">
        <f t="shared" si="16"/>
        <v>40000</v>
      </c>
      <c r="AO1556" s="139" t="str">
        <f t="array" ref="AO1556">XLOOKUP($D:$D,'DS ST'!$J:$J,'DS ST'!K:K)</f>
        <v>SC003242 - Võ Văn Phi Hùng</v>
      </c>
      <c r="AP1556" s="139" t="str">
        <f t="array" ref="AP1556">XLOOKUP($D:$D,'DS ST'!$J:$J,'DS ST'!L:L)</f>
        <v>Võ Thị Huệ</v>
      </c>
      <c r="AQ1556" s="139" t="str">
        <f t="array" ref="AQ1556">XLOOKUP($D:$D,'DS ST'!$J:$J,'DS ST'!M:M)</f>
        <v>HCM 029</v>
      </c>
      <c r="AR1556" s="140"/>
      <c r="AS1556" s="140"/>
      <c r="AT1556" s="135" t="str">
        <f t="array" ref="AT1556">xlookup($E:$E,'CLV2'!$A:$A,'CLV2'!$F:$F)</f>
        <v>3.ROOT VEGGIES</v>
      </c>
      <c r="AU1556" s="135" t="str">
        <f t="array" ref="AU1556">xlookup($E:$E,'CLV2'!$A:$A,'CLV2'!$G:$G)</f>
        <v>4.Các Loại Củ Khác</v>
      </c>
      <c r="AV1556" s="142"/>
      <c r="AW1556" s="143"/>
      <c r="AX1556" s="144"/>
    </row>
    <row r="1557" ht="22.5" customHeight="1">
      <c r="A1557" s="113"/>
      <c r="B1557" s="114">
        <v>46237.0</v>
      </c>
      <c r="C1557" s="115" t="s">
        <v>314</v>
      </c>
      <c r="D1557" s="116" t="str">
        <f>VLOOKUP(C1557,'DS ST'!A:B,2,0)</f>
        <v>A121</v>
      </c>
      <c r="E1557" s="117">
        <v>8.938568878002E12</v>
      </c>
      <c r="F1557" s="115" t="s">
        <v>1488</v>
      </c>
      <c r="G1557" s="115" t="s">
        <v>56</v>
      </c>
      <c r="H1557" s="118">
        <v>5.0</v>
      </c>
      <c r="I1557" s="118">
        <v>0.0</v>
      </c>
      <c r="J1557" s="119">
        <f t="shared" si="4"/>
        <v>5</v>
      </c>
      <c r="K1557" s="115" t="s">
        <v>6152</v>
      </c>
      <c r="L1557" s="121" t="str">
        <f t="shared" si="5"/>
        <v>PT16084898938568878002</v>
      </c>
      <c r="M1557" s="219" t="s">
        <v>6153</v>
      </c>
      <c r="N1557" s="122"/>
      <c r="O1557" s="122"/>
      <c r="P1557" s="119">
        <f t="shared" si="6"/>
        <v>5</v>
      </c>
      <c r="Q1557" s="124"/>
      <c r="R1557" s="124"/>
      <c r="S1557" s="124"/>
      <c r="T1557" s="125"/>
      <c r="U1557" s="126" t="s">
        <v>697</v>
      </c>
      <c r="V1557" s="127" t="s">
        <v>1500</v>
      </c>
      <c r="W1557" s="129" t="str">
        <f t="shared" si="7"/>
        <v/>
      </c>
      <c r="X1557" s="129" t="str">
        <f t="shared" si="73"/>
        <v/>
      </c>
      <c r="Y1557" s="130" t="str">
        <f t="shared" si="91"/>
        <v>Chưa xác định</v>
      </c>
      <c r="Z1557" s="131" t="s">
        <v>3828</v>
      </c>
      <c r="AA1557" s="124"/>
      <c r="AB1557" s="132"/>
      <c r="AC1557" s="133"/>
      <c r="AD1557" s="134"/>
      <c r="AE1557" s="133"/>
      <c r="AF1557" s="135" t="str">
        <f t="array" ref="AF1557">xlookup($E:$E,'CLV2'!$A:$A,'CLV2'!E:E)</f>
        <v>#N/A</v>
      </c>
      <c r="AG1557" s="135" t="str">
        <f t="shared" si="10"/>
        <v>Pack</v>
      </c>
      <c r="AH1557" s="136">
        <f t="shared" si="11"/>
        <v>1</v>
      </c>
      <c r="AI1557" s="137" t="str">
        <f t="array" ref="AI1557">XLOOKUP(E1557,'Đơn giá'!A:A,'Đơn giá'!D:D)</f>
        <v>#N/A</v>
      </c>
      <c r="AJ1557" s="138" t="str">
        <f t="shared" si="12"/>
        <v>#N/A</v>
      </c>
      <c r="AK1557" s="138">
        <f t="shared" si="13"/>
        <v>0</v>
      </c>
      <c r="AL1557" s="138">
        <f t="shared" si="14"/>
        <v>0</v>
      </c>
      <c r="AM1557" s="138">
        <f t="shared" si="15"/>
        <v>0</v>
      </c>
      <c r="AN1557" s="138" t="str">
        <f t="shared" si="16"/>
        <v>#N/A</v>
      </c>
      <c r="AO1557" s="139" t="str">
        <f t="array" ref="AO1557">XLOOKUP($D:$D,'DS ST'!$J:$J,'DS ST'!K:K)</f>
        <v>SC003242 - Võ Văn Phi Hùng</v>
      </c>
      <c r="AP1557" s="139" t="str">
        <f t="array" ref="AP1557">XLOOKUP($D:$D,'DS ST'!$J:$J,'DS ST'!L:L)</f>
        <v>Võ Thị Huệ</v>
      </c>
      <c r="AQ1557" s="139" t="str">
        <f t="array" ref="AQ1557">XLOOKUP($D:$D,'DS ST'!$J:$J,'DS ST'!M:M)</f>
        <v>HCM 029</v>
      </c>
      <c r="AR1557" s="140"/>
      <c r="AS1557" s="140"/>
      <c r="AT1557" s="135" t="str">
        <f t="array" ref="AT1557">xlookup($E:$E,'CLV2'!$A:$A,'CLV2'!$F:$F)</f>
        <v>#N/A</v>
      </c>
      <c r="AU1557" s="135" t="str">
        <f t="array" ref="AU1557">xlookup($E:$E,'CLV2'!$A:$A,'CLV2'!$G:$G)</f>
        <v>#N/A</v>
      </c>
      <c r="AV1557" s="142"/>
      <c r="AW1557" s="143"/>
      <c r="AX1557" s="144"/>
    </row>
    <row r="1558" ht="22.5" customHeight="1">
      <c r="A1558" s="113"/>
      <c r="B1558" s="114">
        <v>46237.0</v>
      </c>
      <c r="C1558" s="115" t="s">
        <v>314</v>
      </c>
      <c r="D1558" s="116" t="str">
        <f>VLOOKUP(C1558,'DS ST'!A:B,2,0)</f>
        <v>A121</v>
      </c>
      <c r="E1558" s="117">
        <v>8.938513029442E12</v>
      </c>
      <c r="F1558" s="115" t="s">
        <v>94</v>
      </c>
      <c r="G1558" s="115" t="s">
        <v>95</v>
      </c>
      <c r="H1558" s="118">
        <v>8.0</v>
      </c>
      <c r="I1558" s="118">
        <v>0.0</v>
      </c>
      <c r="J1558" s="119">
        <f t="shared" si="4"/>
        <v>8</v>
      </c>
      <c r="K1558" s="115" t="s">
        <v>6152</v>
      </c>
      <c r="L1558" s="121" t="str">
        <f t="shared" si="5"/>
        <v>PT16084898938513029442</v>
      </c>
      <c r="M1558" s="219" t="s">
        <v>6153</v>
      </c>
      <c r="N1558" s="122"/>
      <c r="O1558" s="122"/>
      <c r="P1558" s="119">
        <f t="shared" si="6"/>
        <v>8</v>
      </c>
      <c r="Q1558" s="124"/>
      <c r="R1558" s="124"/>
      <c r="S1558" s="124"/>
      <c r="T1558" s="125"/>
      <c r="U1558" s="126" t="s">
        <v>697</v>
      </c>
      <c r="V1558" s="127" t="s">
        <v>1500</v>
      </c>
      <c r="W1558" s="129" t="str">
        <f t="shared" si="7"/>
        <v/>
      </c>
      <c r="X1558" s="129" t="str">
        <f t="shared" si="73"/>
        <v/>
      </c>
      <c r="Y1558" s="130" t="str">
        <f t="shared" si="91"/>
        <v>Chưa xác định</v>
      </c>
      <c r="Z1558" s="131" t="s">
        <v>3828</v>
      </c>
      <c r="AA1558" s="124"/>
      <c r="AB1558" s="132"/>
      <c r="AC1558" s="133"/>
      <c r="AD1558" s="134"/>
      <c r="AE1558" s="133"/>
      <c r="AF1558" s="135" t="str">
        <f t="array" ref="AF1558">xlookup($E:$E,'CLV2'!$A:$A,'CLV2'!E:E)</f>
        <v>2.EGGS</v>
      </c>
      <c r="AG1558" s="135" t="str">
        <f t="shared" si="10"/>
        <v>Pack</v>
      </c>
      <c r="AH1558" s="136">
        <f t="shared" si="11"/>
        <v>1</v>
      </c>
      <c r="AI1558" s="137">
        <f t="array" ref="AI1558">XLOOKUP(E1558,'Đơn giá'!A:A,'Đơn giá'!D:D)</f>
        <v>30600</v>
      </c>
      <c r="AJ1558" s="138">
        <f t="shared" si="12"/>
        <v>244800</v>
      </c>
      <c r="AK1558" s="138">
        <f t="shared" si="13"/>
        <v>0</v>
      </c>
      <c r="AL1558" s="138">
        <f t="shared" si="14"/>
        <v>0</v>
      </c>
      <c r="AM1558" s="138">
        <f t="shared" si="15"/>
        <v>0</v>
      </c>
      <c r="AN1558" s="138">
        <f t="shared" si="16"/>
        <v>244800</v>
      </c>
      <c r="AO1558" s="139" t="str">
        <f t="array" ref="AO1558">XLOOKUP($D:$D,'DS ST'!$J:$J,'DS ST'!K:K)</f>
        <v>SC003242 - Võ Văn Phi Hùng</v>
      </c>
      <c r="AP1558" s="139" t="str">
        <f t="array" ref="AP1558">XLOOKUP($D:$D,'DS ST'!$J:$J,'DS ST'!L:L)</f>
        <v>Võ Thị Huệ</v>
      </c>
      <c r="AQ1558" s="139" t="str">
        <f t="array" ref="AQ1558">XLOOKUP($D:$D,'DS ST'!$J:$J,'DS ST'!M:M)</f>
        <v>HCM 029</v>
      </c>
      <c r="AR1558" s="140"/>
      <c r="AS1558" s="140"/>
      <c r="AT1558" s="135" t="str">
        <f t="array" ref="AT1558">xlookup($E:$E,'CLV2'!$A:$A,'CLV2'!$F:$F)</f>
        <v>3.FRESH EGGS</v>
      </c>
      <c r="AU1558" s="135" t="str">
        <f t="array" ref="AU1558">xlookup($E:$E,'CLV2'!$A:$A,'CLV2'!$G:$G)</f>
        <v>4.Trứng Gà Công Nghiệp</v>
      </c>
      <c r="AV1558" s="142"/>
      <c r="AW1558" s="143"/>
      <c r="AX1558" s="144"/>
    </row>
    <row r="1559" ht="22.5" customHeight="1">
      <c r="A1559" s="113"/>
      <c r="B1559" s="114">
        <v>46237.0</v>
      </c>
      <c r="C1559" s="115" t="s">
        <v>314</v>
      </c>
      <c r="D1559" s="116" t="str">
        <f>VLOOKUP(C1559,'DS ST'!A:B,2,0)</f>
        <v>A121</v>
      </c>
      <c r="E1559" s="117">
        <v>8.938525767738E12</v>
      </c>
      <c r="F1559" s="115" t="s">
        <v>1477</v>
      </c>
      <c r="G1559" s="115" t="s">
        <v>29</v>
      </c>
      <c r="H1559" s="118">
        <v>2.0</v>
      </c>
      <c r="I1559" s="118">
        <v>0.0</v>
      </c>
      <c r="J1559" s="119">
        <f t="shared" si="4"/>
        <v>2</v>
      </c>
      <c r="K1559" s="115" t="s">
        <v>6152</v>
      </c>
      <c r="L1559" s="121" t="str">
        <f t="shared" si="5"/>
        <v>PT16084898938525767738</v>
      </c>
      <c r="M1559" s="219" t="s">
        <v>6153</v>
      </c>
      <c r="N1559" s="122"/>
      <c r="O1559" s="122"/>
      <c r="P1559" s="119">
        <f t="shared" si="6"/>
        <v>2</v>
      </c>
      <c r="Q1559" s="124"/>
      <c r="R1559" s="124"/>
      <c r="S1559" s="124"/>
      <c r="T1559" s="125"/>
      <c r="U1559" s="126" t="s">
        <v>697</v>
      </c>
      <c r="V1559" s="127" t="s">
        <v>1500</v>
      </c>
      <c r="W1559" s="129" t="str">
        <f t="shared" si="7"/>
        <v/>
      </c>
      <c r="X1559" s="129" t="str">
        <f t="shared" si="73"/>
        <v/>
      </c>
      <c r="Y1559" s="130" t="str">
        <f t="shared" si="91"/>
        <v>Chưa xác định</v>
      </c>
      <c r="Z1559" s="131" t="s">
        <v>3828</v>
      </c>
      <c r="AA1559" s="124"/>
      <c r="AB1559" s="132"/>
      <c r="AC1559" s="133"/>
      <c r="AD1559" s="134"/>
      <c r="AE1559" s="133"/>
      <c r="AF1559" s="135" t="str">
        <f t="array" ref="AF1559">xlookup($E:$E,'CLV2'!$A:$A,'CLV2'!E:E)</f>
        <v>2.VEGETABLES</v>
      </c>
      <c r="AG1559" s="135" t="str">
        <f t="shared" si="10"/>
        <v>Pack</v>
      </c>
      <c r="AH1559" s="136">
        <f t="shared" si="11"/>
        <v>1</v>
      </c>
      <c r="AI1559" s="137">
        <f t="array" ref="AI1559">XLOOKUP(E1559,'Đơn giá'!A:A,'Đơn giá'!D:D)</f>
        <v>4500</v>
      </c>
      <c r="AJ1559" s="138">
        <f t="shared" si="12"/>
        <v>9000</v>
      </c>
      <c r="AK1559" s="138">
        <f t="shared" si="13"/>
        <v>0</v>
      </c>
      <c r="AL1559" s="138">
        <f t="shared" si="14"/>
        <v>0</v>
      </c>
      <c r="AM1559" s="138">
        <f t="shared" si="15"/>
        <v>0</v>
      </c>
      <c r="AN1559" s="138">
        <f t="shared" si="16"/>
        <v>9000</v>
      </c>
      <c r="AO1559" s="139" t="str">
        <f t="array" ref="AO1559">XLOOKUP($D:$D,'DS ST'!$J:$J,'DS ST'!K:K)</f>
        <v>SC003242 - Võ Văn Phi Hùng</v>
      </c>
      <c r="AP1559" s="139" t="str">
        <f t="array" ref="AP1559">XLOOKUP($D:$D,'DS ST'!$J:$J,'DS ST'!L:L)</f>
        <v>Võ Thị Huệ</v>
      </c>
      <c r="AQ1559" s="139" t="str">
        <f t="array" ref="AQ1559">XLOOKUP($D:$D,'DS ST'!$J:$J,'DS ST'!M:M)</f>
        <v>HCM 029</v>
      </c>
      <c r="AR1559" s="140"/>
      <c r="AS1559" s="140"/>
      <c r="AT1559" s="135" t="str">
        <f t="array" ref="AT1559">xlookup($E:$E,'CLV2'!$A:$A,'CLV2'!$F:$F)</f>
        <v>3.HERBS</v>
      </c>
      <c r="AU1559" s="135" t="str">
        <f t="array" ref="AU1559">xlookup($E:$E,'CLV2'!$A:$A,'CLV2'!$G:$G)</f>
        <v>4.Rau Thơm, Rau Nêm</v>
      </c>
      <c r="AV1559" s="142"/>
      <c r="AW1559" s="143"/>
      <c r="AX1559" s="144"/>
    </row>
    <row r="1560" ht="22.5" customHeight="1">
      <c r="A1560" s="113"/>
      <c r="B1560" s="114">
        <v>46237.0</v>
      </c>
      <c r="C1560" s="115" t="s">
        <v>314</v>
      </c>
      <c r="D1560" s="116" t="str">
        <f>VLOOKUP(C1560,'DS ST'!A:B,2,0)</f>
        <v>A121</v>
      </c>
      <c r="E1560" s="117">
        <v>8.93611440011E12</v>
      </c>
      <c r="F1560" s="115" t="s">
        <v>1370</v>
      </c>
      <c r="G1560" s="115" t="s">
        <v>29</v>
      </c>
      <c r="H1560" s="118">
        <v>3.0</v>
      </c>
      <c r="I1560" s="118">
        <v>0.0</v>
      </c>
      <c r="J1560" s="119">
        <f t="shared" si="4"/>
        <v>3</v>
      </c>
      <c r="K1560" s="115" t="s">
        <v>6152</v>
      </c>
      <c r="L1560" s="121" t="str">
        <f t="shared" si="5"/>
        <v>PT16084898936114400110</v>
      </c>
      <c r="M1560" s="219" t="s">
        <v>6153</v>
      </c>
      <c r="N1560" s="122"/>
      <c r="O1560" s="122"/>
      <c r="P1560" s="119">
        <f t="shared" si="6"/>
        <v>3</v>
      </c>
      <c r="Q1560" s="124"/>
      <c r="R1560" s="124"/>
      <c r="S1560" s="124"/>
      <c r="T1560" s="125"/>
      <c r="U1560" s="126" t="s">
        <v>697</v>
      </c>
      <c r="V1560" s="127" t="s">
        <v>1500</v>
      </c>
      <c r="W1560" s="129" t="str">
        <f t="shared" si="7"/>
        <v/>
      </c>
      <c r="X1560" s="129" t="str">
        <f t="shared" si="73"/>
        <v/>
      </c>
      <c r="Y1560" s="130" t="str">
        <f t="shared" si="91"/>
        <v>Chưa xác định</v>
      </c>
      <c r="Z1560" s="131" t="s">
        <v>3828</v>
      </c>
      <c r="AA1560" s="124"/>
      <c r="AB1560" s="132"/>
      <c r="AC1560" s="133"/>
      <c r="AD1560" s="134"/>
      <c r="AE1560" s="133"/>
      <c r="AF1560" s="135" t="str">
        <f t="array" ref="AF1560">xlookup($E:$E,'CLV2'!$A:$A,'CLV2'!E:E)</f>
        <v>2.VEGETABLES</v>
      </c>
      <c r="AG1560" s="135" t="str">
        <f t="shared" si="10"/>
        <v>Pack</v>
      </c>
      <c r="AH1560" s="136">
        <f t="shared" si="11"/>
        <v>1</v>
      </c>
      <c r="AI1560" s="137">
        <f t="array" ref="AI1560">XLOOKUP(E1560,'Đơn giá'!A:A,'Đơn giá'!D:D)</f>
        <v>24000</v>
      </c>
      <c r="AJ1560" s="138">
        <f t="shared" si="12"/>
        <v>72000</v>
      </c>
      <c r="AK1560" s="138">
        <f t="shared" si="13"/>
        <v>0</v>
      </c>
      <c r="AL1560" s="138">
        <f t="shared" si="14"/>
        <v>0</v>
      </c>
      <c r="AM1560" s="138">
        <f t="shared" si="15"/>
        <v>0</v>
      </c>
      <c r="AN1560" s="138">
        <f t="shared" si="16"/>
        <v>72000</v>
      </c>
      <c r="AO1560" s="139" t="str">
        <f t="array" ref="AO1560">XLOOKUP($D:$D,'DS ST'!$J:$J,'DS ST'!K:K)</f>
        <v>SC003242 - Võ Văn Phi Hùng</v>
      </c>
      <c r="AP1560" s="139" t="str">
        <f t="array" ref="AP1560">XLOOKUP($D:$D,'DS ST'!$J:$J,'DS ST'!L:L)</f>
        <v>Võ Thị Huệ</v>
      </c>
      <c r="AQ1560" s="139" t="str">
        <f t="array" ref="AQ1560">XLOOKUP($D:$D,'DS ST'!$J:$J,'DS ST'!M:M)</f>
        <v>HCM 029</v>
      </c>
      <c r="AR1560" s="140"/>
      <c r="AS1560" s="140"/>
      <c r="AT1560" s="135" t="str">
        <f t="array" ref="AT1560">xlookup($E:$E,'CLV2'!$A:$A,'CLV2'!$F:$F)</f>
        <v>3.LEAFY VEGGIES</v>
      </c>
      <c r="AU1560" s="135" t="str">
        <f t="array" ref="AU1560">xlookup($E:$E,'CLV2'!$A:$A,'CLV2'!$G:$G)</f>
        <v>4.Rau Cải</v>
      </c>
      <c r="AV1560" s="142"/>
      <c r="AW1560" s="143"/>
      <c r="AX1560" s="144"/>
    </row>
    <row r="1561" ht="22.5" customHeight="1">
      <c r="A1561" s="113"/>
      <c r="B1561" s="114">
        <v>46237.0</v>
      </c>
      <c r="C1561" s="115" t="s">
        <v>314</v>
      </c>
      <c r="D1561" s="116" t="str">
        <f>VLOOKUP(C1561,'DS ST'!A:B,2,0)</f>
        <v>A121</v>
      </c>
      <c r="E1561" s="117">
        <v>8.936210960631E12</v>
      </c>
      <c r="F1561" s="115" t="s">
        <v>1424</v>
      </c>
      <c r="G1561" s="115" t="s">
        <v>29</v>
      </c>
      <c r="H1561" s="118">
        <v>3.0</v>
      </c>
      <c r="I1561" s="118">
        <v>0.0</v>
      </c>
      <c r="J1561" s="119">
        <f t="shared" si="4"/>
        <v>3</v>
      </c>
      <c r="K1561" s="115" t="s">
        <v>6152</v>
      </c>
      <c r="L1561" s="121" t="str">
        <f t="shared" si="5"/>
        <v>PT16084898936210960631</v>
      </c>
      <c r="M1561" s="219" t="s">
        <v>6153</v>
      </c>
      <c r="N1561" s="122"/>
      <c r="O1561" s="122"/>
      <c r="P1561" s="119">
        <f t="shared" si="6"/>
        <v>3</v>
      </c>
      <c r="Q1561" s="124"/>
      <c r="R1561" s="124"/>
      <c r="S1561" s="124"/>
      <c r="T1561" s="125"/>
      <c r="U1561" s="126" t="s">
        <v>697</v>
      </c>
      <c r="V1561" s="127" t="s">
        <v>1500</v>
      </c>
      <c r="W1561" s="129" t="str">
        <f t="shared" si="7"/>
        <v/>
      </c>
      <c r="X1561" s="129" t="str">
        <f t="shared" si="73"/>
        <v/>
      </c>
      <c r="Y1561" s="130" t="str">
        <f t="shared" si="91"/>
        <v>Chưa xác định</v>
      </c>
      <c r="Z1561" s="131" t="s">
        <v>3828</v>
      </c>
      <c r="AA1561" s="124"/>
      <c r="AB1561" s="132"/>
      <c r="AC1561" s="133"/>
      <c r="AD1561" s="134"/>
      <c r="AE1561" s="133"/>
      <c r="AF1561" s="135" t="str">
        <f t="array" ref="AF1561">xlookup($E:$E,'CLV2'!$A:$A,'CLV2'!E:E)</f>
        <v>2.VEGETABLES</v>
      </c>
      <c r="AG1561" s="135" t="str">
        <f t="shared" si="10"/>
        <v>Pack</v>
      </c>
      <c r="AH1561" s="136">
        <f t="shared" si="11"/>
        <v>1</v>
      </c>
      <c r="AI1561" s="137">
        <f t="array" ref="AI1561">XLOOKUP(E1561,'Đơn giá'!A:A,'Đơn giá'!D:D)</f>
        <v>51000</v>
      </c>
      <c r="AJ1561" s="138">
        <f t="shared" si="12"/>
        <v>153000</v>
      </c>
      <c r="AK1561" s="138">
        <f t="shared" si="13"/>
        <v>0</v>
      </c>
      <c r="AL1561" s="138">
        <f t="shared" si="14"/>
        <v>0</v>
      </c>
      <c r="AM1561" s="138">
        <f t="shared" si="15"/>
        <v>0</v>
      </c>
      <c r="AN1561" s="138">
        <f t="shared" si="16"/>
        <v>153000</v>
      </c>
      <c r="AO1561" s="139" t="str">
        <f t="array" ref="AO1561">XLOOKUP($D:$D,'DS ST'!$J:$J,'DS ST'!K:K)</f>
        <v>SC003242 - Võ Văn Phi Hùng</v>
      </c>
      <c r="AP1561" s="139" t="str">
        <f t="array" ref="AP1561">XLOOKUP($D:$D,'DS ST'!$J:$J,'DS ST'!L:L)</f>
        <v>Võ Thị Huệ</v>
      </c>
      <c r="AQ1561" s="139" t="str">
        <f t="array" ref="AQ1561">XLOOKUP($D:$D,'DS ST'!$J:$J,'DS ST'!M:M)</f>
        <v>HCM 029</v>
      </c>
      <c r="AR1561" s="140"/>
      <c r="AS1561" s="140"/>
      <c r="AT1561" s="135" t="str">
        <f t="array" ref="AT1561">xlookup($E:$E,'CLV2'!$A:$A,'CLV2'!$F:$F)</f>
        <v>3.MUSHROOM</v>
      </c>
      <c r="AU1561" s="135" t="str">
        <f t="array" ref="AU1561">xlookup($E:$E,'CLV2'!$A:$A,'CLV2'!$G:$G)</f>
        <v>4.Nấm Tai</v>
      </c>
      <c r="AV1561" s="142"/>
      <c r="AW1561" s="143"/>
      <c r="AX1561" s="144"/>
    </row>
    <row r="1562" ht="22.5" customHeight="1">
      <c r="A1562" s="113"/>
      <c r="B1562" s="114">
        <v>46237.0</v>
      </c>
      <c r="C1562" s="115" t="s">
        <v>314</v>
      </c>
      <c r="D1562" s="116" t="str">
        <f>VLOOKUP(C1562,'DS ST'!A:B,2,0)</f>
        <v>A121</v>
      </c>
      <c r="E1562" s="117">
        <v>8.936210960983E12</v>
      </c>
      <c r="F1562" s="115" t="s">
        <v>4029</v>
      </c>
      <c r="G1562" s="115" t="s">
        <v>836</v>
      </c>
      <c r="H1562" s="118">
        <v>1.0</v>
      </c>
      <c r="I1562" s="118">
        <v>0.0</v>
      </c>
      <c r="J1562" s="119">
        <f t="shared" si="4"/>
        <v>1</v>
      </c>
      <c r="K1562" s="115" t="s">
        <v>6152</v>
      </c>
      <c r="L1562" s="121" t="str">
        <f t="shared" si="5"/>
        <v>PT16084898936210960983</v>
      </c>
      <c r="M1562" s="219" t="s">
        <v>6153</v>
      </c>
      <c r="N1562" s="122"/>
      <c r="O1562" s="122"/>
      <c r="P1562" s="119">
        <f t="shared" si="6"/>
        <v>1</v>
      </c>
      <c r="Q1562" s="124"/>
      <c r="R1562" s="124"/>
      <c r="S1562" s="124"/>
      <c r="T1562" s="125"/>
      <c r="U1562" s="126" t="s">
        <v>697</v>
      </c>
      <c r="V1562" s="127" t="s">
        <v>1500</v>
      </c>
      <c r="W1562" s="129" t="str">
        <f t="shared" si="7"/>
        <v/>
      </c>
      <c r="X1562" s="129" t="str">
        <f t="shared" si="73"/>
        <v/>
      </c>
      <c r="Y1562" s="130" t="str">
        <f t="shared" si="91"/>
        <v>Chưa xác định</v>
      </c>
      <c r="Z1562" s="131" t="s">
        <v>3828</v>
      </c>
      <c r="AA1562" s="124"/>
      <c r="AB1562" s="132"/>
      <c r="AC1562" s="133"/>
      <c r="AD1562" s="134"/>
      <c r="AE1562" s="133"/>
      <c r="AF1562" s="135" t="str">
        <f t="array" ref="AF1562">xlookup($E:$E,'CLV2'!$A:$A,'CLV2'!E:E)</f>
        <v>2.VEGETABLES</v>
      </c>
      <c r="AG1562" s="135" t="str">
        <f t="shared" si="10"/>
        <v>Pack</v>
      </c>
      <c r="AH1562" s="136">
        <f t="shared" si="11"/>
        <v>1</v>
      </c>
      <c r="AI1562" s="137">
        <f t="array" ref="AI1562">XLOOKUP(E1562,'Đơn giá'!A:A,'Đơn giá'!D:D)</f>
        <v>20700</v>
      </c>
      <c r="AJ1562" s="138">
        <f t="shared" si="12"/>
        <v>20700</v>
      </c>
      <c r="AK1562" s="138">
        <f t="shared" si="13"/>
        <v>0</v>
      </c>
      <c r="AL1562" s="138">
        <f t="shared" si="14"/>
        <v>0</v>
      </c>
      <c r="AM1562" s="138">
        <f t="shared" si="15"/>
        <v>0</v>
      </c>
      <c r="AN1562" s="138">
        <f t="shared" si="16"/>
        <v>20700</v>
      </c>
      <c r="AO1562" s="139" t="str">
        <f t="array" ref="AO1562">XLOOKUP($D:$D,'DS ST'!$J:$J,'DS ST'!K:K)</f>
        <v>SC003242 - Võ Văn Phi Hùng</v>
      </c>
      <c r="AP1562" s="139" t="str">
        <f t="array" ref="AP1562">XLOOKUP($D:$D,'DS ST'!$J:$J,'DS ST'!L:L)</f>
        <v>Võ Thị Huệ</v>
      </c>
      <c r="AQ1562" s="139" t="str">
        <f t="array" ref="AQ1562">XLOOKUP($D:$D,'DS ST'!$J:$J,'DS ST'!M:M)</f>
        <v>HCM 029</v>
      </c>
      <c r="AR1562" s="140"/>
      <c r="AS1562" s="140"/>
      <c r="AT1562" s="135" t="str">
        <f t="array" ref="AT1562">xlookup($E:$E,'CLV2'!$A:$A,'CLV2'!$F:$F)</f>
        <v>3.MUSHROOM</v>
      </c>
      <c r="AU1562" s="135" t="str">
        <f t="array" ref="AU1562">xlookup($E:$E,'CLV2'!$A:$A,'CLV2'!$G:$G)</f>
        <v>4.Nấm Hỗn Hợp</v>
      </c>
      <c r="AV1562" s="142"/>
      <c r="AW1562" s="143"/>
      <c r="AX1562" s="144"/>
    </row>
    <row r="1563" ht="22.5" customHeight="1">
      <c r="A1563" s="113"/>
      <c r="B1563" s="114">
        <v>46237.0</v>
      </c>
      <c r="C1563" s="115" t="s">
        <v>314</v>
      </c>
      <c r="D1563" s="116" t="str">
        <f>VLOOKUP(C1563,'DS ST'!A:B,2,0)</f>
        <v>A121</v>
      </c>
      <c r="E1563" s="117">
        <v>8.936192440282E12</v>
      </c>
      <c r="F1563" s="115" t="s">
        <v>1417</v>
      </c>
      <c r="G1563" s="115" t="s">
        <v>275</v>
      </c>
      <c r="H1563" s="118">
        <v>4.0</v>
      </c>
      <c r="I1563" s="118">
        <v>0.0</v>
      </c>
      <c r="J1563" s="119">
        <f t="shared" si="4"/>
        <v>4</v>
      </c>
      <c r="K1563" s="115" t="s">
        <v>6152</v>
      </c>
      <c r="L1563" s="121" t="str">
        <f t="shared" si="5"/>
        <v>PT16084898936192440282</v>
      </c>
      <c r="M1563" s="219" t="s">
        <v>6153</v>
      </c>
      <c r="N1563" s="122"/>
      <c r="O1563" s="122"/>
      <c r="P1563" s="119">
        <f t="shared" si="6"/>
        <v>4</v>
      </c>
      <c r="Q1563" s="124"/>
      <c r="R1563" s="124"/>
      <c r="S1563" s="124"/>
      <c r="T1563" s="125"/>
      <c r="U1563" s="126" t="s">
        <v>697</v>
      </c>
      <c r="V1563" s="127" t="s">
        <v>1500</v>
      </c>
      <c r="W1563" s="129" t="str">
        <f t="shared" si="7"/>
        <v/>
      </c>
      <c r="X1563" s="129" t="str">
        <f t="shared" si="73"/>
        <v/>
      </c>
      <c r="Y1563" s="130" t="str">
        <f t="shared" si="91"/>
        <v>Chưa xác định</v>
      </c>
      <c r="Z1563" s="131" t="s">
        <v>3828</v>
      </c>
      <c r="AA1563" s="124"/>
      <c r="AB1563" s="132"/>
      <c r="AC1563" s="133"/>
      <c r="AD1563" s="134"/>
      <c r="AE1563" s="133"/>
      <c r="AF1563" s="135" t="str">
        <f t="array" ref="AF1563">xlookup($E:$E,'CLV2'!$A:$A,'CLV2'!E:E)</f>
        <v>2.EGGS</v>
      </c>
      <c r="AG1563" s="135" t="str">
        <f t="shared" si="10"/>
        <v>Pack</v>
      </c>
      <c r="AH1563" s="136">
        <f t="shared" si="11"/>
        <v>1</v>
      </c>
      <c r="AI1563" s="137">
        <f t="array" ref="AI1563">XLOOKUP(E1563,'Đơn giá'!A:A,'Đơn giá'!D:D)</f>
        <v>29043</v>
      </c>
      <c r="AJ1563" s="138">
        <f t="shared" si="12"/>
        <v>116172</v>
      </c>
      <c r="AK1563" s="138">
        <f t="shared" si="13"/>
        <v>0</v>
      </c>
      <c r="AL1563" s="138">
        <f t="shared" si="14"/>
        <v>0</v>
      </c>
      <c r="AM1563" s="138">
        <f t="shared" si="15"/>
        <v>0</v>
      </c>
      <c r="AN1563" s="138">
        <f t="shared" si="16"/>
        <v>116172</v>
      </c>
      <c r="AO1563" s="139" t="str">
        <f t="array" ref="AO1563">XLOOKUP($D:$D,'DS ST'!$J:$J,'DS ST'!K:K)</f>
        <v>SC003242 - Võ Văn Phi Hùng</v>
      </c>
      <c r="AP1563" s="139" t="str">
        <f t="array" ref="AP1563">XLOOKUP($D:$D,'DS ST'!$J:$J,'DS ST'!L:L)</f>
        <v>Võ Thị Huệ</v>
      </c>
      <c r="AQ1563" s="139" t="str">
        <f t="array" ref="AQ1563">XLOOKUP($D:$D,'DS ST'!$J:$J,'DS ST'!M:M)</f>
        <v>HCM 029</v>
      </c>
      <c r="AR1563" s="140"/>
      <c r="AS1563" s="140"/>
      <c r="AT1563" s="135" t="str">
        <f t="array" ref="AT1563">xlookup($E:$E,'CLV2'!$A:$A,'CLV2'!$F:$F)</f>
        <v>3.FRESH EGGS</v>
      </c>
      <c r="AU1563" s="135" t="str">
        <f t="array" ref="AU1563">xlookup($E:$E,'CLV2'!$A:$A,'CLV2'!$G:$G)</f>
        <v>4.Trứng Gà Khác</v>
      </c>
      <c r="AV1563" s="142"/>
      <c r="AW1563" s="143"/>
      <c r="AX1563" s="144"/>
    </row>
    <row r="1564" ht="22.5" customHeight="1">
      <c r="A1564" s="113"/>
      <c r="B1564" s="114">
        <v>46237.0</v>
      </c>
      <c r="C1564" s="115" t="s">
        <v>314</v>
      </c>
      <c r="D1564" s="116" t="str">
        <f>VLOOKUP(C1564,'DS ST'!A:B,2,0)</f>
        <v>A121</v>
      </c>
      <c r="E1564" s="117">
        <v>8.936013680057E12</v>
      </c>
      <c r="F1564" s="115" t="s">
        <v>1336</v>
      </c>
      <c r="G1564" s="115" t="s">
        <v>56</v>
      </c>
      <c r="H1564" s="118">
        <v>5.0</v>
      </c>
      <c r="I1564" s="118">
        <v>0.0</v>
      </c>
      <c r="J1564" s="119">
        <f t="shared" si="4"/>
        <v>5</v>
      </c>
      <c r="K1564" s="115" t="s">
        <v>6152</v>
      </c>
      <c r="L1564" s="121" t="str">
        <f t="shared" si="5"/>
        <v>PT16084898936013680057</v>
      </c>
      <c r="M1564" s="219" t="s">
        <v>6153</v>
      </c>
      <c r="N1564" s="122"/>
      <c r="O1564" s="122"/>
      <c r="P1564" s="119">
        <f t="shared" si="6"/>
        <v>5</v>
      </c>
      <c r="Q1564" s="124"/>
      <c r="R1564" s="124"/>
      <c r="S1564" s="124"/>
      <c r="T1564" s="125"/>
      <c r="U1564" s="126" t="s">
        <v>697</v>
      </c>
      <c r="V1564" s="127" t="s">
        <v>1500</v>
      </c>
      <c r="W1564" s="129" t="str">
        <f t="shared" si="7"/>
        <v/>
      </c>
      <c r="X1564" s="129" t="str">
        <f t="shared" si="73"/>
        <v/>
      </c>
      <c r="Y1564" s="130" t="str">
        <f t="shared" si="91"/>
        <v>Chưa xác định</v>
      </c>
      <c r="Z1564" s="131" t="s">
        <v>3828</v>
      </c>
      <c r="AA1564" s="124"/>
      <c r="AB1564" s="132"/>
      <c r="AC1564" s="133"/>
      <c r="AD1564" s="134"/>
      <c r="AE1564" s="133"/>
      <c r="AF1564" s="135" t="str">
        <f t="array" ref="AF1564">xlookup($E:$E,'CLV2'!$A:$A,'CLV2'!E:E)</f>
        <v>2.EGGS</v>
      </c>
      <c r="AG1564" s="135" t="str">
        <f t="shared" si="10"/>
        <v>Pack</v>
      </c>
      <c r="AH1564" s="136">
        <f t="shared" si="11"/>
        <v>1</v>
      </c>
      <c r="AI1564" s="137">
        <f t="array" ref="AI1564">XLOOKUP(E1564,'Đơn giá'!A:A,'Đơn giá'!D:D)</f>
        <v>19780</v>
      </c>
      <c r="AJ1564" s="138">
        <f t="shared" si="12"/>
        <v>98900</v>
      </c>
      <c r="AK1564" s="138">
        <f t="shared" si="13"/>
        <v>0</v>
      </c>
      <c r="AL1564" s="138">
        <f t="shared" si="14"/>
        <v>0</v>
      </c>
      <c r="AM1564" s="138">
        <f t="shared" si="15"/>
        <v>0</v>
      </c>
      <c r="AN1564" s="138">
        <f t="shared" si="16"/>
        <v>98900</v>
      </c>
      <c r="AO1564" s="139" t="str">
        <f t="array" ref="AO1564">XLOOKUP($D:$D,'DS ST'!$J:$J,'DS ST'!K:K)</f>
        <v>SC003242 - Võ Văn Phi Hùng</v>
      </c>
      <c r="AP1564" s="139" t="str">
        <f t="array" ref="AP1564">XLOOKUP($D:$D,'DS ST'!$J:$J,'DS ST'!L:L)</f>
        <v>Võ Thị Huệ</v>
      </c>
      <c r="AQ1564" s="139" t="str">
        <f t="array" ref="AQ1564">XLOOKUP($D:$D,'DS ST'!$J:$J,'DS ST'!M:M)</f>
        <v>HCM 029</v>
      </c>
      <c r="AR1564" s="140"/>
      <c r="AS1564" s="140"/>
      <c r="AT1564" s="135" t="str">
        <f t="array" ref="AT1564">xlookup($E:$E,'CLV2'!$A:$A,'CLV2'!$F:$F)</f>
        <v>3.PROCESSED EGGS</v>
      </c>
      <c r="AU1564" s="135" t="str">
        <f t="array" ref="AU1564">xlookup($E:$E,'CLV2'!$A:$A,'CLV2'!$G:$G)</f>
        <v>4.Trứng Sơ Chế</v>
      </c>
      <c r="AV1564" s="142"/>
      <c r="AW1564" s="143"/>
      <c r="AX1564" s="144"/>
    </row>
    <row r="1565" ht="22.5" customHeight="1">
      <c r="A1565" s="113"/>
      <c r="B1565" s="114">
        <v>46237.0</v>
      </c>
      <c r="C1565" s="115" t="s">
        <v>314</v>
      </c>
      <c r="D1565" s="116" t="str">
        <f>VLOOKUP(C1565,'DS ST'!A:B,2,0)</f>
        <v>A121</v>
      </c>
      <c r="E1565" s="117">
        <v>8.936013680064E12</v>
      </c>
      <c r="F1565" s="115" t="s">
        <v>1337</v>
      </c>
      <c r="G1565" s="115" t="s">
        <v>56</v>
      </c>
      <c r="H1565" s="118">
        <v>5.0</v>
      </c>
      <c r="I1565" s="118">
        <v>0.0</v>
      </c>
      <c r="J1565" s="119">
        <f t="shared" si="4"/>
        <v>5</v>
      </c>
      <c r="K1565" s="115" t="s">
        <v>6152</v>
      </c>
      <c r="L1565" s="121" t="str">
        <f t="shared" si="5"/>
        <v>PT16084898936013680064</v>
      </c>
      <c r="M1565" s="219" t="s">
        <v>6153</v>
      </c>
      <c r="N1565" s="122"/>
      <c r="O1565" s="122"/>
      <c r="P1565" s="119">
        <f t="shared" si="6"/>
        <v>5</v>
      </c>
      <c r="Q1565" s="124"/>
      <c r="R1565" s="124"/>
      <c r="S1565" s="124"/>
      <c r="T1565" s="125"/>
      <c r="U1565" s="126" t="s">
        <v>697</v>
      </c>
      <c r="V1565" s="127" t="s">
        <v>1500</v>
      </c>
      <c r="W1565" s="129" t="str">
        <f t="shared" si="7"/>
        <v/>
      </c>
      <c r="X1565" s="129" t="str">
        <f t="shared" si="73"/>
        <v/>
      </c>
      <c r="Y1565" s="130" t="str">
        <f t="shared" si="91"/>
        <v>Chưa xác định</v>
      </c>
      <c r="Z1565" s="131" t="s">
        <v>3828</v>
      </c>
      <c r="AA1565" s="124"/>
      <c r="AB1565" s="132"/>
      <c r="AC1565" s="133"/>
      <c r="AD1565" s="134"/>
      <c r="AE1565" s="133"/>
      <c r="AF1565" s="135" t="str">
        <f t="array" ref="AF1565">xlookup($E:$E,'CLV2'!$A:$A,'CLV2'!E:E)</f>
        <v>2.EGGS</v>
      </c>
      <c r="AG1565" s="135" t="str">
        <f t="shared" si="10"/>
        <v>Pack</v>
      </c>
      <c r="AH1565" s="136">
        <f t="shared" si="11"/>
        <v>1</v>
      </c>
      <c r="AI1565" s="137">
        <f t="array" ref="AI1565">XLOOKUP(E1565,'Đơn giá'!A:A,'Đơn giá'!D:D)</f>
        <v>25658</v>
      </c>
      <c r="AJ1565" s="138">
        <f t="shared" si="12"/>
        <v>128290</v>
      </c>
      <c r="AK1565" s="138">
        <f t="shared" si="13"/>
        <v>0</v>
      </c>
      <c r="AL1565" s="138">
        <f t="shared" si="14"/>
        <v>0</v>
      </c>
      <c r="AM1565" s="138">
        <f t="shared" si="15"/>
        <v>0</v>
      </c>
      <c r="AN1565" s="138">
        <f t="shared" si="16"/>
        <v>128290</v>
      </c>
      <c r="AO1565" s="139" t="str">
        <f t="array" ref="AO1565">XLOOKUP($D:$D,'DS ST'!$J:$J,'DS ST'!K:K)</f>
        <v>SC003242 - Võ Văn Phi Hùng</v>
      </c>
      <c r="AP1565" s="139" t="str">
        <f t="array" ref="AP1565">XLOOKUP($D:$D,'DS ST'!$J:$J,'DS ST'!L:L)</f>
        <v>Võ Thị Huệ</v>
      </c>
      <c r="AQ1565" s="139" t="str">
        <f t="array" ref="AQ1565">XLOOKUP($D:$D,'DS ST'!$J:$J,'DS ST'!M:M)</f>
        <v>HCM 029</v>
      </c>
      <c r="AR1565" s="140"/>
      <c r="AS1565" s="140"/>
      <c r="AT1565" s="135" t="str">
        <f t="array" ref="AT1565">xlookup($E:$E,'CLV2'!$A:$A,'CLV2'!$F:$F)</f>
        <v>3.PROCESSED EGGS</v>
      </c>
      <c r="AU1565" s="135" t="str">
        <f t="array" ref="AU1565">xlookup($E:$E,'CLV2'!$A:$A,'CLV2'!$G:$G)</f>
        <v>4.Trứng Sơ Chế</v>
      </c>
      <c r="AV1565" s="142"/>
      <c r="AW1565" s="143"/>
      <c r="AX1565" s="144"/>
    </row>
    <row r="1566" ht="22.5" customHeight="1">
      <c r="A1566" s="113"/>
      <c r="B1566" s="114">
        <v>46237.0</v>
      </c>
      <c r="C1566" s="115" t="s">
        <v>314</v>
      </c>
      <c r="D1566" s="116" t="str">
        <f>VLOOKUP(C1566,'DS ST'!A:B,2,0)</f>
        <v>A121</v>
      </c>
      <c r="E1566" s="117">
        <v>8.936114400141E12</v>
      </c>
      <c r="F1566" s="115" t="s">
        <v>1371</v>
      </c>
      <c r="G1566" s="115" t="s">
        <v>275</v>
      </c>
      <c r="H1566" s="118">
        <v>2.0</v>
      </c>
      <c r="I1566" s="118">
        <v>0.0</v>
      </c>
      <c r="J1566" s="119">
        <f t="shared" si="4"/>
        <v>2</v>
      </c>
      <c r="K1566" s="115" t="s">
        <v>6152</v>
      </c>
      <c r="L1566" s="121" t="str">
        <f t="shared" si="5"/>
        <v>PT16084898936114400141</v>
      </c>
      <c r="M1566" s="219" t="s">
        <v>6153</v>
      </c>
      <c r="N1566" s="122"/>
      <c r="O1566" s="122"/>
      <c r="P1566" s="119">
        <f t="shared" si="6"/>
        <v>2</v>
      </c>
      <c r="Q1566" s="124"/>
      <c r="R1566" s="124"/>
      <c r="S1566" s="124"/>
      <c r="T1566" s="125"/>
      <c r="U1566" s="126" t="s">
        <v>697</v>
      </c>
      <c r="V1566" s="127" t="s">
        <v>1500</v>
      </c>
      <c r="W1566" s="129" t="str">
        <f t="shared" si="7"/>
        <v/>
      </c>
      <c r="X1566" s="129" t="str">
        <f t="shared" si="73"/>
        <v/>
      </c>
      <c r="Y1566" s="130" t="str">
        <f t="shared" si="91"/>
        <v>Chưa xác định</v>
      </c>
      <c r="Z1566" s="131" t="s">
        <v>3828</v>
      </c>
      <c r="AA1566" s="124"/>
      <c r="AB1566" s="132"/>
      <c r="AC1566" s="133"/>
      <c r="AD1566" s="134"/>
      <c r="AE1566" s="133"/>
      <c r="AF1566" s="135" t="str">
        <f t="array" ref="AF1566">xlookup($E:$E,'CLV2'!$A:$A,'CLV2'!E:E)</f>
        <v>2.VEGETABLES</v>
      </c>
      <c r="AG1566" s="135" t="str">
        <f t="shared" si="10"/>
        <v>Pack</v>
      </c>
      <c r="AH1566" s="136">
        <f t="shared" si="11"/>
        <v>1</v>
      </c>
      <c r="AI1566" s="137">
        <f t="array" ref="AI1566">XLOOKUP(E1566,'Đơn giá'!A:A,'Đơn giá'!D:D)</f>
        <v>12000</v>
      </c>
      <c r="AJ1566" s="138">
        <f t="shared" si="12"/>
        <v>24000</v>
      </c>
      <c r="AK1566" s="138">
        <f t="shared" si="13"/>
        <v>0</v>
      </c>
      <c r="AL1566" s="138">
        <f t="shared" si="14"/>
        <v>0</v>
      </c>
      <c r="AM1566" s="138">
        <f t="shared" si="15"/>
        <v>0</v>
      </c>
      <c r="AN1566" s="138">
        <f t="shared" si="16"/>
        <v>24000</v>
      </c>
      <c r="AO1566" s="139" t="str">
        <f t="array" ref="AO1566">XLOOKUP($D:$D,'DS ST'!$J:$J,'DS ST'!K:K)</f>
        <v>SC003242 - Võ Văn Phi Hùng</v>
      </c>
      <c r="AP1566" s="139" t="str">
        <f t="array" ref="AP1566">XLOOKUP($D:$D,'DS ST'!$J:$J,'DS ST'!L:L)</f>
        <v>Võ Thị Huệ</v>
      </c>
      <c r="AQ1566" s="139" t="str">
        <f t="array" ref="AQ1566">XLOOKUP($D:$D,'DS ST'!$J:$J,'DS ST'!M:M)</f>
        <v>HCM 029</v>
      </c>
      <c r="AR1566" s="140"/>
      <c r="AS1566" s="140"/>
      <c r="AT1566" s="135" t="str">
        <f t="array" ref="AT1566">xlookup($E:$E,'CLV2'!$A:$A,'CLV2'!$F:$F)</f>
        <v>3.FRUIT VEGGIES</v>
      </c>
      <c r="AU1566" s="135" t="str">
        <f t="array" ref="AU1566">xlookup($E:$E,'CLV2'!$A:$A,'CLV2'!$G:$G)</f>
        <v>4.Bắp, Đậu</v>
      </c>
      <c r="AV1566" s="142"/>
      <c r="AW1566" s="143"/>
      <c r="AX1566" s="144"/>
    </row>
    <row r="1567" ht="22.5" customHeight="1">
      <c r="A1567" s="113"/>
      <c r="B1567" s="114">
        <v>46237.0</v>
      </c>
      <c r="C1567" s="115" t="s">
        <v>314</v>
      </c>
      <c r="D1567" s="116" t="str">
        <f>VLOOKUP(C1567,'DS ST'!A:B,2,0)</f>
        <v>A121</v>
      </c>
      <c r="E1567" s="117">
        <v>8.938509616557E12</v>
      </c>
      <c r="F1567" s="115" t="s">
        <v>1449</v>
      </c>
      <c r="G1567" s="115" t="s">
        <v>311</v>
      </c>
      <c r="H1567" s="118">
        <v>5.0</v>
      </c>
      <c r="I1567" s="118">
        <v>0.0</v>
      </c>
      <c r="J1567" s="119">
        <f t="shared" si="4"/>
        <v>5</v>
      </c>
      <c r="K1567" s="115" t="s">
        <v>6152</v>
      </c>
      <c r="L1567" s="121" t="str">
        <f t="shared" si="5"/>
        <v>PT16084898938509616557</v>
      </c>
      <c r="M1567" s="219" t="s">
        <v>6153</v>
      </c>
      <c r="N1567" s="122"/>
      <c r="O1567" s="122"/>
      <c r="P1567" s="119">
        <f t="shared" si="6"/>
        <v>5</v>
      </c>
      <c r="Q1567" s="124"/>
      <c r="R1567" s="124"/>
      <c r="S1567" s="124"/>
      <c r="T1567" s="125"/>
      <c r="U1567" s="126" t="s">
        <v>697</v>
      </c>
      <c r="V1567" s="127" t="s">
        <v>1500</v>
      </c>
      <c r="W1567" s="129" t="str">
        <f t="shared" si="7"/>
        <v/>
      </c>
      <c r="X1567" s="129" t="str">
        <f t="shared" si="73"/>
        <v/>
      </c>
      <c r="Y1567" s="130" t="str">
        <f t="shared" si="91"/>
        <v>Chưa xác định</v>
      </c>
      <c r="Z1567" s="131" t="s">
        <v>3828</v>
      </c>
      <c r="AA1567" s="124"/>
      <c r="AB1567" s="132"/>
      <c r="AC1567" s="133"/>
      <c r="AD1567" s="134"/>
      <c r="AE1567" s="133"/>
      <c r="AF1567" s="135" t="str">
        <f t="array" ref="AF1567">xlookup($E:$E,'CLV2'!$A:$A,'CLV2'!E:E)</f>
        <v>2.VEGETABLES</v>
      </c>
      <c r="AG1567" s="135" t="str">
        <f t="shared" si="10"/>
        <v>Pack</v>
      </c>
      <c r="AH1567" s="136">
        <f t="shared" si="11"/>
        <v>1</v>
      </c>
      <c r="AI1567" s="137">
        <f t="array" ref="AI1567">XLOOKUP(E1567,'Đơn giá'!A:A,'Đơn giá'!D:D)</f>
        <v>15300</v>
      </c>
      <c r="AJ1567" s="138">
        <f t="shared" si="12"/>
        <v>76500</v>
      </c>
      <c r="AK1567" s="138">
        <f t="shared" si="13"/>
        <v>0</v>
      </c>
      <c r="AL1567" s="138">
        <f t="shared" si="14"/>
        <v>0</v>
      </c>
      <c r="AM1567" s="138">
        <f t="shared" si="15"/>
        <v>0</v>
      </c>
      <c r="AN1567" s="138">
        <f t="shared" si="16"/>
        <v>76500</v>
      </c>
      <c r="AO1567" s="139" t="str">
        <f t="array" ref="AO1567">XLOOKUP($D:$D,'DS ST'!$J:$J,'DS ST'!K:K)</f>
        <v>SC003242 - Võ Văn Phi Hùng</v>
      </c>
      <c r="AP1567" s="139" t="str">
        <f t="array" ref="AP1567">XLOOKUP($D:$D,'DS ST'!$J:$J,'DS ST'!L:L)</f>
        <v>Võ Thị Huệ</v>
      </c>
      <c r="AQ1567" s="139" t="str">
        <f t="array" ref="AQ1567">XLOOKUP($D:$D,'DS ST'!$J:$J,'DS ST'!M:M)</f>
        <v>HCM 029</v>
      </c>
      <c r="AR1567" s="140"/>
      <c r="AS1567" s="140"/>
      <c r="AT1567" s="135" t="str">
        <f t="array" ref="AT1567">xlookup($E:$E,'CLV2'!$A:$A,'CLV2'!$F:$F)</f>
        <v>3.HERBS</v>
      </c>
      <c r="AU1567" s="135" t="str">
        <f t="array" ref="AU1567">xlookup($E:$E,'CLV2'!$A:$A,'CLV2'!$G:$G)</f>
        <v>4.Hành, Tỏi</v>
      </c>
      <c r="AV1567" s="142"/>
      <c r="AW1567" s="143"/>
      <c r="AX1567" s="144"/>
    </row>
    <row r="1568" ht="22.5" customHeight="1">
      <c r="A1568" s="113"/>
      <c r="B1568" s="114">
        <v>46237.0</v>
      </c>
      <c r="C1568" s="115" t="s">
        <v>336</v>
      </c>
      <c r="D1568" s="116" t="str">
        <f>VLOOKUP(C1568,'DS ST'!A:B,2,0)</f>
        <v>A125</v>
      </c>
      <c r="E1568" s="117">
        <v>11651.0</v>
      </c>
      <c r="F1568" s="115" t="s">
        <v>2534</v>
      </c>
      <c r="G1568" s="115" t="s">
        <v>275</v>
      </c>
      <c r="H1568" s="118">
        <v>2.0</v>
      </c>
      <c r="I1568" s="118">
        <v>0.0</v>
      </c>
      <c r="J1568" s="119">
        <f t="shared" si="4"/>
        <v>2</v>
      </c>
      <c r="K1568" s="115" t="s">
        <v>6155</v>
      </c>
      <c r="L1568" s="121" t="str">
        <f t="shared" si="5"/>
        <v>PT160848711651</v>
      </c>
      <c r="M1568" s="219" t="s">
        <v>6156</v>
      </c>
      <c r="N1568" s="122"/>
      <c r="O1568" s="122"/>
      <c r="P1568" s="119">
        <f t="shared" si="6"/>
        <v>2</v>
      </c>
      <c r="Q1568" s="124"/>
      <c r="R1568" s="124"/>
      <c r="S1568" s="124"/>
      <c r="T1568" s="125"/>
      <c r="U1568" s="126" t="s">
        <v>697</v>
      </c>
      <c r="V1568" s="127" t="s">
        <v>1500</v>
      </c>
      <c r="W1568" s="129" t="str">
        <f t="shared" si="7"/>
        <v/>
      </c>
      <c r="X1568" s="129" t="str">
        <f t="shared" si="73"/>
        <v/>
      </c>
      <c r="Y1568" s="130" t="str">
        <f t="shared" si="91"/>
        <v>Chưa xác định</v>
      </c>
      <c r="Z1568" s="131" t="s">
        <v>3828</v>
      </c>
      <c r="AA1568" s="124"/>
      <c r="AB1568" s="132"/>
      <c r="AC1568" s="133"/>
      <c r="AD1568" s="134"/>
      <c r="AE1568" s="133"/>
      <c r="AF1568" s="135" t="str">
        <f t="array" ref="AF1568">xlookup($E:$E,'CLV2'!$A:$A,'CLV2'!E:E)</f>
        <v>2.FRUITS</v>
      </c>
      <c r="AG1568" s="135" t="str">
        <f t="shared" si="10"/>
        <v>Pack</v>
      </c>
      <c r="AH1568" s="136">
        <f t="shared" si="11"/>
        <v>1</v>
      </c>
      <c r="AI1568" s="137">
        <f t="array" ref="AI1568">XLOOKUP(E1568,'Đơn giá'!A:A,'Đơn giá'!D:D)</f>
        <v>36667</v>
      </c>
      <c r="AJ1568" s="138">
        <f t="shared" si="12"/>
        <v>73334</v>
      </c>
      <c r="AK1568" s="138">
        <f t="shared" si="13"/>
        <v>0</v>
      </c>
      <c r="AL1568" s="138">
        <f t="shared" si="14"/>
        <v>0</v>
      </c>
      <c r="AM1568" s="138">
        <f t="shared" si="15"/>
        <v>0</v>
      </c>
      <c r="AN1568" s="138">
        <f t="shared" si="16"/>
        <v>73334</v>
      </c>
      <c r="AO1568" s="139" t="str">
        <f t="array" ref="AO1568">XLOOKUP($D:$D,'DS ST'!$J:$J,'DS ST'!K:K)</f>
        <v>SC011310 - Hồ Xuân Thịnh</v>
      </c>
      <c r="AP1568" s="139" t="str">
        <f t="array" ref="AP1568">XLOOKUP($D:$D,'DS ST'!$J:$J,'DS ST'!L:L)</f>
        <v>Nguyễn Thị Cà</v>
      </c>
      <c r="AQ1568" s="139" t="str">
        <f t="array" ref="AQ1568">XLOOKUP($D:$D,'DS ST'!$J:$J,'DS ST'!M:M)</f>
        <v>HCM 021</v>
      </c>
      <c r="AR1568" s="140"/>
      <c r="AS1568" s="140"/>
      <c r="AT1568" s="135" t="str">
        <f t="array" ref="AT1568">xlookup($E:$E,'CLV2'!$A:$A,'CLV2'!$F:$F)</f>
        <v>3.LOCAL FRUITS</v>
      </c>
      <c r="AU1568" s="135" t="str">
        <f t="array" ref="AU1568">xlookup($E:$E,'CLV2'!$A:$A,'CLV2'!$G:$G)</f>
        <v>4.Trái Cây Đa Dạng</v>
      </c>
      <c r="AV1568" s="142"/>
      <c r="AW1568" s="143"/>
      <c r="AX1568" s="144"/>
    </row>
    <row r="1569" ht="22.5" customHeight="1">
      <c r="A1569" s="113"/>
      <c r="B1569" s="114">
        <v>46237.0</v>
      </c>
      <c r="C1569" s="115" t="s">
        <v>336</v>
      </c>
      <c r="D1569" s="116" t="str">
        <f>VLOOKUP(C1569,'DS ST'!A:B,2,0)</f>
        <v>A125</v>
      </c>
      <c r="E1569" s="117">
        <v>1101062.0</v>
      </c>
      <c r="F1569" s="115" t="s">
        <v>103</v>
      </c>
      <c r="G1569" s="115" t="s">
        <v>104</v>
      </c>
      <c r="H1569" s="118">
        <v>10.1</v>
      </c>
      <c r="I1569" s="118">
        <v>9.94</v>
      </c>
      <c r="J1569" s="119">
        <f t="shared" si="4"/>
        <v>0.16</v>
      </c>
      <c r="K1569" s="115" t="s">
        <v>6155</v>
      </c>
      <c r="L1569" s="121" t="str">
        <f t="shared" si="5"/>
        <v>PT16084871101062</v>
      </c>
      <c r="M1569" s="219" t="s">
        <v>6156</v>
      </c>
      <c r="N1569" s="122">
        <v>0.16000000000000014</v>
      </c>
      <c r="O1569" s="122"/>
      <c r="P1569" s="119">
        <f t="shared" si="6"/>
        <v>0</v>
      </c>
      <c r="Q1569" s="124"/>
      <c r="R1569" s="124"/>
      <c r="S1569" s="124"/>
      <c r="T1569" s="125"/>
      <c r="U1569" s="126" t="s">
        <v>697</v>
      </c>
      <c r="V1569" s="127" t="s">
        <v>492</v>
      </c>
      <c r="W1569" s="129" t="str">
        <f t="shared" si="7"/>
        <v>Hao hụt</v>
      </c>
      <c r="X1569" s="129" t="str">
        <f t="shared" si="73"/>
        <v/>
      </c>
      <c r="Y1569" s="154" t="s">
        <v>499</v>
      </c>
      <c r="Z1569" s="131" t="s">
        <v>3828</v>
      </c>
      <c r="AA1569" s="124"/>
      <c r="AB1569" s="132"/>
      <c r="AC1569" s="133"/>
      <c r="AD1569" s="134"/>
      <c r="AE1569" s="133"/>
      <c r="AF1569" s="135" t="str">
        <f t="array" ref="AF1569">xlookup($E:$E,'CLV2'!$A:$A,'CLV2'!E:E)</f>
        <v>2.FRUITS</v>
      </c>
      <c r="AG1569" s="135" t="str">
        <f t="shared" si="10"/>
        <v>KG</v>
      </c>
      <c r="AH1569" s="136">
        <f t="shared" si="11"/>
        <v>0.01584158416</v>
      </c>
      <c r="AI1569" s="137">
        <f t="array" ref="AI1569">XLOOKUP(E1569,'Đơn giá'!A:A,'Đơn giá'!D:D)</f>
        <v>23000</v>
      </c>
      <c r="AJ1569" s="138">
        <f t="shared" si="12"/>
        <v>3680</v>
      </c>
      <c r="AK1569" s="138">
        <f t="shared" si="13"/>
        <v>3680</v>
      </c>
      <c r="AL1569" s="138">
        <f t="shared" si="14"/>
        <v>0</v>
      </c>
      <c r="AM1569" s="138">
        <f t="shared" si="15"/>
        <v>0</v>
      </c>
      <c r="AN1569" s="138">
        <f t="shared" si="16"/>
        <v>0</v>
      </c>
      <c r="AO1569" s="139" t="str">
        <f t="array" ref="AO1569">XLOOKUP($D:$D,'DS ST'!$J:$J,'DS ST'!K:K)</f>
        <v>SC011310 - Hồ Xuân Thịnh</v>
      </c>
      <c r="AP1569" s="139" t="str">
        <f t="array" ref="AP1569">XLOOKUP($D:$D,'DS ST'!$J:$J,'DS ST'!L:L)</f>
        <v>Nguyễn Thị Cà</v>
      </c>
      <c r="AQ1569" s="139" t="str">
        <f t="array" ref="AQ1569">XLOOKUP($D:$D,'DS ST'!$J:$J,'DS ST'!M:M)</f>
        <v>HCM 021</v>
      </c>
      <c r="AR1569" s="140"/>
      <c r="AS1569" s="140"/>
      <c r="AT1569" s="135" t="str">
        <f t="array" ref="AT1569">xlookup($E:$E,'CLV2'!$A:$A,'CLV2'!$F:$F)</f>
        <v>3.LOCAL FRUITS</v>
      </c>
      <c r="AU1569" s="135" t="str">
        <f t="array" ref="AU1569">xlookup($E:$E,'CLV2'!$A:$A,'CLV2'!$G:$G)</f>
        <v>4.Chuối</v>
      </c>
      <c r="AV1569" s="142"/>
      <c r="AW1569" s="143"/>
      <c r="AX1569" s="144"/>
    </row>
    <row r="1570" ht="22.5" customHeight="1">
      <c r="A1570" s="113"/>
      <c r="B1570" s="114">
        <v>46237.0</v>
      </c>
      <c r="C1570" s="115" t="s">
        <v>336</v>
      </c>
      <c r="D1570" s="116" t="str">
        <f>VLOOKUP(C1570,'DS ST'!A:B,2,0)</f>
        <v>A125</v>
      </c>
      <c r="E1570" s="117">
        <v>1101079.0</v>
      </c>
      <c r="F1570" s="115" t="s">
        <v>2047</v>
      </c>
      <c r="G1570" s="115" t="s">
        <v>104</v>
      </c>
      <c r="H1570" s="118">
        <v>3.0</v>
      </c>
      <c r="I1570" s="118">
        <v>2.94</v>
      </c>
      <c r="J1570" s="119">
        <f t="shared" si="4"/>
        <v>0.06</v>
      </c>
      <c r="K1570" s="115" t="s">
        <v>6155</v>
      </c>
      <c r="L1570" s="121" t="str">
        <f t="shared" si="5"/>
        <v>PT16084871101079</v>
      </c>
      <c r="M1570" s="219" t="s">
        <v>6156</v>
      </c>
      <c r="N1570" s="122">
        <v>0.06000000000000005</v>
      </c>
      <c r="O1570" s="122"/>
      <c r="P1570" s="119">
        <f t="shared" si="6"/>
        <v>0</v>
      </c>
      <c r="Q1570" s="124"/>
      <c r="R1570" s="124"/>
      <c r="S1570" s="124"/>
      <c r="T1570" s="125"/>
      <c r="U1570" s="126" t="s">
        <v>697</v>
      </c>
      <c r="V1570" s="127" t="s">
        <v>492</v>
      </c>
      <c r="W1570" s="129" t="str">
        <f t="shared" si="7"/>
        <v>Hao hụt</v>
      </c>
      <c r="X1570" s="129" t="str">
        <f t="shared" si="73"/>
        <v/>
      </c>
      <c r="Y1570" s="154" t="s">
        <v>499</v>
      </c>
      <c r="Z1570" s="131" t="s">
        <v>3828</v>
      </c>
      <c r="AA1570" s="124"/>
      <c r="AB1570" s="132"/>
      <c r="AC1570" s="133"/>
      <c r="AD1570" s="134"/>
      <c r="AE1570" s="133"/>
      <c r="AF1570" s="135" t="str">
        <f t="array" ref="AF1570">xlookup($E:$E,'CLV2'!$A:$A,'CLV2'!E:E)</f>
        <v>2.FRUITS</v>
      </c>
      <c r="AG1570" s="135" t="str">
        <f t="shared" si="10"/>
        <v>KG</v>
      </c>
      <c r="AH1570" s="136">
        <f t="shared" si="11"/>
        <v>0.02</v>
      </c>
      <c r="AI1570" s="137">
        <f t="array" ref="AI1570">XLOOKUP(E1570,'Đơn giá'!A:A,'Đơn giá'!D:D)</f>
        <v>69416</v>
      </c>
      <c r="AJ1570" s="138">
        <f t="shared" si="12"/>
        <v>4164.96</v>
      </c>
      <c r="AK1570" s="138">
        <f t="shared" si="13"/>
        <v>4164.96</v>
      </c>
      <c r="AL1570" s="138">
        <f t="shared" si="14"/>
        <v>0</v>
      </c>
      <c r="AM1570" s="138">
        <f t="shared" si="15"/>
        <v>0</v>
      </c>
      <c r="AN1570" s="138">
        <f t="shared" si="16"/>
        <v>0</v>
      </c>
      <c r="AO1570" s="139" t="str">
        <f t="array" ref="AO1570">XLOOKUP($D:$D,'DS ST'!$J:$J,'DS ST'!K:K)</f>
        <v>SC011310 - Hồ Xuân Thịnh</v>
      </c>
      <c r="AP1570" s="139" t="str">
        <f t="array" ref="AP1570">XLOOKUP($D:$D,'DS ST'!$J:$J,'DS ST'!L:L)</f>
        <v>Nguyễn Thị Cà</v>
      </c>
      <c r="AQ1570" s="139" t="str">
        <f t="array" ref="AQ1570">XLOOKUP($D:$D,'DS ST'!$J:$J,'DS ST'!M:M)</f>
        <v>HCM 021</v>
      </c>
      <c r="AR1570" s="140"/>
      <c r="AS1570" s="140"/>
      <c r="AT1570" s="135" t="str">
        <f t="array" ref="AT1570">xlookup($E:$E,'CLV2'!$A:$A,'CLV2'!$F:$F)</f>
        <v>3.LOCAL FRUITS</v>
      </c>
      <c r="AU1570" s="135" t="str">
        <f t="array" ref="AU1570">xlookup($E:$E,'CLV2'!$A:$A,'CLV2'!$G:$G)</f>
        <v>4.Bơ</v>
      </c>
      <c r="AV1570" s="142"/>
      <c r="AW1570" s="143"/>
      <c r="AX1570" s="144"/>
    </row>
    <row r="1571" ht="22.5" customHeight="1">
      <c r="A1571" s="113"/>
      <c r="B1571" s="114">
        <v>46237.0</v>
      </c>
      <c r="C1571" s="115" t="s">
        <v>336</v>
      </c>
      <c r="D1571" s="116" t="str">
        <f>VLOOKUP(C1571,'DS ST'!A:B,2,0)</f>
        <v>A125</v>
      </c>
      <c r="E1571" s="117">
        <v>1101592.0</v>
      </c>
      <c r="F1571" s="115" t="s">
        <v>1161</v>
      </c>
      <c r="G1571" s="115" t="s">
        <v>104</v>
      </c>
      <c r="H1571" s="118">
        <v>10.0</v>
      </c>
      <c r="I1571" s="118">
        <v>9.82</v>
      </c>
      <c r="J1571" s="119">
        <f t="shared" si="4"/>
        <v>0.18</v>
      </c>
      <c r="K1571" s="115" t="s">
        <v>6155</v>
      </c>
      <c r="L1571" s="121" t="str">
        <f t="shared" si="5"/>
        <v>PT16084871101592</v>
      </c>
      <c r="M1571" s="219" t="s">
        <v>6156</v>
      </c>
      <c r="N1571" s="122">
        <v>0.17999999999999972</v>
      </c>
      <c r="O1571" s="122"/>
      <c r="P1571" s="119">
        <f t="shared" si="6"/>
        <v>0</v>
      </c>
      <c r="Q1571" s="124"/>
      <c r="R1571" s="124"/>
      <c r="S1571" s="124"/>
      <c r="T1571" s="125"/>
      <c r="U1571" s="126" t="s">
        <v>697</v>
      </c>
      <c r="V1571" s="127" t="s">
        <v>492</v>
      </c>
      <c r="W1571" s="129" t="str">
        <f t="shared" si="7"/>
        <v>Hao hụt</v>
      </c>
      <c r="X1571" s="129" t="str">
        <f t="shared" si="73"/>
        <v/>
      </c>
      <c r="Y1571" s="154" t="s">
        <v>499</v>
      </c>
      <c r="Z1571" s="131" t="s">
        <v>3828</v>
      </c>
      <c r="AA1571" s="124"/>
      <c r="AB1571" s="132"/>
      <c r="AC1571" s="133"/>
      <c r="AD1571" s="134"/>
      <c r="AE1571" s="133"/>
      <c r="AF1571" s="135" t="str">
        <f t="array" ref="AF1571">xlookup($E:$E,'CLV2'!$A:$A,'CLV2'!E:E)</f>
        <v>2.FRUITS</v>
      </c>
      <c r="AG1571" s="135" t="str">
        <f t="shared" si="10"/>
        <v>KG</v>
      </c>
      <c r="AH1571" s="136">
        <f t="shared" si="11"/>
        <v>0.018</v>
      </c>
      <c r="AI1571" s="137">
        <f t="array" ref="AI1571">XLOOKUP(E1571,'Đơn giá'!A:A,'Đơn giá'!D:D)</f>
        <v>73000</v>
      </c>
      <c r="AJ1571" s="138">
        <f t="shared" si="12"/>
        <v>13140</v>
      </c>
      <c r="AK1571" s="138">
        <f t="shared" si="13"/>
        <v>13140</v>
      </c>
      <c r="AL1571" s="138">
        <f t="shared" si="14"/>
        <v>0</v>
      </c>
      <c r="AM1571" s="138">
        <f t="shared" si="15"/>
        <v>0</v>
      </c>
      <c r="AN1571" s="138">
        <f t="shared" si="16"/>
        <v>0</v>
      </c>
      <c r="AO1571" s="139" t="str">
        <f t="array" ref="AO1571">XLOOKUP($D:$D,'DS ST'!$J:$J,'DS ST'!K:K)</f>
        <v>SC011310 - Hồ Xuân Thịnh</v>
      </c>
      <c r="AP1571" s="139" t="str">
        <f t="array" ref="AP1571">XLOOKUP($D:$D,'DS ST'!$J:$J,'DS ST'!L:L)</f>
        <v>Nguyễn Thị Cà</v>
      </c>
      <c r="AQ1571" s="139" t="str">
        <f t="array" ref="AQ1571">XLOOKUP($D:$D,'DS ST'!$J:$J,'DS ST'!M:M)</f>
        <v>HCM 021</v>
      </c>
      <c r="AR1571" s="140"/>
      <c r="AS1571" s="140"/>
      <c r="AT1571" s="135" t="str">
        <f t="array" ref="AT1571">xlookup($E:$E,'CLV2'!$A:$A,'CLV2'!$F:$F)</f>
        <v>3.LOCAL FRUITS</v>
      </c>
      <c r="AU1571" s="135" t="str">
        <f t="array" ref="AU1571">xlookup($E:$E,'CLV2'!$A:$A,'CLV2'!$G:$G)</f>
        <v>4.Sầu Riêng</v>
      </c>
      <c r="AV1571" s="142"/>
      <c r="AW1571" s="143"/>
      <c r="AX1571" s="144"/>
    </row>
    <row r="1572" ht="22.5" customHeight="1">
      <c r="A1572" s="113"/>
      <c r="B1572" s="114">
        <v>46237.0</v>
      </c>
      <c r="C1572" s="115" t="s">
        <v>336</v>
      </c>
      <c r="D1572" s="116" t="str">
        <f>VLOOKUP(C1572,'DS ST'!A:B,2,0)</f>
        <v>A125</v>
      </c>
      <c r="E1572" s="117">
        <v>1101992.0</v>
      </c>
      <c r="F1572" s="115" t="s">
        <v>1193</v>
      </c>
      <c r="G1572" s="115" t="s">
        <v>104</v>
      </c>
      <c r="H1572" s="118">
        <v>3.0</v>
      </c>
      <c r="I1572" s="118">
        <v>2.96</v>
      </c>
      <c r="J1572" s="119">
        <f t="shared" si="4"/>
        <v>0.04</v>
      </c>
      <c r="K1572" s="115" t="s">
        <v>6155</v>
      </c>
      <c r="L1572" s="121" t="str">
        <f t="shared" si="5"/>
        <v>PT16084871101992</v>
      </c>
      <c r="M1572" s="219" t="s">
        <v>6156</v>
      </c>
      <c r="N1572" s="122">
        <v>0.040000000000000036</v>
      </c>
      <c r="O1572" s="122"/>
      <c r="P1572" s="119">
        <f t="shared" si="6"/>
        <v>0</v>
      </c>
      <c r="Q1572" s="124"/>
      <c r="R1572" s="124"/>
      <c r="S1572" s="124"/>
      <c r="T1572" s="125"/>
      <c r="U1572" s="126" t="s">
        <v>697</v>
      </c>
      <c r="V1572" s="127" t="s">
        <v>492</v>
      </c>
      <c r="W1572" s="129" t="str">
        <f t="shared" si="7"/>
        <v>Hao hụt</v>
      </c>
      <c r="X1572" s="129" t="str">
        <f t="shared" si="73"/>
        <v/>
      </c>
      <c r="Y1572" s="154" t="s">
        <v>499</v>
      </c>
      <c r="Z1572" s="131" t="s">
        <v>3828</v>
      </c>
      <c r="AA1572" s="124"/>
      <c r="AB1572" s="132"/>
      <c r="AC1572" s="133"/>
      <c r="AD1572" s="134"/>
      <c r="AE1572" s="133"/>
      <c r="AF1572" s="135" t="str">
        <f t="array" ref="AF1572">xlookup($E:$E,'CLV2'!$A:$A,'CLV2'!E:E)</f>
        <v>2.FRUITS</v>
      </c>
      <c r="AG1572" s="135" t="str">
        <f t="shared" si="10"/>
        <v>KG</v>
      </c>
      <c r="AH1572" s="136">
        <f t="shared" si="11"/>
        <v>0.01333333333</v>
      </c>
      <c r="AI1572" s="137">
        <f t="array" ref="AI1572">XLOOKUP(E1572,'Đơn giá'!A:A,'Đơn giá'!D:D)</f>
        <v>37000</v>
      </c>
      <c r="AJ1572" s="138">
        <f t="shared" si="12"/>
        <v>1480</v>
      </c>
      <c r="AK1572" s="138">
        <f t="shared" si="13"/>
        <v>1480</v>
      </c>
      <c r="AL1572" s="138">
        <f t="shared" si="14"/>
        <v>0</v>
      </c>
      <c r="AM1572" s="138">
        <f t="shared" si="15"/>
        <v>0</v>
      </c>
      <c r="AN1572" s="138">
        <f t="shared" si="16"/>
        <v>0</v>
      </c>
      <c r="AO1572" s="139" t="str">
        <f t="array" ref="AO1572">XLOOKUP($D:$D,'DS ST'!$J:$J,'DS ST'!K:K)</f>
        <v>SC011310 - Hồ Xuân Thịnh</v>
      </c>
      <c r="AP1572" s="139" t="str">
        <f t="array" ref="AP1572">XLOOKUP($D:$D,'DS ST'!$J:$J,'DS ST'!L:L)</f>
        <v>Nguyễn Thị Cà</v>
      </c>
      <c r="AQ1572" s="139" t="str">
        <f t="array" ref="AQ1572">XLOOKUP($D:$D,'DS ST'!$J:$J,'DS ST'!M:M)</f>
        <v>HCM 021</v>
      </c>
      <c r="AR1572" s="140"/>
      <c r="AS1572" s="140"/>
      <c r="AT1572" s="135" t="str">
        <f t="array" ref="AT1572">xlookup($E:$E,'CLV2'!$A:$A,'CLV2'!$F:$F)</f>
        <v>3.LOCAL FRUITS</v>
      </c>
      <c r="AU1572" s="135" t="str">
        <f t="array" ref="AU1572">xlookup($E:$E,'CLV2'!$A:$A,'CLV2'!$G:$G)</f>
        <v>4.Xoài</v>
      </c>
      <c r="AV1572" s="142"/>
      <c r="AW1572" s="143"/>
      <c r="AX1572" s="144"/>
    </row>
    <row r="1573" ht="22.5" customHeight="1">
      <c r="A1573" s="113"/>
      <c r="B1573" s="114">
        <v>46237.0</v>
      </c>
      <c r="C1573" s="115" t="s">
        <v>336</v>
      </c>
      <c r="D1573" s="116" t="str">
        <f>VLOOKUP(C1573,'DS ST'!A:B,2,0)</f>
        <v>A125</v>
      </c>
      <c r="E1573" s="117">
        <v>8.936088900494E12</v>
      </c>
      <c r="F1573" s="115" t="s">
        <v>1361</v>
      </c>
      <c r="G1573" s="115" t="s">
        <v>29</v>
      </c>
      <c r="H1573" s="118">
        <v>2.0</v>
      </c>
      <c r="I1573" s="118">
        <v>1.0</v>
      </c>
      <c r="J1573" s="119">
        <f t="shared" si="4"/>
        <v>1</v>
      </c>
      <c r="K1573" s="115" t="s">
        <v>6155</v>
      </c>
      <c r="L1573" s="121" t="str">
        <f t="shared" si="5"/>
        <v>PT16084878936088900494</v>
      </c>
      <c r="M1573" s="219" t="s">
        <v>6156</v>
      </c>
      <c r="N1573" s="122"/>
      <c r="O1573" s="122"/>
      <c r="P1573" s="119">
        <f t="shared" si="6"/>
        <v>1</v>
      </c>
      <c r="Q1573" s="124"/>
      <c r="R1573" s="124"/>
      <c r="S1573" s="124"/>
      <c r="T1573" s="125"/>
      <c r="U1573" s="126" t="s">
        <v>697</v>
      </c>
      <c r="V1573" s="127" t="s">
        <v>1500</v>
      </c>
      <c r="W1573" s="129" t="str">
        <f t="shared" si="7"/>
        <v/>
      </c>
      <c r="X1573" s="129" t="str">
        <f t="shared" si="73"/>
        <v/>
      </c>
      <c r="Y1573" s="130" t="str">
        <f t="shared" ref="Y1573:Y1575" si="92">IF(N(P1573)&lt;=0,"",IF(OR(T1573="Hình KDB",T1573="Hình tele",ISNUMBER(SEARCH("Hình KDB",T1573)),ISNUMBER(SEARCH("Hình tele",T1573)),ISNUMBER(SEARCH("sai code",T1573)),ISNUMBER(SEARCH("Thiếu kiện",U1573))),"Kho rau",IF(AND(T1573&lt;&gt;"Hình KDB",T1573&lt;&gt;"Hình tele"),"Chưa xác định",IF(N(O1573)&gt;0,IF(OR(T1573="Hình KDB",T1573="Hình tele",ISNUMBER(SEARCH("Hình KDB",T1573)),ISNUMBER(SEARCH("Hình tele",T1573)),ISNUMBER(SEARCH("sai code",T1573)),ISNUMBER(SEARCH("Thiếu kiện",U1573))),"Kho rau","Chưa xác định"),IF(OR(T1573="Hình KDB",T1573="Hình tele",ISNUMBER(SEARCH("Hình KDB",T1573)),ISNUMBER(SEARCH("Hình tele",T1573)),ISNUMBER(SEARCH("sai code",T1573)),ISNUMBER(SEARCH("Thiếu kiện",U1573))),"Kho rau",IF(V1573="Chưa xác định","Chưa xác định",IF(OR(V1573="DC giao thiếu",V1573="TX giao thiếu kiện",V1573="Hàng không đạt CL"),"Kho rau","")))))))</f>
        <v>Chưa xác định</v>
      </c>
      <c r="Z1573" s="131" t="s">
        <v>3828</v>
      </c>
      <c r="AA1573" s="124"/>
      <c r="AB1573" s="132"/>
      <c r="AC1573" s="133"/>
      <c r="AD1573" s="134"/>
      <c r="AE1573" s="133"/>
      <c r="AF1573" s="135" t="str">
        <f t="array" ref="AF1573">xlookup($E:$E,'CLV2'!$A:$A,'CLV2'!E:E)</f>
        <v>2.DELICA</v>
      </c>
      <c r="AG1573" s="135" t="str">
        <f t="shared" si="10"/>
        <v>Pack</v>
      </c>
      <c r="AH1573" s="136">
        <f t="shared" si="11"/>
        <v>0.5</v>
      </c>
      <c r="AI1573" s="137">
        <f t="array" ref="AI1573">XLOOKUP(E1573,'Đơn giá'!A:A,'Đơn giá'!D:D)</f>
        <v>4813</v>
      </c>
      <c r="AJ1573" s="138">
        <f t="shared" si="12"/>
        <v>4813</v>
      </c>
      <c r="AK1573" s="138">
        <f t="shared" si="13"/>
        <v>0</v>
      </c>
      <c r="AL1573" s="138">
        <f t="shared" si="14"/>
        <v>0</v>
      </c>
      <c r="AM1573" s="138">
        <f t="shared" si="15"/>
        <v>0</v>
      </c>
      <c r="AN1573" s="138">
        <f t="shared" si="16"/>
        <v>4813</v>
      </c>
      <c r="AO1573" s="139" t="str">
        <f t="array" ref="AO1573">XLOOKUP($D:$D,'DS ST'!$J:$J,'DS ST'!K:K)</f>
        <v>SC011310 - Hồ Xuân Thịnh</v>
      </c>
      <c r="AP1573" s="139" t="str">
        <f t="array" ref="AP1573">XLOOKUP($D:$D,'DS ST'!$J:$J,'DS ST'!L:L)</f>
        <v>Nguyễn Thị Cà</v>
      </c>
      <c r="AQ1573" s="139" t="str">
        <f t="array" ref="AQ1573">XLOOKUP($D:$D,'DS ST'!$J:$J,'DS ST'!M:M)</f>
        <v>HCM 021</v>
      </c>
      <c r="AR1573" s="140"/>
      <c r="AS1573" s="140"/>
      <c r="AT1573" s="135" t="str">
        <f t="array" ref="AT1573">xlookup($E:$E,'CLV2'!$A:$A,'CLV2'!$F:$F)</f>
        <v>3.MATERIAL DELICA</v>
      </c>
      <c r="AU1573" s="135" t="str">
        <f t="array" ref="AU1573">xlookup($E:$E,'CLV2'!$A:$A,'CLV2'!$G:$G)</f>
        <v>4.BÚN TƯƠI CÁC LOẠI</v>
      </c>
      <c r="AV1573" s="142"/>
      <c r="AW1573" s="143"/>
      <c r="AX1573" s="144"/>
    </row>
    <row r="1574" ht="22.5" customHeight="1">
      <c r="A1574" s="113"/>
      <c r="B1574" s="114">
        <v>46237.0</v>
      </c>
      <c r="C1574" s="115" t="s">
        <v>343</v>
      </c>
      <c r="D1574" s="116" t="str">
        <f>VLOOKUP(C1574,'DS ST'!A:B,2,0)</f>
        <v>A126</v>
      </c>
      <c r="E1574" s="117">
        <v>11317.0</v>
      </c>
      <c r="F1574" s="115" t="s">
        <v>2413</v>
      </c>
      <c r="G1574" s="115" t="s">
        <v>29</v>
      </c>
      <c r="H1574" s="118">
        <v>2.0</v>
      </c>
      <c r="I1574" s="118">
        <v>1.0</v>
      </c>
      <c r="J1574" s="119">
        <f t="shared" si="4"/>
        <v>1</v>
      </c>
      <c r="K1574" s="115" t="s">
        <v>6157</v>
      </c>
      <c r="L1574" s="121" t="str">
        <f t="shared" si="5"/>
        <v>PT160848611317</v>
      </c>
      <c r="M1574" s="219" t="s">
        <v>6158</v>
      </c>
      <c r="N1574" s="122"/>
      <c r="O1574" s="122"/>
      <c r="P1574" s="119">
        <f t="shared" si="6"/>
        <v>1</v>
      </c>
      <c r="Q1574" s="124"/>
      <c r="R1574" s="124"/>
      <c r="S1574" s="124"/>
      <c r="T1574" s="125"/>
      <c r="U1574" s="126" t="s">
        <v>697</v>
      </c>
      <c r="V1574" s="127" t="s">
        <v>1500</v>
      </c>
      <c r="W1574" s="129" t="str">
        <f t="shared" si="7"/>
        <v/>
      </c>
      <c r="X1574" s="129" t="str">
        <f t="shared" si="73"/>
        <v/>
      </c>
      <c r="Y1574" s="130" t="str">
        <f t="shared" si="92"/>
        <v>Chưa xác định</v>
      </c>
      <c r="Z1574" s="131" t="s">
        <v>3828</v>
      </c>
      <c r="AA1574" s="124"/>
      <c r="AB1574" s="132"/>
      <c r="AC1574" s="133"/>
      <c r="AD1574" s="134"/>
      <c r="AE1574" s="133"/>
      <c r="AF1574" s="135" t="str">
        <f t="array" ref="AF1574">xlookup($E:$E,'CLV2'!$A:$A,'CLV2'!E:E)</f>
        <v>2.VEGETABLES</v>
      </c>
      <c r="AG1574" s="135" t="str">
        <f t="shared" si="10"/>
        <v>Pack</v>
      </c>
      <c r="AH1574" s="136">
        <f t="shared" si="11"/>
        <v>0.5</v>
      </c>
      <c r="AI1574" s="137">
        <f t="array" ref="AI1574">XLOOKUP(E1574,'Đơn giá'!A:A,'Đơn giá'!D:D)</f>
        <v>12623</v>
      </c>
      <c r="AJ1574" s="138">
        <f t="shared" si="12"/>
        <v>12623</v>
      </c>
      <c r="AK1574" s="138">
        <f t="shared" si="13"/>
        <v>0</v>
      </c>
      <c r="AL1574" s="138">
        <f t="shared" si="14"/>
        <v>0</v>
      </c>
      <c r="AM1574" s="138">
        <f t="shared" si="15"/>
        <v>0</v>
      </c>
      <c r="AN1574" s="138">
        <f t="shared" si="16"/>
        <v>12623</v>
      </c>
      <c r="AO1574" s="139" t="str">
        <f t="array" ref="AO1574">XLOOKUP($D:$D,'DS ST'!$J:$J,'DS ST'!K:K)</f>
        <v>SC002264 - Võ Thị Thùy Dương</v>
      </c>
      <c r="AP1574" s="139" t="str">
        <f t="array" ref="AP1574">XLOOKUP($D:$D,'DS ST'!$J:$J,'DS ST'!L:L)</f>
        <v>Võ Thị Huệ</v>
      </c>
      <c r="AQ1574" s="139" t="str">
        <f t="array" ref="AQ1574">XLOOKUP($D:$D,'DS ST'!$J:$J,'DS ST'!M:M)</f>
        <v>HCM 032</v>
      </c>
      <c r="AR1574" s="140"/>
      <c r="AS1574" s="140"/>
      <c r="AT1574" s="135" t="str">
        <f t="array" ref="AT1574">xlookup($E:$E,'CLV2'!$A:$A,'CLV2'!$F:$F)</f>
        <v>3.LEAFY VEGGIES</v>
      </c>
      <c r="AU1574" s="135" t="str">
        <f t="array" ref="AU1574">xlookup($E:$E,'CLV2'!$A:$A,'CLV2'!$G:$G)</f>
        <v>4.Rau Cải</v>
      </c>
      <c r="AV1574" s="142"/>
      <c r="AW1574" s="143"/>
      <c r="AX1574" s="144"/>
    </row>
    <row r="1575" ht="22.5" customHeight="1">
      <c r="A1575" s="113"/>
      <c r="B1575" s="114">
        <v>46237.0</v>
      </c>
      <c r="C1575" s="115" t="s">
        <v>343</v>
      </c>
      <c r="D1575" s="116" t="str">
        <f>VLOOKUP(C1575,'DS ST'!A:B,2,0)</f>
        <v>A126</v>
      </c>
      <c r="E1575" s="117">
        <v>11419.0</v>
      </c>
      <c r="F1575" s="115" t="s">
        <v>1306</v>
      </c>
      <c r="G1575" s="115" t="s">
        <v>311</v>
      </c>
      <c r="H1575" s="118">
        <v>2.0</v>
      </c>
      <c r="I1575" s="118">
        <v>0.0</v>
      </c>
      <c r="J1575" s="119">
        <f t="shared" si="4"/>
        <v>2</v>
      </c>
      <c r="K1575" s="115" t="s">
        <v>6157</v>
      </c>
      <c r="L1575" s="121" t="str">
        <f t="shared" si="5"/>
        <v>PT160848611419</v>
      </c>
      <c r="M1575" s="219" t="s">
        <v>6158</v>
      </c>
      <c r="N1575" s="122"/>
      <c r="O1575" s="122"/>
      <c r="P1575" s="119">
        <f t="shared" si="6"/>
        <v>2</v>
      </c>
      <c r="Q1575" s="124"/>
      <c r="R1575" s="124"/>
      <c r="S1575" s="124"/>
      <c r="T1575" s="125"/>
      <c r="U1575" s="126" t="s">
        <v>697</v>
      </c>
      <c r="V1575" s="127" t="s">
        <v>1500</v>
      </c>
      <c r="W1575" s="129" t="str">
        <f t="shared" si="7"/>
        <v/>
      </c>
      <c r="X1575" s="129" t="str">
        <f t="shared" si="73"/>
        <v/>
      </c>
      <c r="Y1575" s="130" t="str">
        <f t="shared" si="92"/>
        <v>Chưa xác định</v>
      </c>
      <c r="Z1575" s="131" t="s">
        <v>3828</v>
      </c>
      <c r="AA1575" s="124"/>
      <c r="AB1575" s="132"/>
      <c r="AC1575" s="133"/>
      <c r="AD1575" s="134"/>
      <c r="AE1575" s="133"/>
      <c r="AF1575" s="135" t="str">
        <f t="array" ref="AF1575">xlookup($E:$E,'CLV2'!$A:$A,'CLV2'!E:E)</f>
        <v>2.VEGETABLES</v>
      </c>
      <c r="AG1575" s="135" t="str">
        <f t="shared" si="10"/>
        <v>Pack</v>
      </c>
      <c r="AH1575" s="136">
        <f t="shared" si="11"/>
        <v>1</v>
      </c>
      <c r="AI1575" s="137">
        <f t="array" ref="AI1575">XLOOKUP(E1575,'Đơn giá'!A:A,'Đơn giá'!D:D)</f>
        <v>21965</v>
      </c>
      <c r="AJ1575" s="138">
        <f t="shared" si="12"/>
        <v>43930</v>
      </c>
      <c r="AK1575" s="138">
        <f t="shared" si="13"/>
        <v>0</v>
      </c>
      <c r="AL1575" s="138">
        <f t="shared" si="14"/>
        <v>0</v>
      </c>
      <c r="AM1575" s="138">
        <f t="shared" si="15"/>
        <v>0</v>
      </c>
      <c r="AN1575" s="138">
        <f t="shared" si="16"/>
        <v>43930</v>
      </c>
      <c r="AO1575" s="139" t="str">
        <f t="array" ref="AO1575">XLOOKUP($D:$D,'DS ST'!$J:$J,'DS ST'!K:K)</f>
        <v>SC002264 - Võ Thị Thùy Dương</v>
      </c>
      <c r="AP1575" s="139" t="str">
        <f t="array" ref="AP1575">XLOOKUP($D:$D,'DS ST'!$J:$J,'DS ST'!L:L)</f>
        <v>Võ Thị Huệ</v>
      </c>
      <c r="AQ1575" s="139" t="str">
        <f t="array" ref="AQ1575">XLOOKUP($D:$D,'DS ST'!$J:$J,'DS ST'!M:M)</f>
        <v>HCM 032</v>
      </c>
      <c r="AR1575" s="140"/>
      <c r="AS1575" s="140"/>
      <c r="AT1575" s="135" t="str">
        <f t="array" ref="AT1575">xlookup($E:$E,'CLV2'!$A:$A,'CLV2'!$F:$F)</f>
        <v>3.ROOT VEGGIES</v>
      </c>
      <c r="AU1575" s="135" t="str">
        <f t="array" ref="AU1575">xlookup($E:$E,'CLV2'!$A:$A,'CLV2'!$G:$G)</f>
        <v>4.Khoai Lang</v>
      </c>
      <c r="AV1575" s="142"/>
      <c r="AW1575" s="143"/>
      <c r="AX1575" s="144"/>
    </row>
    <row r="1576" ht="22.5" customHeight="1">
      <c r="A1576" s="113"/>
      <c r="B1576" s="114">
        <v>46237.0</v>
      </c>
      <c r="C1576" s="115" t="s">
        <v>343</v>
      </c>
      <c r="D1576" s="116" t="str">
        <f>VLOOKUP(C1576,'DS ST'!A:B,2,0)</f>
        <v>A126</v>
      </c>
      <c r="E1576" s="117">
        <v>1101366.0</v>
      </c>
      <c r="F1576" s="115" t="s">
        <v>1804</v>
      </c>
      <c r="G1576" s="115" t="s">
        <v>104</v>
      </c>
      <c r="H1576" s="118">
        <v>8.2</v>
      </c>
      <c r="I1576" s="118">
        <v>8.04</v>
      </c>
      <c r="J1576" s="119">
        <f t="shared" si="4"/>
        <v>0.16</v>
      </c>
      <c r="K1576" s="115" t="s">
        <v>6157</v>
      </c>
      <c r="L1576" s="121" t="str">
        <f t="shared" si="5"/>
        <v>PT16084861101366</v>
      </c>
      <c r="M1576" s="219" t="s">
        <v>6158</v>
      </c>
      <c r="N1576" s="122">
        <v>0.16000000000000014</v>
      </c>
      <c r="O1576" s="122"/>
      <c r="P1576" s="119">
        <f t="shared" si="6"/>
        <v>0</v>
      </c>
      <c r="Q1576" s="124"/>
      <c r="R1576" s="124"/>
      <c r="S1576" s="124"/>
      <c r="T1576" s="125"/>
      <c r="U1576" s="126" t="s">
        <v>697</v>
      </c>
      <c r="V1576" s="127" t="s">
        <v>492</v>
      </c>
      <c r="W1576" s="129" t="str">
        <f t="shared" si="7"/>
        <v>Hao hụt</v>
      </c>
      <c r="X1576" s="129" t="str">
        <f t="shared" si="73"/>
        <v/>
      </c>
      <c r="Y1576" s="154" t="s">
        <v>499</v>
      </c>
      <c r="Z1576" s="131" t="s">
        <v>3828</v>
      </c>
      <c r="AA1576" s="124"/>
      <c r="AB1576" s="132"/>
      <c r="AC1576" s="133"/>
      <c r="AD1576" s="134"/>
      <c r="AE1576" s="133"/>
      <c r="AF1576" s="135" t="str">
        <f t="array" ref="AF1576">xlookup($E:$E,'CLV2'!$A:$A,'CLV2'!E:E)</f>
        <v>2.VEGETABLES</v>
      </c>
      <c r="AG1576" s="135" t="str">
        <f t="shared" si="10"/>
        <v>KG</v>
      </c>
      <c r="AH1576" s="136">
        <f t="shared" si="11"/>
        <v>0.01951219512</v>
      </c>
      <c r="AI1576" s="137">
        <f t="array" ref="AI1576">XLOOKUP(E1576,'Đơn giá'!A:A,'Đơn giá'!D:D)</f>
        <v>55000</v>
      </c>
      <c r="AJ1576" s="138">
        <f t="shared" si="12"/>
        <v>8800</v>
      </c>
      <c r="AK1576" s="138">
        <f t="shared" si="13"/>
        <v>8800</v>
      </c>
      <c r="AL1576" s="138">
        <f t="shared" si="14"/>
        <v>0</v>
      </c>
      <c r="AM1576" s="138">
        <f t="shared" si="15"/>
        <v>0</v>
      </c>
      <c r="AN1576" s="138">
        <f t="shared" si="16"/>
        <v>0</v>
      </c>
      <c r="AO1576" s="139" t="str">
        <f t="array" ref="AO1576">XLOOKUP($D:$D,'DS ST'!$J:$J,'DS ST'!K:K)</f>
        <v>SC002264 - Võ Thị Thùy Dương</v>
      </c>
      <c r="AP1576" s="139" t="str">
        <f t="array" ref="AP1576">XLOOKUP($D:$D,'DS ST'!$J:$J,'DS ST'!L:L)</f>
        <v>Võ Thị Huệ</v>
      </c>
      <c r="AQ1576" s="139" t="str">
        <f t="array" ref="AQ1576">XLOOKUP($D:$D,'DS ST'!$J:$J,'DS ST'!M:M)</f>
        <v>HCM 032</v>
      </c>
      <c r="AR1576" s="140"/>
      <c r="AS1576" s="140"/>
      <c r="AT1576" s="135" t="str">
        <f t="array" ref="AT1576">xlookup($E:$E,'CLV2'!$A:$A,'CLV2'!$F:$F)</f>
        <v>3.LEAFY VEGGIES</v>
      </c>
      <c r="AU1576" s="135" t="str">
        <f t="array" ref="AU1576">xlookup($E:$E,'CLV2'!$A:$A,'CLV2'!$G:$G)</f>
        <v>4.Rau Ăn Bông</v>
      </c>
      <c r="AV1576" s="142"/>
      <c r="AW1576" s="143"/>
      <c r="AX1576" s="144"/>
    </row>
    <row r="1577" ht="22.5" customHeight="1">
      <c r="A1577" s="113"/>
      <c r="B1577" s="114">
        <v>46237.0</v>
      </c>
      <c r="C1577" s="115" t="s">
        <v>343</v>
      </c>
      <c r="D1577" s="116" t="str">
        <f>VLOOKUP(C1577,'DS ST'!A:B,2,0)</f>
        <v>A126</v>
      </c>
      <c r="E1577" s="117">
        <v>1102981.0</v>
      </c>
      <c r="F1577" s="115" t="s">
        <v>5260</v>
      </c>
      <c r="G1577" s="115" t="s">
        <v>104</v>
      </c>
      <c r="H1577" s="118">
        <v>3.2</v>
      </c>
      <c r="I1577" s="118">
        <v>3.185</v>
      </c>
      <c r="J1577" s="119">
        <f t="shared" si="4"/>
        <v>0.015</v>
      </c>
      <c r="K1577" s="115" t="s">
        <v>6157</v>
      </c>
      <c r="L1577" s="121" t="str">
        <f t="shared" si="5"/>
        <v>PT16084861102981</v>
      </c>
      <c r="M1577" s="219" t="s">
        <v>6158</v>
      </c>
      <c r="N1577" s="122">
        <v>0.015000000000000124</v>
      </c>
      <c r="O1577" s="122"/>
      <c r="P1577" s="119">
        <f t="shared" si="6"/>
        <v>0</v>
      </c>
      <c r="Q1577" s="124"/>
      <c r="R1577" s="124"/>
      <c r="S1577" s="124"/>
      <c r="T1577" s="125"/>
      <c r="U1577" s="126" t="s">
        <v>697</v>
      </c>
      <c r="V1577" s="127" t="s">
        <v>492</v>
      </c>
      <c r="W1577" s="129" t="str">
        <f t="shared" si="7"/>
        <v>Hao hụt</v>
      </c>
      <c r="X1577" s="129" t="str">
        <f t="shared" si="73"/>
        <v/>
      </c>
      <c r="Y1577" s="154" t="s">
        <v>499</v>
      </c>
      <c r="Z1577" s="131" t="s">
        <v>3828</v>
      </c>
      <c r="AA1577" s="124"/>
      <c r="AB1577" s="132"/>
      <c r="AC1577" s="133"/>
      <c r="AD1577" s="134"/>
      <c r="AE1577" s="133"/>
      <c r="AF1577" s="135" t="str">
        <f t="array" ref="AF1577">xlookup($E:$E,'CLV2'!$A:$A,'CLV2'!E:E)</f>
        <v>2.FRUITS</v>
      </c>
      <c r="AG1577" s="135" t="str">
        <f t="shared" si="10"/>
        <v>KG</v>
      </c>
      <c r="AH1577" s="136">
        <f t="shared" si="11"/>
        <v>0.0046875</v>
      </c>
      <c r="AI1577" s="137" t="str">
        <f t="array" ref="AI1577">XLOOKUP(E1577,'Đơn giá'!A:A,'Đơn giá'!D:D)</f>
        <v>#N/A</v>
      </c>
      <c r="AJ1577" s="138" t="str">
        <f t="shared" si="12"/>
        <v>#N/A</v>
      </c>
      <c r="AK1577" s="138" t="str">
        <f t="shared" si="13"/>
        <v>#N/A</v>
      </c>
      <c r="AL1577" s="138">
        <f t="shared" si="14"/>
        <v>0</v>
      </c>
      <c r="AM1577" s="138" t="str">
        <f t="shared" si="15"/>
        <v>#N/A</v>
      </c>
      <c r="AN1577" s="138">
        <f t="shared" si="16"/>
        <v>0</v>
      </c>
      <c r="AO1577" s="139" t="str">
        <f t="array" ref="AO1577">XLOOKUP($D:$D,'DS ST'!$J:$J,'DS ST'!K:K)</f>
        <v>SC002264 - Võ Thị Thùy Dương</v>
      </c>
      <c r="AP1577" s="139" t="str">
        <f t="array" ref="AP1577">XLOOKUP($D:$D,'DS ST'!$J:$J,'DS ST'!L:L)</f>
        <v>Võ Thị Huệ</v>
      </c>
      <c r="AQ1577" s="139" t="str">
        <f t="array" ref="AQ1577">XLOOKUP($D:$D,'DS ST'!$J:$J,'DS ST'!M:M)</f>
        <v>HCM 032</v>
      </c>
      <c r="AR1577" s="140"/>
      <c r="AS1577" s="140"/>
      <c r="AT1577" s="135" t="str">
        <f t="array" ref="AT1577">xlookup($E:$E,'CLV2'!$A:$A,'CLV2'!$F:$F)</f>
        <v>3.LOCAL FRUITS</v>
      </c>
      <c r="AU1577" s="135" t="str">
        <f t="array" ref="AU1577">xlookup($E:$E,'CLV2'!$A:$A,'CLV2'!$G:$G)</f>
        <v>4.Bơ</v>
      </c>
      <c r="AV1577" s="142"/>
      <c r="AW1577" s="143"/>
      <c r="AX1577" s="144"/>
    </row>
    <row r="1578" ht="22.5" customHeight="1">
      <c r="A1578" s="113"/>
      <c r="B1578" s="114">
        <v>46237.0</v>
      </c>
      <c r="C1578" s="115" t="s">
        <v>349</v>
      </c>
      <c r="D1578" s="116" t="str">
        <f>VLOOKUP(C1578,'DS ST'!A:B,2,0)</f>
        <v>A127</v>
      </c>
      <c r="E1578" s="117">
        <v>1101077.0</v>
      </c>
      <c r="F1578" s="115" t="s">
        <v>1002</v>
      </c>
      <c r="G1578" s="115" t="s">
        <v>104</v>
      </c>
      <c r="H1578" s="118">
        <v>3.0</v>
      </c>
      <c r="I1578" s="118">
        <v>2.8</v>
      </c>
      <c r="J1578" s="119">
        <f t="shared" si="4"/>
        <v>0.2</v>
      </c>
      <c r="K1578" s="115" t="s">
        <v>6159</v>
      </c>
      <c r="L1578" s="121" t="str">
        <f t="shared" si="5"/>
        <v>PT16084851101077</v>
      </c>
      <c r="M1578" s="219" t="s">
        <v>6160</v>
      </c>
      <c r="N1578" s="122">
        <v>0.20000000000000018</v>
      </c>
      <c r="O1578" s="122"/>
      <c r="P1578" s="119">
        <f t="shared" si="6"/>
        <v>0</v>
      </c>
      <c r="Q1578" s="124"/>
      <c r="R1578" s="124"/>
      <c r="S1578" s="124"/>
      <c r="T1578" s="125"/>
      <c r="U1578" s="126" t="s">
        <v>697</v>
      </c>
      <c r="V1578" s="127" t="s">
        <v>492</v>
      </c>
      <c r="W1578" s="129" t="str">
        <f t="shared" si="7"/>
        <v>Hao hụt</v>
      </c>
      <c r="X1578" s="129" t="str">
        <f t="shared" si="73"/>
        <v/>
      </c>
      <c r="Y1578" s="154" t="s">
        <v>499</v>
      </c>
      <c r="Z1578" s="131" t="s">
        <v>3828</v>
      </c>
      <c r="AA1578" s="124"/>
      <c r="AB1578" s="132"/>
      <c r="AC1578" s="133"/>
      <c r="AD1578" s="134"/>
      <c r="AE1578" s="133"/>
      <c r="AF1578" s="135" t="str">
        <f t="array" ref="AF1578">xlookup($E:$E,'CLV2'!$A:$A,'CLV2'!E:E)</f>
        <v>2.FRUITS</v>
      </c>
      <c r="AG1578" s="135" t="str">
        <f t="shared" si="10"/>
        <v>KG</v>
      </c>
      <c r="AH1578" s="136">
        <f t="shared" si="11"/>
        <v>0.06666666667</v>
      </c>
      <c r="AI1578" s="137">
        <f t="array" ref="AI1578">XLOOKUP(E1578,'Đơn giá'!A:A,'Đơn giá'!D:D)</f>
        <v>45000</v>
      </c>
      <c r="AJ1578" s="138">
        <f t="shared" si="12"/>
        <v>9000</v>
      </c>
      <c r="AK1578" s="138">
        <f t="shared" si="13"/>
        <v>9000</v>
      </c>
      <c r="AL1578" s="138">
        <f t="shared" si="14"/>
        <v>0</v>
      </c>
      <c r="AM1578" s="138">
        <f t="shared" si="15"/>
        <v>0</v>
      </c>
      <c r="AN1578" s="138">
        <f t="shared" si="16"/>
        <v>0</v>
      </c>
      <c r="AO1578" s="139" t="str">
        <f t="array" ref="AO1578">XLOOKUP($D:$D,'DS ST'!$J:$J,'DS ST'!K:K)</f>
        <v>SC007524 - Trần Tiến Thạnh</v>
      </c>
      <c r="AP1578" s="139" t="str">
        <f t="array" ref="AP1578">XLOOKUP($D:$D,'DS ST'!$J:$J,'DS ST'!L:L)</f>
        <v>Nguyễn Thị Cà</v>
      </c>
      <c r="AQ1578" s="139" t="str">
        <f t="array" ref="AQ1578">XLOOKUP($D:$D,'DS ST'!$J:$J,'DS ST'!M:M)</f>
        <v>HCM 026</v>
      </c>
      <c r="AR1578" s="140"/>
      <c r="AS1578" s="140"/>
      <c r="AT1578" s="135" t="str">
        <f t="array" ref="AT1578">xlookup($E:$E,'CLV2'!$A:$A,'CLV2'!$F:$F)</f>
        <v>3.LOCAL FRUITS</v>
      </c>
      <c r="AU1578" s="135" t="str">
        <f t="array" ref="AU1578">xlookup($E:$E,'CLV2'!$A:$A,'CLV2'!$G:$G)</f>
        <v>4.Trái Cây Đa Dạng</v>
      </c>
      <c r="AV1578" s="142"/>
      <c r="AW1578" s="143"/>
      <c r="AX1578" s="144"/>
    </row>
    <row r="1579" ht="22.5" customHeight="1">
      <c r="A1579" s="113"/>
      <c r="B1579" s="114">
        <v>46237.0</v>
      </c>
      <c r="C1579" s="115" t="s">
        <v>349</v>
      </c>
      <c r="D1579" s="116" t="str">
        <f>VLOOKUP(C1579,'DS ST'!A:B,2,0)</f>
        <v>A127</v>
      </c>
      <c r="E1579" s="117">
        <v>1101079.0</v>
      </c>
      <c r="F1579" s="115" t="s">
        <v>2047</v>
      </c>
      <c r="G1579" s="115" t="s">
        <v>104</v>
      </c>
      <c r="H1579" s="118">
        <v>3.1</v>
      </c>
      <c r="I1579" s="118">
        <v>3.04</v>
      </c>
      <c r="J1579" s="119">
        <f t="shared" si="4"/>
        <v>0.06</v>
      </c>
      <c r="K1579" s="115" t="s">
        <v>6159</v>
      </c>
      <c r="L1579" s="121" t="str">
        <f t="shared" si="5"/>
        <v>PT16084851101079</v>
      </c>
      <c r="M1579" s="219" t="s">
        <v>6160</v>
      </c>
      <c r="N1579" s="122">
        <v>0.06000000000000005</v>
      </c>
      <c r="O1579" s="122"/>
      <c r="P1579" s="119">
        <f t="shared" si="6"/>
        <v>0</v>
      </c>
      <c r="Q1579" s="124"/>
      <c r="R1579" s="124"/>
      <c r="S1579" s="124"/>
      <c r="T1579" s="125"/>
      <c r="U1579" s="126" t="s">
        <v>697</v>
      </c>
      <c r="V1579" s="127" t="s">
        <v>492</v>
      </c>
      <c r="W1579" s="129" t="str">
        <f t="shared" si="7"/>
        <v>Hao hụt</v>
      </c>
      <c r="X1579" s="129" t="str">
        <f t="shared" si="73"/>
        <v/>
      </c>
      <c r="Y1579" s="154" t="s">
        <v>499</v>
      </c>
      <c r="Z1579" s="131" t="s">
        <v>3828</v>
      </c>
      <c r="AA1579" s="124"/>
      <c r="AB1579" s="132"/>
      <c r="AC1579" s="133"/>
      <c r="AD1579" s="134"/>
      <c r="AE1579" s="133"/>
      <c r="AF1579" s="135" t="str">
        <f t="array" ref="AF1579">xlookup($E:$E,'CLV2'!$A:$A,'CLV2'!E:E)</f>
        <v>2.FRUITS</v>
      </c>
      <c r="AG1579" s="135" t="str">
        <f t="shared" si="10"/>
        <v>KG</v>
      </c>
      <c r="AH1579" s="136">
        <f t="shared" si="11"/>
        <v>0.01935483871</v>
      </c>
      <c r="AI1579" s="137">
        <f t="array" ref="AI1579">XLOOKUP(E1579,'Đơn giá'!A:A,'Đơn giá'!D:D)</f>
        <v>69416</v>
      </c>
      <c r="AJ1579" s="138">
        <f t="shared" si="12"/>
        <v>4164.96</v>
      </c>
      <c r="AK1579" s="138">
        <f t="shared" si="13"/>
        <v>4164.96</v>
      </c>
      <c r="AL1579" s="138">
        <f t="shared" si="14"/>
        <v>0</v>
      </c>
      <c r="AM1579" s="138">
        <f t="shared" si="15"/>
        <v>0</v>
      </c>
      <c r="AN1579" s="138">
        <f t="shared" si="16"/>
        <v>0</v>
      </c>
      <c r="AO1579" s="139" t="str">
        <f t="array" ref="AO1579">XLOOKUP($D:$D,'DS ST'!$J:$J,'DS ST'!K:K)</f>
        <v>SC007524 - Trần Tiến Thạnh</v>
      </c>
      <c r="AP1579" s="139" t="str">
        <f t="array" ref="AP1579">XLOOKUP($D:$D,'DS ST'!$J:$J,'DS ST'!L:L)</f>
        <v>Nguyễn Thị Cà</v>
      </c>
      <c r="AQ1579" s="139" t="str">
        <f t="array" ref="AQ1579">XLOOKUP($D:$D,'DS ST'!$J:$J,'DS ST'!M:M)</f>
        <v>HCM 026</v>
      </c>
      <c r="AR1579" s="140"/>
      <c r="AS1579" s="140"/>
      <c r="AT1579" s="135" t="str">
        <f t="array" ref="AT1579">xlookup($E:$E,'CLV2'!$A:$A,'CLV2'!$F:$F)</f>
        <v>3.LOCAL FRUITS</v>
      </c>
      <c r="AU1579" s="135" t="str">
        <f t="array" ref="AU1579">xlookup($E:$E,'CLV2'!$A:$A,'CLV2'!$G:$G)</f>
        <v>4.Bơ</v>
      </c>
      <c r="AV1579" s="142"/>
      <c r="AW1579" s="143"/>
      <c r="AX1579" s="144"/>
    </row>
    <row r="1580" ht="22.5" customHeight="1">
      <c r="A1580" s="113"/>
      <c r="B1580" s="114">
        <v>46237.0</v>
      </c>
      <c r="C1580" s="115" t="s">
        <v>349</v>
      </c>
      <c r="D1580" s="116" t="str">
        <f>VLOOKUP(C1580,'DS ST'!A:B,2,0)</f>
        <v>A127</v>
      </c>
      <c r="E1580" s="117">
        <v>1101318.0</v>
      </c>
      <c r="F1580" s="115" t="s">
        <v>1036</v>
      </c>
      <c r="G1580" s="115" t="s">
        <v>104</v>
      </c>
      <c r="H1580" s="118">
        <v>4.1</v>
      </c>
      <c r="I1580" s="118">
        <v>4.08</v>
      </c>
      <c r="J1580" s="119">
        <f t="shared" si="4"/>
        <v>0.02</v>
      </c>
      <c r="K1580" s="115" t="s">
        <v>6159</v>
      </c>
      <c r="L1580" s="121" t="str">
        <f t="shared" si="5"/>
        <v>PT16084851101318</v>
      </c>
      <c r="M1580" s="219" t="s">
        <v>6160</v>
      </c>
      <c r="N1580" s="122">
        <v>0.019999999999999574</v>
      </c>
      <c r="O1580" s="122"/>
      <c r="P1580" s="119">
        <f t="shared" si="6"/>
        <v>0</v>
      </c>
      <c r="Q1580" s="124"/>
      <c r="R1580" s="124"/>
      <c r="S1580" s="124"/>
      <c r="T1580" s="125"/>
      <c r="U1580" s="126" t="s">
        <v>697</v>
      </c>
      <c r="V1580" s="127" t="s">
        <v>492</v>
      </c>
      <c r="W1580" s="129" t="str">
        <f t="shared" si="7"/>
        <v>Hao hụt</v>
      </c>
      <c r="X1580" s="129" t="str">
        <f t="shared" si="73"/>
        <v/>
      </c>
      <c r="Y1580" s="154" t="s">
        <v>499</v>
      </c>
      <c r="Z1580" s="131" t="s">
        <v>3828</v>
      </c>
      <c r="AA1580" s="124"/>
      <c r="AB1580" s="132"/>
      <c r="AC1580" s="133"/>
      <c r="AD1580" s="134"/>
      <c r="AE1580" s="133"/>
      <c r="AF1580" s="135" t="str">
        <f t="array" ref="AF1580">xlookup($E:$E,'CLV2'!$A:$A,'CLV2'!E:E)</f>
        <v>2.FRUITS</v>
      </c>
      <c r="AG1580" s="135" t="str">
        <f t="shared" si="10"/>
        <v>KG</v>
      </c>
      <c r="AH1580" s="136">
        <f t="shared" si="11"/>
        <v>0.00487804878</v>
      </c>
      <c r="AI1580" s="137">
        <f t="array" ref="AI1580">XLOOKUP(E1580,'Đơn giá'!A:A,'Đơn giá'!D:D)</f>
        <v>35000</v>
      </c>
      <c r="AJ1580" s="138">
        <f t="shared" si="12"/>
        <v>700</v>
      </c>
      <c r="AK1580" s="138">
        <f t="shared" si="13"/>
        <v>700</v>
      </c>
      <c r="AL1580" s="138">
        <f t="shared" si="14"/>
        <v>0</v>
      </c>
      <c r="AM1580" s="138">
        <f t="shared" si="15"/>
        <v>0</v>
      </c>
      <c r="AN1580" s="138">
        <f t="shared" si="16"/>
        <v>0</v>
      </c>
      <c r="AO1580" s="139" t="str">
        <f t="array" ref="AO1580">XLOOKUP($D:$D,'DS ST'!$J:$J,'DS ST'!K:K)</f>
        <v>SC007524 - Trần Tiến Thạnh</v>
      </c>
      <c r="AP1580" s="139" t="str">
        <f t="array" ref="AP1580">XLOOKUP($D:$D,'DS ST'!$J:$J,'DS ST'!L:L)</f>
        <v>Nguyễn Thị Cà</v>
      </c>
      <c r="AQ1580" s="139" t="str">
        <f t="array" ref="AQ1580">XLOOKUP($D:$D,'DS ST'!$J:$J,'DS ST'!M:M)</f>
        <v>HCM 026</v>
      </c>
      <c r="AR1580" s="140"/>
      <c r="AS1580" s="140"/>
      <c r="AT1580" s="135" t="str">
        <f t="array" ref="AT1580">xlookup($E:$E,'CLV2'!$A:$A,'CLV2'!$F:$F)</f>
        <v>3.LOCAL FRUITS</v>
      </c>
      <c r="AU1580" s="135" t="str">
        <f t="array" ref="AU1580">xlookup($E:$E,'CLV2'!$A:$A,'CLV2'!$G:$G)</f>
        <v>4.Mận Roi</v>
      </c>
      <c r="AV1580" s="142"/>
      <c r="AW1580" s="143"/>
      <c r="AX1580" s="144"/>
    </row>
    <row r="1581" ht="22.5" customHeight="1">
      <c r="A1581" s="113"/>
      <c r="B1581" s="114">
        <v>46237.0</v>
      </c>
      <c r="C1581" s="115" t="s">
        <v>366</v>
      </c>
      <c r="D1581" s="116" t="str">
        <f>VLOOKUP(C1581,'DS ST'!A:B,2,0)</f>
        <v>A129</v>
      </c>
      <c r="E1581" s="117">
        <v>1101077.0</v>
      </c>
      <c r="F1581" s="115" t="s">
        <v>1002</v>
      </c>
      <c r="G1581" s="115" t="s">
        <v>104</v>
      </c>
      <c r="H1581" s="118">
        <v>3.0</v>
      </c>
      <c r="I1581" s="118">
        <v>2.86</v>
      </c>
      <c r="J1581" s="119">
        <f t="shared" si="4"/>
        <v>0.14</v>
      </c>
      <c r="K1581" s="115" t="s">
        <v>6161</v>
      </c>
      <c r="L1581" s="121" t="str">
        <f t="shared" si="5"/>
        <v>PT16084841101077</v>
      </c>
      <c r="M1581" s="219" t="s">
        <v>6162</v>
      </c>
      <c r="N1581" s="122">
        <v>0.14000000000000012</v>
      </c>
      <c r="O1581" s="122"/>
      <c r="P1581" s="119">
        <f t="shared" si="6"/>
        <v>0</v>
      </c>
      <c r="Q1581" s="124"/>
      <c r="R1581" s="124"/>
      <c r="S1581" s="124"/>
      <c r="T1581" s="125"/>
      <c r="U1581" s="126" t="s">
        <v>697</v>
      </c>
      <c r="V1581" s="127" t="s">
        <v>492</v>
      </c>
      <c r="W1581" s="129" t="str">
        <f t="shared" si="7"/>
        <v>Hao hụt</v>
      </c>
      <c r="X1581" s="129" t="str">
        <f t="shared" si="73"/>
        <v/>
      </c>
      <c r="Y1581" s="154" t="s">
        <v>499</v>
      </c>
      <c r="Z1581" s="131" t="s">
        <v>3828</v>
      </c>
      <c r="AA1581" s="124"/>
      <c r="AB1581" s="132"/>
      <c r="AC1581" s="133"/>
      <c r="AD1581" s="134"/>
      <c r="AE1581" s="133"/>
      <c r="AF1581" s="135" t="str">
        <f t="array" ref="AF1581">xlookup($E:$E,'CLV2'!$A:$A,'CLV2'!E:E)</f>
        <v>2.FRUITS</v>
      </c>
      <c r="AG1581" s="135" t="str">
        <f t="shared" si="10"/>
        <v>KG</v>
      </c>
      <c r="AH1581" s="136">
        <f t="shared" si="11"/>
        <v>0.04666666667</v>
      </c>
      <c r="AI1581" s="137">
        <f t="array" ref="AI1581">XLOOKUP(E1581,'Đơn giá'!A:A,'Đơn giá'!D:D)</f>
        <v>45000</v>
      </c>
      <c r="AJ1581" s="138">
        <f t="shared" si="12"/>
        <v>6300</v>
      </c>
      <c r="AK1581" s="138">
        <f t="shared" si="13"/>
        <v>6300</v>
      </c>
      <c r="AL1581" s="138">
        <f t="shared" si="14"/>
        <v>0</v>
      </c>
      <c r="AM1581" s="138">
        <f t="shared" si="15"/>
        <v>0</v>
      </c>
      <c r="AN1581" s="138">
        <f t="shared" si="16"/>
        <v>0</v>
      </c>
      <c r="AO1581" s="139" t="str">
        <f t="array" ref="AO1581">XLOOKUP($D:$D,'DS ST'!$J:$J,'DS ST'!K:K)</f>
        <v>SC005141 - Phạm Duy</v>
      </c>
      <c r="AP1581" s="139" t="str">
        <f t="array" ref="AP1581">XLOOKUP($D:$D,'DS ST'!$J:$J,'DS ST'!L:L)</f>
        <v>Võ Thị Huệ</v>
      </c>
      <c r="AQ1581" s="139" t="str">
        <f t="array" ref="AQ1581">XLOOKUP($D:$D,'DS ST'!$J:$J,'DS ST'!M:M)</f>
        <v>HCM 024</v>
      </c>
      <c r="AR1581" s="140"/>
      <c r="AS1581" s="140"/>
      <c r="AT1581" s="135" t="str">
        <f t="array" ref="AT1581">xlookup($E:$E,'CLV2'!$A:$A,'CLV2'!$F:$F)</f>
        <v>3.LOCAL FRUITS</v>
      </c>
      <c r="AU1581" s="135" t="str">
        <f t="array" ref="AU1581">xlookup($E:$E,'CLV2'!$A:$A,'CLV2'!$G:$G)</f>
        <v>4.Trái Cây Đa Dạng</v>
      </c>
      <c r="AV1581" s="142"/>
      <c r="AW1581" s="143"/>
      <c r="AX1581" s="144"/>
    </row>
    <row r="1582" ht="22.5" customHeight="1">
      <c r="A1582" s="113"/>
      <c r="B1582" s="114">
        <v>46237.0</v>
      </c>
      <c r="C1582" s="115" t="s">
        <v>366</v>
      </c>
      <c r="D1582" s="116" t="str">
        <f>VLOOKUP(C1582,'DS ST'!A:B,2,0)</f>
        <v>A129</v>
      </c>
      <c r="E1582" s="117">
        <v>1101992.0</v>
      </c>
      <c r="F1582" s="115" t="s">
        <v>1193</v>
      </c>
      <c r="G1582" s="115" t="s">
        <v>104</v>
      </c>
      <c r="H1582" s="118">
        <v>3.0</v>
      </c>
      <c r="I1582" s="118">
        <v>2.99</v>
      </c>
      <c r="J1582" s="119">
        <f t="shared" si="4"/>
        <v>0.01</v>
      </c>
      <c r="K1582" s="115" t="s">
        <v>6161</v>
      </c>
      <c r="L1582" s="121" t="str">
        <f t="shared" si="5"/>
        <v>PT16084841101992</v>
      </c>
      <c r="M1582" s="219" t="s">
        <v>6162</v>
      </c>
      <c r="N1582" s="122">
        <v>0.009999999999999787</v>
      </c>
      <c r="O1582" s="122"/>
      <c r="P1582" s="119">
        <f t="shared" si="6"/>
        <v>0</v>
      </c>
      <c r="Q1582" s="124"/>
      <c r="R1582" s="124"/>
      <c r="S1582" s="124"/>
      <c r="T1582" s="125"/>
      <c r="U1582" s="126" t="s">
        <v>697</v>
      </c>
      <c r="V1582" s="127" t="s">
        <v>492</v>
      </c>
      <c r="W1582" s="129" t="str">
        <f t="shared" si="7"/>
        <v>Hao hụt</v>
      </c>
      <c r="X1582" s="129" t="str">
        <f t="shared" si="73"/>
        <v/>
      </c>
      <c r="Y1582" s="154" t="s">
        <v>499</v>
      </c>
      <c r="Z1582" s="131" t="s">
        <v>3828</v>
      </c>
      <c r="AA1582" s="124"/>
      <c r="AB1582" s="132"/>
      <c r="AC1582" s="133"/>
      <c r="AD1582" s="134"/>
      <c r="AE1582" s="133"/>
      <c r="AF1582" s="135" t="str">
        <f t="array" ref="AF1582">xlookup($E:$E,'CLV2'!$A:$A,'CLV2'!E:E)</f>
        <v>2.FRUITS</v>
      </c>
      <c r="AG1582" s="135" t="str">
        <f t="shared" si="10"/>
        <v>KG</v>
      </c>
      <c r="AH1582" s="136">
        <f t="shared" si="11"/>
        <v>0.003333333333</v>
      </c>
      <c r="AI1582" s="137">
        <f t="array" ref="AI1582">XLOOKUP(E1582,'Đơn giá'!A:A,'Đơn giá'!D:D)</f>
        <v>37000</v>
      </c>
      <c r="AJ1582" s="138">
        <f t="shared" si="12"/>
        <v>370</v>
      </c>
      <c r="AK1582" s="138">
        <f t="shared" si="13"/>
        <v>370</v>
      </c>
      <c r="AL1582" s="138">
        <f t="shared" si="14"/>
        <v>0</v>
      </c>
      <c r="AM1582" s="138">
        <f t="shared" si="15"/>
        <v>0</v>
      </c>
      <c r="AN1582" s="138">
        <f t="shared" si="16"/>
        <v>0</v>
      </c>
      <c r="AO1582" s="139" t="str">
        <f t="array" ref="AO1582">XLOOKUP($D:$D,'DS ST'!$J:$J,'DS ST'!K:K)</f>
        <v>SC005141 - Phạm Duy</v>
      </c>
      <c r="AP1582" s="139" t="str">
        <f t="array" ref="AP1582">XLOOKUP($D:$D,'DS ST'!$J:$J,'DS ST'!L:L)</f>
        <v>Võ Thị Huệ</v>
      </c>
      <c r="AQ1582" s="139" t="str">
        <f t="array" ref="AQ1582">XLOOKUP($D:$D,'DS ST'!$J:$J,'DS ST'!M:M)</f>
        <v>HCM 024</v>
      </c>
      <c r="AR1582" s="140"/>
      <c r="AS1582" s="140"/>
      <c r="AT1582" s="135" t="str">
        <f t="array" ref="AT1582">xlookup($E:$E,'CLV2'!$A:$A,'CLV2'!$F:$F)</f>
        <v>3.LOCAL FRUITS</v>
      </c>
      <c r="AU1582" s="135" t="str">
        <f t="array" ref="AU1582">xlookup($E:$E,'CLV2'!$A:$A,'CLV2'!$G:$G)</f>
        <v>4.Xoài</v>
      </c>
      <c r="AV1582" s="142"/>
      <c r="AW1582" s="143"/>
      <c r="AX1582" s="144"/>
    </row>
    <row r="1583" ht="22.5" customHeight="1">
      <c r="A1583" s="113"/>
      <c r="B1583" s="114">
        <v>46237.0</v>
      </c>
      <c r="C1583" s="115" t="s">
        <v>373</v>
      </c>
      <c r="D1583" s="116" t="str">
        <f>VLOOKUP(C1583,'DS ST'!A:B,2,0)</f>
        <v>A130</v>
      </c>
      <c r="E1583" s="117">
        <v>10901.0</v>
      </c>
      <c r="F1583" s="115" t="s">
        <v>736</v>
      </c>
      <c r="G1583" s="115" t="s">
        <v>29</v>
      </c>
      <c r="H1583" s="118">
        <v>2.0</v>
      </c>
      <c r="I1583" s="118">
        <v>0.0</v>
      </c>
      <c r="J1583" s="119">
        <f t="shared" si="4"/>
        <v>2</v>
      </c>
      <c r="K1583" s="115" t="s">
        <v>6163</v>
      </c>
      <c r="L1583" s="121" t="str">
        <f t="shared" si="5"/>
        <v>PT160848310901</v>
      </c>
      <c r="M1583" s="219" t="s">
        <v>6164</v>
      </c>
      <c r="N1583" s="122"/>
      <c r="O1583" s="122"/>
      <c r="P1583" s="119">
        <f t="shared" si="6"/>
        <v>2</v>
      </c>
      <c r="Q1583" s="124"/>
      <c r="R1583" s="124"/>
      <c r="S1583" s="124"/>
      <c r="T1583" s="125"/>
      <c r="U1583" s="126" t="s">
        <v>697</v>
      </c>
      <c r="V1583" s="127" t="s">
        <v>1500</v>
      </c>
      <c r="W1583" s="129" t="str">
        <f t="shared" si="7"/>
        <v/>
      </c>
      <c r="X1583" s="129" t="str">
        <f t="shared" si="73"/>
        <v/>
      </c>
      <c r="Y1583" s="130" t="str">
        <f>IF(N(P1583)&lt;=0,"",IF(OR(T1583="Hình KDB",T1583="Hình tele",ISNUMBER(SEARCH("Hình KDB",T1583)),ISNUMBER(SEARCH("Hình tele",T1583)),ISNUMBER(SEARCH("sai code",T1583)),ISNUMBER(SEARCH("Thiếu kiện",U1583))),"Kho rau",IF(AND(T1583&lt;&gt;"Hình KDB",T1583&lt;&gt;"Hình tele"),"Chưa xác định",IF(N(O1583)&gt;0,IF(OR(T1583="Hình KDB",T1583="Hình tele",ISNUMBER(SEARCH("Hình KDB",T1583)),ISNUMBER(SEARCH("Hình tele",T1583)),ISNUMBER(SEARCH("sai code",T1583)),ISNUMBER(SEARCH("Thiếu kiện",U1583))),"Kho rau","Chưa xác định"),IF(OR(T1583="Hình KDB",T1583="Hình tele",ISNUMBER(SEARCH("Hình KDB",T1583)),ISNUMBER(SEARCH("Hình tele",T1583)),ISNUMBER(SEARCH("sai code",T1583)),ISNUMBER(SEARCH("Thiếu kiện",U1583))),"Kho rau",IF(V1583="Chưa xác định","Chưa xác định",IF(OR(V1583="DC giao thiếu",V1583="TX giao thiếu kiện",V1583="Hàng không đạt CL"),"Kho rau","")))))))</f>
        <v>Chưa xác định</v>
      </c>
      <c r="Z1583" s="131" t="s">
        <v>3828</v>
      </c>
      <c r="AA1583" s="124"/>
      <c r="AB1583" s="132"/>
      <c r="AC1583" s="133"/>
      <c r="AD1583" s="134"/>
      <c r="AE1583" s="133"/>
      <c r="AF1583" s="135" t="str">
        <f t="array" ref="AF1583">xlookup($E:$E,'CLV2'!$A:$A,'CLV2'!E:E)</f>
        <v>2.VEGETABLES</v>
      </c>
      <c r="AG1583" s="135" t="str">
        <f t="shared" si="10"/>
        <v>Pack</v>
      </c>
      <c r="AH1583" s="136">
        <f t="shared" si="11"/>
        <v>1</v>
      </c>
      <c r="AI1583" s="137">
        <f t="array" ref="AI1583">XLOOKUP(E1583,'Đơn giá'!A:A,'Đơn giá'!D:D)</f>
        <v>9000</v>
      </c>
      <c r="AJ1583" s="138">
        <f t="shared" si="12"/>
        <v>18000</v>
      </c>
      <c r="AK1583" s="138">
        <f t="shared" si="13"/>
        <v>0</v>
      </c>
      <c r="AL1583" s="138">
        <f t="shared" si="14"/>
        <v>0</v>
      </c>
      <c r="AM1583" s="138">
        <f t="shared" si="15"/>
        <v>0</v>
      </c>
      <c r="AN1583" s="138">
        <f t="shared" si="16"/>
        <v>18000</v>
      </c>
      <c r="AO1583" s="139" t="str">
        <f t="array" ref="AO1583">XLOOKUP($D:$D,'DS ST'!$J:$J,'DS ST'!K:K)</f>
        <v>SC004524 - Trần Thanh Hiền</v>
      </c>
      <c r="AP1583" s="139" t="str">
        <f t="array" ref="AP1583">XLOOKUP($D:$D,'DS ST'!$J:$J,'DS ST'!L:L)</f>
        <v>Nguyễn Thị Cà</v>
      </c>
      <c r="AQ1583" s="139" t="str">
        <f t="array" ref="AQ1583">XLOOKUP($D:$D,'DS ST'!$J:$J,'DS ST'!M:M)</f>
        <v>HCM 019</v>
      </c>
      <c r="AR1583" s="140"/>
      <c r="AS1583" s="140"/>
      <c r="AT1583" s="135" t="str">
        <f t="array" ref="AT1583">xlookup($E:$E,'CLV2'!$A:$A,'CLV2'!$F:$F)</f>
        <v>3.LEAFY VEGGIES</v>
      </c>
      <c r="AU1583" s="135" t="str">
        <f t="array" ref="AU1583">xlookup($E:$E,'CLV2'!$A:$A,'CLV2'!$G:$G)</f>
        <v>4.Rau Cải</v>
      </c>
      <c r="AV1583" s="142"/>
      <c r="AW1583" s="143"/>
      <c r="AX1583" s="144"/>
    </row>
    <row r="1584" ht="22.5" customHeight="1">
      <c r="A1584" s="113"/>
      <c r="B1584" s="114">
        <v>46237.0</v>
      </c>
      <c r="C1584" s="115" t="s">
        <v>395</v>
      </c>
      <c r="D1584" s="116" t="str">
        <f>VLOOKUP(C1584,'DS ST'!A:B,2,0)</f>
        <v>A132</v>
      </c>
      <c r="E1584" s="117">
        <v>1101302.0</v>
      </c>
      <c r="F1584" s="115" t="s">
        <v>944</v>
      </c>
      <c r="G1584" s="115" t="s">
        <v>104</v>
      </c>
      <c r="H1584" s="118">
        <v>8.0</v>
      </c>
      <c r="I1584" s="118">
        <v>7.94</v>
      </c>
      <c r="J1584" s="119">
        <f t="shared" si="4"/>
        <v>0.06</v>
      </c>
      <c r="K1584" s="115" t="s">
        <v>6165</v>
      </c>
      <c r="L1584" s="121" t="str">
        <f t="shared" si="5"/>
        <v>PT16084821101302</v>
      </c>
      <c r="M1584" s="219" t="s">
        <v>6166</v>
      </c>
      <c r="N1584" s="122">
        <v>0.05999999999999961</v>
      </c>
      <c r="O1584" s="122"/>
      <c r="P1584" s="119">
        <f t="shared" si="6"/>
        <v>0</v>
      </c>
      <c r="Q1584" s="124"/>
      <c r="R1584" s="124"/>
      <c r="S1584" s="124"/>
      <c r="T1584" s="125"/>
      <c r="U1584" s="126" t="s">
        <v>697</v>
      </c>
      <c r="V1584" s="127" t="s">
        <v>492</v>
      </c>
      <c r="W1584" s="129" t="str">
        <f t="shared" si="7"/>
        <v>Hao hụt</v>
      </c>
      <c r="X1584" s="129" t="str">
        <f t="shared" si="73"/>
        <v/>
      </c>
      <c r="Y1584" s="154" t="s">
        <v>499</v>
      </c>
      <c r="Z1584" s="131" t="s">
        <v>3828</v>
      </c>
      <c r="AA1584" s="124"/>
      <c r="AB1584" s="132"/>
      <c r="AC1584" s="133"/>
      <c r="AD1584" s="134"/>
      <c r="AE1584" s="133"/>
      <c r="AF1584" s="135" t="str">
        <f t="array" ref="AF1584">xlookup($E:$E,'CLV2'!$A:$A,'CLV2'!E:E)</f>
        <v>2.FRUITS</v>
      </c>
      <c r="AG1584" s="135" t="str">
        <f t="shared" si="10"/>
        <v>KG</v>
      </c>
      <c r="AH1584" s="136">
        <f t="shared" si="11"/>
        <v>0.0075</v>
      </c>
      <c r="AI1584" s="137">
        <f t="array" ref="AI1584">XLOOKUP(E1584,'Đơn giá'!A:A,'Đơn giá'!D:D)</f>
        <v>17500</v>
      </c>
      <c r="AJ1584" s="138">
        <f t="shared" si="12"/>
        <v>1050</v>
      </c>
      <c r="AK1584" s="138">
        <f t="shared" si="13"/>
        <v>1050</v>
      </c>
      <c r="AL1584" s="138">
        <f t="shared" si="14"/>
        <v>0</v>
      </c>
      <c r="AM1584" s="138">
        <f t="shared" si="15"/>
        <v>0</v>
      </c>
      <c r="AN1584" s="138">
        <f t="shared" si="16"/>
        <v>0</v>
      </c>
      <c r="AO1584" s="139" t="str">
        <f t="array" ref="AO1584">XLOOKUP($D:$D,'DS ST'!$J:$J,'DS ST'!K:K)</f>
        <v>SC007524 - Trần Tiến Thạnh</v>
      </c>
      <c r="AP1584" s="139" t="str">
        <f t="array" ref="AP1584">XLOOKUP($D:$D,'DS ST'!$J:$J,'DS ST'!L:L)</f>
        <v>Nguyễn Thị Cà</v>
      </c>
      <c r="AQ1584" s="139" t="str">
        <f t="array" ref="AQ1584">XLOOKUP($D:$D,'DS ST'!$J:$J,'DS ST'!M:M)</f>
        <v>HCM 026</v>
      </c>
      <c r="AR1584" s="140"/>
      <c r="AS1584" s="140"/>
      <c r="AT1584" s="135" t="str">
        <f t="array" ref="AT1584">xlookup($E:$E,'CLV2'!$A:$A,'CLV2'!$F:$F)</f>
        <v>3.LOCAL FRUITS</v>
      </c>
      <c r="AU1584" s="135" t="str">
        <f t="array" ref="AU1584">xlookup($E:$E,'CLV2'!$A:$A,'CLV2'!$G:$G)</f>
        <v>4.Chuối</v>
      </c>
      <c r="AV1584" s="142"/>
      <c r="AW1584" s="143"/>
      <c r="AX1584" s="144"/>
    </row>
    <row r="1585" ht="22.5" customHeight="1">
      <c r="A1585" s="113"/>
      <c r="B1585" s="114">
        <v>46237.0</v>
      </c>
      <c r="C1585" s="115" t="s">
        <v>395</v>
      </c>
      <c r="D1585" s="116" t="str">
        <f>VLOOKUP(C1585,'DS ST'!A:B,2,0)</f>
        <v>A132</v>
      </c>
      <c r="E1585" s="117">
        <v>1101377.0</v>
      </c>
      <c r="F1585" s="115" t="s">
        <v>1085</v>
      </c>
      <c r="G1585" s="115" t="s">
        <v>104</v>
      </c>
      <c r="H1585" s="118">
        <v>2.0</v>
      </c>
      <c r="I1585" s="118">
        <v>1.98</v>
      </c>
      <c r="J1585" s="119">
        <f t="shared" si="4"/>
        <v>0.02</v>
      </c>
      <c r="K1585" s="115" t="s">
        <v>6165</v>
      </c>
      <c r="L1585" s="121" t="str">
        <f t="shared" si="5"/>
        <v>PT16084821101377</v>
      </c>
      <c r="M1585" s="219" t="s">
        <v>6166</v>
      </c>
      <c r="N1585" s="122">
        <v>0.020000000000000018</v>
      </c>
      <c r="O1585" s="122"/>
      <c r="P1585" s="119">
        <f t="shared" si="6"/>
        <v>0</v>
      </c>
      <c r="Q1585" s="124"/>
      <c r="R1585" s="124"/>
      <c r="S1585" s="124"/>
      <c r="T1585" s="125"/>
      <c r="U1585" s="126" t="s">
        <v>697</v>
      </c>
      <c r="V1585" s="127" t="s">
        <v>492</v>
      </c>
      <c r="W1585" s="129" t="str">
        <f t="shared" si="7"/>
        <v>Hao hụt</v>
      </c>
      <c r="X1585" s="129" t="str">
        <f t="shared" si="73"/>
        <v/>
      </c>
      <c r="Y1585" s="154" t="s">
        <v>499</v>
      </c>
      <c r="Z1585" s="131" t="s">
        <v>3828</v>
      </c>
      <c r="AA1585" s="124"/>
      <c r="AB1585" s="132"/>
      <c r="AC1585" s="133"/>
      <c r="AD1585" s="134"/>
      <c r="AE1585" s="133"/>
      <c r="AF1585" s="135" t="str">
        <f t="array" ref="AF1585">xlookup($E:$E,'CLV2'!$A:$A,'CLV2'!E:E)</f>
        <v>2.VEGETABLES</v>
      </c>
      <c r="AG1585" s="135" t="str">
        <f t="shared" si="10"/>
        <v>KG</v>
      </c>
      <c r="AH1585" s="136">
        <f t="shared" si="11"/>
        <v>0.01</v>
      </c>
      <c r="AI1585" s="137">
        <f t="array" ref="AI1585">XLOOKUP(E1585,'Đơn giá'!A:A,'Đơn giá'!D:D)</f>
        <v>60000</v>
      </c>
      <c r="AJ1585" s="138">
        <f t="shared" si="12"/>
        <v>1200</v>
      </c>
      <c r="AK1585" s="138">
        <f t="shared" si="13"/>
        <v>1200</v>
      </c>
      <c r="AL1585" s="138">
        <f t="shared" si="14"/>
        <v>0</v>
      </c>
      <c r="AM1585" s="138">
        <f t="shared" si="15"/>
        <v>0</v>
      </c>
      <c r="AN1585" s="138">
        <f t="shared" si="16"/>
        <v>0</v>
      </c>
      <c r="AO1585" s="139" t="str">
        <f t="array" ref="AO1585">XLOOKUP($D:$D,'DS ST'!$J:$J,'DS ST'!K:K)</f>
        <v>SC007524 - Trần Tiến Thạnh</v>
      </c>
      <c r="AP1585" s="139" t="str">
        <f t="array" ref="AP1585">XLOOKUP($D:$D,'DS ST'!$J:$J,'DS ST'!L:L)</f>
        <v>Nguyễn Thị Cà</v>
      </c>
      <c r="AQ1585" s="139" t="str">
        <f t="array" ref="AQ1585">XLOOKUP($D:$D,'DS ST'!$J:$J,'DS ST'!M:M)</f>
        <v>HCM 026</v>
      </c>
      <c r="AR1585" s="140"/>
      <c r="AS1585" s="140"/>
      <c r="AT1585" s="135" t="str">
        <f t="array" ref="AT1585">xlookup($E:$E,'CLV2'!$A:$A,'CLV2'!$F:$F)</f>
        <v>3.LEAFY VEGGIES</v>
      </c>
      <c r="AU1585" s="135" t="str">
        <f t="array" ref="AU1585">xlookup($E:$E,'CLV2'!$A:$A,'CLV2'!$G:$G)</f>
        <v>4.Rau Ăn Bông</v>
      </c>
      <c r="AV1585" s="142"/>
      <c r="AW1585" s="143"/>
      <c r="AX1585" s="144"/>
    </row>
    <row r="1586" ht="22.5" customHeight="1">
      <c r="A1586" s="113"/>
      <c r="B1586" s="114">
        <v>46237.0</v>
      </c>
      <c r="C1586" s="115" t="s">
        <v>395</v>
      </c>
      <c r="D1586" s="116" t="str">
        <f>VLOOKUP(C1586,'DS ST'!A:B,2,0)</f>
        <v>A132</v>
      </c>
      <c r="E1586" s="117">
        <v>1102981.0</v>
      </c>
      <c r="F1586" s="115" t="s">
        <v>5260</v>
      </c>
      <c r="G1586" s="115" t="s">
        <v>104</v>
      </c>
      <c r="H1586" s="118">
        <v>3.1</v>
      </c>
      <c r="I1586" s="118">
        <v>3.08</v>
      </c>
      <c r="J1586" s="119">
        <f t="shared" si="4"/>
        <v>0.02</v>
      </c>
      <c r="K1586" s="115" t="s">
        <v>6165</v>
      </c>
      <c r="L1586" s="121" t="str">
        <f t="shared" si="5"/>
        <v>PT16084821102981</v>
      </c>
      <c r="M1586" s="219" t="s">
        <v>6166</v>
      </c>
      <c r="N1586" s="122">
        <v>0.020000000000000018</v>
      </c>
      <c r="O1586" s="122"/>
      <c r="P1586" s="119">
        <f t="shared" si="6"/>
        <v>0</v>
      </c>
      <c r="Q1586" s="124"/>
      <c r="R1586" s="124"/>
      <c r="S1586" s="124"/>
      <c r="T1586" s="125"/>
      <c r="U1586" s="126" t="s">
        <v>697</v>
      </c>
      <c r="V1586" s="127" t="s">
        <v>492</v>
      </c>
      <c r="W1586" s="129" t="str">
        <f t="shared" si="7"/>
        <v>Hao hụt</v>
      </c>
      <c r="X1586" s="129" t="str">
        <f t="shared" si="73"/>
        <v/>
      </c>
      <c r="Y1586" s="154" t="s">
        <v>499</v>
      </c>
      <c r="Z1586" s="131" t="s">
        <v>3828</v>
      </c>
      <c r="AA1586" s="124"/>
      <c r="AB1586" s="132"/>
      <c r="AC1586" s="133"/>
      <c r="AD1586" s="134"/>
      <c r="AE1586" s="133"/>
      <c r="AF1586" s="135" t="str">
        <f t="array" ref="AF1586">xlookup($E:$E,'CLV2'!$A:$A,'CLV2'!E:E)</f>
        <v>2.FRUITS</v>
      </c>
      <c r="AG1586" s="135" t="str">
        <f t="shared" si="10"/>
        <v>KG</v>
      </c>
      <c r="AH1586" s="136">
        <f t="shared" si="11"/>
        <v>0.006451612903</v>
      </c>
      <c r="AI1586" s="137" t="str">
        <f t="array" ref="AI1586">XLOOKUP(E1586,'Đơn giá'!A:A,'Đơn giá'!D:D)</f>
        <v>#N/A</v>
      </c>
      <c r="AJ1586" s="138" t="str">
        <f t="shared" si="12"/>
        <v>#N/A</v>
      </c>
      <c r="AK1586" s="138" t="str">
        <f t="shared" si="13"/>
        <v>#N/A</v>
      </c>
      <c r="AL1586" s="138">
        <f t="shared" si="14"/>
        <v>0</v>
      </c>
      <c r="AM1586" s="138" t="str">
        <f t="shared" si="15"/>
        <v>#N/A</v>
      </c>
      <c r="AN1586" s="138">
        <f t="shared" si="16"/>
        <v>0</v>
      </c>
      <c r="AO1586" s="139" t="str">
        <f t="array" ref="AO1586">XLOOKUP($D:$D,'DS ST'!$J:$J,'DS ST'!K:K)</f>
        <v>SC007524 - Trần Tiến Thạnh</v>
      </c>
      <c r="AP1586" s="139" t="str">
        <f t="array" ref="AP1586">XLOOKUP($D:$D,'DS ST'!$J:$J,'DS ST'!L:L)</f>
        <v>Nguyễn Thị Cà</v>
      </c>
      <c r="AQ1586" s="139" t="str">
        <f t="array" ref="AQ1586">XLOOKUP($D:$D,'DS ST'!$J:$J,'DS ST'!M:M)</f>
        <v>HCM 026</v>
      </c>
      <c r="AR1586" s="140"/>
      <c r="AS1586" s="140"/>
      <c r="AT1586" s="135" t="str">
        <f t="array" ref="AT1586">xlookup($E:$E,'CLV2'!$A:$A,'CLV2'!$F:$F)</f>
        <v>3.LOCAL FRUITS</v>
      </c>
      <c r="AU1586" s="135" t="str">
        <f t="array" ref="AU1586">xlookup($E:$E,'CLV2'!$A:$A,'CLV2'!$G:$G)</f>
        <v>4.Bơ</v>
      </c>
      <c r="AV1586" s="142"/>
      <c r="AW1586" s="143"/>
      <c r="AX1586" s="144"/>
    </row>
    <row r="1587" ht="22.5" customHeight="1">
      <c r="A1587" s="113"/>
      <c r="B1587" s="114">
        <v>46237.0</v>
      </c>
      <c r="C1587" s="115" t="s">
        <v>421</v>
      </c>
      <c r="D1587" s="116" t="str">
        <f>VLOOKUP(C1587,'DS ST'!A:B,2,0)</f>
        <v>A137</v>
      </c>
      <c r="E1587" s="117">
        <v>1101318.0</v>
      </c>
      <c r="F1587" s="115" t="s">
        <v>1036</v>
      </c>
      <c r="G1587" s="115" t="s">
        <v>104</v>
      </c>
      <c r="H1587" s="118">
        <v>4.1</v>
      </c>
      <c r="I1587" s="118">
        <v>4.08</v>
      </c>
      <c r="J1587" s="119">
        <f t="shared" si="4"/>
        <v>0.02</v>
      </c>
      <c r="K1587" s="115" t="s">
        <v>6167</v>
      </c>
      <c r="L1587" s="121" t="str">
        <f t="shared" si="5"/>
        <v>PT16084811101318</v>
      </c>
      <c r="M1587" s="219" t="s">
        <v>6168</v>
      </c>
      <c r="N1587" s="122">
        <v>0.019999999999999574</v>
      </c>
      <c r="O1587" s="122"/>
      <c r="P1587" s="119">
        <f t="shared" si="6"/>
        <v>0</v>
      </c>
      <c r="Q1587" s="124"/>
      <c r="R1587" s="124"/>
      <c r="S1587" s="124"/>
      <c r="T1587" s="125"/>
      <c r="U1587" s="126" t="s">
        <v>697</v>
      </c>
      <c r="V1587" s="127" t="s">
        <v>492</v>
      </c>
      <c r="W1587" s="129" t="str">
        <f t="shared" si="7"/>
        <v>Hao hụt</v>
      </c>
      <c r="X1587" s="129" t="str">
        <f t="shared" si="73"/>
        <v/>
      </c>
      <c r="Y1587" s="154" t="s">
        <v>499</v>
      </c>
      <c r="Z1587" s="131" t="s">
        <v>3828</v>
      </c>
      <c r="AA1587" s="124"/>
      <c r="AB1587" s="132"/>
      <c r="AC1587" s="133"/>
      <c r="AD1587" s="134"/>
      <c r="AE1587" s="133"/>
      <c r="AF1587" s="135" t="str">
        <f t="array" ref="AF1587">xlookup($E:$E,'CLV2'!$A:$A,'CLV2'!E:E)</f>
        <v>2.FRUITS</v>
      </c>
      <c r="AG1587" s="135" t="str">
        <f t="shared" si="10"/>
        <v>KG</v>
      </c>
      <c r="AH1587" s="136">
        <f t="shared" si="11"/>
        <v>0.00487804878</v>
      </c>
      <c r="AI1587" s="137">
        <f t="array" ref="AI1587">XLOOKUP(E1587,'Đơn giá'!A:A,'Đơn giá'!D:D)</f>
        <v>35000</v>
      </c>
      <c r="AJ1587" s="138">
        <f t="shared" si="12"/>
        <v>700</v>
      </c>
      <c r="AK1587" s="138">
        <f t="shared" si="13"/>
        <v>700</v>
      </c>
      <c r="AL1587" s="138">
        <f t="shared" si="14"/>
        <v>0</v>
      </c>
      <c r="AM1587" s="138">
        <f t="shared" si="15"/>
        <v>0</v>
      </c>
      <c r="AN1587" s="138">
        <f t="shared" si="16"/>
        <v>0</v>
      </c>
      <c r="AO1587" s="139" t="str">
        <f t="array" ref="AO1587">XLOOKUP($D:$D,'DS ST'!$J:$J,'DS ST'!K:K)</f>
        <v>SC004524 - Trần Thanh Hiền</v>
      </c>
      <c r="AP1587" s="139" t="str">
        <f t="array" ref="AP1587">XLOOKUP($D:$D,'DS ST'!$J:$J,'DS ST'!L:L)</f>
        <v>Nguyễn Thị Cà</v>
      </c>
      <c r="AQ1587" s="139" t="str">
        <f t="array" ref="AQ1587">XLOOKUP($D:$D,'DS ST'!$J:$J,'DS ST'!M:M)</f>
        <v>HCM 019</v>
      </c>
      <c r="AR1587" s="140"/>
      <c r="AS1587" s="140"/>
      <c r="AT1587" s="135" t="str">
        <f t="array" ref="AT1587">xlookup($E:$E,'CLV2'!$A:$A,'CLV2'!$F:$F)</f>
        <v>3.LOCAL FRUITS</v>
      </c>
      <c r="AU1587" s="135" t="str">
        <f t="array" ref="AU1587">xlookup($E:$E,'CLV2'!$A:$A,'CLV2'!$G:$G)</f>
        <v>4.Mận Roi</v>
      </c>
      <c r="AV1587" s="142"/>
      <c r="AW1587" s="143"/>
      <c r="AX1587" s="144"/>
    </row>
    <row r="1588" ht="22.5" customHeight="1">
      <c r="A1588" s="113"/>
      <c r="B1588" s="114">
        <v>46237.0</v>
      </c>
      <c r="C1588" s="115" t="s">
        <v>421</v>
      </c>
      <c r="D1588" s="116" t="str">
        <f>VLOOKUP(C1588,'DS ST'!A:B,2,0)</f>
        <v>A137</v>
      </c>
      <c r="E1588" s="117">
        <v>1101592.0</v>
      </c>
      <c r="F1588" s="115" t="s">
        <v>1161</v>
      </c>
      <c r="G1588" s="115" t="s">
        <v>104</v>
      </c>
      <c r="H1588" s="118">
        <v>10.1</v>
      </c>
      <c r="I1588" s="118">
        <v>10.04</v>
      </c>
      <c r="J1588" s="119">
        <f t="shared" si="4"/>
        <v>0.06</v>
      </c>
      <c r="K1588" s="115" t="s">
        <v>6167</v>
      </c>
      <c r="L1588" s="121" t="str">
        <f t="shared" si="5"/>
        <v>PT16084811101592</v>
      </c>
      <c r="M1588" s="219" t="s">
        <v>6168</v>
      </c>
      <c r="N1588" s="122">
        <v>0.0600000000000005</v>
      </c>
      <c r="O1588" s="122"/>
      <c r="P1588" s="119">
        <f t="shared" si="6"/>
        <v>0</v>
      </c>
      <c r="Q1588" s="124"/>
      <c r="R1588" s="124"/>
      <c r="S1588" s="124"/>
      <c r="T1588" s="125"/>
      <c r="U1588" s="126" t="s">
        <v>697</v>
      </c>
      <c r="V1588" s="127" t="s">
        <v>492</v>
      </c>
      <c r="W1588" s="129" t="str">
        <f t="shared" si="7"/>
        <v>Hao hụt</v>
      </c>
      <c r="X1588" s="129" t="str">
        <f t="shared" si="73"/>
        <v/>
      </c>
      <c r="Y1588" s="154" t="s">
        <v>499</v>
      </c>
      <c r="Z1588" s="131" t="s">
        <v>3828</v>
      </c>
      <c r="AA1588" s="124"/>
      <c r="AB1588" s="132"/>
      <c r="AC1588" s="133"/>
      <c r="AD1588" s="134"/>
      <c r="AE1588" s="133"/>
      <c r="AF1588" s="135" t="str">
        <f t="array" ref="AF1588">xlookup($E:$E,'CLV2'!$A:$A,'CLV2'!E:E)</f>
        <v>2.FRUITS</v>
      </c>
      <c r="AG1588" s="135" t="str">
        <f t="shared" si="10"/>
        <v>KG</v>
      </c>
      <c r="AH1588" s="136">
        <f t="shared" si="11"/>
        <v>0.005940594059</v>
      </c>
      <c r="AI1588" s="137">
        <f t="array" ref="AI1588">XLOOKUP(E1588,'Đơn giá'!A:A,'Đơn giá'!D:D)</f>
        <v>73000</v>
      </c>
      <c r="AJ1588" s="138">
        <f t="shared" si="12"/>
        <v>4380</v>
      </c>
      <c r="AK1588" s="138">
        <f t="shared" si="13"/>
        <v>4380</v>
      </c>
      <c r="AL1588" s="138">
        <f t="shared" si="14"/>
        <v>0</v>
      </c>
      <c r="AM1588" s="138">
        <f t="shared" si="15"/>
        <v>0</v>
      </c>
      <c r="AN1588" s="138">
        <f t="shared" si="16"/>
        <v>0</v>
      </c>
      <c r="AO1588" s="139" t="str">
        <f t="array" ref="AO1588">XLOOKUP($D:$D,'DS ST'!$J:$J,'DS ST'!K:K)</f>
        <v>SC004524 - Trần Thanh Hiền</v>
      </c>
      <c r="AP1588" s="139" t="str">
        <f t="array" ref="AP1588">XLOOKUP($D:$D,'DS ST'!$J:$J,'DS ST'!L:L)</f>
        <v>Nguyễn Thị Cà</v>
      </c>
      <c r="AQ1588" s="139" t="str">
        <f t="array" ref="AQ1588">XLOOKUP($D:$D,'DS ST'!$J:$J,'DS ST'!M:M)</f>
        <v>HCM 019</v>
      </c>
      <c r="AR1588" s="140"/>
      <c r="AS1588" s="140"/>
      <c r="AT1588" s="135" t="str">
        <f t="array" ref="AT1588">xlookup($E:$E,'CLV2'!$A:$A,'CLV2'!$F:$F)</f>
        <v>3.LOCAL FRUITS</v>
      </c>
      <c r="AU1588" s="135" t="str">
        <f t="array" ref="AU1588">xlookup($E:$E,'CLV2'!$A:$A,'CLV2'!$G:$G)</f>
        <v>4.Sầu Riêng</v>
      </c>
      <c r="AV1588" s="142"/>
      <c r="AW1588" s="143"/>
      <c r="AX1588" s="144"/>
    </row>
    <row r="1589" ht="22.5" customHeight="1">
      <c r="A1589" s="113"/>
      <c r="B1589" s="114">
        <v>46237.0</v>
      </c>
      <c r="C1589" s="115" t="s">
        <v>433</v>
      </c>
      <c r="D1589" s="116" t="str">
        <f>VLOOKUP(C1589,'DS ST'!A:B,2,0)</f>
        <v>A139</v>
      </c>
      <c r="E1589" s="117">
        <v>1101079.0</v>
      </c>
      <c r="F1589" s="115" t="s">
        <v>2047</v>
      </c>
      <c r="G1589" s="115" t="s">
        <v>104</v>
      </c>
      <c r="H1589" s="118">
        <v>3.0</v>
      </c>
      <c r="I1589" s="118">
        <v>2.99</v>
      </c>
      <c r="J1589" s="119">
        <f t="shared" si="4"/>
        <v>0.01</v>
      </c>
      <c r="K1589" s="115" t="s">
        <v>6169</v>
      </c>
      <c r="L1589" s="121" t="str">
        <f t="shared" si="5"/>
        <v>PT16084801101079</v>
      </c>
      <c r="M1589" s="219" t="s">
        <v>6170</v>
      </c>
      <c r="N1589" s="122">
        <v>0.009999999999999787</v>
      </c>
      <c r="O1589" s="122"/>
      <c r="P1589" s="119">
        <f t="shared" si="6"/>
        <v>0</v>
      </c>
      <c r="Q1589" s="124"/>
      <c r="R1589" s="124"/>
      <c r="S1589" s="124"/>
      <c r="T1589" s="125"/>
      <c r="U1589" s="126" t="s">
        <v>697</v>
      </c>
      <c r="V1589" s="127" t="s">
        <v>492</v>
      </c>
      <c r="W1589" s="129" t="str">
        <f t="shared" si="7"/>
        <v>Hao hụt</v>
      </c>
      <c r="X1589" s="129" t="str">
        <f t="shared" si="73"/>
        <v/>
      </c>
      <c r="Y1589" s="154" t="s">
        <v>499</v>
      </c>
      <c r="Z1589" s="131" t="s">
        <v>3828</v>
      </c>
      <c r="AA1589" s="124"/>
      <c r="AB1589" s="132"/>
      <c r="AC1589" s="133"/>
      <c r="AD1589" s="134"/>
      <c r="AE1589" s="133"/>
      <c r="AF1589" s="135" t="str">
        <f t="array" ref="AF1589">xlookup($E:$E,'CLV2'!$A:$A,'CLV2'!E:E)</f>
        <v>2.FRUITS</v>
      </c>
      <c r="AG1589" s="135" t="str">
        <f t="shared" si="10"/>
        <v>KG</v>
      </c>
      <c r="AH1589" s="136">
        <f t="shared" si="11"/>
        <v>0.003333333333</v>
      </c>
      <c r="AI1589" s="137">
        <f t="array" ref="AI1589">XLOOKUP(E1589,'Đơn giá'!A:A,'Đơn giá'!D:D)</f>
        <v>69416</v>
      </c>
      <c r="AJ1589" s="138">
        <f t="shared" si="12"/>
        <v>694.16</v>
      </c>
      <c r="AK1589" s="138">
        <f t="shared" si="13"/>
        <v>694.16</v>
      </c>
      <c r="AL1589" s="138">
        <f t="shared" si="14"/>
        <v>0</v>
      </c>
      <c r="AM1589" s="138">
        <f t="shared" si="15"/>
        <v>0</v>
      </c>
      <c r="AN1589" s="138">
        <f t="shared" si="16"/>
        <v>0</v>
      </c>
      <c r="AO1589" s="139" t="str">
        <f t="array" ref="AO1589">XLOOKUP($D:$D,'DS ST'!$J:$J,'DS ST'!K:K)</f>
        <v>SC008805 - Nguyễn Thị Ngọc Giàu</v>
      </c>
      <c r="AP1589" s="139" t="str">
        <f t="array" ref="AP1589">XLOOKUP($D:$D,'DS ST'!$J:$J,'DS ST'!L:L)</f>
        <v>Võ Thị Huệ</v>
      </c>
      <c r="AQ1589" s="139" t="str">
        <f t="array" ref="AQ1589">XLOOKUP($D:$D,'DS ST'!$J:$J,'DS ST'!M:M)</f>
        <v>HCM 031</v>
      </c>
      <c r="AR1589" s="140"/>
      <c r="AS1589" s="140"/>
      <c r="AT1589" s="135" t="str">
        <f t="array" ref="AT1589">xlookup($E:$E,'CLV2'!$A:$A,'CLV2'!$F:$F)</f>
        <v>3.LOCAL FRUITS</v>
      </c>
      <c r="AU1589" s="135" t="str">
        <f t="array" ref="AU1589">xlookup($E:$E,'CLV2'!$A:$A,'CLV2'!$G:$G)</f>
        <v>4.Bơ</v>
      </c>
      <c r="AV1589" s="142"/>
      <c r="AW1589" s="143"/>
      <c r="AX1589" s="144"/>
    </row>
    <row r="1590" ht="22.5" customHeight="1">
      <c r="A1590" s="113"/>
      <c r="B1590" s="114">
        <v>46237.0</v>
      </c>
      <c r="C1590" s="115" t="s">
        <v>433</v>
      </c>
      <c r="D1590" s="116" t="str">
        <f>VLOOKUP(C1590,'DS ST'!A:B,2,0)</f>
        <v>A139</v>
      </c>
      <c r="E1590" s="117">
        <v>1101592.0</v>
      </c>
      <c r="F1590" s="115" t="s">
        <v>1161</v>
      </c>
      <c r="G1590" s="115" t="s">
        <v>104</v>
      </c>
      <c r="H1590" s="118">
        <v>9.9</v>
      </c>
      <c r="I1590" s="118">
        <v>9.84</v>
      </c>
      <c r="J1590" s="119">
        <f t="shared" si="4"/>
        <v>0.06</v>
      </c>
      <c r="K1590" s="115" t="s">
        <v>6169</v>
      </c>
      <c r="L1590" s="121" t="str">
        <f t="shared" si="5"/>
        <v>PT16084801101592</v>
      </c>
      <c r="M1590" s="219" t="s">
        <v>6170</v>
      </c>
      <c r="N1590" s="122">
        <v>0.0600000000000005</v>
      </c>
      <c r="O1590" s="122"/>
      <c r="P1590" s="119">
        <f t="shared" si="6"/>
        <v>0</v>
      </c>
      <c r="Q1590" s="124"/>
      <c r="R1590" s="124"/>
      <c r="S1590" s="124"/>
      <c r="T1590" s="125"/>
      <c r="U1590" s="126" t="s">
        <v>697</v>
      </c>
      <c r="V1590" s="127" t="s">
        <v>492</v>
      </c>
      <c r="W1590" s="129" t="str">
        <f t="shared" si="7"/>
        <v>Hao hụt</v>
      </c>
      <c r="X1590" s="129" t="str">
        <f t="shared" si="73"/>
        <v/>
      </c>
      <c r="Y1590" s="154" t="s">
        <v>499</v>
      </c>
      <c r="Z1590" s="131" t="s">
        <v>3828</v>
      </c>
      <c r="AA1590" s="124"/>
      <c r="AB1590" s="132"/>
      <c r="AC1590" s="133"/>
      <c r="AD1590" s="134"/>
      <c r="AE1590" s="133"/>
      <c r="AF1590" s="135" t="str">
        <f t="array" ref="AF1590">xlookup($E:$E,'CLV2'!$A:$A,'CLV2'!E:E)</f>
        <v>2.FRUITS</v>
      </c>
      <c r="AG1590" s="135" t="str">
        <f t="shared" si="10"/>
        <v>KG</v>
      </c>
      <c r="AH1590" s="136">
        <f t="shared" si="11"/>
        <v>0.006060606061</v>
      </c>
      <c r="AI1590" s="137">
        <f t="array" ref="AI1590">XLOOKUP(E1590,'Đơn giá'!A:A,'Đơn giá'!D:D)</f>
        <v>73000</v>
      </c>
      <c r="AJ1590" s="138">
        <f t="shared" si="12"/>
        <v>4380</v>
      </c>
      <c r="AK1590" s="138">
        <f t="shared" si="13"/>
        <v>4380</v>
      </c>
      <c r="AL1590" s="138">
        <f t="shared" si="14"/>
        <v>0</v>
      </c>
      <c r="AM1590" s="138">
        <f t="shared" si="15"/>
        <v>0</v>
      </c>
      <c r="AN1590" s="138">
        <f t="shared" si="16"/>
        <v>0</v>
      </c>
      <c r="AO1590" s="139" t="str">
        <f t="array" ref="AO1590">XLOOKUP($D:$D,'DS ST'!$J:$J,'DS ST'!K:K)</f>
        <v>SC008805 - Nguyễn Thị Ngọc Giàu</v>
      </c>
      <c r="AP1590" s="139" t="str">
        <f t="array" ref="AP1590">XLOOKUP($D:$D,'DS ST'!$J:$J,'DS ST'!L:L)</f>
        <v>Võ Thị Huệ</v>
      </c>
      <c r="AQ1590" s="139" t="str">
        <f t="array" ref="AQ1590">XLOOKUP($D:$D,'DS ST'!$J:$J,'DS ST'!M:M)</f>
        <v>HCM 031</v>
      </c>
      <c r="AR1590" s="140"/>
      <c r="AS1590" s="140"/>
      <c r="AT1590" s="135" t="str">
        <f t="array" ref="AT1590">xlookup($E:$E,'CLV2'!$A:$A,'CLV2'!$F:$F)</f>
        <v>3.LOCAL FRUITS</v>
      </c>
      <c r="AU1590" s="135" t="str">
        <f t="array" ref="AU1590">xlookup($E:$E,'CLV2'!$A:$A,'CLV2'!$G:$G)</f>
        <v>4.Sầu Riêng</v>
      </c>
      <c r="AV1590" s="142"/>
      <c r="AW1590" s="143"/>
      <c r="AX1590" s="144"/>
    </row>
    <row r="1591" ht="22.5" customHeight="1">
      <c r="A1591" s="113"/>
      <c r="B1591" s="114">
        <v>46237.0</v>
      </c>
      <c r="C1591" s="115" t="s">
        <v>438</v>
      </c>
      <c r="D1591" s="116" t="str">
        <f>VLOOKUP(C1591,'DS ST'!A:B,2,0)</f>
        <v>A141</v>
      </c>
      <c r="E1591" s="117">
        <v>1100816.0</v>
      </c>
      <c r="F1591" s="115" t="s">
        <v>919</v>
      </c>
      <c r="G1591" s="115" t="s">
        <v>104</v>
      </c>
      <c r="H1591" s="118">
        <v>14.8</v>
      </c>
      <c r="I1591" s="118">
        <v>14.78</v>
      </c>
      <c r="J1591" s="119">
        <f t="shared" si="4"/>
        <v>0.02</v>
      </c>
      <c r="K1591" s="115" t="s">
        <v>6171</v>
      </c>
      <c r="L1591" s="121" t="str">
        <f t="shared" si="5"/>
        <v>PT16084791100816</v>
      </c>
      <c r="M1591" s="219" t="s">
        <v>6172</v>
      </c>
      <c r="N1591" s="122">
        <v>0.02000000000000135</v>
      </c>
      <c r="O1591" s="122"/>
      <c r="P1591" s="119">
        <f t="shared" si="6"/>
        <v>0</v>
      </c>
      <c r="Q1591" s="124"/>
      <c r="R1591" s="124"/>
      <c r="S1591" s="124"/>
      <c r="T1591" s="125"/>
      <c r="U1591" s="126" t="s">
        <v>697</v>
      </c>
      <c r="V1591" s="127" t="s">
        <v>492</v>
      </c>
      <c r="W1591" s="129" t="str">
        <f t="shared" si="7"/>
        <v>Hao hụt</v>
      </c>
      <c r="X1591" s="129" t="str">
        <f t="shared" si="73"/>
        <v/>
      </c>
      <c r="Y1591" s="154" t="s">
        <v>499</v>
      </c>
      <c r="Z1591" s="131" t="s">
        <v>3828</v>
      </c>
      <c r="AA1591" s="124"/>
      <c r="AB1591" s="132"/>
      <c r="AC1591" s="133"/>
      <c r="AD1591" s="134"/>
      <c r="AE1591" s="133"/>
      <c r="AF1591" s="135" t="str">
        <f t="array" ref="AF1591">xlookup($E:$E,'CLV2'!$A:$A,'CLV2'!E:E)</f>
        <v>2.FRUITS</v>
      </c>
      <c r="AG1591" s="135" t="str">
        <f t="shared" si="10"/>
        <v>KG</v>
      </c>
      <c r="AH1591" s="136">
        <f t="shared" si="11"/>
        <v>0.001351351351</v>
      </c>
      <c r="AI1591" s="137">
        <f t="array" ref="AI1591">XLOOKUP(E1591,'Đơn giá'!A:A,'Đơn giá'!D:D)</f>
        <v>19000</v>
      </c>
      <c r="AJ1591" s="138">
        <f t="shared" si="12"/>
        <v>380</v>
      </c>
      <c r="AK1591" s="138">
        <f t="shared" si="13"/>
        <v>380</v>
      </c>
      <c r="AL1591" s="138">
        <f t="shared" si="14"/>
        <v>0</v>
      </c>
      <c r="AM1591" s="138">
        <f t="shared" si="15"/>
        <v>0</v>
      </c>
      <c r="AN1591" s="138">
        <f t="shared" si="16"/>
        <v>0</v>
      </c>
      <c r="AO1591" s="139" t="str">
        <f t="array" ref="AO1591">XLOOKUP($D:$D,'DS ST'!$J:$J,'DS ST'!K:K)</f>
        <v>SC002210 - Trương Công Nhật Tùng</v>
      </c>
      <c r="AP1591" s="139" t="str">
        <f t="array" ref="AP1591">XLOOKUP($D:$D,'DS ST'!$J:$J,'DS ST'!L:L)</f>
        <v>Võ Thị Huệ</v>
      </c>
      <c r="AQ1591" s="139" t="str">
        <f t="array" ref="AQ1591">XLOOKUP($D:$D,'DS ST'!$J:$J,'DS ST'!M:M)</f>
        <v>HCM 030</v>
      </c>
      <c r="AR1591" s="140"/>
      <c r="AS1591" s="140"/>
      <c r="AT1591" s="135" t="str">
        <f t="array" ref="AT1591">xlookup($E:$E,'CLV2'!$A:$A,'CLV2'!$F:$F)</f>
        <v>3.LOCAL FRUITS</v>
      </c>
      <c r="AU1591" s="135" t="str">
        <f t="array" ref="AU1591">xlookup($E:$E,'CLV2'!$A:$A,'CLV2'!$G:$G)</f>
        <v>4.Dưa Hấu</v>
      </c>
      <c r="AV1591" s="142"/>
      <c r="AW1591" s="143"/>
      <c r="AX1591" s="144"/>
    </row>
    <row r="1592" ht="22.5" customHeight="1">
      <c r="A1592" s="113"/>
      <c r="B1592" s="114">
        <v>46237.0</v>
      </c>
      <c r="C1592" s="115" t="s">
        <v>438</v>
      </c>
      <c r="D1592" s="116" t="str">
        <f>VLOOKUP(C1592,'DS ST'!A:B,2,0)</f>
        <v>A141</v>
      </c>
      <c r="E1592" s="117">
        <v>1101318.0</v>
      </c>
      <c r="F1592" s="115" t="s">
        <v>1036</v>
      </c>
      <c r="G1592" s="115" t="s">
        <v>104</v>
      </c>
      <c r="H1592" s="118">
        <v>4.1</v>
      </c>
      <c r="I1592" s="118">
        <v>4.04</v>
      </c>
      <c r="J1592" s="119">
        <f t="shared" si="4"/>
        <v>0.06</v>
      </c>
      <c r="K1592" s="115" t="s">
        <v>6171</v>
      </c>
      <c r="L1592" s="121" t="str">
        <f t="shared" si="5"/>
        <v>PT16084791101318</v>
      </c>
      <c r="M1592" s="219" t="s">
        <v>6172</v>
      </c>
      <c r="N1592" s="122">
        <v>0.05999999999999961</v>
      </c>
      <c r="O1592" s="122"/>
      <c r="P1592" s="119">
        <f t="shared" si="6"/>
        <v>0</v>
      </c>
      <c r="Q1592" s="124"/>
      <c r="R1592" s="124"/>
      <c r="S1592" s="124"/>
      <c r="T1592" s="125"/>
      <c r="U1592" s="126" t="s">
        <v>697</v>
      </c>
      <c r="V1592" s="127" t="s">
        <v>492</v>
      </c>
      <c r="W1592" s="129" t="str">
        <f t="shared" si="7"/>
        <v>Hao hụt</v>
      </c>
      <c r="X1592" s="129" t="str">
        <f t="shared" si="73"/>
        <v/>
      </c>
      <c r="Y1592" s="154" t="s">
        <v>499</v>
      </c>
      <c r="Z1592" s="131" t="s">
        <v>3828</v>
      </c>
      <c r="AA1592" s="124"/>
      <c r="AB1592" s="132"/>
      <c r="AC1592" s="133"/>
      <c r="AD1592" s="134"/>
      <c r="AE1592" s="133"/>
      <c r="AF1592" s="135" t="str">
        <f t="array" ref="AF1592">xlookup($E:$E,'CLV2'!$A:$A,'CLV2'!E:E)</f>
        <v>2.FRUITS</v>
      </c>
      <c r="AG1592" s="135" t="str">
        <f t="shared" si="10"/>
        <v>KG</v>
      </c>
      <c r="AH1592" s="136">
        <f t="shared" si="11"/>
        <v>0.01463414634</v>
      </c>
      <c r="AI1592" s="137">
        <f t="array" ref="AI1592">XLOOKUP(E1592,'Đơn giá'!A:A,'Đơn giá'!D:D)</f>
        <v>35000</v>
      </c>
      <c r="AJ1592" s="138">
        <f t="shared" si="12"/>
        <v>2100</v>
      </c>
      <c r="AK1592" s="138">
        <f t="shared" si="13"/>
        <v>2100</v>
      </c>
      <c r="AL1592" s="138">
        <f t="shared" si="14"/>
        <v>0</v>
      </c>
      <c r="AM1592" s="138">
        <f t="shared" si="15"/>
        <v>0</v>
      </c>
      <c r="AN1592" s="138">
        <f t="shared" si="16"/>
        <v>0</v>
      </c>
      <c r="AO1592" s="139" t="str">
        <f t="array" ref="AO1592">XLOOKUP($D:$D,'DS ST'!$J:$J,'DS ST'!K:K)</f>
        <v>SC002210 - Trương Công Nhật Tùng</v>
      </c>
      <c r="AP1592" s="139" t="str">
        <f t="array" ref="AP1592">XLOOKUP($D:$D,'DS ST'!$J:$J,'DS ST'!L:L)</f>
        <v>Võ Thị Huệ</v>
      </c>
      <c r="AQ1592" s="139" t="str">
        <f t="array" ref="AQ1592">XLOOKUP($D:$D,'DS ST'!$J:$J,'DS ST'!M:M)</f>
        <v>HCM 030</v>
      </c>
      <c r="AR1592" s="140"/>
      <c r="AS1592" s="140"/>
      <c r="AT1592" s="135" t="str">
        <f t="array" ref="AT1592">xlookup($E:$E,'CLV2'!$A:$A,'CLV2'!$F:$F)</f>
        <v>3.LOCAL FRUITS</v>
      </c>
      <c r="AU1592" s="135" t="str">
        <f t="array" ref="AU1592">xlookup($E:$E,'CLV2'!$A:$A,'CLV2'!$G:$G)</f>
        <v>4.Mận Roi</v>
      </c>
      <c r="AV1592" s="142"/>
      <c r="AW1592" s="143"/>
      <c r="AX1592" s="144"/>
    </row>
    <row r="1593" ht="22.5" customHeight="1">
      <c r="A1593" s="113"/>
      <c r="B1593" s="114">
        <v>46237.0</v>
      </c>
      <c r="C1593" s="115" t="s">
        <v>438</v>
      </c>
      <c r="D1593" s="116" t="str">
        <f>VLOOKUP(C1593,'DS ST'!A:B,2,0)</f>
        <v>A141</v>
      </c>
      <c r="E1593" s="117">
        <v>1102981.0</v>
      </c>
      <c r="F1593" s="115" t="s">
        <v>5260</v>
      </c>
      <c r="G1593" s="115" t="s">
        <v>104</v>
      </c>
      <c r="H1593" s="118">
        <v>3.1</v>
      </c>
      <c r="I1593" s="118">
        <v>3.06</v>
      </c>
      <c r="J1593" s="119">
        <f t="shared" si="4"/>
        <v>0.04</v>
      </c>
      <c r="K1593" s="115" t="s">
        <v>6171</v>
      </c>
      <c r="L1593" s="121" t="str">
        <f t="shared" si="5"/>
        <v>PT16084791102981</v>
      </c>
      <c r="M1593" s="219" t="s">
        <v>6172</v>
      </c>
      <c r="N1593" s="122">
        <v>0.040000000000000036</v>
      </c>
      <c r="O1593" s="122"/>
      <c r="P1593" s="119">
        <f t="shared" si="6"/>
        <v>0</v>
      </c>
      <c r="Q1593" s="124"/>
      <c r="R1593" s="124"/>
      <c r="S1593" s="124"/>
      <c r="T1593" s="125"/>
      <c r="U1593" s="126" t="s">
        <v>697</v>
      </c>
      <c r="V1593" s="127" t="s">
        <v>492</v>
      </c>
      <c r="W1593" s="129" t="str">
        <f t="shared" si="7"/>
        <v>Hao hụt</v>
      </c>
      <c r="X1593" s="129" t="str">
        <f t="shared" si="73"/>
        <v/>
      </c>
      <c r="Y1593" s="154" t="s">
        <v>499</v>
      </c>
      <c r="Z1593" s="131" t="s">
        <v>3828</v>
      </c>
      <c r="AA1593" s="124"/>
      <c r="AB1593" s="132"/>
      <c r="AC1593" s="133"/>
      <c r="AD1593" s="134"/>
      <c r="AE1593" s="133"/>
      <c r="AF1593" s="135" t="str">
        <f t="array" ref="AF1593">xlookup($E:$E,'CLV2'!$A:$A,'CLV2'!E:E)</f>
        <v>2.FRUITS</v>
      </c>
      <c r="AG1593" s="135" t="str">
        <f t="shared" si="10"/>
        <v>KG</v>
      </c>
      <c r="AH1593" s="136">
        <f t="shared" si="11"/>
        <v>0.01290322581</v>
      </c>
      <c r="AI1593" s="137" t="str">
        <f t="array" ref="AI1593">XLOOKUP(E1593,'Đơn giá'!A:A,'Đơn giá'!D:D)</f>
        <v>#N/A</v>
      </c>
      <c r="AJ1593" s="138" t="str">
        <f t="shared" si="12"/>
        <v>#N/A</v>
      </c>
      <c r="AK1593" s="138" t="str">
        <f t="shared" si="13"/>
        <v>#N/A</v>
      </c>
      <c r="AL1593" s="138">
        <f t="shared" si="14"/>
        <v>0</v>
      </c>
      <c r="AM1593" s="138" t="str">
        <f t="shared" si="15"/>
        <v>#N/A</v>
      </c>
      <c r="AN1593" s="138">
        <f t="shared" si="16"/>
        <v>0</v>
      </c>
      <c r="AO1593" s="139" t="str">
        <f t="array" ref="AO1593">XLOOKUP($D:$D,'DS ST'!$J:$J,'DS ST'!K:K)</f>
        <v>SC002210 - Trương Công Nhật Tùng</v>
      </c>
      <c r="AP1593" s="139" t="str">
        <f t="array" ref="AP1593">XLOOKUP($D:$D,'DS ST'!$J:$J,'DS ST'!L:L)</f>
        <v>Võ Thị Huệ</v>
      </c>
      <c r="AQ1593" s="139" t="str">
        <f t="array" ref="AQ1593">XLOOKUP($D:$D,'DS ST'!$J:$J,'DS ST'!M:M)</f>
        <v>HCM 030</v>
      </c>
      <c r="AR1593" s="140"/>
      <c r="AS1593" s="140"/>
      <c r="AT1593" s="135" t="str">
        <f t="array" ref="AT1593">xlookup($E:$E,'CLV2'!$A:$A,'CLV2'!$F:$F)</f>
        <v>3.LOCAL FRUITS</v>
      </c>
      <c r="AU1593" s="135" t="str">
        <f t="array" ref="AU1593">xlookup($E:$E,'CLV2'!$A:$A,'CLV2'!$G:$G)</f>
        <v>4.Bơ</v>
      </c>
      <c r="AV1593" s="142"/>
      <c r="AW1593" s="143"/>
      <c r="AX1593" s="144"/>
    </row>
    <row r="1594" ht="22.5" customHeight="1">
      <c r="A1594" s="113"/>
      <c r="B1594" s="114">
        <v>46237.0</v>
      </c>
      <c r="C1594" s="115" t="s">
        <v>441</v>
      </c>
      <c r="D1594" s="116" t="str">
        <f>VLOOKUP(C1594,'DS ST'!A:B,2,0)</f>
        <v>A144</v>
      </c>
      <c r="E1594" s="117">
        <v>11608.0</v>
      </c>
      <c r="F1594" s="115" t="s">
        <v>2386</v>
      </c>
      <c r="G1594" s="115" t="s">
        <v>29</v>
      </c>
      <c r="H1594" s="118">
        <v>3.0</v>
      </c>
      <c r="I1594" s="118">
        <v>0.0</v>
      </c>
      <c r="J1594" s="119">
        <f t="shared" si="4"/>
        <v>3</v>
      </c>
      <c r="K1594" s="115" t="s">
        <v>6173</v>
      </c>
      <c r="L1594" s="121" t="str">
        <f t="shared" si="5"/>
        <v>PT160847811608</v>
      </c>
      <c r="M1594" s="219" t="s">
        <v>6174</v>
      </c>
      <c r="N1594" s="122"/>
      <c r="O1594" s="122"/>
      <c r="P1594" s="119">
        <f t="shared" si="6"/>
        <v>3</v>
      </c>
      <c r="Q1594" s="124"/>
      <c r="R1594" s="124"/>
      <c r="S1594" s="124"/>
      <c r="T1594" s="125"/>
      <c r="U1594" s="126" t="s">
        <v>697</v>
      </c>
      <c r="V1594" s="127" t="s">
        <v>1500</v>
      </c>
      <c r="W1594" s="129" t="str">
        <f t="shared" si="7"/>
        <v/>
      </c>
      <c r="X1594" s="129" t="str">
        <f t="shared" si="73"/>
        <v/>
      </c>
      <c r="Y1594" s="130" t="str">
        <f>IF(N(P1594)&lt;=0,"",IF(OR(T1594="Hình KDB",T1594="Hình tele",ISNUMBER(SEARCH("Hình KDB",T1594)),ISNUMBER(SEARCH("Hình tele",T1594)),ISNUMBER(SEARCH("sai code",T1594)),ISNUMBER(SEARCH("Thiếu kiện",U1594))),"Kho rau",IF(AND(T1594&lt;&gt;"Hình KDB",T1594&lt;&gt;"Hình tele"),"Chưa xác định",IF(N(O1594)&gt;0,IF(OR(T1594="Hình KDB",T1594="Hình tele",ISNUMBER(SEARCH("Hình KDB",T1594)),ISNUMBER(SEARCH("Hình tele",T1594)),ISNUMBER(SEARCH("sai code",T1594)),ISNUMBER(SEARCH("Thiếu kiện",U1594))),"Kho rau","Chưa xác định"),IF(OR(T1594="Hình KDB",T1594="Hình tele",ISNUMBER(SEARCH("Hình KDB",T1594)),ISNUMBER(SEARCH("Hình tele",T1594)),ISNUMBER(SEARCH("sai code",T1594)),ISNUMBER(SEARCH("Thiếu kiện",U1594))),"Kho rau",IF(V1594="Chưa xác định","Chưa xác định",IF(OR(V1594="DC giao thiếu",V1594="TX giao thiếu kiện",V1594="Hàng không đạt CL"),"Kho rau","")))))))</f>
        <v>Chưa xác định</v>
      </c>
      <c r="Z1594" s="131" t="s">
        <v>3828</v>
      </c>
      <c r="AA1594" s="124"/>
      <c r="AB1594" s="132"/>
      <c r="AC1594" s="133"/>
      <c r="AD1594" s="134"/>
      <c r="AE1594" s="133"/>
      <c r="AF1594" s="135" t="str">
        <f t="array" ref="AF1594">xlookup($E:$E,'CLV2'!$A:$A,'CLV2'!E:E)</f>
        <v>2.VEGETABLES</v>
      </c>
      <c r="AG1594" s="135" t="str">
        <f t="shared" si="10"/>
        <v>Pack</v>
      </c>
      <c r="AH1594" s="136">
        <f t="shared" si="11"/>
        <v>1</v>
      </c>
      <c r="AI1594" s="137">
        <f t="array" ref="AI1594">XLOOKUP(E1594,'Đơn giá'!A:A,'Đơn giá'!D:D)</f>
        <v>13500</v>
      </c>
      <c r="AJ1594" s="138">
        <f t="shared" si="12"/>
        <v>40500</v>
      </c>
      <c r="AK1594" s="138">
        <f t="shared" si="13"/>
        <v>0</v>
      </c>
      <c r="AL1594" s="138">
        <f t="shared" si="14"/>
        <v>0</v>
      </c>
      <c r="AM1594" s="138">
        <f t="shared" si="15"/>
        <v>0</v>
      </c>
      <c r="AN1594" s="138">
        <f t="shared" si="16"/>
        <v>40500</v>
      </c>
      <c r="AO1594" s="139" t="str">
        <f t="array" ref="AO1594">XLOOKUP($D:$D,'DS ST'!$J:$J,'DS ST'!K:K)</f>
        <v>SC002220 - Nguyễn Thuỷ Tiên</v>
      </c>
      <c r="AP1594" s="139" t="str">
        <f t="array" ref="AP1594">XLOOKUP($D:$D,'DS ST'!$J:$J,'DS ST'!L:L)</f>
        <v>Võ Thị Huệ</v>
      </c>
      <c r="AQ1594" s="139" t="str">
        <f t="array" ref="AQ1594">XLOOKUP($D:$D,'DS ST'!$J:$J,'DS ST'!M:M)</f>
        <v>HCM 003</v>
      </c>
      <c r="AR1594" s="140"/>
      <c r="AS1594" s="140"/>
      <c r="AT1594" s="135" t="str">
        <f t="array" ref="AT1594">xlookup($E:$E,'CLV2'!$A:$A,'CLV2'!$F:$F)</f>
        <v>3.LEAFY VEGGIES</v>
      </c>
      <c r="AU1594" s="135" t="str">
        <f t="array" ref="AU1594">xlookup($E:$E,'CLV2'!$A:$A,'CLV2'!$G:$G)</f>
        <v>4.Rau Cải</v>
      </c>
      <c r="AV1594" s="142"/>
      <c r="AW1594" s="143"/>
      <c r="AX1594" s="144"/>
    </row>
    <row r="1595" ht="22.5" customHeight="1">
      <c r="A1595" s="113"/>
      <c r="B1595" s="114">
        <v>46237.0</v>
      </c>
      <c r="C1595" s="115" t="s">
        <v>441</v>
      </c>
      <c r="D1595" s="116" t="str">
        <f>VLOOKUP(C1595,'DS ST'!A:B,2,0)</f>
        <v>A144</v>
      </c>
      <c r="E1595" s="117">
        <v>1100917.0</v>
      </c>
      <c r="F1595" s="115" t="s">
        <v>928</v>
      </c>
      <c r="G1595" s="115" t="s">
        <v>104</v>
      </c>
      <c r="H1595" s="118">
        <v>7.7</v>
      </c>
      <c r="I1595" s="118">
        <v>7.6</v>
      </c>
      <c r="J1595" s="119">
        <f t="shared" si="4"/>
        <v>0.1</v>
      </c>
      <c r="K1595" s="115" t="s">
        <v>6173</v>
      </c>
      <c r="L1595" s="121" t="str">
        <f t="shared" si="5"/>
        <v>PT16084781100917</v>
      </c>
      <c r="M1595" s="219" t="s">
        <v>6174</v>
      </c>
      <c r="N1595" s="122">
        <v>0.10000000000000053</v>
      </c>
      <c r="O1595" s="122"/>
      <c r="P1595" s="119">
        <f t="shared" si="6"/>
        <v>0</v>
      </c>
      <c r="Q1595" s="124"/>
      <c r="R1595" s="124"/>
      <c r="S1595" s="124"/>
      <c r="T1595" s="125"/>
      <c r="U1595" s="126" t="s">
        <v>697</v>
      </c>
      <c r="V1595" s="127" t="s">
        <v>492</v>
      </c>
      <c r="W1595" s="129" t="str">
        <f t="shared" si="7"/>
        <v>Hao hụt</v>
      </c>
      <c r="X1595" s="129" t="str">
        <f t="shared" si="73"/>
        <v/>
      </c>
      <c r="Y1595" s="154" t="s">
        <v>499</v>
      </c>
      <c r="Z1595" s="131" t="s">
        <v>3828</v>
      </c>
      <c r="AA1595" s="124"/>
      <c r="AB1595" s="132"/>
      <c r="AC1595" s="133"/>
      <c r="AD1595" s="134"/>
      <c r="AE1595" s="133"/>
      <c r="AF1595" s="135" t="str">
        <f t="array" ref="AF1595">xlookup($E:$E,'CLV2'!$A:$A,'CLV2'!E:E)</f>
        <v>2.VEGETABLES</v>
      </c>
      <c r="AG1595" s="135" t="str">
        <f t="shared" si="10"/>
        <v>KG</v>
      </c>
      <c r="AH1595" s="136">
        <f t="shared" si="11"/>
        <v>0.01298701299</v>
      </c>
      <c r="AI1595" s="137">
        <f t="array" ref="AI1595">XLOOKUP(E1595,'Đơn giá'!A:A,'Đơn giá'!D:D)</f>
        <v>24500</v>
      </c>
      <c r="AJ1595" s="138">
        <f t="shared" si="12"/>
        <v>2450</v>
      </c>
      <c r="AK1595" s="138">
        <f t="shared" si="13"/>
        <v>2450</v>
      </c>
      <c r="AL1595" s="138">
        <f t="shared" si="14"/>
        <v>0</v>
      </c>
      <c r="AM1595" s="138">
        <f t="shared" si="15"/>
        <v>0</v>
      </c>
      <c r="AN1595" s="138">
        <f t="shared" si="16"/>
        <v>0</v>
      </c>
      <c r="AO1595" s="139" t="str">
        <f t="array" ref="AO1595">XLOOKUP($D:$D,'DS ST'!$J:$J,'DS ST'!K:K)</f>
        <v>SC002220 - Nguyễn Thuỷ Tiên</v>
      </c>
      <c r="AP1595" s="139" t="str">
        <f t="array" ref="AP1595">XLOOKUP($D:$D,'DS ST'!$J:$J,'DS ST'!L:L)</f>
        <v>Võ Thị Huệ</v>
      </c>
      <c r="AQ1595" s="139" t="str">
        <f t="array" ref="AQ1595">XLOOKUP($D:$D,'DS ST'!$J:$J,'DS ST'!M:M)</f>
        <v>HCM 003</v>
      </c>
      <c r="AR1595" s="140"/>
      <c r="AS1595" s="140"/>
      <c r="AT1595" s="135" t="str">
        <f t="array" ref="AT1595">xlookup($E:$E,'CLV2'!$A:$A,'CLV2'!$F:$F)</f>
        <v>3.FRUIT VEGGIES</v>
      </c>
      <c r="AU1595" s="135" t="str">
        <f t="array" ref="AU1595">xlookup($E:$E,'CLV2'!$A:$A,'CLV2'!$G:$G)</f>
        <v>4.Bầu, Bí, Mướp</v>
      </c>
      <c r="AV1595" s="142"/>
      <c r="AW1595" s="143"/>
      <c r="AX1595" s="144"/>
    </row>
    <row r="1596" ht="22.5" customHeight="1">
      <c r="A1596" s="113"/>
      <c r="B1596" s="114">
        <v>46237.0</v>
      </c>
      <c r="C1596" s="115" t="s">
        <v>441</v>
      </c>
      <c r="D1596" s="116" t="str">
        <f>VLOOKUP(C1596,'DS ST'!A:B,2,0)</f>
        <v>A144</v>
      </c>
      <c r="E1596" s="117">
        <v>1101302.0</v>
      </c>
      <c r="F1596" s="115" t="s">
        <v>944</v>
      </c>
      <c r="G1596" s="115" t="s">
        <v>104</v>
      </c>
      <c r="H1596" s="118">
        <v>8.0</v>
      </c>
      <c r="I1596" s="118">
        <v>7.82</v>
      </c>
      <c r="J1596" s="119">
        <f t="shared" si="4"/>
        <v>0.18</v>
      </c>
      <c r="K1596" s="115" t="s">
        <v>6173</v>
      </c>
      <c r="L1596" s="121" t="str">
        <f t="shared" si="5"/>
        <v>PT16084781101302</v>
      </c>
      <c r="M1596" s="219" t="s">
        <v>6174</v>
      </c>
      <c r="N1596" s="122">
        <v>0.17999999999999972</v>
      </c>
      <c r="O1596" s="122"/>
      <c r="P1596" s="119">
        <f t="shared" si="6"/>
        <v>0</v>
      </c>
      <c r="Q1596" s="124"/>
      <c r="R1596" s="124"/>
      <c r="S1596" s="124"/>
      <c r="T1596" s="125"/>
      <c r="U1596" s="126" t="s">
        <v>697</v>
      </c>
      <c r="V1596" s="127" t="s">
        <v>492</v>
      </c>
      <c r="W1596" s="129" t="str">
        <f t="shared" si="7"/>
        <v>Hao hụt</v>
      </c>
      <c r="X1596" s="129" t="str">
        <f t="shared" si="73"/>
        <v/>
      </c>
      <c r="Y1596" s="154" t="s">
        <v>499</v>
      </c>
      <c r="Z1596" s="131" t="s">
        <v>3828</v>
      </c>
      <c r="AA1596" s="124"/>
      <c r="AB1596" s="132"/>
      <c r="AC1596" s="133"/>
      <c r="AD1596" s="134"/>
      <c r="AE1596" s="133"/>
      <c r="AF1596" s="135" t="str">
        <f t="array" ref="AF1596">xlookup($E:$E,'CLV2'!$A:$A,'CLV2'!E:E)</f>
        <v>2.FRUITS</v>
      </c>
      <c r="AG1596" s="135" t="str">
        <f t="shared" si="10"/>
        <v>KG</v>
      </c>
      <c r="AH1596" s="136">
        <f t="shared" si="11"/>
        <v>0.0225</v>
      </c>
      <c r="AI1596" s="137">
        <f t="array" ref="AI1596">XLOOKUP(E1596,'Đơn giá'!A:A,'Đơn giá'!D:D)</f>
        <v>17500</v>
      </c>
      <c r="AJ1596" s="138">
        <f t="shared" si="12"/>
        <v>3150</v>
      </c>
      <c r="AK1596" s="138">
        <f t="shared" si="13"/>
        <v>3150</v>
      </c>
      <c r="AL1596" s="138">
        <f t="shared" si="14"/>
        <v>0</v>
      </c>
      <c r="AM1596" s="138">
        <f t="shared" si="15"/>
        <v>0</v>
      </c>
      <c r="AN1596" s="138">
        <f t="shared" si="16"/>
        <v>0</v>
      </c>
      <c r="AO1596" s="139" t="str">
        <f t="array" ref="AO1596">XLOOKUP($D:$D,'DS ST'!$J:$J,'DS ST'!K:K)</f>
        <v>SC002220 - Nguyễn Thuỷ Tiên</v>
      </c>
      <c r="AP1596" s="139" t="str">
        <f t="array" ref="AP1596">XLOOKUP($D:$D,'DS ST'!$J:$J,'DS ST'!L:L)</f>
        <v>Võ Thị Huệ</v>
      </c>
      <c r="AQ1596" s="139" t="str">
        <f t="array" ref="AQ1596">XLOOKUP($D:$D,'DS ST'!$J:$J,'DS ST'!M:M)</f>
        <v>HCM 003</v>
      </c>
      <c r="AR1596" s="140"/>
      <c r="AS1596" s="140"/>
      <c r="AT1596" s="135" t="str">
        <f t="array" ref="AT1596">xlookup($E:$E,'CLV2'!$A:$A,'CLV2'!$F:$F)</f>
        <v>3.LOCAL FRUITS</v>
      </c>
      <c r="AU1596" s="135" t="str">
        <f t="array" ref="AU1596">xlookup($E:$E,'CLV2'!$A:$A,'CLV2'!$G:$G)</f>
        <v>4.Chuối</v>
      </c>
      <c r="AV1596" s="142"/>
      <c r="AW1596" s="143"/>
      <c r="AX1596" s="144"/>
    </row>
    <row r="1597" ht="22.5" customHeight="1">
      <c r="A1597" s="113"/>
      <c r="B1597" s="114">
        <v>46237.0</v>
      </c>
      <c r="C1597" s="115" t="s">
        <v>441</v>
      </c>
      <c r="D1597" s="116" t="str">
        <f>VLOOKUP(C1597,'DS ST'!A:B,2,0)</f>
        <v>A144</v>
      </c>
      <c r="E1597" s="117">
        <v>1101318.0</v>
      </c>
      <c r="F1597" s="115" t="s">
        <v>1036</v>
      </c>
      <c r="G1597" s="115" t="s">
        <v>104</v>
      </c>
      <c r="H1597" s="118">
        <v>4.1</v>
      </c>
      <c r="I1597" s="118">
        <v>4.075</v>
      </c>
      <c r="J1597" s="119">
        <f t="shared" si="4"/>
        <v>0.025</v>
      </c>
      <c r="K1597" s="115" t="s">
        <v>6173</v>
      </c>
      <c r="L1597" s="121" t="str">
        <f t="shared" si="5"/>
        <v>PT16084781101318</v>
      </c>
      <c r="M1597" s="219" t="s">
        <v>6174</v>
      </c>
      <c r="N1597" s="122">
        <v>0.024999999999999467</v>
      </c>
      <c r="O1597" s="122"/>
      <c r="P1597" s="119">
        <f t="shared" si="6"/>
        <v>0</v>
      </c>
      <c r="Q1597" s="124"/>
      <c r="R1597" s="124"/>
      <c r="S1597" s="124"/>
      <c r="T1597" s="125"/>
      <c r="U1597" s="126" t="s">
        <v>697</v>
      </c>
      <c r="V1597" s="127" t="s">
        <v>492</v>
      </c>
      <c r="W1597" s="129" t="str">
        <f t="shared" si="7"/>
        <v>Hao hụt</v>
      </c>
      <c r="X1597" s="129" t="str">
        <f t="shared" si="73"/>
        <v/>
      </c>
      <c r="Y1597" s="154" t="s">
        <v>499</v>
      </c>
      <c r="Z1597" s="131" t="s">
        <v>3828</v>
      </c>
      <c r="AA1597" s="124"/>
      <c r="AB1597" s="132"/>
      <c r="AC1597" s="133"/>
      <c r="AD1597" s="134"/>
      <c r="AE1597" s="133"/>
      <c r="AF1597" s="135" t="str">
        <f t="array" ref="AF1597">xlookup($E:$E,'CLV2'!$A:$A,'CLV2'!E:E)</f>
        <v>2.FRUITS</v>
      </c>
      <c r="AG1597" s="135" t="str">
        <f t="shared" si="10"/>
        <v>KG</v>
      </c>
      <c r="AH1597" s="136">
        <f t="shared" si="11"/>
        <v>0.006097560976</v>
      </c>
      <c r="AI1597" s="137">
        <f t="array" ref="AI1597">XLOOKUP(E1597,'Đơn giá'!A:A,'Đơn giá'!D:D)</f>
        <v>35000</v>
      </c>
      <c r="AJ1597" s="138">
        <f t="shared" si="12"/>
        <v>875</v>
      </c>
      <c r="AK1597" s="138">
        <f t="shared" si="13"/>
        <v>875</v>
      </c>
      <c r="AL1597" s="138">
        <f t="shared" si="14"/>
        <v>0</v>
      </c>
      <c r="AM1597" s="138">
        <f t="shared" si="15"/>
        <v>0</v>
      </c>
      <c r="AN1597" s="138">
        <f t="shared" si="16"/>
        <v>0</v>
      </c>
      <c r="AO1597" s="139" t="str">
        <f t="array" ref="AO1597">XLOOKUP($D:$D,'DS ST'!$J:$J,'DS ST'!K:K)</f>
        <v>SC002220 - Nguyễn Thuỷ Tiên</v>
      </c>
      <c r="AP1597" s="139" t="str">
        <f t="array" ref="AP1597">XLOOKUP($D:$D,'DS ST'!$J:$J,'DS ST'!L:L)</f>
        <v>Võ Thị Huệ</v>
      </c>
      <c r="AQ1597" s="139" t="str">
        <f t="array" ref="AQ1597">XLOOKUP($D:$D,'DS ST'!$J:$J,'DS ST'!M:M)</f>
        <v>HCM 003</v>
      </c>
      <c r="AR1597" s="140"/>
      <c r="AS1597" s="140"/>
      <c r="AT1597" s="135" t="str">
        <f t="array" ref="AT1597">xlookup($E:$E,'CLV2'!$A:$A,'CLV2'!$F:$F)</f>
        <v>3.LOCAL FRUITS</v>
      </c>
      <c r="AU1597" s="135" t="str">
        <f t="array" ref="AU1597">xlookup($E:$E,'CLV2'!$A:$A,'CLV2'!$G:$G)</f>
        <v>4.Mận Roi</v>
      </c>
      <c r="AV1597" s="142"/>
      <c r="AW1597" s="143"/>
      <c r="AX1597" s="144"/>
    </row>
    <row r="1598" ht="22.5" customHeight="1">
      <c r="A1598" s="113"/>
      <c r="B1598" s="114">
        <v>46237.0</v>
      </c>
      <c r="C1598" s="115" t="s">
        <v>441</v>
      </c>
      <c r="D1598" s="116" t="str">
        <f>VLOOKUP(C1598,'DS ST'!A:B,2,0)</f>
        <v>A144</v>
      </c>
      <c r="E1598" s="117">
        <v>1101366.0</v>
      </c>
      <c r="F1598" s="115" t="s">
        <v>1804</v>
      </c>
      <c r="G1598" s="115" t="s">
        <v>104</v>
      </c>
      <c r="H1598" s="118">
        <v>4.0</v>
      </c>
      <c r="I1598" s="118">
        <v>3.86</v>
      </c>
      <c r="J1598" s="119">
        <f t="shared" si="4"/>
        <v>0.14</v>
      </c>
      <c r="K1598" s="115" t="s">
        <v>6173</v>
      </c>
      <c r="L1598" s="121" t="str">
        <f t="shared" si="5"/>
        <v>PT16084781101366</v>
      </c>
      <c r="M1598" s="219" t="s">
        <v>6174</v>
      </c>
      <c r="N1598" s="122">
        <v>0.14000000000000012</v>
      </c>
      <c r="O1598" s="122"/>
      <c r="P1598" s="119">
        <f t="shared" si="6"/>
        <v>0</v>
      </c>
      <c r="Q1598" s="124"/>
      <c r="R1598" s="124"/>
      <c r="S1598" s="124"/>
      <c r="T1598" s="125"/>
      <c r="U1598" s="126" t="s">
        <v>697</v>
      </c>
      <c r="V1598" s="127" t="s">
        <v>492</v>
      </c>
      <c r="W1598" s="129" t="str">
        <f t="shared" si="7"/>
        <v>Hao hụt</v>
      </c>
      <c r="X1598" s="129" t="str">
        <f t="shared" si="73"/>
        <v/>
      </c>
      <c r="Y1598" s="154" t="s">
        <v>499</v>
      </c>
      <c r="Z1598" s="131" t="s">
        <v>3828</v>
      </c>
      <c r="AA1598" s="124"/>
      <c r="AB1598" s="132"/>
      <c r="AC1598" s="133"/>
      <c r="AD1598" s="134"/>
      <c r="AE1598" s="133"/>
      <c r="AF1598" s="135" t="str">
        <f t="array" ref="AF1598">xlookup($E:$E,'CLV2'!$A:$A,'CLV2'!E:E)</f>
        <v>2.VEGETABLES</v>
      </c>
      <c r="AG1598" s="135" t="str">
        <f t="shared" si="10"/>
        <v>KG</v>
      </c>
      <c r="AH1598" s="136">
        <f t="shared" si="11"/>
        <v>0.035</v>
      </c>
      <c r="AI1598" s="137">
        <f t="array" ref="AI1598">XLOOKUP(E1598,'Đơn giá'!A:A,'Đơn giá'!D:D)</f>
        <v>55000</v>
      </c>
      <c r="AJ1598" s="138">
        <f t="shared" si="12"/>
        <v>7700</v>
      </c>
      <c r="AK1598" s="138">
        <f t="shared" si="13"/>
        <v>7700</v>
      </c>
      <c r="AL1598" s="138">
        <f t="shared" si="14"/>
        <v>0</v>
      </c>
      <c r="AM1598" s="138">
        <f t="shared" si="15"/>
        <v>0</v>
      </c>
      <c r="AN1598" s="138">
        <f t="shared" si="16"/>
        <v>0</v>
      </c>
      <c r="AO1598" s="139" t="str">
        <f t="array" ref="AO1598">XLOOKUP($D:$D,'DS ST'!$J:$J,'DS ST'!K:K)</f>
        <v>SC002220 - Nguyễn Thuỷ Tiên</v>
      </c>
      <c r="AP1598" s="139" t="str">
        <f t="array" ref="AP1598">XLOOKUP($D:$D,'DS ST'!$J:$J,'DS ST'!L:L)</f>
        <v>Võ Thị Huệ</v>
      </c>
      <c r="AQ1598" s="139" t="str">
        <f t="array" ref="AQ1598">XLOOKUP($D:$D,'DS ST'!$J:$J,'DS ST'!M:M)</f>
        <v>HCM 003</v>
      </c>
      <c r="AR1598" s="140"/>
      <c r="AS1598" s="140"/>
      <c r="AT1598" s="135" t="str">
        <f t="array" ref="AT1598">xlookup($E:$E,'CLV2'!$A:$A,'CLV2'!$F:$F)</f>
        <v>3.LEAFY VEGGIES</v>
      </c>
      <c r="AU1598" s="135" t="str">
        <f t="array" ref="AU1598">xlookup($E:$E,'CLV2'!$A:$A,'CLV2'!$G:$G)</f>
        <v>4.Rau Ăn Bông</v>
      </c>
      <c r="AV1598" s="142"/>
      <c r="AW1598" s="143"/>
      <c r="AX1598" s="144"/>
    </row>
    <row r="1599" ht="22.5" customHeight="1">
      <c r="A1599" s="113"/>
      <c r="B1599" s="114">
        <v>46237.0</v>
      </c>
      <c r="C1599" s="115" t="s">
        <v>441</v>
      </c>
      <c r="D1599" s="116" t="str">
        <f>VLOOKUP(C1599,'DS ST'!A:B,2,0)</f>
        <v>A144</v>
      </c>
      <c r="E1599" s="117">
        <v>1102981.0</v>
      </c>
      <c r="F1599" s="115" t="s">
        <v>5260</v>
      </c>
      <c r="G1599" s="115" t="s">
        <v>104</v>
      </c>
      <c r="H1599" s="118">
        <v>3.1</v>
      </c>
      <c r="I1599" s="118">
        <v>3.02</v>
      </c>
      <c r="J1599" s="119">
        <f t="shared" si="4"/>
        <v>0.08</v>
      </c>
      <c r="K1599" s="115" t="s">
        <v>6173</v>
      </c>
      <c r="L1599" s="121" t="str">
        <f t="shared" si="5"/>
        <v>PT16084781102981</v>
      </c>
      <c r="M1599" s="219" t="s">
        <v>6174</v>
      </c>
      <c r="N1599" s="122">
        <v>0.08000000000000007</v>
      </c>
      <c r="O1599" s="122"/>
      <c r="P1599" s="119">
        <f t="shared" si="6"/>
        <v>0</v>
      </c>
      <c r="Q1599" s="124"/>
      <c r="R1599" s="124"/>
      <c r="S1599" s="124"/>
      <c r="T1599" s="125"/>
      <c r="U1599" s="126" t="s">
        <v>697</v>
      </c>
      <c r="V1599" s="127" t="s">
        <v>492</v>
      </c>
      <c r="W1599" s="129" t="str">
        <f t="shared" si="7"/>
        <v>Hao hụt</v>
      </c>
      <c r="X1599" s="129" t="str">
        <f t="shared" si="73"/>
        <v/>
      </c>
      <c r="Y1599" s="154" t="s">
        <v>499</v>
      </c>
      <c r="Z1599" s="131" t="s">
        <v>3828</v>
      </c>
      <c r="AA1599" s="124"/>
      <c r="AB1599" s="132"/>
      <c r="AC1599" s="133"/>
      <c r="AD1599" s="134"/>
      <c r="AE1599" s="133"/>
      <c r="AF1599" s="135" t="str">
        <f t="array" ref="AF1599">xlookup($E:$E,'CLV2'!$A:$A,'CLV2'!E:E)</f>
        <v>2.FRUITS</v>
      </c>
      <c r="AG1599" s="135" t="str">
        <f t="shared" si="10"/>
        <v>KG</v>
      </c>
      <c r="AH1599" s="136">
        <f t="shared" si="11"/>
        <v>0.02580645161</v>
      </c>
      <c r="AI1599" s="137" t="str">
        <f t="array" ref="AI1599">XLOOKUP(E1599,'Đơn giá'!A:A,'Đơn giá'!D:D)</f>
        <v>#N/A</v>
      </c>
      <c r="AJ1599" s="138" t="str">
        <f t="shared" si="12"/>
        <v>#N/A</v>
      </c>
      <c r="AK1599" s="138" t="str">
        <f t="shared" si="13"/>
        <v>#N/A</v>
      </c>
      <c r="AL1599" s="138">
        <f t="shared" si="14"/>
        <v>0</v>
      </c>
      <c r="AM1599" s="138" t="str">
        <f t="shared" si="15"/>
        <v>#N/A</v>
      </c>
      <c r="AN1599" s="138">
        <f t="shared" si="16"/>
        <v>0</v>
      </c>
      <c r="AO1599" s="139" t="str">
        <f t="array" ref="AO1599">XLOOKUP($D:$D,'DS ST'!$J:$J,'DS ST'!K:K)</f>
        <v>SC002220 - Nguyễn Thuỷ Tiên</v>
      </c>
      <c r="AP1599" s="139" t="str">
        <f t="array" ref="AP1599">XLOOKUP($D:$D,'DS ST'!$J:$J,'DS ST'!L:L)</f>
        <v>Võ Thị Huệ</v>
      </c>
      <c r="AQ1599" s="139" t="str">
        <f t="array" ref="AQ1599">XLOOKUP($D:$D,'DS ST'!$J:$J,'DS ST'!M:M)</f>
        <v>HCM 003</v>
      </c>
      <c r="AR1599" s="140"/>
      <c r="AS1599" s="140"/>
      <c r="AT1599" s="135" t="str">
        <f t="array" ref="AT1599">xlookup($E:$E,'CLV2'!$A:$A,'CLV2'!$F:$F)</f>
        <v>3.LOCAL FRUITS</v>
      </c>
      <c r="AU1599" s="135" t="str">
        <f t="array" ref="AU1599">xlookup($E:$E,'CLV2'!$A:$A,'CLV2'!$G:$G)</f>
        <v>4.Bơ</v>
      </c>
      <c r="AV1599" s="142"/>
      <c r="AW1599" s="143"/>
      <c r="AX1599" s="144"/>
    </row>
    <row r="1600" ht="22.5" customHeight="1">
      <c r="A1600" s="113"/>
      <c r="B1600" s="114">
        <v>46237.0</v>
      </c>
      <c r="C1600" s="115" t="s">
        <v>451</v>
      </c>
      <c r="D1600" s="116" t="str">
        <f>VLOOKUP(C1600,'DS ST'!A:B,2,0)</f>
        <v>A146</v>
      </c>
      <c r="E1600" s="117">
        <v>1101366.0</v>
      </c>
      <c r="F1600" s="115" t="s">
        <v>1804</v>
      </c>
      <c r="G1600" s="115" t="s">
        <v>104</v>
      </c>
      <c r="H1600" s="118">
        <v>4.1</v>
      </c>
      <c r="I1600" s="118">
        <v>3.92</v>
      </c>
      <c r="J1600" s="119">
        <f t="shared" si="4"/>
        <v>0.18</v>
      </c>
      <c r="K1600" s="115" t="s">
        <v>6175</v>
      </c>
      <c r="L1600" s="121" t="str">
        <f t="shared" si="5"/>
        <v>PT16084771101366</v>
      </c>
      <c r="M1600" s="219" t="s">
        <v>6176</v>
      </c>
      <c r="N1600" s="122">
        <v>0.17999999999999972</v>
      </c>
      <c r="O1600" s="122"/>
      <c r="P1600" s="119">
        <f t="shared" si="6"/>
        <v>0</v>
      </c>
      <c r="Q1600" s="124"/>
      <c r="R1600" s="124"/>
      <c r="S1600" s="124"/>
      <c r="T1600" s="125"/>
      <c r="U1600" s="126" t="s">
        <v>697</v>
      </c>
      <c r="V1600" s="127" t="s">
        <v>492</v>
      </c>
      <c r="W1600" s="129" t="str">
        <f t="shared" si="7"/>
        <v>Hao hụt</v>
      </c>
      <c r="X1600" s="129" t="str">
        <f t="shared" si="73"/>
        <v/>
      </c>
      <c r="Y1600" s="154" t="s">
        <v>499</v>
      </c>
      <c r="Z1600" s="131" t="s">
        <v>3828</v>
      </c>
      <c r="AA1600" s="124"/>
      <c r="AB1600" s="132"/>
      <c r="AC1600" s="133"/>
      <c r="AD1600" s="134"/>
      <c r="AE1600" s="133"/>
      <c r="AF1600" s="135" t="str">
        <f t="array" ref="AF1600">xlookup($E:$E,'CLV2'!$A:$A,'CLV2'!E:E)</f>
        <v>2.VEGETABLES</v>
      </c>
      <c r="AG1600" s="135" t="str">
        <f t="shared" si="10"/>
        <v>KG</v>
      </c>
      <c r="AH1600" s="136">
        <f t="shared" si="11"/>
        <v>0.04390243902</v>
      </c>
      <c r="AI1600" s="137">
        <f t="array" ref="AI1600">XLOOKUP(E1600,'Đơn giá'!A:A,'Đơn giá'!D:D)</f>
        <v>55000</v>
      </c>
      <c r="AJ1600" s="138">
        <f t="shared" si="12"/>
        <v>9900</v>
      </c>
      <c r="AK1600" s="138">
        <f t="shared" si="13"/>
        <v>9900</v>
      </c>
      <c r="AL1600" s="138">
        <f t="shared" si="14"/>
        <v>0</v>
      </c>
      <c r="AM1600" s="138">
        <f t="shared" si="15"/>
        <v>0</v>
      </c>
      <c r="AN1600" s="138">
        <f t="shared" si="16"/>
        <v>0</v>
      </c>
      <c r="AO1600" s="139" t="str">
        <f t="array" ref="AO1600">XLOOKUP($D:$D,'DS ST'!$J:$J,'DS ST'!K:K)</f>
        <v>SC007426 - Trần Hữu Vinh</v>
      </c>
      <c r="AP1600" s="139" t="str">
        <f t="array" ref="AP1600">XLOOKUP($D:$D,'DS ST'!$J:$J,'DS ST'!L:L)</f>
        <v>Võ Thị Huệ</v>
      </c>
      <c r="AQ1600" s="139" t="str">
        <f t="array" ref="AQ1600">XLOOKUP($D:$D,'DS ST'!$J:$J,'DS ST'!M:M)</f>
        <v>HCM 015</v>
      </c>
      <c r="AR1600" s="140"/>
      <c r="AS1600" s="140"/>
      <c r="AT1600" s="135" t="str">
        <f t="array" ref="AT1600">xlookup($E:$E,'CLV2'!$A:$A,'CLV2'!$F:$F)</f>
        <v>3.LEAFY VEGGIES</v>
      </c>
      <c r="AU1600" s="135" t="str">
        <f t="array" ref="AU1600">xlookup($E:$E,'CLV2'!$A:$A,'CLV2'!$G:$G)</f>
        <v>4.Rau Ăn Bông</v>
      </c>
      <c r="AV1600" s="142"/>
      <c r="AW1600" s="143"/>
      <c r="AX1600" s="144"/>
    </row>
    <row r="1601" ht="22.5" customHeight="1">
      <c r="A1601" s="113"/>
      <c r="B1601" s="114">
        <v>46237.0</v>
      </c>
      <c r="C1601" s="115" t="s">
        <v>465</v>
      </c>
      <c r="D1601" s="116" t="str">
        <f>VLOOKUP(C1601,'DS ST'!A:B,2,0)</f>
        <v>A149</v>
      </c>
      <c r="E1601" s="117">
        <v>1101062.0</v>
      </c>
      <c r="F1601" s="115" t="s">
        <v>103</v>
      </c>
      <c r="G1601" s="115" t="s">
        <v>104</v>
      </c>
      <c r="H1601" s="118">
        <v>10.1</v>
      </c>
      <c r="I1601" s="118">
        <v>9.98</v>
      </c>
      <c r="J1601" s="119">
        <f t="shared" si="4"/>
        <v>0.12</v>
      </c>
      <c r="K1601" s="115" t="s">
        <v>6177</v>
      </c>
      <c r="L1601" s="121" t="str">
        <f t="shared" si="5"/>
        <v>PT16084761101062</v>
      </c>
      <c r="M1601" s="219" t="s">
        <v>6178</v>
      </c>
      <c r="N1601" s="122">
        <v>0.11999999999999922</v>
      </c>
      <c r="O1601" s="122"/>
      <c r="P1601" s="119">
        <f t="shared" si="6"/>
        <v>0</v>
      </c>
      <c r="Q1601" s="124"/>
      <c r="R1601" s="124"/>
      <c r="S1601" s="124"/>
      <c r="T1601" s="125"/>
      <c r="U1601" s="126" t="s">
        <v>697</v>
      </c>
      <c r="V1601" s="127" t="s">
        <v>492</v>
      </c>
      <c r="W1601" s="129" t="str">
        <f t="shared" si="7"/>
        <v>Hao hụt</v>
      </c>
      <c r="X1601" s="129" t="str">
        <f t="shared" si="73"/>
        <v/>
      </c>
      <c r="Y1601" s="154" t="s">
        <v>499</v>
      </c>
      <c r="Z1601" s="131" t="s">
        <v>3828</v>
      </c>
      <c r="AA1601" s="124"/>
      <c r="AB1601" s="132"/>
      <c r="AC1601" s="133"/>
      <c r="AD1601" s="134"/>
      <c r="AE1601" s="133"/>
      <c r="AF1601" s="135" t="str">
        <f t="array" ref="AF1601">xlookup($E:$E,'CLV2'!$A:$A,'CLV2'!E:E)</f>
        <v>2.FRUITS</v>
      </c>
      <c r="AG1601" s="135" t="str">
        <f t="shared" si="10"/>
        <v>KG</v>
      </c>
      <c r="AH1601" s="136">
        <f t="shared" si="11"/>
        <v>0.01188118812</v>
      </c>
      <c r="AI1601" s="137">
        <f t="array" ref="AI1601">XLOOKUP(E1601,'Đơn giá'!A:A,'Đơn giá'!D:D)</f>
        <v>23000</v>
      </c>
      <c r="AJ1601" s="138">
        <f t="shared" si="12"/>
        <v>2760</v>
      </c>
      <c r="AK1601" s="138">
        <f t="shared" si="13"/>
        <v>2760</v>
      </c>
      <c r="AL1601" s="138">
        <f t="shared" si="14"/>
        <v>0</v>
      </c>
      <c r="AM1601" s="138">
        <f t="shared" si="15"/>
        <v>0</v>
      </c>
      <c r="AN1601" s="138">
        <f t="shared" si="16"/>
        <v>0</v>
      </c>
      <c r="AO1601" s="139" t="str">
        <f t="array" ref="AO1601">XLOOKUP($D:$D,'DS ST'!$J:$J,'DS ST'!K:K)</f>
        <v>SC008805 - Nguyễn Thị Ngọc Giàu</v>
      </c>
      <c r="AP1601" s="139" t="str">
        <f t="array" ref="AP1601">XLOOKUP($D:$D,'DS ST'!$J:$J,'DS ST'!L:L)</f>
        <v>Võ Thị Huệ</v>
      </c>
      <c r="AQ1601" s="139" t="str">
        <f t="array" ref="AQ1601">XLOOKUP($D:$D,'DS ST'!$J:$J,'DS ST'!M:M)</f>
        <v>HCM 031</v>
      </c>
      <c r="AR1601" s="140"/>
      <c r="AS1601" s="140"/>
      <c r="AT1601" s="135" t="str">
        <f t="array" ref="AT1601">xlookup($E:$E,'CLV2'!$A:$A,'CLV2'!$F:$F)</f>
        <v>3.LOCAL FRUITS</v>
      </c>
      <c r="AU1601" s="135" t="str">
        <f t="array" ref="AU1601">xlookup($E:$E,'CLV2'!$A:$A,'CLV2'!$G:$G)</f>
        <v>4.Chuối</v>
      </c>
      <c r="AV1601" s="142"/>
      <c r="AW1601" s="143"/>
      <c r="AX1601" s="144"/>
    </row>
    <row r="1602" ht="22.5" customHeight="1">
      <c r="A1602" s="113"/>
      <c r="B1602" s="114">
        <v>46237.0</v>
      </c>
      <c r="C1602" s="115" t="s">
        <v>465</v>
      </c>
      <c r="D1602" s="116" t="str">
        <f>VLOOKUP(C1602,'DS ST'!A:B,2,0)</f>
        <v>A149</v>
      </c>
      <c r="E1602" s="117">
        <v>1101366.0</v>
      </c>
      <c r="F1602" s="115" t="s">
        <v>1804</v>
      </c>
      <c r="G1602" s="115" t="s">
        <v>104</v>
      </c>
      <c r="H1602" s="118">
        <v>4.2</v>
      </c>
      <c r="I1602" s="118">
        <v>4.175</v>
      </c>
      <c r="J1602" s="119">
        <f t="shared" si="4"/>
        <v>0.025</v>
      </c>
      <c r="K1602" s="115" t="s">
        <v>6177</v>
      </c>
      <c r="L1602" s="121" t="str">
        <f t="shared" si="5"/>
        <v>PT16084761101366</v>
      </c>
      <c r="M1602" s="219" t="s">
        <v>6178</v>
      </c>
      <c r="N1602" s="122">
        <v>0.025000000000000355</v>
      </c>
      <c r="O1602" s="122"/>
      <c r="P1602" s="119">
        <f t="shared" si="6"/>
        <v>0</v>
      </c>
      <c r="Q1602" s="124"/>
      <c r="R1602" s="124"/>
      <c r="S1602" s="124"/>
      <c r="T1602" s="125"/>
      <c r="U1602" s="126" t="s">
        <v>697</v>
      </c>
      <c r="V1602" s="127" t="s">
        <v>492</v>
      </c>
      <c r="W1602" s="129" t="str">
        <f t="shared" si="7"/>
        <v>Hao hụt</v>
      </c>
      <c r="X1602" s="129" t="str">
        <f t="shared" si="73"/>
        <v/>
      </c>
      <c r="Y1602" s="154" t="s">
        <v>499</v>
      </c>
      <c r="Z1602" s="131" t="s">
        <v>3828</v>
      </c>
      <c r="AA1602" s="124"/>
      <c r="AB1602" s="132"/>
      <c r="AC1602" s="133"/>
      <c r="AD1602" s="134"/>
      <c r="AE1602" s="133"/>
      <c r="AF1602" s="135" t="str">
        <f t="array" ref="AF1602">xlookup($E:$E,'CLV2'!$A:$A,'CLV2'!E:E)</f>
        <v>2.VEGETABLES</v>
      </c>
      <c r="AG1602" s="135" t="str">
        <f t="shared" si="10"/>
        <v>KG</v>
      </c>
      <c r="AH1602" s="136">
        <f t="shared" si="11"/>
        <v>0.005952380952</v>
      </c>
      <c r="AI1602" s="137">
        <f t="array" ref="AI1602">XLOOKUP(E1602,'Đơn giá'!A:A,'Đơn giá'!D:D)</f>
        <v>55000</v>
      </c>
      <c r="AJ1602" s="138">
        <f t="shared" si="12"/>
        <v>1375</v>
      </c>
      <c r="AK1602" s="138">
        <f t="shared" si="13"/>
        <v>1375</v>
      </c>
      <c r="AL1602" s="138">
        <f t="shared" si="14"/>
        <v>0</v>
      </c>
      <c r="AM1602" s="138">
        <f t="shared" si="15"/>
        <v>0</v>
      </c>
      <c r="AN1602" s="138">
        <f t="shared" si="16"/>
        <v>0</v>
      </c>
      <c r="AO1602" s="139" t="str">
        <f t="array" ref="AO1602">XLOOKUP($D:$D,'DS ST'!$J:$J,'DS ST'!K:K)</f>
        <v>SC008805 - Nguyễn Thị Ngọc Giàu</v>
      </c>
      <c r="AP1602" s="139" t="str">
        <f t="array" ref="AP1602">XLOOKUP($D:$D,'DS ST'!$J:$J,'DS ST'!L:L)</f>
        <v>Võ Thị Huệ</v>
      </c>
      <c r="AQ1602" s="139" t="str">
        <f t="array" ref="AQ1602">XLOOKUP($D:$D,'DS ST'!$J:$J,'DS ST'!M:M)</f>
        <v>HCM 031</v>
      </c>
      <c r="AR1602" s="140"/>
      <c r="AS1602" s="140"/>
      <c r="AT1602" s="135" t="str">
        <f t="array" ref="AT1602">xlookup($E:$E,'CLV2'!$A:$A,'CLV2'!$F:$F)</f>
        <v>3.LEAFY VEGGIES</v>
      </c>
      <c r="AU1602" s="135" t="str">
        <f t="array" ref="AU1602">xlookup($E:$E,'CLV2'!$A:$A,'CLV2'!$G:$G)</f>
        <v>4.Rau Ăn Bông</v>
      </c>
      <c r="AV1602" s="142"/>
      <c r="AW1602" s="143"/>
      <c r="AX1602" s="144"/>
    </row>
    <row r="1603" ht="22.5" customHeight="1">
      <c r="A1603" s="113"/>
      <c r="B1603" s="114">
        <v>46237.0</v>
      </c>
      <c r="C1603" s="115" t="s">
        <v>465</v>
      </c>
      <c r="D1603" s="116" t="str">
        <f>VLOOKUP(C1603,'DS ST'!A:B,2,0)</f>
        <v>A149</v>
      </c>
      <c r="E1603" s="117">
        <v>1101592.0</v>
      </c>
      <c r="F1603" s="115" t="s">
        <v>1161</v>
      </c>
      <c r="G1603" s="115" t="s">
        <v>104</v>
      </c>
      <c r="H1603" s="118">
        <v>10.1</v>
      </c>
      <c r="I1603" s="118">
        <v>9.8</v>
      </c>
      <c r="J1603" s="119">
        <f t="shared" si="4"/>
        <v>0.3</v>
      </c>
      <c r="K1603" s="115" t="s">
        <v>6177</v>
      </c>
      <c r="L1603" s="121" t="str">
        <f t="shared" si="5"/>
        <v>PT16084761101592</v>
      </c>
      <c r="M1603" s="219" t="s">
        <v>6178</v>
      </c>
      <c r="N1603" s="122">
        <v>0.29999999999999893</v>
      </c>
      <c r="O1603" s="122"/>
      <c r="P1603" s="119">
        <f t="shared" si="6"/>
        <v>0</v>
      </c>
      <c r="Q1603" s="124"/>
      <c r="R1603" s="124"/>
      <c r="S1603" s="124"/>
      <c r="T1603" s="125"/>
      <c r="U1603" s="126" t="s">
        <v>697</v>
      </c>
      <c r="V1603" s="127" t="s">
        <v>492</v>
      </c>
      <c r="W1603" s="129" t="str">
        <f t="shared" si="7"/>
        <v>Hao hụt</v>
      </c>
      <c r="X1603" s="129" t="str">
        <f t="shared" si="73"/>
        <v/>
      </c>
      <c r="Y1603" s="154" t="s">
        <v>499</v>
      </c>
      <c r="Z1603" s="131" t="s">
        <v>3828</v>
      </c>
      <c r="AA1603" s="124"/>
      <c r="AB1603" s="132"/>
      <c r="AC1603" s="133"/>
      <c r="AD1603" s="134"/>
      <c r="AE1603" s="133"/>
      <c r="AF1603" s="135" t="str">
        <f t="array" ref="AF1603">xlookup($E:$E,'CLV2'!$A:$A,'CLV2'!E:E)</f>
        <v>2.FRUITS</v>
      </c>
      <c r="AG1603" s="135" t="str">
        <f t="shared" si="10"/>
        <v>KG</v>
      </c>
      <c r="AH1603" s="136">
        <f t="shared" si="11"/>
        <v>0.0297029703</v>
      </c>
      <c r="AI1603" s="137">
        <f t="array" ref="AI1603">XLOOKUP(E1603,'Đơn giá'!A:A,'Đơn giá'!D:D)</f>
        <v>73000</v>
      </c>
      <c r="AJ1603" s="138">
        <f t="shared" si="12"/>
        <v>21900</v>
      </c>
      <c r="AK1603" s="138">
        <f t="shared" si="13"/>
        <v>21900</v>
      </c>
      <c r="AL1603" s="138">
        <f t="shared" si="14"/>
        <v>0</v>
      </c>
      <c r="AM1603" s="138">
        <f t="shared" si="15"/>
        <v>0</v>
      </c>
      <c r="AN1603" s="138">
        <f t="shared" si="16"/>
        <v>0</v>
      </c>
      <c r="AO1603" s="139" t="str">
        <f t="array" ref="AO1603">XLOOKUP($D:$D,'DS ST'!$J:$J,'DS ST'!K:K)</f>
        <v>SC008805 - Nguyễn Thị Ngọc Giàu</v>
      </c>
      <c r="AP1603" s="139" t="str">
        <f t="array" ref="AP1603">XLOOKUP($D:$D,'DS ST'!$J:$J,'DS ST'!L:L)</f>
        <v>Võ Thị Huệ</v>
      </c>
      <c r="AQ1603" s="139" t="str">
        <f t="array" ref="AQ1603">XLOOKUP($D:$D,'DS ST'!$J:$J,'DS ST'!M:M)</f>
        <v>HCM 031</v>
      </c>
      <c r="AR1603" s="140"/>
      <c r="AS1603" s="140"/>
      <c r="AT1603" s="135" t="str">
        <f t="array" ref="AT1603">xlookup($E:$E,'CLV2'!$A:$A,'CLV2'!$F:$F)</f>
        <v>3.LOCAL FRUITS</v>
      </c>
      <c r="AU1603" s="135" t="str">
        <f t="array" ref="AU1603">xlookup($E:$E,'CLV2'!$A:$A,'CLV2'!$G:$G)</f>
        <v>4.Sầu Riêng</v>
      </c>
      <c r="AV1603" s="142"/>
      <c r="AW1603" s="143"/>
      <c r="AX1603" s="144"/>
    </row>
    <row r="1604" ht="22.5" customHeight="1">
      <c r="A1604" s="113"/>
      <c r="B1604" s="114">
        <v>46237.0</v>
      </c>
      <c r="C1604" s="115" t="s">
        <v>486</v>
      </c>
      <c r="D1604" s="116" t="str">
        <f>VLOOKUP(C1604,'DS ST'!A:B,2,0)</f>
        <v>A154</v>
      </c>
      <c r="E1604" s="117">
        <v>11375.0</v>
      </c>
      <c r="F1604" s="115" t="s">
        <v>97</v>
      </c>
      <c r="G1604" s="115" t="s">
        <v>29</v>
      </c>
      <c r="H1604" s="118">
        <v>7.0</v>
      </c>
      <c r="I1604" s="118">
        <v>6.0</v>
      </c>
      <c r="J1604" s="119">
        <f t="shared" si="4"/>
        <v>1</v>
      </c>
      <c r="K1604" s="115" t="s">
        <v>6179</v>
      </c>
      <c r="L1604" s="121" t="str">
        <f t="shared" si="5"/>
        <v>PT160847511375</v>
      </c>
      <c r="M1604" s="219" t="s">
        <v>6180</v>
      </c>
      <c r="N1604" s="122"/>
      <c r="O1604" s="122"/>
      <c r="P1604" s="119">
        <f t="shared" si="6"/>
        <v>1</v>
      </c>
      <c r="Q1604" s="124"/>
      <c r="R1604" s="124"/>
      <c r="S1604" s="124"/>
      <c r="T1604" s="125"/>
      <c r="U1604" s="126" t="s">
        <v>697</v>
      </c>
      <c r="V1604" s="127" t="s">
        <v>1500</v>
      </c>
      <c r="W1604" s="129" t="str">
        <f t="shared" si="7"/>
        <v/>
      </c>
      <c r="X1604" s="129" t="str">
        <f t="shared" si="73"/>
        <v/>
      </c>
      <c r="Y1604" s="130" t="str">
        <f t="shared" ref="Y1604:Y1605" si="93">IF(N(P1604)&lt;=0,"",IF(OR(T1604="Hình KDB",T1604="Hình tele",ISNUMBER(SEARCH("Hình KDB",T1604)),ISNUMBER(SEARCH("Hình tele",T1604)),ISNUMBER(SEARCH("sai code",T1604)),ISNUMBER(SEARCH("Thiếu kiện",U1604))),"Kho rau",IF(AND(T1604&lt;&gt;"Hình KDB",T1604&lt;&gt;"Hình tele"),"Chưa xác định",IF(N(O1604)&gt;0,IF(OR(T1604="Hình KDB",T1604="Hình tele",ISNUMBER(SEARCH("Hình KDB",T1604)),ISNUMBER(SEARCH("Hình tele",T1604)),ISNUMBER(SEARCH("sai code",T1604)),ISNUMBER(SEARCH("Thiếu kiện",U1604))),"Kho rau","Chưa xác định"),IF(OR(T1604="Hình KDB",T1604="Hình tele",ISNUMBER(SEARCH("Hình KDB",T1604)),ISNUMBER(SEARCH("Hình tele",T1604)),ISNUMBER(SEARCH("sai code",T1604)),ISNUMBER(SEARCH("Thiếu kiện",U1604))),"Kho rau",IF(V1604="Chưa xác định","Chưa xác định",IF(OR(V1604="DC giao thiếu",V1604="TX giao thiếu kiện",V1604="Hàng không đạt CL"),"Kho rau","")))))))</f>
        <v>Chưa xác định</v>
      </c>
      <c r="Z1604" s="131" t="s">
        <v>3828</v>
      </c>
      <c r="AA1604" s="124"/>
      <c r="AB1604" s="132"/>
      <c r="AC1604" s="133"/>
      <c r="AD1604" s="134"/>
      <c r="AE1604" s="133"/>
      <c r="AF1604" s="135" t="str">
        <f t="array" ref="AF1604">xlookup($E:$E,'CLV2'!$A:$A,'CLV2'!E:E)</f>
        <v>2.VEGETABLES</v>
      </c>
      <c r="AG1604" s="135" t="str">
        <f t="shared" si="10"/>
        <v>Pack</v>
      </c>
      <c r="AH1604" s="136">
        <f t="shared" si="11"/>
        <v>0.1428571429</v>
      </c>
      <c r="AI1604" s="137">
        <f t="array" ref="AI1604">XLOOKUP(E1604,'Đơn giá'!A:A,'Đơn giá'!D:D)</f>
        <v>13000</v>
      </c>
      <c r="AJ1604" s="138">
        <f t="shared" si="12"/>
        <v>13000</v>
      </c>
      <c r="AK1604" s="138">
        <f t="shared" si="13"/>
        <v>0</v>
      </c>
      <c r="AL1604" s="138">
        <f t="shared" si="14"/>
        <v>0</v>
      </c>
      <c r="AM1604" s="138">
        <f t="shared" si="15"/>
        <v>0</v>
      </c>
      <c r="AN1604" s="138">
        <f t="shared" si="16"/>
        <v>13000</v>
      </c>
      <c r="AO1604" s="139" t="str">
        <f t="array" ref="AO1604">XLOOKUP($D:$D,'DS ST'!$J:$J,'DS ST'!K:K)</f>
        <v>SC002130 - Nguyễn Văn Lâm</v>
      </c>
      <c r="AP1604" s="139" t="str">
        <f t="array" ref="AP1604">XLOOKUP($D:$D,'DS ST'!$J:$J,'DS ST'!L:L)</f>
        <v>Nguyễn Thị Cà</v>
      </c>
      <c r="AQ1604" s="139" t="str">
        <f t="array" ref="AQ1604">XLOOKUP($D:$D,'DS ST'!$J:$J,'DS ST'!M:M)</f>
        <v>HCM 007</v>
      </c>
      <c r="AR1604" s="140"/>
      <c r="AS1604" s="140"/>
      <c r="AT1604" s="135" t="str">
        <f t="array" ref="AT1604">xlookup($E:$E,'CLV2'!$A:$A,'CLV2'!$F:$F)</f>
        <v>3.LEAFY VEGGIES</v>
      </c>
      <c r="AU1604" s="135" t="str">
        <f t="array" ref="AU1604">xlookup($E:$E,'CLV2'!$A:$A,'CLV2'!$G:$G)</f>
        <v>4.Rau Ăn Lá Thông Dụng</v>
      </c>
      <c r="AV1604" s="142"/>
      <c r="AW1604" s="143"/>
      <c r="AX1604" s="144"/>
    </row>
    <row r="1605" ht="22.5" customHeight="1">
      <c r="A1605" s="113"/>
      <c r="B1605" s="114">
        <v>46237.0</v>
      </c>
      <c r="C1605" s="115" t="s">
        <v>486</v>
      </c>
      <c r="D1605" s="116" t="str">
        <f>VLOOKUP(C1605,'DS ST'!A:B,2,0)</f>
        <v>A154</v>
      </c>
      <c r="E1605" s="117">
        <v>11691.0</v>
      </c>
      <c r="F1605" s="115" t="s">
        <v>2708</v>
      </c>
      <c r="G1605" s="115" t="s">
        <v>116</v>
      </c>
      <c r="H1605" s="118">
        <v>6.0</v>
      </c>
      <c r="I1605" s="118">
        <v>5.0</v>
      </c>
      <c r="J1605" s="119">
        <f t="shared" si="4"/>
        <v>1</v>
      </c>
      <c r="K1605" s="115" t="s">
        <v>6179</v>
      </c>
      <c r="L1605" s="121" t="str">
        <f t="shared" si="5"/>
        <v>PT160847511691</v>
      </c>
      <c r="M1605" s="219" t="s">
        <v>6180</v>
      </c>
      <c r="N1605" s="122"/>
      <c r="O1605" s="122"/>
      <c r="P1605" s="119">
        <f t="shared" si="6"/>
        <v>1</v>
      </c>
      <c r="Q1605" s="124"/>
      <c r="R1605" s="124"/>
      <c r="S1605" s="124"/>
      <c r="T1605" s="125"/>
      <c r="U1605" s="126" t="s">
        <v>697</v>
      </c>
      <c r="V1605" s="127" t="s">
        <v>1500</v>
      </c>
      <c r="W1605" s="129" t="str">
        <f t="shared" si="7"/>
        <v/>
      </c>
      <c r="X1605" s="129" t="str">
        <f t="shared" si="73"/>
        <v/>
      </c>
      <c r="Y1605" s="130" t="str">
        <f t="shared" si="93"/>
        <v>Chưa xác định</v>
      </c>
      <c r="Z1605" s="131" t="s">
        <v>3828</v>
      </c>
      <c r="AA1605" s="124"/>
      <c r="AB1605" s="132"/>
      <c r="AC1605" s="133"/>
      <c r="AD1605" s="134"/>
      <c r="AE1605" s="133"/>
      <c r="AF1605" s="135" t="str">
        <f t="array" ref="AF1605">xlookup($E:$E,'CLV2'!$A:$A,'CLV2'!E:E)</f>
        <v>2.VEGETABLES</v>
      </c>
      <c r="AG1605" s="135" t="str">
        <f t="shared" si="10"/>
        <v>Pack</v>
      </c>
      <c r="AH1605" s="136">
        <f t="shared" si="11"/>
        <v>0.1666666667</v>
      </c>
      <c r="AI1605" s="137">
        <f t="array" ref="AI1605">XLOOKUP(E1605,'Đơn giá'!A:A,'Đơn giá'!D:D)</f>
        <v>11944</v>
      </c>
      <c r="AJ1605" s="138">
        <f t="shared" si="12"/>
        <v>11944</v>
      </c>
      <c r="AK1605" s="138">
        <f t="shared" si="13"/>
        <v>0</v>
      </c>
      <c r="AL1605" s="138">
        <f t="shared" si="14"/>
        <v>0</v>
      </c>
      <c r="AM1605" s="138">
        <f t="shared" si="15"/>
        <v>0</v>
      </c>
      <c r="AN1605" s="138">
        <f t="shared" si="16"/>
        <v>11944</v>
      </c>
      <c r="AO1605" s="139" t="str">
        <f t="array" ref="AO1605">XLOOKUP($D:$D,'DS ST'!$J:$J,'DS ST'!K:K)</f>
        <v>SC002130 - Nguyễn Văn Lâm</v>
      </c>
      <c r="AP1605" s="139" t="str">
        <f t="array" ref="AP1605">XLOOKUP($D:$D,'DS ST'!$J:$J,'DS ST'!L:L)</f>
        <v>Nguyễn Thị Cà</v>
      </c>
      <c r="AQ1605" s="139" t="str">
        <f t="array" ref="AQ1605">XLOOKUP($D:$D,'DS ST'!$J:$J,'DS ST'!M:M)</f>
        <v>HCM 007</v>
      </c>
      <c r="AR1605" s="140"/>
      <c r="AS1605" s="140"/>
      <c r="AT1605" s="135" t="str">
        <f t="array" ref="AT1605">xlookup($E:$E,'CLV2'!$A:$A,'CLV2'!$F:$F)</f>
        <v>3.ROOT VEGGIES</v>
      </c>
      <c r="AU1605" s="135" t="str">
        <f t="array" ref="AU1605">xlookup($E:$E,'CLV2'!$A:$A,'CLV2'!$G:$G)</f>
        <v>4.Các Loại Củ Khác</v>
      </c>
      <c r="AV1605" s="142"/>
      <c r="AW1605" s="143"/>
      <c r="AX1605" s="144"/>
    </row>
    <row r="1606" ht="22.5" customHeight="1">
      <c r="A1606" s="113"/>
      <c r="B1606" s="114">
        <v>46237.0</v>
      </c>
      <c r="C1606" s="115" t="s">
        <v>486</v>
      </c>
      <c r="D1606" s="116" t="str">
        <f>VLOOKUP(C1606,'DS ST'!A:B,2,0)</f>
        <v>A154</v>
      </c>
      <c r="E1606" s="117">
        <v>1100917.0</v>
      </c>
      <c r="F1606" s="115" t="s">
        <v>928</v>
      </c>
      <c r="G1606" s="115" t="s">
        <v>104</v>
      </c>
      <c r="H1606" s="118">
        <v>4.3</v>
      </c>
      <c r="I1606" s="118">
        <v>4.1</v>
      </c>
      <c r="J1606" s="119">
        <f t="shared" si="4"/>
        <v>0.2</v>
      </c>
      <c r="K1606" s="115" t="s">
        <v>6179</v>
      </c>
      <c r="L1606" s="121" t="str">
        <f t="shared" si="5"/>
        <v>PT16084751100917</v>
      </c>
      <c r="M1606" s="219" t="s">
        <v>6180</v>
      </c>
      <c r="N1606" s="122">
        <v>0.20000000000000018</v>
      </c>
      <c r="O1606" s="122"/>
      <c r="P1606" s="119">
        <f t="shared" si="6"/>
        <v>0</v>
      </c>
      <c r="Q1606" s="124"/>
      <c r="R1606" s="124"/>
      <c r="S1606" s="124"/>
      <c r="T1606" s="125"/>
      <c r="U1606" s="126" t="s">
        <v>697</v>
      </c>
      <c r="V1606" s="127" t="s">
        <v>492</v>
      </c>
      <c r="W1606" s="129" t="str">
        <f t="shared" si="7"/>
        <v>Hao hụt</v>
      </c>
      <c r="X1606" s="129" t="str">
        <f t="shared" si="73"/>
        <v/>
      </c>
      <c r="Y1606" s="154" t="s">
        <v>499</v>
      </c>
      <c r="Z1606" s="131" t="s">
        <v>3828</v>
      </c>
      <c r="AA1606" s="124"/>
      <c r="AB1606" s="132"/>
      <c r="AC1606" s="133"/>
      <c r="AD1606" s="134"/>
      <c r="AE1606" s="133"/>
      <c r="AF1606" s="135" t="str">
        <f t="array" ref="AF1606">xlookup($E:$E,'CLV2'!$A:$A,'CLV2'!E:E)</f>
        <v>2.VEGETABLES</v>
      </c>
      <c r="AG1606" s="135" t="str">
        <f t="shared" si="10"/>
        <v>KG</v>
      </c>
      <c r="AH1606" s="136">
        <f t="shared" si="11"/>
        <v>0.04651162791</v>
      </c>
      <c r="AI1606" s="137">
        <f t="array" ref="AI1606">XLOOKUP(E1606,'Đơn giá'!A:A,'Đơn giá'!D:D)</f>
        <v>24500</v>
      </c>
      <c r="AJ1606" s="138">
        <f t="shared" si="12"/>
        <v>4900</v>
      </c>
      <c r="AK1606" s="138">
        <f t="shared" si="13"/>
        <v>4900</v>
      </c>
      <c r="AL1606" s="138">
        <f t="shared" si="14"/>
        <v>0</v>
      </c>
      <c r="AM1606" s="138">
        <f t="shared" si="15"/>
        <v>0</v>
      </c>
      <c r="AN1606" s="138">
        <f t="shared" si="16"/>
        <v>0</v>
      </c>
      <c r="AO1606" s="139" t="str">
        <f t="array" ref="AO1606">XLOOKUP($D:$D,'DS ST'!$J:$J,'DS ST'!K:K)</f>
        <v>SC002130 - Nguyễn Văn Lâm</v>
      </c>
      <c r="AP1606" s="139" t="str">
        <f t="array" ref="AP1606">XLOOKUP($D:$D,'DS ST'!$J:$J,'DS ST'!L:L)</f>
        <v>Nguyễn Thị Cà</v>
      </c>
      <c r="AQ1606" s="139" t="str">
        <f t="array" ref="AQ1606">XLOOKUP($D:$D,'DS ST'!$J:$J,'DS ST'!M:M)</f>
        <v>HCM 007</v>
      </c>
      <c r="AR1606" s="140"/>
      <c r="AS1606" s="140"/>
      <c r="AT1606" s="135" t="str">
        <f t="array" ref="AT1606">xlookup($E:$E,'CLV2'!$A:$A,'CLV2'!$F:$F)</f>
        <v>3.FRUIT VEGGIES</v>
      </c>
      <c r="AU1606" s="135" t="str">
        <f t="array" ref="AU1606">xlookup($E:$E,'CLV2'!$A:$A,'CLV2'!$G:$G)</f>
        <v>4.Bầu, Bí, Mướp</v>
      </c>
      <c r="AV1606" s="142"/>
      <c r="AW1606" s="143"/>
      <c r="AX1606" s="144"/>
    </row>
    <row r="1607" ht="22.5" customHeight="1">
      <c r="A1607" s="113"/>
      <c r="B1607" s="114">
        <v>46237.0</v>
      </c>
      <c r="C1607" s="115" t="s">
        <v>486</v>
      </c>
      <c r="D1607" s="116" t="str">
        <f>VLOOKUP(C1607,'DS ST'!A:B,2,0)</f>
        <v>A154</v>
      </c>
      <c r="E1607" s="117">
        <v>1101366.0</v>
      </c>
      <c r="F1607" s="115" t="s">
        <v>1804</v>
      </c>
      <c r="G1607" s="115" t="s">
        <v>104</v>
      </c>
      <c r="H1607" s="118">
        <v>8.4</v>
      </c>
      <c r="I1607" s="118">
        <v>8.1</v>
      </c>
      <c r="J1607" s="119">
        <f t="shared" si="4"/>
        <v>0.3</v>
      </c>
      <c r="K1607" s="115" t="s">
        <v>6179</v>
      </c>
      <c r="L1607" s="121" t="str">
        <f t="shared" si="5"/>
        <v>PT16084751101366</v>
      </c>
      <c r="M1607" s="219" t="s">
        <v>6180</v>
      </c>
      <c r="N1607" s="122">
        <v>0.3000000000000007</v>
      </c>
      <c r="O1607" s="122"/>
      <c r="P1607" s="119">
        <f t="shared" si="6"/>
        <v>0</v>
      </c>
      <c r="Q1607" s="124"/>
      <c r="R1607" s="124"/>
      <c r="S1607" s="124"/>
      <c r="T1607" s="125"/>
      <c r="U1607" s="126" t="s">
        <v>697</v>
      </c>
      <c r="V1607" s="127" t="s">
        <v>492</v>
      </c>
      <c r="W1607" s="129" t="str">
        <f t="shared" si="7"/>
        <v>Hao hụt</v>
      </c>
      <c r="X1607" s="129" t="str">
        <f t="shared" si="73"/>
        <v/>
      </c>
      <c r="Y1607" s="154" t="s">
        <v>499</v>
      </c>
      <c r="Z1607" s="131" t="s">
        <v>3828</v>
      </c>
      <c r="AA1607" s="124"/>
      <c r="AB1607" s="132"/>
      <c r="AC1607" s="133"/>
      <c r="AD1607" s="134"/>
      <c r="AE1607" s="133"/>
      <c r="AF1607" s="135" t="str">
        <f t="array" ref="AF1607">xlookup($E:$E,'CLV2'!$A:$A,'CLV2'!E:E)</f>
        <v>2.VEGETABLES</v>
      </c>
      <c r="AG1607" s="135" t="str">
        <f t="shared" si="10"/>
        <v>KG</v>
      </c>
      <c r="AH1607" s="136">
        <f t="shared" si="11"/>
        <v>0.03571428571</v>
      </c>
      <c r="AI1607" s="137">
        <f t="array" ref="AI1607">XLOOKUP(E1607,'Đơn giá'!A:A,'Đơn giá'!D:D)</f>
        <v>55000</v>
      </c>
      <c r="AJ1607" s="138">
        <f t="shared" si="12"/>
        <v>16500</v>
      </c>
      <c r="AK1607" s="138">
        <f t="shared" si="13"/>
        <v>16500</v>
      </c>
      <c r="AL1607" s="138">
        <f t="shared" si="14"/>
        <v>0</v>
      </c>
      <c r="AM1607" s="138">
        <f t="shared" si="15"/>
        <v>0</v>
      </c>
      <c r="AN1607" s="138">
        <f t="shared" si="16"/>
        <v>0</v>
      </c>
      <c r="AO1607" s="139" t="str">
        <f t="array" ref="AO1607">XLOOKUP($D:$D,'DS ST'!$J:$J,'DS ST'!K:K)</f>
        <v>SC002130 - Nguyễn Văn Lâm</v>
      </c>
      <c r="AP1607" s="139" t="str">
        <f t="array" ref="AP1607">XLOOKUP($D:$D,'DS ST'!$J:$J,'DS ST'!L:L)</f>
        <v>Nguyễn Thị Cà</v>
      </c>
      <c r="AQ1607" s="139" t="str">
        <f t="array" ref="AQ1607">XLOOKUP($D:$D,'DS ST'!$J:$J,'DS ST'!M:M)</f>
        <v>HCM 007</v>
      </c>
      <c r="AR1607" s="140"/>
      <c r="AS1607" s="140"/>
      <c r="AT1607" s="135" t="str">
        <f t="array" ref="AT1607">xlookup($E:$E,'CLV2'!$A:$A,'CLV2'!$F:$F)</f>
        <v>3.LEAFY VEGGIES</v>
      </c>
      <c r="AU1607" s="135" t="str">
        <f t="array" ref="AU1607">xlookup($E:$E,'CLV2'!$A:$A,'CLV2'!$G:$G)</f>
        <v>4.Rau Ăn Bông</v>
      </c>
      <c r="AV1607" s="142"/>
      <c r="AW1607" s="143"/>
      <c r="AX1607" s="144"/>
    </row>
    <row r="1608" ht="22.5" customHeight="1">
      <c r="A1608" s="113"/>
      <c r="B1608" s="114">
        <v>46237.0</v>
      </c>
      <c r="C1608" s="115" t="s">
        <v>486</v>
      </c>
      <c r="D1608" s="116" t="str">
        <f>VLOOKUP(C1608,'DS ST'!A:B,2,0)</f>
        <v>A154</v>
      </c>
      <c r="E1608" s="117">
        <v>1101592.0</v>
      </c>
      <c r="F1608" s="115" t="s">
        <v>1161</v>
      </c>
      <c r="G1608" s="115" t="s">
        <v>104</v>
      </c>
      <c r="H1608" s="118">
        <v>9.6</v>
      </c>
      <c r="I1608" s="118">
        <v>9.4</v>
      </c>
      <c r="J1608" s="119">
        <f t="shared" si="4"/>
        <v>0.2</v>
      </c>
      <c r="K1608" s="115" t="s">
        <v>6179</v>
      </c>
      <c r="L1608" s="121" t="str">
        <f t="shared" si="5"/>
        <v>PT16084751101592</v>
      </c>
      <c r="M1608" s="219" t="s">
        <v>6180</v>
      </c>
      <c r="N1608" s="122">
        <v>0.1999999999999993</v>
      </c>
      <c r="O1608" s="122"/>
      <c r="P1608" s="119">
        <f t="shared" si="6"/>
        <v>0</v>
      </c>
      <c r="Q1608" s="124"/>
      <c r="R1608" s="124"/>
      <c r="S1608" s="124"/>
      <c r="T1608" s="125"/>
      <c r="U1608" s="126" t="s">
        <v>697</v>
      </c>
      <c r="V1608" s="127" t="s">
        <v>492</v>
      </c>
      <c r="W1608" s="129" t="str">
        <f t="shared" si="7"/>
        <v>Hao hụt</v>
      </c>
      <c r="X1608" s="129" t="str">
        <f t="shared" si="73"/>
        <v/>
      </c>
      <c r="Y1608" s="154" t="s">
        <v>499</v>
      </c>
      <c r="Z1608" s="131" t="s">
        <v>3828</v>
      </c>
      <c r="AA1608" s="124"/>
      <c r="AB1608" s="132"/>
      <c r="AC1608" s="133"/>
      <c r="AD1608" s="134"/>
      <c r="AE1608" s="133"/>
      <c r="AF1608" s="135" t="str">
        <f t="array" ref="AF1608">xlookup($E:$E,'CLV2'!$A:$A,'CLV2'!E:E)</f>
        <v>2.FRUITS</v>
      </c>
      <c r="AG1608" s="135" t="str">
        <f t="shared" si="10"/>
        <v>KG</v>
      </c>
      <c r="AH1608" s="136">
        <f t="shared" si="11"/>
        <v>0.02083333333</v>
      </c>
      <c r="AI1608" s="137">
        <f t="array" ref="AI1608">XLOOKUP(E1608,'Đơn giá'!A:A,'Đơn giá'!D:D)</f>
        <v>73000</v>
      </c>
      <c r="AJ1608" s="138">
        <f t="shared" si="12"/>
        <v>14600</v>
      </c>
      <c r="AK1608" s="138">
        <f t="shared" si="13"/>
        <v>14600</v>
      </c>
      <c r="AL1608" s="138">
        <f t="shared" si="14"/>
        <v>0</v>
      </c>
      <c r="AM1608" s="138">
        <f t="shared" si="15"/>
        <v>0</v>
      </c>
      <c r="AN1608" s="138">
        <f t="shared" si="16"/>
        <v>0</v>
      </c>
      <c r="AO1608" s="139" t="str">
        <f t="array" ref="AO1608">XLOOKUP($D:$D,'DS ST'!$J:$J,'DS ST'!K:K)</f>
        <v>SC002130 - Nguyễn Văn Lâm</v>
      </c>
      <c r="AP1608" s="139" t="str">
        <f t="array" ref="AP1608">XLOOKUP($D:$D,'DS ST'!$J:$J,'DS ST'!L:L)</f>
        <v>Nguyễn Thị Cà</v>
      </c>
      <c r="AQ1608" s="139" t="str">
        <f t="array" ref="AQ1608">XLOOKUP($D:$D,'DS ST'!$J:$J,'DS ST'!M:M)</f>
        <v>HCM 007</v>
      </c>
      <c r="AR1608" s="140"/>
      <c r="AS1608" s="140"/>
      <c r="AT1608" s="135" t="str">
        <f t="array" ref="AT1608">xlookup($E:$E,'CLV2'!$A:$A,'CLV2'!$F:$F)</f>
        <v>3.LOCAL FRUITS</v>
      </c>
      <c r="AU1608" s="135" t="str">
        <f t="array" ref="AU1608">xlookup($E:$E,'CLV2'!$A:$A,'CLV2'!$G:$G)</f>
        <v>4.Sầu Riêng</v>
      </c>
      <c r="AV1608" s="142"/>
      <c r="AW1608" s="143"/>
      <c r="AX1608" s="144"/>
    </row>
    <row r="1609" ht="22.5" customHeight="1">
      <c r="A1609" s="113"/>
      <c r="B1609" s="114">
        <v>46237.0</v>
      </c>
      <c r="C1609" s="115" t="s">
        <v>519</v>
      </c>
      <c r="D1609" s="116" t="str">
        <f>VLOOKUP(C1609,'DS ST'!A:B,2,0)</f>
        <v>A158</v>
      </c>
      <c r="E1609" s="117">
        <v>1100917.0</v>
      </c>
      <c r="F1609" s="115" t="s">
        <v>928</v>
      </c>
      <c r="G1609" s="115" t="s">
        <v>104</v>
      </c>
      <c r="H1609" s="118">
        <v>5.7</v>
      </c>
      <c r="I1609" s="118">
        <v>5.695</v>
      </c>
      <c r="J1609" s="119">
        <f t="shared" si="4"/>
        <v>0.005</v>
      </c>
      <c r="K1609" s="115" t="s">
        <v>6181</v>
      </c>
      <c r="L1609" s="121" t="str">
        <f t="shared" si="5"/>
        <v>PT16084731100917</v>
      </c>
      <c r="M1609" s="219" t="s">
        <v>6182</v>
      </c>
      <c r="N1609" s="122">
        <v>0.004999999999999893</v>
      </c>
      <c r="O1609" s="122"/>
      <c r="P1609" s="119">
        <f t="shared" si="6"/>
        <v>0</v>
      </c>
      <c r="Q1609" s="124"/>
      <c r="R1609" s="124"/>
      <c r="S1609" s="124"/>
      <c r="T1609" s="125"/>
      <c r="U1609" s="126" t="s">
        <v>697</v>
      </c>
      <c r="V1609" s="127" t="s">
        <v>492</v>
      </c>
      <c r="W1609" s="129" t="str">
        <f t="shared" si="7"/>
        <v>Hao hụt</v>
      </c>
      <c r="X1609" s="129" t="str">
        <f t="shared" si="73"/>
        <v/>
      </c>
      <c r="Y1609" s="154" t="s">
        <v>499</v>
      </c>
      <c r="Z1609" s="131" t="s">
        <v>3828</v>
      </c>
      <c r="AA1609" s="124"/>
      <c r="AB1609" s="132"/>
      <c r="AC1609" s="133"/>
      <c r="AD1609" s="134"/>
      <c r="AE1609" s="133"/>
      <c r="AF1609" s="135" t="str">
        <f t="array" ref="AF1609">xlookup($E:$E,'CLV2'!$A:$A,'CLV2'!E:E)</f>
        <v>2.VEGETABLES</v>
      </c>
      <c r="AG1609" s="135" t="str">
        <f t="shared" si="10"/>
        <v>KG</v>
      </c>
      <c r="AH1609" s="136">
        <f t="shared" si="11"/>
        <v>0.0008771929825</v>
      </c>
      <c r="AI1609" s="137">
        <f t="array" ref="AI1609">XLOOKUP(E1609,'Đơn giá'!A:A,'Đơn giá'!D:D)</f>
        <v>24500</v>
      </c>
      <c r="AJ1609" s="138">
        <f t="shared" si="12"/>
        <v>122.5</v>
      </c>
      <c r="AK1609" s="138">
        <f t="shared" si="13"/>
        <v>122.5</v>
      </c>
      <c r="AL1609" s="138">
        <f t="shared" si="14"/>
        <v>0</v>
      </c>
      <c r="AM1609" s="138">
        <f t="shared" si="15"/>
        <v>0</v>
      </c>
      <c r="AN1609" s="138">
        <f t="shared" si="16"/>
        <v>0</v>
      </c>
      <c r="AO1609" s="139" t="str">
        <f t="array" ref="AO1609">XLOOKUP($D:$D,'DS ST'!$J:$J,'DS ST'!K:K)</f>
        <v>#N/A</v>
      </c>
      <c r="AP1609" s="139" t="str">
        <f t="array" ref="AP1609">XLOOKUP($D:$D,'DS ST'!$J:$J,'DS ST'!L:L)</f>
        <v>#N/A</v>
      </c>
      <c r="AQ1609" s="139" t="str">
        <f t="array" ref="AQ1609">XLOOKUP($D:$D,'DS ST'!$J:$J,'DS ST'!M:M)</f>
        <v>#N/A</v>
      </c>
      <c r="AR1609" s="140"/>
      <c r="AS1609" s="140"/>
      <c r="AT1609" s="135" t="str">
        <f t="array" ref="AT1609">xlookup($E:$E,'CLV2'!$A:$A,'CLV2'!$F:$F)</f>
        <v>3.FRUIT VEGGIES</v>
      </c>
      <c r="AU1609" s="135" t="str">
        <f t="array" ref="AU1609">xlookup($E:$E,'CLV2'!$A:$A,'CLV2'!$G:$G)</f>
        <v>4.Bầu, Bí, Mướp</v>
      </c>
      <c r="AV1609" s="142"/>
      <c r="AW1609" s="143"/>
      <c r="AX1609" s="144"/>
    </row>
    <row r="1610" ht="22.5" customHeight="1">
      <c r="A1610" s="113"/>
      <c r="B1610" s="114">
        <v>46237.0</v>
      </c>
      <c r="C1610" s="115" t="s">
        <v>528</v>
      </c>
      <c r="D1610" s="116" t="str">
        <f>VLOOKUP(C1610,'DS ST'!A:B,2,0)</f>
        <v>A160</v>
      </c>
      <c r="E1610" s="117">
        <v>1101302.0</v>
      </c>
      <c r="F1610" s="115" t="s">
        <v>944</v>
      </c>
      <c r="G1610" s="115" t="s">
        <v>104</v>
      </c>
      <c r="H1610" s="118">
        <v>8.0</v>
      </c>
      <c r="I1610" s="118">
        <v>7.88</v>
      </c>
      <c r="J1610" s="119">
        <f t="shared" si="4"/>
        <v>0.12</v>
      </c>
      <c r="K1610" s="115" t="s">
        <v>6183</v>
      </c>
      <c r="L1610" s="121" t="str">
        <f t="shared" si="5"/>
        <v>PT16084711101302</v>
      </c>
      <c r="M1610" s="219" t="s">
        <v>6184</v>
      </c>
      <c r="N1610" s="122">
        <v>0.1200000000000001</v>
      </c>
      <c r="O1610" s="122"/>
      <c r="P1610" s="119">
        <f t="shared" si="6"/>
        <v>0</v>
      </c>
      <c r="Q1610" s="124"/>
      <c r="R1610" s="124"/>
      <c r="S1610" s="124"/>
      <c r="T1610" s="125"/>
      <c r="U1610" s="126" t="s">
        <v>697</v>
      </c>
      <c r="V1610" s="127" t="s">
        <v>492</v>
      </c>
      <c r="W1610" s="129" t="str">
        <f t="shared" si="7"/>
        <v>Hao hụt</v>
      </c>
      <c r="X1610" s="129" t="str">
        <f t="shared" si="73"/>
        <v/>
      </c>
      <c r="Y1610" s="154" t="s">
        <v>499</v>
      </c>
      <c r="Z1610" s="131" t="s">
        <v>3828</v>
      </c>
      <c r="AA1610" s="124"/>
      <c r="AB1610" s="132"/>
      <c r="AC1610" s="133"/>
      <c r="AD1610" s="134"/>
      <c r="AE1610" s="133"/>
      <c r="AF1610" s="135" t="str">
        <f t="array" ref="AF1610">xlookup($E:$E,'CLV2'!$A:$A,'CLV2'!E:E)</f>
        <v>2.FRUITS</v>
      </c>
      <c r="AG1610" s="135" t="str">
        <f t="shared" si="10"/>
        <v>KG</v>
      </c>
      <c r="AH1610" s="136">
        <f t="shared" si="11"/>
        <v>0.015</v>
      </c>
      <c r="AI1610" s="137">
        <f t="array" ref="AI1610">XLOOKUP(E1610,'Đơn giá'!A:A,'Đơn giá'!D:D)</f>
        <v>17500</v>
      </c>
      <c r="AJ1610" s="138">
        <f t="shared" si="12"/>
        <v>2100</v>
      </c>
      <c r="AK1610" s="138">
        <f t="shared" si="13"/>
        <v>2100</v>
      </c>
      <c r="AL1610" s="138">
        <f t="shared" si="14"/>
        <v>0</v>
      </c>
      <c r="AM1610" s="138">
        <f t="shared" si="15"/>
        <v>0</v>
      </c>
      <c r="AN1610" s="138">
        <f t="shared" si="16"/>
        <v>0</v>
      </c>
      <c r="AO1610" s="139" t="str">
        <f t="array" ref="AO1610">XLOOKUP($D:$D,'DS ST'!$J:$J,'DS ST'!K:K)</f>
        <v>SC003242 - Võ Văn Phi Hùng</v>
      </c>
      <c r="AP1610" s="139" t="str">
        <f t="array" ref="AP1610">XLOOKUP($D:$D,'DS ST'!$J:$J,'DS ST'!L:L)</f>
        <v>Võ Thị Huệ</v>
      </c>
      <c r="AQ1610" s="139" t="str">
        <f t="array" ref="AQ1610">XLOOKUP($D:$D,'DS ST'!$J:$J,'DS ST'!M:M)</f>
        <v>HCM 029</v>
      </c>
      <c r="AR1610" s="140"/>
      <c r="AS1610" s="140"/>
      <c r="AT1610" s="135" t="str">
        <f t="array" ref="AT1610">xlookup($E:$E,'CLV2'!$A:$A,'CLV2'!$F:$F)</f>
        <v>3.LOCAL FRUITS</v>
      </c>
      <c r="AU1610" s="135" t="str">
        <f t="array" ref="AU1610">xlookup($E:$E,'CLV2'!$A:$A,'CLV2'!$G:$G)</f>
        <v>4.Chuối</v>
      </c>
      <c r="AV1610" s="142"/>
      <c r="AW1610" s="143"/>
      <c r="AX1610" s="144"/>
    </row>
    <row r="1611" ht="22.5" customHeight="1">
      <c r="A1611" s="113"/>
      <c r="B1611" s="114">
        <v>46237.0</v>
      </c>
      <c r="C1611" s="115" t="s">
        <v>603</v>
      </c>
      <c r="D1611" s="116" t="str">
        <f>VLOOKUP(C1611,'DS ST'!A:B,2,0)</f>
        <v>A171</v>
      </c>
      <c r="E1611" s="117">
        <v>1101592.0</v>
      </c>
      <c r="F1611" s="115" t="s">
        <v>1161</v>
      </c>
      <c r="G1611" s="115" t="s">
        <v>104</v>
      </c>
      <c r="H1611" s="118">
        <v>9.7</v>
      </c>
      <c r="I1611" s="118">
        <v>9.56</v>
      </c>
      <c r="J1611" s="119">
        <f t="shared" si="4"/>
        <v>0.14</v>
      </c>
      <c r="K1611" s="115" t="s">
        <v>6185</v>
      </c>
      <c r="L1611" s="121" t="str">
        <f t="shared" si="5"/>
        <v>PT16084691101592</v>
      </c>
      <c r="M1611" s="219" t="s">
        <v>6186</v>
      </c>
      <c r="N1611" s="122">
        <v>0.1399999999999988</v>
      </c>
      <c r="O1611" s="122"/>
      <c r="P1611" s="119">
        <f t="shared" si="6"/>
        <v>0</v>
      </c>
      <c r="Q1611" s="124"/>
      <c r="R1611" s="124"/>
      <c r="S1611" s="124"/>
      <c r="T1611" s="125"/>
      <c r="U1611" s="126" t="s">
        <v>697</v>
      </c>
      <c r="V1611" s="127" t="s">
        <v>492</v>
      </c>
      <c r="W1611" s="129" t="str">
        <f t="shared" si="7"/>
        <v>Hao hụt</v>
      </c>
      <c r="X1611" s="129" t="str">
        <f t="shared" si="73"/>
        <v/>
      </c>
      <c r="Y1611" s="154" t="s">
        <v>499</v>
      </c>
      <c r="Z1611" s="131" t="s">
        <v>3828</v>
      </c>
      <c r="AA1611" s="124"/>
      <c r="AB1611" s="132"/>
      <c r="AC1611" s="133"/>
      <c r="AD1611" s="134"/>
      <c r="AE1611" s="133"/>
      <c r="AF1611" s="135" t="str">
        <f t="array" ref="AF1611">xlookup($E:$E,'CLV2'!$A:$A,'CLV2'!E:E)</f>
        <v>2.FRUITS</v>
      </c>
      <c r="AG1611" s="135" t="str">
        <f t="shared" si="10"/>
        <v>KG</v>
      </c>
      <c r="AH1611" s="136">
        <f t="shared" si="11"/>
        <v>0.01443298969</v>
      </c>
      <c r="AI1611" s="137">
        <f t="array" ref="AI1611">XLOOKUP(E1611,'Đơn giá'!A:A,'Đơn giá'!D:D)</f>
        <v>73000</v>
      </c>
      <c r="AJ1611" s="138">
        <f t="shared" si="12"/>
        <v>10220</v>
      </c>
      <c r="AK1611" s="138">
        <f t="shared" si="13"/>
        <v>10220</v>
      </c>
      <c r="AL1611" s="138">
        <f t="shared" si="14"/>
        <v>0</v>
      </c>
      <c r="AM1611" s="138">
        <f t="shared" si="15"/>
        <v>0</v>
      </c>
      <c r="AN1611" s="138">
        <f t="shared" si="16"/>
        <v>0</v>
      </c>
      <c r="AO1611" s="139" t="str">
        <f t="array" ref="AO1611">XLOOKUP($D:$D,'DS ST'!$J:$J,'DS ST'!K:K)</f>
        <v>SC009565 - Cao Chánh Tuấn</v>
      </c>
      <c r="AP1611" s="139" t="str">
        <f t="array" ref="AP1611">XLOOKUP($D:$D,'DS ST'!$J:$J,'DS ST'!L:L)</f>
        <v>Võ Thị Huệ</v>
      </c>
      <c r="AQ1611" s="139" t="str">
        <f t="array" ref="AQ1611">XLOOKUP($D:$D,'DS ST'!$J:$J,'DS ST'!M:M)</f>
        <v>HCM 010</v>
      </c>
      <c r="AR1611" s="140"/>
      <c r="AS1611" s="140"/>
      <c r="AT1611" s="135" t="str">
        <f t="array" ref="AT1611">xlookup($E:$E,'CLV2'!$A:$A,'CLV2'!$F:$F)</f>
        <v>3.LOCAL FRUITS</v>
      </c>
      <c r="AU1611" s="135" t="str">
        <f t="array" ref="AU1611">xlookup($E:$E,'CLV2'!$A:$A,'CLV2'!$G:$G)</f>
        <v>4.Sầu Riêng</v>
      </c>
      <c r="AV1611" s="142"/>
      <c r="AW1611" s="143"/>
      <c r="AX1611" s="144"/>
    </row>
    <row r="1612" ht="22.5" customHeight="1">
      <c r="A1612" s="113"/>
      <c r="B1612" s="114">
        <v>46237.0</v>
      </c>
      <c r="C1612" s="115" t="s">
        <v>622</v>
      </c>
      <c r="D1612" s="116" t="str">
        <f>VLOOKUP(C1612,'DS ST'!A:B,2,0)</f>
        <v>A176</v>
      </c>
      <c r="E1612" s="117">
        <v>1101392.0</v>
      </c>
      <c r="F1612" s="115" t="s">
        <v>1093</v>
      </c>
      <c r="G1612" s="115" t="s">
        <v>104</v>
      </c>
      <c r="H1612" s="118">
        <v>5.1</v>
      </c>
      <c r="I1612" s="118">
        <v>5.09</v>
      </c>
      <c r="J1612" s="119">
        <f t="shared" si="4"/>
        <v>0.01</v>
      </c>
      <c r="K1612" s="115" t="s">
        <v>6187</v>
      </c>
      <c r="L1612" s="121" t="str">
        <f t="shared" si="5"/>
        <v>PT16084671101392</v>
      </c>
      <c r="M1612" s="219" t="s">
        <v>6188</v>
      </c>
      <c r="N1612" s="122">
        <v>0.009999999999999787</v>
      </c>
      <c r="O1612" s="122"/>
      <c r="P1612" s="119">
        <f t="shared" si="6"/>
        <v>0</v>
      </c>
      <c r="Q1612" s="124"/>
      <c r="R1612" s="124"/>
      <c r="S1612" s="124"/>
      <c r="T1612" s="125"/>
      <c r="U1612" s="126" t="s">
        <v>697</v>
      </c>
      <c r="V1612" s="127" t="s">
        <v>492</v>
      </c>
      <c r="W1612" s="129" t="str">
        <f t="shared" si="7"/>
        <v>Hao hụt</v>
      </c>
      <c r="X1612" s="129" t="str">
        <f t="shared" si="73"/>
        <v/>
      </c>
      <c r="Y1612" s="154" t="s">
        <v>499</v>
      </c>
      <c r="Z1612" s="131" t="s">
        <v>3828</v>
      </c>
      <c r="AA1612" s="124"/>
      <c r="AB1612" s="132"/>
      <c r="AC1612" s="133"/>
      <c r="AD1612" s="134"/>
      <c r="AE1612" s="133"/>
      <c r="AF1612" s="135" t="str">
        <f t="array" ref="AF1612">xlookup($E:$E,'CLV2'!$A:$A,'CLV2'!E:E)</f>
        <v>2.VEGETABLES</v>
      </c>
      <c r="AG1612" s="135" t="str">
        <f t="shared" si="10"/>
        <v>KG</v>
      </c>
      <c r="AH1612" s="136">
        <f t="shared" si="11"/>
        <v>0.001960784314</v>
      </c>
      <c r="AI1612" s="137">
        <f t="array" ref="AI1612">XLOOKUP(E1612,'Đơn giá'!A:A,'Đơn giá'!D:D)</f>
        <v>48000</v>
      </c>
      <c r="AJ1612" s="138">
        <f t="shared" si="12"/>
        <v>480</v>
      </c>
      <c r="AK1612" s="138">
        <f t="shared" si="13"/>
        <v>480</v>
      </c>
      <c r="AL1612" s="138">
        <f t="shared" si="14"/>
        <v>0</v>
      </c>
      <c r="AM1612" s="138">
        <f t="shared" si="15"/>
        <v>0</v>
      </c>
      <c r="AN1612" s="138">
        <f t="shared" si="16"/>
        <v>0</v>
      </c>
      <c r="AO1612" s="139" t="str">
        <f t="array" ref="AO1612">XLOOKUP($D:$D,'DS ST'!$J:$J,'DS ST'!K:K)</f>
        <v>SC003831 - Trần Kim Phụng</v>
      </c>
      <c r="AP1612" s="139" t="str">
        <f t="array" ref="AP1612">XLOOKUP($D:$D,'DS ST'!$J:$J,'DS ST'!L:L)</f>
        <v>Võ Thị Huệ</v>
      </c>
      <c r="AQ1612" s="139" t="str">
        <f t="array" ref="AQ1612">XLOOKUP($D:$D,'DS ST'!$J:$J,'DS ST'!M:M)</f>
        <v>HCM 004</v>
      </c>
      <c r="AR1612" s="140"/>
      <c r="AS1612" s="140"/>
      <c r="AT1612" s="135" t="str">
        <f t="array" ref="AT1612">xlookup($E:$E,'CLV2'!$A:$A,'CLV2'!$F:$F)</f>
        <v>3.FRUIT VEGGIES</v>
      </c>
      <c r="AU1612" s="135" t="str">
        <f t="array" ref="AU1612">xlookup($E:$E,'CLV2'!$A:$A,'CLV2'!$G:$G)</f>
        <v>4.Cà Chua, Dưa Leo, Ớt Chuông</v>
      </c>
      <c r="AV1612" s="142"/>
      <c r="AW1612" s="143"/>
      <c r="AX1612" s="144"/>
    </row>
    <row r="1613" ht="22.5" customHeight="1">
      <c r="A1613" s="113"/>
      <c r="B1613" s="114">
        <v>46237.0</v>
      </c>
      <c r="C1613" s="115" t="s">
        <v>685</v>
      </c>
      <c r="D1613" s="116" t="str">
        <f>VLOOKUP(C1613,'DS ST'!A:B,2,0)</f>
        <v>A187</v>
      </c>
      <c r="E1613" s="117">
        <v>1101079.0</v>
      </c>
      <c r="F1613" s="115" t="s">
        <v>2047</v>
      </c>
      <c r="G1613" s="115" t="s">
        <v>104</v>
      </c>
      <c r="H1613" s="118">
        <v>3.1</v>
      </c>
      <c r="I1613" s="118">
        <v>3.08</v>
      </c>
      <c r="J1613" s="119">
        <f t="shared" si="4"/>
        <v>0.02</v>
      </c>
      <c r="K1613" s="115" t="s">
        <v>6189</v>
      </c>
      <c r="L1613" s="121" t="str">
        <f t="shared" si="5"/>
        <v>PT16084661101079</v>
      </c>
      <c r="M1613" s="219" t="s">
        <v>6190</v>
      </c>
      <c r="N1613" s="122">
        <v>0.020000000000000018</v>
      </c>
      <c r="O1613" s="122"/>
      <c r="P1613" s="119">
        <f t="shared" si="6"/>
        <v>0</v>
      </c>
      <c r="Q1613" s="124"/>
      <c r="R1613" s="124"/>
      <c r="S1613" s="124"/>
      <c r="T1613" s="125"/>
      <c r="U1613" s="126" t="s">
        <v>697</v>
      </c>
      <c r="V1613" s="127" t="s">
        <v>492</v>
      </c>
      <c r="W1613" s="129" t="str">
        <f t="shared" si="7"/>
        <v>Hao hụt</v>
      </c>
      <c r="X1613" s="129" t="str">
        <f t="shared" si="73"/>
        <v/>
      </c>
      <c r="Y1613" s="154" t="s">
        <v>499</v>
      </c>
      <c r="Z1613" s="131" t="s">
        <v>3828</v>
      </c>
      <c r="AA1613" s="124"/>
      <c r="AB1613" s="132"/>
      <c r="AC1613" s="133"/>
      <c r="AD1613" s="134"/>
      <c r="AE1613" s="133"/>
      <c r="AF1613" s="135" t="str">
        <f t="array" ref="AF1613">xlookup($E:$E,'CLV2'!$A:$A,'CLV2'!E:E)</f>
        <v>2.FRUITS</v>
      </c>
      <c r="AG1613" s="135" t="str">
        <f t="shared" si="10"/>
        <v>KG</v>
      </c>
      <c r="AH1613" s="136">
        <f t="shared" si="11"/>
        <v>0.006451612903</v>
      </c>
      <c r="AI1613" s="137">
        <f t="array" ref="AI1613">XLOOKUP(E1613,'Đơn giá'!A:A,'Đơn giá'!D:D)</f>
        <v>69416</v>
      </c>
      <c r="AJ1613" s="138">
        <f t="shared" si="12"/>
        <v>1388.32</v>
      </c>
      <c r="AK1613" s="138">
        <f t="shared" si="13"/>
        <v>1388.32</v>
      </c>
      <c r="AL1613" s="138">
        <f t="shared" si="14"/>
        <v>0</v>
      </c>
      <c r="AM1613" s="138">
        <f t="shared" si="15"/>
        <v>0</v>
      </c>
      <c r="AN1613" s="138">
        <f t="shared" si="16"/>
        <v>0</v>
      </c>
      <c r="AO1613" s="139" t="str">
        <f t="array" ref="AO1613">XLOOKUP($D:$D,'DS ST'!$J:$J,'DS ST'!K:K)</f>
        <v>SC010667 - Đào Hồng Hiện</v>
      </c>
      <c r="AP1613" s="139" t="str">
        <f t="array" ref="AP1613">XLOOKUP($D:$D,'DS ST'!$J:$J,'DS ST'!L:L)</f>
        <v>Nguyễn Thị Cà</v>
      </c>
      <c r="AQ1613" s="139" t="str">
        <f t="array" ref="AQ1613">XLOOKUP($D:$D,'DS ST'!$J:$J,'DS ST'!M:M)</f>
        <v>HCM 035</v>
      </c>
      <c r="AR1613" s="140"/>
      <c r="AS1613" s="140"/>
      <c r="AT1613" s="135" t="str">
        <f t="array" ref="AT1613">xlookup($E:$E,'CLV2'!$A:$A,'CLV2'!$F:$F)</f>
        <v>3.LOCAL FRUITS</v>
      </c>
      <c r="AU1613" s="135" t="str">
        <f t="array" ref="AU1613">xlookup($E:$E,'CLV2'!$A:$A,'CLV2'!$G:$G)</f>
        <v>4.Bơ</v>
      </c>
      <c r="AV1613" s="142"/>
      <c r="AW1613" s="143"/>
      <c r="AX1613" s="144"/>
    </row>
    <row r="1614" ht="22.5" customHeight="1">
      <c r="A1614" s="113"/>
      <c r="B1614" s="114">
        <v>46237.0</v>
      </c>
      <c r="C1614" s="115" t="s">
        <v>685</v>
      </c>
      <c r="D1614" s="116" t="str">
        <f>VLOOKUP(C1614,'DS ST'!A:B,2,0)</f>
        <v>A187</v>
      </c>
      <c r="E1614" s="117">
        <v>1101094.0</v>
      </c>
      <c r="F1614" s="115" t="s">
        <v>1011</v>
      </c>
      <c r="G1614" s="115" t="s">
        <v>104</v>
      </c>
      <c r="H1614" s="118">
        <v>3.0</v>
      </c>
      <c r="I1614" s="118">
        <v>2.975</v>
      </c>
      <c r="J1614" s="119">
        <f t="shared" si="4"/>
        <v>0.025</v>
      </c>
      <c r="K1614" s="115" t="s">
        <v>6189</v>
      </c>
      <c r="L1614" s="121" t="str">
        <f t="shared" si="5"/>
        <v>PT16084661101094</v>
      </c>
      <c r="M1614" s="219" t="s">
        <v>6190</v>
      </c>
      <c r="N1614" s="122">
        <v>0.02499999999999991</v>
      </c>
      <c r="O1614" s="122"/>
      <c r="P1614" s="119">
        <f t="shared" si="6"/>
        <v>0</v>
      </c>
      <c r="Q1614" s="124"/>
      <c r="R1614" s="124"/>
      <c r="S1614" s="124"/>
      <c r="T1614" s="125"/>
      <c r="U1614" s="126" t="s">
        <v>697</v>
      </c>
      <c r="V1614" s="127" t="s">
        <v>492</v>
      </c>
      <c r="W1614" s="129" t="str">
        <f t="shared" si="7"/>
        <v>Hao hụt</v>
      </c>
      <c r="X1614" s="129" t="str">
        <f t="shared" si="73"/>
        <v/>
      </c>
      <c r="Y1614" s="154" t="s">
        <v>499</v>
      </c>
      <c r="Z1614" s="131" t="s">
        <v>3828</v>
      </c>
      <c r="AA1614" s="124"/>
      <c r="AB1614" s="132"/>
      <c r="AC1614" s="133"/>
      <c r="AD1614" s="134"/>
      <c r="AE1614" s="133"/>
      <c r="AF1614" s="135" t="str">
        <f t="array" ref="AF1614">xlookup($E:$E,'CLV2'!$A:$A,'CLV2'!E:E)</f>
        <v>2.FRUITS</v>
      </c>
      <c r="AG1614" s="135" t="str">
        <f t="shared" si="10"/>
        <v>KG</v>
      </c>
      <c r="AH1614" s="136">
        <f t="shared" si="11"/>
        <v>0.008333333333</v>
      </c>
      <c r="AI1614" s="137">
        <f t="array" ref="AI1614">XLOOKUP(E1614,'Đơn giá'!A:A,'Đơn giá'!D:D)</f>
        <v>37000</v>
      </c>
      <c r="AJ1614" s="138">
        <f t="shared" si="12"/>
        <v>925</v>
      </c>
      <c r="AK1614" s="138">
        <f t="shared" si="13"/>
        <v>925</v>
      </c>
      <c r="AL1614" s="138">
        <f t="shared" si="14"/>
        <v>0</v>
      </c>
      <c r="AM1614" s="138">
        <f t="shared" si="15"/>
        <v>0</v>
      </c>
      <c r="AN1614" s="138">
        <f t="shared" si="16"/>
        <v>0</v>
      </c>
      <c r="AO1614" s="139" t="str">
        <f t="array" ref="AO1614">XLOOKUP($D:$D,'DS ST'!$J:$J,'DS ST'!K:K)</f>
        <v>SC010667 - Đào Hồng Hiện</v>
      </c>
      <c r="AP1614" s="139" t="str">
        <f t="array" ref="AP1614">XLOOKUP($D:$D,'DS ST'!$J:$J,'DS ST'!L:L)</f>
        <v>Nguyễn Thị Cà</v>
      </c>
      <c r="AQ1614" s="139" t="str">
        <f t="array" ref="AQ1614">XLOOKUP($D:$D,'DS ST'!$J:$J,'DS ST'!M:M)</f>
        <v>HCM 035</v>
      </c>
      <c r="AR1614" s="140"/>
      <c r="AS1614" s="140"/>
      <c r="AT1614" s="135" t="str">
        <f t="array" ref="AT1614">xlookup($E:$E,'CLV2'!$A:$A,'CLV2'!$F:$F)</f>
        <v>3.LOCAL FRUITS</v>
      </c>
      <c r="AU1614" s="135" t="str">
        <f t="array" ref="AU1614">xlookup($E:$E,'CLV2'!$A:$A,'CLV2'!$G:$G)</f>
        <v>4.Mít</v>
      </c>
      <c r="AV1614" s="142"/>
      <c r="AW1614" s="143"/>
      <c r="AX1614" s="144"/>
    </row>
    <row r="1615" ht="22.5" customHeight="1">
      <c r="A1615" s="113"/>
      <c r="B1615" s="114">
        <v>46237.0</v>
      </c>
      <c r="C1615" s="115" t="s">
        <v>685</v>
      </c>
      <c r="D1615" s="116" t="str">
        <f>VLOOKUP(C1615,'DS ST'!A:B,2,0)</f>
        <v>A187</v>
      </c>
      <c r="E1615" s="117">
        <v>1101318.0</v>
      </c>
      <c r="F1615" s="115" t="s">
        <v>1036</v>
      </c>
      <c r="G1615" s="115" t="s">
        <v>104</v>
      </c>
      <c r="H1615" s="118">
        <v>4.0</v>
      </c>
      <c r="I1615" s="118">
        <v>3.995</v>
      </c>
      <c r="J1615" s="119">
        <f t="shared" si="4"/>
        <v>0.005</v>
      </c>
      <c r="K1615" s="115" t="s">
        <v>6189</v>
      </c>
      <c r="L1615" s="121" t="str">
        <f t="shared" si="5"/>
        <v>PT16084661101318</v>
      </c>
      <c r="M1615" s="219" t="s">
        <v>6190</v>
      </c>
      <c r="N1615" s="122">
        <v>0.004999999999999893</v>
      </c>
      <c r="O1615" s="122"/>
      <c r="P1615" s="119">
        <f t="shared" si="6"/>
        <v>0</v>
      </c>
      <c r="Q1615" s="124"/>
      <c r="R1615" s="124"/>
      <c r="S1615" s="124"/>
      <c r="T1615" s="125"/>
      <c r="U1615" s="126" t="s">
        <v>697</v>
      </c>
      <c r="V1615" s="127" t="s">
        <v>492</v>
      </c>
      <c r="W1615" s="129" t="str">
        <f t="shared" si="7"/>
        <v>Hao hụt</v>
      </c>
      <c r="X1615" s="129" t="str">
        <f t="shared" si="73"/>
        <v/>
      </c>
      <c r="Y1615" s="154" t="s">
        <v>499</v>
      </c>
      <c r="Z1615" s="131" t="s">
        <v>3828</v>
      </c>
      <c r="AA1615" s="124"/>
      <c r="AB1615" s="132"/>
      <c r="AC1615" s="133"/>
      <c r="AD1615" s="134"/>
      <c r="AE1615" s="133"/>
      <c r="AF1615" s="135" t="str">
        <f t="array" ref="AF1615">xlookup($E:$E,'CLV2'!$A:$A,'CLV2'!E:E)</f>
        <v>2.FRUITS</v>
      </c>
      <c r="AG1615" s="135" t="str">
        <f t="shared" si="10"/>
        <v>KG</v>
      </c>
      <c r="AH1615" s="136">
        <f t="shared" si="11"/>
        <v>0.00125</v>
      </c>
      <c r="AI1615" s="137">
        <f t="array" ref="AI1615">XLOOKUP(E1615,'Đơn giá'!A:A,'Đơn giá'!D:D)</f>
        <v>35000</v>
      </c>
      <c r="AJ1615" s="138">
        <f t="shared" si="12"/>
        <v>175</v>
      </c>
      <c r="AK1615" s="138">
        <f t="shared" si="13"/>
        <v>175</v>
      </c>
      <c r="AL1615" s="138">
        <f t="shared" si="14"/>
        <v>0</v>
      </c>
      <c r="AM1615" s="138">
        <f t="shared" si="15"/>
        <v>0</v>
      </c>
      <c r="AN1615" s="138">
        <f t="shared" si="16"/>
        <v>0</v>
      </c>
      <c r="AO1615" s="139" t="str">
        <f t="array" ref="AO1615">XLOOKUP($D:$D,'DS ST'!$J:$J,'DS ST'!K:K)</f>
        <v>SC010667 - Đào Hồng Hiện</v>
      </c>
      <c r="AP1615" s="139" t="str">
        <f t="array" ref="AP1615">XLOOKUP($D:$D,'DS ST'!$J:$J,'DS ST'!L:L)</f>
        <v>Nguyễn Thị Cà</v>
      </c>
      <c r="AQ1615" s="139" t="str">
        <f t="array" ref="AQ1615">XLOOKUP($D:$D,'DS ST'!$J:$J,'DS ST'!M:M)</f>
        <v>HCM 035</v>
      </c>
      <c r="AR1615" s="140"/>
      <c r="AS1615" s="140"/>
      <c r="AT1615" s="135" t="str">
        <f t="array" ref="AT1615">xlookup($E:$E,'CLV2'!$A:$A,'CLV2'!$F:$F)</f>
        <v>3.LOCAL FRUITS</v>
      </c>
      <c r="AU1615" s="135" t="str">
        <f t="array" ref="AU1615">xlookup($E:$E,'CLV2'!$A:$A,'CLV2'!$G:$G)</f>
        <v>4.Mận Roi</v>
      </c>
      <c r="AV1615" s="142"/>
      <c r="AW1615" s="143"/>
      <c r="AX1615" s="144"/>
    </row>
    <row r="1616" ht="22.5" customHeight="1">
      <c r="A1616" s="113"/>
      <c r="B1616" s="114">
        <v>46237.0</v>
      </c>
      <c r="C1616" s="115" t="s">
        <v>685</v>
      </c>
      <c r="D1616" s="116" t="str">
        <f>VLOOKUP(C1616,'DS ST'!A:B,2,0)</f>
        <v>A187</v>
      </c>
      <c r="E1616" s="117">
        <v>1101366.0</v>
      </c>
      <c r="F1616" s="115" t="s">
        <v>1804</v>
      </c>
      <c r="G1616" s="115" t="s">
        <v>104</v>
      </c>
      <c r="H1616" s="118">
        <v>4.0</v>
      </c>
      <c r="I1616" s="118">
        <v>3.88</v>
      </c>
      <c r="J1616" s="119">
        <f t="shared" si="4"/>
        <v>0.12</v>
      </c>
      <c r="K1616" s="115" t="s">
        <v>6189</v>
      </c>
      <c r="L1616" s="121" t="str">
        <f t="shared" si="5"/>
        <v>PT16084661101366</v>
      </c>
      <c r="M1616" s="219" t="s">
        <v>6190</v>
      </c>
      <c r="N1616" s="122">
        <v>0.1200000000000001</v>
      </c>
      <c r="O1616" s="122"/>
      <c r="P1616" s="119">
        <f t="shared" si="6"/>
        <v>0</v>
      </c>
      <c r="Q1616" s="124"/>
      <c r="R1616" s="124"/>
      <c r="S1616" s="124"/>
      <c r="T1616" s="125"/>
      <c r="U1616" s="126" t="s">
        <v>697</v>
      </c>
      <c r="V1616" s="127" t="s">
        <v>492</v>
      </c>
      <c r="W1616" s="129" t="str">
        <f t="shared" si="7"/>
        <v>Hao hụt</v>
      </c>
      <c r="X1616" s="129" t="str">
        <f t="shared" si="73"/>
        <v/>
      </c>
      <c r="Y1616" s="154" t="s">
        <v>499</v>
      </c>
      <c r="Z1616" s="131" t="s">
        <v>3828</v>
      </c>
      <c r="AA1616" s="124"/>
      <c r="AB1616" s="132"/>
      <c r="AC1616" s="133"/>
      <c r="AD1616" s="134"/>
      <c r="AE1616" s="133"/>
      <c r="AF1616" s="135" t="str">
        <f t="array" ref="AF1616">xlookup($E:$E,'CLV2'!$A:$A,'CLV2'!E:E)</f>
        <v>2.VEGETABLES</v>
      </c>
      <c r="AG1616" s="135" t="str">
        <f t="shared" si="10"/>
        <v>KG</v>
      </c>
      <c r="AH1616" s="136">
        <f t="shared" si="11"/>
        <v>0.03</v>
      </c>
      <c r="AI1616" s="137">
        <f t="array" ref="AI1616">XLOOKUP(E1616,'Đơn giá'!A:A,'Đơn giá'!D:D)</f>
        <v>55000</v>
      </c>
      <c r="AJ1616" s="138">
        <f t="shared" si="12"/>
        <v>6600</v>
      </c>
      <c r="AK1616" s="138">
        <f t="shared" si="13"/>
        <v>6600</v>
      </c>
      <c r="AL1616" s="138">
        <f t="shared" si="14"/>
        <v>0</v>
      </c>
      <c r="AM1616" s="138">
        <f t="shared" si="15"/>
        <v>0</v>
      </c>
      <c r="AN1616" s="138">
        <f t="shared" si="16"/>
        <v>0</v>
      </c>
      <c r="AO1616" s="139" t="str">
        <f t="array" ref="AO1616">XLOOKUP($D:$D,'DS ST'!$J:$J,'DS ST'!K:K)</f>
        <v>SC010667 - Đào Hồng Hiện</v>
      </c>
      <c r="AP1616" s="139" t="str">
        <f t="array" ref="AP1616">XLOOKUP($D:$D,'DS ST'!$J:$J,'DS ST'!L:L)</f>
        <v>Nguyễn Thị Cà</v>
      </c>
      <c r="AQ1616" s="139" t="str">
        <f t="array" ref="AQ1616">XLOOKUP($D:$D,'DS ST'!$J:$J,'DS ST'!M:M)</f>
        <v>HCM 035</v>
      </c>
      <c r="AR1616" s="140"/>
      <c r="AS1616" s="140"/>
      <c r="AT1616" s="135" t="str">
        <f t="array" ref="AT1616">xlookup($E:$E,'CLV2'!$A:$A,'CLV2'!$F:$F)</f>
        <v>3.LEAFY VEGGIES</v>
      </c>
      <c r="AU1616" s="135" t="str">
        <f t="array" ref="AU1616">xlookup($E:$E,'CLV2'!$A:$A,'CLV2'!$G:$G)</f>
        <v>4.Rau Ăn Bông</v>
      </c>
      <c r="AV1616" s="142"/>
      <c r="AW1616" s="143"/>
      <c r="AX1616" s="144"/>
    </row>
    <row r="1617" ht="22.5" customHeight="1">
      <c r="A1617" s="113"/>
      <c r="B1617" s="114">
        <v>46237.0</v>
      </c>
      <c r="C1617" s="115" t="s">
        <v>699</v>
      </c>
      <c r="D1617" s="116" t="str">
        <f>VLOOKUP(C1617,'DS ST'!A:B,2,0)</f>
        <v>A190</v>
      </c>
      <c r="E1617" s="117">
        <v>10826.0</v>
      </c>
      <c r="F1617" s="115" t="s">
        <v>661</v>
      </c>
      <c r="G1617" s="115" t="s">
        <v>311</v>
      </c>
      <c r="H1617" s="118">
        <v>5.0</v>
      </c>
      <c r="I1617" s="118">
        <v>4.0</v>
      </c>
      <c r="J1617" s="119">
        <f t="shared" si="4"/>
        <v>1</v>
      </c>
      <c r="K1617" s="115" t="s">
        <v>6191</v>
      </c>
      <c r="L1617" s="121" t="str">
        <f t="shared" si="5"/>
        <v>PT160846510826</v>
      </c>
      <c r="M1617" s="219" t="s">
        <v>6192</v>
      </c>
      <c r="N1617" s="122"/>
      <c r="O1617" s="122"/>
      <c r="P1617" s="119">
        <f t="shared" si="6"/>
        <v>1</v>
      </c>
      <c r="Q1617" s="124"/>
      <c r="R1617" s="124"/>
      <c r="S1617" s="124"/>
      <c r="T1617" s="125"/>
      <c r="U1617" s="126" t="s">
        <v>697</v>
      </c>
      <c r="V1617" s="127" t="s">
        <v>1500</v>
      </c>
      <c r="W1617" s="129" t="str">
        <f t="shared" si="7"/>
        <v/>
      </c>
      <c r="X1617" s="129" t="str">
        <f t="shared" si="73"/>
        <v/>
      </c>
      <c r="Y1617" s="130" t="str">
        <f t="shared" ref="Y1617:Y1621" si="94">IF(N(P1617)&lt;=0,"",IF(OR(T1617="Hình KDB",T1617="Hình tele",ISNUMBER(SEARCH("Hình KDB",T1617)),ISNUMBER(SEARCH("Hình tele",T1617)),ISNUMBER(SEARCH("sai code",T1617)),ISNUMBER(SEARCH("Thiếu kiện",U1617))),"Kho rau",IF(AND(T1617&lt;&gt;"Hình KDB",T1617&lt;&gt;"Hình tele"),"Chưa xác định",IF(N(O1617)&gt;0,IF(OR(T1617="Hình KDB",T1617="Hình tele",ISNUMBER(SEARCH("Hình KDB",T1617)),ISNUMBER(SEARCH("Hình tele",T1617)),ISNUMBER(SEARCH("sai code",T1617)),ISNUMBER(SEARCH("Thiếu kiện",U1617))),"Kho rau","Chưa xác định"),IF(OR(T1617="Hình KDB",T1617="Hình tele",ISNUMBER(SEARCH("Hình KDB",T1617)),ISNUMBER(SEARCH("Hình tele",T1617)),ISNUMBER(SEARCH("sai code",T1617)),ISNUMBER(SEARCH("Thiếu kiện",U1617))),"Kho rau",IF(V1617="Chưa xác định","Chưa xác định",IF(OR(V1617="DC giao thiếu",V1617="TX giao thiếu kiện",V1617="Hàng không đạt CL"),"Kho rau","")))))))</f>
        <v>Chưa xác định</v>
      </c>
      <c r="Z1617" s="131" t="s">
        <v>3828</v>
      </c>
      <c r="AA1617" s="124"/>
      <c r="AB1617" s="132"/>
      <c r="AC1617" s="133"/>
      <c r="AD1617" s="134"/>
      <c r="AE1617" s="133"/>
      <c r="AF1617" s="135" t="str">
        <f t="array" ref="AF1617">xlookup($E:$E,'CLV2'!$A:$A,'CLV2'!E:E)</f>
        <v>2.VEGETABLES</v>
      </c>
      <c r="AG1617" s="135" t="str">
        <f t="shared" si="10"/>
        <v>Pack</v>
      </c>
      <c r="AH1617" s="136">
        <f t="shared" si="11"/>
        <v>0.2</v>
      </c>
      <c r="AI1617" s="137">
        <f t="array" ref="AI1617">XLOOKUP(E1617,'Đơn giá'!A:A,'Đơn giá'!D:D)</f>
        <v>12000</v>
      </c>
      <c r="AJ1617" s="138">
        <f t="shared" si="12"/>
        <v>12000</v>
      </c>
      <c r="AK1617" s="138">
        <f t="shared" si="13"/>
        <v>0</v>
      </c>
      <c r="AL1617" s="138">
        <f t="shared" si="14"/>
        <v>0</v>
      </c>
      <c r="AM1617" s="138">
        <f t="shared" si="15"/>
        <v>0</v>
      </c>
      <c r="AN1617" s="138">
        <f t="shared" si="16"/>
        <v>12000</v>
      </c>
      <c r="AO1617" s="139" t="str">
        <f t="array" ref="AO1617">XLOOKUP($D:$D,'DS ST'!$J:$J,'DS ST'!K:K)</f>
        <v>SC006189 - Huỳnh Ngọc Phương</v>
      </c>
      <c r="AP1617" s="139" t="str">
        <f t="array" ref="AP1617">XLOOKUP($D:$D,'DS ST'!$J:$J,'DS ST'!L:L)</f>
        <v>Nguyễn Thị Cà</v>
      </c>
      <c r="AQ1617" s="139" t="str">
        <f t="array" ref="AQ1617">XLOOKUP($D:$D,'DS ST'!$J:$J,'DS ST'!M:M)</f>
        <v>HCM 033</v>
      </c>
      <c r="AR1617" s="140"/>
      <c r="AS1617" s="140"/>
      <c r="AT1617" s="135" t="str">
        <f t="array" ref="AT1617">xlookup($E:$E,'CLV2'!$A:$A,'CLV2'!$F:$F)</f>
        <v>3.ROOT VEGGIES</v>
      </c>
      <c r="AU1617" s="135" t="str">
        <f t="array" ref="AU1617">xlookup($E:$E,'CLV2'!$A:$A,'CLV2'!$G:$G)</f>
        <v>4.Hành Tây</v>
      </c>
      <c r="AV1617" s="142"/>
      <c r="AW1617" s="143"/>
      <c r="AX1617" s="144"/>
    </row>
    <row r="1618" ht="22.5" customHeight="1">
      <c r="A1618" s="113"/>
      <c r="B1618" s="114">
        <v>46237.0</v>
      </c>
      <c r="C1618" s="115" t="s">
        <v>699</v>
      </c>
      <c r="D1618" s="116" t="str">
        <f>VLOOKUP(C1618,'DS ST'!A:B,2,0)</f>
        <v>A190</v>
      </c>
      <c r="E1618" s="117">
        <v>11020.0</v>
      </c>
      <c r="F1618" s="115" t="s">
        <v>1198</v>
      </c>
      <c r="G1618" s="115" t="s">
        <v>23</v>
      </c>
      <c r="H1618" s="118">
        <v>2.0</v>
      </c>
      <c r="I1618" s="118">
        <v>0.0</v>
      </c>
      <c r="J1618" s="119">
        <f t="shared" si="4"/>
        <v>2</v>
      </c>
      <c r="K1618" s="115" t="s">
        <v>6191</v>
      </c>
      <c r="L1618" s="121" t="str">
        <f t="shared" si="5"/>
        <v>PT160846511020</v>
      </c>
      <c r="M1618" s="219" t="s">
        <v>6192</v>
      </c>
      <c r="N1618" s="122"/>
      <c r="O1618" s="122"/>
      <c r="P1618" s="119">
        <f t="shared" si="6"/>
        <v>2</v>
      </c>
      <c r="Q1618" s="124"/>
      <c r="R1618" s="124"/>
      <c r="S1618" s="124"/>
      <c r="T1618" s="125"/>
      <c r="U1618" s="126" t="s">
        <v>697</v>
      </c>
      <c r="V1618" s="127" t="s">
        <v>1500</v>
      </c>
      <c r="W1618" s="129" t="str">
        <f t="shared" si="7"/>
        <v/>
      </c>
      <c r="X1618" s="129" t="str">
        <f t="shared" si="73"/>
        <v/>
      </c>
      <c r="Y1618" s="130" t="str">
        <f t="shared" si="94"/>
        <v>Chưa xác định</v>
      </c>
      <c r="Z1618" s="131" t="s">
        <v>3828</v>
      </c>
      <c r="AA1618" s="124"/>
      <c r="AB1618" s="132"/>
      <c r="AC1618" s="133"/>
      <c r="AD1618" s="134"/>
      <c r="AE1618" s="133"/>
      <c r="AF1618" s="135" t="str">
        <f t="array" ref="AF1618">xlookup($E:$E,'CLV2'!$A:$A,'CLV2'!E:E)</f>
        <v>2.VEGETABLES</v>
      </c>
      <c r="AG1618" s="135" t="str">
        <f t="shared" si="10"/>
        <v>Pack</v>
      </c>
      <c r="AH1618" s="136">
        <f t="shared" si="11"/>
        <v>1</v>
      </c>
      <c r="AI1618" s="137">
        <f t="array" ref="AI1618">XLOOKUP(E1618,'Đơn giá'!A:A,'Đơn giá'!D:D)</f>
        <v>17000</v>
      </c>
      <c r="AJ1618" s="138">
        <f t="shared" si="12"/>
        <v>34000</v>
      </c>
      <c r="AK1618" s="138">
        <f t="shared" si="13"/>
        <v>0</v>
      </c>
      <c r="AL1618" s="138">
        <f t="shared" si="14"/>
        <v>0</v>
      </c>
      <c r="AM1618" s="138">
        <f t="shared" si="15"/>
        <v>0</v>
      </c>
      <c r="AN1618" s="138">
        <f t="shared" si="16"/>
        <v>34000</v>
      </c>
      <c r="AO1618" s="139" t="str">
        <f t="array" ref="AO1618">XLOOKUP($D:$D,'DS ST'!$J:$J,'DS ST'!K:K)</f>
        <v>SC006189 - Huỳnh Ngọc Phương</v>
      </c>
      <c r="AP1618" s="139" t="str">
        <f t="array" ref="AP1618">XLOOKUP($D:$D,'DS ST'!$J:$J,'DS ST'!L:L)</f>
        <v>Nguyễn Thị Cà</v>
      </c>
      <c r="AQ1618" s="139" t="str">
        <f t="array" ref="AQ1618">XLOOKUP($D:$D,'DS ST'!$J:$J,'DS ST'!M:M)</f>
        <v>HCM 033</v>
      </c>
      <c r="AR1618" s="140"/>
      <c r="AS1618" s="140"/>
      <c r="AT1618" s="135" t="str">
        <f t="array" ref="AT1618">xlookup($E:$E,'CLV2'!$A:$A,'CLV2'!$F:$F)</f>
        <v>3.HERBS</v>
      </c>
      <c r="AU1618" s="135" t="str">
        <f t="array" ref="AU1618">xlookup($E:$E,'CLV2'!$A:$A,'CLV2'!$G:$G)</f>
        <v>4.Chanh, Ớt</v>
      </c>
      <c r="AV1618" s="142"/>
      <c r="AW1618" s="143"/>
      <c r="AX1618" s="144"/>
    </row>
    <row r="1619" ht="22.5" customHeight="1">
      <c r="A1619" s="113"/>
      <c r="B1619" s="114">
        <v>46237.0</v>
      </c>
      <c r="C1619" s="115" t="s">
        <v>699</v>
      </c>
      <c r="D1619" s="116" t="str">
        <f>VLOOKUP(C1619,'DS ST'!A:B,2,0)</f>
        <v>A190</v>
      </c>
      <c r="E1619" s="117">
        <v>11127.0</v>
      </c>
      <c r="F1619" s="115" t="s">
        <v>5327</v>
      </c>
      <c r="G1619" s="115" t="s">
        <v>23</v>
      </c>
      <c r="H1619" s="118">
        <v>10.0</v>
      </c>
      <c r="I1619" s="118">
        <v>9.0</v>
      </c>
      <c r="J1619" s="119">
        <f t="shared" si="4"/>
        <v>1</v>
      </c>
      <c r="K1619" s="115" t="s">
        <v>6191</v>
      </c>
      <c r="L1619" s="121" t="str">
        <f t="shared" si="5"/>
        <v>PT160846511127</v>
      </c>
      <c r="M1619" s="219" t="s">
        <v>6192</v>
      </c>
      <c r="N1619" s="122"/>
      <c r="O1619" s="122"/>
      <c r="P1619" s="119">
        <f t="shared" si="6"/>
        <v>1</v>
      </c>
      <c r="Q1619" s="124"/>
      <c r="R1619" s="124"/>
      <c r="S1619" s="124"/>
      <c r="T1619" s="125"/>
      <c r="U1619" s="126" t="s">
        <v>697</v>
      </c>
      <c r="V1619" s="127" t="s">
        <v>1500</v>
      </c>
      <c r="W1619" s="129" t="str">
        <f t="shared" si="7"/>
        <v/>
      </c>
      <c r="X1619" s="129" t="str">
        <f t="shared" si="73"/>
        <v/>
      </c>
      <c r="Y1619" s="130" t="str">
        <f t="shared" si="94"/>
        <v>Chưa xác định</v>
      </c>
      <c r="Z1619" s="131" t="s">
        <v>3828</v>
      </c>
      <c r="AA1619" s="124"/>
      <c r="AB1619" s="132"/>
      <c r="AC1619" s="133"/>
      <c r="AD1619" s="134"/>
      <c r="AE1619" s="133"/>
      <c r="AF1619" s="135" t="str">
        <f t="array" ref="AF1619">xlookup($E:$E,'CLV2'!$A:$A,'CLV2'!E:E)</f>
        <v>2.VEGETABLES</v>
      </c>
      <c r="AG1619" s="135" t="str">
        <f t="shared" si="10"/>
        <v>Pack</v>
      </c>
      <c r="AH1619" s="136">
        <f t="shared" si="11"/>
        <v>0.1</v>
      </c>
      <c r="AI1619" s="137">
        <f t="array" ref="AI1619">XLOOKUP(E1619,'Đơn giá'!A:A,'Đơn giá'!D:D)</f>
        <v>13500</v>
      </c>
      <c r="AJ1619" s="138">
        <f t="shared" si="12"/>
        <v>13500</v>
      </c>
      <c r="AK1619" s="138">
        <f t="shared" si="13"/>
        <v>0</v>
      </c>
      <c r="AL1619" s="138">
        <f t="shared" si="14"/>
        <v>0</v>
      </c>
      <c r="AM1619" s="138">
        <f t="shared" si="15"/>
        <v>0</v>
      </c>
      <c r="AN1619" s="138">
        <f t="shared" si="16"/>
        <v>13500</v>
      </c>
      <c r="AO1619" s="139" t="str">
        <f t="array" ref="AO1619">XLOOKUP($D:$D,'DS ST'!$J:$J,'DS ST'!K:K)</f>
        <v>SC006189 - Huỳnh Ngọc Phương</v>
      </c>
      <c r="AP1619" s="139" t="str">
        <f t="array" ref="AP1619">XLOOKUP($D:$D,'DS ST'!$J:$J,'DS ST'!L:L)</f>
        <v>Nguyễn Thị Cà</v>
      </c>
      <c r="AQ1619" s="139" t="str">
        <f t="array" ref="AQ1619">XLOOKUP($D:$D,'DS ST'!$J:$J,'DS ST'!M:M)</f>
        <v>HCM 033</v>
      </c>
      <c r="AR1619" s="140"/>
      <c r="AS1619" s="140"/>
      <c r="AT1619" s="135" t="str">
        <f t="array" ref="AT1619">xlookup($E:$E,'CLV2'!$A:$A,'CLV2'!$F:$F)</f>
        <v>3.FRUIT VEGGIES</v>
      </c>
      <c r="AU1619" s="135" t="str">
        <f t="array" ref="AU1619">xlookup($E:$E,'CLV2'!$A:$A,'CLV2'!$G:$G)</f>
        <v>4.Bầu, Bí, Mướp</v>
      </c>
      <c r="AV1619" s="142"/>
      <c r="AW1619" s="143"/>
      <c r="AX1619" s="144"/>
    </row>
    <row r="1620" ht="22.5" customHeight="1">
      <c r="A1620" s="113"/>
      <c r="B1620" s="114">
        <v>46237.0</v>
      </c>
      <c r="C1620" s="115" t="s">
        <v>699</v>
      </c>
      <c r="D1620" s="116" t="str">
        <f>VLOOKUP(C1620,'DS ST'!A:B,2,0)</f>
        <v>A190</v>
      </c>
      <c r="E1620" s="117">
        <v>11377.0</v>
      </c>
      <c r="F1620" s="115" t="s">
        <v>1299</v>
      </c>
      <c r="G1620" s="115" t="s">
        <v>275</v>
      </c>
      <c r="H1620" s="118">
        <v>2.0</v>
      </c>
      <c r="I1620" s="118">
        <v>1.0</v>
      </c>
      <c r="J1620" s="119">
        <f t="shared" si="4"/>
        <v>1</v>
      </c>
      <c r="K1620" s="115" t="s">
        <v>6191</v>
      </c>
      <c r="L1620" s="121" t="str">
        <f t="shared" si="5"/>
        <v>PT160846511377</v>
      </c>
      <c r="M1620" s="219" t="s">
        <v>6192</v>
      </c>
      <c r="N1620" s="122"/>
      <c r="O1620" s="122"/>
      <c r="P1620" s="119">
        <f t="shared" si="6"/>
        <v>1</v>
      </c>
      <c r="Q1620" s="124"/>
      <c r="R1620" s="124"/>
      <c r="S1620" s="124"/>
      <c r="T1620" s="125"/>
      <c r="U1620" s="126" t="s">
        <v>697</v>
      </c>
      <c r="V1620" s="127" t="s">
        <v>1500</v>
      </c>
      <c r="W1620" s="129" t="str">
        <f t="shared" si="7"/>
        <v/>
      </c>
      <c r="X1620" s="129" t="str">
        <f t="shared" si="73"/>
        <v/>
      </c>
      <c r="Y1620" s="130" t="str">
        <f t="shared" si="94"/>
        <v>Chưa xác định</v>
      </c>
      <c r="Z1620" s="131" t="s">
        <v>3828</v>
      </c>
      <c r="AA1620" s="124"/>
      <c r="AB1620" s="132"/>
      <c r="AC1620" s="133"/>
      <c r="AD1620" s="134"/>
      <c r="AE1620" s="133"/>
      <c r="AF1620" s="135" t="str">
        <f t="array" ref="AF1620">xlookup($E:$E,'CLV2'!$A:$A,'CLV2'!E:E)</f>
        <v>2.VEGETABLES</v>
      </c>
      <c r="AG1620" s="135" t="str">
        <f t="shared" si="10"/>
        <v>Pack</v>
      </c>
      <c r="AH1620" s="136">
        <f t="shared" si="11"/>
        <v>0.5</v>
      </c>
      <c r="AI1620" s="137">
        <f t="array" ref="AI1620">XLOOKUP(E1620,'Đơn giá'!A:A,'Đơn giá'!D:D)</f>
        <v>15000</v>
      </c>
      <c r="AJ1620" s="138">
        <f t="shared" si="12"/>
        <v>15000</v>
      </c>
      <c r="AK1620" s="138">
        <f t="shared" si="13"/>
        <v>0</v>
      </c>
      <c r="AL1620" s="138">
        <f t="shared" si="14"/>
        <v>0</v>
      </c>
      <c r="AM1620" s="138">
        <f t="shared" si="15"/>
        <v>0</v>
      </c>
      <c r="AN1620" s="138">
        <f t="shared" si="16"/>
        <v>15000</v>
      </c>
      <c r="AO1620" s="139" t="str">
        <f t="array" ref="AO1620">XLOOKUP($D:$D,'DS ST'!$J:$J,'DS ST'!K:K)</f>
        <v>SC006189 - Huỳnh Ngọc Phương</v>
      </c>
      <c r="AP1620" s="139" t="str">
        <f t="array" ref="AP1620">XLOOKUP($D:$D,'DS ST'!$J:$J,'DS ST'!L:L)</f>
        <v>Nguyễn Thị Cà</v>
      </c>
      <c r="AQ1620" s="139" t="str">
        <f t="array" ref="AQ1620">XLOOKUP($D:$D,'DS ST'!$J:$J,'DS ST'!M:M)</f>
        <v>HCM 033</v>
      </c>
      <c r="AR1620" s="140"/>
      <c r="AS1620" s="140"/>
      <c r="AT1620" s="135" t="str">
        <f t="array" ref="AT1620">xlookup($E:$E,'CLV2'!$A:$A,'CLV2'!$F:$F)</f>
        <v>3.FRUIT VEGGIES</v>
      </c>
      <c r="AU1620" s="135" t="str">
        <f t="array" ref="AU1620">xlookup($E:$E,'CLV2'!$A:$A,'CLV2'!$G:$G)</f>
        <v>4.Bầu, Bí, Mướp</v>
      </c>
      <c r="AV1620" s="142"/>
      <c r="AW1620" s="143"/>
      <c r="AX1620" s="144"/>
    </row>
    <row r="1621" ht="22.5" customHeight="1">
      <c r="A1621" s="113"/>
      <c r="B1621" s="114">
        <v>46237.0</v>
      </c>
      <c r="C1621" s="115" t="s">
        <v>699</v>
      </c>
      <c r="D1621" s="116" t="str">
        <f>VLOOKUP(C1621,'DS ST'!A:B,2,0)</f>
        <v>A190</v>
      </c>
      <c r="E1621" s="117">
        <v>11668.0</v>
      </c>
      <c r="F1621" s="115" t="s">
        <v>2663</v>
      </c>
      <c r="G1621" s="115" t="s">
        <v>29</v>
      </c>
      <c r="H1621" s="118">
        <v>2.0</v>
      </c>
      <c r="I1621" s="118">
        <v>1.0</v>
      </c>
      <c r="J1621" s="119">
        <f t="shared" si="4"/>
        <v>1</v>
      </c>
      <c r="K1621" s="115" t="s">
        <v>6191</v>
      </c>
      <c r="L1621" s="121" t="str">
        <f t="shared" si="5"/>
        <v>PT160846511668</v>
      </c>
      <c r="M1621" s="219" t="s">
        <v>6192</v>
      </c>
      <c r="N1621" s="122"/>
      <c r="O1621" s="122"/>
      <c r="P1621" s="119">
        <f t="shared" si="6"/>
        <v>1</v>
      </c>
      <c r="Q1621" s="124"/>
      <c r="R1621" s="124"/>
      <c r="S1621" s="124"/>
      <c r="T1621" s="125"/>
      <c r="U1621" s="126" t="s">
        <v>697</v>
      </c>
      <c r="V1621" s="127" t="s">
        <v>1500</v>
      </c>
      <c r="W1621" s="129" t="str">
        <f t="shared" si="7"/>
        <v/>
      </c>
      <c r="X1621" s="129" t="str">
        <f t="shared" si="73"/>
        <v/>
      </c>
      <c r="Y1621" s="130" t="str">
        <f t="shared" si="94"/>
        <v>Chưa xác định</v>
      </c>
      <c r="Z1621" s="131" t="s">
        <v>3828</v>
      </c>
      <c r="AA1621" s="124"/>
      <c r="AB1621" s="132"/>
      <c r="AC1621" s="133"/>
      <c r="AD1621" s="134"/>
      <c r="AE1621" s="133"/>
      <c r="AF1621" s="135" t="str">
        <f t="array" ref="AF1621">xlookup($E:$E,'CLV2'!$A:$A,'CLV2'!E:E)</f>
        <v>2.VEGETABLES</v>
      </c>
      <c r="AG1621" s="135" t="str">
        <f t="shared" si="10"/>
        <v>Pack</v>
      </c>
      <c r="AH1621" s="136">
        <f t="shared" si="11"/>
        <v>0.5</v>
      </c>
      <c r="AI1621" s="137">
        <f t="array" ref="AI1621">XLOOKUP(E1621,'Đơn giá'!A:A,'Đơn giá'!D:D)</f>
        <v>17000</v>
      </c>
      <c r="AJ1621" s="138">
        <f t="shared" si="12"/>
        <v>17000</v>
      </c>
      <c r="AK1621" s="138">
        <f t="shared" si="13"/>
        <v>0</v>
      </c>
      <c r="AL1621" s="138">
        <f t="shared" si="14"/>
        <v>0</v>
      </c>
      <c r="AM1621" s="138">
        <f t="shared" si="15"/>
        <v>0</v>
      </c>
      <c r="AN1621" s="138">
        <f t="shared" si="16"/>
        <v>17000</v>
      </c>
      <c r="AO1621" s="139" t="str">
        <f t="array" ref="AO1621">XLOOKUP($D:$D,'DS ST'!$J:$J,'DS ST'!K:K)</f>
        <v>SC006189 - Huỳnh Ngọc Phương</v>
      </c>
      <c r="AP1621" s="139" t="str">
        <f t="array" ref="AP1621">XLOOKUP($D:$D,'DS ST'!$J:$J,'DS ST'!L:L)</f>
        <v>Nguyễn Thị Cà</v>
      </c>
      <c r="AQ1621" s="139" t="str">
        <f t="array" ref="AQ1621">XLOOKUP($D:$D,'DS ST'!$J:$J,'DS ST'!M:M)</f>
        <v>HCM 033</v>
      </c>
      <c r="AR1621" s="140"/>
      <c r="AS1621" s="140"/>
      <c r="AT1621" s="135" t="str">
        <f t="array" ref="AT1621">xlookup($E:$E,'CLV2'!$A:$A,'CLV2'!$F:$F)</f>
        <v>3.LEAFY VEGGIES</v>
      </c>
      <c r="AU1621" s="135" t="str">
        <f t="array" ref="AU1621">xlookup($E:$E,'CLV2'!$A:$A,'CLV2'!$G:$G)</f>
        <v>4.Rau Ăn Thân, Lá Khác</v>
      </c>
      <c r="AV1621" s="142"/>
      <c r="AW1621" s="143"/>
      <c r="AX1621" s="144"/>
    </row>
    <row r="1622" ht="22.5" customHeight="1">
      <c r="A1622" s="113"/>
      <c r="B1622" s="114">
        <v>46237.0</v>
      </c>
      <c r="C1622" s="115" t="s">
        <v>699</v>
      </c>
      <c r="D1622" s="116" t="str">
        <f>VLOOKUP(C1622,'DS ST'!A:B,2,0)</f>
        <v>A190</v>
      </c>
      <c r="E1622" s="117">
        <v>1100816.0</v>
      </c>
      <c r="F1622" s="115" t="s">
        <v>919</v>
      </c>
      <c r="G1622" s="115" t="s">
        <v>104</v>
      </c>
      <c r="H1622" s="118">
        <v>14.7</v>
      </c>
      <c r="I1622" s="118">
        <v>14.66</v>
      </c>
      <c r="J1622" s="119">
        <f t="shared" si="4"/>
        <v>0.04</v>
      </c>
      <c r="K1622" s="115" t="s">
        <v>6191</v>
      </c>
      <c r="L1622" s="121" t="str">
        <f t="shared" si="5"/>
        <v>PT16084651100816</v>
      </c>
      <c r="M1622" s="219" t="s">
        <v>6192</v>
      </c>
      <c r="N1622" s="122">
        <v>0.03999999999999915</v>
      </c>
      <c r="O1622" s="122"/>
      <c r="P1622" s="119">
        <f t="shared" si="6"/>
        <v>0</v>
      </c>
      <c r="Q1622" s="124"/>
      <c r="R1622" s="124"/>
      <c r="S1622" s="124"/>
      <c r="T1622" s="125"/>
      <c r="U1622" s="126" t="s">
        <v>697</v>
      </c>
      <c r="V1622" s="127" t="s">
        <v>492</v>
      </c>
      <c r="W1622" s="129" t="str">
        <f t="shared" si="7"/>
        <v>Hao hụt</v>
      </c>
      <c r="X1622" s="129" t="str">
        <f t="shared" si="73"/>
        <v/>
      </c>
      <c r="Y1622" s="154" t="s">
        <v>499</v>
      </c>
      <c r="Z1622" s="131" t="s">
        <v>3828</v>
      </c>
      <c r="AA1622" s="124"/>
      <c r="AB1622" s="132"/>
      <c r="AC1622" s="133"/>
      <c r="AD1622" s="134"/>
      <c r="AE1622" s="133"/>
      <c r="AF1622" s="135" t="str">
        <f t="array" ref="AF1622">xlookup($E:$E,'CLV2'!$A:$A,'CLV2'!E:E)</f>
        <v>2.FRUITS</v>
      </c>
      <c r="AG1622" s="135" t="str">
        <f t="shared" si="10"/>
        <v>KG</v>
      </c>
      <c r="AH1622" s="136">
        <f t="shared" si="11"/>
        <v>0.002721088435</v>
      </c>
      <c r="AI1622" s="137">
        <f t="array" ref="AI1622">XLOOKUP(E1622,'Đơn giá'!A:A,'Đơn giá'!D:D)</f>
        <v>19000</v>
      </c>
      <c r="AJ1622" s="138">
        <f t="shared" si="12"/>
        <v>760</v>
      </c>
      <c r="AK1622" s="138">
        <f t="shared" si="13"/>
        <v>760</v>
      </c>
      <c r="AL1622" s="138">
        <f t="shared" si="14"/>
        <v>0</v>
      </c>
      <c r="AM1622" s="138">
        <f t="shared" si="15"/>
        <v>0</v>
      </c>
      <c r="AN1622" s="138">
        <f t="shared" si="16"/>
        <v>0</v>
      </c>
      <c r="AO1622" s="139" t="str">
        <f t="array" ref="AO1622">XLOOKUP($D:$D,'DS ST'!$J:$J,'DS ST'!K:K)</f>
        <v>SC006189 - Huỳnh Ngọc Phương</v>
      </c>
      <c r="AP1622" s="139" t="str">
        <f t="array" ref="AP1622">XLOOKUP($D:$D,'DS ST'!$J:$J,'DS ST'!L:L)</f>
        <v>Nguyễn Thị Cà</v>
      </c>
      <c r="AQ1622" s="139" t="str">
        <f t="array" ref="AQ1622">XLOOKUP($D:$D,'DS ST'!$J:$J,'DS ST'!M:M)</f>
        <v>HCM 033</v>
      </c>
      <c r="AR1622" s="140"/>
      <c r="AS1622" s="140"/>
      <c r="AT1622" s="135" t="str">
        <f t="array" ref="AT1622">xlookup($E:$E,'CLV2'!$A:$A,'CLV2'!$F:$F)</f>
        <v>3.LOCAL FRUITS</v>
      </c>
      <c r="AU1622" s="135" t="str">
        <f t="array" ref="AU1622">xlookup($E:$E,'CLV2'!$A:$A,'CLV2'!$G:$G)</f>
        <v>4.Dưa Hấu</v>
      </c>
      <c r="AV1622" s="142"/>
      <c r="AW1622" s="143"/>
      <c r="AX1622" s="144"/>
    </row>
    <row r="1623" ht="22.5" customHeight="1">
      <c r="A1623" s="113"/>
      <c r="B1623" s="114">
        <v>46237.0</v>
      </c>
      <c r="C1623" s="115" t="s">
        <v>699</v>
      </c>
      <c r="D1623" s="116" t="str">
        <f>VLOOKUP(C1623,'DS ST'!A:B,2,0)</f>
        <v>A190</v>
      </c>
      <c r="E1623" s="117">
        <v>1101079.0</v>
      </c>
      <c r="F1623" s="115" t="s">
        <v>2047</v>
      </c>
      <c r="G1623" s="115" t="s">
        <v>104</v>
      </c>
      <c r="H1623" s="118">
        <v>3.1</v>
      </c>
      <c r="I1623" s="118">
        <v>3.06</v>
      </c>
      <c r="J1623" s="119">
        <f t="shared" si="4"/>
        <v>0.04</v>
      </c>
      <c r="K1623" s="115" t="s">
        <v>6191</v>
      </c>
      <c r="L1623" s="121" t="str">
        <f t="shared" si="5"/>
        <v>PT16084651101079</v>
      </c>
      <c r="M1623" s="219" t="s">
        <v>6192</v>
      </c>
      <c r="N1623" s="122">
        <v>0.040000000000000036</v>
      </c>
      <c r="O1623" s="122"/>
      <c r="P1623" s="119">
        <f t="shared" si="6"/>
        <v>0</v>
      </c>
      <c r="Q1623" s="124"/>
      <c r="R1623" s="124"/>
      <c r="S1623" s="124"/>
      <c r="T1623" s="125"/>
      <c r="U1623" s="126" t="s">
        <v>697</v>
      </c>
      <c r="V1623" s="127" t="s">
        <v>492</v>
      </c>
      <c r="W1623" s="129" t="str">
        <f t="shared" si="7"/>
        <v>Hao hụt</v>
      </c>
      <c r="X1623" s="129" t="str">
        <f t="shared" si="73"/>
        <v/>
      </c>
      <c r="Y1623" s="154" t="s">
        <v>499</v>
      </c>
      <c r="Z1623" s="131" t="s">
        <v>3828</v>
      </c>
      <c r="AA1623" s="124"/>
      <c r="AB1623" s="132"/>
      <c r="AC1623" s="133"/>
      <c r="AD1623" s="134"/>
      <c r="AE1623" s="133"/>
      <c r="AF1623" s="135" t="str">
        <f t="array" ref="AF1623">xlookup($E:$E,'CLV2'!$A:$A,'CLV2'!E:E)</f>
        <v>2.FRUITS</v>
      </c>
      <c r="AG1623" s="135" t="str">
        <f t="shared" si="10"/>
        <v>KG</v>
      </c>
      <c r="AH1623" s="136">
        <f t="shared" si="11"/>
        <v>0.01290322581</v>
      </c>
      <c r="AI1623" s="137">
        <f t="array" ref="AI1623">XLOOKUP(E1623,'Đơn giá'!A:A,'Đơn giá'!D:D)</f>
        <v>69416</v>
      </c>
      <c r="AJ1623" s="138">
        <f t="shared" si="12"/>
        <v>2776.64</v>
      </c>
      <c r="AK1623" s="138">
        <f t="shared" si="13"/>
        <v>2776.64</v>
      </c>
      <c r="AL1623" s="138">
        <f t="shared" si="14"/>
        <v>0</v>
      </c>
      <c r="AM1623" s="138">
        <f t="shared" si="15"/>
        <v>0</v>
      </c>
      <c r="AN1623" s="138">
        <f t="shared" si="16"/>
        <v>0</v>
      </c>
      <c r="AO1623" s="139" t="str">
        <f t="array" ref="AO1623">XLOOKUP($D:$D,'DS ST'!$J:$J,'DS ST'!K:K)</f>
        <v>SC006189 - Huỳnh Ngọc Phương</v>
      </c>
      <c r="AP1623" s="139" t="str">
        <f t="array" ref="AP1623">XLOOKUP($D:$D,'DS ST'!$J:$J,'DS ST'!L:L)</f>
        <v>Nguyễn Thị Cà</v>
      </c>
      <c r="AQ1623" s="139" t="str">
        <f t="array" ref="AQ1623">XLOOKUP($D:$D,'DS ST'!$J:$J,'DS ST'!M:M)</f>
        <v>HCM 033</v>
      </c>
      <c r="AR1623" s="140"/>
      <c r="AS1623" s="140"/>
      <c r="AT1623" s="135" t="str">
        <f t="array" ref="AT1623">xlookup($E:$E,'CLV2'!$A:$A,'CLV2'!$F:$F)</f>
        <v>3.LOCAL FRUITS</v>
      </c>
      <c r="AU1623" s="135" t="str">
        <f t="array" ref="AU1623">xlookup($E:$E,'CLV2'!$A:$A,'CLV2'!$G:$G)</f>
        <v>4.Bơ</v>
      </c>
      <c r="AV1623" s="142"/>
      <c r="AW1623" s="143"/>
      <c r="AX1623" s="144"/>
    </row>
    <row r="1624" ht="22.5" customHeight="1">
      <c r="A1624" s="113"/>
      <c r="B1624" s="114">
        <v>46237.0</v>
      </c>
      <c r="C1624" s="115" t="s">
        <v>699</v>
      </c>
      <c r="D1624" s="116" t="str">
        <f>VLOOKUP(C1624,'DS ST'!A:B,2,0)</f>
        <v>A190</v>
      </c>
      <c r="E1624" s="117">
        <v>1101302.0</v>
      </c>
      <c r="F1624" s="115" t="s">
        <v>944</v>
      </c>
      <c r="G1624" s="115" t="s">
        <v>104</v>
      </c>
      <c r="H1624" s="118">
        <v>8.0</v>
      </c>
      <c r="I1624" s="118">
        <v>7.88</v>
      </c>
      <c r="J1624" s="119">
        <f t="shared" si="4"/>
        <v>0.12</v>
      </c>
      <c r="K1624" s="115" t="s">
        <v>6191</v>
      </c>
      <c r="L1624" s="121" t="str">
        <f t="shared" si="5"/>
        <v>PT16084651101302</v>
      </c>
      <c r="M1624" s="219" t="s">
        <v>6192</v>
      </c>
      <c r="N1624" s="122">
        <v>0.1200000000000001</v>
      </c>
      <c r="O1624" s="122"/>
      <c r="P1624" s="119">
        <f t="shared" si="6"/>
        <v>0</v>
      </c>
      <c r="Q1624" s="124"/>
      <c r="R1624" s="124"/>
      <c r="S1624" s="124"/>
      <c r="T1624" s="125"/>
      <c r="U1624" s="126" t="s">
        <v>697</v>
      </c>
      <c r="V1624" s="127" t="s">
        <v>492</v>
      </c>
      <c r="W1624" s="129" t="str">
        <f t="shared" si="7"/>
        <v>Hao hụt</v>
      </c>
      <c r="X1624" s="129" t="str">
        <f t="shared" si="73"/>
        <v/>
      </c>
      <c r="Y1624" s="154" t="s">
        <v>499</v>
      </c>
      <c r="Z1624" s="131" t="s">
        <v>3828</v>
      </c>
      <c r="AA1624" s="124"/>
      <c r="AB1624" s="132"/>
      <c r="AC1624" s="133"/>
      <c r="AD1624" s="134"/>
      <c r="AE1624" s="133"/>
      <c r="AF1624" s="135" t="str">
        <f t="array" ref="AF1624">xlookup($E:$E,'CLV2'!$A:$A,'CLV2'!E:E)</f>
        <v>2.FRUITS</v>
      </c>
      <c r="AG1624" s="135" t="str">
        <f t="shared" si="10"/>
        <v>KG</v>
      </c>
      <c r="AH1624" s="136">
        <f t="shared" si="11"/>
        <v>0.015</v>
      </c>
      <c r="AI1624" s="137">
        <f t="array" ref="AI1624">XLOOKUP(E1624,'Đơn giá'!A:A,'Đơn giá'!D:D)</f>
        <v>17500</v>
      </c>
      <c r="AJ1624" s="138">
        <f t="shared" si="12"/>
        <v>2100</v>
      </c>
      <c r="AK1624" s="138">
        <f t="shared" si="13"/>
        <v>2100</v>
      </c>
      <c r="AL1624" s="138">
        <f t="shared" si="14"/>
        <v>0</v>
      </c>
      <c r="AM1624" s="138">
        <f t="shared" si="15"/>
        <v>0</v>
      </c>
      <c r="AN1624" s="138">
        <f t="shared" si="16"/>
        <v>0</v>
      </c>
      <c r="AO1624" s="139" t="str">
        <f t="array" ref="AO1624">XLOOKUP($D:$D,'DS ST'!$J:$J,'DS ST'!K:K)</f>
        <v>SC006189 - Huỳnh Ngọc Phương</v>
      </c>
      <c r="AP1624" s="139" t="str">
        <f t="array" ref="AP1624">XLOOKUP($D:$D,'DS ST'!$J:$J,'DS ST'!L:L)</f>
        <v>Nguyễn Thị Cà</v>
      </c>
      <c r="AQ1624" s="139" t="str">
        <f t="array" ref="AQ1624">XLOOKUP($D:$D,'DS ST'!$J:$J,'DS ST'!M:M)</f>
        <v>HCM 033</v>
      </c>
      <c r="AR1624" s="140"/>
      <c r="AS1624" s="140"/>
      <c r="AT1624" s="135" t="str">
        <f t="array" ref="AT1624">xlookup($E:$E,'CLV2'!$A:$A,'CLV2'!$F:$F)</f>
        <v>3.LOCAL FRUITS</v>
      </c>
      <c r="AU1624" s="135" t="str">
        <f t="array" ref="AU1624">xlookup($E:$E,'CLV2'!$A:$A,'CLV2'!$G:$G)</f>
        <v>4.Chuối</v>
      </c>
      <c r="AV1624" s="142"/>
      <c r="AW1624" s="143"/>
      <c r="AX1624" s="144"/>
    </row>
    <row r="1625" ht="22.5" customHeight="1">
      <c r="A1625" s="113"/>
      <c r="B1625" s="114">
        <v>46237.0</v>
      </c>
      <c r="C1625" s="115" t="s">
        <v>699</v>
      </c>
      <c r="D1625" s="116" t="str">
        <f>VLOOKUP(C1625,'DS ST'!A:B,2,0)</f>
        <v>A190</v>
      </c>
      <c r="E1625" s="117">
        <v>1101366.0</v>
      </c>
      <c r="F1625" s="115" t="s">
        <v>1804</v>
      </c>
      <c r="G1625" s="115" t="s">
        <v>104</v>
      </c>
      <c r="H1625" s="118">
        <v>4.4</v>
      </c>
      <c r="I1625" s="118">
        <v>4.36</v>
      </c>
      <c r="J1625" s="119">
        <f t="shared" si="4"/>
        <v>0.04</v>
      </c>
      <c r="K1625" s="115" t="s">
        <v>6191</v>
      </c>
      <c r="L1625" s="121" t="str">
        <f t="shared" si="5"/>
        <v>PT16084651101366</v>
      </c>
      <c r="M1625" s="219" t="s">
        <v>6192</v>
      </c>
      <c r="N1625" s="122">
        <v>0.040000000000000036</v>
      </c>
      <c r="O1625" s="122"/>
      <c r="P1625" s="119">
        <f t="shared" si="6"/>
        <v>0</v>
      </c>
      <c r="Q1625" s="124"/>
      <c r="R1625" s="124"/>
      <c r="S1625" s="124"/>
      <c r="T1625" s="125"/>
      <c r="U1625" s="126" t="s">
        <v>697</v>
      </c>
      <c r="V1625" s="127" t="s">
        <v>492</v>
      </c>
      <c r="W1625" s="129" t="str">
        <f t="shared" si="7"/>
        <v>Hao hụt</v>
      </c>
      <c r="X1625" s="129" t="str">
        <f t="shared" si="73"/>
        <v/>
      </c>
      <c r="Y1625" s="154" t="s">
        <v>499</v>
      </c>
      <c r="Z1625" s="131" t="s">
        <v>3828</v>
      </c>
      <c r="AA1625" s="124"/>
      <c r="AB1625" s="132"/>
      <c r="AC1625" s="133"/>
      <c r="AD1625" s="134"/>
      <c r="AE1625" s="133"/>
      <c r="AF1625" s="135" t="str">
        <f t="array" ref="AF1625">xlookup($E:$E,'CLV2'!$A:$A,'CLV2'!E:E)</f>
        <v>2.VEGETABLES</v>
      </c>
      <c r="AG1625" s="135" t="str">
        <f t="shared" si="10"/>
        <v>KG</v>
      </c>
      <c r="AH1625" s="136">
        <f t="shared" si="11"/>
        <v>0.009090909091</v>
      </c>
      <c r="AI1625" s="137">
        <f t="array" ref="AI1625">XLOOKUP(E1625,'Đơn giá'!A:A,'Đơn giá'!D:D)</f>
        <v>55000</v>
      </c>
      <c r="AJ1625" s="138">
        <f t="shared" si="12"/>
        <v>2200</v>
      </c>
      <c r="AK1625" s="138">
        <f t="shared" si="13"/>
        <v>2200</v>
      </c>
      <c r="AL1625" s="138">
        <f t="shared" si="14"/>
        <v>0</v>
      </c>
      <c r="AM1625" s="138">
        <f t="shared" si="15"/>
        <v>0</v>
      </c>
      <c r="AN1625" s="138">
        <f t="shared" si="16"/>
        <v>0</v>
      </c>
      <c r="AO1625" s="139" t="str">
        <f t="array" ref="AO1625">XLOOKUP($D:$D,'DS ST'!$J:$J,'DS ST'!K:K)</f>
        <v>SC006189 - Huỳnh Ngọc Phương</v>
      </c>
      <c r="AP1625" s="139" t="str">
        <f t="array" ref="AP1625">XLOOKUP($D:$D,'DS ST'!$J:$J,'DS ST'!L:L)</f>
        <v>Nguyễn Thị Cà</v>
      </c>
      <c r="AQ1625" s="139" t="str">
        <f t="array" ref="AQ1625">XLOOKUP($D:$D,'DS ST'!$J:$J,'DS ST'!M:M)</f>
        <v>HCM 033</v>
      </c>
      <c r="AR1625" s="140"/>
      <c r="AS1625" s="140"/>
      <c r="AT1625" s="135" t="str">
        <f t="array" ref="AT1625">xlookup($E:$E,'CLV2'!$A:$A,'CLV2'!$F:$F)</f>
        <v>3.LEAFY VEGGIES</v>
      </c>
      <c r="AU1625" s="135" t="str">
        <f t="array" ref="AU1625">xlookup($E:$E,'CLV2'!$A:$A,'CLV2'!$G:$G)</f>
        <v>4.Rau Ăn Bông</v>
      </c>
      <c r="AV1625" s="142"/>
      <c r="AW1625" s="143"/>
      <c r="AX1625" s="144"/>
    </row>
    <row r="1626" ht="22.5" customHeight="1">
      <c r="A1626" s="113"/>
      <c r="B1626" s="114">
        <v>46237.0</v>
      </c>
      <c r="C1626" s="115" t="s">
        <v>699</v>
      </c>
      <c r="D1626" s="116" t="str">
        <f>VLOOKUP(C1626,'DS ST'!A:B,2,0)</f>
        <v>A190</v>
      </c>
      <c r="E1626" s="117">
        <v>1101392.0</v>
      </c>
      <c r="F1626" s="115" t="s">
        <v>1093</v>
      </c>
      <c r="G1626" s="115" t="s">
        <v>104</v>
      </c>
      <c r="H1626" s="118">
        <v>4.9</v>
      </c>
      <c r="I1626" s="118">
        <v>4.88</v>
      </c>
      <c r="J1626" s="119">
        <f t="shared" si="4"/>
        <v>0.02</v>
      </c>
      <c r="K1626" s="115" t="s">
        <v>6191</v>
      </c>
      <c r="L1626" s="121" t="str">
        <f t="shared" si="5"/>
        <v>PT16084651101392</v>
      </c>
      <c r="M1626" s="219" t="s">
        <v>6192</v>
      </c>
      <c r="N1626" s="122">
        <v>0.020000000000000462</v>
      </c>
      <c r="O1626" s="122"/>
      <c r="P1626" s="119">
        <f t="shared" si="6"/>
        <v>0</v>
      </c>
      <c r="Q1626" s="124"/>
      <c r="R1626" s="124"/>
      <c r="S1626" s="124"/>
      <c r="T1626" s="125"/>
      <c r="U1626" s="126" t="s">
        <v>697</v>
      </c>
      <c r="V1626" s="127" t="s">
        <v>492</v>
      </c>
      <c r="W1626" s="129" t="str">
        <f t="shared" si="7"/>
        <v>Hao hụt</v>
      </c>
      <c r="X1626" s="129" t="str">
        <f t="shared" si="73"/>
        <v/>
      </c>
      <c r="Y1626" s="154" t="s">
        <v>499</v>
      </c>
      <c r="Z1626" s="131" t="s">
        <v>3828</v>
      </c>
      <c r="AA1626" s="124"/>
      <c r="AB1626" s="132"/>
      <c r="AC1626" s="133"/>
      <c r="AD1626" s="134"/>
      <c r="AE1626" s="133"/>
      <c r="AF1626" s="135" t="str">
        <f t="array" ref="AF1626">xlookup($E:$E,'CLV2'!$A:$A,'CLV2'!E:E)</f>
        <v>2.VEGETABLES</v>
      </c>
      <c r="AG1626" s="135" t="str">
        <f t="shared" si="10"/>
        <v>KG</v>
      </c>
      <c r="AH1626" s="136">
        <f t="shared" si="11"/>
        <v>0.004081632653</v>
      </c>
      <c r="AI1626" s="137">
        <f t="array" ref="AI1626">XLOOKUP(E1626,'Đơn giá'!A:A,'Đơn giá'!D:D)</f>
        <v>48000</v>
      </c>
      <c r="AJ1626" s="138">
        <f t="shared" si="12"/>
        <v>960</v>
      </c>
      <c r="AK1626" s="138">
        <f t="shared" si="13"/>
        <v>960</v>
      </c>
      <c r="AL1626" s="138">
        <f t="shared" si="14"/>
        <v>0</v>
      </c>
      <c r="AM1626" s="138">
        <f t="shared" si="15"/>
        <v>0</v>
      </c>
      <c r="AN1626" s="138">
        <f t="shared" si="16"/>
        <v>0</v>
      </c>
      <c r="AO1626" s="139" t="str">
        <f t="array" ref="AO1626">XLOOKUP($D:$D,'DS ST'!$J:$J,'DS ST'!K:K)</f>
        <v>SC006189 - Huỳnh Ngọc Phương</v>
      </c>
      <c r="AP1626" s="139" t="str">
        <f t="array" ref="AP1626">XLOOKUP($D:$D,'DS ST'!$J:$J,'DS ST'!L:L)</f>
        <v>Nguyễn Thị Cà</v>
      </c>
      <c r="AQ1626" s="139" t="str">
        <f t="array" ref="AQ1626">XLOOKUP($D:$D,'DS ST'!$J:$J,'DS ST'!M:M)</f>
        <v>HCM 033</v>
      </c>
      <c r="AR1626" s="140"/>
      <c r="AS1626" s="140"/>
      <c r="AT1626" s="135" t="str">
        <f t="array" ref="AT1626">xlookup($E:$E,'CLV2'!$A:$A,'CLV2'!$F:$F)</f>
        <v>3.FRUIT VEGGIES</v>
      </c>
      <c r="AU1626" s="135" t="str">
        <f t="array" ref="AU1626">xlookup($E:$E,'CLV2'!$A:$A,'CLV2'!$G:$G)</f>
        <v>4.Cà Chua, Dưa Leo, Ớt Chuông</v>
      </c>
      <c r="AV1626" s="142"/>
      <c r="AW1626" s="143"/>
      <c r="AX1626" s="144"/>
    </row>
    <row r="1627" ht="22.5" customHeight="1">
      <c r="A1627" s="113"/>
      <c r="B1627" s="114">
        <v>46237.0</v>
      </c>
      <c r="C1627" s="115" t="s">
        <v>699</v>
      </c>
      <c r="D1627" s="116" t="str">
        <f>VLOOKUP(C1627,'DS ST'!A:B,2,0)</f>
        <v>A190</v>
      </c>
      <c r="E1627" s="117">
        <v>1101592.0</v>
      </c>
      <c r="F1627" s="115" t="s">
        <v>1161</v>
      </c>
      <c r="G1627" s="115" t="s">
        <v>104</v>
      </c>
      <c r="H1627" s="118">
        <v>9.9</v>
      </c>
      <c r="I1627" s="118">
        <v>9.78</v>
      </c>
      <c r="J1627" s="119">
        <f t="shared" si="4"/>
        <v>0.12</v>
      </c>
      <c r="K1627" s="115" t="s">
        <v>6191</v>
      </c>
      <c r="L1627" s="121" t="str">
        <f t="shared" si="5"/>
        <v>PT16084651101592</v>
      </c>
      <c r="M1627" s="219" t="s">
        <v>6192</v>
      </c>
      <c r="N1627" s="122">
        <v>0.120000000000001</v>
      </c>
      <c r="O1627" s="122"/>
      <c r="P1627" s="119">
        <f t="shared" si="6"/>
        <v>0</v>
      </c>
      <c r="Q1627" s="124"/>
      <c r="R1627" s="124"/>
      <c r="S1627" s="124"/>
      <c r="T1627" s="125"/>
      <c r="U1627" s="126" t="s">
        <v>697</v>
      </c>
      <c r="V1627" s="127" t="s">
        <v>492</v>
      </c>
      <c r="W1627" s="129" t="str">
        <f t="shared" si="7"/>
        <v>Hao hụt</v>
      </c>
      <c r="X1627" s="129" t="str">
        <f t="shared" si="73"/>
        <v/>
      </c>
      <c r="Y1627" s="154" t="s">
        <v>499</v>
      </c>
      <c r="Z1627" s="131" t="s">
        <v>3828</v>
      </c>
      <c r="AA1627" s="124"/>
      <c r="AB1627" s="132"/>
      <c r="AC1627" s="133"/>
      <c r="AD1627" s="134"/>
      <c r="AE1627" s="133"/>
      <c r="AF1627" s="135" t="str">
        <f t="array" ref="AF1627">xlookup($E:$E,'CLV2'!$A:$A,'CLV2'!E:E)</f>
        <v>2.FRUITS</v>
      </c>
      <c r="AG1627" s="135" t="str">
        <f t="shared" si="10"/>
        <v>KG</v>
      </c>
      <c r="AH1627" s="136">
        <f t="shared" si="11"/>
        <v>0.01212121212</v>
      </c>
      <c r="AI1627" s="137">
        <f t="array" ref="AI1627">XLOOKUP(E1627,'Đơn giá'!A:A,'Đơn giá'!D:D)</f>
        <v>73000</v>
      </c>
      <c r="AJ1627" s="138">
        <f t="shared" si="12"/>
        <v>8760</v>
      </c>
      <c r="AK1627" s="138">
        <f t="shared" si="13"/>
        <v>8760</v>
      </c>
      <c r="AL1627" s="138">
        <f t="shared" si="14"/>
        <v>0</v>
      </c>
      <c r="AM1627" s="138">
        <f t="shared" si="15"/>
        <v>0</v>
      </c>
      <c r="AN1627" s="138">
        <f t="shared" si="16"/>
        <v>0</v>
      </c>
      <c r="AO1627" s="139" t="str">
        <f t="array" ref="AO1627">XLOOKUP($D:$D,'DS ST'!$J:$J,'DS ST'!K:K)</f>
        <v>SC006189 - Huỳnh Ngọc Phương</v>
      </c>
      <c r="AP1627" s="139" t="str">
        <f t="array" ref="AP1627">XLOOKUP($D:$D,'DS ST'!$J:$J,'DS ST'!L:L)</f>
        <v>Nguyễn Thị Cà</v>
      </c>
      <c r="AQ1627" s="139" t="str">
        <f t="array" ref="AQ1627">XLOOKUP($D:$D,'DS ST'!$J:$J,'DS ST'!M:M)</f>
        <v>HCM 033</v>
      </c>
      <c r="AR1627" s="140"/>
      <c r="AS1627" s="140"/>
      <c r="AT1627" s="135" t="str">
        <f t="array" ref="AT1627">xlookup($E:$E,'CLV2'!$A:$A,'CLV2'!$F:$F)</f>
        <v>3.LOCAL FRUITS</v>
      </c>
      <c r="AU1627" s="135" t="str">
        <f t="array" ref="AU1627">xlookup($E:$E,'CLV2'!$A:$A,'CLV2'!$G:$G)</f>
        <v>4.Sầu Riêng</v>
      </c>
      <c r="AV1627" s="142"/>
      <c r="AW1627" s="143"/>
      <c r="AX1627" s="144"/>
    </row>
    <row r="1628" ht="22.5" customHeight="1">
      <c r="A1628" s="113"/>
      <c r="B1628" s="114">
        <v>46237.0</v>
      </c>
      <c r="C1628" s="115" t="s">
        <v>722</v>
      </c>
      <c r="D1628" s="116" t="str">
        <f>VLOOKUP(C1628,'DS ST'!A:B,2,0)</f>
        <v>A193</v>
      </c>
      <c r="E1628" s="117">
        <v>10908.0</v>
      </c>
      <c r="F1628" s="115" t="s">
        <v>807</v>
      </c>
      <c r="G1628" s="115" t="s">
        <v>29</v>
      </c>
      <c r="H1628" s="118">
        <v>10.0</v>
      </c>
      <c r="I1628" s="118">
        <v>0.0</v>
      </c>
      <c r="J1628" s="119">
        <f t="shared" si="4"/>
        <v>10</v>
      </c>
      <c r="K1628" s="115" t="s">
        <v>6193</v>
      </c>
      <c r="L1628" s="121" t="str">
        <f t="shared" si="5"/>
        <v>PT160846310908</v>
      </c>
      <c r="M1628" s="219" t="s">
        <v>6194</v>
      </c>
      <c r="N1628" s="122"/>
      <c r="O1628" s="122"/>
      <c r="P1628" s="119">
        <f t="shared" si="6"/>
        <v>10</v>
      </c>
      <c r="Q1628" s="124"/>
      <c r="R1628" s="124"/>
      <c r="S1628" s="124"/>
      <c r="T1628" s="125"/>
      <c r="U1628" s="126" t="s">
        <v>697</v>
      </c>
      <c r="V1628" s="127" t="s">
        <v>1500</v>
      </c>
      <c r="W1628" s="129" t="str">
        <f t="shared" si="7"/>
        <v/>
      </c>
      <c r="X1628" s="129" t="str">
        <f t="shared" si="73"/>
        <v/>
      </c>
      <c r="Y1628" s="130" t="str">
        <f t="shared" ref="Y1628:Y1630" si="95">IF(N(P1628)&lt;=0,"",IF(OR(T1628="Hình KDB",T1628="Hình tele",ISNUMBER(SEARCH("Hình KDB",T1628)),ISNUMBER(SEARCH("Hình tele",T1628)),ISNUMBER(SEARCH("sai code",T1628)),ISNUMBER(SEARCH("Thiếu kiện",U1628))),"Kho rau",IF(AND(T1628&lt;&gt;"Hình KDB",T1628&lt;&gt;"Hình tele"),"Chưa xác định",IF(N(O1628)&gt;0,IF(OR(T1628="Hình KDB",T1628="Hình tele",ISNUMBER(SEARCH("Hình KDB",T1628)),ISNUMBER(SEARCH("Hình tele",T1628)),ISNUMBER(SEARCH("sai code",T1628)),ISNUMBER(SEARCH("Thiếu kiện",U1628))),"Kho rau","Chưa xác định"),IF(OR(T1628="Hình KDB",T1628="Hình tele",ISNUMBER(SEARCH("Hình KDB",T1628)),ISNUMBER(SEARCH("Hình tele",T1628)),ISNUMBER(SEARCH("sai code",T1628)),ISNUMBER(SEARCH("Thiếu kiện",U1628))),"Kho rau",IF(V1628="Chưa xác định","Chưa xác định",IF(OR(V1628="DC giao thiếu",V1628="TX giao thiếu kiện",V1628="Hàng không đạt CL"),"Kho rau","")))))))</f>
        <v>Chưa xác định</v>
      </c>
      <c r="Z1628" s="131" t="s">
        <v>3828</v>
      </c>
      <c r="AA1628" s="124"/>
      <c r="AB1628" s="132"/>
      <c r="AC1628" s="133"/>
      <c r="AD1628" s="134"/>
      <c r="AE1628" s="133"/>
      <c r="AF1628" s="135" t="str">
        <f t="array" ref="AF1628">xlookup($E:$E,'CLV2'!$A:$A,'CLV2'!E:E)</f>
        <v>2.VEGETABLES</v>
      </c>
      <c r="AG1628" s="135" t="str">
        <f t="shared" si="10"/>
        <v>Pack</v>
      </c>
      <c r="AH1628" s="136">
        <f t="shared" si="11"/>
        <v>1</v>
      </c>
      <c r="AI1628" s="137">
        <f t="array" ref="AI1628">XLOOKUP(E1628,'Đơn giá'!A:A,'Đơn giá'!D:D)</f>
        <v>9000</v>
      </c>
      <c r="AJ1628" s="138">
        <f t="shared" si="12"/>
        <v>90000</v>
      </c>
      <c r="AK1628" s="138">
        <f t="shared" si="13"/>
        <v>0</v>
      </c>
      <c r="AL1628" s="138">
        <f t="shared" si="14"/>
        <v>0</v>
      </c>
      <c r="AM1628" s="138">
        <f t="shared" si="15"/>
        <v>0</v>
      </c>
      <c r="AN1628" s="138">
        <f t="shared" si="16"/>
        <v>90000</v>
      </c>
      <c r="AO1628" s="139" t="str">
        <f t="array" ref="AO1628">XLOOKUP($D:$D,'DS ST'!$J:$J,'DS ST'!K:K)</f>
        <v>SC010667 - Đào Hồng Hiện</v>
      </c>
      <c r="AP1628" s="139" t="str">
        <f t="array" ref="AP1628">XLOOKUP($D:$D,'DS ST'!$J:$J,'DS ST'!L:L)</f>
        <v>Nguyễn Thị Cà</v>
      </c>
      <c r="AQ1628" s="139" t="str">
        <f t="array" ref="AQ1628">XLOOKUP($D:$D,'DS ST'!$J:$J,'DS ST'!M:M)</f>
        <v>HCM 035</v>
      </c>
      <c r="AR1628" s="140"/>
      <c r="AS1628" s="140"/>
      <c r="AT1628" s="135" t="str">
        <f t="array" ref="AT1628">xlookup($E:$E,'CLV2'!$A:$A,'CLV2'!$F:$F)</f>
        <v>3.LEAFY VEGGIES</v>
      </c>
      <c r="AU1628" s="135" t="str">
        <f t="array" ref="AU1628">xlookup($E:$E,'CLV2'!$A:$A,'CLV2'!$G:$G)</f>
        <v>4.Rau Ăn Lá Thông Dụng</v>
      </c>
      <c r="AV1628" s="142"/>
      <c r="AW1628" s="143"/>
      <c r="AX1628" s="144"/>
    </row>
    <row r="1629" ht="22.5" customHeight="1">
      <c r="A1629" s="113"/>
      <c r="B1629" s="114">
        <v>46237.0</v>
      </c>
      <c r="C1629" s="115" t="s">
        <v>722</v>
      </c>
      <c r="D1629" s="116" t="str">
        <f>VLOOKUP(C1629,'DS ST'!A:B,2,0)</f>
        <v>A193</v>
      </c>
      <c r="E1629" s="117">
        <v>11375.0</v>
      </c>
      <c r="F1629" s="115" t="s">
        <v>97</v>
      </c>
      <c r="G1629" s="115" t="s">
        <v>29</v>
      </c>
      <c r="H1629" s="118">
        <v>4.0</v>
      </c>
      <c r="I1629" s="118">
        <v>3.0</v>
      </c>
      <c r="J1629" s="119">
        <f t="shared" si="4"/>
        <v>1</v>
      </c>
      <c r="K1629" s="115" t="s">
        <v>6193</v>
      </c>
      <c r="L1629" s="121" t="str">
        <f t="shared" si="5"/>
        <v>PT160846311375</v>
      </c>
      <c r="M1629" s="219" t="s">
        <v>6194</v>
      </c>
      <c r="N1629" s="122"/>
      <c r="O1629" s="122"/>
      <c r="P1629" s="119">
        <f t="shared" si="6"/>
        <v>1</v>
      </c>
      <c r="Q1629" s="124"/>
      <c r="R1629" s="124"/>
      <c r="S1629" s="124"/>
      <c r="T1629" s="125"/>
      <c r="U1629" s="126" t="s">
        <v>697</v>
      </c>
      <c r="V1629" s="127" t="s">
        <v>1500</v>
      </c>
      <c r="W1629" s="129" t="str">
        <f t="shared" si="7"/>
        <v/>
      </c>
      <c r="X1629" s="129" t="str">
        <f t="shared" si="73"/>
        <v/>
      </c>
      <c r="Y1629" s="130" t="str">
        <f t="shared" si="95"/>
        <v>Chưa xác định</v>
      </c>
      <c r="Z1629" s="131" t="s">
        <v>3828</v>
      </c>
      <c r="AA1629" s="124"/>
      <c r="AB1629" s="132"/>
      <c r="AC1629" s="133"/>
      <c r="AD1629" s="134"/>
      <c r="AE1629" s="133"/>
      <c r="AF1629" s="135" t="str">
        <f t="array" ref="AF1629">xlookup($E:$E,'CLV2'!$A:$A,'CLV2'!E:E)</f>
        <v>2.VEGETABLES</v>
      </c>
      <c r="AG1629" s="135" t="str">
        <f t="shared" si="10"/>
        <v>Pack</v>
      </c>
      <c r="AH1629" s="136">
        <f t="shared" si="11"/>
        <v>0.25</v>
      </c>
      <c r="AI1629" s="137">
        <f t="array" ref="AI1629">XLOOKUP(E1629,'Đơn giá'!A:A,'Đơn giá'!D:D)</f>
        <v>13000</v>
      </c>
      <c r="AJ1629" s="138">
        <f t="shared" si="12"/>
        <v>13000</v>
      </c>
      <c r="AK1629" s="138">
        <f t="shared" si="13"/>
        <v>0</v>
      </c>
      <c r="AL1629" s="138">
        <f t="shared" si="14"/>
        <v>0</v>
      </c>
      <c r="AM1629" s="138">
        <f t="shared" si="15"/>
        <v>0</v>
      </c>
      <c r="AN1629" s="138">
        <f t="shared" si="16"/>
        <v>13000</v>
      </c>
      <c r="AO1629" s="139" t="str">
        <f t="array" ref="AO1629">XLOOKUP($D:$D,'DS ST'!$J:$J,'DS ST'!K:K)</f>
        <v>SC010667 - Đào Hồng Hiện</v>
      </c>
      <c r="AP1629" s="139" t="str">
        <f t="array" ref="AP1629">XLOOKUP($D:$D,'DS ST'!$J:$J,'DS ST'!L:L)</f>
        <v>Nguyễn Thị Cà</v>
      </c>
      <c r="AQ1629" s="139" t="str">
        <f t="array" ref="AQ1629">XLOOKUP($D:$D,'DS ST'!$J:$J,'DS ST'!M:M)</f>
        <v>HCM 035</v>
      </c>
      <c r="AR1629" s="140"/>
      <c r="AS1629" s="140"/>
      <c r="AT1629" s="135" t="str">
        <f t="array" ref="AT1629">xlookup($E:$E,'CLV2'!$A:$A,'CLV2'!$F:$F)</f>
        <v>3.LEAFY VEGGIES</v>
      </c>
      <c r="AU1629" s="135" t="str">
        <f t="array" ref="AU1629">xlookup($E:$E,'CLV2'!$A:$A,'CLV2'!$G:$G)</f>
        <v>4.Rau Ăn Lá Thông Dụng</v>
      </c>
      <c r="AV1629" s="142"/>
      <c r="AW1629" s="143"/>
      <c r="AX1629" s="144"/>
    </row>
    <row r="1630" ht="22.5" customHeight="1">
      <c r="A1630" s="113"/>
      <c r="B1630" s="114">
        <v>46237.0</v>
      </c>
      <c r="C1630" s="115" t="s">
        <v>722</v>
      </c>
      <c r="D1630" s="116" t="str">
        <f>VLOOKUP(C1630,'DS ST'!A:B,2,0)</f>
        <v>A193</v>
      </c>
      <c r="E1630" s="117">
        <v>11691.0</v>
      </c>
      <c r="F1630" s="115" t="s">
        <v>2708</v>
      </c>
      <c r="G1630" s="115" t="s">
        <v>116</v>
      </c>
      <c r="H1630" s="118">
        <v>3.0</v>
      </c>
      <c r="I1630" s="118">
        <v>2.0</v>
      </c>
      <c r="J1630" s="119">
        <f t="shared" si="4"/>
        <v>1</v>
      </c>
      <c r="K1630" s="115" t="s">
        <v>6193</v>
      </c>
      <c r="L1630" s="121" t="str">
        <f t="shared" si="5"/>
        <v>PT160846311691</v>
      </c>
      <c r="M1630" s="219" t="s">
        <v>6194</v>
      </c>
      <c r="N1630" s="122"/>
      <c r="O1630" s="122"/>
      <c r="P1630" s="119">
        <f t="shared" si="6"/>
        <v>1</v>
      </c>
      <c r="Q1630" s="124"/>
      <c r="R1630" s="124"/>
      <c r="S1630" s="124"/>
      <c r="T1630" s="125"/>
      <c r="U1630" s="126" t="s">
        <v>697</v>
      </c>
      <c r="V1630" s="127" t="s">
        <v>1500</v>
      </c>
      <c r="W1630" s="129" t="str">
        <f t="shared" si="7"/>
        <v/>
      </c>
      <c r="X1630" s="129" t="str">
        <f t="shared" si="73"/>
        <v/>
      </c>
      <c r="Y1630" s="130" t="str">
        <f t="shared" si="95"/>
        <v>Chưa xác định</v>
      </c>
      <c r="Z1630" s="131" t="s">
        <v>3828</v>
      </c>
      <c r="AA1630" s="124"/>
      <c r="AB1630" s="132"/>
      <c r="AC1630" s="133"/>
      <c r="AD1630" s="134"/>
      <c r="AE1630" s="133"/>
      <c r="AF1630" s="135" t="str">
        <f t="array" ref="AF1630">xlookup($E:$E,'CLV2'!$A:$A,'CLV2'!E:E)</f>
        <v>2.VEGETABLES</v>
      </c>
      <c r="AG1630" s="135" t="str">
        <f t="shared" si="10"/>
        <v>Pack</v>
      </c>
      <c r="AH1630" s="136">
        <f t="shared" si="11"/>
        <v>0.3333333333</v>
      </c>
      <c r="AI1630" s="137">
        <f t="array" ref="AI1630">XLOOKUP(E1630,'Đơn giá'!A:A,'Đơn giá'!D:D)</f>
        <v>11944</v>
      </c>
      <c r="AJ1630" s="138">
        <f t="shared" si="12"/>
        <v>11944</v>
      </c>
      <c r="AK1630" s="138">
        <f t="shared" si="13"/>
        <v>0</v>
      </c>
      <c r="AL1630" s="138">
        <f t="shared" si="14"/>
        <v>0</v>
      </c>
      <c r="AM1630" s="138">
        <f t="shared" si="15"/>
        <v>0</v>
      </c>
      <c r="AN1630" s="138">
        <f t="shared" si="16"/>
        <v>11944</v>
      </c>
      <c r="AO1630" s="139" t="str">
        <f t="array" ref="AO1630">XLOOKUP($D:$D,'DS ST'!$J:$J,'DS ST'!K:K)</f>
        <v>SC010667 - Đào Hồng Hiện</v>
      </c>
      <c r="AP1630" s="139" t="str">
        <f t="array" ref="AP1630">XLOOKUP($D:$D,'DS ST'!$J:$J,'DS ST'!L:L)</f>
        <v>Nguyễn Thị Cà</v>
      </c>
      <c r="AQ1630" s="139" t="str">
        <f t="array" ref="AQ1630">XLOOKUP($D:$D,'DS ST'!$J:$J,'DS ST'!M:M)</f>
        <v>HCM 035</v>
      </c>
      <c r="AR1630" s="140"/>
      <c r="AS1630" s="140"/>
      <c r="AT1630" s="135" t="str">
        <f t="array" ref="AT1630">xlookup($E:$E,'CLV2'!$A:$A,'CLV2'!$F:$F)</f>
        <v>3.ROOT VEGGIES</v>
      </c>
      <c r="AU1630" s="135" t="str">
        <f t="array" ref="AU1630">xlookup($E:$E,'CLV2'!$A:$A,'CLV2'!$G:$G)</f>
        <v>4.Các Loại Củ Khác</v>
      </c>
      <c r="AV1630" s="142"/>
      <c r="AW1630" s="143"/>
      <c r="AX1630" s="144"/>
    </row>
    <row r="1631" ht="22.5" customHeight="1">
      <c r="A1631" s="113"/>
      <c r="B1631" s="114">
        <v>46237.0</v>
      </c>
      <c r="C1631" s="115" t="s">
        <v>722</v>
      </c>
      <c r="D1631" s="116" t="str">
        <f>VLOOKUP(C1631,'DS ST'!A:B,2,0)</f>
        <v>A193</v>
      </c>
      <c r="E1631" s="117">
        <v>1101366.0</v>
      </c>
      <c r="F1631" s="115" t="s">
        <v>1804</v>
      </c>
      <c r="G1631" s="115" t="s">
        <v>104</v>
      </c>
      <c r="H1631" s="118">
        <v>4.0</v>
      </c>
      <c r="I1631" s="118">
        <v>3.96</v>
      </c>
      <c r="J1631" s="119">
        <f t="shared" si="4"/>
        <v>0.04</v>
      </c>
      <c r="K1631" s="115" t="s">
        <v>6193</v>
      </c>
      <c r="L1631" s="121" t="str">
        <f t="shared" si="5"/>
        <v>PT16084631101366</v>
      </c>
      <c r="M1631" s="219" t="s">
        <v>6194</v>
      </c>
      <c r="N1631" s="122">
        <v>0.040000000000000036</v>
      </c>
      <c r="O1631" s="122"/>
      <c r="P1631" s="119">
        <f t="shared" si="6"/>
        <v>0</v>
      </c>
      <c r="Q1631" s="124"/>
      <c r="R1631" s="124"/>
      <c r="S1631" s="124"/>
      <c r="T1631" s="125"/>
      <c r="U1631" s="126" t="s">
        <v>697</v>
      </c>
      <c r="V1631" s="127" t="s">
        <v>492</v>
      </c>
      <c r="W1631" s="129" t="str">
        <f t="shared" si="7"/>
        <v>Hao hụt</v>
      </c>
      <c r="X1631" s="129" t="str">
        <f t="shared" si="73"/>
        <v/>
      </c>
      <c r="Y1631" s="154" t="s">
        <v>499</v>
      </c>
      <c r="Z1631" s="131" t="s">
        <v>3828</v>
      </c>
      <c r="AA1631" s="124"/>
      <c r="AB1631" s="132"/>
      <c r="AC1631" s="133"/>
      <c r="AD1631" s="134"/>
      <c r="AE1631" s="133"/>
      <c r="AF1631" s="135" t="str">
        <f t="array" ref="AF1631">xlookup($E:$E,'CLV2'!$A:$A,'CLV2'!E:E)</f>
        <v>2.VEGETABLES</v>
      </c>
      <c r="AG1631" s="135" t="str">
        <f t="shared" si="10"/>
        <v>KG</v>
      </c>
      <c r="AH1631" s="136">
        <f t="shared" si="11"/>
        <v>0.01</v>
      </c>
      <c r="AI1631" s="137">
        <f t="array" ref="AI1631">XLOOKUP(E1631,'Đơn giá'!A:A,'Đơn giá'!D:D)</f>
        <v>55000</v>
      </c>
      <c r="AJ1631" s="138">
        <f t="shared" si="12"/>
        <v>2200</v>
      </c>
      <c r="AK1631" s="138">
        <f t="shared" si="13"/>
        <v>2200</v>
      </c>
      <c r="AL1631" s="138">
        <f t="shared" si="14"/>
        <v>0</v>
      </c>
      <c r="AM1631" s="138">
        <f t="shared" si="15"/>
        <v>0</v>
      </c>
      <c r="AN1631" s="138">
        <f t="shared" si="16"/>
        <v>0</v>
      </c>
      <c r="AO1631" s="139" t="str">
        <f t="array" ref="AO1631">XLOOKUP($D:$D,'DS ST'!$J:$J,'DS ST'!K:K)</f>
        <v>SC010667 - Đào Hồng Hiện</v>
      </c>
      <c r="AP1631" s="139" t="str">
        <f t="array" ref="AP1631">XLOOKUP($D:$D,'DS ST'!$J:$J,'DS ST'!L:L)</f>
        <v>Nguyễn Thị Cà</v>
      </c>
      <c r="AQ1631" s="139" t="str">
        <f t="array" ref="AQ1631">XLOOKUP($D:$D,'DS ST'!$J:$J,'DS ST'!M:M)</f>
        <v>HCM 035</v>
      </c>
      <c r="AR1631" s="140"/>
      <c r="AS1631" s="140"/>
      <c r="AT1631" s="135" t="str">
        <f t="array" ref="AT1631">xlookup($E:$E,'CLV2'!$A:$A,'CLV2'!$F:$F)</f>
        <v>3.LEAFY VEGGIES</v>
      </c>
      <c r="AU1631" s="135" t="str">
        <f t="array" ref="AU1631">xlookup($E:$E,'CLV2'!$A:$A,'CLV2'!$G:$G)</f>
        <v>4.Rau Ăn Bông</v>
      </c>
      <c r="AV1631" s="142"/>
      <c r="AW1631" s="143"/>
      <c r="AX1631" s="144"/>
    </row>
    <row r="1632" ht="22.5" customHeight="1">
      <c r="A1632" s="113"/>
      <c r="B1632" s="114">
        <v>46237.0</v>
      </c>
      <c r="C1632" s="115" t="s">
        <v>750</v>
      </c>
      <c r="D1632" s="116" t="str">
        <f>VLOOKUP(C1632,'DS ST'!A:B,2,0)</f>
        <v>A203</v>
      </c>
      <c r="E1632" s="117">
        <v>1101079.0</v>
      </c>
      <c r="F1632" s="115" t="s">
        <v>2047</v>
      </c>
      <c r="G1632" s="115" t="s">
        <v>104</v>
      </c>
      <c r="H1632" s="118">
        <v>3.1</v>
      </c>
      <c r="I1632" s="118">
        <v>3.02</v>
      </c>
      <c r="J1632" s="119">
        <f t="shared" si="4"/>
        <v>0.08</v>
      </c>
      <c r="K1632" s="115" t="s">
        <v>6195</v>
      </c>
      <c r="L1632" s="121" t="str">
        <f t="shared" si="5"/>
        <v>PT16084611101079</v>
      </c>
      <c r="M1632" s="219" t="s">
        <v>6196</v>
      </c>
      <c r="N1632" s="122">
        <v>0.08000000000000007</v>
      </c>
      <c r="O1632" s="122"/>
      <c r="P1632" s="119">
        <f t="shared" si="6"/>
        <v>0</v>
      </c>
      <c r="Q1632" s="124"/>
      <c r="R1632" s="124"/>
      <c r="S1632" s="124"/>
      <c r="T1632" s="125"/>
      <c r="U1632" s="126" t="s">
        <v>697</v>
      </c>
      <c r="V1632" s="127" t="s">
        <v>492</v>
      </c>
      <c r="W1632" s="129" t="str">
        <f t="shared" si="7"/>
        <v>Hao hụt</v>
      </c>
      <c r="X1632" s="129" t="str">
        <f t="shared" si="73"/>
        <v/>
      </c>
      <c r="Y1632" s="154" t="s">
        <v>499</v>
      </c>
      <c r="Z1632" s="131" t="s">
        <v>3828</v>
      </c>
      <c r="AA1632" s="124"/>
      <c r="AB1632" s="132"/>
      <c r="AC1632" s="133"/>
      <c r="AD1632" s="134"/>
      <c r="AE1632" s="133"/>
      <c r="AF1632" s="135" t="str">
        <f t="array" ref="AF1632">xlookup($E:$E,'CLV2'!$A:$A,'CLV2'!E:E)</f>
        <v>2.FRUITS</v>
      </c>
      <c r="AG1632" s="135" t="str">
        <f t="shared" si="10"/>
        <v>KG</v>
      </c>
      <c r="AH1632" s="136">
        <f t="shared" si="11"/>
        <v>0.02580645161</v>
      </c>
      <c r="AI1632" s="137">
        <f t="array" ref="AI1632">XLOOKUP(E1632,'Đơn giá'!A:A,'Đơn giá'!D:D)</f>
        <v>69416</v>
      </c>
      <c r="AJ1632" s="138">
        <f t="shared" si="12"/>
        <v>5553.28</v>
      </c>
      <c r="AK1632" s="138">
        <f t="shared" si="13"/>
        <v>5553.28</v>
      </c>
      <c r="AL1632" s="138">
        <f t="shared" si="14"/>
        <v>0</v>
      </c>
      <c r="AM1632" s="138">
        <f t="shared" si="15"/>
        <v>0</v>
      </c>
      <c r="AN1632" s="138">
        <f t="shared" si="16"/>
        <v>0</v>
      </c>
      <c r="AO1632" s="139" t="str">
        <f t="array" ref="AO1632">XLOOKUP($D:$D,'DS ST'!$J:$J,'DS ST'!K:K)</f>
        <v>SC005218 - Đặng Đăng Khoa</v>
      </c>
      <c r="AP1632" s="139" t="str">
        <f t="array" ref="AP1632">XLOOKUP($D:$D,'DS ST'!$J:$J,'DS ST'!L:L)</f>
        <v>Nguyễn Thị Cà</v>
      </c>
      <c r="AQ1632" s="139" t="str">
        <f t="array" ref="AQ1632">XLOOKUP($D:$D,'DS ST'!$J:$J,'DS ST'!M:M)</f>
        <v>HCM 036</v>
      </c>
      <c r="AR1632" s="140"/>
      <c r="AS1632" s="140"/>
      <c r="AT1632" s="135" t="str">
        <f t="array" ref="AT1632">xlookup($E:$E,'CLV2'!$A:$A,'CLV2'!$F:$F)</f>
        <v>3.LOCAL FRUITS</v>
      </c>
      <c r="AU1632" s="135" t="str">
        <f t="array" ref="AU1632">xlookup($E:$E,'CLV2'!$A:$A,'CLV2'!$G:$G)</f>
        <v>4.Bơ</v>
      </c>
      <c r="AV1632" s="142"/>
      <c r="AW1632" s="143"/>
      <c r="AX1632" s="144"/>
    </row>
    <row r="1633" ht="22.5" customHeight="1">
      <c r="A1633" s="113"/>
      <c r="B1633" s="114">
        <v>46237.0</v>
      </c>
      <c r="C1633" s="115" t="s">
        <v>750</v>
      </c>
      <c r="D1633" s="116" t="str">
        <f>VLOOKUP(C1633,'DS ST'!A:B,2,0)</f>
        <v>A203</v>
      </c>
      <c r="E1633" s="117">
        <v>1101302.0</v>
      </c>
      <c r="F1633" s="115" t="s">
        <v>944</v>
      </c>
      <c r="G1633" s="115" t="s">
        <v>104</v>
      </c>
      <c r="H1633" s="118">
        <v>8.0</v>
      </c>
      <c r="I1633" s="118">
        <v>7.92</v>
      </c>
      <c r="J1633" s="119">
        <f t="shared" si="4"/>
        <v>0.08</v>
      </c>
      <c r="K1633" s="115" t="s">
        <v>6195</v>
      </c>
      <c r="L1633" s="121" t="str">
        <f t="shared" si="5"/>
        <v>PT16084611101302</v>
      </c>
      <c r="M1633" s="219" t="s">
        <v>6196</v>
      </c>
      <c r="N1633" s="122">
        <v>0.08000000000000007</v>
      </c>
      <c r="O1633" s="122"/>
      <c r="P1633" s="119">
        <f t="shared" si="6"/>
        <v>0</v>
      </c>
      <c r="Q1633" s="124"/>
      <c r="R1633" s="124"/>
      <c r="S1633" s="124"/>
      <c r="T1633" s="125"/>
      <c r="U1633" s="126" t="s">
        <v>697</v>
      </c>
      <c r="V1633" s="127" t="s">
        <v>492</v>
      </c>
      <c r="W1633" s="129" t="str">
        <f t="shared" si="7"/>
        <v>Hao hụt</v>
      </c>
      <c r="X1633" s="129" t="str">
        <f t="shared" si="73"/>
        <v/>
      </c>
      <c r="Y1633" s="154" t="s">
        <v>499</v>
      </c>
      <c r="Z1633" s="131" t="s">
        <v>3828</v>
      </c>
      <c r="AA1633" s="124"/>
      <c r="AB1633" s="132"/>
      <c r="AC1633" s="133"/>
      <c r="AD1633" s="134"/>
      <c r="AE1633" s="133"/>
      <c r="AF1633" s="135" t="str">
        <f t="array" ref="AF1633">xlookup($E:$E,'CLV2'!$A:$A,'CLV2'!E:E)</f>
        <v>2.FRUITS</v>
      </c>
      <c r="AG1633" s="135" t="str">
        <f t="shared" si="10"/>
        <v>KG</v>
      </c>
      <c r="AH1633" s="136">
        <f t="shared" si="11"/>
        <v>0.01</v>
      </c>
      <c r="AI1633" s="137">
        <f t="array" ref="AI1633">XLOOKUP(E1633,'Đơn giá'!A:A,'Đơn giá'!D:D)</f>
        <v>17500</v>
      </c>
      <c r="AJ1633" s="138">
        <f t="shared" si="12"/>
        <v>1400</v>
      </c>
      <c r="AK1633" s="138">
        <f t="shared" si="13"/>
        <v>1400</v>
      </c>
      <c r="AL1633" s="138">
        <f t="shared" si="14"/>
        <v>0</v>
      </c>
      <c r="AM1633" s="138">
        <f t="shared" si="15"/>
        <v>0</v>
      </c>
      <c r="AN1633" s="138">
        <f t="shared" si="16"/>
        <v>0</v>
      </c>
      <c r="AO1633" s="139" t="str">
        <f t="array" ref="AO1633">XLOOKUP($D:$D,'DS ST'!$J:$J,'DS ST'!K:K)</f>
        <v>SC005218 - Đặng Đăng Khoa</v>
      </c>
      <c r="AP1633" s="139" t="str">
        <f t="array" ref="AP1633">XLOOKUP($D:$D,'DS ST'!$J:$J,'DS ST'!L:L)</f>
        <v>Nguyễn Thị Cà</v>
      </c>
      <c r="AQ1633" s="139" t="str">
        <f t="array" ref="AQ1633">XLOOKUP($D:$D,'DS ST'!$J:$J,'DS ST'!M:M)</f>
        <v>HCM 036</v>
      </c>
      <c r="AR1633" s="140"/>
      <c r="AS1633" s="140"/>
      <c r="AT1633" s="135" t="str">
        <f t="array" ref="AT1633">xlookup($E:$E,'CLV2'!$A:$A,'CLV2'!$F:$F)</f>
        <v>3.LOCAL FRUITS</v>
      </c>
      <c r="AU1633" s="135" t="str">
        <f t="array" ref="AU1633">xlookup($E:$E,'CLV2'!$A:$A,'CLV2'!$G:$G)</f>
        <v>4.Chuối</v>
      </c>
      <c r="AV1633" s="142"/>
      <c r="AW1633" s="143"/>
      <c r="AX1633" s="144"/>
    </row>
    <row r="1634" ht="22.5" customHeight="1">
      <c r="A1634" s="113"/>
      <c r="B1634" s="114">
        <v>46237.0</v>
      </c>
      <c r="C1634" s="115" t="s">
        <v>750</v>
      </c>
      <c r="D1634" s="116" t="str">
        <f>VLOOKUP(C1634,'DS ST'!A:B,2,0)</f>
        <v>A203</v>
      </c>
      <c r="E1634" s="117">
        <v>1101592.0</v>
      </c>
      <c r="F1634" s="115" t="s">
        <v>1161</v>
      </c>
      <c r="G1634" s="115" t="s">
        <v>104</v>
      </c>
      <c r="H1634" s="118">
        <v>9.7</v>
      </c>
      <c r="I1634" s="118">
        <v>9.52</v>
      </c>
      <c r="J1634" s="119">
        <f t="shared" si="4"/>
        <v>0.18</v>
      </c>
      <c r="K1634" s="115" t="s">
        <v>6195</v>
      </c>
      <c r="L1634" s="121" t="str">
        <f t="shared" si="5"/>
        <v>PT16084611101592</v>
      </c>
      <c r="M1634" s="219" t="s">
        <v>6196</v>
      </c>
      <c r="N1634" s="122">
        <v>0.17999999999999972</v>
      </c>
      <c r="O1634" s="122"/>
      <c r="P1634" s="119">
        <f t="shared" si="6"/>
        <v>0</v>
      </c>
      <c r="Q1634" s="124"/>
      <c r="R1634" s="124"/>
      <c r="S1634" s="124"/>
      <c r="T1634" s="125"/>
      <c r="U1634" s="126" t="s">
        <v>697</v>
      </c>
      <c r="V1634" s="127" t="s">
        <v>492</v>
      </c>
      <c r="W1634" s="129" t="str">
        <f t="shared" si="7"/>
        <v>Hao hụt</v>
      </c>
      <c r="X1634" s="129" t="str">
        <f t="shared" si="73"/>
        <v/>
      </c>
      <c r="Y1634" s="154" t="s">
        <v>499</v>
      </c>
      <c r="Z1634" s="131" t="s">
        <v>3828</v>
      </c>
      <c r="AA1634" s="124"/>
      <c r="AB1634" s="132"/>
      <c r="AC1634" s="133"/>
      <c r="AD1634" s="134"/>
      <c r="AE1634" s="133"/>
      <c r="AF1634" s="135" t="str">
        <f t="array" ref="AF1634">xlookup($E:$E,'CLV2'!$A:$A,'CLV2'!E:E)</f>
        <v>2.FRUITS</v>
      </c>
      <c r="AG1634" s="135" t="str">
        <f t="shared" si="10"/>
        <v>KG</v>
      </c>
      <c r="AH1634" s="136">
        <f t="shared" si="11"/>
        <v>0.01855670103</v>
      </c>
      <c r="AI1634" s="137">
        <f t="array" ref="AI1634">XLOOKUP(E1634,'Đơn giá'!A:A,'Đơn giá'!D:D)</f>
        <v>73000</v>
      </c>
      <c r="AJ1634" s="138">
        <f t="shared" si="12"/>
        <v>13140</v>
      </c>
      <c r="AK1634" s="138">
        <f t="shared" si="13"/>
        <v>13140</v>
      </c>
      <c r="AL1634" s="138">
        <f t="shared" si="14"/>
        <v>0</v>
      </c>
      <c r="AM1634" s="138">
        <f t="shared" si="15"/>
        <v>0</v>
      </c>
      <c r="AN1634" s="138">
        <f t="shared" si="16"/>
        <v>0</v>
      </c>
      <c r="AO1634" s="139" t="str">
        <f t="array" ref="AO1634">XLOOKUP($D:$D,'DS ST'!$J:$J,'DS ST'!K:K)</f>
        <v>SC005218 - Đặng Đăng Khoa</v>
      </c>
      <c r="AP1634" s="139" t="str">
        <f t="array" ref="AP1634">XLOOKUP($D:$D,'DS ST'!$J:$J,'DS ST'!L:L)</f>
        <v>Nguyễn Thị Cà</v>
      </c>
      <c r="AQ1634" s="139" t="str">
        <f t="array" ref="AQ1634">XLOOKUP($D:$D,'DS ST'!$J:$J,'DS ST'!M:M)</f>
        <v>HCM 036</v>
      </c>
      <c r="AR1634" s="140"/>
      <c r="AS1634" s="140"/>
      <c r="AT1634" s="135" t="str">
        <f t="array" ref="AT1634">xlookup($E:$E,'CLV2'!$A:$A,'CLV2'!$F:$F)</f>
        <v>3.LOCAL FRUITS</v>
      </c>
      <c r="AU1634" s="135" t="str">
        <f t="array" ref="AU1634">xlookup($E:$E,'CLV2'!$A:$A,'CLV2'!$G:$G)</f>
        <v>4.Sầu Riêng</v>
      </c>
      <c r="AV1634" s="142"/>
      <c r="AW1634" s="143"/>
      <c r="AX1634" s="144"/>
    </row>
    <row r="1635" ht="22.5" customHeight="1">
      <c r="A1635" s="113"/>
      <c r="B1635" s="114">
        <v>46237.0</v>
      </c>
      <c r="C1635" s="115" t="s">
        <v>781</v>
      </c>
      <c r="D1635" s="116" t="str">
        <f>VLOOKUP(C1635,'DS ST'!A:B,2,0)</f>
        <v>A223</v>
      </c>
      <c r="E1635" s="117">
        <v>10488.0</v>
      </c>
      <c r="F1635" s="115" t="s">
        <v>1731</v>
      </c>
      <c r="G1635" s="115" t="s">
        <v>275</v>
      </c>
      <c r="H1635" s="118">
        <v>5.0</v>
      </c>
      <c r="I1635" s="118">
        <v>3.0</v>
      </c>
      <c r="J1635" s="119">
        <f t="shared" si="4"/>
        <v>2</v>
      </c>
      <c r="K1635" s="115" t="s">
        <v>6197</v>
      </c>
      <c r="L1635" s="121" t="str">
        <f t="shared" si="5"/>
        <v>PT160845910488</v>
      </c>
      <c r="M1635" s="219" t="s">
        <v>6198</v>
      </c>
      <c r="N1635" s="122"/>
      <c r="O1635" s="122"/>
      <c r="P1635" s="119">
        <f t="shared" si="6"/>
        <v>2</v>
      </c>
      <c r="Q1635" s="124"/>
      <c r="R1635" s="124"/>
      <c r="S1635" s="124"/>
      <c r="T1635" s="125"/>
      <c r="U1635" s="126" t="s">
        <v>697</v>
      </c>
      <c r="V1635" s="127" t="s">
        <v>1500</v>
      </c>
      <c r="W1635" s="129" t="str">
        <f t="shared" si="7"/>
        <v/>
      </c>
      <c r="X1635" s="129" t="str">
        <f t="shared" si="73"/>
        <v/>
      </c>
      <c r="Y1635" s="130" t="str">
        <f t="shared" ref="Y1635:Y1637" si="96">IF(N(P1635)&lt;=0,"",IF(OR(T1635="Hình KDB",T1635="Hình tele",ISNUMBER(SEARCH("Hình KDB",T1635)),ISNUMBER(SEARCH("Hình tele",T1635)),ISNUMBER(SEARCH("sai code",T1635)),ISNUMBER(SEARCH("Thiếu kiện",U1635))),"Kho rau",IF(AND(T1635&lt;&gt;"Hình KDB",T1635&lt;&gt;"Hình tele"),"Chưa xác định",IF(N(O1635)&gt;0,IF(OR(T1635="Hình KDB",T1635="Hình tele",ISNUMBER(SEARCH("Hình KDB",T1635)),ISNUMBER(SEARCH("Hình tele",T1635)),ISNUMBER(SEARCH("sai code",T1635)),ISNUMBER(SEARCH("Thiếu kiện",U1635))),"Kho rau","Chưa xác định"),IF(OR(T1635="Hình KDB",T1635="Hình tele",ISNUMBER(SEARCH("Hình KDB",T1635)),ISNUMBER(SEARCH("Hình tele",T1635)),ISNUMBER(SEARCH("sai code",T1635)),ISNUMBER(SEARCH("Thiếu kiện",U1635))),"Kho rau",IF(V1635="Chưa xác định","Chưa xác định",IF(OR(V1635="DC giao thiếu",V1635="TX giao thiếu kiện",V1635="Hàng không đạt CL"),"Kho rau","")))))))</f>
        <v>Chưa xác định</v>
      </c>
      <c r="Z1635" s="131" t="s">
        <v>3828</v>
      </c>
      <c r="AA1635" s="124"/>
      <c r="AB1635" s="132"/>
      <c r="AC1635" s="133"/>
      <c r="AD1635" s="134"/>
      <c r="AE1635" s="133"/>
      <c r="AF1635" s="135" t="str">
        <f t="array" ref="AF1635">xlookup($E:$E,'CLV2'!$A:$A,'CLV2'!E:E)</f>
        <v>2.VEGETABLES</v>
      </c>
      <c r="AG1635" s="135" t="str">
        <f t="shared" si="10"/>
        <v>Pack</v>
      </c>
      <c r="AH1635" s="136">
        <f t="shared" si="11"/>
        <v>0.4</v>
      </c>
      <c r="AI1635" s="137">
        <f t="array" ref="AI1635">XLOOKUP(E1635,'Đơn giá'!A:A,'Đơn giá'!D:D)</f>
        <v>6500</v>
      </c>
      <c r="AJ1635" s="138">
        <f t="shared" si="12"/>
        <v>13000</v>
      </c>
      <c r="AK1635" s="138">
        <f t="shared" si="13"/>
        <v>0</v>
      </c>
      <c r="AL1635" s="138">
        <f t="shared" si="14"/>
        <v>0</v>
      </c>
      <c r="AM1635" s="138">
        <f t="shared" si="15"/>
        <v>0</v>
      </c>
      <c r="AN1635" s="138">
        <f t="shared" si="16"/>
        <v>13000</v>
      </c>
      <c r="AO1635" s="139" t="str">
        <f t="array" ref="AO1635">XLOOKUP($D:$D,'DS ST'!$J:$J,'DS ST'!K:K)</f>
        <v/>
      </c>
      <c r="AP1635" s="139" t="str">
        <f t="array" ref="AP1635">XLOOKUP($D:$D,'DS ST'!$J:$J,'DS ST'!L:L)</f>
        <v/>
      </c>
      <c r="AQ1635" s="139" t="str">
        <f t="array" ref="AQ1635">XLOOKUP($D:$D,'DS ST'!$J:$J,'DS ST'!M:M)</f>
        <v/>
      </c>
      <c r="AR1635" s="140"/>
      <c r="AS1635" s="140"/>
      <c r="AT1635" s="135" t="str">
        <f t="array" ref="AT1635">xlookup($E:$E,'CLV2'!$A:$A,'CLV2'!$F:$F)</f>
        <v>3.HERBS</v>
      </c>
      <c r="AU1635" s="135" t="str">
        <f t="array" ref="AU1635">xlookup($E:$E,'CLV2'!$A:$A,'CLV2'!$G:$G)</f>
        <v>4.Rau Thơm, Rau Nêm</v>
      </c>
      <c r="AV1635" s="142"/>
      <c r="AW1635" s="143"/>
      <c r="AX1635" s="144"/>
    </row>
    <row r="1636" ht="22.5" customHeight="1">
      <c r="A1636" s="113"/>
      <c r="B1636" s="114">
        <v>46237.0</v>
      </c>
      <c r="C1636" s="115" t="s">
        <v>781</v>
      </c>
      <c r="D1636" s="116" t="str">
        <f>VLOOKUP(C1636,'DS ST'!A:B,2,0)</f>
        <v>A223</v>
      </c>
      <c r="E1636" s="117">
        <v>10704.0</v>
      </c>
      <c r="F1636" s="115" t="s">
        <v>578</v>
      </c>
      <c r="G1636" s="115" t="s">
        <v>29</v>
      </c>
      <c r="H1636" s="118">
        <v>4.0</v>
      </c>
      <c r="I1636" s="118">
        <v>0.0</v>
      </c>
      <c r="J1636" s="119">
        <f t="shared" si="4"/>
        <v>4</v>
      </c>
      <c r="K1636" s="115" t="s">
        <v>6197</v>
      </c>
      <c r="L1636" s="121" t="str">
        <f t="shared" si="5"/>
        <v>PT160845910704</v>
      </c>
      <c r="M1636" s="219" t="s">
        <v>6198</v>
      </c>
      <c r="N1636" s="122"/>
      <c r="O1636" s="122"/>
      <c r="P1636" s="119">
        <f t="shared" si="6"/>
        <v>4</v>
      </c>
      <c r="Q1636" s="124"/>
      <c r="R1636" s="124"/>
      <c r="S1636" s="124"/>
      <c r="T1636" s="125"/>
      <c r="U1636" s="126" t="s">
        <v>697</v>
      </c>
      <c r="V1636" s="127" t="s">
        <v>1500</v>
      </c>
      <c r="W1636" s="129" t="str">
        <f t="shared" si="7"/>
        <v/>
      </c>
      <c r="X1636" s="129" t="str">
        <f t="shared" si="73"/>
        <v/>
      </c>
      <c r="Y1636" s="130" t="str">
        <f t="shared" si="96"/>
        <v>Chưa xác định</v>
      </c>
      <c r="Z1636" s="131" t="s">
        <v>3828</v>
      </c>
      <c r="AA1636" s="124"/>
      <c r="AB1636" s="132"/>
      <c r="AC1636" s="133"/>
      <c r="AD1636" s="134"/>
      <c r="AE1636" s="133"/>
      <c r="AF1636" s="135" t="str">
        <f t="array" ref="AF1636">xlookup($E:$E,'CLV2'!$A:$A,'CLV2'!E:E)</f>
        <v>2.VEGETABLES</v>
      </c>
      <c r="AG1636" s="135" t="str">
        <f t="shared" si="10"/>
        <v>Pack</v>
      </c>
      <c r="AH1636" s="136">
        <f t="shared" si="11"/>
        <v>1</v>
      </c>
      <c r="AI1636" s="137">
        <f t="array" ref="AI1636">XLOOKUP(E1636,'Đơn giá'!A:A,'Đơn giá'!D:D)</f>
        <v>15000</v>
      </c>
      <c r="AJ1636" s="138">
        <f t="shared" si="12"/>
        <v>60000</v>
      </c>
      <c r="AK1636" s="138">
        <f t="shared" si="13"/>
        <v>0</v>
      </c>
      <c r="AL1636" s="138">
        <f t="shared" si="14"/>
        <v>0</v>
      </c>
      <c r="AM1636" s="138">
        <f t="shared" si="15"/>
        <v>0</v>
      </c>
      <c r="AN1636" s="138">
        <f t="shared" si="16"/>
        <v>60000</v>
      </c>
      <c r="AO1636" s="139" t="str">
        <f t="array" ref="AO1636">XLOOKUP($D:$D,'DS ST'!$J:$J,'DS ST'!K:K)</f>
        <v/>
      </c>
      <c r="AP1636" s="139" t="str">
        <f t="array" ref="AP1636">XLOOKUP($D:$D,'DS ST'!$J:$J,'DS ST'!L:L)</f>
        <v/>
      </c>
      <c r="AQ1636" s="139" t="str">
        <f t="array" ref="AQ1636">XLOOKUP($D:$D,'DS ST'!$J:$J,'DS ST'!M:M)</f>
        <v/>
      </c>
      <c r="AR1636" s="140"/>
      <c r="AS1636" s="140"/>
      <c r="AT1636" s="135" t="str">
        <f t="array" ref="AT1636">xlookup($E:$E,'CLV2'!$A:$A,'CLV2'!$F:$F)</f>
        <v>3.LEAFY VEGGIES</v>
      </c>
      <c r="AU1636" s="135" t="str">
        <f t="array" ref="AU1636">xlookup($E:$E,'CLV2'!$A:$A,'CLV2'!$G:$G)</f>
        <v>4.Rau Ăn Lá Thông Dụng</v>
      </c>
      <c r="AV1636" s="142"/>
      <c r="AW1636" s="143"/>
      <c r="AX1636" s="144"/>
    </row>
    <row r="1637" ht="22.5" customHeight="1">
      <c r="A1637" s="113"/>
      <c r="B1637" s="114">
        <v>46237.0</v>
      </c>
      <c r="C1637" s="115" t="s">
        <v>781</v>
      </c>
      <c r="D1637" s="116" t="str">
        <f>VLOOKUP(C1637,'DS ST'!A:B,2,0)</f>
        <v>A223</v>
      </c>
      <c r="E1637" s="117">
        <v>10901.0</v>
      </c>
      <c r="F1637" s="115" t="s">
        <v>736</v>
      </c>
      <c r="G1637" s="115" t="s">
        <v>29</v>
      </c>
      <c r="H1637" s="118">
        <v>4.0</v>
      </c>
      <c r="I1637" s="118">
        <v>3.0</v>
      </c>
      <c r="J1637" s="119">
        <f t="shared" si="4"/>
        <v>1</v>
      </c>
      <c r="K1637" s="115" t="s">
        <v>6197</v>
      </c>
      <c r="L1637" s="121" t="str">
        <f t="shared" si="5"/>
        <v>PT160845910901</v>
      </c>
      <c r="M1637" s="219" t="s">
        <v>6198</v>
      </c>
      <c r="N1637" s="122"/>
      <c r="O1637" s="122"/>
      <c r="P1637" s="119">
        <f t="shared" si="6"/>
        <v>1</v>
      </c>
      <c r="Q1637" s="124"/>
      <c r="R1637" s="124"/>
      <c r="S1637" s="124"/>
      <c r="T1637" s="125"/>
      <c r="U1637" s="126" t="s">
        <v>697</v>
      </c>
      <c r="V1637" s="127" t="s">
        <v>1500</v>
      </c>
      <c r="W1637" s="129" t="str">
        <f t="shared" si="7"/>
        <v/>
      </c>
      <c r="X1637" s="129" t="str">
        <f t="shared" si="73"/>
        <v/>
      </c>
      <c r="Y1637" s="130" t="str">
        <f t="shared" si="96"/>
        <v>Chưa xác định</v>
      </c>
      <c r="Z1637" s="131" t="s">
        <v>3828</v>
      </c>
      <c r="AA1637" s="124"/>
      <c r="AB1637" s="132"/>
      <c r="AC1637" s="133"/>
      <c r="AD1637" s="134"/>
      <c r="AE1637" s="133"/>
      <c r="AF1637" s="135" t="str">
        <f t="array" ref="AF1637">xlookup($E:$E,'CLV2'!$A:$A,'CLV2'!E:E)</f>
        <v>2.VEGETABLES</v>
      </c>
      <c r="AG1637" s="135" t="str">
        <f t="shared" si="10"/>
        <v>Pack</v>
      </c>
      <c r="AH1637" s="136">
        <f t="shared" si="11"/>
        <v>0.25</v>
      </c>
      <c r="AI1637" s="137">
        <f t="array" ref="AI1637">XLOOKUP(E1637,'Đơn giá'!A:A,'Đơn giá'!D:D)</f>
        <v>9000</v>
      </c>
      <c r="AJ1637" s="138">
        <f t="shared" si="12"/>
        <v>9000</v>
      </c>
      <c r="AK1637" s="138">
        <f t="shared" si="13"/>
        <v>0</v>
      </c>
      <c r="AL1637" s="138">
        <f t="shared" si="14"/>
        <v>0</v>
      </c>
      <c r="AM1637" s="138">
        <f t="shared" si="15"/>
        <v>0</v>
      </c>
      <c r="AN1637" s="138">
        <f t="shared" si="16"/>
        <v>9000</v>
      </c>
      <c r="AO1637" s="139" t="str">
        <f t="array" ref="AO1637">XLOOKUP($D:$D,'DS ST'!$J:$J,'DS ST'!K:K)</f>
        <v/>
      </c>
      <c r="AP1637" s="139" t="str">
        <f t="array" ref="AP1637">XLOOKUP($D:$D,'DS ST'!$J:$J,'DS ST'!L:L)</f>
        <v/>
      </c>
      <c r="AQ1637" s="139" t="str">
        <f t="array" ref="AQ1637">XLOOKUP($D:$D,'DS ST'!$J:$J,'DS ST'!M:M)</f>
        <v/>
      </c>
      <c r="AR1637" s="140"/>
      <c r="AS1637" s="140"/>
      <c r="AT1637" s="135" t="str">
        <f t="array" ref="AT1637">xlookup($E:$E,'CLV2'!$A:$A,'CLV2'!$F:$F)</f>
        <v>3.LEAFY VEGGIES</v>
      </c>
      <c r="AU1637" s="135" t="str">
        <f t="array" ref="AU1637">xlookup($E:$E,'CLV2'!$A:$A,'CLV2'!$G:$G)</f>
        <v>4.Rau Cải</v>
      </c>
      <c r="AV1637" s="142"/>
      <c r="AW1637" s="143"/>
      <c r="AX1637" s="144"/>
    </row>
    <row r="1638" ht="22.5" customHeight="1">
      <c r="A1638" s="113"/>
      <c r="B1638" s="114">
        <v>46237.0</v>
      </c>
      <c r="C1638" s="115" t="s">
        <v>781</v>
      </c>
      <c r="D1638" s="116" t="str">
        <f>VLOOKUP(C1638,'DS ST'!A:B,2,0)</f>
        <v>A223</v>
      </c>
      <c r="E1638" s="117">
        <v>1100271.0</v>
      </c>
      <c r="F1638" s="115" t="s">
        <v>909</v>
      </c>
      <c r="G1638" s="115" t="s">
        <v>104</v>
      </c>
      <c r="H1638" s="118">
        <v>3.0</v>
      </c>
      <c r="I1638" s="118">
        <v>2.68</v>
      </c>
      <c r="J1638" s="119">
        <f t="shared" si="4"/>
        <v>0.32</v>
      </c>
      <c r="K1638" s="115" t="s">
        <v>6197</v>
      </c>
      <c r="L1638" s="121" t="str">
        <f t="shared" si="5"/>
        <v>PT16084591100271</v>
      </c>
      <c r="M1638" s="219" t="s">
        <v>6198</v>
      </c>
      <c r="N1638" s="122">
        <v>0.31999999999999984</v>
      </c>
      <c r="O1638" s="122"/>
      <c r="P1638" s="119">
        <f t="shared" si="6"/>
        <v>0</v>
      </c>
      <c r="Q1638" s="124"/>
      <c r="R1638" s="124"/>
      <c r="S1638" s="124"/>
      <c r="T1638" s="125"/>
      <c r="U1638" s="126" t="s">
        <v>697</v>
      </c>
      <c r="V1638" s="127" t="s">
        <v>492</v>
      </c>
      <c r="W1638" s="129" t="str">
        <f t="shared" si="7"/>
        <v>Hao hụt</v>
      </c>
      <c r="X1638" s="129" t="str">
        <f t="shared" si="73"/>
        <v/>
      </c>
      <c r="Y1638" s="154" t="s">
        <v>499</v>
      </c>
      <c r="Z1638" s="131" t="s">
        <v>3828</v>
      </c>
      <c r="AA1638" s="124"/>
      <c r="AB1638" s="132"/>
      <c r="AC1638" s="133"/>
      <c r="AD1638" s="134"/>
      <c r="AE1638" s="133"/>
      <c r="AF1638" s="135" t="str">
        <f t="array" ref="AF1638">xlookup($E:$E,'CLV2'!$A:$A,'CLV2'!E:E)</f>
        <v>2.FRUITS</v>
      </c>
      <c r="AG1638" s="135" t="str">
        <f t="shared" si="10"/>
        <v>KG</v>
      </c>
      <c r="AH1638" s="136">
        <f t="shared" si="11"/>
        <v>0.1066666667</v>
      </c>
      <c r="AI1638" s="137">
        <f t="array" ref="AI1638">XLOOKUP(E1638,'Đơn giá'!A:A,'Đơn giá'!D:D)</f>
        <v>42000</v>
      </c>
      <c r="AJ1638" s="138">
        <f t="shared" si="12"/>
        <v>13440</v>
      </c>
      <c r="AK1638" s="138">
        <f t="shared" si="13"/>
        <v>13440</v>
      </c>
      <c r="AL1638" s="138">
        <f t="shared" si="14"/>
        <v>0</v>
      </c>
      <c r="AM1638" s="138">
        <f t="shared" si="15"/>
        <v>0</v>
      </c>
      <c r="AN1638" s="138">
        <f t="shared" si="16"/>
        <v>0</v>
      </c>
      <c r="AO1638" s="139" t="str">
        <f t="array" ref="AO1638">XLOOKUP($D:$D,'DS ST'!$J:$J,'DS ST'!K:K)</f>
        <v/>
      </c>
      <c r="AP1638" s="139" t="str">
        <f t="array" ref="AP1638">XLOOKUP($D:$D,'DS ST'!$J:$J,'DS ST'!L:L)</f>
        <v/>
      </c>
      <c r="AQ1638" s="139" t="str">
        <f t="array" ref="AQ1638">XLOOKUP($D:$D,'DS ST'!$J:$J,'DS ST'!M:M)</f>
        <v/>
      </c>
      <c r="AR1638" s="140"/>
      <c r="AS1638" s="140"/>
      <c r="AT1638" s="135" t="str">
        <f t="array" ref="AT1638">xlookup($E:$E,'CLV2'!$A:$A,'CLV2'!$F:$F)</f>
        <v>3.LOCAL FRUITS</v>
      </c>
      <c r="AU1638" s="135" t="str">
        <f t="array" ref="AU1638">xlookup($E:$E,'CLV2'!$A:$A,'CLV2'!$G:$G)</f>
        <v>4.Xoài</v>
      </c>
      <c r="AV1638" s="142"/>
      <c r="AW1638" s="143"/>
      <c r="AX1638" s="144"/>
    </row>
    <row r="1639" ht="22.5" customHeight="1">
      <c r="A1639" s="113"/>
      <c r="B1639" s="114">
        <v>46237.0</v>
      </c>
      <c r="C1639" s="115" t="s">
        <v>781</v>
      </c>
      <c r="D1639" s="116" t="str">
        <f>VLOOKUP(C1639,'DS ST'!A:B,2,0)</f>
        <v>A223</v>
      </c>
      <c r="E1639" s="117">
        <v>1101302.0</v>
      </c>
      <c r="F1639" s="115" t="s">
        <v>944</v>
      </c>
      <c r="G1639" s="115" t="s">
        <v>104</v>
      </c>
      <c r="H1639" s="118">
        <v>8.0</v>
      </c>
      <c r="I1639" s="118">
        <v>7.64</v>
      </c>
      <c r="J1639" s="119">
        <f t="shared" si="4"/>
        <v>0.36</v>
      </c>
      <c r="K1639" s="115" t="s">
        <v>6197</v>
      </c>
      <c r="L1639" s="121" t="str">
        <f t="shared" si="5"/>
        <v>PT16084591101302</v>
      </c>
      <c r="M1639" s="219" t="s">
        <v>6198</v>
      </c>
      <c r="N1639" s="122">
        <v>0.3600000000000003</v>
      </c>
      <c r="O1639" s="122"/>
      <c r="P1639" s="119">
        <f t="shared" si="6"/>
        <v>0</v>
      </c>
      <c r="Q1639" s="124"/>
      <c r="R1639" s="124"/>
      <c r="S1639" s="124"/>
      <c r="T1639" s="125"/>
      <c r="U1639" s="126" t="s">
        <v>697</v>
      </c>
      <c r="V1639" s="127" t="s">
        <v>492</v>
      </c>
      <c r="W1639" s="129" t="str">
        <f t="shared" si="7"/>
        <v>Hao hụt</v>
      </c>
      <c r="X1639" s="129" t="str">
        <f t="shared" si="73"/>
        <v/>
      </c>
      <c r="Y1639" s="154" t="s">
        <v>499</v>
      </c>
      <c r="Z1639" s="131" t="s">
        <v>3828</v>
      </c>
      <c r="AA1639" s="124"/>
      <c r="AB1639" s="132"/>
      <c r="AC1639" s="133"/>
      <c r="AD1639" s="134"/>
      <c r="AE1639" s="133"/>
      <c r="AF1639" s="135" t="str">
        <f t="array" ref="AF1639">xlookup($E:$E,'CLV2'!$A:$A,'CLV2'!E:E)</f>
        <v>2.FRUITS</v>
      </c>
      <c r="AG1639" s="135" t="str">
        <f t="shared" si="10"/>
        <v>KG</v>
      </c>
      <c r="AH1639" s="136">
        <f t="shared" si="11"/>
        <v>0.045</v>
      </c>
      <c r="AI1639" s="137">
        <f t="array" ref="AI1639">XLOOKUP(E1639,'Đơn giá'!A:A,'Đơn giá'!D:D)</f>
        <v>17500</v>
      </c>
      <c r="AJ1639" s="138">
        <f t="shared" si="12"/>
        <v>6300</v>
      </c>
      <c r="AK1639" s="138">
        <f t="shared" si="13"/>
        <v>6300</v>
      </c>
      <c r="AL1639" s="138">
        <f t="shared" si="14"/>
        <v>0</v>
      </c>
      <c r="AM1639" s="138">
        <f t="shared" si="15"/>
        <v>0</v>
      </c>
      <c r="AN1639" s="138">
        <f t="shared" si="16"/>
        <v>0</v>
      </c>
      <c r="AO1639" s="139" t="str">
        <f t="array" ref="AO1639">XLOOKUP($D:$D,'DS ST'!$J:$J,'DS ST'!K:K)</f>
        <v/>
      </c>
      <c r="AP1639" s="139" t="str">
        <f t="array" ref="AP1639">XLOOKUP($D:$D,'DS ST'!$J:$J,'DS ST'!L:L)</f>
        <v/>
      </c>
      <c r="AQ1639" s="139" t="str">
        <f t="array" ref="AQ1639">XLOOKUP($D:$D,'DS ST'!$J:$J,'DS ST'!M:M)</f>
        <v/>
      </c>
      <c r="AR1639" s="140"/>
      <c r="AS1639" s="140"/>
      <c r="AT1639" s="135" t="str">
        <f t="array" ref="AT1639">xlookup($E:$E,'CLV2'!$A:$A,'CLV2'!$F:$F)</f>
        <v>3.LOCAL FRUITS</v>
      </c>
      <c r="AU1639" s="135" t="str">
        <f t="array" ref="AU1639">xlookup($E:$E,'CLV2'!$A:$A,'CLV2'!$G:$G)</f>
        <v>4.Chuối</v>
      </c>
      <c r="AV1639" s="142"/>
      <c r="AW1639" s="143"/>
      <c r="AX1639" s="144"/>
    </row>
    <row r="1640" ht="22.5" customHeight="1">
      <c r="A1640" s="113"/>
      <c r="B1640" s="114">
        <v>46237.0</v>
      </c>
      <c r="C1640" s="115" t="s">
        <v>781</v>
      </c>
      <c r="D1640" s="116" t="str">
        <f>VLOOKUP(C1640,'DS ST'!A:B,2,0)</f>
        <v>A223</v>
      </c>
      <c r="E1640" s="117">
        <v>1101318.0</v>
      </c>
      <c r="F1640" s="115" t="s">
        <v>1036</v>
      </c>
      <c r="G1640" s="115" t="s">
        <v>104</v>
      </c>
      <c r="H1640" s="118">
        <v>4.1</v>
      </c>
      <c r="I1640" s="118">
        <v>3.78</v>
      </c>
      <c r="J1640" s="119">
        <f t="shared" si="4"/>
        <v>0.32</v>
      </c>
      <c r="K1640" s="115" t="s">
        <v>6197</v>
      </c>
      <c r="L1640" s="121" t="str">
        <f t="shared" si="5"/>
        <v>PT16084591101318</v>
      </c>
      <c r="M1640" s="219" t="s">
        <v>6198</v>
      </c>
      <c r="N1640" s="122">
        <v>0.31999999999999984</v>
      </c>
      <c r="O1640" s="122"/>
      <c r="P1640" s="119">
        <f t="shared" si="6"/>
        <v>0</v>
      </c>
      <c r="Q1640" s="124"/>
      <c r="R1640" s="124"/>
      <c r="S1640" s="124"/>
      <c r="T1640" s="125"/>
      <c r="U1640" s="126" t="s">
        <v>697</v>
      </c>
      <c r="V1640" s="127" t="s">
        <v>492</v>
      </c>
      <c r="W1640" s="129" t="str">
        <f t="shared" si="7"/>
        <v>Hao hụt</v>
      </c>
      <c r="X1640" s="129" t="str">
        <f t="shared" si="73"/>
        <v/>
      </c>
      <c r="Y1640" s="154" t="s">
        <v>499</v>
      </c>
      <c r="Z1640" s="131" t="s">
        <v>3828</v>
      </c>
      <c r="AA1640" s="124"/>
      <c r="AB1640" s="132"/>
      <c r="AC1640" s="133"/>
      <c r="AD1640" s="134"/>
      <c r="AE1640" s="133"/>
      <c r="AF1640" s="135" t="str">
        <f t="array" ref="AF1640">xlookup($E:$E,'CLV2'!$A:$A,'CLV2'!E:E)</f>
        <v>2.FRUITS</v>
      </c>
      <c r="AG1640" s="135" t="str">
        <f t="shared" si="10"/>
        <v>KG</v>
      </c>
      <c r="AH1640" s="136">
        <f t="shared" si="11"/>
        <v>0.07804878049</v>
      </c>
      <c r="AI1640" s="137">
        <f t="array" ref="AI1640">XLOOKUP(E1640,'Đơn giá'!A:A,'Đơn giá'!D:D)</f>
        <v>35000</v>
      </c>
      <c r="AJ1640" s="138">
        <f t="shared" si="12"/>
        <v>11200</v>
      </c>
      <c r="AK1640" s="138">
        <f t="shared" si="13"/>
        <v>11200</v>
      </c>
      <c r="AL1640" s="138">
        <f t="shared" si="14"/>
        <v>0</v>
      </c>
      <c r="AM1640" s="138">
        <f t="shared" si="15"/>
        <v>0</v>
      </c>
      <c r="AN1640" s="138">
        <f t="shared" si="16"/>
        <v>0</v>
      </c>
      <c r="AO1640" s="139" t="str">
        <f t="array" ref="AO1640">XLOOKUP($D:$D,'DS ST'!$J:$J,'DS ST'!K:K)</f>
        <v/>
      </c>
      <c r="AP1640" s="139" t="str">
        <f t="array" ref="AP1640">XLOOKUP($D:$D,'DS ST'!$J:$J,'DS ST'!L:L)</f>
        <v/>
      </c>
      <c r="AQ1640" s="139" t="str">
        <f t="array" ref="AQ1640">XLOOKUP($D:$D,'DS ST'!$J:$J,'DS ST'!M:M)</f>
        <v/>
      </c>
      <c r="AR1640" s="140"/>
      <c r="AS1640" s="140"/>
      <c r="AT1640" s="135" t="str">
        <f t="array" ref="AT1640">xlookup($E:$E,'CLV2'!$A:$A,'CLV2'!$F:$F)</f>
        <v>3.LOCAL FRUITS</v>
      </c>
      <c r="AU1640" s="135" t="str">
        <f t="array" ref="AU1640">xlookup($E:$E,'CLV2'!$A:$A,'CLV2'!$G:$G)</f>
        <v>4.Mận Roi</v>
      </c>
      <c r="AV1640" s="142"/>
      <c r="AW1640" s="143"/>
      <c r="AX1640" s="144"/>
    </row>
    <row r="1641" ht="22.5" customHeight="1">
      <c r="A1641" s="113"/>
      <c r="B1641" s="114">
        <v>46237.0</v>
      </c>
      <c r="C1641" s="115" t="s">
        <v>781</v>
      </c>
      <c r="D1641" s="116" t="str">
        <f>VLOOKUP(C1641,'DS ST'!A:B,2,0)</f>
        <v>A223</v>
      </c>
      <c r="E1641" s="117">
        <v>1101592.0</v>
      </c>
      <c r="F1641" s="115" t="s">
        <v>1161</v>
      </c>
      <c r="G1641" s="115" t="s">
        <v>104</v>
      </c>
      <c r="H1641" s="118">
        <v>10.3</v>
      </c>
      <c r="I1641" s="118">
        <v>9.8</v>
      </c>
      <c r="J1641" s="119">
        <f t="shared" si="4"/>
        <v>0.5</v>
      </c>
      <c r="K1641" s="115" t="s">
        <v>6197</v>
      </c>
      <c r="L1641" s="121" t="str">
        <f t="shared" si="5"/>
        <v>PT16084591101592</v>
      </c>
      <c r="M1641" s="219" t="s">
        <v>6198</v>
      </c>
      <c r="N1641" s="122">
        <v>0.5</v>
      </c>
      <c r="O1641" s="122"/>
      <c r="P1641" s="119">
        <f t="shared" si="6"/>
        <v>0</v>
      </c>
      <c r="Q1641" s="124"/>
      <c r="R1641" s="124"/>
      <c r="S1641" s="124"/>
      <c r="T1641" s="125"/>
      <c r="U1641" s="126" t="s">
        <v>697</v>
      </c>
      <c r="V1641" s="127" t="s">
        <v>492</v>
      </c>
      <c r="W1641" s="129" t="str">
        <f t="shared" si="7"/>
        <v>Hao hụt</v>
      </c>
      <c r="X1641" s="129" t="str">
        <f t="shared" si="73"/>
        <v/>
      </c>
      <c r="Y1641" s="154" t="s">
        <v>499</v>
      </c>
      <c r="Z1641" s="131" t="s">
        <v>3828</v>
      </c>
      <c r="AA1641" s="124"/>
      <c r="AB1641" s="132"/>
      <c r="AC1641" s="133"/>
      <c r="AD1641" s="134"/>
      <c r="AE1641" s="133"/>
      <c r="AF1641" s="135" t="str">
        <f t="array" ref="AF1641">xlookup($E:$E,'CLV2'!$A:$A,'CLV2'!E:E)</f>
        <v>2.FRUITS</v>
      </c>
      <c r="AG1641" s="135" t="str">
        <f t="shared" si="10"/>
        <v>KG</v>
      </c>
      <c r="AH1641" s="136">
        <f t="shared" si="11"/>
        <v>0.04854368932</v>
      </c>
      <c r="AI1641" s="137">
        <f t="array" ref="AI1641">XLOOKUP(E1641,'Đơn giá'!A:A,'Đơn giá'!D:D)</f>
        <v>73000</v>
      </c>
      <c r="AJ1641" s="138">
        <f t="shared" si="12"/>
        <v>36500</v>
      </c>
      <c r="AK1641" s="138">
        <f t="shared" si="13"/>
        <v>36500</v>
      </c>
      <c r="AL1641" s="138">
        <f t="shared" si="14"/>
        <v>0</v>
      </c>
      <c r="AM1641" s="138">
        <f t="shared" si="15"/>
        <v>0</v>
      </c>
      <c r="AN1641" s="138">
        <f t="shared" si="16"/>
        <v>0</v>
      </c>
      <c r="AO1641" s="139" t="str">
        <f t="array" ref="AO1641">XLOOKUP($D:$D,'DS ST'!$J:$J,'DS ST'!K:K)</f>
        <v/>
      </c>
      <c r="AP1641" s="139" t="str">
        <f t="array" ref="AP1641">XLOOKUP($D:$D,'DS ST'!$J:$J,'DS ST'!L:L)</f>
        <v/>
      </c>
      <c r="AQ1641" s="139" t="str">
        <f t="array" ref="AQ1641">XLOOKUP($D:$D,'DS ST'!$J:$J,'DS ST'!M:M)</f>
        <v/>
      </c>
      <c r="AR1641" s="140"/>
      <c r="AS1641" s="140"/>
      <c r="AT1641" s="135" t="str">
        <f t="array" ref="AT1641">xlookup($E:$E,'CLV2'!$A:$A,'CLV2'!$F:$F)</f>
        <v>3.LOCAL FRUITS</v>
      </c>
      <c r="AU1641" s="135" t="str">
        <f t="array" ref="AU1641">xlookup($E:$E,'CLV2'!$A:$A,'CLV2'!$G:$G)</f>
        <v>4.Sầu Riêng</v>
      </c>
      <c r="AV1641" s="142"/>
      <c r="AW1641" s="143"/>
      <c r="AX1641" s="144"/>
    </row>
    <row r="1642" ht="22.5" customHeight="1">
      <c r="A1642" s="113"/>
      <c r="B1642" s="114">
        <v>46237.0</v>
      </c>
      <c r="C1642" s="115" t="s">
        <v>811</v>
      </c>
      <c r="D1642" s="116" t="str">
        <f>VLOOKUP(C1642,'DS ST'!A:B,2,0)</f>
        <v>AV4</v>
      </c>
      <c r="E1642" s="117">
        <v>11586.0</v>
      </c>
      <c r="F1642" s="115" t="s">
        <v>1688</v>
      </c>
      <c r="G1642" s="115" t="s">
        <v>23</v>
      </c>
      <c r="H1642" s="118">
        <v>10.0</v>
      </c>
      <c r="I1642" s="118">
        <v>7.0</v>
      </c>
      <c r="J1642" s="119">
        <f t="shared" si="4"/>
        <v>3</v>
      </c>
      <c r="K1642" s="115" t="s">
        <v>6199</v>
      </c>
      <c r="L1642" s="121" t="str">
        <f t="shared" si="5"/>
        <v>PT160845811586</v>
      </c>
      <c r="M1642" s="219" t="s">
        <v>6200</v>
      </c>
      <c r="N1642" s="122"/>
      <c r="O1642" s="122"/>
      <c r="P1642" s="119">
        <f t="shared" si="6"/>
        <v>3</v>
      </c>
      <c r="Q1642" s="124"/>
      <c r="R1642" s="124"/>
      <c r="S1642" s="124"/>
      <c r="T1642" s="125"/>
      <c r="U1642" s="126" t="s">
        <v>697</v>
      </c>
      <c r="V1642" s="127" t="s">
        <v>1500</v>
      </c>
      <c r="W1642" s="129" t="str">
        <f t="shared" si="7"/>
        <v/>
      </c>
      <c r="X1642" s="129" t="str">
        <f t="shared" si="73"/>
        <v/>
      </c>
      <c r="Y1642" s="130" t="str">
        <f t="shared" ref="Y1642:Y1643" si="97">IF(N(P1642)&lt;=0,"",IF(OR(T1642="Hình KDB",T1642="Hình tele",ISNUMBER(SEARCH("Hình KDB",T1642)),ISNUMBER(SEARCH("Hình tele",T1642)),ISNUMBER(SEARCH("sai code",T1642)),ISNUMBER(SEARCH("Thiếu kiện",U1642))),"Kho rau",IF(AND(T1642&lt;&gt;"Hình KDB",T1642&lt;&gt;"Hình tele"),"Chưa xác định",IF(N(O1642)&gt;0,IF(OR(T1642="Hình KDB",T1642="Hình tele",ISNUMBER(SEARCH("Hình KDB",T1642)),ISNUMBER(SEARCH("Hình tele",T1642)),ISNUMBER(SEARCH("sai code",T1642)),ISNUMBER(SEARCH("Thiếu kiện",U1642))),"Kho rau","Chưa xác định"),IF(OR(T1642="Hình KDB",T1642="Hình tele",ISNUMBER(SEARCH("Hình KDB",T1642)),ISNUMBER(SEARCH("Hình tele",T1642)),ISNUMBER(SEARCH("sai code",T1642)),ISNUMBER(SEARCH("Thiếu kiện",U1642))),"Kho rau",IF(V1642="Chưa xác định","Chưa xác định",IF(OR(V1642="DC giao thiếu",V1642="TX giao thiếu kiện",V1642="Hàng không đạt CL"),"Kho rau","")))))))</f>
        <v>Chưa xác định</v>
      </c>
      <c r="Z1642" s="131" t="s">
        <v>3828</v>
      </c>
      <c r="AA1642" s="124"/>
      <c r="AB1642" s="132"/>
      <c r="AC1642" s="133"/>
      <c r="AD1642" s="134"/>
      <c r="AE1642" s="133"/>
      <c r="AF1642" s="135" t="str">
        <f t="array" ref="AF1642">xlookup($E:$E,'CLV2'!$A:$A,'CLV2'!E:E)</f>
        <v>2.FRUITS</v>
      </c>
      <c r="AG1642" s="135" t="str">
        <f t="shared" si="10"/>
        <v>Pack</v>
      </c>
      <c r="AH1642" s="136">
        <f t="shared" si="11"/>
        <v>0.3</v>
      </c>
      <c r="AI1642" s="137">
        <f t="array" ref="AI1642">XLOOKUP(E1642,'Đơn giá'!A:A,'Đơn giá'!D:D)</f>
        <v>20000</v>
      </c>
      <c r="AJ1642" s="138">
        <f t="shared" si="12"/>
        <v>60000</v>
      </c>
      <c r="AK1642" s="138">
        <f t="shared" si="13"/>
        <v>0</v>
      </c>
      <c r="AL1642" s="138">
        <f t="shared" si="14"/>
        <v>0</v>
      </c>
      <c r="AM1642" s="138">
        <f t="shared" si="15"/>
        <v>0</v>
      </c>
      <c r="AN1642" s="138">
        <f t="shared" si="16"/>
        <v>60000</v>
      </c>
      <c r="AO1642" s="139" t="str">
        <f t="array" ref="AO1642">XLOOKUP($D:$D,'DS ST'!$J:$J,'DS ST'!K:K)</f>
        <v>SC002196 - Phạm Hữu Chương</v>
      </c>
      <c r="AP1642" s="139" t="str">
        <f t="array" ref="AP1642">XLOOKUP($D:$D,'DS ST'!$J:$J,'DS ST'!L:L)</f>
        <v>Nguyễn Thị Cà</v>
      </c>
      <c r="AQ1642" s="139" t="str">
        <f t="array" ref="AQ1642">XLOOKUP($D:$D,'DS ST'!$J:$J,'DS ST'!M:M)</f>
        <v>HCM 020</v>
      </c>
      <c r="AR1642" s="140"/>
      <c r="AS1642" s="140"/>
      <c r="AT1642" s="135" t="str">
        <f t="array" ref="AT1642">xlookup($E:$E,'CLV2'!$A:$A,'CLV2'!$F:$F)</f>
        <v>3.LOCAL FRUITS</v>
      </c>
      <c r="AU1642" s="135" t="str">
        <f t="array" ref="AU1642">xlookup($E:$E,'CLV2'!$A:$A,'CLV2'!$G:$G)</f>
        <v>4.Thanh Long</v>
      </c>
      <c r="AV1642" s="142"/>
      <c r="AW1642" s="143"/>
      <c r="AX1642" s="144"/>
    </row>
    <row r="1643" ht="22.5" customHeight="1">
      <c r="A1643" s="113"/>
      <c r="B1643" s="114">
        <v>46237.0</v>
      </c>
      <c r="C1643" s="115" t="s">
        <v>811</v>
      </c>
      <c r="D1643" s="116" t="str">
        <f>VLOOKUP(C1643,'DS ST'!A:B,2,0)</f>
        <v>AV4</v>
      </c>
      <c r="E1643" s="117">
        <v>11770.0</v>
      </c>
      <c r="F1643" s="115" t="s">
        <v>1929</v>
      </c>
      <c r="G1643" s="115" t="s">
        <v>311</v>
      </c>
      <c r="H1643" s="118">
        <v>9.0</v>
      </c>
      <c r="I1643" s="118">
        <v>8.0</v>
      </c>
      <c r="J1643" s="119">
        <f t="shared" si="4"/>
        <v>1</v>
      </c>
      <c r="K1643" s="115" t="s">
        <v>6199</v>
      </c>
      <c r="L1643" s="121" t="str">
        <f t="shared" si="5"/>
        <v>PT160845811770</v>
      </c>
      <c r="M1643" s="219" t="s">
        <v>6200</v>
      </c>
      <c r="N1643" s="122"/>
      <c r="O1643" s="122"/>
      <c r="P1643" s="119">
        <f t="shared" si="6"/>
        <v>1</v>
      </c>
      <c r="Q1643" s="124"/>
      <c r="R1643" s="124"/>
      <c r="S1643" s="124"/>
      <c r="T1643" s="125"/>
      <c r="U1643" s="126" t="s">
        <v>697</v>
      </c>
      <c r="V1643" s="127" t="s">
        <v>1500</v>
      </c>
      <c r="W1643" s="129" t="str">
        <f t="shared" si="7"/>
        <v/>
      </c>
      <c r="X1643" s="129" t="str">
        <f t="shared" si="73"/>
        <v/>
      </c>
      <c r="Y1643" s="130" t="str">
        <f t="shared" si="97"/>
        <v>Chưa xác định</v>
      </c>
      <c r="Z1643" s="131" t="s">
        <v>3828</v>
      </c>
      <c r="AA1643" s="124"/>
      <c r="AB1643" s="132"/>
      <c r="AC1643" s="133"/>
      <c r="AD1643" s="134"/>
      <c r="AE1643" s="133"/>
      <c r="AF1643" s="135" t="str">
        <f t="array" ref="AF1643">xlookup($E:$E,'CLV2'!$A:$A,'CLV2'!E:E)</f>
        <v>2.FRUITS</v>
      </c>
      <c r="AG1643" s="135" t="str">
        <f t="shared" si="10"/>
        <v>Pack</v>
      </c>
      <c r="AH1643" s="136">
        <f t="shared" si="11"/>
        <v>0.1111111111</v>
      </c>
      <c r="AI1643" s="137" t="str">
        <f t="array" ref="AI1643">XLOOKUP(E1643,'Đơn giá'!A:A,'Đơn giá'!D:D)</f>
        <v>#N/A</v>
      </c>
      <c r="AJ1643" s="138" t="str">
        <f t="shared" si="12"/>
        <v>#N/A</v>
      </c>
      <c r="AK1643" s="138">
        <f t="shared" si="13"/>
        <v>0</v>
      </c>
      <c r="AL1643" s="138">
        <f t="shared" si="14"/>
        <v>0</v>
      </c>
      <c r="AM1643" s="138">
        <f t="shared" si="15"/>
        <v>0</v>
      </c>
      <c r="AN1643" s="138" t="str">
        <f t="shared" si="16"/>
        <v>#N/A</v>
      </c>
      <c r="AO1643" s="139" t="str">
        <f t="array" ref="AO1643">XLOOKUP($D:$D,'DS ST'!$J:$J,'DS ST'!K:K)</f>
        <v>SC002196 - Phạm Hữu Chương</v>
      </c>
      <c r="AP1643" s="139" t="str">
        <f t="array" ref="AP1643">XLOOKUP($D:$D,'DS ST'!$J:$J,'DS ST'!L:L)</f>
        <v>Nguyễn Thị Cà</v>
      </c>
      <c r="AQ1643" s="139" t="str">
        <f t="array" ref="AQ1643">XLOOKUP($D:$D,'DS ST'!$J:$J,'DS ST'!M:M)</f>
        <v>HCM 020</v>
      </c>
      <c r="AR1643" s="140"/>
      <c r="AS1643" s="140"/>
      <c r="AT1643" s="135" t="str">
        <f t="array" ref="AT1643">xlookup($E:$E,'CLV2'!$A:$A,'CLV2'!$F:$F)</f>
        <v>3.LOCAL FRUITS</v>
      </c>
      <c r="AU1643" s="135" t="str">
        <f t="array" ref="AU1643">xlookup($E:$E,'CLV2'!$A:$A,'CLV2'!$G:$G)</f>
        <v>4.Cam</v>
      </c>
      <c r="AV1643" s="142"/>
      <c r="AW1643" s="143"/>
      <c r="AX1643" s="144"/>
    </row>
    <row r="1644" ht="22.5" customHeight="1">
      <c r="A1644" s="113"/>
      <c r="B1644" s="114">
        <v>46237.0</v>
      </c>
      <c r="C1644" s="115" t="s">
        <v>811</v>
      </c>
      <c r="D1644" s="116" t="str">
        <f>VLOOKUP(C1644,'DS ST'!A:B,2,0)</f>
        <v>AV4</v>
      </c>
      <c r="E1644" s="117">
        <v>1101079.0</v>
      </c>
      <c r="F1644" s="115" t="s">
        <v>2047</v>
      </c>
      <c r="G1644" s="115" t="s">
        <v>104</v>
      </c>
      <c r="H1644" s="118">
        <v>6.1</v>
      </c>
      <c r="I1644" s="118">
        <v>6.04</v>
      </c>
      <c r="J1644" s="119">
        <f t="shared" si="4"/>
        <v>0.06</v>
      </c>
      <c r="K1644" s="115" t="s">
        <v>6199</v>
      </c>
      <c r="L1644" s="121" t="str">
        <f t="shared" si="5"/>
        <v>PT16084581101079</v>
      </c>
      <c r="M1644" s="219" t="s">
        <v>6200</v>
      </c>
      <c r="N1644" s="122">
        <v>0.05999999999999961</v>
      </c>
      <c r="O1644" s="122"/>
      <c r="P1644" s="119">
        <f t="shared" si="6"/>
        <v>0</v>
      </c>
      <c r="Q1644" s="124"/>
      <c r="R1644" s="124"/>
      <c r="S1644" s="124"/>
      <c r="T1644" s="125"/>
      <c r="U1644" s="126" t="s">
        <v>697</v>
      </c>
      <c r="V1644" s="127" t="s">
        <v>492</v>
      </c>
      <c r="W1644" s="129" t="str">
        <f t="shared" si="7"/>
        <v>Hao hụt</v>
      </c>
      <c r="X1644" s="129" t="str">
        <f t="shared" si="73"/>
        <v/>
      </c>
      <c r="Y1644" s="154" t="s">
        <v>499</v>
      </c>
      <c r="Z1644" s="131" t="s">
        <v>3828</v>
      </c>
      <c r="AA1644" s="124"/>
      <c r="AB1644" s="132"/>
      <c r="AC1644" s="133"/>
      <c r="AD1644" s="134"/>
      <c r="AE1644" s="133"/>
      <c r="AF1644" s="135" t="str">
        <f t="array" ref="AF1644">xlookup($E:$E,'CLV2'!$A:$A,'CLV2'!E:E)</f>
        <v>2.FRUITS</v>
      </c>
      <c r="AG1644" s="135" t="str">
        <f t="shared" si="10"/>
        <v>KG</v>
      </c>
      <c r="AH1644" s="136">
        <f t="shared" si="11"/>
        <v>0.009836065574</v>
      </c>
      <c r="AI1644" s="137">
        <f t="array" ref="AI1644">XLOOKUP(E1644,'Đơn giá'!A:A,'Đơn giá'!D:D)</f>
        <v>69416</v>
      </c>
      <c r="AJ1644" s="138">
        <f t="shared" si="12"/>
        <v>4164.96</v>
      </c>
      <c r="AK1644" s="138">
        <f t="shared" si="13"/>
        <v>4164.96</v>
      </c>
      <c r="AL1644" s="138">
        <f t="shared" si="14"/>
        <v>0</v>
      </c>
      <c r="AM1644" s="138">
        <f t="shared" si="15"/>
        <v>0</v>
      </c>
      <c r="AN1644" s="138">
        <f t="shared" si="16"/>
        <v>0</v>
      </c>
      <c r="AO1644" s="139" t="str">
        <f t="array" ref="AO1644">XLOOKUP($D:$D,'DS ST'!$J:$J,'DS ST'!K:K)</f>
        <v>SC002196 - Phạm Hữu Chương</v>
      </c>
      <c r="AP1644" s="139" t="str">
        <f t="array" ref="AP1644">XLOOKUP($D:$D,'DS ST'!$J:$J,'DS ST'!L:L)</f>
        <v>Nguyễn Thị Cà</v>
      </c>
      <c r="AQ1644" s="139" t="str">
        <f t="array" ref="AQ1644">XLOOKUP($D:$D,'DS ST'!$J:$J,'DS ST'!M:M)</f>
        <v>HCM 020</v>
      </c>
      <c r="AR1644" s="140"/>
      <c r="AS1644" s="140"/>
      <c r="AT1644" s="135" t="str">
        <f t="array" ref="AT1644">xlookup($E:$E,'CLV2'!$A:$A,'CLV2'!$F:$F)</f>
        <v>3.LOCAL FRUITS</v>
      </c>
      <c r="AU1644" s="135" t="str">
        <f t="array" ref="AU1644">xlookup($E:$E,'CLV2'!$A:$A,'CLV2'!$G:$G)</f>
        <v>4.Bơ</v>
      </c>
      <c r="AV1644" s="142"/>
      <c r="AW1644" s="143"/>
      <c r="AX1644" s="144"/>
    </row>
    <row r="1645" ht="22.5" customHeight="1">
      <c r="A1645" s="113"/>
      <c r="B1645" s="114">
        <v>46237.0</v>
      </c>
      <c r="C1645" s="115" t="s">
        <v>811</v>
      </c>
      <c r="D1645" s="116" t="str">
        <f>VLOOKUP(C1645,'DS ST'!A:B,2,0)</f>
        <v>AV4</v>
      </c>
      <c r="E1645" s="117">
        <v>1101302.0</v>
      </c>
      <c r="F1645" s="115" t="s">
        <v>944</v>
      </c>
      <c r="G1645" s="115" t="s">
        <v>104</v>
      </c>
      <c r="H1645" s="118">
        <v>16.0</v>
      </c>
      <c r="I1645" s="118">
        <v>15.2</v>
      </c>
      <c r="J1645" s="119">
        <f t="shared" si="4"/>
        <v>0.8</v>
      </c>
      <c r="K1645" s="115" t="s">
        <v>6199</v>
      </c>
      <c r="L1645" s="121" t="str">
        <f t="shared" si="5"/>
        <v>PT16084581101302</v>
      </c>
      <c r="M1645" s="219" t="s">
        <v>6200</v>
      </c>
      <c r="N1645" s="122">
        <v>0.8000000000000007</v>
      </c>
      <c r="O1645" s="122"/>
      <c r="P1645" s="119">
        <f t="shared" si="6"/>
        <v>0</v>
      </c>
      <c r="Q1645" s="124"/>
      <c r="R1645" s="124"/>
      <c r="S1645" s="124"/>
      <c r="T1645" s="125"/>
      <c r="U1645" s="126" t="s">
        <v>697</v>
      </c>
      <c r="V1645" s="127" t="s">
        <v>492</v>
      </c>
      <c r="W1645" s="129" t="str">
        <f t="shared" si="7"/>
        <v>Hao hụt</v>
      </c>
      <c r="X1645" s="129" t="str">
        <f t="shared" si="73"/>
        <v/>
      </c>
      <c r="Y1645" s="154" t="s">
        <v>499</v>
      </c>
      <c r="Z1645" s="131" t="s">
        <v>3828</v>
      </c>
      <c r="AA1645" s="124"/>
      <c r="AB1645" s="132"/>
      <c r="AC1645" s="133"/>
      <c r="AD1645" s="134"/>
      <c r="AE1645" s="133"/>
      <c r="AF1645" s="135" t="str">
        <f t="array" ref="AF1645">xlookup($E:$E,'CLV2'!$A:$A,'CLV2'!E:E)</f>
        <v>2.FRUITS</v>
      </c>
      <c r="AG1645" s="135" t="str">
        <f t="shared" si="10"/>
        <v>KG</v>
      </c>
      <c r="AH1645" s="136">
        <f t="shared" si="11"/>
        <v>0.05</v>
      </c>
      <c r="AI1645" s="137">
        <f t="array" ref="AI1645">XLOOKUP(E1645,'Đơn giá'!A:A,'Đơn giá'!D:D)</f>
        <v>17500</v>
      </c>
      <c r="AJ1645" s="138">
        <f t="shared" si="12"/>
        <v>14000</v>
      </c>
      <c r="AK1645" s="138">
        <f t="shared" si="13"/>
        <v>14000</v>
      </c>
      <c r="AL1645" s="138">
        <f t="shared" si="14"/>
        <v>0</v>
      </c>
      <c r="AM1645" s="138">
        <f t="shared" si="15"/>
        <v>0</v>
      </c>
      <c r="AN1645" s="138">
        <f t="shared" si="16"/>
        <v>0</v>
      </c>
      <c r="AO1645" s="139" t="str">
        <f t="array" ref="AO1645">XLOOKUP($D:$D,'DS ST'!$J:$J,'DS ST'!K:K)</f>
        <v>SC002196 - Phạm Hữu Chương</v>
      </c>
      <c r="AP1645" s="139" t="str">
        <f t="array" ref="AP1645">XLOOKUP($D:$D,'DS ST'!$J:$J,'DS ST'!L:L)</f>
        <v>Nguyễn Thị Cà</v>
      </c>
      <c r="AQ1645" s="139" t="str">
        <f t="array" ref="AQ1645">XLOOKUP($D:$D,'DS ST'!$J:$J,'DS ST'!M:M)</f>
        <v>HCM 020</v>
      </c>
      <c r="AR1645" s="140"/>
      <c r="AS1645" s="140"/>
      <c r="AT1645" s="135" t="str">
        <f t="array" ref="AT1645">xlookup($E:$E,'CLV2'!$A:$A,'CLV2'!$F:$F)</f>
        <v>3.LOCAL FRUITS</v>
      </c>
      <c r="AU1645" s="135" t="str">
        <f t="array" ref="AU1645">xlookup($E:$E,'CLV2'!$A:$A,'CLV2'!$G:$G)</f>
        <v>4.Chuối</v>
      </c>
      <c r="AV1645" s="142"/>
      <c r="AW1645" s="143"/>
      <c r="AX1645" s="144"/>
    </row>
    <row r="1646" ht="22.5" customHeight="1">
      <c r="A1646" s="113"/>
      <c r="B1646" s="114">
        <v>46237.0</v>
      </c>
      <c r="C1646" s="115" t="s">
        <v>811</v>
      </c>
      <c r="D1646" s="116" t="str">
        <f>VLOOKUP(C1646,'DS ST'!A:B,2,0)</f>
        <v>AV4</v>
      </c>
      <c r="E1646" s="117">
        <v>1101318.0</v>
      </c>
      <c r="F1646" s="115" t="s">
        <v>1036</v>
      </c>
      <c r="G1646" s="115" t="s">
        <v>104</v>
      </c>
      <c r="H1646" s="118">
        <v>4.2</v>
      </c>
      <c r="I1646" s="118">
        <v>4.145</v>
      </c>
      <c r="J1646" s="119">
        <f t="shared" si="4"/>
        <v>0.055</v>
      </c>
      <c r="K1646" s="115" t="s">
        <v>6199</v>
      </c>
      <c r="L1646" s="121" t="str">
        <f t="shared" si="5"/>
        <v>PT16084581101318</v>
      </c>
      <c r="M1646" s="219" t="s">
        <v>6200</v>
      </c>
      <c r="N1646" s="122">
        <v>0.055000000000000604</v>
      </c>
      <c r="O1646" s="122"/>
      <c r="P1646" s="119">
        <f t="shared" si="6"/>
        <v>0</v>
      </c>
      <c r="Q1646" s="124"/>
      <c r="R1646" s="124"/>
      <c r="S1646" s="124"/>
      <c r="T1646" s="125"/>
      <c r="U1646" s="126" t="s">
        <v>697</v>
      </c>
      <c r="V1646" s="127" t="s">
        <v>492</v>
      </c>
      <c r="W1646" s="129" t="str">
        <f t="shared" si="7"/>
        <v>Hao hụt</v>
      </c>
      <c r="X1646" s="129" t="str">
        <f t="shared" si="73"/>
        <v/>
      </c>
      <c r="Y1646" s="154" t="s">
        <v>499</v>
      </c>
      <c r="Z1646" s="131" t="s">
        <v>3828</v>
      </c>
      <c r="AA1646" s="124"/>
      <c r="AB1646" s="132"/>
      <c r="AC1646" s="133"/>
      <c r="AD1646" s="134"/>
      <c r="AE1646" s="133"/>
      <c r="AF1646" s="135" t="str">
        <f t="array" ref="AF1646">xlookup($E:$E,'CLV2'!$A:$A,'CLV2'!E:E)</f>
        <v>2.FRUITS</v>
      </c>
      <c r="AG1646" s="135" t="str">
        <f t="shared" si="10"/>
        <v>KG</v>
      </c>
      <c r="AH1646" s="136">
        <f t="shared" si="11"/>
        <v>0.0130952381</v>
      </c>
      <c r="AI1646" s="137">
        <f t="array" ref="AI1646">XLOOKUP(E1646,'Đơn giá'!A:A,'Đơn giá'!D:D)</f>
        <v>35000</v>
      </c>
      <c r="AJ1646" s="138">
        <f t="shared" si="12"/>
        <v>1925</v>
      </c>
      <c r="AK1646" s="138">
        <f t="shared" si="13"/>
        <v>1925</v>
      </c>
      <c r="AL1646" s="138">
        <f t="shared" si="14"/>
        <v>0</v>
      </c>
      <c r="AM1646" s="138">
        <f t="shared" si="15"/>
        <v>0</v>
      </c>
      <c r="AN1646" s="138">
        <f t="shared" si="16"/>
        <v>0</v>
      </c>
      <c r="AO1646" s="139" t="str">
        <f t="array" ref="AO1646">XLOOKUP($D:$D,'DS ST'!$J:$J,'DS ST'!K:K)</f>
        <v>SC002196 - Phạm Hữu Chương</v>
      </c>
      <c r="AP1646" s="139" t="str">
        <f t="array" ref="AP1646">XLOOKUP($D:$D,'DS ST'!$J:$J,'DS ST'!L:L)</f>
        <v>Nguyễn Thị Cà</v>
      </c>
      <c r="AQ1646" s="139" t="str">
        <f t="array" ref="AQ1646">XLOOKUP($D:$D,'DS ST'!$J:$J,'DS ST'!M:M)</f>
        <v>HCM 020</v>
      </c>
      <c r="AR1646" s="140"/>
      <c r="AS1646" s="140"/>
      <c r="AT1646" s="135" t="str">
        <f t="array" ref="AT1646">xlookup($E:$E,'CLV2'!$A:$A,'CLV2'!$F:$F)</f>
        <v>3.LOCAL FRUITS</v>
      </c>
      <c r="AU1646" s="135" t="str">
        <f t="array" ref="AU1646">xlookup($E:$E,'CLV2'!$A:$A,'CLV2'!$G:$G)</f>
        <v>4.Mận Roi</v>
      </c>
      <c r="AV1646" s="142"/>
      <c r="AW1646" s="143"/>
      <c r="AX1646" s="144"/>
    </row>
    <row r="1647" ht="22.5" customHeight="1">
      <c r="A1647" s="113"/>
      <c r="B1647" s="114">
        <v>46237.0</v>
      </c>
      <c r="C1647" s="115" t="s">
        <v>811</v>
      </c>
      <c r="D1647" s="116" t="str">
        <f>VLOOKUP(C1647,'DS ST'!A:B,2,0)</f>
        <v>AV4</v>
      </c>
      <c r="E1647" s="117">
        <v>1101366.0</v>
      </c>
      <c r="F1647" s="115" t="s">
        <v>1804</v>
      </c>
      <c r="G1647" s="115" t="s">
        <v>104</v>
      </c>
      <c r="H1647" s="118">
        <v>8.0</v>
      </c>
      <c r="I1647" s="118">
        <v>7.86</v>
      </c>
      <c r="J1647" s="119">
        <f t="shared" si="4"/>
        <v>0.14</v>
      </c>
      <c r="K1647" s="115" t="s">
        <v>6199</v>
      </c>
      <c r="L1647" s="121" t="str">
        <f t="shared" si="5"/>
        <v>PT16084581101366</v>
      </c>
      <c r="M1647" s="219" t="s">
        <v>6200</v>
      </c>
      <c r="N1647" s="122">
        <v>0.13999999999999968</v>
      </c>
      <c r="O1647" s="122"/>
      <c r="P1647" s="119">
        <f t="shared" si="6"/>
        <v>0</v>
      </c>
      <c r="Q1647" s="124"/>
      <c r="R1647" s="124"/>
      <c r="S1647" s="124"/>
      <c r="T1647" s="125"/>
      <c r="U1647" s="126" t="s">
        <v>697</v>
      </c>
      <c r="V1647" s="127" t="s">
        <v>492</v>
      </c>
      <c r="W1647" s="129" t="str">
        <f t="shared" si="7"/>
        <v>Hao hụt</v>
      </c>
      <c r="X1647" s="129" t="str">
        <f t="shared" si="73"/>
        <v/>
      </c>
      <c r="Y1647" s="154" t="s">
        <v>499</v>
      </c>
      <c r="Z1647" s="131" t="s">
        <v>3828</v>
      </c>
      <c r="AA1647" s="124"/>
      <c r="AB1647" s="132"/>
      <c r="AC1647" s="133"/>
      <c r="AD1647" s="134"/>
      <c r="AE1647" s="133"/>
      <c r="AF1647" s="135" t="str">
        <f t="array" ref="AF1647">xlookup($E:$E,'CLV2'!$A:$A,'CLV2'!E:E)</f>
        <v>2.VEGETABLES</v>
      </c>
      <c r="AG1647" s="135" t="str">
        <f t="shared" si="10"/>
        <v>KG</v>
      </c>
      <c r="AH1647" s="136">
        <f t="shared" si="11"/>
        <v>0.0175</v>
      </c>
      <c r="AI1647" s="137">
        <f t="array" ref="AI1647">XLOOKUP(E1647,'Đơn giá'!A:A,'Đơn giá'!D:D)</f>
        <v>55000</v>
      </c>
      <c r="AJ1647" s="138">
        <f t="shared" si="12"/>
        <v>7700</v>
      </c>
      <c r="AK1647" s="138">
        <f t="shared" si="13"/>
        <v>7700</v>
      </c>
      <c r="AL1647" s="138">
        <f t="shared" si="14"/>
        <v>0</v>
      </c>
      <c r="AM1647" s="138">
        <f t="shared" si="15"/>
        <v>0</v>
      </c>
      <c r="AN1647" s="138">
        <f t="shared" si="16"/>
        <v>0</v>
      </c>
      <c r="AO1647" s="139" t="str">
        <f t="array" ref="AO1647">XLOOKUP($D:$D,'DS ST'!$J:$J,'DS ST'!K:K)</f>
        <v>SC002196 - Phạm Hữu Chương</v>
      </c>
      <c r="AP1647" s="139" t="str">
        <f t="array" ref="AP1647">XLOOKUP($D:$D,'DS ST'!$J:$J,'DS ST'!L:L)</f>
        <v>Nguyễn Thị Cà</v>
      </c>
      <c r="AQ1647" s="139" t="str">
        <f t="array" ref="AQ1647">XLOOKUP($D:$D,'DS ST'!$J:$J,'DS ST'!M:M)</f>
        <v>HCM 020</v>
      </c>
      <c r="AR1647" s="140"/>
      <c r="AS1647" s="140"/>
      <c r="AT1647" s="135" t="str">
        <f t="array" ref="AT1647">xlookup($E:$E,'CLV2'!$A:$A,'CLV2'!$F:$F)</f>
        <v>3.LEAFY VEGGIES</v>
      </c>
      <c r="AU1647" s="135" t="str">
        <f t="array" ref="AU1647">xlookup($E:$E,'CLV2'!$A:$A,'CLV2'!$G:$G)</f>
        <v>4.Rau Ăn Bông</v>
      </c>
      <c r="AV1647" s="142"/>
      <c r="AW1647" s="143"/>
      <c r="AX1647" s="144"/>
    </row>
    <row r="1648" ht="22.5" customHeight="1">
      <c r="A1648" s="113"/>
      <c r="B1648" s="114">
        <v>46237.0</v>
      </c>
      <c r="C1648" s="115" t="s">
        <v>811</v>
      </c>
      <c r="D1648" s="116" t="str">
        <f>VLOOKUP(C1648,'DS ST'!A:B,2,0)</f>
        <v>AV4</v>
      </c>
      <c r="E1648" s="117">
        <v>1101592.0</v>
      </c>
      <c r="F1648" s="115" t="s">
        <v>1161</v>
      </c>
      <c r="G1648" s="115" t="s">
        <v>104</v>
      </c>
      <c r="H1648" s="118">
        <v>10.9</v>
      </c>
      <c r="I1648" s="118">
        <v>10.8</v>
      </c>
      <c r="J1648" s="119">
        <f t="shared" si="4"/>
        <v>0.1</v>
      </c>
      <c r="K1648" s="115" t="s">
        <v>6199</v>
      </c>
      <c r="L1648" s="121" t="str">
        <f t="shared" si="5"/>
        <v>PT16084581101592</v>
      </c>
      <c r="M1648" s="219" t="s">
        <v>6200</v>
      </c>
      <c r="N1648" s="122">
        <v>0.09999999999999964</v>
      </c>
      <c r="O1648" s="122"/>
      <c r="P1648" s="119">
        <f t="shared" si="6"/>
        <v>0</v>
      </c>
      <c r="Q1648" s="124"/>
      <c r="R1648" s="124"/>
      <c r="S1648" s="124"/>
      <c r="T1648" s="125"/>
      <c r="U1648" s="126" t="s">
        <v>697</v>
      </c>
      <c r="V1648" s="127" t="s">
        <v>492</v>
      </c>
      <c r="W1648" s="129" t="str">
        <f t="shared" si="7"/>
        <v>Hao hụt</v>
      </c>
      <c r="X1648" s="129" t="str">
        <f t="shared" si="73"/>
        <v/>
      </c>
      <c r="Y1648" s="154" t="s">
        <v>499</v>
      </c>
      <c r="Z1648" s="131" t="s">
        <v>3828</v>
      </c>
      <c r="AA1648" s="124"/>
      <c r="AB1648" s="132"/>
      <c r="AC1648" s="133"/>
      <c r="AD1648" s="134"/>
      <c r="AE1648" s="133"/>
      <c r="AF1648" s="135" t="str">
        <f t="array" ref="AF1648">xlookup($E:$E,'CLV2'!$A:$A,'CLV2'!E:E)</f>
        <v>2.FRUITS</v>
      </c>
      <c r="AG1648" s="135" t="str">
        <f t="shared" si="10"/>
        <v>KG</v>
      </c>
      <c r="AH1648" s="136">
        <f t="shared" si="11"/>
        <v>0.009174311927</v>
      </c>
      <c r="AI1648" s="137">
        <f t="array" ref="AI1648">XLOOKUP(E1648,'Đơn giá'!A:A,'Đơn giá'!D:D)</f>
        <v>73000</v>
      </c>
      <c r="AJ1648" s="138">
        <f t="shared" si="12"/>
        <v>7300</v>
      </c>
      <c r="AK1648" s="138">
        <f t="shared" si="13"/>
        <v>7300</v>
      </c>
      <c r="AL1648" s="138">
        <f t="shared" si="14"/>
        <v>0</v>
      </c>
      <c r="AM1648" s="138">
        <f t="shared" si="15"/>
        <v>0</v>
      </c>
      <c r="AN1648" s="138">
        <f t="shared" si="16"/>
        <v>0</v>
      </c>
      <c r="AO1648" s="139" t="str">
        <f t="array" ref="AO1648">XLOOKUP($D:$D,'DS ST'!$J:$J,'DS ST'!K:K)</f>
        <v>SC002196 - Phạm Hữu Chương</v>
      </c>
      <c r="AP1648" s="139" t="str">
        <f t="array" ref="AP1648">XLOOKUP($D:$D,'DS ST'!$J:$J,'DS ST'!L:L)</f>
        <v>Nguyễn Thị Cà</v>
      </c>
      <c r="AQ1648" s="139" t="str">
        <f t="array" ref="AQ1648">XLOOKUP($D:$D,'DS ST'!$J:$J,'DS ST'!M:M)</f>
        <v>HCM 020</v>
      </c>
      <c r="AR1648" s="140"/>
      <c r="AS1648" s="140"/>
      <c r="AT1648" s="135" t="str">
        <f t="array" ref="AT1648">xlookup($E:$E,'CLV2'!$A:$A,'CLV2'!$F:$F)</f>
        <v>3.LOCAL FRUITS</v>
      </c>
      <c r="AU1648" s="135" t="str">
        <f t="array" ref="AU1648">xlookup($E:$E,'CLV2'!$A:$A,'CLV2'!$G:$G)</f>
        <v>4.Sầu Riêng</v>
      </c>
      <c r="AV1648" s="142"/>
      <c r="AW1648" s="143"/>
      <c r="AX1648" s="144"/>
    </row>
    <row r="1649" ht="22.5" customHeight="1">
      <c r="A1649" s="113"/>
      <c r="B1649" s="114">
        <v>46237.0</v>
      </c>
      <c r="C1649" s="115" t="s">
        <v>811</v>
      </c>
      <c r="D1649" s="116" t="str">
        <f>VLOOKUP(C1649,'DS ST'!A:B,2,0)</f>
        <v>AV4</v>
      </c>
      <c r="E1649" s="117">
        <v>8.936138400578E12</v>
      </c>
      <c r="F1649" s="115" t="s">
        <v>1398</v>
      </c>
      <c r="G1649" s="115" t="s">
        <v>1126</v>
      </c>
      <c r="H1649" s="118">
        <v>1.0</v>
      </c>
      <c r="I1649" s="118">
        <v>0.0</v>
      </c>
      <c r="J1649" s="119">
        <f t="shared" si="4"/>
        <v>1</v>
      </c>
      <c r="K1649" s="115" t="s">
        <v>6199</v>
      </c>
      <c r="L1649" s="121" t="str">
        <f t="shared" si="5"/>
        <v>PT16084588936138400578</v>
      </c>
      <c r="M1649" s="219" t="s">
        <v>6200</v>
      </c>
      <c r="N1649" s="122"/>
      <c r="O1649" s="122"/>
      <c r="P1649" s="119">
        <f t="shared" si="6"/>
        <v>1</v>
      </c>
      <c r="Q1649" s="124"/>
      <c r="R1649" s="124"/>
      <c r="S1649" s="124"/>
      <c r="T1649" s="125"/>
      <c r="U1649" s="126" t="s">
        <v>697</v>
      </c>
      <c r="V1649" s="127" t="s">
        <v>1500</v>
      </c>
      <c r="W1649" s="129" t="str">
        <f t="shared" si="7"/>
        <v/>
      </c>
      <c r="X1649" s="129" t="str">
        <f t="shared" si="73"/>
        <v/>
      </c>
      <c r="Y1649" s="130" t="str">
        <f t="shared" ref="Y1649:Y1650" si="98">IF(N(P1649)&lt;=0,"",IF(OR(T1649="Hình KDB",T1649="Hình tele",ISNUMBER(SEARCH("Hình KDB",T1649)),ISNUMBER(SEARCH("Hình tele",T1649)),ISNUMBER(SEARCH("sai code",T1649)),ISNUMBER(SEARCH("Thiếu kiện",U1649))),"Kho rau",IF(AND(T1649&lt;&gt;"Hình KDB",T1649&lt;&gt;"Hình tele"),"Chưa xác định",IF(N(O1649)&gt;0,IF(OR(T1649="Hình KDB",T1649="Hình tele",ISNUMBER(SEARCH("Hình KDB",T1649)),ISNUMBER(SEARCH("Hình tele",T1649)),ISNUMBER(SEARCH("sai code",T1649)),ISNUMBER(SEARCH("Thiếu kiện",U1649))),"Kho rau","Chưa xác định"),IF(OR(T1649="Hình KDB",T1649="Hình tele",ISNUMBER(SEARCH("Hình KDB",T1649)),ISNUMBER(SEARCH("Hình tele",T1649)),ISNUMBER(SEARCH("sai code",T1649)),ISNUMBER(SEARCH("Thiếu kiện",U1649))),"Kho rau",IF(V1649="Chưa xác định","Chưa xác định",IF(OR(V1649="DC giao thiếu",V1649="TX giao thiếu kiện",V1649="Hàng không đạt CL"),"Kho rau","")))))))</f>
        <v>Chưa xác định</v>
      </c>
      <c r="Z1649" s="131" t="s">
        <v>3828</v>
      </c>
      <c r="AA1649" s="124"/>
      <c r="AB1649" s="132"/>
      <c r="AC1649" s="133"/>
      <c r="AD1649" s="134"/>
      <c r="AE1649" s="133"/>
      <c r="AF1649" s="135" t="str">
        <f t="array" ref="AF1649">xlookup($E:$E,'CLV2'!$A:$A,'CLV2'!E:E)</f>
        <v>2.VEGETABLES</v>
      </c>
      <c r="AG1649" s="135" t="str">
        <f t="shared" si="10"/>
        <v>Pack</v>
      </c>
      <c r="AH1649" s="136">
        <f t="shared" si="11"/>
        <v>1</v>
      </c>
      <c r="AI1649" s="137">
        <f t="array" ref="AI1649">XLOOKUP(E1649,'Đơn giá'!A:A,'Đơn giá'!D:D)</f>
        <v>5000</v>
      </c>
      <c r="AJ1649" s="138">
        <f t="shared" si="12"/>
        <v>5000</v>
      </c>
      <c r="AK1649" s="138">
        <f t="shared" si="13"/>
        <v>0</v>
      </c>
      <c r="AL1649" s="138">
        <f t="shared" si="14"/>
        <v>0</v>
      </c>
      <c r="AM1649" s="138">
        <f t="shared" si="15"/>
        <v>0</v>
      </c>
      <c r="AN1649" s="138">
        <f t="shared" si="16"/>
        <v>5000</v>
      </c>
      <c r="AO1649" s="139" t="str">
        <f t="array" ref="AO1649">XLOOKUP($D:$D,'DS ST'!$J:$J,'DS ST'!K:K)</f>
        <v>SC002196 - Phạm Hữu Chương</v>
      </c>
      <c r="AP1649" s="139" t="str">
        <f t="array" ref="AP1649">XLOOKUP($D:$D,'DS ST'!$J:$J,'DS ST'!L:L)</f>
        <v>Nguyễn Thị Cà</v>
      </c>
      <c r="AQ1649" s="139" t="str">
        <f t="array" ref="AQ1649">XLOOKUP($D:$D,'DS ST'!$J:$J,'DS ST'!M:M)</f>
        <v>HCM 020</v>
      </c>
      <c r="AR1649" s="140"/>
      <c r="AS1649" s="140"/>
      <c r="AT1649" s="135" t="str">
        <f t="array" ref="AT1649">xlookup($E:$E,'CLV2'!$A:$A,'CLV2'!$F:$F)</f>
        <v>3.HERBS</v>
      </c>
      <c r="AU1649" s="135" t="str">
        <f t="array" ref="AU1649">xlookup($E:$E,'CLV2'!$A:$A,'CLV2'!$G:$G)</f>
        <v>4.Rau Gia Vị Khác</v>
      </c>
      <c r="AV1649" s="142"/>
      <c r="AW1649" s="143"/>
      <c r="AX1649" s="144"/>
    </row>
    <row r="1650" ht="22.5" customHeight="1">
      <c r="A1650" s="113"/>
      <c r="B1650" s="114">
        <v>46237.0</v>
      </c>
      <c r="C1650" s="115" t="s">
        <v>824</v>
      </c>
      <c r="D1650" s="116" t="str">
        <f>VLOOKUP(C1650,'DS ST'!A:B,2,0)</f>
        <v>BTH</v>
      </c>
      <c r="E1650" s="117">
        <v>11663.0</v>
      </c>
      <c r="F1650" s="115" t="s">
        <v>2658</v>
      </c>
      <c r="G1650" s="115" t="s">
        <v>29</v>
      </c>
      <c r="H1650" s="118">
        <v>5.0</v>
      </c>
      <c r="I1650" s="118">
        <v>0.0</v>
      </c>
      <c r="J1650" s="119">
        <f t="shared" si="4"/>
        <v>5</v>
      </c>
      <c r="K1650" s="115" t="s">
        <v>6201</v>
      </c>
      <c r="L1650" s="121" t="str">
        <f t="shared" si="5"/>
        <v>PT160845711663</v>
      </c>
      <c r="M1650" s="219" t="s">
        <v>6202</v>
      </c>
      <c r="N1650" s="122"/>
      <c r="O1650" s="122"/>
      <c r="P1650" s="119">
        <f t="shared" si="6"/>
        <v>5</v>
      </c>
      <c r="Q1650" s="124"/>
      <c r="R1650" s="124"/>
      <c r="S1650" s="124"/>
      <c r="T1650" s="125"/>
      <c r="U1650" s="126" t="s">
        <v>697</v>
      </c>
      <c r="V1650" s="127" t="s">
        <v>1500</v>
      </c>
      <c r="W1650" s="129" t="str">
        <f t="shared" si="7"/>
        <v/>
      </c>
      <c r="X1650" s="129" t="str">
        <f t="shared" si="73"/>
        <v/>
      </c>
      <c r="Y1650" s="130" t="str">
        <f t="shared" si="98"/>
        <v>Chưa xác định</v>
      </c>
      <c r="Z1650" s="131" t="s">
        <v>3828</v>
      </c>
      <c r="AA1650" s="124"/>
      <c r="AB1650" s="132"/>
      <c r="AC1650" s="133"/>
      <c r="AD1650" s="134"/>
      <c r="AE1650" s="133"/>
      <c r="AF1650" s="135" t="str">
        <f t="array" ref="AF1650">xlookup($E:$E,'CLV2'!$A:$A,'CLV2'!E:E)</f>
        <v>2.VEGETABLES</v>
      </c>
      <c r="AG1650" s="135" t="str">
        <f t="shared" si="10"/>
        <v>Pack</v>
      </c>
      <c r="AH1650" s="136">
        <f t="shared" si="11"/>
        <v>1</v>
      </c>
      <c r="AI1650" s="137">
        <f t="array" ref="AI1650">XLOOKUP(E1650,'Đơn giá'!A:A,'Đơn giá'!D:D)</f>
        <v>4000</v>
      </c>
      <c r="AJ1650" s="138">
        <f t="shared" si="12"/>
        <v>20000</v>
      </c>
      <c r="AK1650" s="138">
        <f t="shared" si="13"/>
        <v>0</v>
      </c>
      <c r="AL1650" s="138">
        <f t="shared" si="14"/>
        <v>0</v>
      </c>
      <c r="AM1650" s="138">
        <f t="shared" si="15"/>
        <v>0</v>
      </c>
      <c r="AN1650" s="138">
        <f t="shared" si="16"/>
        <v>20000</v>
      </c>
      <c r="AO1650" s="139" t="str">
        <f t="array" ref="AO1650">XLOOKUP($D:$D,'DS ST'!$J:$J,'DS ST'!K:K)</f>
        <v>SC013823 - Lê Văn Ninh</v>
      </c>
      <c r="AP1650" s="139" t="str">
        <f t="array" ref="AP1650">XLOOKUP($D:$D,'DS ST'!$J:$J,'DS ST'!L:L)</f>
        <v>Võ Thị Huệ</v>
      </c>
      <c r="AQ1650" s="139" t="str">
        <f t="array" ref="AQ1650">XLOOKUP($D:$D,'DS ST'!$J:$J,'DS ST'!M:M)</f>
        <v>HCM 012</v>
      </c>
      <c r="AR1650" s="140"/>
      <c r="AS1650" s="140"/>
      <c r="AT1650" s="135" t="str">
        <f t="array" ref="AT1650">xlookup($E:$E,'CLV2'!$A:$A,'CLV2'!$F:$F)</f>
        <v>3.HERBS</v>
      </c>
      <c r="AU1650" s="135" t="str">
        <f t="array" ref="AU1650">xlookup($E:$E,'CLV2'!$A:$A,'CLV2'!$G:$G)</f>
        <v>4.Rau Thơm, Rau Nêm</v>
      </c>
      <c r="AV1650" s="142"/>
      <c r="AW1650" s="143"/>
      <c r="AX1650" s="144"/>
    </row>
    <row r="1651" ht="22.5" customHeight="1">
      <c r="A1651" s="113"/>
      <c r="B1651" s="114">
        <v>46237.0</v>
      </c>
      <c r="C1651" s="115" t="s">
        <v>824</v>
      </c>
      <c r="D1651" s="116" t="str">
        <f>VLOOKUP(C1651,'DS ST'!A:B,2,0)</f>
        <v>BTH</v>
      </c>
      <c r="E1651" s="117">
        <v>1101062.0</v>
      </c>
      <c r="F1651" s="115" t="s">
        <v>103</v>
      </c>
      <c r="G1651" s="115" t="s">
        <v>104</v>
      </c>
      <c r="H1651" s="118">
        <v>10.1</v>
      </c>
      <c r="I1651" s="118">
        <v>10.08</v>
      </c>
      <c r="J1651" s="119">
        <f t="shared" si="4"/>
        <v>0.02</v>
      </c>
      <c r="K1651" s="115" t="s">
        <v>6201</v>
      </c>
      <c r="L1651" s="121" t="str">
        <f t="shared" si="5"/>
        <v>PT16084571101062</v>
      </c>
      <c r="M1651" s="219" t="s">
        <v>6202</v>
      </c>
      <c r="N1651" s="122">
        <v>0.019999999999999574</v>
      </c>
      <c r="O1651" s="122"/>
      <c r="P1651" s="119">
        <f t="shared" si="6"/>
        <v>0</v>
      </c>
      <c r="Q1651" s="124"/>
      <c r="R1651" s="124"/>
      <c r="S1651" s="124"/>
      <c r="T1651" s="125"/>
      <c r="U1651" s="126" t="s">
        <v>697</v>
      </c>
      <c r="V1651" s="127" t="s">
        <v>492</v>
      </c>
      <c r="W1651" s="129" t="str">
        <f t="shared" si="7"/>
        <v>Hao hụt</v>
      </c>
      <c r="X1651" s="129" t="str">
        <f t="shared" si="73"/>
        <v/>
      </c>
      <c r="Y1651" s="154" t="s">
        <v>499</v>
      </c>
      <c r="Z1651" s="131" t="s">
        <v>3828</v>
      </c>
      <c r="AA1651" s="124"/>
      <c r="AB1651" s="132"/>
      <c r="AC1651" s="133"/>
      <c r="AD1651" s="134"/>
      <c r="AE1651" s="133"/>
      <c r="AF1651" s="135" t="str">
        <f t="array" ref="AF1651">xlookup($E:$E,'CLV2'!$A:$A,'CLV2'!E:E)</f>
        <v>2.FRUITS</v>
      </c>
      <c r="AG1651" s="135" t="str">
        <f t="shared" si="10"/>
        <v>KG</v>
      </c>
      <c r="AH1651" s="136">
        <f t="shared" si="11"/>
        <v>0.00198019802</v>
      </c>
      <c r="AI1651" s="137">
        <f t="array" ref="AI1651">XLOOKUP(E1651,'Đơn giá'!A:A,'Đơn giá'!D:D)</f>
        <v>23000</v>
      </c>
      <c r="AJ1651" s="138">
        <f t="shared" si="12"/>
        <v>460</v>
      </c>
      <c r="AK1651" s="138">
        <f t="shared" si="13"/>
        <v>460</v>
      </c>
      <c r="AL1651" s="138">
        <f t="shared" si="14"/>
        <v>0</v>
      </c>
      <c r="AM1651" s="138">
        <f t="shared" si="15"/>
        <v>0</v>
      </c>
      <c r="AN1651" s="138">
        <f t="shared" si="16"/>
        <v>0</v>
      </c>
      <c r="AO1651" s="139" t="str">
        <f t="array" ref="AO1651">XLOOKUP($D:$D,'DS ST'!$J:$J,'DS ST'!K:K)</f>
        <v>SC013823 - Lê Văn Ninh</v>
      </c>
      <c r="AP1651" s="139" t="str">
        <f t="array" ref="AP1651">XLOOKUP($D:$D,'DS ST'!$J:$J,'DS ST'!L:L)</f>
        <v>Võ Thị Huệ</v>
      </c>
      <c r="AQ1651" s="139" t="str">
        <f t="array" ref="AQ1651">XLOOKUP($D:$D,'DS ST'!$J:$J,'DS ST'!M:M)</f>
        <v>HCM 012</v>
      </c>
      <c r="AR1651" s="140"/>
      <c r="AS1651" s="140"/>
      <c r="AT1651" s="135" t="str">
        <f t="array" ref="AT1651">xlookup($E:$E,'CLV2'!$A:$A,'CLV2'!$F:$F)</f>
        <v>3.LOCAL FRUITS</v>
      </c>
      <c r="AU1651" s="135" t="str">
        <f t="array" ref="AU1651">xlookup($E:$E,'CLV2'!$A:$A,'CLV2'!$G:$G)</f>
        <v>4.Chuối</v>
      </c>
      <c r="AV1651" s="142"/>
      <c r="AW1651" s="143"/>
      <c r="AX1651" s="144"/>
    </row>
    <row r="1652" ht="22.5" customHeight="1">
      <c r="A1652" s="113"/>
      <c r="B1652" s="114">
        <v>46237.0</v>
      </c>
      <c r="C1652" s="115" t="s">
        <v>824</v>
      </c>
      <c r="D1652" s="116" t="str">
        <f>VLOOKUP(C1652,'DS ST'!A:B,2,0)</f>
        <v>BTH</v>
      </c>
      <c r="E1652" s="117">
        <v>1101079.0</v>
      </c>
      <c r="F1652" s="115" t="s">
        <v>2047</v>
      </c>
      <c r="G1652" s="115" t="s">
        <v>104</v>
      </c>
      <c r="H1652" s="118">
        <v>3.0</v>
      </c>
      <c r="I1652" s="118">
        <v>2.955</v>
      </c>
      <c r="J1652" s="119">
        <f t="shared" si="4"/>
        <v>0.045</v>
      </c>
      <c r="K1652" s="115" t="s">
        <v>6201</v>
      </c>
      <c r="L1652" s="121" t="str">
        <f t="shared" si="5"/>
        <v>PT16084571101079</v>
      </c>
      <c r="M1652" s="219" t="s">
        <v>6202</v>
      </c>
      <c r="N1652" s="122">
        <v>0.04499999999999993</v>
      </c>
      <c r="O1652" s="122"/>
      <c r="P1652" s="119">
        <f t="shared" si="6"/>
        <v>0</v>
      </c>
      <c r="Q1652" s="124"/>
      <c r="R1652" s="124"/>
      <c r="S1652" s="124"/>
      <c r="T1652" s="125"/>
      <c r="U1652" s="126" t="s">
        <v>697</v>
      </c>
      <c r="V1652" s="127" t="s">
        <v>492</v>
      </c>
      <c r="W1652" s="129" t="str">
        <f t="shared" si="7"/>
        <v>Hao hụt</v>
      </c>
      <c r="X1652" s="129" t="str">
        <f t="shared" si="73"/>
        <v/>
      </c>
      <c r="Y1652" s="154" t="s">
        <v>499</v>
      </c>
      <c r="Z1652" s="131" t="s">
        <v>3828</v>
      </c>
      <c r="AA1652" s="124"/>
      <c r="AB1652" s="132"/>
      <c r="AC1652" s="133"/>
      <c r="AD1652" s="134"/>
      <c r="AE1652" s="133"/>
      <c r="AF1652" s="135" t="str">
        <f t="array" ref="AF1652">xlookup($E:$E,'CLV2'!$A:$A,'CLV2'!E:E)</f>
        <v>2.FRUITS</v>
      </c>
      <c r="AG1652" s="135" t="str">
        <f t="shared" si="10"/>
        <v>KG</v>
      </c>
      <c r="AH1652" s="136">
        <f t="shared" si="11"/>
        <v>0.015</v>
      </c>
      <c r="AI1652" s="137">
        <f t="array" ref="AI1652">XLOOKUP(E1652,'Đơn giá'!A:A,'Đơn giá'!D:D)</f>
        <v>69416</v>
      </c>
      <c r="AJ1652" s="138">
        <f t="shared" si="12"/>
        <v>3123.72</v>
      </c>
      <c r="AK1652" s="138">
        <f t="shared" si="13"/>
        <v>3123.72</v>
      </c>
      <c r="AL1652" s="138">
        <f t="shared" si="14"/>
        <v>0</v>
      </c>
      <c r="AM1652" s="138">
        <f t="shared" si="15"/>
        <v>0</v>
      </c>
      <c r="AN1652" s="138">
        <f t="shared" si="16"/>
        <v>0</v>
      </c>
      <c r="AO1652" s="139" t="str">
        <f t="array" ref="AO1652">XLOOKUP($D:$D,'DS ST'!$J:$J,'DS ST'!K:K)</f>
        <v>SC013823 - Lê Văn Ninh</v>
      </c>
      <c r="AP1652" s="139" t="str">
        <f t="array" ref="AP1652">XLOOKUP($D:$D,'DS ST'!$J:$J,'DS ST'!L:L)</f>
        <v>Võ Thị Huệ</v>
      </c>
      <c r="AQ1652" s="139" t="str">
        <f t="array" ref="AQ1652">XLOOKUP($D:$D,'DS ST'!$J:$J,'DS ST'!M:M)</f>
        <v>HCM 012</v>
      </c>
      <c r="AR1652" s="140"/>
      <c r="AS1652" s="140"/>
      <c r="AT1652" s="135" t="str">
        <f t="array" ref="AT1652">xlookup($E:$E,'CLV2'!$A:$A,'CLV2'!$F:$F)</f>
        <v>3.LOCAL FRUITS</v>
      </c>
      <c r="AU1652" s="135" t="str">
        <f t="array" ref="AU1652">xlookup($E:$E,'CLV2'!$A:$A,'CLV2'!$G:$G)</f>
        <v>4.Bơ</v>
      </c>
      <c r="AV1652" s="142"/>
      <c r="AW1652" s="143"/>
      <c r="AX1652" s="144"/>
    </row>
    <row r="1653" ht="22.5" customHeight="1">
      <c r="A1653" s="113"/>
      <c r="B1653" s="114">
        <v>46237.0</v>
      </c>
      <c r="C1653" s="115" t="s">
        <v>824</v>
      </c>
      <c r="D1653" s="116" t="str">
        <f>VLOOKUP(C1653,'DS ST'!A:B,2,0)</f>
        <v>BTH</v>
      </c>
      <c r="E1653" s="117">
        <v>1101094.0</v>
      </c>
      <c r="F1653" s="115" t="s">
        <v>1011</v>
      </c>
      <c r="G1653" s="115" t="s">
        <v>104</v>
      </c>
      <c r="H1653" s="118">
        <v>3.0</v>
      </c>
      <c r="I1653" s="118">
        <v>2.96</v>
      </c>
      <c r="J1653" s="119">
        <f t="shared" si="4"/>
        <v>0.04</v>
      </c>
      <c r="K1653" s="115" t="s">
        <v>6201</v>
      </c>
      <c r="L1653" s="121" t="str">
        <f t="shared" si="5"/>
        <v>PT16084571101094</v>
      </c>
      <c r="M1653" s="219" t="s">
        <v>6202</v>
      </c>
      <c r="N1653" s="122">
        <v>0.040000000000000036</v>
      </c>
      <c r="O1653" s="122"/>
      <c r="P1653" s="119">
        <f t="shared" si="6"/>
        <v>0</v>
      </c>
      <c r="Q1653" s="124"/>
      <c r="R1653" s="124"/>
      <c r="S1653" s="124"/>
      <c r="T1653" s="125"/>
      <c r="U1653" s="126" t="s">
        <v>697</v>
      </c>
      <c r="V1653" s="127" t="s">
        <v>492</v>
      </c>
      <c r="W1653" s="129" t="str">
        <f t="shared" si="7"/>
        <v>Hao hụt</v>
      </c>
      <c r="X1653" s="129" t="str">
        <f t="shared" si="73"/>
        <v/>
      </c>
      <c r="Y1653" s="154" t="s">
        <v>499</v>
      </c>
      <c r="Z1653" s="131" t="s">
        <v>3828</v>
      </c>
      <c r="AA1653" s="124"/>
      <c r="AB1653" s="132"/>
      <c r="AC1653" s="133"/>
      <c r="AD1653" s="134"/>
      <c r="AE1653" s="133"/>
      <c r="AF1653" s="135" t="str">
        <f t="array" ref="AF1653">xlookup($E:$E,'CLV2'!$A:$A,'CLV2'!E:E)</f>
        <v>2.FRUITS</v>
      </c>
      <c r="AG1653" s="135" t="str">
        <f t="shared" si="10"/>
        <v>KG</v>
      </c>
      <c r="AH1653" s="136">
        <f t="shared" si="11"/>
        <v>0.01333333333</v>
      </c>
      <c r="AI1653" s="137">
        <f t="array" ref="AI1653">XLOOKUP(E1653,'Đơn giá'!A:A,'Đơn giá'!D:D)</f>
        <v>37000</v>
      </c>
      <c r="AJ1653" s="138">
        <f t="shared" si="12"/>
        <v>1480</v>
      </c>
      <c r="AK1653" s="138">
        <f t="shared" si="13"/>
        <v>1480</v>
      </c>
      <c r="AL1653" s="138">
        <f t="shared" si="14"/>
        <v>0</v>
      </c>
      <c r="AM1653" s="138">
        <f t="shared" si="15"/>
        <v>0</v>
      </c>
      <c r="AN1653" s="138">
        <f t="shared" si="16"/>
        <v>0</v>
      </c>
      <c r="AO1653" s="139" t="str">
        <f t="array" ref="AO1653">XLOOKUP($D:$D,'DS ST'!$J:$J,'DS ST'!K:K)</f>
        <v>SC013823 - Lê Văn Ninh</v>
      </c>
      <c r="AP1653" s="139" t="str">
        <f t="array" ref="AP1653">XLOOKUP($D:$D,'DS ST'!$J:$J,'DS ST'!L:L)</f>
        <v>Võ Thị Huệ</v>
      </c>
      <c r="AQ1653" s="139" t="str">
        <f t="array" ref="AQ1653">XLOOKUP($D:$D,'DS ST'!$J:$J,'DS ST'!M:M)</f>
        <v>HCM 012</v>
      </c>
      <c r="AR1653" s="140"/>
      <c r="AS1653" s="140"/>
      <c r="AT1653" s="135" t="str">
        <f t="array" ref="AT1653">xlookup($E:$E,'CLV2'!$A:$A,'CLV2'!$F:$F)</f>
        <v>3.LOCAL FRUITS</v>
      </c>
      <c r="AU1653" s="135" t="str">
        <f t="array" ref="AU1653">xlookup($E:$E,'CLV2'!$A:$A,'CLV2'!$G:$G)</f>
        <v>4.Mít</v>
      </c>
      <c r="AV1653" s="142"/>
      <c r="AW1653" s="143"/>
      <c r="AX1653" s="144"/>
    </row>
    <row r="1654" ht="22.5" customHeight="1">
      <c r="A1654" s="113"/>
      <c r="B1654" s="114">
        <v>46237.0</v>
      </c>
      <c r="C1654" s="115" t="s">
        <v>824</v>
      </c>
      <c r="D1654" s="116" t="str">
        <f>VLOOKUP(C1654,'DS ST'!A:B,2,0)</f>
        <v>BTH</v>
      </c>
      <c r="E1654" s="117">
        <v>1101318.0</v>
      </c>
      <c r="F1654" s="115" t="s">
        <v>1036</v>
      </c>
      <c r="G1654" s="115" t="s">
        <v>104</v>
      </c>
      <c r="H1654" s="118">
        <v>4.1</v>
      </c>
      <c r="I1654" s="118">
        <v>4.075</v>
      </c>
      <c r="J1654" s="119">
        <f t="shared" si="4"/>
        <v>0.025</v>
      </c>
      <c r="K1654" s="115" t="s">
        <v>6201</v>
      </c>
      <c r="L1654" s="121" t="str">
        <f t="shared" si="5"/>
        <v>PT16084571101318</v>
      </c>
      <c r="M1654" s="219" t="s">
        <v>6202</v>
      </c>
      <c r="N1654" s="122">
        <v>0.024999999999999467</v>
      </c>
      <c r="O1654" s="122"/>
      <c r="P1654" s="119">
        <f t="shared" si="6"/>
        <v>0</v>
      </c>
      <c r="Q1654" s="124"/>
      <c r="R1654" s="124"/>
      <c r="S1654" s="124"/>
      <c r="T1654" s="125"/>
      <c r="U1654" s="126" t="s">
        <v>697</v>
      </c>
      <c r="V1654" s="127" t="s">
        <v>492</v>
      </c>
      <c r="W1654" s="129" t="str">
        <f t="shared" si="7"/>
        <v>Hao hụt</v>
      </c>
      <c r="X1654" s="129" t="str">
        <f t="shared" si="73"/>
        <v/>
      </c>
      <c r="Y1654" s="154" t="s">
        <v>499</v>
      </c>
      <c r="Z1654" s="131" t="s">
        <v>3828</v>
      </c>
      <c r="AA1654" s="124"/>
      <c r="AB1654" s="132"/>
      <c r="AC1654" s="133"/>
      <c r="AD1654" s="134"/>
      <c r="AE1654" s="133"/>
      <c r="AF1654" s="135" t="str">
        <f t="array" ref="AF1654">xlookup($E:$E,'CLV2'!$A:$A,'CLV2'!E:E)</f>
        <v>2.FRUITS</v>
      </c>
      <c r="AG1654" s="135" t="str">
        <f t="shared" si="10"/>
        <v>KG</v>
      </c>
      <c r="AH1654" s="136">
        <f t="shared" si="11"/>
        <v>0.006097560976</v>
      </c>
      <c r="AI1654" s="137">
        <f t="array" ref="AI1654">XLOOKUP(E1654,'Đơn giá'!A:A,'Đơn giá'!D:D)</f>
        <v>35000</v>
      </c>
      <c r="AJ1654" s="138">
        <f t="shared" si="12"/>
        <v>875</v>
      </c>
      <c r="AK1654" s="138">
        <f t="shared" si="13"/>
        <v>875</v>
      </c>
      <c r="AL1654" s="138">
        <f t="shared" si="14"/>
        <v>0</v>
      </c>
      <c r="AM1654" s="138">
        <f t="shared" si="15"/>
        <v>0</v>
      </c>
      <c r="AN1654" s="138">
        <f t="shared" si="16"/>
        <v>0</v>
      </c>
      <c r="AO1654" s="139" t="str">
        <f t="array" ref="AO1654">XLOOKUP($D:$D,'DS ST'!$J:$J,'DS ST'!K:K)</f>
        <v>SC013823 - Lê Văn Ninh</v>
      </c>
      <c r="AP1654" s="139" t="str">
        <f t="array" ref="AP1654">XLOOKUP($D:$D,'DS ST'!$J:$J,'DS ST'!L:L)</f>
        <v>Võ Thị Huệ</v>
      </c>
      <c r="AQ1654" s="139" t="str">
        <f t="array" ref="AQ1654">XLOOKUP($D:$D,'DS ST'!$J:$J,'DS ST'!M:M)</f>
        <v>HCM 012</v>
      </c>
      <c r="AR1654" s="140"/>
      <c r="AS1654" s="140"/>
      <c r="AT1654" s="135" t="str">
        <f t="array" ref="AT1654">xlookup($E:$E,'CLV2'!$A:$A,'CLV2'!$F:$F)</f>
        <v>3.LOCAL FRUITS</v>
      </c>
      <c r="AU1654" s="135" t="str">
        <f t="array" ref="AU1654">xlookup($E:$E,'CLV2'!$A:$A,'CLV2'!$G:$G)</f>
        <v>4.Mận Roi</v>
      </c>
      <c r="AV1654" s="142"/>
      <c r="AW1654" s="143"/>
      <c r="AX1654" s="144"/>
    </row>
    <row r="1655" ht="22.5" customHeight="1">
      <c r="A1655" s="113"/>
      <c r="B1655" s="114">
        <v>46237.0</v>
      </c>
      <c r="C1655" s="115" t="s">
        <v>824</v>
      </c>
      <c r="D1655" s="116" t="str">
        <f>VLOOKUP(C1655,'DS ST'!A:B,2,0)</f>
        <v>BTH</v>
      </c>
      <c r="E1655" s="117">
        <v>8.938525767172E12</v>
      </c>
      <c r="F1655" s="115" t="s">
        <v>1471</v>
      </c>
      <c r="G1655" s="115" t="s">
        <v>29</v>
      </c>
      <c r="H1655" s="118">
        <v>5.0</v>
      </c>
      <c r="I1655" s="118">
        <v>2.0</v>
      </c>
      <c r="J1655" s="119">
        <f t="shared" si="4"/>
        <v>3</v>
      </c>
      <c r="K1655" s="115" t="s">
        <v>6201</v>
      </c>
      <c r="L1655" s="121" t="str">
        <f t="shared" si="5"/>
        <v>PT16084578938525767172</v>
      </c>
      <c r="M1655" s="219" t="s">
        <v>6202</v>
      </c>
      <c r="N1655" s="122"/>
      <c r="O1655" s="122"/>
      <c r="P1655" s="119">
        <f t="shared" si="6"/>
        <v>3</v>
      </c>
      <c r="Q1655" s="124"/>
      <c r="R1655" s="124"/>
      <c r="S1655" s="124"/>
      <c r="T1655" s="125"/>
      <c r="U1655" s="126" t="s">
        <v>697</v>
      </c>
      <c r="V1655" s="127" t="s">
        <v>1500</v>
      </c>
      <c r="W1655" s="129" t="str">
        <f t="shared" si="7"/>
        <v/>
      </c>
      <c r="X1655" s="129" t="str">
        <f t="shared" si="73"/>
        <v/>
      </c>
      <c r="Y1655" s="130" t="str">
        <f>IF(N(P1655)&lt;=0,"",IF(OR(T1655="Hình KDB",T1655="Hình tele",ISNUMBER(SEARCH("Hình KDB",T1655)),ISNUMBER(SEARCH("Hình tele",T1655)),ISNUMBER(SEARCH("sai code",T1655)),ISNUMBER(SEARCH("Thiếu kiện",U1655))),"Kho rau",IF(AND(T1655&lt;&gt;"Hình KDB",T1655&lt;&gt;"Hình tele"),"Chưa xác định",IF(N(O1655)&gt;0,IF(OR(T1655="Hình KDB",T1655="Hình tele",ISNUMBER(SEARCH("Hình KDB",T1655)),ISNUMBER(SEARCH("Hình tele",T1655)),ISNUMBER(SEARCH("sai code",T1655)),ISNUMBER(SEARCH("Thiếu kiện",U1655))),"Kho rau","Chưa xác định"),IF(OR(T1655="Hình KDB",T1655="Hình tele",ISNUMBER(SEARCH("Hình KDB",T1655)),ISNUMBER(SEARCH("Hình tele",T1655)),ISNUMBER(SEARCH("sai code",T1655)),ISNUMBER(SEARCH("Thiếu kiện",U1655))),"Kho rau",IF(V1655="Chưa xác định","Chưa xác định",IF(OR(V1655="DC giao thiếu",V1655="TX giao thiếu kiện",V1655="Hàng không đạt CL"),"Kho rau","")))))))</f>
        <v>Chưa xác định</v>
      </c>
      <c r="Z1655" s="131" t="s">
        <v>3828</v>
      </c>
      <c r="AA1655" s="124"/>
      <c r="AB1655" s="132"/>
      <c r="AC1655" s="133"/>
      <c r="AD1655" s="134"/>
      <c r="AE1655" s="133"/>
      <c r="AF1655" s="135" t="str">
        <f t="array" ref="AF1655">xlookup($E:$E,'CLV2'!$A:$A,'CLV2'!E:E)</f>
        <v>2.VEGETABLES</v>
      </c>
      <c r="AG1655" s="135" t="str">
        <f t="shared" si="10"/>
        <v>Pack</v>
      </c>
      <c r="AH1655" s="136">
        <f t="shared" si="11"/>
        <v>0.6</v>
      </c>
      <c r="AI1655" s="137">
        <f t="array" ref="AI1655">XLOOKUP(E1655,'Đơn giá'!A:A,'Đơn giá'!D:D)</f>
        <v>14250</v>
      </c>
      <c r="AJ1655" s="138">
        <f t="shared" si="12"/>
        <v>42750</v>
      </c>
      <c r="AK1655" s="138">
        <f t="shared" si="13"/>
        <v>0</v>
      </c>
      <c r="AL1655" s="138">
        <f t="shared" si="14"/>
        <v>0</v>
      </c>
      <c r="AM1655" s="138">
        <f t="shared" si="15"/>
        <v>0</v>
      </c>
      <c r="AN1655" s="138">
        <f t="shared" si="16"/>
        <v>42750</v>
      </c>
      <c r="AO1655" s="139" t="str">
        <f t="array" ref="AO1655">XLOOKUP($D:$D,'DS ST'!$J:$J,'DS ST'!K:K)</f>
        <v>SC013823 - Lê Văn Ninh</v>
      </c>
      <c r="AP1655" s="139" t="str">
        <f t="array" ref="AP1655">XLOOKUP($D:$D,'DS ST'!$J:$J,'DS ST'!L:L)</f>
        <v>Võ Thị Huệ</v>
      </c>
      <c r="AQ1655" s="139" t="str">
        <f t="array" ref="AQ1655">XLOOKUP($D:$D,'DS ST'!$J:$J,'DS ST'!M:M)</f>
        <v>HCM 012</v>
      </c>
      <c r="AR1655" s="140"/>
      <c r="AS1655" s="140"/>
      <c r="AT1655" s="135" t="str">
        <f t="array" ref="AT1655">xlookup($E:$E,'CLV2'!$A:$A,'CLV2'!$F:$F)</f>
        <v>3.LEAFY VEGGIES</v>
      </c>
      <c r="AU1655" s="135" t="str">
        <f t="array" ref="AU1655">xlookup($E:$E,'CLV2'!$A:$A,'CLV2'!$G:$G)</f>
        <v>4.Rau Ăn Lá Thông Dụng</v>
      </c>
      <c r="AV1655" s="142"/>
      <c r="AW1655" s="143"/>
      <c r="AX1655" s="144"/>
    </row>
    <row r="1656" ht="22.5" customHeight="1">
      <c r="A1656" s="113"/>
      <c r="B1656" s="114">
        <v>46237.0</v>
      </c>
      <c r="C1656" s="115" t="s">
        <v>885</v>
      </c>
      <c r="D1656" s="116" t="str">
        <f>VLOOKUP(C1656,'DS ST'!A:B,2,0)</f>
        <v>DMR</v>
      </c>
      <c r="E1656" s="117">
        <v>1101062.0</v>
      </c>
      <c r="F1656" s="115" t="s">
        <v>103</v>
      </c>
      <c r="G1656" s="115" t="s">
        <v>104</v>
      </c>
      <c r="H1656" s="118">
        <v>10.1</v>
      </c>
      <c r="I1656" s="118">
        <v>10.06</v>
      </c>
      <c r="J1656" s="119">
        <f t="shared" si="4"/>
        <v>0.04</v>
      </c>
      <c r="K1656" s="115" t="s">
        <v>6203</v>
      </c>
      <c r="L1656" s="121" t="str">
        <f t="shared" si="5"/>
        <v>PT16084551101062</v>
      </c>
      <c r="M1656" s="219" t="s">
        <v>6204</v>
      </c>
      <c r="N1656" s="122">
        <v>0.03999999999999915</v>
      </c>
      <c r="O1656" s="122"/>
      <c r="P1656" s="119">
        <f t="shared" si="6"/>
        <v>0</v>
      </c>
      <c r="Q1656" s="124"/>
      <c r="R1656" s="124"/>
      <c r="S1656" s="124"/>
      <c r="T1656" s="125"/>
      <c r="U1656" s="126" t="s">
        <v>697</v>
      </c>
      <c r="V1656" s="127" t="s">
        <v>492</v>
      </c>
      <c r="W1656" s="129" t="str">
        <f t="shared" si="7"/>
        <v>Hao hụt</v>
      </c>
      <c r="X1656" s="129" t="str">
        <f t="shared" si="73"/>
        <v/>
      </c>
      <c r="Y1656" s="154" t="s">
        <v>499</v>
      </c>
      <c r="Z1656" s="131" t="s">
        <v>3828</v>
      </c>
      <c r="AA1656" s="124"/>
      <c r="AB1656" s="132"/>
      <c r="AC1656" s="133"/>
      <c r="AD1656" s="134"/>
      <c r="AE1656" s="133"/>
      <c r="AF1656" s="135" t="str">
        <f t="array" ref="AF1656">xlookup($E:$E,'CLV2'!$A:$A,'CLV2'!E:E)</f>
        <v>2.FRUITS</v>
      </c>
      <c r="AG1656" s="135" t="str">
        <f t="shared" si="10"/>
        <v>KG</v>
      </c>
      <c r="AH1656" s="136">
        <f t="shared" si="11"/>
        <v>0.00396039604</v>
      </c>
      <c r="AI1656" s="137">
        <f t="array" ref="AI1656">XLOOKUP(E1656,'Đơn giá'!A:A,'Đơn giá'!D:D)</f>
        <v>23000</v>
      </c>
      <c r="AJ1656" s="138">
        <f t="shared" si="12"/>
        <v>920</v>
      </c>
      <c r="AK1656" s="138">
        <f t="shared" si="13"/>
        <v>920</v>
      </c>
      <c r="AL1656" s="138">
        <f t="shared" si="14"/>
        <v>0</v>
      </c>
      <c r="AM1656" s="138">
        <f t="shared" si="15"/>
        <v>0</v>
      </c>
      <c r="AN1656" s="138">
        <f t="shared" si="16"/>
        <v>0</v>
      </c>
      <c r="AO1656" s="139" t="str">
        <f t="array" ref="AO1656">XLOOKUP($D:$D,'DS ST'!$J:$J,'DS ST'!K:K)</f>
        <v>SC003943 - Lâm Văn Tú</v>
      </c>
      <c r="AP1656" s="139" t="str">
        <f t="array" ref="AP1656">XLOOKUP($D:$D,'DS ST'!$J:$J,'DS ST'!L:L)</f>
        <v>Võ Thị Huệ</v>
      </c>
      <c r="AQ1656" s="139" t="str">
        <f t="array" ref="AQ1656">XLOOKUP($D:$D,'DS ST'!$J:$J,'DS ST'!M:M)</f>
        <v>HCM 011</v>
      </c>
      <c r="AR1656" s="140"/>
      <c r="AS1656" s="140"/>
      <c r="AT1656" s="135" t="str">
        <f t="array" ref="AT1656">xlookup($E:$E,'CLV2'!$A:$A,'CLV2'!$F:$F)</f>
        <v>3.LOCAL FRUITS</v>
      </c>
      <c r="AU1656" s="135" t="str">
        <f t="array" ref="AU1656">xlookup($E:$E,'CLV2'!$A:$A,'CLV2'!$G:$G)</f>
        <v>4.Chuối</v>
      </c>
      <c r="AV1656" s="142"/>
      <c r="AW1656" s="143"/>
      <c r="AX1656" s="144"/>
    </row>
    <row r="1657" ht="22.5" customHeight="1">
      <c r="A1657" s="113"/>
      <c r="B1657" s="114">
        <v>46237.0</v>
      </c>
      <c r="C1657" s="115" t="s">
        <v>885</v>
      </c>
      <c r="D1657" s="116" t="str">
        <f>VLOOKUP(C1657,'DS ST'!A:B,2,0)</f>
        <v>DMR</v>
      </c>
      <c r="E1657" s="117">
        <v>1101302.0</v>
      </c>
      <c r="F1657" s="115" t="s">
        <v>944</v>
      </c>
      <c r="G1657" s="115" t="s">
        <v>104</v>
      </c>
      <c r="H1657" s="118">
        <v>24.0</v>
      </c>
      <c r="I1657" s="118">
        <v>23.9</v>
      </c>
      <c r="J1657" s="119">
        <f t="shared" si="4"/>
        <v>0.1</v>
      </c>
      <c r="K1657" s="115" t="s">
        <v>6203</v>
      </c>
      <c r="L1657" s="121" t="str">
        <f t="shared" si="5"/>
        <v>PT16084551101302</v>
      </c>
      <c r="M1657" s="219" t="s">
        <v>6204</v>
      </c>
      <c r="N1657" s="122">
        <v>0.10000000000000142</v>
      </c>
      <c r="O1657" s="122"/>
      <c r="P1657" s="119">
        <f t="shared" si="6"/>
        <v>0</v>
      </c>
      <c r="Q1657" s="124"/>
      <c r="R1657" s="124"/>
      <c r="S1657" s="124"/>
      <c r="T1657" s="125"/>
      <c r="U1657" s="126" t="s">
        <v>697</v>
      </c>
      <c r="V1657" s="127" t="s">
        <v>492</v>
      </c>
      <c r="W1657" s="129" t="str">
        <f t="shared" si="7"/>
        <v>Hao hụt</v>
      </c>
      <c r="X1657" s="129" t="str">
        <f t="shared" si="73"/>
        <v/>
      </c>
      <c r="Y1657" s="154" t="s">
        <v>499</v>
      </c>
      <c r="Z1657" s="131" t="s">
        <v>3828</v>
      </c>
      <c r="AA1657" s="124"/>
      <c r="AB1657" s="132"/>
      <c r="AC1657" s="133"/>
      <c r="AD1657" s="134"/>
      <c r="AE1657" s="133"/>
      <c r="AF1657" s="135" t="str">
        <f t="array" ref="AF1657">xlookup($E:$E,'CLV2'!$A:$A,'CLV2'!E:E)</f>
        <v>2.FRUITS</v>
      </c>
      <c r="AG1657" s="135" t="str">
        <f t="shared" si="10"/>
        <v>KG</v>
      </c>
      <c r="AH1657" s="136">
        <f t="shared" si="11"/>
        <v>0.004166666667</v>
      </c>
      <c r="AI1657" s="137">
        <f t="array" ref="AI1657">XLOOKUP(E1657,'Đơn giá'!A:A,'Đơn giá'!D:D)</f>
        <v>17500</v>
      </c>
      <c r="AJ1657" s="138">
        <f t="shared" si="12"/>
        <v>1750</v>
      </c>
      <c r="AK1657" s="138">
        <f t="shared" si="13"/>
        <v>1750</v>
      </c>
      <c r="AL1657" s="138">
        <f t="shared" si="14"/>
        <v>0</v>
      </c>
      <c r="AM1657" s="138">
        <f t="shared" si="15"/>
        <v>0</v>
      </c>
      <c r="AN1657" s="138">
        <f t="shared" si="16"/>
        <v>0</v>
      </c>
      <c r="AO1657" s="139" t="str">
        <f t="array" ref="AO1657">XLOOKUP($D:$D,'DS ST'!$J:$J,'DS ST'!K:K)</f>
        <v>SC003943 - Lâm Văn Tú</v>
      </c>
      <c r="AP1657" s="139" t="str">
        <f t="array" ref="AP1657">XLOOKUP($D:$D,'DS ST'!$J:$J,'DS ST'!L:L)</f>
        <v>Võ Thị Huệ</v>
      </c>
      <c r="AQ1657" s="139" t="str">
        <f t="array" ref="AQ1657">XLOOKUP($D:$D,'DS ST'!$J:$J,'DS ST'!M:M)</f>
        <v>HCM 011</v>
      </c>
      <c r="AR1657" s="140"/>
      <c r="AS1657" s="140"/>
      <c r="AT1657" s="135" t="str">
        <f t="array" ref="AT1657">xlookup($E:$E,'CLV2'!$A:$A,'CLV2'!$F:$F)</f>
        <v>3.LOCAL FRUITS</v>
      </c>
      <c r="AU1657" s="135" t="str">
        <f t="array" ref="AU1657">xlookup($E:$E,'CLV2'!$A:$A,'CLV2'!$G:$G)</f>
        <v>4.Chuối</v>
      </c>
      <c r="AV1657" s="142"/>
      <c r="AW1657" s="143"/>
      <c r="AX1657" s="144"/>
    </row>
    <row r="1658" ht="22.5" customHeight="1">
      <c r="A1658" s="113"/>
      <c r="B1658" s="114">
        <v>46237.0</v>
      </c>
      <c r="C1658" s="115" t="s">
        <v>961</v>
      </c>
      <c r="D1658" s="116" t="str">
        <f>VLOOKUP(C1658,'DS ST'!A:B,2,0)</f>
        <v>HNN</v>
      </c>
      <c r="E1658" s="117">
        <v>11272.0</v>
      </c>
      <c r="F1658" s="115" t="s">
        <v>5229</v>
      </c>
      <c r="G1658" s="115" t="s">
        <v>29</v>
      </c>
      <c r="H1658" s="118">
        <v>1.0</v>
      </c>
      <c r="I1658" s="118">
        <v>0.0</v>
      </c>
      <c r="J1658" s="119">
        <f t="shared" si="4"/>
        <v>1</v>
      </c>
      <c r="K1658" s="115" t="s">
        <v>6205</v>
      </c>
      <c r="L1658" s="121" t="str">
        <f t="shared" si="5"/>
        <v>PT160845411272</v>
      </c>
      <c r="M1658" s="219" t="s">
        <v>6206</v>
      </c>
      <c r="N1658" s="122"/>
      <c r="O1658" s="122"/>
      <c r="P1658" s="119">
        <f t="shared" si="6"/>
        <v>1</v>
      </c>
      <c r="Q1658" s="124"/>
      <c r="R1658" s="124"/>
      <c r="S1658" s="124"/>
      <c r="T1658" s="125"/>
      <c r="U1658" s="126" t="s">
        <v>697</v>
      </c>
      <c r="V1658" s="127" t="s">
        <v>1500</v>
      </c>
      <c r="W1658" s="129" t="str">
        <f t="shared" si="7"/>
        <v/>
      </c>
      <c r="X1658" s="129" t="str">
        <f t="shared" si="73"/>
        <v/>
      </c>
      <c r="Y1658" s="130" t="str">
        <f t="shared" ref="Y1658:Y1659" si="99">IF(N(P1658)&lt;=0,"",IF(OR(T1658="Hình KDB",T1658="Hình tele",ISNUMBER(SEARCH("Hình KDB",T1658)),ISNUMBER(SEARCH("Hình tele",T1658)),ISNUMBER(SEARCH("sai code",T1658)),ISNUMBER(SEARCH("Thiếu kiện",U1658))),"Kho rau",IF(AND(T1658&lt;&gt;"Hình KDB",T1658&lt;&gt;"Hình tele"),"Chưa xác định",IF(N(O1658)&gt;0,IF(OR(T1658="Hình KDB",T1658="Hình tele",ISNUMBER(SEARCH("Hình KDB",T1658)),ISNUMBER(SEARCH("Hình tele",T1658)),ISNUMBER(SEARCH("sai code",T1658)),ISNUMBER(SEARCH("Thiếu kiện",U1658))),"Kho rau","Chưa xác định"),IF(OR(T1658="Hình KDB",T1658="Hình tele",ISNUMBER(SEARCH("Hình KDB",T1658)),ISNUMBER(SEARCH("Hình tele",T1658)),ISNUMBER(SEARCH("sai code",T1658)),ISNUMBER(SEARCH("Thiếu kiện",U1658))),"Kho rau",IF(V1658="Chưa xác định","Chưa xác định",IF(OR(V1658="DC giao thiếu",V1658="TX giao thiếu kiện",V1658="Hàng không đạt CL"),"Kho rau","")))))))</f>
        <v>Chưa xác định</v>
      </c>
      <c r="Z1658" s="131" t="s">
        <v>3828</v>
      </c>
      <c r="AA1658" s="124"/>
      <c r="AB1658" s="132"/>
      <c r="AC1658" s="133"/>
      <c r="AD1658" s="134"/>
      <c r="AE1658" s="133"/>
      <c r="AF1658" s="135" t="str">
        <f t="array" ref="AF1658">xlookup($E:$E,'CLV2'!$A:$A,'CLV2'!E:E)</f>
        <v>2.VEGETABLES</v>
      </c>
      <c r="AG1658" s="135" t="str">
        <f t="shared" si="10"/>
        <v>Pack</v>
      </c>
      <c r="AH1658" s="136">
        <f t="shared" si="11"/>
        <v>1</v>
      </c>
      <c r="AI1658" s="137">
        <f t="array" ref="AI1658">XLOOKUP(E1658,'Đơn giá'!A:A,'Đơn giá'!D:D)</f>
        <v>20000</v>
      </c>
      <c r="AJ1658" s="138">
        <f t="shared" si="12"/>
        <v>20000</v>
      </c>
      <c r="AK1658" s="138">
        <f t="shared" si="13"/>
        <v>0</v>
      </c>
      <c r="AL1658" s="138">
        <f t="shared" si="14"/>
        <v>0</v>
      </c>
      <c r="AM1658" s="138">
        <f t="shared" si="15"/>
        <v>0</v>
      </c>
      <c r="AN1658" s="138">
        <f t="shared" si="16"/>
        <v>20000</v>
      </c>
      <c r="AO1658" s="139" t="str">
        <f t="array" ref="AO1658">XLOOKUP($D:$D,'DS ST'!$J:$J,'DS ST'!K:K)</f>
        <v>SC003943 - Lâm Văn Tú</v>
      </c>
      <c r="AP1658" s="139" t="str">
        <f t="array" ref="AP1658">XLOOKUP($D:$D,'DS ST'!$J:$J,'DS ST'!L:L)</f>
        <v>Võ Thị Huệ</v>
      </c>
      <c r="AQ1658" s="139" t="str">
        <f t="array" ref="AQ1658">XLOOKUP($D:$D,'DS ST'!$J:$J,'DS ST'!M:M)</f>
        <v>HCM 011</v>
      </c>
      <c r="AR1658" s="140"/>
      <c r="AS1658" s="140"/>
      <c r="AT1658" s="135" t="str">
        <f t="array" ref="AT1658">xlookup($E:$E,'CLV2'!$A:$A,'CLV2'!$F:$F)</f>
        <v>3.LEAFY VEGGIES</v>
      </c>
      <c r="AU1658" s="135" t="str">
        <f t="array" ref="AU1658">xlookup($E:$E,'CLV2'!$A:$A,'CLV2'!$G:$G)</f>
        <v>4.Rau Ăn Bông</v>
      </c>
      <c r="AV1658" s="142"/>
      <c r="AW1658" s="143"/>
      <c r="AX1658" s="144"/>
    </row>
    <row r="1659" ht="22.5" customHeight="1">
      <c r="A1659" s="113"/>
      <c r="B1659" s="114">
        <v>46237.0</v>
      </c>
      <c r="C1659" s="115" t="s">
        <v>961</v>
      </c>
      <c r="D1659" s="116" t="str">
        <f>VLOOKUP(C1659,'DS ST'!A:B,2,0)</f>
        <v>HNN</v>
      </c>
      <c r="E1659" s="117">
        <v>11315.0</v>
      </c>
      <c r="F1659" s="115" t="s">
        <v>2418</v>
      </c>
      <c r="G1659" s="115" t="s">
        <v>29</v>
      </c>
      <c r="H1659" s="118">
        <v>1.0</v>
      </c>
      <c r="I1659" s="118">
        <v>0.0</v>
      </c>
      <c r="J1659" s="119">
        <f t="shared" si="4"/>
        <v>1</v>
      </c>
      <c r="K1659" s="115" t="s">
        <v>6205</v>
      </c>
      <c r="L1659" s="121" t="str">
        <f t="shared" si="5"/>
        <v>PT160845411315</v>
      </c>
      <c r="M1659" s="219" t="s">
        <v>6206</v>
      </c>
      <c r="N1659" s="122"/>
      <c r="O1659" s="122"/>
      <c r="P1659" s="119">
        <f t="shared" si="6"/>
        <v>1</v>
      </c>
      <c r="Q1659" s="124"/>
      <c r="R1659" s="124"/>
      <c r="S1659" s="124"/>
      <c r="T1659" s="125"/>
      <c r="U1659" s="126" t="s">
        <v>697</v>
      </c>
      <c r="V1659" s="127" t="s">
        <v>1500</v>
      </c>
      <c r="W1659" s="129" t="str">
        <f t="shared" si="7"/>
        <v/>
      </c>
      <c r="X1659" s="129" t="str">
        <f t="shared" si="73"/>
        <v/>
      </c>
      <c r="Y1659" s="130" t="str">
        <f t="shared" si="99"/>
        <v>Chưa xác định</v>
      </c>
      <c r="Z1659" s="131" t="s">
        <v>3828</v>
      </c>
      <c r="AA1659" s="124"/>
      <c r="AB1659" s="132"/>
      <c r="AC1659" s="133"/>
      <c r="AD1659" s="134"/>
      <c r="AE1659" s="133"/>
      <c r="AF1659" s="135" t="str">
        <f t="array" ref="AF1659">xlookup($E:$E,'CLV2'!$A:$A,'CLV2'!E:E)</f>
        <v>2.VEGETABLES</v>
      </c>
      <c r="AG1659" s="135" t="str">
        <f t="shared" si="10"/>
        <v>Pack</v>
      </c>
      <c r="AH1659" s="136">
        <f t="shared" si="11"/>
        <v>1</v>
      </c>
      <c r="AI1659" s="137">
        <f t="array" ref="AI1659">XLOOKUP(E1659,'Đơn giá'!A:A,'Đơn giá'!D:D)</f>
        <v>12155</v>
      </c>
      <c r="AJ1659" s="138">
        <f t="shared" si="12"/>
        <v>12155</v>
      </c>
      <c r="AK1659" s="138">
        <f t="shared" si="13"/>
        <v>0</v>
      </c>
      <c r="AL1659" s="138">
        <f t="shared" si="14"/>
        <v>0</v>
      </c>
      <c r="AM1659" s="138">
        <f t="shared" si="15"/>
        <v>0</v>
      </c>
      <c r="AN1659" s="138">
        <f t="shared" si="16"/>
        <v>12155</v>
      </c>
      <c r="AO1659" s="139" t="str">
        <f t="array" ref="AO1659">XLOOKUP($D:$D,'DS ST'!$J:$J,'DS ST'!K:K)</f>
        <v>SC003943 - Lâm Văn Tú</v>
      </c>
      <c r="AP1659" s="139" t="str">
        <f t="array" ref="AP1659">XLOOKUP($D:$D,'DS ST'!$J:$J,'DS ST'!L:L)</f>
        <v>Võ Thị Huệ</v>
      </c>
      <c r="AQ1659" s="139" t="str">
        <f t="array" ref="AQ1659">XLOOKUP($D:$D,'DS ST'!$J:$J,'DS ST'!M:M)</f>
        <v>HCM 011</v>
      </c>
      <c r="AR1659" s="140"/>
      <c r="AS1659" s="140"/>
      <c r="AT1659" s="135" t="str">
        <f t="array" ref="AT1659">xlookup($E:$E,'CLV2'!$A:$A,'CLV2'!$F:$F)</f>
        <v>3.LEAFY VEGGIES</v>
      </c>
      <c r="AU1659" s="135" t="str">
        <f t="array" ref="AU1659">xlookup($E:$E,'CLV2'!$A:$A,'CLV2'!$G:$G)</f>
        <v>4.Rau Cải</v>
      </c>
      <c r="AV1659" s="142"/>
      <c r="AW1659" s="143"/>
      <c r="AX1659" s="144"/>
    </row>
    <row r="1660" ht="22.5" customHeight="1">
      <c r="A1660" s="113"/>
      <c r="B1660" s="114">
        <v>46237.0</v>
      </c>
      <c r="C1660" s="115" t="s">
        <v>961</v>
      </c>
      <c r="D1660" s="116" t="str">
        <f>VLOOKUP(C1660,'DS ST'!A:B,2,0)</f>
        <v>HNN</v>
      </c>
      <c r="E1660" s="117">
        <v>1100917.0</v>
      </c>
      <c r="F1660" s="115" t="s">
        <v>928</v>
      </c>
      <c r="G1660" s="115" t="s">
        <v>104</v>
      </c>
      <c r="H1660" s="118">
        <v>5.9</v>
      </c>
      <c r="I1660" s="118">
        <v>5.88</v>
      </c>
      <c r="J1660" s="119">
        <f t="shared" si="4"/>
        <v>0.02</v>
      </c>
      <c r="K1660" s="115" t="s">
        <v>6205</v>
      </c>
      <c r="L1660" s="121" t="str">
        <f t="shared" si="5"/>
        <v>PT16084541100917</v>
      </c>
      <c r="M1660" s="219" t="s">
        <v>6206</v>
      </c>
      <c r="N1660" s="122">
        <v>0.020000000000000462</v>
      </c>
      <c r="O1660" s="122"/>
      <c r="P1660" s="119">
        <f t="shared" si="6"/>
        <v>0</v>
      </c>
      <c r="Q1660" s="124"/>
      <c r="R1660" s="124"/>
      <c r="S1660" s="124"/>
      <c r="T1660" s="125"/>
      <c r="U1660" s="126" t="s">
        <v>697</v>
      </c>
      <c r="V1660" s="127" t="s">
        <v>492</v>
      </c>
      <c r="W1660" s="129" t="str">
        <f t="shared" si="7"/>
        <v>Hao hụt</v>
      </c>
      <c r="X1660" s="129" t="str">
        <f t="shared" si="73"/>
        <v/>
      </c>
      <c r="Y1660" s="154" t="s">
        <v>499</v>
      </c>
      <c r="Z1660" s="131" t="s">
        <v>3828</v>
      </c>
      <c r="AA1660" s="124"/>
      <c r="AB1660" s="132"/>
      <c r="AC1660" s="133"/>
      <c r="AD1660" s="134"/>
      <c r="AE1660" s="133"/>
      <c r="AF1660" s="135" t="str">
        <f t="array" ref="AF1660">xlookup($E:$E,'CLV2'!$A:$A,'CLV2'!E:E)</f>
        <v>2.VEGETABLES</v>
      </c>
      <c r="AG1660" s="135" t="str">
        <f t="shared" si="10"/>
        <v>KG</v>
      </c>
      <c r="AH1660" s="136">
        <f t="shared" si="11"/>
        <v>0.003389830508</v>
      </c>
      <c r="AI1660" s="137">
        <f t="array" ref="AI1660">XLOOKUP(E1660,'Đơn giá'!A:A,'Đơn giá'!D:D)</f>
        <v>24500</v>
      </c>
      <c r="AJ1660" s="138">
        <f t="shared" si="12"/>
        <v>490</v>
      </c>
      <c r="AK1660" s="138">
        <f t="shared" si="13"/>
        <v>490</v>
      </c>
      <c r="AL1660" s="138">
        <f t="shared" si="14"/>
        <v>0</v>
      </c>
      <c r="AM1660" s="138">
        <f t="shared" si="15"/>
        <v>0</v>
      </c>
      <c r="AN1660" s="138">
        <f t="shared" si="16"/>
        <v>0</v>
      </c>
      <c r="AO1660" s="139" t="str">
        <f t="array" ref="AO1660">XLOOKUP($D:$D,'DS ST'!$J:$J,'DS ST'!K:K)</f>
        <v>SC003943 - Lâm Văn Tú</v>
      </c>
      <c r="AP1660" s="139" t="str">
        <f t="array" ref="AP1660">XLOOKUP($D:$D,'DS ST'!$J:$J,'DS ST'!L:L)</f>
        <v>Võ Thị Huệ</v>
      </c>
      <c r="AQ1660" s="139" t="str">
        <f t="array" ref="AQ1660">XLOOKUP($D:$D,'DS ST'!$J:$J,'DS ST'!M:M)</f>
        <v>HCM 011</v>
      </c>
      <c r="AR1660" s="140"/>
      <c r="AS1660" s="140"/>
      <c r="AT1660" s="135" t="str">
        <f t="array" ref="AT1660">xlookup($E:$E,'CLV2'!$A:$A,'CLV2'!$F:$F)</f>
        <v>3.FRUIT VEGGIES</v>
      </c>
      <c r="AU1660" s="135" t="str">
        <f t="array" ref="AU1660">xlookup($E:$E,'CLV2'!$A:$A,'CLV2'!$G:$G)</f>
        <v>4.Bầu, Bí, Mướp</v>
      </c>
      <c r="AV1660" s="142"/>
      <c r="AW1660" s="143"/>
      <c r="AX1660" s="144"/>
    </row>
    <row r="1661" ht="22.5" customHeight="1">
      <c r="A1661" s="113"/>
      <c r="B1661" s="114">
        <v>46237.0</v>
      </c>
      <c r="C1661" s="115" t="s">
        <v>961</v>
      </c>
      <c r="D1661" s="116" t="str">
        <f>VLOOKUP(C1661,'DS ST'!A:B,2,0)</f>
        <v>HNN</v>
      </c>
      <c r="E1661" s="117">
        <v>1101062.0</v>
      </c>
      <c r="F1661" s="115" t="s">
        <v>103</v>
      </c>
      <c r="G1661" s="115" t="s">
        <v>104</v>
      </c>
      <c r="H1661" s="118">
        <v>10.1</v>
      </c>
      <c r="I1661" s="118">
        <v>9.925</v>
      </c>
      <c r="J1661" s="119">
        <f t="shared" si="4"/>
        <v>0.175</v>
      </c>
      <c r="K1661" s="115" t="s">
        <v>6205</v>
      </c>
      <c r="L1661" s="121" t="str">
        <f t="shared" si="5"/>
        <v>PT16084541101062</v>
      </c>
      <c r="M1661" s="219" t="s">
        <v>6206</v>
      </c>
      <c r="N1661" s="122">
        <v>0.17499999999999893</v>
      </c>
      <c r="O1661" s="122"/>
      <c r="P1661" s="119">
        <f t="shared" si="6"/>
        <v>0</v>
      </c>
      <c r="Q1661" s="124"/>
      <c r="R1661" s="124"/>
      <c r="S1661" s="124"/>
      <c r="T1661" s="125"/>
      <c r="U1661" s="126" t="s">
        <v>697</v>
      </c>
      <c r="V1661" s="127" t="s">
        <v>492</v>
      </c>
      <c r="W1661" s="129" t="str">
        <f t="shared" si="7"/>
        <v>Hao hụt</v>
      </c>
      <c r="X1661" s="129" t="str">
        <f t="shared" si="73"/>
        <v/>
      </c>
      <c r="Y1661" s="154" t="s">
        <v>499</v>
      </c>
      <c r="Z1661" s="131" t="s">
        <v>3828</v>
      </c>
      <c r="AA1661" s="124"/>
      <c r="AB1661" s="132"/>
      <c r="AC1661" s="133"/>
      <c r="AD1661" s="134"/>
      <c r="AE1661" s="133"/>
      <c r="AF1661" s="135" t="str">
        <f t="array" ref="AF1661">xlookup($E:$E,'CLV2'!$A:$A,'CLV2'!E:E)</f>
        <v>2.FRUITS</v>
      </c>
      <c r="AG1661" s="135" t="str">
        <f t="shared" si="10"/>
        <v>KG</v>
      </c>
      <c r="AH1661" s="136">
        <f t="shared" si="11"/>
        <v>0.01732673267</v>
      </c>
      <c r="AI1661" s="137">
        <f t="array" ref="AI1661">XLOOKUP(E1661,'Đơn giá'!A:A,'Đơn giá'!D:D)</f>
        <v>23000</v>
      </c>
      <c r="AJ1661" s="138">
        <f t="shared" si="12"/>
        <v>4025</v>
      </c>
      <c r="AK1661" s="138">
        <f t="shared" si="13"/>
        <v>4025</v>
      </c>
      <c r="AL1661" s="138">
        <f t="shared" si="14"/>
        <v>0</v>
      </c>
      <c r="AM1661" s="138">
        <f t="shared" si="15"/>
        <v>0</v>
      </c>
      <c r="AN1661" s="138">
        <f t="shared" si="16"/>
        <v>0</v>
      </c>
      <c r="AO1661" s="139" t="str">
        <f t="array" ref="AO1661">XLOOKUP($D:$D,'DS ST'!$J:$J,'DS ST'!K:K)</f>
        <v>SC003943 - Lâm Văn Tú</v>
      </c>
      <c r="AP1661" s="139" t="str">
        <f t="array" ref="AP1661">XLOOKUP($D:$D,'DS ST'!$J:$J,'DS ST'!L:L)</f>
        <v>Võ Thị Huệ</v>
      </c>
      <c r="AQ1661" s="139" t="str">
        <f t="array" ref="AQ1661">XLOOKUP($D:$D,'DS ST'!$J:$J,'DS ST'!M:M)</f>
        <v>HCM 011</v>
      </c>
      <c r="AR1661" s="140"/>
      <c r="AS1661" s="140"/>
      <c r="AT1661" s="135" t="str">
        <f t="array" ref="AT1661">xlookup($E:$E,'CLV2'!$A:$A,'CLV2'!$F:$F)</f>
        <v>3.LOCAL FRUITS</v>
      </c>
      <c r="AU1661" s="135" t="str">
        <f t="array" ref="AU1661">xlookup($E:$E,'CLV2'!$A:$A,'CLV2'!$G:$G)</f>
        <v>4.Chuối</v>
      </c>
      <c r="AV1661" s="142"/>
      <c r="AW1661" s="143"/>
      <c r="AX1661" s="144"/>
    </row>
    <row r="1662" ht="22.5" customHeight="1">
      <c r="A1662" s="113"/>
      <c r="B1662" s="114">
        <v>46237.0</v>
      </c>
      <c r="C1662" s="115" t="s">
        <v>961</v>
      </c>
      <c r="D1662" s="116" t="str">
        <f>VLOOKUP(C1662,'DS ST'!A:B,2,0)</f>
        <v>HNN</v>
      </c>
      <c r="E1662" s="117">
        <v>1101366.0</v>
      </c>
      <c r="F1662" s="115" t="s">
        <v>1804</v>
      </c>
      <c r="G1662" s="115" t="s">
        <v>104</v>
      </c>
      <c r="H1662" s="118">
        <v>4.2</v>
      </c>
      <c r="I1662" s="118">
        <v>4.155</v>
      </c>
      <c r="J1662" s="119">
        <f t="shared" si="4"/>
        <v>0.045</v>
      </c>
      <c r="K1662" s="115" t="s">
        <v>6205</v>
      </c>
      <c r="L1662" s="121" t="str">
        <f t="shared" si="5"/>
        <v>PT16084541101366</v>
      </c>
      <c r="M1662" s="219" t="s">
        <v>6206</v>
      </c>
      <c r="N1662" s="122">
        <v>0.04499999999999993</v>
      </c>
      <c r="O1662" s="122"/>
      <c r="P1662" s="119">
        <f t="shared" si="6"/>
        <v>0</v>
      </c>
      <c r="Q1662" s="124"/>
      <c r="R1662" s="124"/>
      <c r="S1662" s="124"/>
      <c r="T1662" s="125"/>
      <c r="U1662" s="126" t="s">
        <v>697</v>
      </c>
      <c r="V1662" s="127" t="s">
        <v>492</v>
      </c>
      <c r="W1662" s="129" t="str">
        <f t="shared" si="7"/>
        <v>Hao hụt</v>
      </c>
      <c r="X1662" s="129" t="str">
        <f t="shared" si="73"/>
        <v/>
      </c>
      <c r="Y1662" s="154" t="s">
        <v>499</v>
      </c>
      <c r="Z1662" s="131" t="s">
        <v>3828</v>
      </c>
      <c r="AA1662" s="124"/>
      <c r="AB1662" s="132"/>
      <c r="AC1662" s="133"/>
      <c r="AD1662" s="134"/>
      <c r="AE1662" s="133"/>
      <c r="AF1662" s="135" t="str">
        <f t="array" ref="AF1662">xlookup($E:$E,'CLV2'!$A:$A,'CLV2'!E:E)</f>
        <v>2.VEGETABLES</v>
      </c>
      <c r="AG1662" s="135" t="str">
        <f t="shared" si="10"/>
        <v>KG</v>
      </c>
      <c r="AH1662" s="136">
        <f t="shared" si="11"/>
        <v>0.01071428571</v>
      </c>
      <c r="AI1662" s="137">
        <f t="array" ref="AI1662">XLOOKUP(E1662,'Đơn giá'!A:A,'Đơn giá'!D:D)</f>
        <v>55000</v>
      </c>
      <c r="AJ1662" s="138">
        <f t="shared" si="12"/>
        <v>2475</v>
      </c>
      <c r="AK1662" s="138">
        <f t="shared" si="13"/>
        <v>2475</v>
      </c>
      <c r="AL1662" s="138">
        <f t="shared" si="14"/>
        <v>0</v>
      </c>
      <c r="AM1662" s="138">
        <f t="shared" si="15"/>
        <v>0</v>
      </c>
      <c r="AN1662" s="138">
        <f t="shared" si="16"/>
        <v>0</v>
      </c>
      <c r="AO1662" s="139" t="str">
        <f t="array" ref="AO1662">XLOOKUP($D:$D,'DS ST'!$J:$J,'DS ST'!K:K)</f>
        <v>SC003943 - Lâm Văn Tú</v>
      </c>
      <c r="AP1662" s="139" t="str">
        <f t="array" ref="AP1662">XLOOKUP($D:$D,'DS ST'!$J:$J,'DS ST'!L:L)</f>
        <v>Võ Thị Huệ</v>
      </c>
      <c r="AQ1662" s="139" t="str">
        <f t="array" ref="AQ1662">XLOOKUP($D:$D,'DS ST'!$J:$J,'DS ST'!M:M)</f>
        <v>HCM 011</v>
      </c>
      <c r="AR1662" s="140"/>
      <c r="AS1662" s="140"/>
      <c r="AT1662" s="135" t="str">
        <f t="array" ref="AT1662">xlookup($E:$E,'CLV2'!$A:$A,'CLV2'!$F:$F)</f>
        <v>3.LEAFY VEGGIES</v>
      </c>
      <c r="AU1662" s="135" t="str">
        <f t="array" ref="AU1662">xlookup($E:$E,'CLV2'!$A:$A,'CLV2'!$G:$G)</f>
        <v>4.Rau Ăn Bông</v>
      </c>
      <c r="AV1662" s="142"/>
      <c r="AW1662" s="143"/>
      <c r="AX1662" s="144"/>
    </row>
    <row r="1663" ht="22.5" customHeight="1">
      <c r="A1663" s="113"/>
      <c r="B1663" s="114">
        <v>46237.0</v>
      </c>
      <c r="C1663" s="115" t="s">
        <v>961</v>
      </c>
      <c r="D1663" s="116" t="str">
        <f>VLOOKUP(C1663,'DS ST'!A:B,2,0)</f>
        <v>HNN</v>
      </c>
      <c r="E1663" s="117">
        <v>1102981.0</v>
      </c>
      <c r="F1663" s="115" t="s">
        <v>5260</v>
      </c>
      <c r="G1663" s="115" t="s">
        <v>104</v>
      </c>
      <c r="H1663" s="118">
        <v>3.1</v>
      </c>
      <c r="I1663" s="118">
        <v>3.09</v>
      </c>
      <c r="J1663" s="119">
        <f t="shared" si="4"/>
        <v>0.01</v>
      </c>
      <c r="K1663" s="115" t="s">
        <v>6205</v>
      </c>
      <c r="L1663" s="121" t="str">
        <f t="shared" si="5"/>
        <v>PT16084541102981</v>
      </c>
      <c r="M1663" s="219" t="s">
        <v>6206</v>
      </c>
      <c r="N1663" s="122">
        <v>0.010000000000000231</v>
      </c>
      <c r="O1663" s="122"/>
      <c r="P1663" s="119">
        <f t="shared" si="6"/>
        <v>0</v>
      </c>
      <c r="Q1663" s="124"/>
      <c r="R1663" s="124"/>
      <c r="S1663" s="124"/>
      <c r="T1663" s="125"/>
      <c r="U1663" s="126" t="s">
        <v>697</v>
      </c>
      <c r="V1663" s="127" t="s">
        <v>492</v>
      </c>
      <c r="W1663" s="129" t="str">
        <f t="shared" si="7"/>
        <v>Hao hụt</v>
      </c>
      <c r="X1663" s="129" t="str">
        <f t="shared" si="73"/>
        <v/>
      </c>
      <c r="Y1663" s="154" t="s">
        <v>499</v>
      </c>
      <c r="Z1663" s="131" t="s">
        <v>3828</v>
      </c>
      <c r="AA1663" s="124"/>
      <c r="AB1663" s="132"/>
      <c r="AC1663" s="133"/>
      <c r="AD1663" s="134"/>
      <c r="AE1663" s="133"/>
      <c r="AF1663" s="135" t="str">
        <f t="array" ref="AF1663">xlookup($E:$E,'CLV2'!$A:$A,'CLV2'!E:E)</f>
        <v>2.FRUITS</v>
      </c>
      <c r="AG1663" s="135" t="str">
        <f t="shared" si="10"/>
        <v>KG</v>
      </c>
      <c r="AH1663" s="136">
        <f t="shared" si="11"/>
        <v>0.003225806452</v>
      </c>
      <c r="AI1663" s="137" t="str">
        <f t="array" ref="AI1663">XLOOKUP(E1663,'Đơn giá'!A:A,'Đơn giá'!D:D)</f>
        <v>#N/A</v>
      </c>
      <c r="AJ1663" s="138" t="str">
        <f t="shared" si="12"/>
        <v>#N/A</v>
      </c>
      <c r="AK1663" s="138" t="str">
        <f t="shared" si="13"/>
        <v>#N/A</v>
      </c>
      <c r="AL1663" s="138">
        <f t="shared" si="14"/>
        <v>0</v>
      </c>
      <c r="AM1663" s="138" t="str">
        <f t="shared" si="15"/>
        <v>#N/A</v>
      </c>
      <c r="AN1663" s="138">
        <f t="shared" si="16"/>
        <v>0</v>
      </c>
      <c r="AO1663" s="139" t="str">
        <f t="array" ref="AO1663">XLOOKUP($D:$D,'DS ST'!$J:$J,'DS ST'!K:K)</f>
        <v>SC003943 - Lâm Văn Tú</v>
      </c>
      <c r="AP1663" s="139" t="str">
        <f t="array" ref="AP1663">XLOOKUP($D:$D,'DS ST'!$J:$J,'DS ST'!L:L)</f>
        <v>Võ Thị Huệ</v>
      </c>
      <c r="AQ1663" s="139" t="str">
        <f t="array" ref="AQ1663">XLOOKUP($D:$D,'DS ST'!$J:$J,'DS ST'!M:M)</f>
        <v>HCM 011</v>
      </c>
      <c r="AR1663" s="140"/>
      <c r="AS1663" s="140"/>
      <c r="AT1663" s="135" t="str">
        <f t="array" ref="AT1663">xlookup($E:$E,'CLV2'!$A:$A,'CLV2'!$F:$F)</f>
        <v>3.LOCAL FRUITS</v>
      </c>
      <c r="AU1663" s="135" t="str">
        <f t="array" ref="AU1663">xlookup($E:$E,'CLV2'!$A:$A,'CLV2'!$G:$G)</f>
        <v>4.Bơ</v>
      </c>
      <c r="AV1663" s="142"/>
      <c r="AW1663" s="143"/>
      <c r="AX1663" s="144"/>
    </row>
    <row r="1664" ht="22.5" customHeight="1">
      <c r="A1664" s="113"/>
      <c r="B1664" s="114">
        <v>46237.0</v>
      </c>
      <c r="C1664" s="115" t="s">
        <v>992</v>
      </c>
      <c r="D1664" s="116" t="str">
        <f>VLOOKUP(C1664,'DS ST'!A:B,2,0)</f>
        <v>KDG</v>
      </c>
      <c r="E1664" s="117">
        <v>11272.0</v>
      </c>
      <c r="F1664" s="115" t="s">
        <v>5229</v>
      </c>
      <c r="G1664" s="115" t="s">
        <v>29</v>
      </c>
      <c r="H1664" s="118">
        <v>3.0</v>
      </c>
      <c r="I1664" s="118">
        <v>2.0</v>
      </c>
      <c r="J1664" s="119">
        <f t="shared" si="4"/>
        <v>1</v>
      </c>
      <c r="K1664" s="115" t="s">
        <v>6207</v>
      </c>
      <c r="L1664" s="121" t="str">
        <f t="shared" si="5"/>
        <v>PT160845211272</v>
      </c>
      <c r="M1664" s="219" t="s">
        <v>6208</v>
      </c>
      <c r="N1664" s="122"/>
      <c r="O1664" s="122"/>
      <c r="P1664" s="119">
        <f t="shared" si="6"/>
        <v>1</v>
      </c>
      <c r="Q1664" s="124"/>
      <c r="R1664" s="124"/>
      <c r="S1664" s="124"/>
      <c r="T1664" s="125"/>
      <c r="U1664" s="126" t="s">
        <v>697</v>
      </c>
      <c r="V1664" s="127" t="s">
        <v>1500</v>
      </c>
      <c r="W1664" s="129" t="str">
        <f t="shared" si="7"/>
        <v/>
      </c>
      <c r="X1664" s="129" t="str">
        <f t="shared" si="73"/>
        <v/>
      </c>
      <c r="Y1664" s="130" t="str">
        <f>IF(N(P1664)&lt;=0,"",IF(OR(T1664="Hình KDB",T1664="Hình tele",ISNUMBER(SEARCH("Hình KDB",T1664)),ISNUMBER(SEARCH("Hình tele",T1664)),ISNUMBER(SEARCH("sai code",T1664)),ISNUMBER(SEARCH("Thiếu kiện",U1664))),"Kho rau",IF(AND(T1664&lt;&gt;"Hình KDB",T1664&lt;&gt;"Hình tele"),"Chưa xác định",IF(N(O1664)&gt;0,IF(OR(T1664="Hình KDB",T1664="Hình tele",ISNUMBER(SEARCH("Hình KDB",T1664)),ISNUMBER(SEARCH("Hình tele",T1664)),ISNUMBER(SEARCH("sai code",T1664)),ISNUMBER(SEARCH("Thiếu kiện",U1664))),"Kho rau","Chưa xác định"),IF(OR(T1664="Hình KDB",T1664="Hình tele",ISNUMBER(SEARCH("Hình KDB",T1664)),ISNUMBER(SEARCH("Hình tele",T1664)),ISNUMBER(SEARCH("sai code",T1664)),ISNUMBER(SEARCH("Thiếu kiện",U1664))),"Kho rau",IF(V1664="Chưa xác định","Chưa xác định",IF(OR(V1664="DC giao thiếu",V1664="TX giao thiếu kiện",V1664="Hàng không đạt CL"),"Kho rau","")))))))</f>
        <v>Chưa xác định</v>
      </c>
      <c r="Z1664" s="131" t="s">
        <v>3828</v>
      </c>
      <c r="AA1664" s="124"/>
      <c r="AB1664" s="132"/>
      <c r="AC1664" s="133"/>
      <c r="AD1664" s="134"/>
      <c r="AE1664" s="133"/>
      <c r="AF1664" s="135" t="str">
        <f t="array" ref="AF1664">xlookup($E:$E,'CLV2'!$A:$A,'CLV2'!E:E)</f>
        <v>2.VEGETABLES</v>
      </c>
      <c r="AG1664" s="135" t="str">
        <f t="shared" si="10"/>
        <v>Pack</v>
      </c>
      <c r="AH1664" s="136">
        <f t="shared" si="11"/>
        <v>0.3333333333</v>
      </c>
      <c r="AI1664" s="137">
        <f t="array" ref="AI1664">XLOOKUP(E1664,'Đơn giá'!A:A,'Đơn giá'!D:D)</f>
        <v>20000</v>
      </c>
      <c r="AJ1664" s="138">
        <f t="shared" si="12"/>
        <v>20000</v>
      </c>
      <c r="AK1664" s="138">
        <f t="shared" si="13"/>
        <v>0</v>
      </c>
      <c r="AL1664" s="138">
        <f t="shared" si="14"/>
        <v>0</v>
      </c>
      <c r="AM1664" s="138">
        <f t="shared" si="15"/>
        <v>0</v>
      </c>
      <c r="AN1664" s="138">
        <f t="shared" si="16"/>
        <v>20000</v>
      </c>
      <c r="AO1664" s="139" t="str">
        <f t="array" ref="AO1664">XLOOKUP($D:$D,'DS ST'!$J:$J,'DS ST'!K:K)</f>
        <v>SC008010 - Lê Nguyễn Ngọc Phượng</v>
      </c>
      <c r="AP1664" s="139" t="str">
        <f t="array" ref="AP1664">XLOOKUP($D:$D,'DS ST'!$J:$J,'DS ST'!L:L)</f>
        <v>Nguyễn Thị Cà</v>
      </c>
      <c r="AQ1664" s="139" t="str">
        <f t="array" ref="AQ1664">XLOOKUP($D:$D,'DS ST'!$J:$J,'DS ST'!M:M)</f>
        <v>HCM 016</v>
      </c>
      <c r="AR1664" s="140"/>
      <c r="AS1664" s="140"/>
      <c r="AT1664" s="135" t="str">
        <f t="array" ref="AT1664">xlookup($E:$E,'CLV2'!$A:$A,'CLV2'!$F:$F)</f>
        <v>3.LEAFY VEGGIES</v>
      </c>
      <c r="AU1664" s="135" t="str">
        <f t="array" ref="AU1664">xlookup($E:$E,'CLV2'!$A:$A,'CLV2'!$G:$G)</f>
        <v>4.Rau Ăn Bông</v>
      </c>
      <c r="AV1664" s="142"/>
      <c r="AW1664" s="143"/>
      <c r="AX1664" s="144"/>
    </row>
    <row r="1665" ht="22.5" customHeight="1">
      <c r="A1665" s="113"/>
      <c r="B1665" s="114">
        <v>46237.0</v>
      </c>
      <c r="C1665" s="115" t="s">
        <v>992</v>
      </c>
      <c r="D1665" s="116" t="str">
        <f>VLOOKUP(C1665,'DS ST'!A:B,2,0)</f>
        <v>KDG</v>
      </c>
      <c r="E1665" s="117">
        <v>1100816.0</v>
      </c>
      <c r="F1665" s="115" t="s">
        <v>919</v>
      </c>
      <c r="G1665" s="115" t="s">
        <v>104</v>
      </c>
      <c r="H1665" s="118">
        <v>15.7</v>
      </c>
      <c r="I1665" s="118">
        <v>15.62</v>
      </c>
      <c r="J1665" s="119">
        <f t="shared" si="4"/>
        <v>0.08</v>
      </c>
      <c r="K1665" s="115" t="s">
        <v>6207</v>
      </c>
      <c r="L1665" s="121" t="str">
        <f t="shared" si="5"/>
        <v>PT16084521100816</v>
      </c>
      <c r="M1665" s="219" t="s">
        <v>6208</v>
      </c>
      <c r="N1665" s="122">
        <v>0.08000000000000007</v>
      </c>
      <c r="O1665" s="122"/>
      <c r="P1665" s="119">
        <f t="shared" si="6"/>
        <v>0</v>
      </c>
      <c r="Q1665" s="124"/>
      <c r="R1665" s="124"/>
      <c r="S1665" s="124"/>
      <c r="T1665" s="125"/>
      <c r="U1665" s="126" t="s">
        <v>697</v>
      </c>
      <c r="V1665" s="127" t="s">
        <v>492</v>
      </c>
      <c r="W1665" s="129" t="str">
        <f t="shared" si="7"/>
        <v>Hao hụt</v>
      </c>
      <c r="X1665" s="129" t="str">
        <f t="shared" si="73"/>
        <v/>
      </c>
      <c r="Y1665" s="154" t="s">
        <v>499</v>
      </c>
      <c r="Z1665" s="131" t="s">
        <v>3828</v>
      </c>
      <c r="AA1665" s="124"/>
      <c r="AB1665" s="132"/>
      <c r="AC1665" s="133"/>
      <c r="AD1665" s="134"/>
      <c r="AE1665" s="133"/>
      <c r="AF1665" s="135" t="str">
        <f t="array" ref="AF1665">xlookup($E:$E,'CLV2'!$A:$A,'CLV2'!E:E)</f>
        <v>2.FRUITS</v>
      </c>
      <c r="AG1665" s="135" t="str">
        <f t="shared" si="10"/>
        <v>KG</v>
      </c>
      <c r="AH1665" s="136">
        <f t="shared" si="11"/>
        <v>0.005095541401</v>
      </c>
      <c r="AI1665" s="137">
        <f t="array" ref="AI1665">XLOOKUP(E1665,'Đơn giá'!A:A,'Đơn giá'!D:D)</f>
        <v>19000</v>
      </c>
      <c r="AJ1665" s="138">
        <f t="shared" si="12"/>
        <v>1520</v>
      </c>
      <c r="AK1665" s="138">
        <f t="shared" si="13"/>
        <v>1520</v>
      </c>
      <c r="AL1665" s="138">
        <f t="shared" si="14"/>
        <v>0</v>
      </c>
      <c r="AM1665" s="138">
        <f t="shared" si="15"/>
        <v>0</v>
      </c>
      <c r="AN1665" s="138">
        <f t="shared" si="16"/>
        <v>0</v>
      </c>
      <c r="AO1665" s="139" t="str">
        <f t="array" ref="AO1665">XLOOKUP($D:$D,'DS ST'!$J:$J,'DS ST'!K:K)</f>
        <v>SC008010 - Lê Nguyễn Ngọc Phượng</v>
      </c>
      <c r="AP1665" s="139" t="str">
        <f t="array" ref="AP1665">XLOOKUP($D:$D,'DS ST'!$J:$J,'DS ST'!L:L)</f>
        <v>Nguyễn Thị Cà</v>
      </c>
      <c r="AQ1665" s="139" t="str">
        <f t="array" ref="AQ1665">XLOOKUP($D:$D,'DS ST'!$J:$J,'DS ST'!M:M)</f>
        <v>HCM 016</v>
      </c>
      <c r="AR1665" s="140"/>
      <c r="AS1665" s="140"/>
      <c r="AT1665" s="135" t="str">
        <f t="array" ref="AT1665">xlookup($E:$E,'CLV2'!$A:$A,'CLV2'!$F:$F)</f>
        <v>3.LOCAL FRUITS</v>
      </c>
      <c r="AU1665" s="135" t="str">
        <f t="array" ref="AU1665">xlookup($E:$E,'CLV2'!$A:$A,'CLV2'!$G:$G)</f>
        <v>4.Dưa Hấu</v>
      </c>
      <c r="AV1665" s="142"/>
      <c r="AW1665" s="143"/>
      <c r="AX1665" s="144"/>
    </row>
    <row r="1666" ht="22.5" customHeight="1">
      <c r="A1666" s="113"/>
      <c r="B1666" s="114">
        <v>46237.0</v>
      </c>
      <c r="C1666" s="115" t="s">
        <v>992</v>
      </c>
      <c r="D1666" s="116" t="str">
        <f>VLOOKUP(C1666,'DS ST'!A:B,2,0)</f>
        <v>KDG</v>
      </c>
      <c r="E1666" s="117">
        <v>1101062.0</v>
      </c>
      <c r="F1666" s="115" t="s">
        <v>103</v>
      </c>
      <c r="G1666" s="115" t="s">
        <v>104</v>
      </c>
      <c r="H1666" s="118">
        <v>10.0</v>
      </c>
      <c r="I1666" s="118">
        <v>9.9</v>
      </c>
      <c r="J1666" s="119">
        <f t="shared" si="4"/>
        <v>0.1</v>
      </c>
      <c r="K1666" s="115" t="s">
        <v>6207</v>
      </c>
      <c r="L1666" s="121" t="str">
        <f t="shared" si="5"/>
        <v>PT16084521101062</v>
      </c>
      <c r="M1666" s="219" t="s">
        <v>6208</v>
      </c>
      <c r="N1666" s="122">
        <v>0.09999999999999964</v>
      </c>
      <c r="O1666" s="122"/>
      <c r="P1666" s="119">
        <f t="shared" si="6"/>
        <v>0</v>
      </c>
      <c r="Q1666" s="124"/>
      <c r="R1666" s="124"/>
      <c r="S1666" s="124"/>
      <c r="T1666" s="125"/>
      <c r="U1666" s="126" t="s">
        <v>697</v>
      </c>
      <c r="V1666" s="127" t="s">
        <v>492</v>
      </c>
      <c r="W1666" s="129" t="str">
        <f t="shared" si="7"/>
        <v>Hao hụt</v>
      </c>
      <c r="X1666" s="129" t="str">
        <f t="shared" si="73"/>
        <v/>
      </c>
      <c r="Y1666" s="154" t="s">
        <v>499</v>
      </c>
      <c r="Z1666" s="131" t="s">
        <v>3828</v>
      </c>
      <c r="AA1666" s="124"/>
      <c r="AB1666" s="132"/>
      <c r="AC1666" s="133"/>
      <c r="AD1666" s="134"/>
      <c r="AE1666" s="133"/>
      <c r="AF1666" s="135" t="str">
        <f t="array" ref="AF1666">xlookup($E:$E,'CLV2'!$A:$A,'CLV2'!E:E)</f>
        <v>2.FRUITS</v>
      </c>
      <c r="AG1666" s="135" t="str">
        <f t="shared" si="10"/>
        <v>KG</v>
      </c>
      <c r="AH1666" s="136">
        <f t="shared" si="11"/>
        <v>0.01</v>
      </c>
      <c r="AI1666" s="137">
        <f t="array" ref="AI1666">XLOOKUP(E1666,'Đơn giá'!A:A,'Đơn giá'!D:D)</f>
        <v>23000</v>
      </c>
      <c r="AJ1666" s="138">
        <f t="shared" si="12"/>
        <v>2300</v>
      </c>
      <c r="AK1666" s="138">
        <f t="shared" si="13"/>
        <v>2300</v>
      </c>
      <c r="AL1666" s="138">
        <f t="shared" si="14"/>
        <v>0</v>
      </c>
      <c r="AM1666" s="138">
        <f t="shared" si="15"/>
        <v>0</v>
      </c>
      <c r="AN1666" s="138">
        <f t="shared" si="16"/>
        <v>0</v>
      </c>
      <c r="AO1666" s="139" t="str">
        <f t="array" ref="AO1666">XLOOKUP($D:$D,'DS ST'!$J:$J,'DS ST'!K:K)</f>
        <v>SC008010 - Lê Nguyễn Ngọc Phượng</v>
      </c>
      <c r="AP1666" s="139" t="str">
        <f t="array" ref="AP1666">XLOOKUP($D:$D,'DS ST'!$J:$J,'DS ST'!L:L)</f>
        <v>Nguyễn Thị Cà</v>
      </c>
      <c r="AQ1666" s="139" t="str">
        <f t="array" ref="AQ1666">XLOOKUP($D:$D,'DS ST'!$J:$J,'DS ST'!M:M)</f>
        <v>HCM 016</v>
      </c>
      <c r="AR1666" s="140"/>
      <c r="AS1666" s="140"/>
      <c r="AT1666" s="135" t="str">
        <f t="array" ref="AT1666">xlookup($E:$E,'CLV2'!$A:$A,'CLV2'!$F:$F)</f>
        <v>3.LOCAL FRUITS</v>
      </c>
      <c r="AU1666" s="135" t="str">
        <f t="array" ref="AU1666">xlookup($E:$E,'CLV2'!$A:$A,'CLV2'!$G:$G)</f>
        <v>4.Chuối</v>
      </c>
      <c r="AV1666" s="142"/>
      <c r="AW1666" s="143"/>
      <c r="AX1666" s="144"/>
    </row>
    <row r="1667" ht="22.5" customHeight="1">
      <c r="A1667" s="113"/>
      <c r="B1667" s="114">
        <v>46237.0</v>
      </c>
      <c r="C1667" s="115" t="s">
        <v>992</v>
      </c>
      <c r="D1667" s="116" t="str">
        <f>VLOOKUP(C1667,'DS ST'!A:B,2,0)</f>
        <v>KDG</v>
      </c>
      <c r="E1667" s="117">
        <v>1101079.0</v>
      </c>
      <c r="F1667" s="115" t="s">
        <v>2047</v>
      </c>
      <c r="G1667" s="115" t="s">
        <v>104</v>
      </c>
      <c r="H1667" s="118">
        <v>6.0</v>
      </c>
      <c r="I1667" s="118">
        <v>5.98</v>
      </c>
      <c r="J1667" s="119">
        <f t="shared" si="4"/>
        <v>0.02</v>
      </c>
      <c r="K1667" s="115" t="s">
        <v>6207</v>
      </c>
      <c r="L1667" s="121" t="str">
        <f t="shared" si="5"/>
        <v>PT16084521101079</v>
      </c>
      <c r="M1667" s="219" t="s">
        <v>6208</v>
      </c>
      <c r="N1667" s="122">
        <v>0.019999999999999574</v>
      </c>
      <c r="O1667" s="122"/>
      <c r="P1667" s="119">
        <f t="shared" si="6"/>
        <v>0</v>
      </c>
      <c r="Q1667" s="124"/>
      <c r="R1667" s="124"/>
      <c r="S1667" s="124"/>
      <c r="T1667" s="125"/>
      <c r="U1667" s="126" t="s">
        <v>697</v>
      </c>
      <c r="V1667" s="127" t="s">
        <v>492</v>
      </c>
      <c r="W1667" s="129" t="str">
        <f t="shared" si="7"/>
        <v>Hao hụt</v>
      </c>
      <c r="X1667" s="129" t="str">
        <f t="shared" si="73"/>
        <v/>
      </c>
      <c r="Y1667" s="154" t="s">
        <v>499</v>
      </c>
      <c r="Z1667" s="131" t="s">
        <v>3828</v>
      </c>
      <c r="AA1667" s="124"/>
      <c r="AB1667" s="132"/>
      <c r="AC1667" s="133"/>
      <c r="AD1667" s="134"/>
      <c r="AE1667" s="133"/>
      <c r="AF1667" s="135" t="str">
        <f t="array" ref="AF1667">xlookup($E:$E,'CLV2'!$A:$A,'CLV2'!E:E)</f>
        <v>2.FRUITS</v>
      </c>
      <c r="AG1667" s="135" t="str">
        <f t="shared" si="10"/>
        <v>KG</v>
      </c>
      <c r="AH1667" s="136">
        <f t="shared" si="11"/>
        <v>0.003333333333</v>
      </c>
      <c r="AI1667" s="137">
        <f t="array" ref="AI1667">XLOOKUP(E1667,'Đơn giá'!A:A,'Đơn giá'!D:D)</f>
        <v>69416</v>
      </c>
      <c r="AJ1667" s="138">
        <f t="shared" si="12"/>
        <v>1388.32</v>
      </c>
      <c r="AK1667" s="138">
        <f t="shared" si="13"/>
        <v>1388.32</v>
      </c>
      <c r="AL1667" s="138">
        <f t="shared" si="14"/>
        <v>0</v>
      </c>
      <c r="AM1667" s="138">
        <f t="shared" si="15"/>
        <v>0</v>
      </c>
      <c r="AN1667" s="138">
        <f t="shared" si="16"/>
        <v>0</v>
      </c>
      <c r="AO1667" s="139" t="str">
        <f t="array" ref="AO1667">XLOOKUP($D:$D,'DS ST'!$J:$J,'DS ST'!K:K)</f>
        <v>SC008010 - Lê Nguyễn Ngọc Phượng</v>
      </c>
      <c r="AP1667" s="139" t="str">
        <f t="array" ref="AP1667">XLOOKUP($D:$D,'DS ST'!$J:$J,'DS ST'!L:L)</f>
        <v>Nguyễn Thị Cà</v>
      </c>
      <c r="AQ1667" s="139" t="str">
        <f t="array" ref="AQ1667">XLOOKUP($D:$D,'DS ST'!$J:$J,'DS ST'!M:M)</f>
        <v>HCM 016</v>
      </c>
      <c r="AR1667" s="140"/>
      <c r="AS1667" s="140"/>
      <c r="AT1667" s="135" t="str">
        <f t="array" ref="AT1667">xlookup($E:$E,'CLV2'!$A:$A,'CLV2'!$F:$F)</f>
        <v>3.LOCAL FRUITS</v>
      </c>
      <c r="AU1667" s="135" t="str">
        <f t="array" ref="AU1667">xlookup($E:$E,'CLV2'!$A:$A,'CLV2'!$G:$G)</f>
        <v>4.Bơ</v>
      </c>
      <c r="AV1667" s="142"/>
      <c r="AW1667" s="143"/>
      <c r="AX1667" s="144"/>
    </row>
    <row r="1668" ht="22.5" customHeight="1">
      <c r="A1668" s="113"/>
      <c r="B1668" s="114">
        <v>46237.0</v>
      </c>
      <c r="C1668" s="115" t="s">
        <v>992</v>
      </c>
      <c r="D1668" s="116" t="str">
        <f>VLOOKUP(C1668,'DS ST'!A:B,2,0)</f>
        <v>KDG</v>
      </c>
      <c r="E1668" s="117">
        <v>1101366.0</v>
      </c>
      <c r="F1668" s="115" t="s">
        <v>1804</v>
      </c>
      <c r="G1668" s="115" t="s">
        <v>104</v>
      </c>
      <c r="H1668" s="118">
        <v>4.0</v>
      </c>
      <c r="I1668" s="118">
        <v>3.98</v>
      </c>
      <c r="J1668" s="119">
        <f t="shared" si="4"/>
        <v>0.02</v>
      </c>
      <c r="K1668" s="115" t="s">
        <v>6207</v>
      </c>
      <c r="L1668" s="121" t="str">
        <f t="shared" si="5"/>
        <v>PT16084521101366</v>
      </c>
      <c r="M1668" s="219" t="s">
        <v>6208</v>
      </c>
      <c r="N1668" s="122">
        <v>0.020000000000000018</v>
      </c>
      <c r="O1668" s="122"/>
      <c r="P1668" s="119">
        <f t="shared" si="6"/>
        <v>0</v>
      </c>
      <c r="Q1668" s="124"/>
      <c r="R1668" s="124"/>
      <c r="S1668" s="124"/>
      <c r="T1668" s="125"/>
      <c r="U1668" s="126" t="s">
        <v>697</v>
      </c>
      <c r="V1668" s="127" t="s">
        <v>492</v>
      </c>
      <c r="W1668" s="129" t="str">
        <f t="shared" si="7"/>
        <v>Hao hụt</v>
      </c>
      <c r="X1668" s="129" t="str">
        <f t="shared" si="73"/>
        <v/>
      </c>
      <c r="Y1668" s="154" t="s">
        <v>499</v>
      </c>
      <c r="Z1668" s="131" t="s">
        <v>3828</v>
      </c>
      <c r="AA1668" s="124"/>
      <c r="AB1668" s="132"/>
      <c r="AC1668" s="133"/>
      <c r="AD1668" s="134"/>
      <c r="AE1668" s="133"/>
      <c r="AF1668" s="135" t="str">
        <f t="array" ref="AF1668">xlookup($E:$E,'CLV2'!$A:$A,'CLV2'!E:E)</f>
        <v>2.VEGETABLES</v>
      </c>
      <c r="AG1668" s="135" t="str">
        <f t="shared" si="10"/>
        <v>KG</v>
      </c>
      <c r="AH1668" s="136">
        <f t="shared" si="11"/>
        <v>0.005</v>
      </c>
      <c r="AI1668" s="137">
        <f t="array" ref="AI1668">XLOOKUP(E1668,'Đơn giá'!A:A,'Đơn giá'!D:D)</f>
        <v>55000</v>
      </c>
      <c r="AJ1668" s="138">
        <f t="shared" si="12"/>
        <v>1100</v>
      </c>
      <c r="AK1668" s="138">
        <f t="shared" si="13"/>
        <v>1100</v>
      </c>
      <c r="AL1668" s="138">
        <f t="shared" si="14"/>
        <v>0</v>
      </c>
      <c r="AM1668" s="138">
        <f t="shared" si="15"/>
        <v>0</v>
      </c>
      <c r="AN1668" s="138">
        <f t="shared" si="16"/>
        <v>0</v>
      </c>
      <c r="AO1668" s="139" t="str">
        <f t="array" ref="AO1668">XLOOKUP($D:$D,'DS ST'!$J:$J,'DS ST'!K:K)</f>
        <v>SC008010 - Lê Nguyễn Ngọc Phượng</v>
      </c>
      <c r="AP1668" s="139" t="str">
        <f t="array" ref="AP1668">XLOOKUP($D:$D,'DS ST'!$J:$J,'DS ST'!L:L)</f>
        <v>Nguyễn Thị Cà</v>
      </c>
      <c r="AQ1668" s="139" t="str">
        <f t="array" ref="AQ1668">XLOOKUP($D:$D,'DS ST'!$J:$J,'DS ST'!M:M)</f>
        <v>HCM 016</v>
      </c>
      <c r="AR1668" s="140"/>
      <c r="AS1668" s="140"/>
      <c r="AT1668" s="135" t="str">
        <f t="array" ref="AT1668">xlookup($E:$E,'CLV2'!$A:$A,'CLV2'!$F:$F)</f>
        <v>3.LEAFY VEGGIES</v>
      </c>
      <c r="AU1668" s="135" t="str">
        <f t="array" ref="AU1668">xlookup($E:$E,'CLV2'!$A:$A,'CLV2'!$G:$G)</f>
        <v>4.Rau Ăn Bông</v>
      </c>
      <c r="AV1668" s="142"/>
      <c r="AW1668" s="143"/>
      <c r="AX1668" s="144"/>
    </row>
    <row r="1669" ht="22.5" customHeight="1">
      <c r="A1669" s="113"/>
      <c r="B1669" s="114">
        <v>46237.0</v>
      </c>
      <c r="C1669" s="115" t="s">
        <v>992</v>
      </c>
      <c r="D1669" s="116" t="str">
        <f>VLOOKUP(C1669,'DS ST'!A:B,2,0)</f>
        <v>KDG</v>
      </c>
      <c r="E1669" s="117">
        <v>8.938504432107E12</v>
      </c>
      <c r="F1669" s="115" t="s">
        <v>2426</v>
      </c>
      <c r="G1669" s="115" t="s">
        <v>836</v>
      </c>
      <c r="H1669" s="118">
        <v>2.0</v>
      </c>
      <c r="I1669" s="118">
        <v>1.0</v>
      </c>
      <c r="J1669" s="119">
        <f t="shared" si="4"/>
        <v>1</v>
      </c>
      <c r="K1669" s="115" t="s">
        <v>6207</v>
      </c>
      <c r="L1669" s="121" t="str">
        <f t="shared" si="5"/>
        <v>PT16084528938504432107</v>
      </c>
      <c r="M1669" s="219" t="s">
        <v>6208</v>
      </c>
      <c r="N1669" s="122"/>
      <c r="O1669" s="122"/>
      <c r="P1669" s="119">
        <f t="shared" si="6"/>
        <v>1</v>
      </c>
      <c r="Q1669" s="124"/>
      <c r="R1669" s="124"/>
      <c r="S1669" s="124"/>
      <c r="T1669" s="125"/>
      <c r="U1669" s="126" t="s">
        <v>697</v>
      </c>
      <c r="V1669" s="127" t="s">
        <v>1500</v>
      </c>
      <c r="W1669" s="129" t="str">
        <f t="shared" si="7"/>
        <v/>
      </c>
      <c r="X1669" s="129" t="str">
        <f t="shared" si="73"/>
        <v/>
      </c>
      <c r="Y1669" s="130" t="str">
        <f t="shared" ref="Y1669:Y1672" si="100">IF(N(P1669)&lt;=0,"",IF(OR(T1669="Hình KDB",T1669="Hình tele",ISNUMBER(SEARCH("Hình KDB",T1669)),ISNUMBER(SEARCH("Hình tele",T1669)),ISNUMBER(SEARCH("sai code",T1669)),ISNUMBER(SEARCH("Thiếu kiện",U1669))),"Kho rau",IF(AND(T1669&lt;&gt;"Hình KDB",T1669&lt;&gt;"Hình tele"),"Chưa xác định",IF(N(O1669)&gt;0,IF(OR(T1669="Hình KDB",T1669="Hình tele",ISNUMBER(SEARCH("Hình KDB",T1669)),ISNUMBER(SEARCH("Hình tele",T1669)),ISNUMBER(SEARCH("sai code",T1669)),ISNUMBER(SEARCH("Thiếu kiện",U1669))),"Kho rau","Chưa xác định"),IF(OR(T1669="Hình KDB",T1669="Hình tele",ISNUMBER(SEARCH("Hình KDB",T1669)),ISNUMBER(SEARCH("Hình tele",T1669)),ISNUMBER(SEARCH("sai code",T1669)),ISNUMBER(SEARCH("Thiếu kiện",U1669))),"Kho rau",IF(V1669="Chưa xác định","Chưa xác định",IF(OR(V1669="DC giao thiếu",V1669="TX giao thiếu kiện",V1669="Hàng không đạt CL"),"Kho rau","")))))))</f>
        <v>Chưa xác định</v>
      </c>
      <c r="Z1669" s="131" t="s">
        <v>3828</v>
      </c>
      <c r="AA1669" s="124"/>
      <c r="AB1669" s="132"/>
      <c r="AC1669" s="133"/>
      <c r="AD1669" s="134"/>
      <c r="AE1669" s="133"/>
      <c r="AF1669" s="135" t="str">
        <f t="array" ref="AF1669">xlookup($E:$E,'CLV2'!$A:$A,'CLV2'!E:E)</f>
        <v>2.VEGETABLES</v>
      </c>
      <c r="AG1669" s="135" t="str">
        <f t="shared" si="10"/>
        <v>Pack</v>
      </c>
      <c r="AH1669" s="136">
        <f t="shared" si="11"/>
        <v>0.5</v>
      </c>
      <c r="AI1669" s="137">
        <f t="array" ref="AI1669">XLOOKUP(E1669,'Đơn giá'!A:A,'Đơn giá'!D:D)</f>
        <v>11216</v>
      </c>
      <c r="AJ1669" s="138">
        <f t="shared" si="12"/>
        <v>11216</v>
      </c>
      <c r="AK1669" s="138">
        <f t="shared" si="13"/>
        <v>0</v>
      </c>
      <c r="AL1669" s="138">
        <f t="shared" si="14"/>
        <v>0</v>
      </c>
      <c r="AM1669" s="138">
        <f t="shared" si="15"/>
        <v>0</v>
      </c>
      <c r="AN1669" s="138">
        <f t="shared" si="16"/>
        <v>11216</v>
      </c>
      <c r="AO1669" s="139" t="str">
        <f t="array" ref="AO1669">XLOOKUP($D:$D,'DS ST'!$J:$J,'DS ST'!K:K)</f>
        <v>SC008010 - Lê Nguyễn Ngọc Phượng</v>
      </c>
      <c r="AP1669" s="139" t="str">
        <f t="array" ref="AP1669">XLOOKUP($D:$D,'DS ST'!$J:$J,'DS ST'!L:L)</f>
        <v>Nguyễn Thị Cà</v>
      </c>
      <c r="AQ1669" s="139" t="str">
        <f t="array" ref="AQ1669">XLOOKUP($D:$D,'DS ST'!$J:$J,'DS ST'!M:M)</f>
        <v>HCM 016</v>
      </c>
      <c r="AR1669" s="140"/>
      <c r="AS1669" s="140"/>
      <c r="AT1669" s="135" t="str">
        <f t="array" ref="AT1669">xlookup($E:$E,'CLV2'!$A:$A,'CLV2'!$F:$F)</f>
        <v>3.FRUIT VEGGIES</v>
      </c>
      <c r="AU1669" s="135" t="str">
        <f t="array" ref="AU1669">xlookup($E:$E,'CLV2'!$A:$A,'CLV2'!$G:$G)</f>
        <v>4.Bắp, Đậu</v>
      </c>
      <c r="AV1669" s="142"/>
      <c r="AW1669" s="143"/>
      <c r="AX1669" s="144"/>
    </row>
    <row r="1670" ht="22.5" customHeight="1">
      <c r="A1670" s="113"/>
      <c r="B1670" s="114">
        <v>46237.0</v>
      </c>
      <c r="C1670" s="115" t="s">
        <v>1063</v>
      </c>
      <c r="D1670" s="116" t="str">
        <f>VLOOKUP(C1670,'DS ST'!A:B,2,0)</f>
        <v>NHG</v>
      </c>
      <c r="E1670" s="117">
        <v>10462.0</v>
      </c>
      <c r="F1670" s="115" t="s">
        <v>310</v>
      </c>
      <c r="G1670" s="115" t="s">
        <v>311</v>
      </c>
      <c r="H1670" s="118">
        <v>5.0</v>
      </c>
      <c r="I1670" s="118">
        <v>0.0</v>
      </c>
      <c r="J1670" s="119">
        <f t="shared" si="4"/>
        <v>5</v>
      </c>
      <c r="K1670" s="115" t="s">
        <v>6209</v>
      </c>
      <c r="L1670" s="121" t="str">
        <f t="shared" si="5"/>
        <v>PT160845110462</v>
      </c>
      <c r="M1670" s="219" t="s">
        <v>6210</v>
      </c>
      <c r="N1670" s="122"/>
      <c r="O1670" s="122"/>
      <c r="P1670" s="119">
        <f t="shared" si="6"/>
        <v>5</v>
      </c>
      <c r="Q1670" s="124"/>
      <c r="R1670" s="124"/>
      <c r="S1670" s="124"/>
      <c r="T1670" s="125"/>
      <c r="U1670" s="126" t="s">
        <v>697</v>
      </c>
      <c r="V1670" s="127" t="s">
        <v>1500</v>
      </c>
      <c r="W1670" s="129" t="str">
        <f t="shared" si="7"/>
        <v/>
      </c>
      <c r="X1670" s="129" t="str">
        <f t="shared" si="73"/>
        <v/>
      </c>
      <c r="Y1670" s="130" t="str">
        <f t="shared" si="100"/>
        <v>Chưa xác định</v>
      </c>
      <c r="Z1670" s="131" t="s">
        <v>3828</v>
      </c>
      <c r="AA1670" s="124"/>
      <c r="AB1670" s="132"/>
      <c r="AC1670" s="133"/>
      <c r="AD1670" s="134"/>
      <c r="AE1670" s="133"/>
      <c r="AF1670" s="135" t="str">
        <f t="array" ref="AF1670">xlookup($E:$E,'CLV2'!$A:$A,'CLV2'!E:E)</f>
        <v>2.VEGETABLES</v>
      </c>
      <c r="AG1670" s="135" t="str">
        <f t="shared" si="10"/>
        <v>Pack</v>
      </c>
      <c r="AH1670" s="136">
        <f t="shared" si="11"/>
        <v>1</v>
      </c>
      <c r="AI1670" s="137">
        <f t="array" ref="AI1670">XLOOKUP(E1670,'Đơn giá'!A:A,'Đơn giá'!D:D)</f>
        <v>15000</v>
      </c>
      <c r="AJ1670" s="138">
        <f t="shared" si="12"/>
        <v>75000</v>
      </c>
      <c r="AK1670" s="138">
        <f t="shared" si="13"/>
        <v>0</v>
      </c>
      <c r="AL1670" s="138">
        <f t="shared" si="14"/>
        <v>0</v>
      </c>
      <c r="AM1670" s="138">
        <f t="shared" si="15"/>
        <v>0</v>
      </c>
      <c r="AN1670" s="138">
        <f t="shared" si="16"/>
        <v>75000</v>
      </c>
      <c r="AO1670" s="139" t="str">
        <f t="array" ref="AO1670">XLOOKUP($D:$D,'DS ST'!$J:$J,'DS ST'!K:K)</f>
        <v>SC009915 - Đoàn Ngọc Thịnh</v>
      </c>
      <c r="AP1670" s="139" t="str">
        <f t="array" ref="AP1670">XLOOKUP($D:$D,'DS ST'!$J:$J,'DS ST'!L:L)</f>
        <v>Nguyễn Thị Cà</v>
      </c>
      <c r="AQ1670" s="139" t="str">
        <f t="array" ref="AQ1670">XLOOKUP($D:$D,'DS ST'!$J:$J,'DS ST'!M:M)</f>
        <v>HCM 025</v>
      </c>
      <c r="AR1670" s="140"/>
      <c r="AS1670" s="140"/>
      <c r="AT1670" s="135" t="str">
        <f t="array" ref="AT1670">xlookup($E:$E,'CLV2'!$A:$A,'CLV2'!$F:$F)</f>
        <v>3.ROOT VEGGIES</v>
      </c>
      <c r="AU1670" s="135" t="str">
        <f t="array" ref="AU1670">xlookup($E:$E,'CLV2'!$A:$A,'CLV2'!$G:$G)</f>
        <v>4.Hành Tây</v>
      </c>
      <c r="AV1670" s="142"/>
      <c r="AW1670" s="143"/>
      <c r="AX1670" s="144"/>
    </row>
    <row r="1671" ht="22.5" customHeight="1">
      <c r="A1671" s="113"/>
      <c r="B1671" s="114">
        <v>46237.0</v>
      </c>
      <c r="C1671" s="115" t="s">
        <v>1063</v>
      </c>
      <c r="D1671" s="116" t="str">
        <f>VLOOKUP(C1671,'DS ST'!A:B,2,0)</f>
        <v>NHG</v>
      </c>
      <c r="E1671" s="117">
        <v>11270.0</v>
      </c>
      <c r="F1671" s="115" t="s">
        <v>1268</v>
      </c>
      <c r="G1671" s="115" t="s">
        <v>275</v>
      </c>
      <c r="H1671" s="118">
        <v>5.0</v>
      </c>
      <c r="I1671" s="118">
        <v>0.0</v>
      </c>
      <c r="J1671" s="119">
        <f t="shared" si="4"/>
        <v>5</v>
      </c>
      <c r="K1671" s="115" t="s">
        <v>6209</v>
      </c>
      <c r="L1671" s="121" t="str">
        <f t="shared" si="5"/>
        <v>PT160845111270</v>
      </c>
      <c r="M1671" s="219" t="s">
        <v>6210</v>
      </c>
      <c r="N1671" s="122"/>
      <c r="O1671" s="122"/>
      <c r="P1671" s="119">
        <f t="shared" si="6"/>
        <v>5</v>
      </c>
      <c r="Q1671" s="124"/>
      <c r="R1671" s="124"/>
      <c r="S1671" s="124"/>
      <c r="T1671" s="125"/>
      <c r="U1671" s="126" t="s">
        <v>697</v>
      </c>
      <c r="V1671" s="127" t="s">
        <v>1500</v>
      </c>
      <c r="W1671" s="129" t="str">
        <f t="shared" si="7"/>
        <v/>
      </c>
      <c r="X1671" s="129" t="str">
        <f t="shared" si="73"/>
        <v/>
      </c>
      <c r="Y1671" s="130" t="str">
        <f t="shared" si="100"/>
        <v>Chưa xác định</v>
      </c>
      <c r="Z1671" s="131" t="s">
        <v>3828</v>
      </c>
      <c r="AA1671" s="124"/>
      <c r="AB1671" s="132"/>
      <c r="AC1671" s="133"/>
      <c r="AD1671" s="134"/>
      <c r="AE1671" s="133"/>
      <c r="AF1671" s="135" t="str">
        <f t="array" ref="AF1671">xlookup($E:$E,'CLV2'!$A:$A,'CLV2'!E:E)</f>
        <v>2.VEGETABLES</v>
      </c>
      <c r="AG1671" s="135" t="str">
        <f t="shared" si="10"/>
        <v>Pack</v>
      </c>
      <c r="AH1671" s="136">
        <f t="shared" si="11"/>
        <v>1</v>
      </c>
      <c r="AI1671" s="137">
        <f t="array" ref="AI1671">XLOOKUP(E1671,'Đơn giá'!A:A,'Đơn giá'!D:D)</f>
        <v>20500</v>
      </c>
      <c r="AJ1671" s="138">
        <f t="shared" si="12"/>
        <v>102500</v>
      </c>
      <c r="AK1671" s="138">
        <f t="shared" si="13"/>
        <v>0</v>
      </c>
      <c r="AL1671" s="138">
        <f t="shared" si="14"/>
        <v>0</v>
      </c>
      <c r="AM1671" s="138">
        <f t="shared" si="15"/>
        <v>0</v>
      </c>
      <c r="AN1671" s="138">
        <f t="shared" si="16"/>
        <v>102500</v>
      </c>
      <c r="AO1671" s="139" t="str">
        <f t="array" ref="AO1671">XLOOKUP($D:$D,'DS ST'!$J:$J,'DS ST'!K:K)</f>
        <v>SC009915 - Đoàn Ngọc Thịnh</v>
      </c>
      <c r="AP1671" s="139" t="str">
        <f t="array" ref="AP1671">XLOOKUP($D:$D,'DS ST'!$J:$J,'DS ST'!L:L)</f>
        <v>Nguyễn Thị Cà</v>
      </c>
      <c r="AQ1671" s="139" t="str">
        <f t="array" ref="AQ1671">XLOOKUP($D:$D,'DS ST'!$J:$J,'DS ST'!M:M)</f>
        <v>HCM 025</v>
      </c>
      <c r="AR1671" s="140"/>
      <c r="AS1671" s="140"/>
      <c r="AT1671" s="135" t="str">
        <f t="array" ref="AT1671">xlookup($E:$E,'CLV2'!$A:$A,'CLV2'!$F:$F)</f>
        <v>3.LETTUCE, SNACKABLES</v>
      </c>
      <c r="AU1671" s="135" t="str">
        <f t="array" ref="AU1671">xlookup($E:$E,'CLV2'!$A:$A,'CLV2'!$G:$G)</f>
        <v>4.Cà Chua, Dưa Leo, Ớt Ngọt</v>
      </c>
      <c r="AV1671" s="142"/>
      <c r="AW1671" s="143"/>
      <c r="AX1671" s="144"/>
    </row>
    <row r="1672" ht="22.5" customHeight="1">
      <c r="A1672" s="113"/>
      <c r="B1672" s="114">
        <v>46237.0</v>
      </c>
      <c r="C1672" s="115" t="s">
        <v>1063</v>
      </c>
      <c r="D1672" s="116" t="str">
        <f>VLOOKUP(C1672,'DS ST'!A:B,2,0)</f>
        <v>NHG</v>
      </c>
      <c r="E1672" s="117">
        <v>11694.0</v>
      </c>
      <c r="F1672" s="115" t="s">
        <v>2642</v>
      </c>
      <c r="G1672" s="115" t="s">
        <v>116</v>
      </c>
      <c r="H1672" s="118">
        <v>5.0</v>
      </c>
      <c r="I1672" s="118">
        <v>0.0</v>
      </c>
      <c r="J1672" s="119">
        <f t="shared" si="4"/>
        <v>5</v>
      </c>
      <c r="K1672" s="115" t="s">
        <v>6209</v>
      </c>
      <c r="L1672" s="121" t="str">
        <f t="shared" si="5"/>
        <v>PT160845111694</v>
      </c>
      <c r="M1672" s="219" t="s">
        <v>6210</v>
      </c>
      <c r="N1672" s="122"/>
      <c r="O1672" s="122"/>
      <c r="P1672" s="119">
        <f t="shared" si="6"/>
        <v>5</v>
      </c>
      <c r="Q1672" s="124"/>
      <c r="R1672" s="124"/>
      <c r="S1672" s="124"/>
      <c r="T1672" s="125"/>
      <c r="U1672" s="126" t="s">
        <v>697</v>
      </c>
      <c r="V1672" s="127" t="s">
        <v>1500</v>
      </c>
      <c r="W1672" s="129" t="str">
        <f t="shared" si="7"/>
        <v/>
      </c>
      <c r="X1672" s="129" t="str">
        <f t="shared" si="73"/>
        <v/>
      </c>
      <c r="Y1672" s="130" t="str">
        <f t="shared" si="100"/>
        <v>Chưa xác định</v>
      </c>
      <c r="Z1672" s="131" t="s">
        <v>3828</v>
      </c>
      <c r="AA1672" s="124"/>
      <c r="AB1672" s="132"/>
      <c r="AC1672" s="133"/>
      <c r="AD1672" s="134"/>
      <c r="AE1672" s="133"/>
      <c r="AF1672" s="135" t="str">
        <f t="array" ref="AF1672">xlookup($E:$E,'CLV2'!$A:$A,'CLV2'!E:E)</f>
        <v>2.VEGETABLES</v>
      </c>
      <c r="AG1672" s="135" t="str">
        <f t="shared" si="10"/>
        <v>Pack</v>
      </c>
      <c r="AH1672" s="136">
        <f t="shared" si="11"/>
        <v>1</v>
      </c>
      <c r="AI1672" s="137">
        <f t="array" ref="AI1672">XLOOKUP(E1672,'Đơn giá'!A:A,'Đơn giá'!D:D)</f>
        <v>11971</v>
      </c>
      <c r="AJ1672" s="138">
        <f t="shared" si="12"/>
        <v>59855</v>
      </c>
      <c r="AK1672" s="138">
        <f t="shared" si="13"/>
        <v>0</v>
      </c>
      <c r="AL1672" s="138">
        <f t="shared" si="14"/>
        <v>0</v>
      </c>
      <c r="AM1672" s="138">
        <f t="shared" si="15"/>
        <v>0</v>
      </c>
      <c r="AN1672" s="138">
        <f t="shared" si="16"/>
        <v>59855</v>
      </c>
      <c r="AO1672" s="139" t="str">
        <f t="array" ref="AO1672">XLOOKUP($D:$D,'DS ST'!$J:$J,'DS ST'!K:K)</f>
        <v>SC009915 - Đoàn Ngọc Thịnh</v>
      </c>
      <c r="AP1672" s="139" t="str">
        <f t="array" ref="AP1672">XLOOKUP($D:$D,'DS ST'!$J:$J,'DS ST'!L:L)</f>
        <v>Nguyễn Thị Cà</v>
      </c>
      <c r="AQ1672" s="139" t="str">
        <f t="array" ref="AQ1672">XLOOKUP($D:$D,'DS ST'!$J:$J,'DS ST'!M:M)</f>
        <v>HCM 025</v>
      </c>
      <c r="AR1672" s="140"/>
      <c r="AS1672" s="140"/>
      <c r="AT1672" s="135" t="str">
        <f t="array" ref="AT1672">xlookup($E:$E,'CLV2'!$A:$A,'CLV2'!$F:$F)</f>
        <v>3.FRUIT VEGGIES</v>
      </c>
      <c r="AU1672" s="135" t="str">
        <f t="array" ref="AU1672">xlookup($E:$E,'CLV2'!$A:$A,'CLV2'!$G:$G)</f>
        <v>4.Bầu, Bí, Mướp</v>
      </c>
      <c r="AV1672" s="142"/>
      <c r="AW1672" s="143"/>
      <c r="AX1672" s="144"/>
    </row>
    <row r="1673" ht="22.5" customHeight="1">
      <c r="A1673" s="113"/>
      <c r="B1673" s="114">
        <v>46237.0</v>
      </c>
      <c r="C1673" s="115" t="s">
        <v>1063</v>
      </c>
      <c r="D1673" s="116" t="str">
        <f>VLOOKUP(C1673,'DS ST'!A:B,2,0)</f>
        <v>NHG</v>
      </c>
      <c r="E1673" s="117">
        <v>1101062.0</v>
      </c>
      <c r="F1673" s="115" t="s">
        <v>103</v>
      </c>
      <c r="G1673" s="115" t="s">
        <v>104</v>
      </c>
      <c r="H1673" s="118">
        <v>10.0</v>
      </c>
      <c r="I1673" s="118">
        <v>9.94</v>
      </c>
      <c r="J1673" s="119">
        <f t="shared" si="4"/>
        <v>0.06</v>
      </c>
      <c r="K1673" s="115" t="s">
        <v>6209</v>
      </c>
      <c r="L1673" s="121" t="str">
        <f t="shared" si="5"/>
        <v>PT16084511101062</v>
      </c>
      <c r="M1673" s="219" t="s">
        <v>6210</v>
      </c>
      <c r="N1673" s="122">
        <v>0.0600000000000005</v>
      </c>
      <c r="O1673" s="122"/>
      <c r="P1673" s="119">
        <f t="shared" si="6"/>
        <v>0</v>
      </c>
      <c r="Q1673" s="124"/>
      <c r="R1673" s="124"/>
      <c r="S1673" s="124"/>
      <c r="T1673" s="125"/>
      <c r="U1673" s="126" t="s">
        <v>697</v>
      </c>
      <c r="V1673" s="127" t="s">
        <v>492</v>
      </c>
      <c r="W1673" s="129" t="str">
        <f t="shared" si="7"/>
        <v>Hao hụt</v>
      </c>
      <c r="X1673" s="129" t="str">
        <f t="shared" si="73"/>
        <v/>
      </c>
      <c r="Y1673" s="154" t="s">
        <v>499</v>
      </c>
      <c r="Z1673" s="131" t="s">
        <v>3828</v>
      </c>
      <c r="AA1673" s="124"/>
      <c r="AB1673" s="132"/>
      <c r="AC1673" s="133"/>
      <c r="AD1673" s="134"/>
      <c r="AE1673" s="133"/>
      <c r="AF1673" s="135" t="str">
        <f t="array" ref="AF1673">xlookup($E:$E,'CLV2'!$A:$A,'CLV2'!E:E)</f>
        <v>2.FRUITS</v>
      </c>
      <c r="AG1673" s="135" t="str">
        <f t="shared" si="10"/>
        <v>KG</v>
      </c>
      <c r="AH1673" s="136">
        <f t="shared" si="11"/>
        <v>0.006</v>
      </c>
      <c r="AI1673" s="137">
        <f t="array" ref="AI1673">XLOOKUP(E1673,'Đơn giá'!A:A,'Đơn giá'!D:D)</f>
        <v>23000</v>
      </c>
      <c r="AJ1673" s="138">
        <f t="shared" si="12"/>
        <v>1380</v>
      </c>
      <c r="AK1673" s="138">
        <f t="shared" si="13"/>
        <v>1380</v>
      </c>
      <c r="AL1673" s="138">
        <f t="shared" si="14"/>
        <v>0</v>
      </c>
      <c r="AM1673" s="138">
        <f t="shared" si="15"/>
        <v>0</v>
      </c>
      <c r="AN1673" s="138">
        <f t="shared" si="16"/>
        <v>0</v>
      </c>
      <c r="AO1673" s="139" t="str">
        <f t="array" ref="AO1673">XLOOKUP($D:$D,'DS ST'!$J:$J,'DS ST'!K:K)</f>
        <v>SC009915 - Đoàn Ngọc Thịnh</v>
      </c>
      <c r="AP1673" s="139" t="str">
        <f t="array" ref="AP1673">XLOOKUP($D:$D,'DS ST'!$J:$J,'DS ST'!L:L)</f>
        <v>Nguyễn Thị Cà</v>
      </c>
      <c r="AQ1673" s="139" t="str">
        <f t="array" ref="AQ1673">XLOOKUP($D:$D,'DS ST'!$J:$J,'DS ST'!M:M)</f>
        <v>HCM 025</v>
      </c>
      <c r="AR1673" s="140"/>
      <c r="AS1673" s="140"/>
      <c r="AT1673" s="135" t="str">
        <f t="array" ref="AT1673">xlookup($E:$E,'CLV2'!$A:$A,'CLV2'!$F:$F)</f>
        <v>3.LOCAL FRUITS</v>
      </c>
      <c r="AU1673" s="135" t="str">
        <f t="array" ref="AU1673">xlookup($E:$E,'CLV2'!$A:$A,'CLV2'!$G:$G)</f>
        <v>4.Chuối</v>
      </c>
      <c r="AV1673" s="142"/>
      <c r="AW1673" s="143"/>
      <c r="AX1673" s="144"/>
    </row>
    <row r="1674" ht="22.5" customHeight="1">
      <c r="A1674" s="113"/>
      <c r="B1674" s="114">
        <v>46237.0</v>
      </c>
      <c r="C1674" s="115" t="s">
        <v>1063</v>
      </c>
      <c r="D1674" s="116" t="str">
        <f>VLOOKUP(C1674,'DS ST'!A:B,2,0)</f>
        <v>NHG</v>
      </c>
      <c r="E1674" s="117">
        <v>1101318.0</v>
      </c>
      <c r="F1674" s="115" t="s">
        <v>1036</v>
      </c>
      <c r="G1674" s="115" t="s">
        <v>104</v>
      </c>
      <c r="H1674" s="118">
        <v>4.2</v>
      </c>
      <c r="I1674" s="118">
        <v>4.145</v>
      </c>
      <c r="J1674" s="119">
        <f t="shared" si="4"/>
        <v>0.055</v>
      </c>
      <c r="K1674" s="115" t="s">
        <v>6209</v>
      </c>
      <c r="L1674" s="121" t="str">
        <f t="shared" si="5"/>
        <v>PT16084511101318</v>
      </c>
      <c r="M1674" s="219" t="s">
        <v>6210</v>
      </c>
      <c r="N1674" s="122">
        <v>0.055000000000000604</v>
      </c>
      <c r="O1674" s="122"/>
      <c r="P1674" s="119">
        <f t="shared" si="6"/>
        <v>0</v>
      </c>
      <c r="Q1674" s="124"/>
      <c r="R1674" s="124"/>
      <c r="S1674" s="124"/>
      <c r="T1674" s="125"/>
      <c r="U1674" s="126" t="s">
        <v>697</v>
      </c>
      <c r="V1674" s="127" t="s">
        <v>492</v>
      </c>
      <c r="W1674" s="129" t="str">
        <f t="shared" si="7"/>
        <v>Hao hụt</v>
      </c>
      <c r="X1674" s="129" t="str">
        <f t="shared" si="73"/>
        <v/>
      </c>
      <c r="Y1674" s="154" t="s">
        <v>499</v>
      </c>
      <c r="Z1674" s="131" t="s">
        <v>3828</v>
      </c>
      <c r="AA1674" s="124"/>
      <c r="AB1674" s="132"/>
      <c r="AC1674" s="133"/>
      <c r="AD1674" s="134"/>
      <c r="AE1674" s="133"/>
      <c r="AF1674" s="135" t="str">
        <f t="array" ref="AF1674">xlookup($E:$E,'CLV2'!$A:$A,'CLV2'!E:E)</f>
        <v>2.FRUITS</v>
      </c>
      <c r="AG1674" s="135" t="str">
        <f t="shared" si="10"/>
        <v>KG</v>
      </c>
      <c r="AH1674" s="136">
        <f t="shared" si="11"/>
        <v>0.0130952381</v>
      </c>
      <c r="AI1674" s="137">
        <f t="array" ref="AI1674">XLOOKUP(E1674,'Đơn giá'!A:A,'Đơn giá'!D:D)</f>
        <v>35000</v>
      </c>
      <c r="AJ1674" s="138">
        <f t="shared" si="12"/>
        <v>1925</v>
      </c>
      <c r="AK1674" s="138">
        <f t="shared" si="13"/>
        <v>1925</v>
      </c>
      <c r="AL1674" s="138">
        <f t="shared" si="14"/>
        <v>0</v>
      </c>
      <c r="AM1674" s="138">
        <f t="shared" si="15"/>
        <v>0</v>
      </c>
      <c r="AN1674" s="138">
        <f t="shared" si="16"/>
        <v>0</v>
      </c>
      <c r="AO1674" s="139" t="str">
        <f t="array" ref="AO1674">XLOOKUP($D:$D,'DS ST'!$J:$J,'DS ST'!K:K)</f>
        <v>SC009915 - Đoàn Ngọc Thịnh</v>
      </c>
      <c r="AP1674" s="139" t="str">
        <f t="array" ref="AP1674">XLOOKUP($D:$D,'DS ST'!$J:$J,'DS ST'!L:L)</f>
        <v>Nguyễn Thị Cà</v>
      </c>
      <c r="AQ1674" s="139" t="str">
        <f t="array" ref="AQ1674">XLOOKUP($D:$D,'DS ST'!$J:$J,'DS ST'!M:M)</f>
        <v>HCM 025</v>
      </c>
      <c r="AR1674" s="140"/>
      <c r="AS1674" s="140"/>
      <c r="AT1674" s="135" t="str">
        <f t="array" ref="AT1674">xlookup($E:$E,'CLV2'!$A:$A,'CLV2'!$F:$F)</f>
        <v>3.LOCAL FRUITS</v>
      </c>
      <c r="AU1674" s="135" t="str">
        <f t="array" ref="AU1674">xlookup($E:$E,'CLV2'!$A:$A,'CLV2'!$G:$G)</f>
        <v>4.Mận Roi</v>
      </c>
      <c r="AV1674" s="142"/>
      <c r="AW1674" s="143"/>
      <c r="AX1674" s="144"/>
    </row>
    <row r="1675" ht="22.5" customHeight="1">
      <c r="A1675" s="113"/>
      <c r="B1675" s="114">
        <v>46237.0</v>
      </c>
      <c r="C1675" s="115" t="s">
        <v>1063</v>
      </c>
      <c r="D1675" s="116" t="str">
        <f>VLOOKUP(C1675,'DS ST'!A:B,2,0)</f>
        <v>NHG</v>
      </c>
      <c r="E1675" s="117">
        <v>1101991.0</v>
      </c>
      <c r="F1675" s="115" t="s">
        <v>5261</v>
      </c>
      <c r="G1675" s="115" t="s">
        <v>104</v>
      </c>
      <c r="H1675" s="118">
        <v>4.1</v>
      </c>
      <c r="I1675" s="118">
        <v>4.05</v>
      </c>
      <c r="J1675" s="119">
        <f t="shared" si="4"/>
        <v>0.05</v>
      </c>
      <c r="K1675" s="115" t="s">
        <v>6209</v>
      </c>
      <c r="L1675" s="121" t="str">
        <f t="shared" si="5"/>
        <v>PT16084511101991</v>
      </c>
      <c r="M1675" s="219" t="s">
        <v>6210</v>
      </c>
      <c r="N1675" s="122">
        <v>0.04999999999999982</v>
      </c>
      <c r="O1675" s="122"/>
      <c r="P1675" s="119">
        <f t="shared" si="6"/>
        <v>0</v>
      </c>
      <c r="Q1675" s="124"/>
      <c r="R1675" s="124"/>
      <c r="S1675" s="124"/>
      <c r="T1675" s="125"/>
      <c r="U1675" s="126" t="s">
        <v>697</v>
      </c>
      <c r="V1675" s="127" t="s">
        <v>492</v>
      </c>
      <c r="W1675" s="129" t="str">
        <f t="shared" si="7"/>
        <v>Hao hụt</v>
      </c>
      <c r="X1675" s="129" t="str">
        <f t="shared" si="73"/>
        <v/>
      </c>
      <c r="Y1675" s="154" t="s">
        <v>499</v>
      </c>
      <c r="Z1675" s="131" t="s">
        <v>3828</v>
      </c>
      <c r="AA1675" s="124"/>
      <c r="AB1675" s="132"/>
      <c r="AC1675" s="133"/>
      <c r="AD1675" s="134"/>
      <c r="AE1675" s="133"/>
      <c r="AF1675" s="135" t="str">
        <f t="array" ref="AF1675">xlookup($E:$E,'CLV2'!$A:$A,'CLV2'!E:E)</f>
        <v>2.FRUITS</v>
      </c>
      <c r="AG1675" s="135" t="str">
        <f t="shared" si="10"/>
        <v>KG</v>
      </c>
      <c r="AH1675" s="136">
        <f t="shared" si="11"/>
        <v>0.01219512195</v>
      </c>
      <c r="AI1675" s="137" t="str">
        <f t="array" ref="AI1675">XLOOKUP(E1675,'Đơn giá'!A:A,'Đơn giá'!D:D)</f>
        <v>#N/A</v>
      </c>
      <c r="AJ1675" s="138" t="str">
        <f t="shared" si="12"/>
        <v>#N/A</v>
      </c>
      <c r="AK1675" s="138" t="str">
        <f t="shared" si="13"/>
        <v>#N/A</v>
      </c>
      <c r="AL1675" s="138">
        <f t="shared" si="14"/>
        <v>0</v>
      </c>
      <c r="AM1675" s="138" t="str">
        <f t="shared" si="15"/>
        <v>#N/A</v>
      </c>
      <c r="AN1675" s="138">
        <f t="shared" si="16"/>
        <v>0</v>
      </c>
      <c r="AO1675" s="139" t="str">
        <f t="array" ref="AO1675">XLOOKUP($D:$D,'DS ST'!$J:$J,'DS ST'!K:K)</f>
        <v>SC009915 - Đoàn Ngọc Thịnh</v>
      </c>
      <c r="AP1675" s="139" t="str">
        <f t="array" ref="AP1675">XLOOKUP($D:$D,'DS ST'!$J:$J,'DS ST'!L:L)</f>
        <v>Nguyễn Thị Cà</v>
      </c>
      <c r="AQ1675" s="139" t="str">
        <f t="array" ref="AQ1675">XLOOKUP($D:$D,'DS ST'!$J:$J,'DS ST'!M:M)</f>
        <v>HCM 025</v>
      </c>
      <c r="AR1675" s="140"/>
      <c r="AS1675" s="140"/>
      <c r="AT1675" s="135" t="str">
        <f t="array" ref="AT1675">xlookup($E:$E,'CLV2'!$A:$A,'CLV2'!$F:$F)</f>
        <v>3.LOCAL FRUITS</v>
      </c>
      <c r="AU1675" s="135" t="str">
        <f t="array" ref="AU1675">xlookup($E:$E,'CLV2'!$A:$A,'CLV2'!$G:$G)</f>
        <v>4.Trái Cây Đa Dạng</v>
      </c>
      <c r="AV1675" s="142"/>
      <c r="AW1675" s="143"/>
      <c r="AX1675" s="144"/>
    </row>
    <row r="1676" ht="22.5" customHeight="1">
      <c r="A1676" s="113"/>
      <c r="B1676" s="114">
        <v>46237.0</v>
      </c>
      <c r="C1676" s="115" t="s">
        <v>1063</v>
      </c>
      <c r="D1676" s="116" t="str">
        <f>VLOOKUP(C1676,'DS ST'!A:B,2,0)</f>
        <v>NHG</v>
      </c>
      <c r="E1676" s="117">
        <v>8.936127490726E12</v>
      </c>
      <c r="F1676" s="115" t="s">
        <v>1390</v>
      </c>
      <c r="G1676" s="115" t="s">
        <v>29</v>
      </c>
      <c r="H1676" s="118">
        <v>1.0</v>
      </c>
      <c r="I1676" s="118">
        <v>0.0</v>
      </c>
      <c r="J1676" s="119">
        <f t="shared" si="4"/>
        <v>1</v>
      </c>
      <c r="K1676" s="115" t="s">
        <v>6209</v>
      </c>
      <c r="L1676" s="121" t="str">
        <f t="shared" si="5"/>
        <v>PT16084518936127490726</v>
      </c>
      <c r="M1676" s="219" t="s">
        <v>6210</v>
      </c>
      <c r="N1676" s="122"/>
      <c r="O1676" s="122"/>
      <c r="P1676" s="119">
        <f t="shared" si="6"/>
        <v>1</v>
      </c>
      <c r="Q1676" s="124"/>
      <c r="R1676" s="124"/>
      <c r="S1676" s="124"/>
      <c r="T1676" s="125"/>
      <c r="U1676" s="126" t="s">
        <v>697</v>
      </c>
      <c r="V1676" s="127" t="s">
        <v>1500</v>
      </c>
      <c r="W1676" s="129" t="str">
        <f t="shared" si="7"/>
        <v/>
      </c>
      <c r="X1676" s="129" t="str">
        <f t="shared" si="73"/>
        <v/>
      </c>
      <c r="Y1676" s="130" t="str">
        <f>IF(N(P1676)&lt;=0,"",IF(OR(T1676="Hình KDB",T1676="Hình tele",ISNUMBER(SEARCH("Hình KDB",T1676)),ISNUMBER(SEARCH("Hình tele",T1676)),ISNUMBER(SEARCH("sai code",T1676)),ISNUMBER(SEARCH("Thiếu kiện",U1676))),"Kho rau",IF(AND(T1676&lt;&gt;"Hình KDB",T1676&lt;&gt;"Hình tele"),"Chưa xác định",IF(N(O1676)&gt;0,IF(OR(T1676="Hình KDB",T1676="Hình tele",ISNUMBER(SEARCH("Hình KDB",T1676)),ISNUMBER(SEARCH("Hình tele",T1676)),ISNUMBER(SEARCH("sai code",T1676)),ISNUMBER(SEARCH("Thiếu kiện",U1676))),"Kho rau","Chưa xác định"),IF(OR(T1676="Hình KDB",T1676="Hình tele",ISNUMBER(SEARCH("Hình KDB",T1676)),ISNUMBER(SEARCH("Hình tele",T1676)),ISNUMBER(SEARCH("sai code",T1676)),ISNUMBER(SEARCH("Thiếu kiện",U1676))),"Kho rau",IF(V1676="Chưa xác định","Chưa xác định",IF(OR(V1676="DC giao thiếu",V1676="TX giao thiếu kiện",V1676="Hàng không đạt CL"),"Kho rau","")))))))</f>
        <v>Chưa xác định</v>
      </c>
      <c r="Z1676" s="131" t="s">
        <v>3828</v>
      </c>
      <c r="AA1676" s="124"/>
      <c r="AB1676" s="132"/>
      <c r="AC1676" s="133"/>
      <c r="AD1676" s="134"/>
      <c r="AE1676" s="133"/>
      <c r="AF1676" s="135" t="str">
        <f t="array" ref="AF1676">xlookup($E:$E,'CLV2'!$A:$A,'CLV2'!E:E)</f>
        <v>2.VEGETABLES</v>
      </c>
      <c r="AG1676" s="135" t="str">
        <f t="shared" si="10"/>
        <v>Pack</v>
      </c>
      <c r="AH1676" s="136">
        <f t="shared" si="11"/>
        <v>1</v>
      </c>
      <c r="AI1676" s="137">
        <f t="array" ref="AI1676">XLOOKUP(E1676,'Đơn giá'!A:A,'Đơn giá'!D:D)</f>
        <v>15450</v>
      </c>
      <c r="AJ1676" s="138">
        <f t="shared" si="12"/>
        <v>15450</v>
      </c>
      <c r="AK1676" s="138">
        <f t="shared" si="13"/>
        <v>0</v>
      </c>
      <c r="AL1676" s="138">
        <f t="shared" si="14"/>
        <v>0</v>
      </c>
      <c r="AM1676" s="138">
        <f t="shared" si="15"/>
        <v>0</v>
      </c>
      <c r="AN1676" s="138">
        <f t="shared" si="16"/>
        <v>15450</v>
      </c>
      <c r="AO1676" s="139" t="str">
        <f t="array" ref="AO1676">XLOOKUP($D:$D,'DS ST'!$J:$J,'DS ST'!K:K)</f>
        <v>SC009915 - Đoàn Ngọc Thịnh</v>
      </c>
      <c r="AP1676" s="139" t="str">
        <f t="array" ref="AP1676">XLOOKUP($D:$D,'DS ST'!$J:$J,'DS ST'!L:L)</f>
        <v>Nguyễn Thị Cà</v>
      </c>
      <c r="AQ1676" s="139" t="str">
        <f t="array" ref="AQ1676">XLOOKUP($D:$D,'DS ST'!$J:$J,'DS ST'!M:M)</f>
        <v>HCM 025</v>
      </c>
      <c r="AR1676" s="140"/>
      <c r="AS1676" s="140"/>
      <c r="AT1676" s="135" t="str">
        <f t="array" ref="AT1676">xlookup($E:$E,'CLV2'!$A:$A,'CLV2'!$F:$F)</f>
        <v>3.LEAFY VEGGIES</v>
      </c>
      <c r="AU1676" s="135" t="str">
        <f t="array" ref="AU1676">xlookup($E:$E,'CLV2'!$A:$A,'CLV2'!$G:$G)</f>
        <v>4.Rau Cải</v>
      </c>
      <c r="AV1676" s="142"/>
      <c r="AW1676" s="143"/>
      <c r="AX1676" s="144"/>
    </row>
    <row r="1677" ht="22.5" customHeight="1">
      <c r="A1677" s="113"/>
      <c r="B1677" s="114">
        <v>46237.0</v>
      </c>
      <c r="C1677" s="115" t="s">
        <v>1159</v>
      </c>
      <c r="D1677" s="116" t="str">
        <f>VLOOKUP(C1677,'DS ST'!A:B,2,0)</f>
        <v>PTN</v>
      </c>
      <c r="E1677" s="117">
        <v>1101062.0</v>
      </c>
      <c r="F1677" s="115" t="s">
        <v>103</v>
      </c>
      <c r="G1677" s="115" t="s">
        <v>104</v>
      </c>
      <c r="H1677" s="118">
        <v>10.2</v>
      </c>
      <c r="I1677" s="118">
        <v>10.16</v>
      </c>
      <c r="J1677" s="119">
        <f t="shared" si="4"/>
        <v>0.04</v>
      </c>
      <c r="K1677" s="115" t="s">
        <v>6211</v>
      </c>
      <c r="L1677" s="121" t="str">
        <f t="shared" si="5"/>
        <v>PT16084501101062</v>
      </c>
      <c r="M1677" s="219" t="s">
        <v>6212</v>
      </c>
      <c r="N1677" s="122">
        <v>0.03999999999999915</v>
      </c>
      <c r="O1677" s="122"/>
      <c r="P1677" s="119">
        <f t="shared" si="6"/>
        <v>0</v>
      </c>
      <c r="Q1677" s="124"/>
      <c r="R1677" s="124"/>
      <c r="S1677" s="124"/>
      <c r="T1677" s="125"/>
      <c r="U1677" s="126" t="s">
        <v>697</v>
      </c>
      <c r="V1677" s="127" t="s">
        <v>492</v>
      </c>
      <c r="W1677" s="129" t="str">
        <f t="shared" si="7"/>
        <v>Hao hụt</v>
      </c>
      <c r="X1677" s="129" t="str">
        <f t="shared" si="73"/>
        <v/>
      </c>
      <c r="Y1677" s="154" t="s">
        <v>499</v>
      </c>
      <c r="Z1677" s="131" t="s">
        <v>3828</v>
      </c>
      <c r="AA1677" s="124"/>
      <c r="AB1677" s="132"/>
      <c r="AC1677" s="133"/>
      <c r="AD1677" s="134"/>
      <c r="AE1677" s="133"/>
      <c r="AF1677" s="135" t="str">
        <f t="array" ref="AF1677">xlookup($E:$E,'CLV2'!$A:$A,'CLV2'!E:E)</f>
        <v>2.FRUITS</v>
      </c>
      <c r="AG1677" s="135" t="str">
        <f t="shared" si="10"/>
        <v>KG</v>
      </c>
      <c r="AH1677" s="136">
        <f t="shared" si="11"/>
        <v>0.003921568627</v>
      </c>
      <c r="AI1677" s="137">
        <f t="array" ref="AI1677">XLOOKUP(E1677,'Đơn giá'!A:A,'Đơn giá'!D:D)</f>
        <v>23000</v>
      </c>
      <c r="AJ1677" s="138">
        <f t="shared" si="12"/>
        <v>920</v>
      </c>
      <c r="AK1677" s="138">
        <f t="shared" si="13"/>
        <v>920</v>
      </c>
      <c r="AL1677" s="138">
        <f t="shared" si="14"/>
        <v>0</v>
      </c>
      <c r="AM1677" s="138">
        <f t="shared" si="15"/>
        <v>0</v>
      </c>
      <c r="AN1677" s="138">
        <f t="shared" si="16"/>
        <v>0</v>
      </c>
      <c r="AO1677" s="139" t="str">
        <f t="array" ref="AO1677">XLOOKUP($D:$D,'DS ST'!$J:$J,'DS ST'!K:K)</f>
        <v>SC005141 - Phạm Duy</v>
      </c>
      <c r="AP1677" s="139" t="str">
        <f t="array" ref="AP1677">XLOOKUP($D:$D,'DS ST'!$J:$J,'DS ST'!L:L)</f>
        <v>Võ Thị Huệ</v>
      </c>
      <c r="AQ1677" s="139" t="str">
        <f t="array" ref="AQ1677">XLOOKUP($D:$D,'DS ST'!$J:$J,'DS ST'!M:M)</f>
        <v>HCM 024</v>
      </c>
      <c r="AR1677" s="140"/>
      <c r="AS1677" s="140"/>
      <c r="AT1677" s="135" t="str">
        <f t="array" ref="AT1677">xlookup($E:$E,'CLV2'!$A:$A,'CLV2'!$F:$F)</f>
        <v>3.LOCAL FRUITS</v>
      </c>
      <c r="AU1677" s="135" t="str">
        <f t="array" ref="AU1677">xlookup($E:$E,'CLV2'!$A:$A,'CLV2'!$G:$G)</f>
        <v>4.Chuối</v>
      </c>
      <c r="AV1677" s="142"/>
      <c r="AW1677" s="143"/>
      <c r="AX1677" s="144"/>
    </row>
    <row r="1678" ht="22.5" customHeight="1">
      <c r="A1678" s="113"/>
      <c r="B1678" s="114">
        <v>46237.0</v>
      </c>
      <c r="C1678" s="115" t="s">
        <v>1159</v>
      </c>
      <c r="D1678" s="116" t="str">
        <f>VLOOKUP(C1678,'DS ST'!A:B,2,0)</f>
        <v>PTN</v>
      </c>
      <c r="E1678" s="117">
        <v>1101079.0</v>
      </c>
      <c r="F1678" s="115" t="s">
        <v>2047</v>
      </c>
      <c r="G1678" s="115" t="s">
        <v>104</v>
      </c>
      <c r="H1678" s="118">
        <v>3.0</v>
      </c>
      <c r="I1678" s="118">
        <v>2.995</v>
      </c>
      <c r="J1678" s="119">
        <f t="shared" si="4"/>
        <v>0.005</v>
      </c>
      <c r="K1678" s="115" t="s">
        <v>6211</v>
      </c>
      <c r="L1678" s="121" t="str">
        <f t="shared" si="5"/>
        <v>PT16084501101079</v>
      </c>
      <c r="M1678" s="219" t="s">
        <v>6212</v>
      </c>
      <c r="N1678" s="122">
        <v>0.004999999999999893</v>
      </c>
      <c r="O1678" s="122"/>
      <c r="P1678" s="119">
        <f t="shared" si="6"/>
        <v>0</v>
      </c>
      <c r="Q1678" s="124"/>
      <c r="R1678" s="124"/>
      <c r="S1678" s="124"/>
      <c r="T1678" s="125"/>
      <c r="U1678" s="126" t="s">
        <v>697</v>
      </c>
      <c r="V1678" s="127" t="s">
        <v>492</v>
      </c>
      <c r="W1678" s="129" t="str">
        <f t="shared" si="7"/>
        <v>Hao hụt</v>
      </c>
      <c r="X1678" s="129" t="str">
        <f t="shared" si="73"/>
        <v/>
      </c>
      <c r="Y1678" s="154" t="s">
        <v>499</v>
      </c>
      <c r="Z1678" s="131" t="s">
        <v>3828</v>
      </c>
      <c r="AA1678" s="124"/>
      <c r="AB1678" s="132"/>
      <c r="AC1678" s="133"/>
      <c r="AD1678" s="134"/>
      <c r="AE1678" s="133"/>
      <c r="AF1678" s="135" t="str">
        <f t="array" ref="AF1678">xlookup($E:$E,'CLV2'!$A:$A,'CLV2'!E:E)</f>
        <v>2.FRUITS</v>
      </c>
      <c r="AG1678" s="135" t="str">
        <f t="shared" si="10"/>
        <v>KG</v>
      </c>
      <c r="AH1678" s="136">
        <f t="shared" si="11"/>
        <v>0.001666666667</v>
      </c>
      <c r="AI1678" s="137">
        <f t="array" ref="AI1678">XLOOKUP(E1678,'Đơn giá'!A:A,'Đơn giá'!D:D)</f>
        <v>69416</v>
      </c>
      <c r="AJ1678" s="138">
        <f t="shared" si="12"/>
        <v>347.08</v>
      </c>
      <c r="AK1678" s="138">
        <f t="shared" si="13"/>
        <v>347.08</v>
      </c>
      <c r="AL1678" s="138">
        <f t="shared" si="14"/>
        <v>0</v>
      </c>
      <c r="AM1678" s="138">
        <f t="shared" si="15"/>
        <v>0</v>
      </c>
      <c r="AN1678" s="138">
        <f t="shared" si="16"/>
        <v>0</v>
      </c>
      <c r="AO1678" s="139" t="str">
        <f t="array" ref="AO1678">XLOOKUP($D:$D,'DS ST'!$J:$J,'DS ST'!K:K)</f>
        <v>SC005141 - Phạm Duy</v>
      </c>
      <c r="AP1678" s="139" t="str">
        <f t="array" ref="AP1678">XLOOKUP($D:$D,'DS ST'!$J:$J,'DS ST'!L:L)</f>
        <v>Võ Thị Huệ</v>
      </c>
      <c r="AQ1678" s="139" t="str">
        <f t="array" ref="AQ1678">XLOOKUP($D:$D,'DS ST'!$J:$J,'DS ST'!M:M)</f>
        <v>HCM 024</v>
      </c>
      <c r="AR1678" s="140"/>
      <c r="AS1678" s="140"/>
      <c r="AT1678" s="135" t="str">
        <f t="array" ref="AT1678">xlookup($E:$E,'CLV2'!$A:$A,'CLV2'!$F:$F)</f>
        <v>3.LOCAL FRUITS</v>
      </c>
      <c r="AU1678" s="135" t="str">
        <f t="array" ref="AU1678">xlookup($E:$E,'CLV2'!$A:$A,'CLV2'!$G:$G)</f>
        <v>4.Bơ</v>
      </c>
      <c r="AV1678" s="142"/>
      <c r="AW1678" s="143"/>
      <c r="AX1678" s="144"/>
    </row>
    <row r="1679" ht="22.5" customHeight="1">
      <c r="A1679" s="113"/>
      <c r="B1679" s="114">
        <v>46237.0</v>
      </c>
      <c r="C1679" s="115" t="s">
        <v>1159</v>
      </c>
      <c r="D1679" s="116" t="str">
        <f>VLOOKUP(C1679,'DS ST'!A:B,2,0)</f>
        <v>PTN</v>
      </c>
      <c r="E1679" s="117">
        <v>1101366.0</v>
      </c>
      <c r="F1679" s="115" t="s">
        <v>1804</v>
      </c>
      <c r="G1679" s="115" t="s">
        <v>104</v>
      </c>
      <c r="H1679" s="118">
        <v>4.2</v>
      </c>
      <c r="I1679" s="118">
        <v>4.12</v>
      </c>
      <c r="J1679" s="119">
        <f t="shared" si="4"/>
        <v>0.08</v>
      </c>
      <c r="K1679" s="115" t="s">
        <v>6211</v>
      </c>
      <c r="L1679" s="121" t="str">
        <f t="shared" si="5"/>
        <v>PT16084501101366</v>
      </c>
      <c r="M1679" s="219" t="s">
        <v>6212</v>
      </c>
      <c r="N1679" s="122">
        <v>0.08000000000000007</v>
      </c>
      <c r="O1679" s="122"/>
      <c r="P1679" s="119">
        <f t="shared" si="6"/>
        <v>0</v>
      </c>
      <c r="Q1679" s="124"/>
      <c r="R1679" s="124"/>
      <c r="S1679" s="124"/>
      <c r="T1679" s="125"/>
      <c r="U1679" s="126" t="s">
        <v>697</v>
      </c>
      <c r="V1679" s="127" t="s">
        <v>492</v>
      </c>
      <c r="W1679" s="129" t="str">
        <f t="shared" si="7"/>
        <v>Hao hụt</v>
      </c>
      <c r="X1679" s="129" t="str">
        <f t="shared" si="73"/>
        <v/>
      </c>
      <c r="Y1679" s="154" t="s">
        <v>499</v>
      </c>
      <c r="Z1679" s="131" t="s">
        <v>3828</v>
      </c>
      <c r="AA1679" s="124"/>
      <c r="AB1679" s="132"/>
      <c r="AC1679" s="133"/>
      <c r="AD1679" s="134"/>
      <c r="AE1679" s="133"/>
      <c r="AF1679" s="135" t="str">
        <f t="array" ref="AF1679">xlookup($E:$E,'CLV2'!$A:$A,'CLV2'!E:E)</f>
        <v>2.VEGETABLES</v>
      </c>
      <c r="AG1679" s="135" t="str">
        <f t="shared" si="10"/>
        <v>KG</v>
      </c>
      <c r="AH1679" s="136">
        <f t="shared" si="11"/>
        <v>0.01904761905</v>
      </c>
      <c r="AI1679" s="137">
        <f t="array" ref="AI1679">XLOOKUP(E1679,'Đơn giá'!A:A,'Đơn giá'!D:D)</f>
        <v>55000</v>
      </c>
      <c r="AJ1679" s="138">
        <f t="shared" si="12"/>
        <v>4400</v>
      </c>
      <c r="AK1679" s="138">
        <f t="shared" si="13"/>
        <v>4400</v>
      </c>
      <c r="AL1679" s="138">
        <f t="shared" si="14"/>
        <v>0</v>
      </c>
      <c r="AM1679" s="138">
        <f t="shared" si="15"/>
        <v>0</v>
      </c>
      <c r="AN1679" s="138">
        <f t="shared" si="16"/>
        <v>0</v>
      </c>
      <c r="AO1679" s="139" t="str">
        <f t="array" ref="AO1679">XLOOKUP($D:$D,'DS ST'!$J:$J,'DS ST'!K:K)</f>
        <v>SC005141 - Phạm Duy</v>
      </c>
      <c r="AP1679" s="139" t="str">
        <f t="array" ref="AP1679">XLOOKUP($D:$D,'DS ST'!$J:$J,'DS ST'!L:L)</f>
        <v>Võ Thị Huệ</v>
      </c>
      <c r="AQ1679" s="139" t="str">
        <f t="array" ref="AQ1679">XLOOKUP($D:$D,'DS ST'!$J:$J,'DS ST'!M:M)</f>
        <v>HCM 024</v>
      </c>
      <c r="AR1679" s="140"/>
      <c r="AS1679" s="140"/>
      <c r="AT1679" s="135" t="str">
        <f t="array" ref="AT1679">xlookup($E:$E,'CLV2'!$A:$A,'CLV2'!$F:$F)</f>
        <v>3.LEAFY VEGGIES</v>
      </c>
      <c r="AU1679" s="135" t="str">
        <f t="array" ref="AU1679">xlookup($E:$E,'CLV2'!$A:$A,'CLV2'!$G:$G)</f>
        <v>4.Rau Ăn Bông</v>
      </c>
      <c r="AV1679" s="142"/>
      <c r="AW1679" s="143"/>
      <c r="AX1679" s="144"/>
    </row>
    <row r="1680" ht="22.5" customHeight="1">
      <c r="A1680" s="113"/>
      <c r="B1680" s="114">
        <v>46237.0</v>
      </c>
      <c r="C1680" s="115" t="s">
        <v>1159</v>
      </c>
      <c r="D1680" s="116" t="str">
        <f>VLOOKUP(C1680,'DS ST'!A:B,2,0)</f>
        <v>PTN</v>
      </c>
      <c r="E1680" s="117">
        <v>1101991.0</v>
      </c>
      <c r="F1680" s="115" t="s">
        <v>5261</v>
      </c>
      <c r="G1680" s="115" t="s">
        <v>104</v>
      </c>
      <c r="H1680" s="118">
        <v>4.1</v>
      </c>
      <c r="I1680" s="118">
        <v>4.095</v>
      </c>
      <c r="J1680" s="119">
        <f t="shared" si="4"/>
        <v>0.005</v>
      </c>
      <c r="K1680" s="115" t="s">
        <v>6211</v>
      </c>
      <c r="L1680" s="121" t="str">
        <f t="shared" si="5"/>
        <v>PT16084501101991</v>
      </c>
      <c r="M1680" s="219" t="s">
        <v>6212</v>
      </c>
      <c r="N1680" s="122">
        <v>0.004999999999999893</v>
      </c>
      <c r="O1680" s="122"/>
      <c r="P1680" s="119">
        <f t="shared" si="6"/>
        <v>0</v>
      </c>
      <c r="Q1680" s="124"/>
      <c r="R1680" s="124"/>
      <c r="S1680" s="124"/>
      <c r="T1680" s="125"/>
      <c r="U1680" s="126" t="s">
        <v>697</v>
      </c>
      <c r="V1680" s="127" t="s">
        <v>492</v>
      </c>
      <c r="W1680" s="129" t="str">
        <f t="shared" si="7"/>
        <v>Hao hụt</v>
      </c>
      <c r="X1680" s="129" t="str">
        <f t="shared" si="73"/>
        <v/>
      </c>
      <c r="Y1680" s="154" t="s">
        <v>499</v>
      </c>
      <c r="Z1680" s="131" t="s">
        <v>3828</v>
      </c>
      <c r="AA1680" s="124"/>
      <c r="AB1680" s="132"/>
      <c r="AC1680" s="133"/>
      <c r="AD1680" s="134"/>
      <c r="AE1680" s="133"/>
      <c r="AF1680" s="135" t="str">
        <f t="array" ref="AF1680">xlookup($E:$E,'CLV2'!$A:$A,'CLV2'!E:E)</f>
        <v>2.FRUITS</v>
      </c>
      <c r="AG1680" s="135" t="str">
        <f t="shared" si="10"/>
        <v>KG</v>
      </c>
      <c r="AH1680" s="136">
        <f t="shared" si="11"/>
        <v>0.001219512195</v>
      </c>
      <c r="AI1680" s="137" t="str">
        <f t="array" ref="AI1680">XLOOKUP(E1680,'Đơn giá'!A:A,'Đơn giá'!D:D)</f>
        <v>#N/A</v>
      </c>
      <c r="AJ1680" s="138" t="str">
        <f t="shared" si="12"/>
        <v>#N/A</v>
      </c>
      <c r="AK1680" s="138" t="str">
        <f t="shared" si="13"/>
        <v>#N/A</v>
      </c>
      <c r="AL1680" s="138">
        <f t="shared" si="14"/>
        <v>0</v>
      </c>
      <c r="AM1680" s="138" t="str">
        <f t="shared" si="15"/>
        <v>#N/A</v>
      </c>
      <c r="AN1680" s="138">
        <f t="shared" si="16"/>
        <v>0</v>
      </c>
      <c r="AO1680" s="139" t="str">
        <f t="array" ref="AO1680">XLOOKUP($D:$D,'DS ST'!$J:$J,'DS ST'!K:K)</f>
        <v>SC005141 - Phạm Duy</v>
      </c>
      <c r="AP1680" s="139" t="str">
        <f t="array" ref="AP1680">XLOOKUP($D:$D,'DS ST'!$J:$J,'DS ST'!L:L)</f>
        <v>Võ Thị Huệ</v>
      </c>
      <c r="AQ1680" s="139" t="str">
        <f t="array" ref="AQ1680">XLOOKUP($D:$D,'DS ST'!$J:$J,'DS ST'!M:M)</f>
        <v>HCM 024</v>
      </c>
      <c r="AR1680" s="140"/>
      <c r="AS1680" s="140"/>
      <c r="AT1680" s="135" t="str">
        <f t="array" ref="AT1680">xlookup($E:$E,'CLV2'!$A:$A,'CLV2'!$F:$F)</f>
        <v>3.LOCAL FRUITS</v>
      </c>
      <c r="AU1680" s="135" t="str">
        <f t="array" ref="AU1680">xlookup($E:$E,'CLV2'!$A:$A,'CLV2'!$G:$G)</f>
        <v>4.Trái Cây Đa Dạng</v>
      </c>
      <c r="AV1680" s="142"/>
      <c r="AW1680" s="143"/>
      <c r="AX1680" s="144"/>
    </row>
    <row r="1681" ht="22.5" customHeight="1">
      <c r="A1681" s="113"/>
      <c r="B1681" s="114">
        <v>46237.0</v>
      </c>
      <c r="C1681" s="115" t="s">
        <v>1159</v>
      </c>
      <c r="D1681" s="116" t="str">
        <f>VLOOKUP(C1681,'DS ST'!A:B,2,0)</f>
        <v>PTN</v>
      </c>
      <c r="E1681" s="117">
        <v>8.936114400103E12</v>
      </c>
      <c r="F1681" s="115" t="s">
        <v>1369</v>
      </c>
      <c r="G1681" s="115" t="s">
        <v>29</v>
      </c>
      <c r="H1681" s="118">
        <v>2.0</v>
      </c>
      <c r="I1681" s="118">
        <v>1.0</v>
      </c>
      <c r="J1681" s="119">
        <f t="shared" si="4"/>
        <v>1</v>
      </c>
      <c r="K1681" s="115" t="s">
        <v>6211</v>
      </c>
      <c r="L1681" s="121" t="str">
        <f t="shared" si="5"/>
        <v>PT16084508936114400103</v>
      </c>
      <c r="M1681" s="219" t="s">
        <v>6212</v>
      </c>
      <c r="N1681" s="122"/>
      <c r="O1681" s="122"/>
      <c r="P1681" s="119">
        <f t="shared" si="6"/>
        <v>1</v>
      </c>
      <c r="Q1681" s="124"/>
      <c r="R1681" s="124"/>
      <c r="S1681" s="124"/>
      <c r="T1681" s="125"/>
      <c r="U1681" s="126" t="s">
        <v>697</v>
      </c>
      <c r="V1681" s="127" t="s">
        <v>1500</v>
      </c>
      <c r="W1681" s="129" t="str">
        <f t="shared" si="7"/>
        <v/>
      </c>
      <c r="X1681" s="129" t="str">
        <f t="shared" si="73"/>
        <v/>
      </c>
      <c r="Y1681" s="130" t="str">
        <f>IF(N(P1681)&lt;=0,"",IF(OR(T1681="Hình KDB",T1681="Hình tele",ISNUMBER(SEARCH("Hình KDB",T1681)),ISNUMBER(SEARCH("Hình tele",T1681)),ISNUMBER(SEARCH("sai code",T1681)),ISNUMBER(SEARCH("Thiếu kiện",U1681))),"Kho rau",IF(AND(T1681&lt;&gt;"Hình KDB",T1681&lt;&gt;"Hình tele"),"Chưa xác định",IF(N(O1681)&gt;0,IF(OR(T1681="Hình KDB",T1681="Hình tele",ISNUMBER(SEARCH("Hình KDB",T1681)),ISNUMBER(SEARCH("Hình tele",T1681)),ISNUMBER(SEARCH("sai code",T1681)),ISNUMBER(SEARCH("Thiếu kiện",U1681))),"Kho rau","Chưa xác định"),IF(OR(T1681="Hình KDB",T1681="Hình tele",ISNUMBER(SEARCH("Hình KDB",T1681)),ISNUMBER(SEARCH("Hình tele",T1681)),ISNUMBER(SEARCH("sai code",T1681)),ISNUMBER(SEARCH("Thiếu kiện",U1681))),"Kho rau",IF(V1681="Chưa xác định","Chưa xác định",IF(OR(V1681="DC giao thiếu",V1681="TX giao thiếu kiện",V1681="Hàng không đạt CL"),"Kho rau","")))))))</f>
        <v>Chưa xác định</v>
      </c>
      <c r="Z1681" s="131" t="s">
        <v>3828</v>
      </c>
      <c r="AA1681" s="124"/>
      <c r="AB1681" s="132"/>
      <c r="AC1681" s="133"/>
      <c r="AD1681" s="134"/>
      <c r="AE1681" s="133"/>
      <c r="AF1681" s="135" t="str">
        <f t="array" ref="AF1681">xlookup($E:$E,'CLV2'!$A:$A,'CLV2'!E:E)</f>
        <v>2.VEGETABLES</v>
      </c>
      <c r="AG1681" s="135" t="str">
        <f t="shared" si="10"/>
        <v>Pack</v>
      </c>
      <c r="AH1681" s="136">
        <f t="shared" si="11"/>
        <v>0.5</v>
      </c>
      <c r="AI1681" s="137">
        <f t="array" ref="AI1681">XLOOKUP(E1681,'Đơn giá'!A:A,'Đơn giá'!D:D)</f>
        <v>18900</v>
      </c>
      <c r="AJ1681" s="138">
        <f t="shared" si="12"/>
        <v>18900</v>
      </c>
      <c r="AK1681" s="138">
        <f t="shared" si="13"/>
        <v>0</v>
      </c>
      <c r="AL1681" s="138">
        <f t="shared" si="14"/>
        <v>0</v>
      </c>
      <c r="AM1681" s="138">
        <f t="shared" si="15"/>
        <v>0</v>
      </c>
      <c r="AN1681" s="138">
        <f t="shared" si="16"/>
        <v>18900</v>
      </c>
      <c r="AO1681" s="139" t="str">
        <f t="array" ref="AO1681">XLOOKUP($D:$D,'DS ST'!$J:$J,'DS ST'!K:K)</f>
        <v>SC005141 - Phạm Duy</v>
      </c>
      <c r="AP1681" s="139" t="str">
        <f t="array" ref="AP1681">XLOOKUP($D:$D,'DS ST'!$J:$J,'DS ST'!L:L)</f>
        <v>Võ Thị Huệ</v>
      </c>
      <c r="AQ1681" s="139" t="str">
        <f t="array" ref="AQ1681">XLOOKUP($D:$D,'DS ST'!$J:$J,'DS ST'!M:M)</f>
        <v>HCM 024</v>
      </c>
      <c r="AR1681" s="140"/>
      <c r="AS1681" s="140"/>
      <c r="AT1681" s="135" t="str">
        <f t="array" ref="AT1681">xlookup($E:$E,'CLV2'!$A:$A,'CLV2'!$F:$F)</f>
        <v>3.LEAFY VEGGIES</v>
      </c>
      <c r="AU1681" s="135" t="str">
        <f t="array" ref="AU1681">xlookup($E:$E,'CLV2'!$A:$A,'CLV2'!$G:$G)</f>
        <v>4.Rau Cải</v>
      </c>
      <c r="AV1681" s="142"/>
      <c r="AW1681" s="143"/>
      <c r="AX1681" s="144"/>
    </row>
    <row r="1682" ht="22.5" customHeight="1">
      <c r="A1682" s="113"/>
      <c r="B1682" s="114">
        <v>46237.0</v>
      </c>
      <c r="C1682" s="115" t="s">
        <v>1164</v>
      </c>
      <c r="D1682" s="116" t="str">
        <f>VLOOKUP(C1682,'DS ST'!A:B,2,0)</f>
        <v>PVB</v>
      </c>
      <c r="E1682" s="117">
        <v>1101079.0</v>
      </c>
      <c r="F1682" s="115" t="s">
        <v>2047</v>
      </c>
      <c r="G1682" s="115" t="s">
        <v>104</v>
      </c>
      <c r="H1682" s="118">
        <v>3.1</v>
      </c>
      <c r="I1682" s="118">
        <v>3.04</v>
      </c>
      <c r="J1682" s="119">
        <f t="shared" si="4"/>
        <v>0.06</v>
      </c>
      <c r="K1682" s="115" t="s">
        <v>6213</v>
      </c>
      <c r="L1682" s="121" t="str">
        <f t="shared" si="5"/>
        <v>PT16084491101079</v>
      </c>
      <c r="M1682" s="219" t="s">
        <v>6214</v>
      </c>
      <c r="N1682" s="122">
        <v>0.06000000000000005</v>
      </c>
      <c r="O1682" s="122"/>
      <c r="P1682" s="119">
        <f t="shared" si="6"/>
        <v>0</v>
      </c>
      <c r="Q1682" s="124"/>
      <c r="R1682" s="124"/>
      <c r="S1682" s="124"/>
      <c r="T1682" s="125"/>
      <c r="U1682" s="126" t="s">
        <v>697</v>
      </c>
      <c r="V1682" s="127" t="s">
        <v>492</v>
      </c>
      <c r="W1682" s="129" t="str">
        <f t="shared" si="7"/>
        <v>Hao hụt</v>
      </c>
      <c r="X1682" s="129" t="str">
        <f t="shared" si="73"/>
        <v/>
      </c>
      <c r="Y1682" s="154" t="s">
        <v>499</v>
      </c>
      <c r="Z1682" s="131" t="s">
        <v>3828</v>
      </c>
      <c r="AA1682" s="124"/>
      <c r="AB1682" s="132"/>
      <c r="AC1682" s="133"/>
      <c r="AD1682" s="134"/>
      <c r="AE1682" s="133"/>
      <c r="AF1682" s="135" t="str">
        <f t="array" ref="AF1682">xlookup($E:$E,'CLV2'!$A:$A,'CLV2'!E:E)</f>
        <v>2.FRUITS</v>
      </c>
      <c r="AG1682" s="135" t="str">
        <f t="shared" si="10"/>
        <v>KG</v>
      </c>
      <c r="AH1682" s="136">
        <f t="shared" si="11"/>
        <v>0.01935483871</v>
      </c>
      <c r="AI1682" s="137">
        <f t="array" ref="AI1682">XLOOKUP(E1682,'Đơn giá'!A:A,'Đơn giá'!D:D)</f>
        <v>69416</v>
      </c>
      <c r="AJ1682" s="138">
        <f t="shared" si="12"/>
        <v>4164.96</v>
      </c>
      <c r="AK1682" s="138">
        <f t="shared" si="13"/>
        <v>4164.96</v>
      </c>
      <c r="AL1682" s="138">
        <f t="shared" si="14"/>
        <v>0</v>
      </c>
      <c r="AM1682" s="138">
        <f t="shared" si="15"/>
        <v>0</v>
      </c>
      <c r="AN1682" s="138">
        <f t="shared" si="16"/>
        <v>0</v>
      </c>
      <c r="AO1682" s="139" t="str">
        <f t="array" ref="AO1682">XLOOKUP($D:$D,'DS ST'!$J:$J,'DS ST'!K:K)</f>
        <v>SC008789 - Lê Huỳnh Thiện</v>
      </c>
      <c r="AP1682" s="139" t="str">
        <f t="array" ref="AP1682">XLOOKUP($D:$D,'DS ST'!$J:$J,'DS ST'!L:L)</f>
        <v>Nguyễn Thị Cà</v>
      </c>
      <c r="AQ1682" s="139" t="str">
        <f t="array" ref="AQ1682">XLOOKUP($D:$D,'DS ST'!$J:$J,'DS ST'!M:M)</f>
        <v>HCM 009</v>
      </c>
      <c r="AR1682" s="140"/>
      <c r="AS1682" s="140"/>
      <c r="AT1682" s="135" t="str">
        <f t="array" ref="AT1682">xlookup($E:$E,'CLV2'!$A:$A,'CLV2'!$F:$F)</f>
        <v>3.LOCAL FRUITS</v>
      </c>
      <c r="AU1682" s="135" t="str">
        <f t="array" ref="AU1682">xlookup($E:$E,'CLV2'!$A:$A,'CLV2'!$G:$G)</f>
        <v>4.Bơ</v>
      </c>
      <c r="AV1682" s="142"/>
      <c r="AW1682" s="143"/>
      <c r="AX1682" s="144"/>
    </row>
    <row r="1683" ht="22.5" customHeight="1">
      <c r="A1683" s="113"/>
      <c r="B1683" s="114">
        <v>46237.0</v>
      </c>
      <c r="C1683" s="115" t="s">
        <v>1164</v>
      </c>
      <c r="D1683" s="116" t="str">
        <f>VLOOKUP(C1683,'DS ST'!A:B,2,0)</f>
        <v>PVB</v>
      </c>
      <c r="E1683" s="117">
        <v>1101302.0</v>
      </c>
      <c r="F1683" s="115" t="s">
        <v>944</v>
      </c>
      <c r="G1683" s="115" t="s">
        <v>104</v>
      </c>
      <c r="H1683" s="118">
        <v>8.0</v>
      </c>
      <c r="I1683" s="118">
        <v>7.94</v>
      </c>
      <c r="J1683" s="119">
        <f t="shared" si="4"/>
        <v>0.06</v>
      </c>
      <c r="K1683" s="115" t="s">
        <v>6213</v>
      </c>
      <c r="L1683" s="121" t="str">
        <f t="shared" si="5"/>
        <v>PT16084491101302</v>
      </c>
      <c r="M1683" s="219" t="s">
        <v>6214</v>
      </c>
      <c r="N1683" s="122">
        <v>0.05999999999999961</v>
      </c>
      <c r="O1683" s="122"/>
      <c r="P1683" s="119">
        <f t="shared" si="6"/>
        <v>0</v>
      </c>
      <c r="Q1683" s="124"/>
      <c r="R1683" s="124"/>
      <c r="S1683" s="124"/>
      <c r="T1683" s="125"/>
      <c r="U1683" s="126" t="s">
        <v>697</v>
      </c>
      <c r="V1683" s="127" t="s">
        <v>492</v>
      </c>
      <c r="W1683" s="129" t="str">
        <f t="shared" si="7"/>
        <v>Hao hụt</v>
      </c>
      <c r="X1683" s="129" t="str">
        <f t="shared" si="73"/>
        <v/>
      </c>
      <c r="Y1683" s="154" t="s">
        <v>499</v>
      </c>
      <c r="Z1683" s="131" t="s">
        <v>3828</v>
      </c>
      <c r="AA1683" s="124"/>
      <c r="AB1683" s="132"/>
      <c r="AC1683" s="133"/>
      <c r="AD1683" s="134"/>
      <c r="AE1683" s="133"/>
      <c r="AF1683" s="135" t="str">
        <f t="array" ref="AF1683">xlookup($E:$E,'CLV2'!$A:$A,'CLV2'!E:E)</f>
        <v>2.FRUITS</v>
      </c>
      <c r="AG1683" s="135" t="str">
        <f t="shared" si="10"/>
        <v>KG</v>
      </c>
      <c r="AH1683" s="136">
        <f t="shared" si="11"/>
        <v>0.0075</v>
      </c>
      <c r="AI1683" s="137">
        <f t="array" ref="AI1683">XLOOKUP(E1683,'Đơn giá'!A:A,'Đơn giá'!D:D)</f>
        <v>17500</v>
      </c>
      <c r="AJ1683" s="138">
        <f t="shared" si="12"/>
        <v>1050</v>
      </c>
      <c r="AK1683" s="138">
        <f t="shared" si="13"/>
        <v>1050</v>
      </c>
      <c r="AL1683" s="138">
        <f t="shared" si="14"/>
        <v>0</v>
      </c>
      <c r="AM1683" s="138">
        <f t="shared" si="15"/>
        <v>0</v>
      </c>
      <c r="AN1683" s="138">
        <f t="shared" si="16"/>
        <v>0</v>
      </c>
      <c r="AO1683" s="139" t="str">
        <f t="array" ref="AO1683">XLOOKUP($D:$D,'DS ST'!$J:$J,'DS ST'!K:K)</f>
        <v>SC008789 - Lê Huỳnh Thiện</v>
      </c>
      <c r="AP1683" s="139" t="str">
        <f t="array" ref="AP1683">XLOOKUP($D:$D,'DS ST'!$J:$J,'DS ST'!L:L)</f>
        <v>Nguyễn Thị Cà</v>
      </c>
      <c r="AQ1683" s="139" t="str">
        <f t="array" ref="AQ1683">XLOOKUP($D:$D,'DS ST'!$J:$J,'DS ST'!M:M)</f>
        <v>HCM 009</v>
      </c>
      <c r="AR1683" s="140"/>
      <c r="AS1683" s="140"/>
      <c r="AT1683" s="135" t="str">
        <f t="array" ref="AT1683">xlookup($E:$E,'CLV2'!$A:$A,'CLV2'!$F:$F)</f>
        <v>3.LOCAL FRUITS</v>
      </c>
      <c r="AU1683" s="135" t="str">
        <f t="array" ref="AU1683">xlookup($E:$E,'CLV2'!$A:$A,'CLV2'!$G:$G)</f>
        <v>4.Chuối</v>
      </c>
      <c r="AV1683" s="142"/>
      <c r="AW1683" s="143"/>
      <c r="AX1683" s="144"/>
    </row>
    <row r="1684" ht="22.5" customHeight="1">
      <c r="A1684" s="113"/>
      <c r="B1684" s="114">
        <v>46237.0</v>
      </c>
      <c r="C1684" s="115" t="s">
        <v>1164</v>
      </c>
      <c r="D1684" s="116" t="str">
        <f>VLOOKUP(C1684,'DS ST'!A:B,2,0)</f>
        <v>PVB</v>
      </c>
      <c r="E1684" s="117">
        <v>1101318.0</v>
      </c>
      <c r="F1684" s="115" t="s">
        <v>1036</v>
      </c>
      <c r="G1684" s="115" t="s">
        <v>104</v>
      </c>
      <c r="H1684" s="118">
        <v>4.1</v>
      </c>
      <c r="I1684" s="118">
        <v>4.06</v>
      </c>
      <c r="J1684" s="119">
        <f t="shared" si="4"/>
        <v>0.04</v>
      </c>
      <c r="K1684" s="115" t="s">
        <v>6213</v>
      </c>
      <c r="L1684" s="121" t="str">
        <f t="shared" si="5"/>
        <v>PT16084491101318</v>
      </c>
      <c r="M1684" s="219" t="s">
        <v>6214</v>
      </c>
      <c r="N1684" s="122">
        <v>0.040000000000000036</v>
      </c>
      <c r="O1684" s="122"/>
      <c r="P1684" s="119">
        <f t="shared" si="6"/>
        <v>0</v>
      </c>
      <c r="Q1684" s="124"/>
      <c r="R1684" s="124"/>
      <c r="S1684" s="124"/>
      <c r="T1684" s="125"/>
      <c r="U1684" s="126" t="s">
        <v>697</v>
      </c>
      <c r="V1684" s="127" t="s">
        <v>492</v>
      </c>
      <c r="W1684" s="129" t="str">
        <f t="shared" si="7"/>
        <v>Hao hụt</v>
      </c>
      <c r="X1684" s="129" t="str">
        <f t="shared" si="73"/>
        <v/>
      </c>
      <c r="Y1684" s="154" t="s">
        <v>499</v>
      </c>
      <c r="Z1684" s="131" t="s">
        <v>3828</v>
      </c>
      <c r="AA1684" s="124"/>
      <c r="AB1684" s="132"/>
      <c r="AC1684" s="133"/>
      <c r="AD1684" s="134"/>
      <c r="AE1684" s="133"/>
      <c r="AF1684" s="135" t="str">
        <f t="array" ref="AF1684">xlookup($E:$E,'CLV2'!$A:$A,'CLV2'!E:E)</f>
        <v>2.FRUITS</v>
      </c>
      <c r="AG1684" s="135" t="str">
        <f t="shared" si="10"/>
        <v>KG</v>
      </c>
      <c r="AH1684" s="136">
        <f t="shared" si="11"/>
        <v>0.009756097561</v>
      </c>
      <c r="AI1684" s="137">
        <f t="array" ref="AI1684">XLOOKUP(E1684,'Đơn giá'!A:A,'Đơn giá'!D:D)</f>
        <v>35000</v>
      </c>
      <c r="AJ1684" s="138">
        <f t="shared" si="12"/>
        <v>1400</v>
      </c>
      <c r="AK1684" s="138">
        <f t="shared" si="13"/>
        <v>1400</v>
      </c>
      <c r="AL1684" s="138">
        <f t="shared" si="14"/>
        <v>0</v>
      </c>
      <c r="AM1684" s="138">
        <f t="shared" si="15"/>
        <v>0</v>
      </c>
      <c r="AN1684" s="138">
        <f t="shared" si="16"/>
        <v>0</v>
      </c>
      <c r="AO1684" s="139" t="str">
        <f t="array" ref="AO1684">XLOOKUP($D:$D,'DS ST'!$J:$J,'DS ST'!K:K)</f>
        <v>SC008789 - Lê Huỳnh Thiện</v>
      </c>
      <c r="AP1684" s="139" t="str">
        <f t="array" ref="AP1684">XLOOKUP($D:$D,'DS ST'!$J:$J,'DS ST'!L:L)</f>
        <v>Nguyễn Thị Cà</v>
      </c>
      <c r="AQ1684" s="139" t="str">
        <f t="array" ref="AQ1684">XLOOKUP($D:$D,'DS ST'!$J:$J,'DS ST'!M:M)</f>
        <v>HCM 009</v>
      </c>
      <c r="AR1684" s="140"/>
      <c r="AS1684" s="140"/>
      <c r="AT1684" s="135" t="str">
        <f t="array" ref="AT1684">xlookup($E:$E,'CLV2'!$A:$A,'CLV2'!$F:$F)</f>
        <v>3.LOCAL FRUITS</v>
      </c>
      <c r="AU1684" s="135" t="str">
        <f t="array" ref="AU1684">xlookup($E:$E,'CLV2'!$A:$A,'CLV2'!$G:$G)</f>
        <v>4.Mận Roi</v>
      </c>
      <c r="AV1684" s="142"/>
      <c r="AW1684" s="143"/>
      <c r="AX1684" s="144"/>
    </row>
    <row r="1685" ht="22.5" customHeight="1">
      <c r="A1685" s="113"/>
      <c r="B1685" s="114">
        <v>46237.0</v>
      </c>
      <c r="C1685" s="115" t="s">
        <v>1183</v>
      </c>
      <c r="D1685" s="116" t="str">
        <f>VLOOKUP(C1685,'DS ST'!A:B,2,0)</f>
        <v>RVS</v>
      </c>
      <c r="E1685" s="117">
        <v>1100816.0</v>
      </c>
      <c r="F1685" s="115" t="s">
        <v>919</v>
      </c>
      <c r="G1685" s="115" t="s">
        <v>104</v>
      </c>
      <c r="H1685" s="118">
        <v>15.1</v>
      </c>
      <c r="I1685" s="118">
        <v>15.04</v>
      </c>
      <c r="J1685" s="119">
        <f t="shared" si="4"/>
        <v>0.06</v>
      </c>
      <c r="K1685" s="115" t="s">
        <v>6215</v>
      </c>
      <c r="L1685" s="121" t="str">
        <f t="shared" si="5"/>
        <v>PT16084481100816</v>
      </c>
      <c r="M1685" s="219" t="s">
        <v>6216</v>
      </c>
      <c r="N1685" s="122">
        <v>0.0600000000000005</v>
      </c>
      <c r="O1685" s="122"/>
      <c r="P1685" s="119">
        <f t="shared" si="6"/>
        <v>0</v>
      </c>
      <c r="Q1685" s="124"/>
      <c r="R1685" s="124"/>
      <c r="S1685" s="124"/>
      <c r="T1685" s="125"/>
      <c r="U1685" s="126" t="s">
        <v>697</v>
      </c>
      <c r="V1685" s="127" t="s">
        <v>492</v>
      </c>
      <c r="W1685" s="129" t="str">
        <f t="shared" si="7"/>
        <v>Hao hụt</v>
      </c>
      <c r="X1685" s="129" t="str">
        <f t="shared" si="73"/>
        <v/>
      </c>
      <c r="Y1685" s="154" t="s">
        <v>499</v>
      </c>
      <c r="Z1685" s="131" t="s">
        <v>3828</v>
      </c>
      <c r="AA1685" s="124"/>
      <c r="AB1685" s="132"/>
      <c r="AC1685" s="133"/>
      <c r="AD1685" s="134"/>
      <c r="AE1685" s="133"/>
      <c r="AF1685" s="135" t="str">
        <f t="array" ref="AF1685">xlookup($E:$E,'CLV2'!$A:$A,'CLV2'!E:E)</f>
        <v>2.FRUITS</v>
      </c>
      <c r="AG1685" s="135" t="str">
        <f t="shared" si="10"/>
        <v>KG</v>
      </c>
      <c r="AH1685" s="136">
        <f t="shared" si="11"/>
        <v>0.003973509934</v>
      </c>
      <c r="AI1685" s="137">
        <f t="array" ref="AI1685">XLOOKUP(E1685,'Đơn giá'!A:A,'Đơn giá'!D:D)</f>
        <v>19000</v>
      </c>
      <c r="AJ1685" s="138">
        <f t="shared" si="12"/>
        <v>1140</v>
      </c>
      <c r="AK1685" s="138">
        <f t="shared" si="13"/>
        <v>1140</v>
      </c>
      <c r="AL1685" s="138">
        <f t="shared" si="14"/>
        <v>0</v>
      </c>
      <c r="AM1685" s="138">
        <f t="shared" si="15"/>
        <v>0</v>
      </c>
      <c r="AN1685" s="138">
        <f t="shared" si="16"/>
        <v>0</v>
      </c>
      <c r="AO1685" s="139" t="str">
        <f t="array" ref="AO1685">XLOOKUP($D:$D,'DS ST'!$J:$J,'DS ST'!K:K)</f>
        <v>SC005141 - Phạm Duy</v>
      </c>
      <c r="AP1685" s="139" t="str">
        <f t="array" ref="AP1685">XLOOKUP($D:$D,'DS ST'!$J:$J,'DS ST'!L:L)</f>
        <v>Võ Thị Huệ</v>
      </c>
      <c r="AQ1685" s="139" t="str">
        <f t="array" ref="AQ1685">XLOOKUP($D:$D,'DS ST'!$J:$J,'DS ST'!M:M)</f>
        <v>HCM 024</v>
      </c>
      <c r="AR1685" s="140"/>
      <c r="AS1685" s="140"/>
      <c r="AT1685" s="135" t="str">
        <f t="array" ref="AT1685">xlookup($E:$E,'CLV2'!$A:$A,'CLV2'!$F:$F)</f>
        <v>3.LOCAL FRUITS</v>
      </c>
      <c r="AU1685" s="135" t="str">
        <f t="array" ref="AU1685">xlookup($E:$E,'CLV2'!$A:$A,'CLV2'!$G:$G)</f>
        <v>4.Dưa Hấu</v>
      </c>
      <c r="AV1685" s="142"/>
      <c r="AW1685" s="143"/>
      <c r="AX1685" s="144"/>
    </row>
    <row r="1686" ht="22.5" customHeight="1">
      <c r="A1686" s="113"/>
      <c r="B1686" s="114">
        <v>46237.0</v>
      </c>
      <c r="C1686" s="115" t="s">
        <v>1183</v>
      </c>
      <c r="D1686" s="116" t="str">
        <f>VLOOKUP(C1686,'DS ST'!A:B,2,0)</f>
        <v>RVS</v>
      </c>
      <c r="E1686" s="117">
        <v>1101055.0</v>
      </c>
      <c r="F1686" s="115" t="s">
        <v>996</v>
      </c>
      <c r="G1686" s="115" t="s">
        <v>104</v>
      </c>
      <c r="H1686" s="118">
        <v>3.0</v>
      </c>
      <c r="I1686" s="118">
        <v>2.98</v>
      </c>
      <c r="J1686" s="119">
        <f t="shared" si="4"/>
        <v>0.02</v>
      </c>
      <c r="K1686" s="115" t="s">
        <v>6215</v>
      </c>
      <c r="L1686" s="121" t="str">
        <f t="shared" si="5"/>
        <v>PT16084481101055</v>
      </c>
      <c r="M1686" s="219" t="s">
        <v>6216</v>
      </c>
      <c r="N1686" s="122">
        <v>0.020000000000000018</v>
      </c>
      <c r="O1686" s="122"/>
      <c r="P1686" s="119">
        <f t="shared" si="6"/>
        <v>0</v>
      </c>
      <c r="Q1686" s="124"/>
      <c r="R1686" s="124"/>
      <c r="S1686" s="124"/>
      <c r="T1686" s="125"/>
      <c r="U1686" s="126" t="s">
        <v>697</v>
      </c>
      <c r="V1686" s="127" t="s">
        <v>492</v>
      </c>
      <c r="W1686" s="129" t="str">
        <f t="shared" si="7"/>
        <v>Hao hụt</v>
      </c>
      <c r="X1686" s="129" t="str">
        <f t="shared" si="73"/>
        <v/>
      </c>
      <c r="Y1686" s="154" t="s">
        <v>499</v>
      </c>
      <c r="Z1686" s="131" t="s">
        <v>3828</v>
      </c>
      <c r="AA1686" s="124"/>
      <c r="AB1686" s="132"/>
      <c r="AC1686" s="133"/>
      <c r="AD1686" s="134"/>
      <c r="AE1686" s="133"/>
      <c r="AF1686" s="135" t="str">
        <f t="array" ref="AF1686">xlookup($E:$E,'CLV2'!$A:$A,'CLV2'!E:E)</f>
        <v>2.FRUITS</v>
      </c>
      <c r="AG1686" s="135" t="str">
        <f t="shared" si="10"/>
        <v>KG</v>
      </c>
      <c r="AH1686" s="136">
        <f t="shared" si="11"/>
        <v>0.006666666667</v>
      </c>
      <c r="AI1686" s="137">
        <f t="array" ref="AI1686">XLOOKUP(E1686,'Đơn giá'!A:A,'Đơn giá'!D:D)</f>
        <v>30000</v>
      </c>
      <c r="AJ1686" s="138">
        <f t="shared" si="12"/>
        <v>600</v>
      </c>
      <c r="AK1686" s="138">
        <f t="shared" si="13"/>
        <v>600</v>
      </c>
      <c r="AL1686" s="138">
        <f t="shared" si="14"/>
        <v>0</v>
      </c>
      <c r="AM1686" s="138">
        <f t="shared" si="15"/>
        <v>0</v>
      </c>
      <c r="AN1686" s="138">
        <f t="shared" si="16"/>
        <v>0</v>
      </c>
      <c r="AO1686" s="139" t="str">
        <f t="array" ref="AO1686">XLOOKUP($D:$D,'DS ST'!$J:$J,'DS ST'!K:K)</f>
        <v>SC005141 - Phạm Duy</v>
      </c>
      <c r="AP1686" s="139" t="str">
        <f t="array" ref="AP1686">XLOOKUP($D:$D,'DS ST'!$J:$J,'DS ST'!L:L)</f>
        <v>Võ Thị Huệ</v>
      </c>
      <c r="AQ1686" s="139" t="str">
        <f t="array" ref="AQ1686">XLOOKUP($D:$D,'DS ST'!$J:$J,'DS ST'!M:M)</f>
        <v>HCM 024</v>
      </c>
      <c r="AR1686" s="140"/>
      <c r="AS1686" s="140"/>
      <c r="AT1686" s="135" t="str">
        <f t="array" ref="AT1686">xlookup($E:$E,'CLV2'!$A:$A,'CLV2'!$F:$F)</f>
        <v>3.LOCAL FRUITS</v>
      </c>
      <c r="AU1686" s="135" t="str">
        <f t="array" ref="AU1686">xlookup($E:$E,'CLV2'!$A:$A,'CLV2'!$G:$G)</f>
        <v>4.Trái Cây Đa Dạng</v>
      </c>
      <c r="AV1686" s="142"/>
      <c r="AW1686" s="143"/>
      <c r="AX1686" s="144"/>
    </row>
    <row r="1687" ht="22.5" customHeight="1">
      <c r="A1687" s="113"/>
      <c r="B1687" s="114">
        <v>46237.0</v>
      </c>
      <c r="C1687" s="115" t="s">
        <v>1239</v>
      </c>
      <c r="D1687" s="116" t="str">
        <f>VLOOKUP(C1687,'DS ST'!A:B,2,0)</f>
        <v>VH7</v>
      </c>
      <c r="E1687" s="117">
        <v>1101062.0</v>
      </c>
      <c r="F1687" s="115" t="s">
        <v>103</v>
      </c>
      <c r="G1687" s="115" t="s">
        <v>104</v>
      </c>
      <c r="H1687" s="118">
        <v>10.1</v>
      </c>
      <c r="I1687" s="118">
        <v>10.06</v>
      </c>
      <c r="J1687" s="119">
        <f t="shared" si="4"/>
        <v>0.04</v>
      </c>
      <c r="K1687" s="115" t="s">
        <v>6217</v>
      </c>
      <c r="L1687" s="121" t="str">
        <f t="shared" si="5"/>
        <v>PT16084461101062</v>
      </c>
      <c r="M1687" s="219" t="s">
        <v>6218</v>
      </c>
      <c r="N1687" s="122">
        <v>0.03999999999999915</v>
      </c>
      <c r="O1687" s="122"/>
      <c r="P1687" s="119">
        <f t="shared" si="6"/>
        <v>0</v>
      </c>
      <c r="Q1687" s="124"/>
      <c r="R1687" s="124"/>
      <c r="S1687" s="124"/>
      <c r="T1687" s="125"/>
      <c r="U1687" s="126" t="s">
        <v>697</v>
      </c>
      <c r="V1687" s="127" t="s">
        <v>492</v>
      </c>
      <c r="W1687" s="129" t="str">
        <f t="shared" si="7"/>
        <v>Hao hụt</v>
      </c>
      <c r="X1687" s="129" t="str">
        <f t="shared" si="73"/>
        <v/>
      </c>
      <c r="Y1687" s="154" t="s">
        <v>499</v>
      </c>
      <c r="Z1687" s="131" t="s">
        <v>3828</v>
      </c>
      <c r="AA1687" s="124"/>
      <c r="AB1687" s="132"/>
      <c r="AC1687" s="133"/>
      <c r="AD1687" s="134"/>
      <c r="AE1687" s="133"/>
      <c r="AF1687" s="135" t="str">
        <f t="array" ref="AF1687">xlookup($E:$E,'CLV2'!$A:$A,'CLV2'!E:E)</f>
        <v>2.FRUITS</v>
      </c>
      <c r="AG1687" s="135" t="str">
        <f t="shared" si="10"/>
        <v>KG</v>
      </c>
      <c r="AH1687" s="136">
        <f t="shared" si="11"/>
        <v>0.00396039604</v>
      </c>
      <c r="AI1687" s="137">
        <f t="array" ref="AI1687">XLOOKUP(E1687,'Đơn giá'!A:A,'Đơn giá'!D:D)</f>
        <v>23000</v>
      </c>
      <c r="AJ1687" s="138">
        <f t="shared" si="12"/>
        <v>920</v>
      </c>
      <c r="AK1687" s="138">
        <f t="shared" si="13"/>
        <v>920</v>
      </c>
      <c r="AL1687" s="138">
        <f t="shared" si="14"/>
        <v>0</v>
      </c>
      <c r="AM1687" s="138">
        <f t="shared" si="15"/>
        <v>0</v>
      </c>
      <c r="AN1687" s="138">
        <f t="shared" si="16"/>
        <v>0</v>
      </c>
      <c r="AO1687" s="139" t="str">
        <f t="array" ref="AO1687">XLOOKUP($D:$D,'DS ST'!$J:$J,'DS ST'!K:K)</f>
        <v>SC002203 - Nguyễn Thị Ngọc Bích</v>
      </c>
      <c r="AP1687" s="139" t="str">
        <f t="array" ref="AP1687">XLOOKUP($D:$D,'DS ST'!$J:$J,'DS ST'!L:L)</f>
        <v>Nguyễn Thị Cà</v>
      </c>
      <c r="AQ1687" s="139" t="str">
        <f t="array" ref="AQ1687">XLOOKUP($D:$D,'DS ST'!$J:$J,'DS ST'!M:M)</f>
        <v>HCM 005</v>
      </c>
      <c r="AR1687" s="140"/>
      <c r="AS1687" s="140"/>
      <c r="AT1687" s="135" t="str">
        <f t="array" ref="AT1687">xlookup($E:$E,'CLV2'!$A:$A,'CLV2'!$F:$F)</f>
        <v>3.LOCAL FRUITS</v>
      </c>
      <c r="AU1687" s="135" t="str">
        <f t="array" ref="AU1687">xlookup($E:$E,'CLV2'!$A:$A,'CLV2'!$G:$G)</f>
        <v>4.Chuối</v>
      </c>
      <c r="AV1687" s="142"/>
      <c r="AW1687" s="143"/>
      <c r="AX1687" s="144"/>
    </row>
    <row r="1688" ht="22.5" customHeight="1">
      <c r="A1688" s="113"/>
      <c r="B1688" s="114">
        <v>46237.0</v>
      </c>
      <c r="C1688" s="115" t="s">
        <v>1239</v>
      </c>
      <c r="D1688" s="116" t="str">
        <f>VLOOKUP(C1688,'DS ST'!A:B,2,0)</f>
        <v>VH7</v>
      </c>
      <c r="E1688" s="117">
        <v>1101592.0</v>
      </c>
      <c r="F1688" s="115" t="s">
        <v>1161</v>
      </c>
      <c r="G1688" s="115" t="s">
        <v>104</v>
      </c>
      <c r="H1688" s="118">
        <v>10.2</v>
      </c>
      <c r="I1688" s="118">
        <v>10.1</v>
      </c>
      <c r="J1688" s="119">
        <f t="shared" si="4"/>
        <v>0.1</v>
      </c>
      <c r="K1688" s="115" t="s">
        <v>6217</v>
      </c>
      <c r="L1688" s="121" t="str">
        <f t="shared" si="5"/>
        <v>PT16084461101592</v>
      </c>
      <c r="M1688" s="219" t="s">
        <v>6218</v>
      </c>
      <c r="N1688" s="122">
        <v>0.09999999999999964</v>
      </c>
      <c r="O1688" s="122"/>
      <c r="P1688" s="119">
        <f t="shared" si="6"/>
        <v>0</v>
      </c>
      <c r="Q1688" s="124"/>
      <c r="R1688" s="124"/>
      <c r="S1688" s="124"/>
      <c r="T1688" s="125"/>
      <c r="U1688" s="126" t="s">
        <v>697</v>
      </c>
      <c r="V1688" s="127" t="s">
        <v>492</v>
      </c>
      <c r="W1688" s="129" t="str">
        <f t="shared" si="7"/>
        <v>Hao hụt</v>
      </c>
      <c r="X1688" s="129" t="str">
        <f t="shared" si="73"/>
        <v/>
      </c>
      <c r="Y1688" s="154" t="s">
        <v>499</v>
      </c>
      <c r="Z1688" s="131" t="s">
        <v>3828</v>
      </c>
      <c r="AA1688" s="124"/>
      <c r="AB1688" s="132"/>
      <c r="AC1688" s="133"/>
      <c r="AD1688" s="134"/>
      <c r="AE1688" s="133"/>
      <c r="AF1688" s="135" t="str">
        <f t="array" ref="AF1688">xlookup($E:$E,'CLV2'!$A:$A,'CLV2'!E:E)</f>
        <v>2.FRUITS</v>
      </c>
      <c r="AG1688" s="135" t="str">
        <f t="shared" si="10"/>
        <v>KG</v>
      </c>
      <c r="AH1688" s="136">
        <f t="shared" si="11"/>
        <v>0.009803921569</v>
      </c>
      <c r="AI1688" s="137">
        <f t="array" ref="AI1688">XLOOKUP(E1688,'Đơn giá'!A:A,'Đơn giá'!D:D)</f>
        <v>73000</v>
      </c>
      <c r="AJ1688" s="138">
        <f t="shared" si="12"/>
        <v>7300</v>
      </c>
      <c r="AK1688" s="138">
        <f t="shared" si="13"/>
        <v>7300</v>
      </c>
      <c r="AL1688" s="138">
        <f t="shared" si="14"/>
        <v>0</v>
      </c>
      <c r="AM1688" s="138">
        <f t="shared" si="15"/>
        <v>0</v>
      </c>
      <c r="AN1688" s="138">
        <f t="shared" si="16"/>
        <v>0</v>
      </c>
      <c r="AO1688" s="139" t="str">
        <f t="array" ref="AO1688">XLOOKUP($D:$D,'DS ST'!$J:$J,'DS ST'!K:K)</f>
        <v>SC002203 - Nguyễn Thị Ngọc Bích</v>
      </c>
      <c r="AP1688" s="139" t="str">
        <f t="array" ref="AP1688">XLOOKUP($D:$D,'DS ST'!$J:$J,'DS ST'!L:L)</f>
        <v>Nguyễn Thị Cà</v>
      </c>
      <c r="AQ1688" s="139" t="str">
        <f t="array" ref="AQ1688">XLOOKUP($D:$D,'DS ST'!$J:$J,'DS ST'!M:M)</f>
        <v>HCM 005</v>
      </c>
      <c r="AR1688" s="140"/>
      <c r="AS1688" s="140"/>
      <c r="AT1688" s="135" t="str">
        <f t="array" ref="AT1688">xlookup($E:$E,'CLV2'!$A:$A,'CLV2'!$F:$F)</f>
        <v>3.LOCAL FRUITS</v>
      </c>
      <c r="AU1688" s="135" t="str">
        <f t="array" ref="AU1688">xlookup($E:$E,'CLV2'!$A:$A,'CLV2'!$G:$G)</f>
        <v>4.Sầu Riêng</v>
      </c>
      <c r="AV1688" s="142"/>
      <c r="AW1688" s="143"/>
      <c r="AX1688" s="144"/>
    </row>
    <row r="1689" ht="22.5" customHeight="1">
      <c r="A1689" s="113"/>
      <c r="B1689" s="114">
        <v>46237.0</v>
      </c>
      <c r="C1689" s="115" t="s">
        <v>1239</v>
      </c>
      <c r="D1689" s="116" t="str">
        <f>VLOOKUP(C1689,'DS ST'!A:B,2,0)</f>
        <v>VH7</v>
      </c>
      <c r="E1689" s="117">
        <v>1101991.0</v>
      </c>
      <c r="F1689" s="115" t="s">
        <v>5261</v>
      </c>
      <c r="G1689" s="115" t="s">
        <v>104</v>
      </c>
      <c r="H1689" s="118">
        <v>4.1</v>
      </c>
      <c r="I1689" s="118">
        <v>4.04</v>
      </c>
      <c r="J1689" s="119">
        <f t="shared" si="4"/>
        <v>0.06</v>
      </c>
      <c r="K1689" s="115" t="s">
        <v>6217</v>
      </c>
      <c r="L1689" s="121" t="str">
        <f t="shared" si="5"/>
        <v>PT16084461101991</v>
      </c>
      <c r="M1689" s="219" t="s">
        <v>6218</v>
      </c>
      <c r="N1689" s="122">
        <v>0.05999999999999961</v>
      </c>
      <c r="O1689" s="122"/>
      <c r="P1689" s="119">
        <f t="shared" si="6"/>
        <v>0</v>
      </c>
      <c r="Q1689" s="124"/>
      <c r="R1689" s="124"/>
      <c r="S1689" s="124"/>
      <c r="T1689" s="125"/>
      <c r="U1689" s="126" t="s">
        <v>697</v>
      </c>
      <c r="V1689" s="127" t="s">
        <v>492</v>
      </c>
      <c r="W1689" s="129" t="str">
        <f t="shared" si="7"/>
        <v>Hao hụt</v>
      </c>
      <c r="X1689" s="129" t="str">
        <f t="shared" si="73"/>
        <v/>
      </c>
      <c r="Y1689" s="154" t="s">
        <v>499</v>
      </c>
      <c r="Z1689" s="131" t="s">
        <v>3828</v>
      </c>
      <c r="AA1689" s="124"/>
      <c r="AB1689" s="132"/>
      <c r="AC1689" s="133"/>
      <c r="AD1689" s="134"/>
      <c r="AE1689" s="133"/>
      <c r="AF1689" s="135" t="str">
        <f t="array" ref="AF1689">xlookup($E:$E,'CLV2'!$A:$A,'CLV2'!E:E)</f>
        <v>2.FRUITS</v>
      </c>
      <c r="AG1689" s="135" t="str">
        <f t="shared" si="10"/>
        <v>KG</v>
      </c>
      <c r="AH1689" s="136">
        <f t="shared" si="11"/>
        <v>0.01463414634</v>
      </c>
      <c r="AI1689" s="137" t="str">
        <f t="array" ref="AI1689">XLOOKUP(E1689,'Đơn giá'!A:A,'Đơn giá'!D:D)</f>
        <v>#N/A</v>
      </c>
      <c r="AJ1689" s="138" t="str">
        <f t="shared" si="12"/>
        <v>#N/A</v>
      </c>
      <c r="AK1689" s="138" t="str">
        <f t="shared" si="13"/>
        <v>#N/A</v>
      </c>
      <c r="AL1689" s="138">
        <f t="shared" si="14"/>
        <v>0</v>
      </c>
      <c r="AM1689" s="138" t="str">
        <f t="shared" si="15"/>
        <v>#N/A</v>
      </c>
      <c r="AN1689" s="138">
        <f t="shared" si="16"/>
        <v>0</v>
      </c>
      <c r="AO1689" s="139" t="str">
        <f t="array" ref="AO1689">XLOOKUP($D:$D,'DS ST'!$J:$J,'DS ST'!K:K)</f>
        <v>SC002203 - Nguyễn Thị Ngọc Bích</v>
      </c>
      <c r="AP1689" s="139" t="str">
        <f t="array" ref="AP1689">XLOOKUP($D:$D,'DS ST'!$J:$J,'DS ST'!L:L)</f>
        <v>Nguyễn Thị Cà</v>
      </c>
      <c r="AQ1689" s="139" t="str">
        <f t="array" ref="AQ1689">XLOOKUP($D:$D,'DS ST'!$J:$J,'DS ST'!M:M)</f>
        <v>HCM 005</v>
      </c>
      <c r="AR1689" s="140"/>
      <c r="AS1689" s="140"/>
      <c r="AT1689" s="135" t="str">
        <f t="array" ref="AT1689">xlookup($E:$E,'CLV2'!$A:$A,'CLV2'!$F:$F)</f>
        <v>3.LOCAL FRUITS</v>
      </c>
      <c r="AU1689" s="135" t="str">
        <f t="array" ref="AU1689">xlookup($E:$E,'CLV2'!$A:$A,'CLV2'!$G:$G)</f>
        <v>4.Trái Cây Đa Dạng</v>
      </c>
      <c r="AV1689" s="142"/>
      <c r="AW1689" s="143"/>
      <c r="AX1689" s="144"/>
    </row>
    <row r="1690" ht="22.5" customHeight="1">
      <c r="A1690" s="113"/>
      <c r="B1690" s="114">
        <v>46237.0</v>
      </c>
      <c r="C1690" s="115" t="s">
        <v>1250</v>
      </c>
      <c r="D1690" s="116" t="str">
        <f>VLOOKUP(C1690,'DS ST'!A:B,2,0)</f>
        <v>VTG</v>
      </c>
      <c r="E1690" s="117">
        <v>11280.0</v>
      </c>
      <c r="F1690" s="115" t="s">
        <v>1279</v>
      </c>
      <c r="G1690" s="115" t="s">
        <v>1126</v>
      </c>
      <c r="H1690" s="118">
        <v>9.0</v>
      </c>
      <c r="I1690" s="118">
        <v>8.0</v>
      </c>
      <c r="J1690" s="119">
        <f t="shared" si="4"/>
        <v>1</v>
      </c>
      <c r="K1690" s="115" t="s">
        <v>6219</v>
      </c>
      <c r="L1690" s="121" t="str">
        <f t="shared" si="5"/>
        <v>PT160844411280</v>
      </c>
      <c r="M1690" s="219" t="s">
        <v>6220</v>
      </c>
      <c r="N1690" s="122"/>
      <c r="O1690" s="122"/>
      <c r="P1690" s="119">
        <f t="shared" si="6"/>
        <v>1</v>
      </c>
      <c r="Q1690" s="124"/>
      <c r="R1690" s="124"/>
      <c r="S1690" s="124"/>
      <c r="T1690" s="125"/>
      <c r="U1690" s="126" t="s">
        <v>697</v>
      </c>
      <c r="V1690" s="127" t="s">
        <v>1500</v>
      </c>
      <c r="W1690" s="129" t="str">
        <f t="shared" si="7"/>
        <v/>
      </c>
      <c r="X1690" s="129" t="str">
        <f t="shared" si="73"/>
        <v/>
      </c>
      <c r="Y1690" s="130" t="str">
        <f>IF(N(P1690)&lt;=0,"",IF(OR(T1690="Hình KDB",T1690="Hình tele",ISNUMBER(SEARCH("Hình KDB",T1690)),ISNUMBER(SEARCH("Hình tele",T1690)),ISNUMBER(SEARCH("sai code",T1690)),ISNUMBER(SEARCH("Thiếu kiện",U1690))),"Kho rau",IF(AND(T1690&lt;&gt;"Hình KDB",T1690&lt;&gt;"Hình tele"),"Chưa xác định",IF(N(O1690)&gt;0,IF(OR(T1690="Hình KDB",T1690="Hình tele",ISNUMBER(SEARCH("Hình KDB",T1690)),ISNUMBER(SEARCH("Hình tele",T1690)),ISNUMBER(SEARCH("sai code",T1690)),ISNUMBER(SEARCH("Thiếu kiện",U1690))),"Kho rau","Chưa xác định"),IF(OR(T1690="Hình KDB",T1690="Hình tele",ISNUMBER(SEARCH("Hình KDB",T1690)),ISNUMBER(SEARCH("Hình tele",T1690)),ISNUMBER(SEARCH("sai code",T1690)),ISNUMBER(SEARCH("Thiếu kiện",U1690))),"Kho rau",IF(V1690="Chưa xác định","Chưa xác định",IF(OR(V1690="DC giao thiếu",V1690="TX giao thiếu kiện",V1690="Hàng không đạt CL"),"Kho rau","")))))))</f>
        <v>Chưa xác định</v>
      </c>
      <c r="Z1690" s="131" t="s">
        <v>3828</v>
      </c>
      <c r="AA1690" s="124"/>
      <c r="AB1690" s="132"/>
      <c r="AC1690" s="133"/>
      <c r="AD1690" s="134"/>
      <c r="AE1690" s="133"/>
      <c r="AF1690" s="135" t="str">
        <f t="array" ref="AF1690">xlookup($E:$E,'CLV2'!$A:$A,'CLV2'!E:E)</f>
        <v>2.VEGETABLES</v>
      </c>
      <c r="AG1690" s="135" t="str">
        <f t="shared" si="10"/>
        <v>Pack</v>
      </c>
      <c r="AH1690" s="136">
        <f t="shared" si="11"/>
        <v>0.1111111111</v>
      </c>
      <c r="AI1690" s="137">
        <f t="array" ref="AI1690">XLOOKUP(E1690,'Đơn giá'!A:A,'Đơn giá'!D:D)</f>
        <v>16500</v>
      </c>
      <c r="AJ1690" s="138">
        <f t="shared" si="12"/>
        <v>16500</v>
      </c>
      <c r="AK1690" s="138">
        <f t="shared" si="13"/>
        <v>0</v>
      </c>
      <c r="AL1690" s="138">
        <f t="shared" si="14"/>
        <v>0</v>
      </c>
      <c r="AM1690" s="138">
        <f t="shared" si="15"/>
        <v>0</v>
      </c>
      <c r="AN1690" s="138">
        <f t="shared" si="16"/>
        <v>16500</v>
      </c>
      <c r="AO1690" s="139" t="str">
        <f t="array" ref="AO1690">XLOOKUP($D:$D,'DS ST'!$J:$J,'DS ST'!K:K)</f>
        <v>SC008010 - Lê Nguyễn Ngọc Phượng</v>
      </c>
      <c r="AP1690" s="139" t="str">
        <f t="array" ref="AP1690">XLOOKUP($D:$D,'DS ST'!$J:$J,'DS ST'!L:L)</f>
        <v>Nguyễn Thị Cà</v>
      </c>
      <c r="AQ1690" s="139" t="str">
        <f t="array" ref="AQ1690">XLOOKUP($D:$D,'DS ST'!$J:$J,'DS ST'!M:M)</f>
        <v>HCM 016</v>
      </c>
      <c r="AR1690" s="140"/>
      <c r="AS1690" s="140"/>
      <c r="AT1690" s="135" t="str">
        <f t="array" ref="AT1690">xlookup($E:$E,'CLV2'!$A:$A,'CLV2'!$F:$F)</f>
        <v>3.LEAFY VEGGIES</v>
      </c>
      <c r="AU1690" s="135" t="str">
        <f t="array" ref="AU1690">xlookup($E:$E,'CLV2'!$A:$A,'CLV2'!$G:$G)</f>
        <v>4.Bắp Cải, Cải Thảo</v>
      </c>
      <c r="AV1690" s="142"/>
      <c r="AW1690" s="143"/>
      <c r="AX1690" s="144"/>
    </row>
    <row r="1691" ht="22.5" customHeight="1">
      <c r="A1691" s="113"/>
      <c r="B1691" s="114">
        <v>46237.0</v>
      </c>
      <c r="C1691" s="115" t="s">
        <v>1250</v>
      </c>
      <c r="D1691" s="116" t="str">
        <f>VLOOKUP(C1691,'DS ST'!A:B,2,0)</f>
        <v>VTG</v>
      </c>
      <c r="E1691" s="117">
        <v>1100917.0</v>
      </c>
      <c r="F1691" s="115" t="s">
        <v>928</v>
      </c>
      <c r="G1691" s="115" t="s">
        <v>104</v>
      </c>
      <c r="H1691" s="118">
        <v>5.2</v>
      </c>
      <c r="I1691" s="118">
        <v>5.1</v>
      </c>
      <c r="J1691" s="119">
        <f t="shared" si="4"/>
        <v>0.1</v>
      </c>
      <c r="K1691" s="115" t="s">
        <v>6219</v>
      </c>
      <c r="L1691" s="121" t="str">
        <f t="shared" si="5"/>
        <v>PT16084441100917</v>
      </c>
      <c r="M1691" s="219" t="s">
        <v>6220</v>
      </c>
      <c r="N1691" s="122">
        <v>0.10000000000000053</v>
      </c>
      <c r="O1691" s="122"/>
      <c r="P1691" s="119">
        <f t="shared" si="6"/>
        <v>0</v>
      </c>
      <c r="Q1691" s="124"/>
      <c r="R1691" s="124"/>
      <c r="S1691" s="124"/>
      <c r="T1691" s="125"/>
      <c r="U1691" s="126" t="s">
        <v>697</v>
      </c>
      <c r="V1691" s="127" t="s">
        <v>492</v>
      </c>
      <c r="W1691" s="129" t="str">
        <f t="shared" si="7"/>
        <v>Hao hụt</v>
      </c>
      <c r="X1691" s="129" t="str">
        <f t="shared" si="73"/>
        <v/>
      </c>
      <c r="Y1691" s="154" t="s">
        <v>499</v>
      </c>
      <c r="Z1691" s="131" t="s">
        <v>3828</v>
      </c>
      <c r="AA1691" s="124"/>
      <c r="AB1691" s="132"/>
      <c r="AC1691" s="133"/>
      <c r="AD1691" s="134"/>
      <c r="AE1691" s="133"/>
      <c r="AF1691" s="135" t="str">
        <f t="array" ref="AF1691">xlookup($E:$E,'CLV2'!$A:$A,'CLV2'!E:E)</f>
        <v>2.VEGETABLES</v>
      </c>
      <c r="AG1691" s="135" t="str">
        <f t="shared" si="10"/>
        <v>KG</v>
      </c>
      <c r="AH1691" s="136">
        <f t="shared" si="11"/>
        <v>0.01923076923</v>
      </c>
      <c r="AI1691" s="137">
        <f t="array" ref="AI1691">XLOOKUP(E1691,'Đơn giá'!A:A,'Đơn giá'!D:D)</f>
        <v>24500</v>
      </c>
      <c r="AJ1691" s="138">
        <f t="shared" si="12"/>
        <v>2450</v>
      </c>
      <c r="AK1691" s="138">
        <f t="shared" si="13"/>
        <v>2450</v>
      </c>
      <c r="AL1691" s="138">
        <f t="shared" si="14"/>
        <v>0</v>
      </c>
      <c r="AM1691" s="138">
        <f t="shared" si="15"/>
        <v>0</v>
      </c>
      <c r="AN1691" s="138">
        <f t="shared" si="16"/>
        <v>0</v>
      </c>
      <c r="AO1691" s="139" t="str">
        <f t="array" ref="AO1691">XLOOKUP($D:$D,'DS ST'!$J:$J,'DS ST'!K:K)</f>
        <v>SC008010 - Lê Nguyễn Ngọc Phượng</v>
      </c>
      <c r="AP1691" s="139" t="str">
        <f t="array" ref="AP1691">XLOOKUP($D:$D,'DS ST'!$J:$J,'DS ST'!L:L)</f>
        <v>Nguyễn Thị Cà</v>
      </c>
      <c r="AQ1691" s="139" t="str">
        <f t="array" ref="AQ1691">XLOOKUP($D:$D,'DS ST'!$J:$J,'DS ST'!M:M)</f>
        <v>HCM 016</v>
      </c>
      <c r="AR1691" s="140"/>
      <c r="AS1691" s="140"/>
      <c r="AT1691" s="135" t="str">
        <f t="array" ref="AT1691">xlookup($E:$E,'CLV2'!$A:$A,'CLV2'!$F:$F)</f>
        <v>3.FRUIT VEGGIES</v>
      </c>
      <c r="AU1691" s="135" t="str">
        <f t="array" ref="AU1691">xlookup($E:$E,'CLV2'!$A:$A,'CLV2'!$G:$G)</f>
        <v>4.Bầu, Bí, Mướp</v>
      </c>
      <c r="AV1691" s="142"/>
      <c r="AW1691" s="143"/>
      <c r="AX1691" s="144"/>
    </row>
    <row r="1692" ht="22.5" customHeight="1">
      <c r="A1692" s="113"/>
      <c r="B1692" s="114">
        <v>46237.0</v>
      </c>
      <c r="C1692" s="115" t="s">
        <v>1250</v>
      </c>
      <c r="D1692" s="116" t="str">
        <f>VLOOKUP(C1692,'DS ST'!A:B,2,0)</f>
        <v>VTG</v>
      </c>
      <c r="E1692" s="117">
        <v>1101592.0</v>
      </c>
      <c r="F1692" s="115" t="s">
        <v>1161</v>
      </c>
      <c r="G1692" s="115" t="s">
        <v>104</v>
      </c>
      <c r="H1692" s="118">
        <v>9.6</v>
      </c>
      <c r="I1692" s="118">
        <v>9.42</v>
      </c>
      <c r="J1692" s="119">
        <f t="shared" si="4"/>
        <v>0.18</v>
      </c>
      <c r="K1692" s="115" t="s">
        <v>6219</v>
      </c>
      <c r="L1692" s="121" t="str">
        <f t="shared" si="5"/>
        <v>PT16084441101592</v>
      </c>
      <c r="M1692" s="219" t="s">
        <v>6220</v>
      </c>
      <c r="N1692" s="122">
        <v>0.17999999999999972</v>
      </c>
      <c r="O1692" s="122"/>
      <c r="P1692" s="119">
        <f t="shared" si="6"/>
        <v>0</v>
      </c>
      <c r="Q1692" s="124"/>
      <c r="R1692" s="124"/>
      <c r="S1692" s="124"/>
      <c r="T1692" s="125"/>
      <c r="U1692" s="126" t="s">
        <v>697</v>
      </c>
      <c r="V1692" s="127" t="s">
        <v>492</v>
      </c>
      <c r="W1692" s="129" t="str">
        <f t="shared" si="7"/>
        <v>Hao hụt</v>
      </c>
      <c r="X1692" s="129" t="str">
        <f t="shared" si="73"/>
        <v/>
      </c>
      <c r="Y1692" s="154" t="s">
        <v>499</v>
      </c>
      <c r="Z1692" s="131" t="s">
        <v>3828</v>
      </c>
      <c r="AA1692" s="124"/>
      <c r="AB1692" s="132"/>
      <c r="AC1692" s="133"/>
      <c r="AD1692" s="134"/>
      <c r="AE1692" s="133"/>
      <c r="AF1692" s="135" t="str">
        <f t="array" ref="AF1692">xlookup($E:$E,'CLV2'!$A:$A,'CLV2'!E:E)</f>
        <v>2.FRUITS</v>
      </c>
      <c r="AG1692" s="135" t="str">
        <f t="shared" si="10"/>
        <v>KG</v>
      </c>
      <c r="AH1692" s="136">
        <f t="shared" si="11"/>
        <v>0.01875</v>
      </c>
      <c r="AI1692" s="137">
        <f t="array" ref="AI1692">XLOOKUP(E1692,'Đơn giá'!A:A,'Đơn giá'!D:D)</f>
        <v>73000</v>
      </c>
      <c r="AJ1692" s="138">
        <f t="shared" si="12"/>
        <v>13140</v>
      </c>
      <c r="AK1692" s="138">
        <f t="shared" si="13"/>
        <v>13140</v>
      </c>
      <c r="AL1692" s="138">
        <f t="shared" si="14"/>
        <v>0</v>
      </c>
      <c r="AM1692" s="138">
        <f t="shared" si="15"/>
        <v>0</v>
      </c>
      <c r="AN1692" s="138">
        <f t="shared" si="16"/>
        <v>0</v>
      </c>
      <c r="AO1692" s="139" t="str">
        <f t="array" ref="AO1692">XLOOKUP($D:$D,'DS ST'!$J:$J,'DS ST'!K:K)</f>
        <v>SC008010 - Lê Nguyễn Ngọc Phượng</v>
      </c>
      <c r="AP1692" s="139" t="str">
        <f t="array" ref="AP1692">XLOOKUP($D:$D,'DS ST'!$J:$J,'DS ST'!L:L)</f>
        <v>Nguyễn Thị Cà</v>
      </c>
      <c r="AQ1692" s="139" t="str">
        <f t="array" ref="AQ1692">XLOOKUP($D:$D,'DS ST'!$J:$J,'DS ST'!M:M)</f>
        <v>HCM 016</v>
      </c>
      <c r="AR1692" s="140"/>
      <c r="AS1692" s="140"/>
      <c r="AT1692" s="135" t="str">
        <f t="array" ref="AT1692">xlookup($E:$E,'CLV2'!$A:$A,'CLV2'!$F:$F)</f>
        <v>3.LOCAL FRUITS</v>
      </c>
      <c r="AU1692" s="135" t="str">
        <f t="array" ref="AU1692">xlookup($E:$E,'CLV2'!$A:$A,'CLV2'!$G:$G)</f>
        <v>4.Sầu Riêng</v>
      </c>
      <c r="AV1692" s="142"/>
      <c r="AW1692" s="143"/>
      <c r="AX1692" s="144"/>
    </row>
    <row r="1693" ht="22.5" customHeight="1">
      <c r="A1693" s="113"/>
      <c r="B1693" s="114">
        <v>46237.0</v>
      </c>
      <c r="C1693" s="115" t="s">
        <v>1250</v>
      </c>
      <c r="D1693" s="116" t="str">
        <f>VLOOKUP(C1693,'DS ST'!A:B,2,0)</f>
        <v>VTG</v>
      </c>
      <c r="E1693" s="117">
        <v>8.93601368129E12</v>
      </c>
      <c r="F1693" s="115" t="s">
        <v>2391</v>
      </c>
      <c r="G1693" s="115" t="s">
        <v>56</v>
      </c>
      <c r="H1693" s="118">
        <v>10.0</v>
      </c>
      <c r="I1693" s="118">
        <v>9.0</v>
      </c>
      <c r="J1693" s="119">
        <f t="shared" si="4"/>
        <v>1</v>
      </c>
      <c r="K1693" s="115" t="s">
        <v>6219</v>
      </c>
      <c r="L1693" s="121" t="str">
        <f t="shared" si="5"/>
        <v>PT16084448936013681290</v>
      </c>
      <c r="M1693" s="219" t="s">
        <v>6220</v>
      </c>
      <c r="N1693" s="122"/>
      <c r="O1693" s="122"/>
      <c r="P1693" s="119">
        <f t="shared" si="6"/>
        <v>1</v>
      </c>
      <c r="Q1693" s="124"/>
      <c r="R1693" s="124"/>
      <c r="S1693" s="124"/>
      <c r="T1693" s="125"/>
      <c r="U1693" s="126" t="s">
        <v>697</v>
      </c>
      <c r="V1693" s="127" t="s">
        <v>1500</v>
      </c>
      <c r="W1693" s="129" t="str">
        <f t="shared" si="7"/>
        <v/>
      </c>
      <c r="X1693" s="129" t="str">
        <f t="shared" si="73"/>
        <v/>
      </c>
      <c r="Y1693" s="130" t="str">
        <f t="shared" ref="Y1693:Y1697" si="101">IF(N(P1693)&lt;=0,"",IF(OR(T1693="Hình KDB",T1693="Hình tele",ISNUMBER(SEARCH("Hình KDB",T1693)),ISNUMBER(SEARCH("Hình tele",T1693)),ISNUMBER(SEARCH("sai code",T1693)),ISNUMBER(SEARCH("Thiếu kiện",U1693))),"Kho rau",IF(AND(T1693&lt;&gt;"Hình KDB",T1693&lt;&gt;"Hình tele"),"Chưa xác định",IF(N(O1693)&gt;0,IF(OR(T1693="Hình KDB",T1693="Hình tele",ISNUMBER(SEARCH("Hình KDB",T1693)),ISNUMBER(SEARCH("Hình tele",T1693)),ISNUMBER(SEARCH("sai code",T1693)),ISNUMBER(SEARCH("Thiếu kiện",U1693))),"Kho rau","Chưa xác định"),IF(OR(T1693="Hình KDB",T1693="Hình tele",ISNUMBER(SEARCH("Hình KDB",T1693)),ISNUMBER(SEARCH("Hình tele",T1693)),ISNUMBER(SEARCH("sai code",T1693)),ISNUMBER(SEARCH("Thiếu kiện",U1693))),"Kho rau",IF(V1693="Chưa xác định","Chưa xác định",IF(OR(V1693="DC giao thiếu",V1693="TX giao thiếu kiện",V1693="Hàng không đạt CL"),"Kho rau","")))))))</f>
        <v>Chưa xác định</v>
      </c>
      <c r="Z1693" s="131" t="s">
        <v>3828</v>
      </c>
      <c r="AA1693" s="124"/>
      <c r="AB1693" s="132"/>
      <c r="AC1693" s="133"/>
      <c r="AD1693" s="134"/>
      <c r="AE1693" s="133"/>
      <c r="AF1693" s="135" t="str">
        <f t="array" ref="AF1693">xlookup($E:$E,'CLV2'!$A:$A,'CLV2'!E:E)</f>
        <v>2.EGGS</v>
      </c>
      <c r="AG1693" s="135" t="str">
        <f t="shared" si="10"/>
        <v>Pack</v>
      </c>
      <c r="AH1693" s="136">
        <f t="shared" si="11"/>
        <v>0.1</v>
      </c>
      <c r="AI1693" s="137">
        <f t="array" ref="AI1693">XLOOKUP(E1693,'Đơn giá'!A:A,'Đơn giá'!D:D)</f>
        <v>21680</v>
      </c>
      <c r="AJ1693" s="138">
        <f t="shared" si="12"/>
        <v>21680</v>
      </c>
      <c r="AK1693" s="138">
        <f t="shared" si="13"/>
        <v>0</v>
      </c>
      <c r="AL1693" s="138">
        <f t="shared" si="14"/>
        <v>0</v>
      </c>
      <c r="AM1693" s="138">
        <f t="shared" si="15"/>
        <v>0</v>
      </c>
      <c r="AN1693" s="138">
        <f t="shared" si="16"/>
        <v>21680</v>
      </c>
      <c r="AO1693" s="139" t="str">
        <f t="array" ref="AO1693">XLOOKUP($D:$D,'DS ST'!$J:$J,'DS ST'!K:K)</f>
        <v>SC008010 - Lê Nguyễn Ngọc Phượng</v>
      </c>
      <c r="AP1693" s="139" t="str">
        <f t="array" ref="AP1693">XLOOKUP($D:$D,'DS ST'!$J:$J,'DS ST'!L:L)</f>
        <v>Nguyễn Thị Cà</v>
      </c>
      <c r="AQ1693" s="139" t="str">
        <f t="array" ref="AQ1693">XLOOKUP($D:$D,'DS ST'!$J:$J,'DS ST'!M:M)</f>
        <v>HCM 016</v>
      </c>
      <c r="AR1693" s="140"/>
      <c r="AS1693" s="140"/>
      <c r="AT1693" s="135" t="str">
        <f t="array" ref="AT1693">xlookup($E:$E,'CLV2'!$A:$A,'CLV2'!$F:$F)</f>
        <v>3.FRESH EGGS</v>
      </c>
      <c r="AU1693" s="135" t="str">
        <f t="array" ref="AU1693">xlookup($E:$E,'CLV2'!$A:$A,'CLV2'!$G:$G)</f>
        <v>4.Trứng Gà Khác</v>
      </c>
      <c r="AV1693" s="142"/>
      <c r="AW1693" s="143"/>
      <c r="AX1693" s="144"/>
    </row>
    <row r="1694" ht="22.5" customHeight="1">
      <c r="A1694" s="113"/>
      <c r="B1694" s="114">
        <v>46237.0</v>
      </c>
      <c r="C1694" s="115" t="s">
        <v>1251</v>
      </c>
      <c r="D1694" s="116" t="str">
        <f>VLOOKUP(C1694,'DS ST'!A:B,2,0)</f>
        <v>WGA</v>
      </c>
      <c r="E1694" s="117">
        <v>11446.0</v>
      </c>
      <c r="F1694" s="115" t="s">
        <v>1309</v>
      </c>
      <c r="G1694" s="115" t="s">
        <v>29</v>
      </c>
      <c r="H1694" s="118">
        <v>5.0</v>
      </c>
      <c r="I1694" s="118">
        <v>0.0</v>
      </c>
      <c r="J1694" s="119">
        <f t="shared" si="4"/>
        <v>5</v>
      </c>
      <c r="K1694" s="115" t="s">
        <v>6221</v>
      </c>
      <c r="L1694" s="121" t="str">
        <f t="shared" si="5"/>
        <v>PT160844311446</v>
      </c>
      <c r="M1694" s="219" t="s">
        <v>6222</v>
      </c>
      <c r="N1694" s="122"/>
      <c r="O1694" s="122"/>
      <c r="P1694" s="119">
        <f t="shared" si="6"/>
        <v>5</v>
      </c>
      <c r="Q1694" s="124"/>
      <c r="R1694" s="124"/>
      <c r="S1694" s="124"/>
      <c r="T1694" s="125"/>
      <c r="U1694" s="126" t="s">
        <v>697</v>
      </c>
      <c r="V1694" s="127" t="s">
        <v>1500</v>
      </c>
      <c r="W1694" s="129" t="str">
        <f t="shared" si="7"/>
        <v/>
      </c>
      <c r="X1694" s="129" t="str">
        <f t="shared" si="73"/>
        <v/>
      </c>
      <c r="Y1694" s="130" t="str">
        <f t="shared" si="101"/>
        <v>Chưa xác định</v>
      </c>
      <c r="Z1694" s="131" t="s">
        <v>3828</v>
      </c>
      <c r="AA1694" s="124"/>
      <c r="AB1694" s="132"/>
      <c r="AC1694" s="133"/>
      <c r="AD1694" s="134"/>
      <c r="AE1694" s="133"/>
      <c r="AF1694" s="135" t="str">
        <f t="array" ref="AF1694">xlookup($E:$E,'CLV2'!$A:$A,'CLV2'!E:E)</f>
        <v>2.VEGETABLES</v>
      </c>
      <c r="AG1694" s="135" t="str">
        <f t="shared" si="10"/>
        <v>Pack</v>
      </c>
      <c r="AH1694" s="136">
        <f t="shared" si="11"/>
        <v>1</v>
      </c>
      <c r="AI1694" s="137">
        <f t="array" ref="AI1694">XLOOKUP(E1694,'Đơn giá'!A:A,'Đơn giá'!D:D)</f>
        <v>6500</v>
      </c>
      <c r="AJ1694" s="138">
        <f t="shared" si="12"/>
        <v>32500</v>
      </c>
      <c r="AK1694" s="138">
        <f t="shared" si="13"/>
        <v>0</v>
      </c>
      <c r="AL1694" s="138">
        <f t="shared" si="14"/>
        <v>0</v>
      </c>
      <c r="AM1694" s="138">
        <f t="shared" si="15"/>
        <v>0</v>
      </c>
      <c r="AN1694" s="138">
        <f t="shared" si="16"/>
        <v>32500</v>
      </c>
      <c r="AO1694" s="139" t="str">
        <f t="array" ref="AO1694">XLOOKUP($D:$D,'DS ST'!$J:$J,'DS ST'!K:K)</f>
        <v>SC003943 - Lâm Văn Tú</v>
      </c>
      <c r="AP1694" s="139" t="str">
        <f t="array" ref="AP1694">XLOOKUP($D:$D,'DS ST'!$J:$J,'DS ST'!L:L)</f>
        <v>Võ Thị Huệ</v>
      </c>
      <c r="AQ1694" s="139" t="str">
        <f t="array" ref="AQ1694">XLOOKUP($D:$D,'DS ST'!$J:$J,'DS ST'!M:M)</f>
        <v>HCM 011</v>
      </c>
      <c r="AR1694" s="140"/>
      <c r="AS1694" s="140"/>
      <c r="AT1694" s="135" t="str">
        <f t="array" ref="AT1694">xlookup($E:$E,'CLV2'!$A:$A,'CLV2'!$F:$F)</f>
        <v>3.HERBS</v>
      </c>
      <c r="AU1694" s="135" t="str">
        <f t="array" ref="AU1694">xlookup($E:$E,'CLV2'!$A:$A,'CLV2'!$G:$G)</f>
        <v>4.Gừng, Sả</v>
      </c>
      <c r="AV1694" s="142"/>
      <c r="AW1694" s="143"/>
      <c r="AX1694" s="144"/>
    </row>
    <row r="1695" ht="22.5" customHeight="1">
      <c r="A1695" s="113"/>
      <c r="B1695" s="114">
        <v>46237.0</v>
      </c>
      <c r="C1695" s="115" t="s">
        <v>1141</v>
      </c>
      <c r="D1695" s="116" t="str">
        <f>VLOOKUP(C1695,'DS ST'!A:B,2,0)</f>
        <v>PHG</v>
      </c>
      <c r="E1695" s="117">
        <v>10791.0</v>
      </c>
      <c r="F1695" s="115" t="s">
        <v>615</v>
      </c>
      <c r="G1695" s="115" t="s">
        <v>29</v>
      </c>
      <c r="H1695" s="118">
        <v>40.0</v>
      </c>
      <c r="I1695" s="118">
        <v>35.0</v>
      </c>
      <c r="J1695" s="119">
        <f t="shared" si="4"/>
        <v>5</v>
      </c>
      <c r="K1695" s="115" t="s">
        <v>6223</v>
      </c>
      <c r="L1695" s="121" t="str">
        <f t="shared" si="5"/>
        <v>PT160844210791</v>
      </c>
      <c r="M1695" s="219" t="s">
        <v>6224</v>
      </c>
      <c r="N1695" s="122"/>
      <c r="O1695" s="122"/>
      <c r="P1695" s="119">
        <f t="shared" si="6"/>
        <v>5</v>
      </c>
      <c r="Q1695" s="124"/>
      <c r="R1695" s="124"/>
      <c r="S1695" s="124"/>
      <c r="T1695" s="125"/>
      <c r="U1695" s="126" t="s">
        <v>697</v>
      </c>
      <c r="V1695" s="127" t="s">
        <v>1500</v>
      </c>
      <c r="W1695" s="129" t="str">
        <f t="shared" si="7"/>
        <v/>
      </c>
      <c r="X1695" s="129" t="str">
        <f t="shared" si="73"/>
        <v/>
      </c>
      <c r="Y1695" s="130" t="str">
        <f t="shared" si="101"/>
        <v>Chưa xác định</v>
      </c>
      <c r="Z1695" s="131" t="s">
        <v>3828</v>
      </c>
      <c r="AA1695" s="124"/>
      <c r="AB1695" s="132"/>
      <c r="AC1695" s="133"/>
      <c r="AD1695" s="134"/>
      <c r="AE1695" s="133"/>
      <c r="AF1695" s="135" t="str">
        <f t="array" ref="AF1695">xlookup($E:$E,'CLV2'!$A:$A,'CLV2'!E:E)</f>
        <v>2.VEGETABLES</v>
      </c>
      <c r="AG1695" s="135" t="str">
        <f t="shared" si="10"/>
        <v>Pack</v>
      </c>
      <c r="AH1695" s="136">
        <f t="shared" si="11"/>
        <v>0.125</v>
      </c>
      <c r="AI1695" s="137">
        <f t="array" ref="AI1695">XLOOKUP(E1695,'Đơn giá'!A:A,'Đơn giá'!D:D)</f>
        <v>7500</v>
      </c>
      <c r="AJ1695" s="138">
        <f t="shared" si="12"/>
        <v>37500</v>
      </c>
      <c r="AK1695" s="138">
        <f t="shared" si="13"/>
        <v>0</v>
      </c>
      <c r="AL1695" s="138">
        <f t="shared" si="14"/>
        <v>0</v>
      </c>
      <c r="AM1695" s="138">
        <f t="shared" si="15"/>
        <v>0</v>
      </c>
      <c r="AN1695" s="138">
        <f t="shared" si="16"/>
        <v>37500</v>
      </c>
      <c r="AO1695" s="139" t="str">
        <f t="array" ref="AO1695">XLOOKUP($D:$D,'DS ST'!$J:$J,'DS ST'!K:K)</f>
        <v>SC009565 - Cao Chánh Tuấn</v>
      </c>
      <c r="AP1695" s="139" t="str">
        <f t="array" ref="AP1695">XLOOKUP($D:$D,'DS ST'!$J:$J,'DS ST'!L:L)</f>
        <v>Võ Thị Huệ</v>
      </c>
      <c r="AQ1695" s="139" t="str">
        <f t="array" ref="AQ1695">XLOOKUP($D:$D,'DS ST'!$J:$J,'DS ST'!M:M)</f>
        <v>HCM 010</v>
      </c>
      <c r="AR1695" s="140"/>
      <c r="AS1695" s="140"/>
      <c r="AT1695" s="135" t="str">
        <f t="array" ref="AT1695">xlookup($E:$E,'CLV2'!$A:$A,'CLV2'!$F:$F)</f>
        <v>3.HERBS</v>
      </c>
      <c r="AU1695" s="135" t="str">
        <f t="array" ref="AU1695">xlookup($E:$E,'CLV2'!$A:$A,'CLV2'!$G:$G)</f>
        <v>4.Rau Thơm, Rau Nêm</v>
      </c>
      <c r="AV1695" s="142"/>
      <c r="AW1695" s="143"/>
      <c r="AX1695" s="144"/>
    </row>
    <row r="1696" ht="22.5" customHeight="1">
      <c r="A1696" s="113"/>
      <c r="B1696" s="114">
        <v>46237.0</v>
      </c>
      <c r="C1696" s="115" t="s">
        <v>1141</v>
      </c>
      <c r="D1696" s="116" t="str">
        <f>VLOOKUP(C1696,'DS ST'!A:B,2,0)</f>
        <v>PHG</v>
      </c>
      <c r="E1696" s="117">
        <v>11222.0</v>
      </c>
      <c r="F1696" s="115" t="s">
        <v>1263</v>
      </c>
      <c r="G1696" s="115" t="s">
        <v>275</v>
      </c>
      <c r="H1696" s="118">
        <v>4.0</v>
      </c>
      <c r="I1696" s="118">
        <v>1.0</v>
      </c>
      <c r="J1696" s="119">
        <f t="shared" si="4"/>
        <v>3</v>
      </c>
      <c r="K1696" s="115" t="s">
        <v>6223</v>
      </c>
      <c r="L1696" s="121" t="str">
        <f t="shared" si="5"/>
        <v>PT160844211222</v>
      </c>
      <c r="M1696" s="219" t="s">
        <v>6224</v>
      </c>
      <c r="N1696" s="122"/>
      <c r="O1696" s="122"/>
      <c r="P1696" s="119">
        <f t="shared" si="6"/>
        <v>3</v>
      </c>
      <c r="Q1696" s="124"/>
      <c r="R1696" s="124"/>
      <c r="S1696" s="124"/>
      <c r="T1696" s="125"/>
      <c r="U1696" s="126" t="s">
        <v>697</v>
      </c>
      <c r="V1696" s="127" t="s">
        <v>1500</v>
      </c>
      <c r="W1696" s="129" t="str">
        <f t="shared" si="7"/>
        <v/>
      </c>
      <c r="X1696" s="129" t="str">
        <f t="shared" si="73"/>
        <v/>
      </c>
      <c r="Y1696" s="130" t="str">
        <f t="shared" si="101"/>
        <v>Chưa xác định</v>
      </c>
      <c r="Z1696" s="131" t="s">
        <v>3828</v>
      </c>
      <c r="AA1696" s="124"/>
      <c r="AB1696" s="132"/>
      <c r="AC1696" s="133"/>
      <c r="AD1696" s="134"/>
      <c r="AE1696" s="133"/>
      <c r="AF1696" s="135" t="str">
        <f t="array" ref="AF1696">xlookup($E:$E,'CLV2'!$A:$A,'CLV2'!E:E)</f>
        <v>2.VEGETABLES</v>
      </c>
      <c r="AG1696" s="135" t="str">
        <f t="shared" si="10"/>
        <v>Pack</v>
      </c>
      <c r="AH1696" s="136">
        <f t="shared" si="11"/>
        <v>0.75</v>
      </c>
      <c r="AI1696" s="137">
        <f t="array" ref="AI1696">XLOOKUP(E1696,'Đơn giá'!A:A,'Đơn giá'!D:D)</f>
        <v>16000</v>
      </c>
      <c r="AJ1696" s="138">
        <f t="shared" si="12"/>
        <v>48000</v>
      </c>
      <c r="AK1696" s="138">
        <f t="shared" si="13"/>
        <v>0</v>
      </c>
      <c r="AL1696" s="138">
        <f t="shared" si="14"/>
        <v>0</v>
      </c>
      <c r="AM1696" s="138">
        <f t="shared" si="15"/>
        <v>0</v>
      </c>
      <c r="AN1696" s="138">
        <f t="shared" si="16"/>
        <v>48000</v>
      </c>
      <c r="AO1696" s="139" t="str">
        <f t="array" ref="AO1696">XLOOKUP($D:$D,'DS ST'!$J:$J,'DS ST'!K:K)</f>
        <v>SC009565 - Cao Chánh Tuấn</v>
      </c>
      <c r="AP1696" s="139" t="str">
        <f t="array" ref="AP1696">XLOOKUP($D:$D,'DS ST'!$J:$J,'DS ST'!L:L)</f>
        <v>Võ Thị Huệ</v>
      </c>
      <c r="AQ1696" s="139" t="str">
        <f t="array" ref="AQ1696">XLOOKUP($D:$D,'DS ST'!$J:$J,'DS ST'!M:M)</f>
        <v>HCM 010</v>
      </c>
      <c r="AR1696" s="140"/>
      <c r="AS1696" s="140"/>
      <c r="AT1696" s="135" t="str">
        <f t="array" ref="AT1696">xlookup($E:$E,'CLV2'!$A:$A,'CLV2'!$F:$F)</f>
        <v>3.FRUIT VEGGIES</v>
      </c>
      <c r="AU1696" s="135" t="str">
        <f t="array" ref="AU1696">xlookup($E:$E,'CLV2'!$A:$A,'CLV2'!$G:$G)</f>
        <v>4.Bầu, Bí, Mướp</v>
      </c>
      <c r="AV1696" s="142"/>
      <c r="AW1696" s="143"/>
      <c r="AX1696" s="144"/>
    </row>
    <row r="1697" ht="22.5" customHeight="1">
      <c r="A1697" s="113"/>
      <c r="B1697" s="114">
        <v>46237.0</v>
      </c>
      <c r="C1697" s="115" t="s">
        <v>1141</v>
      </c>
      <c r="D1697" s="116" t="str">
        <f>VLOOKUP(C1697,'DS ST'!A:B,2,0)</f>
        <v>PHG</v>
      </c>
      <c r="E1697" s="117">
        <v>11364.0</v>
      </c>
      <c r="F1697" s="115" t="s">
        <v>1293</v>
      </c>
      <c r="G1697" s="115" t="s">
        <v>116</v>
      </c>
      <c r="H1697" s="118">
        <v>3.0</v>
      </c>
      <c r="I1697" s="118">
        <v>2.0</v>
      </c>
      <c r="J1697" s="119">
        <f t="shared" si="4"/>
        <v>1</v>
      </c>
      <c r="K1697" s="115" t="s">
        <v>6223</v>
      </c>
      <c r="L1697" s="121" t="str">
        <f t="shared" si="5"/>
        <v>PT160844211364</v>
      </c>
      <c r="M1697" s="219" t="s">
        <v>6224</v>
      </c>
      <c r="N1697" s="122"/>
      <c r="O1697" s="122"/>
      <c r="P1697" s="119">
        <f t="shared" si="6"/>
        <v>1</v>
      </c>
      <c r="Q1697" s="124"/>
      <c r="R1697" s="124"/>
      <c r="S1697" s="124"/>
      <c r="T1697" s="125"/>
      <c r="U1697" s="126" t="s">
        <v>697</v>
      </c>
      <c r="V1697" s="127" t="s">
        <v>1500</v>
      </c>
      <c r="W1697" s="129" t="str">
        <f t="shared" si="7"/>
        <v/>
      </c>
      <c r="X1697" s="129" t="str">
        <f t="shared" si="73"/>
        <v/>
      </c>
      <c r="Y1697" s="130" t="str">
        <f t="shared" si="101"/>
        <v>Chưa xác định</v>
      </c>
      <c r="Z1697" s="131" t="s">
        <v>3828</v>
      </c>
      <c r="AA1697" s="124"/>
      <c r="AB1697" s="132"/>
      <c r="AC1697" s="133"/>
      <c r="AD1697" s="134"/>
      <c r="AE1697" s="133"/>
      <c r="AF1697" s="135" t="str">
        <f t="array" ref="AF1697">xlookup($E:$E,'CLV2'!$A:$A,'CLV2'!E:E)</f>
        <v>2.VEGETABLES</v>
      </c>
      <c r="AG1697" s="135" t="str">
        <f t="shared" si="10"/>
        <v>Pack</v>
      </c>
      <c r="AH1697" s="136">
        <f t="shared" si="11"/>
        <v>0.3333333333</v>
      </c>
      <c r="AI1697" s="137">
        <f t="array" ref="AI1697">XLOOKUP(E1697,'Đơn giá'!A:A,'Đơn giá'!D:D)</f>
        <v>20000</v>
      </c>
      <c r="AJ1697" s="138">
        <f t="shared" si="12"/>
        <v>20000</v>
      </c>
      <c r="AK1697" s="138">
        <f t="shared" si="13"/>
        <v>0</v>
      </c>
      <c r="AL1697" s="138">
        <f t="shared" si="14"/>
        <v>0</v>
      </c>
      <c r="AM1697" s="138">
        <f t="shared" si="15"/>
        <v>0</v>
      </c>
      <c r="AN1697" s="138">
        <f t="shared" si="16"/>
        <v>20000</v>
      </c>
      <c r="AO1697" s="139" t="str">
        <f t="array" ref="AO1697">XLOOKUP($D:$D,'DS ST'!$J:$J,'DS ST'!K:K)</f>
        <v>SC009565 - Cao Chánh Tuấn</v>
      </c>
      <c r="AP1697" s="139" t="str">
        <f t="array" ref="AP1697">XLOOKUP($D:$D,'DS ST'!$J:$J,'DS ST'!L:L)</f>
        <v>Võ Thị Huệ</v>
      </c>
      <c r="AQ1697" s="139" t="str">
        <f t="array" ref="AQ1697">XLOOKUP($D:$D,'DS ST'!$J:$J,'DS ST'!M:M)</f>
        <v>HCM 010</v>
      </c>
      <c r="AR1697" s="140"/>
      <c r="AS1697" s="140"/>
      <c r="AT1697" s="135" t="str">
        <f t="array" ref="AT1697">xlookup($E:$E,'CLV2'!$A:$A,'CLV2'!$F:$F)</f>
        <v>3.FRUIT VEGGIES</v>
      </c>
      <c r="AU1697" s="135" t="str">
        <f t="array" ref="AU1697">xlookup($E:$E,'CLV2'!$A:$A,'CLV2'!$G:$G)</f>
        <v>4.Bắp, Đậu</v>
      </c>
      <c r="AV1697" s="142"/>
      <c r="AW1697" s="143"/>
      <c r="AX1697" s="144"/>
    </row>
    <row r="1698" ht="22.5" customHeight="1">
      <c r="A1698" s="113"/>
      <c r="B1698" s="114">
        <v>46237.0</v>
      </c>
      <c r="C1698" s="115" t="s">
        <v>1141</v>
      </c>
      <c r="D1698" s="116" t="str">
        <f>VLOOKUP(C1698,'DS ST'!A:B,2,0)</f>
        <v>PHG</v>
      </c>
      <c r="E1698" s="117">
        <v>1100816.0</v>
      </c>
      <c r="F1698" s="115" t="s">
        <v>919</v>
      </c>
      <c r="G1698" s="115" t="s">
        <v>104</v>
      </c>
      <c r="H1698" s="118">
        <v>15.0</v>
      </c>
      <c r="I1698" s="118">
        <v>14.925</v>
      </c>
      <c r="J1698" s="119">
        <f t="shared" si="4"/>
        <v>0.075</v>
      </c>
      <c r="K1698" s="115" t="s">
        <v>6223</v>
      </c>
      <c r="L1698" s="121" t="str">
        <f t="shared" si="5"/>
        <v>PT16084421100816</v>
      </c>
      <c r="M1698" s="219" t="s">
        <v>6224</v>
      </c>
      <c r="N1698" s="122">
        <v>0.07499999999999929</v>
      </c>
      <c r="O1698" s="122"/>
      <c r="P1698" s="119">
        <f t="shared" si="6"/>
        <v>0</v>
      </c>
      <c r="Q1698" s="124"/>
      <c r="R1698" s="124"/>
      <c r="S1698" s="124"/>
      <c r="T1698" s="125"/>
      <c r="U1698" s="126" t="s">
        <v>697</v>
      </c>
      <c r="V1698" s="127" t="s">
        <v>492</v>
      </c>
      <c r="W1698" s="129" t="str">
        <f t="shared" si="7"/>
        <v>Hao hụt</v>
      </c>
      <c r="X1698" s="129" t="str">
        <f t="shared" si="73"/>
        <v/>
      </c>
      <c r="Y1698" s="154" t="s">
        <v>499</v>
      </c>
      <c r="Z1698" s="131" t="s">
        <v>3828</v>
      </c>
      <c r="AA1698" s="124"/>
      <c r="AB1698" s="132"/>
      <c r="AC1698" s="133"/>
      <c r="AD1698" s="134"/>
      <c r="AE1698" s="133"/>
      <c r="AF1698" s="135" t="str">
        <f t="array" ref="AF1698">xlookup($E:$E,'CLV2'!$A:$A,'CLV2'!E:E)</f>
        <v>2.FRUITS</v>
      </c>
      <c r="AG1698" s="135" t="str">
        <f t="shared" si="10"/>
        <v>KG</v>
      </c>
      <c r="AH1698" s="136">
        <f t="shared" si="11"/>
        <v>0.005</v>
      </c>
      <c r="AI1698" s="137">
        <f t="array" ref="AI1698">XLOOKUP(E1698,'Đơn giá'!A:A,'Đơn giá'!D:D)</f>
        <v>19000</v>
      </c>
      <c r="AJ1698" s="138">
        <f t="shared" si="12"/>
        <v>1425</v>
      </c>
      <c r="AK1698" s="138">
        <f t="shared" si="13"/>
        <v>1425</v>
      </c>
      <c r="AL1698" s="138">
        <f t="shared" si="14"/>
        <v>0</v>
      </c>
      <c r="AM1698" s="138">
        <f t="shared" si="15"/>
        <v>0</v>
      </c>
      <c r="AN1698" s="138">
        <f t="shared" si="16"/>
        <v>0</v>
      </c>
      <c r="AO1698" s="139" t="str">
        <f t="array" ref="AO1698">XLOOKUP($D:$D,'DS ST'!$J:$J,'DS ST'!K:K)</f>
        <v>SC009565 - Cao Chánh Tuấn</v>
      </c>
      <c r="AP1698" s="139" t="str">
        <f t="array" ref="AP1698">XLOOKUP($D:$D,'DS ST'!$J:$J,'DS ST'!L:L)</f>
        <v>Võ Thị Huệ</v>
      </c>
      <c r="AQ1698" s="139" t="str">
        <f t="array" ref="AQ1698">XLOOKUP($D:$D,'DS ST'!$J:$J,'DS ST'!M:M)</f>
        <v>HCM 010</v>
      </c>
      <c r="AR1698" s="140"/>
      <c r="AS1698" s="140"/>
      <c r="AT1698" s="135" t="str">
        <f t="array" ref="AT1698">xlookup($E:$E,'CLV2'!$A:$A,'CLV2'!$F:$F)</f>
        <v>3.LOCAL FRUITS</v>
      </c>
      <c r="AU1698" s="135" t="str">
        <f t="array" ref="AU1698">xlookup($E:$E,'CLV2'!$A:$A,'CLV2'!$G:$G)</f>
        <v>4.Dưa Hấu</v>
      </c>
      <c r="AV1698" s="142"/>
      <c r="AW1698" s="143"/>
      <c r="AX1698" s="144"/>
    </row>
    <row r="1699" ht="22.5" customHeight="1">
      <c r="A1699" s="113"/>
      <c r="B1699" s="114">
        <v>46237.0</v>
      </c>
      <c r="C1699" s="115" t="s">
        <v>1141</v>
      </c>
      <c r="D1699" s="116" t="str">
        <f>VLOOKUP(C1699,'DS ST'!A:B,2,0)</f>
        <v>PHG</v>
      </c>
      <c r="E1699" s="117">
        <v>1100917.0</v>
      </c>
      <c r="F1699" s="115" t="s">
        <v>928</v>
      </c>
      <c r="G1699" s="115" t="s">
        <v>104</v>
      </c>
      <c r="H1699" s="118">
        <v>10.2</v>
      </c>
      <c r="I1699" s="118">
        <v>10.18</v>
      </c>
      <c r="J1699" s="119">
        <f t="shared" si="4"/>
        <v>0.02</v>
      </c>
      <c r="K1699" s="115" t="s">
        <v>6223</v>
      </c>
      <c r="L1699" s="121" t="str">
        <f t="shared" si="5"/>
        <v>PT16084421100917</v>
      </c>
      <c r="M1699" s="219" t="s">
        <v>6224</v>
      </c>
      <c r="N1699" s="122">
        <v>0.019999999999999574</v>
      </c>
      <c r="O1699" s="122"/>
      <c r="P1699" s="119">
        <f t="shared" si="6"/>
        <v>0</v>
      </c>
      <c r="Q1699" s="124"/>
      <c r="R1699" s="124"/>
      <c r="S1699" s="124"/>
      <c r="T1699" s="125"/>
      <c r="U1699" s="126" t="s">
        <v>697</v>
      </c>
      <c r="V1699" s="127" t="s">
        <v>492</v>
      </c>
      <c r="W1699" s="129" t="str">
        <f t="shared" si="7"/>
        <v>Hao hụt</v>
      </c>
      <c r="X1699" s="129" t="str">
        <f t="shared" si="73"/>
        <v/>
      </c>
      <c r="Y1699" s="154" t="s">
        <v>499</v>
      </c>
      <c r="Z1699" s="131" t="s">
        <v>3828</v>
      </c>
      <c r="AA1699" s="124"/>
      <c r="AB1699" s="132"/>
      <c r="AC1699" s="133"/>
      <c r="AD1699" s="134"/>
      <c r="AE1699" s="133"/>
      <c r="AF1699" s="135" t="str">
        <f t="array" ref="AF1699">xlookup($E:$E,'CLV2'!$A:$A,'CLV2'!E:E)</f>
        <v>2.VEGETABLES</v>
      </c>
      <c r="AG1699" s="135" t="str">
        <f t="shared" si="10"/>
        <v>KG</v>
      </c>
      <c r="AH1699" s="136">
        <f t="shared" si="11"/>
        <v>0.001960784314</v>
      </c>
      <c r="AI1699" s="137">
        <f t="array" ref="AI1699">XLOOKUP(E1699,'Đơn giá'!A:A,'Đơn giá'!D:D)</f>
        <v>24500</v>
      </c>
      <c r="AJ1699" s="138">
        <f t="shared" si="12"/>
        <v>490</v>
      </c>
      <c r="AK1699" s="138">
        <f t="shared" si="13"/>
        <v>490</v>
      </c>
      <c r="AL1699" s="138">
        <f t="shared" si="14"/>
        <v>0</v>
      </c>
      <c r="AM1699" s="138">
        <f t="shared" si="15"/>
        <v>0</v>
      </c>
      <c r="AN1699" s="138">
        <f t="shared" si="16"/>
        <v>0</v>
      </c>
      <c r="AO1699" s="139" t="str">
        <f t="array" ref="AO1699">XLOOKUP($D:$D,'DS ST'!$J:$J,'DS ST'!K:K)</f>
        <v>SC009565 - Cao Chánh Tuấn</v>
      </c>
      <c r="AP1699" s="139" t="str">
        <f t="array" ref="AP1699">XLOOKUP($D:$D,'DS ST'!$J:$J,'DS ST'!L:L)</f>
        <v>Võ Thị Huệ</v>
      </c>
      <c r="AQ1699" s="139" t="str">
        <f t="array" ref="AQ1699">XLOOKUP($D:$D,'DS ST'!$J:$J,'DS ST'!M:M)</f>
        <v>HCM 010</v>
      </c>
      <c r="AR1699" s="140"/>
      <c r="AS1699" s="140"/>
      <c r="AT1699" s="135" t="str">
        <f t="array" ref="AT1699">xlookup($E:$E,'CLV2'!$A:$A,'CLV2'!$F:$F)</f>
        <v>3.FRUIT VEGGIES</v>
      </c>
      <c r="AU1699" s="135" t="str">
        <f t="array" ref="AU1699">xlookup($E:$E,'CLV2'!$A:$A,'CLV2'!$G:$G)</f>
        <v>4.Bầu, Bí, Mướp</v>
      </c>
      <c r="AV1699" s="142"/>
      <c r="AW1699" s="143"/>
      <c r="AX1699" s="144"/>
    </row>
    <row r="1700" ht="22.5" customHeight="1">
      <c r="A1700" s="113"/>
      <c r="B1700" s="114">
        <v>46237.0</v>
      </c>
      <c r="C1700" s="115" t="s">
        <v>1141</v>
      </c>
      <c r="D1700" s="116" t="str">
        <f>VLOOKUP(C1700,'DS ST'!A:B,2,0)</f>
        <v>PHG</v>
      </c>
      <c r="E1700" s="117">
        <v>1101062.0</v>
      </c>
      <c r="F1700" s="115" t="s">
        <v>103</v>
      </c>
      <c r="G1700" s="115" t="s">
        <v>104</v>
      </c>
      <c r="H1700" s="118">
        <v>10.1</v>
      </c>
      <c r="I1700" s="118">
        <v>10.05</v>
      </c>
      <c r="J1700" s="119">
        <f t="shared" si="4"/>
        <v>0.05</v>
      </c>
      <c r="K1700" s="115" t="s">
        <v>6223</v>
      </c>
      <c r="L1700" s="121" t="str">
        <f t="shared" si="5"/>
        <v>PT16084421101062</v>
      </c>
      <c r="M1700" s="219" t="s">
        <v>6224</v>
      </c>
      <c r="N1700" s="122">
        <v>0.049999999999998934</v>
      </c>
      <c r="O1700" s="122"/>
      <c r="P1700" s="119">
        <f t="shared" si="6"/>
        <v>0</v>
      </c>
      <c r="Q1700" s="124"/>
      <c r="R1700" s="124"/>
      <c r="S1700" s="124"/>
      <c r="T1700" s="125"/>
      <c r="U1700" s="126" t="s">
        <v>697</v>
      </c>
      <c r="V1700" s="127" t="s">
        <v>492</v>
      </c>
      <c r="W1700" s="129" t="str">
        <f t="shared" si="7"/>
        <v>Hao hụt</v>
      </c>
      <c r="X1700" s="129" t="str">
        <f t="shared" si="73"/>
        <v/>
      </c>
      <c r="Y1700" s="154" t="s">
        <v>499</v>
      </c>
      <c r="Z1700" s="131" t="s">
        <v>3828</v>
      </c>
      <c r="AA1700" s="124"/>
      <c r="AB1700" s="132"/>
      <c r="AC1700" s="133"/>
      <c r="AD1700" s="134"/>
      <c r="AE1700" s="133"/>
      <c r="AF1700" s="135" t="str">
        <f t="array" ref="AF1700">xlookup($E:$E,'CLV2'!$A:$A,'CLV2'!E:E)</f>
        <v>2.FRUITS</v>
      </c>
      <c r="AG1700" s="135" t="str">
        <f t="shared" si="10"/>
        <v>KG</v>
      </c>
      <c r="AH1700" s="136">
        <f t="shared" si="11"/>
        <v>0.00495049505</v>
      </c>
      <c r="AI1700" s="137">
        <f t="array" ref="AI1700">XLOOKUP(E1700,'Đơn giá'!A:A,'Đơn giá'!D:D)</f>
        <v>23000</v>
      </c>
      <c r="AJ1700" s="138">
        <f t="shared" si="12"/>
        <v>1150</v>
      </c>
      <c r="AK1700" s="138">
        <f t="shared" si="13"/>
        <v>1150</v>
      </c>
      <c r="AL1700" s="138">
        <f t="shared" si="14"/>
        <v>0</v>
      </c>
      <c r="AM1700" s="138">
        <f t="shared" si="15"/>
        <v>0</v>
      </c>
      <c r="AN1700" s="138">
        <f t="shared" si="16"/>
        <v>0</v>
      </c>
      <c r="AO1700" s="139" t="str">
        <f t="array" ref="AO1700">XLOOKUP($D:$D,'DS ST'!$J:$J,'DS ST'!K:K)</f>
        <v>SC009565 - Cao Chánh Tuấn</v>
      </c>
      <c r="AP1700" s="139" t="str">
        <f t="array" ref="AP1700">XLOOKUP($D:$D,'DS ST'!$J:$J,'DS ST'!L:L)</f>
        <v>Võ Thị Huệ</v>
      </c>
      <c r="AQ1700" s="139" t="str">
        <f t="array" ref="AQ1700">XLOOKUP($D:$D,'DS ST'!$J:$J,'DS ST'!M:M)</f>
        <v>HCM 010</v>
      </c>
      <c r="AR1700" s="140"/>
      <c r="AS1700" s="140"/>
      <c r="AT1700" s="135" t="str">
        <f t="array" ref="AT1700">xlookup($E:$E,'CLV2'!$A:$A,'CLV2'!$F:$F)</f>
        <v>3.LOCAL FRUITS</v>
      </c>
      <c r="AU1700" s="135" t="str">
        <f t="array" ref="AU1700">xlookup($E:$E,'CLV2'!$A:$A,'CLV2'!$G:$G)</f>
        <v>4.Chuối</v>
      </c>
      <c r="AV1700" s="142"/>
      <c r="AW1700" s="143"/>
      <c r="AX1700" s="144"/>
    </row>
    <row r="1701" ht="22.5" customHeight="1">
      <c r="A1701" s="113"/>
      <c r="B1701" s="114">
        <v>46237.0</v>
      </c>
      <c r="C1701" s="115" t="s">
        <v>1141</v>
      </c>
      <c r="D1701" s="116" t="str">
        <f>VLOOKUP(C1701,'DS ST'!A:B,2,0)</f>
        <v>PHG</v>
      </c>
      <c r="E1701" s="117">
        <v>1101366.0</v>
      </c>
      <c r="F1701" s="115" t="s">
        <v>1804</v>
      </c>
      <c r="G1701" s="115" t="s">
        <v>104</v>
      </c>
      <c r="H1701" s="118">
        <v>12.1</v>
      </c>
      <c r="I1701" s="118">
        <v>12.055</v>
      </c>
      <c r="J1701" s="119">
        <f t="shared" si="4"/>
        <v>0.045</v>
      </c>
      <c r="K1701" s="115" t="s">
        <v>6223</v>
      </c>
      <c r="L1701" s="121" t="str">
        <f t="shared" si="5"/>
        <v>PT16084421101366</v>
      </c>
      <c r="M1701" s="219" t="s">
        <v>6224</v>
      </c>
      <c r="N1701" s="122">
        <v>0.04499999999999993</v>
      </c>
      <c r="O1701" s="122"/>
      <c r="P1701" s="119">
        <f t="shared" si="6"/>
        <v>0</v>
      </c>
      <c r="Q1701" s="124"/>
      <c r="R1701" s="124"/>
      <c r="S1701" s="124"/>
      <c r="T1701" s="125"/>
      <c r="U1701" s="126" t="s">
        <v>697</v>
      </c>
      <c r="V1701" s="127" t="s">
        <v>492</v>
      </c>
      <c r="W1701" s="129" t="str">
        <f t="shared" si="7"/>
        <v>Hao hụt</v>
      </c>
      <c r="X1701" s="129" t="str">
        <f t="shared" si="73"/>
        <v/>
      </c>
      <c r="Y1701" s="154" t="s">
        <v>499</v>
      </c>
      <c r="Z1701" s="131" t="s">
        <v>3828</v>
      </c>
      <c r="AA1701" s="124"/>
      <c r="AB1701" s="132"/>
      <c r="AC1701" s="133"/>
      <c r="AD1701" s="134"/>
      <c r="AE1701" s="133"/>
      <c r="AF1701" s="135" t="str">
        <f t="array" ref="AF1701">xlookup($E:$E,'CLV2'!$A:$A,'CLV2'!E:E)</f>
        <v>2.VEGETABLES</v>
      </c>
      <c r="AG1701" s="135" t="str">
        <f t="shared" si="10"/>
        <v>KG</v>
      </c>
      <c r="AH1701" s="136">
        <f t="shared" si="11"/>
        <v>0.003719008264</v>
      </c>
      <c r="AI1701" s="137">
        <f t="array" ref="AI1701">XLOOKUP(E1701,'Đơn giá'!A:A,'Đơn giá'!D:D)</f>
        <v>55000</v>
      </c>
      <c r="AJ1701" s="138">
        <f t="shared" si="12"/>
        <v>2475</v>
      </c>
      <c r="AK1701" s="138">
        <f t="shared" si="13"/>
        <v>2475</v>
      </c>
      <c r="AL1701" s="138">
        <f t="shared" si="14"/>
        <v>0</v>
      </c>
      <c r="AM1701" s="138">
        <f t="shared" si="15"/>
        <v>0</v>
      </c>
      <c r="AN1701" s="138">
        <f t="shared" si="16"/>
        <v>0</v>
      </c>
      <c r="AO1701" s="139" t="str">
        <f t="array" ref="AO1701">XLOOKUP($D:$D,'DS ST'!$J:$J,'DS ST'!K:K)</f>
        <v>SC009565 - Cao Chánh Tuấn</v>
      </c>
      <c r="AP1701" s="139" t="str">
        <f t="array" ref="AP1701">XLOOKUP($D:$D,'DS ST'!$J:$J,'DS ST'!L:L)</f>
        <v>Võ Thị Huệ</v>
      </c>
      <c r="AQ1701" s="139" t="str">
        <f t="array" ref="AQ1701">XLOOKUP($D:$D,'DS ST'!$J:$J,'DS ST'!M:M)</f>
        <v>HCM 010</v>
      </c>
      <c r="AR1701" s="140"/>
      <c r="AS1701" s="140"/>
      <c r="AT1701" s="135" t="str">
        <f t="array" ref="AT1701">xlookup($E:$E,'CLV2'!$A:$A,'CLV2'!$F:$F)</f>
        <v>3.LEAFY VEGGIES</v>
      </c>
      <c r="AU1701" s="135" t="str">
        <f t="array" ref="AU1701">xlookup($E:$E,'CLV2'!$A:$A,'CLV2'!$G:$G)</f>
        <v>4.Rau Ăn Bông</v>
      </c>
      <c r="AV1701" s="142"/>
      <c r="AW1701" s="143"/>
      <c r="AX1701" s="144"/>
    </row>
    <row r="1702" ht="22.5" customHeight="1">
      <c r="A1702" s="113"/>
      <c r="B1702" s="114">
        <v>46237.0</v>
      </c>
      <c r="C1702" s="115" t="s">
        <v>1141</v>
      </c>
      <c r="D1702" s="116" t="str">
        <f>VLOOKUP(C1702,'DS ST'!A:B,2,0)</f>
        <v>PHG</v>
      </c>
      <c r="E1702" s="117">
        <v>1101812.0</v>
      </c>
      <c r="F1702" s="115" t="s">
        <v>1177</v>
      </c>
      <c r="G1702" s="115" t="s">
        <v>104</v>
      </c>
      <c r="H1702" s="118">
        <v>14.8</v>
      </c>
      <c r="I1702" s="118">
        <v>14.765</v>
      </c>
      <c r="J1702" s="119">
        <f t="shared" si="4"/>
        <v>0.035</v>
      </c>
      <c r="K1702" s="115" t="s">
        <v>6223</v>
      </c>
      <c r="L1702" s="121" t="str">
        <f t="shared" si="5"/>
        <v>PT16084421101812</v>
      </c>
      <c r="M1702" s="219" t="s">
        <v>6224</v>
      </c>
      <c r="N1702" s="122">
        <v>0.03500000000000014</v>
      </c>
      <c r="O1702" s="122"/>
      <c r="P1702" s="119">
        <f t="shared" si="6"/>
        <v>0</v>
      </c>
      <c r="Q1702" s="124"/>
      <c r="R1702" s="124"/>
      <c r="S1702" s="124"/>
      <c r="T1702" s="125"/>
      <c r="U1702" s="126" t="s">
        <v>697</v>
      </c>
      <c r="V1702" s="127" t="s">
        <v>492</v>
      </c>
      <c r="W1702" s="129" t="str">
        <f t="shared" si="7"/>
        <v>Hao hụt</v>
      </c>
      <c r="X1702" s="129" t="str">
        <f t="shared" si="73"/>
        <v/>
      </c>
      <c r="Y1702" s="154" t="s">
        <v>499</v>
      </c>
      <c r="Z1702" s="131" t="s">
        <v>3828</v>
      </c>
      <c r="AA1702" s="124"/>
      <c r="AB1702" s="132"/>
      <c r="AC1702" s="133"/>
      <c r="AD1702" s="134"/>
      <c r="AE1702" s="133"/>
      <c r="AF1702" s="135" t="str">
        <f t="array" ref="AF1702">xlookup($E:$E,'CLV2'!$A:$A,'CLV2'!E:E)</f>
        <v>2.FRUITS</v>
      </c>
      <c r="AG1702" s="135" t="str">
        <f t="shared" si="10"/>
        <v>KG</v>
      </c>
      <c r="AH1702" s="136">
        <f t="shared" si="11"/>
        <v>0.002364864865</v>
      </c>
      <c r="AI1702" s="137">
        <f t="array" ref="AI1702">XLOOKUP(E1702,'Đơn giá'!A:A,'Đơn giá'!D:D)</f>
        <v>23000</v>
      </c>
      <c r="AJ1702" s="138">
        <f t="shared" si="12"/>
        <v>805</v>
      </c>
      <c r="AK1702" s="138">
        <f t="shared" si="13"/>
        <v>805</v>
      </c>
      <c r="AL1702" s="138">
        <f t="shared" si="14"/>
        <v>0</v>
      </c>
      <c r="AM1702" s="138">
        <f t="shared" si="15"/>
        <v>0</v>
      </c>
      <c r="AN1702" s="138">
        <f t="shared" si="16"/>
        <v>0</v>
      </c>
      <c r="AO1702" s="139" t="str">
        <f t="array" ref="AO1702">XLOOKUP($D:$D,'DS ST'!$J:$J,'DS ST'!K:K)</f>
        <v>SC009565 - Cao Chánh Tuấn</v>
      </c>
      <c r="AP1702" s="139" t="str">
        <f t="array" ref="AP1702">XLOOKUP($D:$D,'DS ST'!$J:$J,'DS ST'!L:L)</f>
        <v>Võ Thị Huệ</v>
      </c>
      <c r="AQ1702" s="139" t="str">
        <f t="array" ref="AQ1702">XLOOKUP($D:$D,'DS ST'!$J:$J,'DS ST'!M:M)</f>
        <v>HCM 010</v>
      </c>
      <c r="AR1702" s="140"/>
      <c r="AS1702" s="140"/>
      <c r="AT1702" s="135" t="str">
        <f t="array" ref="AT1702">xlookup($E:$E,'CLV2'!$A:$A,'CLV2'!$F:$F)</f>
        <v>3.LOCAL FRUITS</v>
      </c>
      <c r="AU1702" s="135" t="str">
        <f t="array" ref="AU1702">xlookup($E:$E,'CLV2'!$A:$A,'CLV2'!$G:$G)</f>
        <v>4.Dưa Hấu</v>
      </c>
      <c r="AV1702" s="142"/>
      <c r="AW1702" s="143"/>
      <c r="AX1702" s="144"/>
    </row>
    <row r="1703" ht="22.5" customHeight="1">
      <c r="A1703" s="113"/>
      <c r="B1703" s="114">
        <v>46237.0</v>
      </c>
      <c r="C1703" s="115" t="s">
        <v>1141</v>
      </c>
      <c r="D1703" s="116" t="str">
        <f>VLOOKUP(C1703,'DS ST'!A:B,2,0)</f>
        <v>PHG</v>
      </c>
      <c r="E1703" s="117">
        <v>1101941.0</v>
      </c>
      <c r="F1703" s="115" t="s">
        <v>1822</v>
      </c>
      <c r="G1703" s="115" t="s">
        <v>104</v>
      </c>
      <c r="H1703" s="118">
        <v>12.0</v>
      </c>
      <c r="I1703" s="118">
        <v>11.945</v>
      </c>
      <c r="J1703" s="119">
        <f t="shared" si="4"/>
        <v>0.055</v>
      </c>
      <c r="K1703" s="115" t="s">
        <v>6223</v>
      </c>
      <c r="L1703" s="121" t="str">
        <f t="shared" si="5"/>
        <v>PT16084421101941</v>
      </c>
      <c r="M1703" s="219" t="s">
        <v>6224</v>
      </c>
      <c r="N1703" s="122">
        <v>0.054999999999999716</v>
      </c>
      <c r="O1703" s="122"/>
      <c r="P1703" s="119">
        <f t="shared" si="6"/>
        <v>0</v>
      </c>
      <c r="Q1703" s="124"/>
      <c r="R1703" s="124"/>
      <c r="S1703" s="124"/>
      <c r="T1703" s="125"/>
      <c r="U1703" s="126" t="s">
        <v>697</v>
      </c>
      <c r="V1703" s="127" t="s">
        <v>492</v>
      </c>
      <c r="W1703" s="129" t="str">
        <f t="shared" si="7"/>
        <v>Hao hụt</v>
      </c>
      <c r="X1703" s="129" t="str">
        <f t="shared" si="73"/>
        <v/>
      </c>
      <c r="Y1703" s="154" t="s">
        <v>499</v>
      </c>
      <c r="Z1703" s="131" t="s">
        <v>3828</v>
      </c>
      <c r="AA1703" s="124"/>
      <c r="AB1703" s="132"/>
      <c r="AC1703" s="133"/>
      <c r="AD1703" s="134"/>
      <c r="AE1703" s="133"/>
      <c r="AF1703" s="135" t="str">
        <f t="array" ref="AF1703">xlookup($E:$E,'CLV2'!$A:$A,'CLV2'!E:E)</f>
        <v>2.FRUITS</v>
      </c>
      <c r="AG1703" s="135" t="str">
        <f t="shared" si="10"/>
        <v>KG</v>
      </c>
      <c r="AH1703" s="136">
        <f t="shared" si="11"/>
        <v>0.004583333333</v>
      </c>
      <c r="AI1703" s="137">
        <f t="array" ref="AI1703">XLOOKUP(E1703,'Đơn giá'!A:A,'Đơn giá'!D:D)</f>
        <v>44000</v>
      </c>
      <c r="AJ1703" s="138">
        <f t="shared" si="12"/>
        <v>2420</v>
      </c>
      <c r="AK1703" s="138">
        <f t="shared" si="13"/>
        <v>2420</v>
      </c>
      <c r="AL1703" s="138">
        <f t="shared" si="14"/>
        <v>0</v>
      </c>
      <c r="AM1703" s="138">
        <f t="shared" si="15"/>
        <v>0</v>
      </c>
      <c r="AN1703" s="138">
        <f t="shared" si="16"/>
        <v>0</v>
      </c>
      <c r="AO1703" s="139" t="str">
        <f t="array" ref="AO1703">XLOOKUP($D:$D,'DS ST'!$J:$J,'DS ST'!K:K)</f>
        <v>SC009565 - Cao Chánh Tuấn</v>
      </c>
      <c r="AP1703" s="139" t="str">
        <f t="array" ref="AP1703">XLOOKUP($D:$D,'DS ST'!$J:$J,'DS ST'!L:L)</f>
        <v>Võ Thị Huệ</v>
      </c>
      <c r="AQ1703" s="139" t="str">
        <f t="array" ref="AQ1703">XLOOKUP($D:$D,'DS ST'!$J:$J,'DS ST'!M:M)</f>
        <v>HCM 010</v>
      </c>
      <c r="AR1703" s="140"/>
      <c r="AS1703" s="140"/>
      <c r="AT1703" s="135" t="str">
        <f t="array" ref="AT1703">xlookup($E:$E,'CLV2'!$A:$A,'CLV2'!$F:$F)</f>
        <v>3.LOCAL FRUITS</v>
      </c>
      <c r="AU1703" s="135" t="str">
        <f t="array" ref="AU1703">xlookup($E:$E,'CLV2'!$A:$A,'CLV2'!$G:$G)</f>
        <v>4.Dưa Lưới</v>
      </c>
      <c r="AV1703" s="142"/>
      <c r="AW1703" s="143"/>
      <c r="AX1703" s="144"/>
    </row>
    <row r="1704" ht="22.5" customHeight="1">
      <c r="A1704" s="113"/>
      <c r="B1704" s="114">
        <v>46237.0</v>
      </c>
      <c r="C1704" s="115" t="s">
        <v>1141</v>
      </c>
      <c r="D1704" s="116" t="str">
        <f>VLOOKUP(C1704,'DS ST'!A:B,2,0)</f>
        <v>PHG</v>
      </c>
      <c r="E1704" s="117">
        <v>1101992.0</v>
      </c>
      <c r="F1704" s="115" t="s">
        <v>1193</v>
      </c>
      <c r="G1704" s="115" t="s">
        <v>104</v>
      </c>
      <c r="H1704" s="118">
        <v>3.0</v>
      </c>
      <c r="I1704" s="118">
        <v>2.995</v>
      </c>
      <c r="J1704" s="119">
        <f t="shared" si="4"/>
        <v>0.005</v>
      </c>
      <c r="K1704" s="115" t="s">
        <v>6223</v>
      </c>
      <c r="L1704" s="121" t="str">
        <f t="shared" si="5"/>
        <v>PT16084421101992</v>
      </c>
      <c r="M1704" s="219" t="s">
        <v>6224</v>
      </c>
      <c r="N1704" s="122">
        <v>0.004999999999999893</v>
      </c>
      <c r="O1704" s="122"/>
      <c r="P1704" s="119">
        <f t="shared" si="6"/>
        <v>0</v>
      </c>
      <c r="Q1704" s="124"/>
      <c r="R1704" s="124"/>
      <c r="S1704" s="124"/>
      <c r="T1704" s="125"/>
      <c r="U1704" s="126" t="s">
        <v>697</v>
      </c>
      <c r="V1704" s="127" t="s">
        <v>492</v>
      </c>
      <c r="W1704" s="129" t="str">
        <f t="shared" si="7"/>
        <v>Hao hụt</v>
      </c>
      <c r="X1704" s="129" t="str">
        <f t="shared" si="73"/>
        <v/>
      </c>
      <c r="Y1704" s="154" t="s">
        <v>499</v>
      </c>
      <c r="Z1704" s="131" t="s">
        <v>3828</v>
      </c>
      <c r="AA1704" s="124"/>
      <c r="AB1704" s="132"/>
      <c r="AC1704" s="133"/>
      <c r="AD1704" s="134"/>
      <c r="AE1704" s="133"/>
      <c r="AF1704" s="135" t="str">
        <f t="array" ref="AF1704">xlookup($E:$E,'CLV2'!$A:$A,'CLV2'!E:E)</f>
        <v>2.FRUITS</v>
      </c>
      <c r="AG1704" s="135" t="str">
        <f t="shared" si="10"/>
        <v>KG</v>
      </c>
      <c r="AH1704" s="136">
        <f t="shared" si="11"/>
        <v>0.001666666667</v>
      </c>
      <c r="AI1704" s="137">
        <f t="array" ref="AI1704">XLOOKUP(E1704,'Đơn giá'!A:A,'Đơn giá'!D:D)</f>
        <v>37000</v>
      </c>
      <c r="AJ1704" s="138">
        <f t="shared" si="12"/>
        <v>185</v>
      </c>
      <c r="AK1704" s="138">
        <f t="shared" si="13"/>
        <v>185</v>
      </c>
      <c r="AL1704" s="138">
        <f t="shared" si="14"/>
        <v>0</v>
      </c>
      <c r="AM1704" s="138">
        <f t="shared" si="15"/>
        <v>0</v>
      </c>
      <c r="AN1704" s="138">
        <f t="shared" si="16"/>
        <v>0</v>
      </c>
      <c r="AO1704" s="139" t="str">
        <f t="array" ref="AO1704">XLOOKUP($D:$D,'DS ST'!$J:$J,'DS ST'!K:K)</f>
        <v>SC009565 - Cao Chánh Tuấn</v>
      </c>
      <c r="AP1704" s="139" t="str">
        <f t="array" ref="AP1704">XLOOKUP($D:$D,'DS ST'!$J:$J,'DS ST'!L:L)</f>
        <v>Võ Thị Huệ</v>
      </c>
      <c r="AQ1704" s="139" t="str">
        <f t="array" ref="AQ1704">XLOOKUP($D:$D,'DS ST'!$J:$J,'DS ST'!M:M)</f>
        <v>HCM 010</v>
      </c>
      <c r="AR1704" s="140"/>
      <c r="AS1704" s="140"/>
      <c r="AT1704" s="135" t="str">
        <f t="array" ref="AT1704">xlookup($E:$E,'CLV2'!$A:$A,'CLV2'!$F:$F)</f>
        <v>3.LOCAL FRUITS</v>
      </c>
      <c r="AU1704" s="135" t="str">
        <f t="array" ref="AU1704">xlookup($E:$E,'CLV2'!$A:$A,'CLV2'!$G:$G)</f>
        <v>4.Xoài</v>
      </c>
      <c r="AV1704" s="142"/>
      <c r="AW1704" s="143"/>
      <c r="AX1704" s="144"/>
    </row>
    <row r="1705" ht="22.5" customHeight="1">
      <c r="A1705" s="113"/>
      <c r="B1705" s="114">
        <v>46237.0</v>
      </c>
      <c r="C1705" s="115" t="s">
        <v>1141</v>
      </c>
      <c r="D1705" s="116" t="str">
        <f>VLOOKUP(C1705,'DS ST'!A:B,2,0)</f>
        <v>PHG</v>
      </c>
      <c r="E1705" s="117">
        <v>1102981.0</v>
      </c>
      <c r="F1705" s="115" t="s">
        <v>5260</v>
      </c>
      <c r="G1705" s="115" t="s">
        <v>104</v>
      </c>
      <c r="H1705" s="118">
        <v>3.1</v>
      </c>
      <c r="I1705" s="118">
        <v>3.075</v>
      </c>
      <c r="J1705" s="119">
        <f t="shared" si="4"/>
        <v>0.025</v>
      </c>
      <c r="K1705" s="115" t="s">
        <v>6223</v>
      </c>
      <c r="L1705" s="121" t="str">
        <f t="shared" si="5"/>
        <v>PT16084421102981</v>
      </c>
      <c r="M1705" s="219" t="s">
        <v>6224</v>
      </c>
      <c r="N1705" s="122">
        <v>0.02499999999999991</v>
      </c>
      <c r="O1705" s="122"/>
      <c r="P1705" s="119">
        <f t="shared" si="6"/>
        <v>0</v>
      </c>
      <c r="Q1705" s="124"/>
      <c r="R1705" s="124"/>
      <c r="S1705" s="124"/>
      <c r="T1705" s="125"/>
      <c r="U1705" s="126" t="s">
        <v>697</v>
      </c>
      <c r="V1705" s="127" t="s">
        <v>492</v>
      </c>
      <c r="W1705" s="129" t="str">
        <f t="shared" si="7"/>
        <v>Hao hụt</v>
      </c>
      <c r="X1705" s="129" t="str">
        <f t="shared" si="73"/>
        <v/>
      </c>
      <c r="Y1705" s="154" t="s">
        <v>499</v>
      </c>
      <c r="Z1705" s="131" t="s">
        <v>3828</v>
      </c>
      <c r="AA1705" s="124"/>
      <c r="AB1705" s="132"/>
      <c r="AC1705" s="133"/>
      <c r="AD1705" s="134"/>
      <c r="AE1705" s="133"/>
      <c r="AF1705" s="135" t="str">
        <f t="array" ref="AF1705">xlookup($E:$E,'CLV2'!$A:$A,'CLV2'!E:E)</f>
        <v>2.FRUITS</v>
      </c>
      <c r="AG1705" s="135" t="str">
        <f t="shared" si="10"/>
        <v>KG</v>
      </c>
      <c r="AH1705" s="136">
        <f t="shared" si="11"/>
        <v>0.008064516129</v>
      </c>
      <c r="AI1705" s="137" t="str">
        <f t="array" ref="AI1705">XLOOKUP(E1705,'Đơn giá'!A:A,'Đơn giá'!D:D)</f>
        <v>#N/A</v>
      </c>
      <c r="AJ1705" s="138" t="str">
        <f t="shared" si="12"/>
        <v>#N/A</v>
      </c>
      <c r="AK1705" s="138" t="str">
        <f t="shared" si="13"/>
        <v>#N/A</v>
      </c>
      <c r="AL1705" s="138">
        <f t="shared" si="14"/>
        <v>0</v>
      </c>
      <c r="AM1705" s="138" t="str">
        <f t="shared" si="15"/>
        <v>#N/A</v>
      </c>
      <c r="AN1705" s="138">
        <f t="shared" si="16"/>
        <v>0</v>
      </c>
      <c r="AO1705" s="139" t="str">
        <f t="array" ref="AO1705">XLOOKUP($D:$D,'DS ST'!$J:$J,'DS ST'!K:K)</f>
        <v>SC009565 - Cao Chánh Tuấn</v>
      </c>
      <c r="AP1705" s="139" t="str">
        <f t="array" ref="AP1705">XLOOKUP($D:$D,'DS ST'!$J:$J,'DS ST'!L:L)</f>
        <v>Võ Thị Huệ</v>
      </c>
      <c r="AQ1705" s="139" t="str">
        <f t="array" ref="AQ1705">XLOOKUP($D:$D,'DS ST'!$J:$J,'DS ST'!M:M)</f>
        <v>HCM 010</v>
      </c>
      <c r="AR1705" s="140"/>
      <c r="AS1705" s="140"/>
      <c r="AT1705" s="135" t="str">
        <f t="array" ref="AT1705">xlookup($E:$E,'CLV2'!$A:$A,'CLV2'!$F:$F)</f>
        <v>3.LOCAL FRUITS</v>
      </c>
      <c r="AU1705" s="135" t="str">
        <f t="array" ref="AU1705">xlookup($E:$E,'CLV2'!$A:$A,'CLV2'!$G:$G)</f>
        <v>4.Bơ</v>
      </c>
      <c r="AV1705" s="142"/>
      <c r="AW1705" s="143"/>
      <c r="AX1705" s="144"/>
    </row>
    <row r="1706" ht="22.5" customHeight="1">
      <c r="A1706" s="113"/>
      <c r="B1706" s="114">
        <v>46237.0</v>
      </c>
      <c r="C1706" s="115" t="s">
        <v>1141</v>
      </c>
      <c r="D1706" s="116" t="str">
        <f>VLOOKUP(C1706,'DS ST'!A:B,2,0)</f>
        <v>PHG</v>
      </c>
      <c r="E1706" s="117">
        <v>8.936148071195E12</v>
      </c>
      <c r="F1706" s="115" t="s">
        <v>3905</v>
      </c>
      <c r="G1706" s="115" t="s">
        <v>29</v>
      </c>
      <c r="H1706" s="118">
        <v>1.0</v>
      </c>
      <c r="I1706" s="118">
        <v>0.0</v>
      </c>
      <c r="J1706" s="119">
        <f t="shared" si="4"/>
        <v>1</v>
      </c>
      <c r="K1706" s="115" t="s">
        <v>6223</v>
      </c>
      <c r="L1706" s="121" t="str">
        <f t="shared" si="5"/>
        <v>PT16084428936148071195</v>
      </c>
      <c r="M1706" s="219" t="s">
        <v>6224</v>
      </c>
      <c r="N1706" s="122"/>
      <c r="O1706" s="122"/>
      <c r="P1706" s="119">
        <f t="shared" si="6"/>
        <v>1</v>
      </c>
      <c r="Q1706" s="124"/>
      <c r="R1706" s="124"/>
      <c r="S1706" s="124"/>
      <c r="T1706" s="125"/>
      <c r="U1706" s="126" t="s">
        <v>697</v>
      </c>
      <c r="V1706" s="127" t="s">
        <v>1500</v>
      </c>
      <c r="W1706" s="129" t="str">
        <f t="shared" si="7"/>
        <v/>
      </c>
      <c r="X1706" s="129" t="str">
        <f t="shared" si="73"/>
        <v/>
      </c>
      <c r="Y1706" s="130" t="str">
        <f>IF(N(P1706)&lt;=0,"",IF(OR(T1706="Hình KDB",T1706="Hình tele",ISNUMBER(SEARCH("Hình KDB",T1706)),ISNUMBER(SEARCH("Hình tele",T1706)),ISNUMBER(SEARCH("sai code",T1706)),ISNUMBER(SEARCH("Thiếu kiện",U1706))),"Kho rau",IF(AND(T1706&lt;&gt;"Hình KDB",T1706&lt;&gt;"Hình tele"),"Chưa xác định",IF(N(O1706)&gt;0,IF(OR(T1706="Hình KDB",T1706="Hình tele",ISNUMBER(SEARCH("Hình KDB",T1706)),ISNUMBER(SEARCH("Hình tele",T1706)),ISNUMBER(SEARCH("sai code",T1706)),ISNUMBER(SEARCH("Thiếu kiện",U1706))),"Kho rau","Chưa xác định"),IF(OR(T1706="Hình KDB",T1706="Hình tele",ISNUMBER(SEARCH("Hình KDB",T1706)),ISNUMBER(SEARCH("Hình tele",T1706)),ISNUMBER(SEARCH("sai code",T1706)),ISNUMBER(SEARCH("Thiếu kiện",U1706))),"Kho rau",IF(V1706="Chưa xác định","Chưa xác định",IF(OR(V1706="DC giao thiếu",V1706="TX giao thiếu kiện",V1706="Hàng không đạt CL"),"Kho rau","")))))))</f>
        <v>Chưa xác định</v>
      </c>
      <c r="Z1706" s="131" t="s">
        <v>3828</v>
      </c>
      <c r="AA1706" s="124"/>
      <c r="AB1706" s="132"/>
      <c r="AC1706" s="133"/>
      <c r="AD1706" s="134"/>
      <c r="AE1706" s="133"/>
      <c r="AF1706" s="135" t="str">
        <f t="array" ref="AF1706">xlookup($E:$E,'CLV2'!$A:$A,'CLV2'!E:E)</f>
        <v>2.VEGETABLES</v>
      </c>
      <c r="AG1706" s="135" t="str">
        <f t="shared" si="10"/>
        <v>Pack</v>
      </c>
      <c r="AH1706" s="136">
        <f t="shared" si="11"/>
        <v>1</v>
      </c>
      <c r="AI1706" s="137">
        <f t="array" ref="AI1706">XLOOKUP(E1706,'Đơn giá'!A:A,'Đơn giá'!D:D)</f>
        <v>34000</v>
      </c>
      <c r="AJ1706" s="138">
        <f t="shared" si="12"/>
        <v>34000</v>
      </c>
      <c r="AK1706" s="138">
        <f t="shared" si="13"/>
        <v>0</v>
      </c>
      <c r="AL1706" s="138">
        <f t="shared" si="14"/>
        <v>0</v>
      </c>
      <c r="AM1706" s="138">
        <f t="shared" si="15"/>
        <v>0</v>
      </c>
      <c r="AN1706" s="138">
        <f t="shared" si="16"/>
        <v>34000</v>
      </c>
      <c r="AO1706" s="139" t="str">
        <f t="array" ref="AO1706">XLOOKUP($D:$D,'DS ST'!$J:$J,'DS ST'!K:K)</f>
        <v>SC009565 - Cao Chánh Tuấn</v>
      </c>
      <c r="AP1706" s="139" t="str">
        <f t="array" ref="AP1706">XLOOKUP($D:$D,'DS ST'!$J:$J,'DS ST'!L:L)</f>
        <v>Võ Thị Huệ</v>
      </c>
      <c r="AQ1706" s="139" t="str">
        <f t="array" ref="AQ1706">XLOOKUP($D:$D,'DS ST'!$J:$J,'DS ST'!M:M)</f>
        <v>HCM 010</v>
      </c>
      <c r="AR1706" s="140"/>
      <c r="AS1706" s="140"/>
      <c r="AT1706" s="135" t="str">
        <f t="array" ref="AT1706">xlookup($E:$E,'CLV2'!$A:$A,'CLV2'!$F:$F)</f>
        <v>3.HERBS</v>
      </c>
      <c r="AU1706" s="135" t="str">
        <f t="array" ref="AU1706">xlookup($E:$E,'CLV2'!$A:$A,'CLV2'!$G:$G)</f>
        <v>4.Hành, Tỏi</v>
      </c>
      <c r="AV1706" s="142"/>
      <c r="AW1706" s="143"/>
      <c r="AX1706" s="144"/>
    </row>
    <row r="1707" ht="22.5" customHeight="1">
      <c r="A1707" s="113"/>
      <c r="B1707" s="114">
        <v>46237.0</v>
      </c>
      <c r="C1707" s="115" t="s">
        <v>469</v>
      </c>
      <c r="D1707" s="116" t="str">
        <f>VLOOKUP(C1707,'DS ST'!A:B,2,0)</f>
        <v>A150</v>
      </c>
      <c r="E1707" s="117">
        <v>1101062.0</v>
      </c>
      <c r="F1707" s="115" t="s">
        <v>103</v>
      </c>
      <c r="G1707" s="115" t="s">
        <v>104</v>
      </c>
      <c r="H1707" s="118">
        <v>10.1</v>
      </c>
      <c r="I1707" s="118">
        <v>10.0</v>
      </c>
      <c r="J1707" s="119">
        <f t="shared" si="4"/>
        <v>0.1</v>
      </c>
      <c r="K1707" s="115" t="s">
        <v>6225</v>
      </c>
      <c r="L1707" s="121" t="str">
        <f t="shared" si="5"/>
        <v>PT16084411101062</v>
      </c>
      <c r="M1707" s="219" t="s">
        <v>6226</v>
      </c>
      <c r="N1707" s="122">
        <v>0.09999999999999964</v>
      </c>
      <c r="O1707" s="122"/>
      <c r="P1707" s="119">
        <f t="shared" si="6"/>
        <v>0</v>
      </c>
      <c r="Q1707" s="124"/>
      <c r="R1707" s="124"/>
      <c r="S1707" s="124"/>
      <c r="T1707" s="125"/>
      <c r="U1707" s="126" t="s">
        <v>697</v>
      </c>
      <c r="V1707" s="127" t="s">
        <v>492</v>
      </c>
      <c r="W1707" s="129" t="str">
        <f t="shared" si="7"/>
        <v>Hao hụt</v>
      </c>
      <c r="X1707" s="129" t="str">
        <f t="shared" si="73"/>
        <v/>
      </c>
      <c r="Y1707" s="154" t="s">
        <v>499</v>
      </c>
      <c r="Z1707" s="131" t="s">
        <v>3828</v>
      </c>
      <c r="AA1707" s="124"/>
      <c r="AB1707" s="132"/>
      <c r="AC1707" s="133"/>
      <c r="AD1707" s="134"/>
      <c r="AE1707" s="133"/>
      <c r="AF1707" s="135" t="str">
        <f t="array" ref="AF1707">xlookup($E:$E,'CLV2'!$A:$A,'CLV2'!E:E)</f>
        <v>2.FRUITS</v>
      </c>
      <c r="AG1707" s="135" t="str">
        <f t="shared" si="10"/>
        <v>KG</v>
      </c>
      <c r="AH1707" s="136">
        <f t="shared" si="11"/>
        <v>0.009900990099</v>
      </c>
      <c r="AI1707" s="137">
        <f t="array" ref="AI1707">XLOOKUP(E1707,'Đơn giá'!A:A,'Đơn giá'!D:D)</f>
        <v>23000</v>
      </c>
      <c r="AJ1707" s="138">
        <f t="shared" si="12"/>
        <v>2300</v>
      </c>
      <c r="AK1707" s="138">
        <f t="shared" si="13"/>
        <v>2300</v>
      </c>
      <c r="AL1707" s="138">
        <f t="shared" si="14"/>
        <v>0</v>
      </c>
      <c r="AM1707" s="138">
        <f t="shared" si="15"/>
        <v>0</v>
      </c>
      <c r="AN1707" s="138">
        <f t="shared" si="16"/>
        <v>0</v>
      </c>
      <c r="AO1707" s="139" t="str">
        <f t="array" ref="AO1707">XLOOKUP($D:$D,'DS ST'!$J:$J,'DS ST'!K:K)</f>
        <v>SC005141 - Phạm Duy</v>
      </c>
      <c r="AP1707" s="139" t="str">
        <f t="array" ref="AP1707">XLOOKUP($D:$D,'DS ST'!$J:$J,'DS ST'!L:L)</f>
        <v>Võ Thị Huệ</v>
      </c>
      <c r="AQ1707" s="139" t="str">
        <f t="array" ref="AQ1707">XLOOKUP($D:$D,'DS ST'!$J:$J,'DS ST'!M:M)</f>
        <v>HCM 024</v>
      </c>
      <c r="AR1707" s="140"/>
      <c r="AS1707" s="140"/>
      <c r="AT1707" s="135" t="str">
        <f t="array" ref="AT1707">xlookup($E:$E,'CLV2'!$A:$A,'CLV2'!$F:$F)</f>
        <v>3.LOCAL FRUITS</v>
      </c>
      <c r="AU1707" s="135" t="str">
        <f t="array" ref="AU1707">xlookup($E:$E,'CLV2'!$A:$A,'CLV2'!$G:$G)</f>
        <v>4.Chuối</v>
      </c>
      <c r="AV1707" s="142"/>
      <c r="AW1707" s="143"/>
      <c r="AX1707" s="144"/>
    </row>
    <row r="1708" ht="22.5" customHeight="1">
      <c r="A1708" s="113"/>
      <c r="B1708" s="114">
        <v>46237.0</v>
      </c>
      <c r="C1708" s="115" t="s">
        <v>469</v>
      </c>
      <c r="D1708" s="116" t="str">
        <f>VLOOKUP(C1708,'DS ST'!A:B,2,0)</f>
        <v>A150</v>
      </c>
      <c r="E1708" s="117">
        <v>1101302.0</v>
      </c>
      <c r="F1708" s="115" t="s">
        <v>944</v>
      </c>
      <c r="G1708" s="115" t="s">
        <v>104</v>
      </c>
      <c r="H1708" s="118">
        <v>24.0</v>
      </c>
      <c r="I1708" s="118">
        <v>23.86</v>
      </c>
      <c r="J1708" s="119">
        <f t="shared" si="4"/>
        <v>0.14</v>
      </c>
      <c r="K1708" s="115" t="s">
        <v>6225</v>
      </c>
      <c r="L1708" s="121" t="str">
        <f t="shared" si="5"/>
        <v>PT16084411101302</v>
      </c>
      <c r="M1708" s="219" t="s">
        <v>6226</v>
      </c>
      <c r="N1708" s="122">
        <v>0.14000000000000057</v>
      </c>
      <c r="O1708" s="122"/>
      <c r="P1708" s="119">
        <f t="shared" si="6"/>
        <v>0</v>
      </c>
      <c r="Q1708" s="124"/>
      <c r="R1708" s="124"/>
      <c r="S1708" s="124"/>
      <c r="T1708" s="125"/>
      <c r="U1708" s="126" t="s">
        <v>697</v>
      </c>
      <c r="V1708" s="127" t="s">
        <v>492</v>
      </c>
      <c r="W1708" s="129" t="str">
        <f t="shared" si="7"/>
        <v>Hao hụt</v>
      </c>
      <c r="X1708" s="129" t="str">
        <f t="shared" si="73"/>
        <v/>
      </c>
      <c r="Y1708" s="154" t="s">
        <v>499</v>
      </c>
      <c r="Z1708" s="131" t="s">
        <v>3828</v>
      </c>
      <c r="AA1708" s="124"/>
      <c r="AB1708" s="132"/>
      <c r="AC1708" s="133"/>
      <c r="AD1708" s="134"/>
      <c r="AE1708" s="133"/>
      <c r="AF1708" s="135" t="str">
        <f t="array" ref="AF1708">xlookup($E:$E,'CLV2'!$A:$A,'CLV2'!E:E)</f>
        <v>2.FRUITS</v>
      </c>
      <c r="AG1708" s="135" t="str">
        <f t="shared" si="10"/>
        <v>KG</v>
      </c>
      <c r="AH1708" s="136">
        <f t="shared" si="11"/>
        <v>0.005833333333</v>
      </c>
      <c r="AI1708" s="137">
        <f t="array" ref="AI1708">XLOOKUP(E1708,'Đơn giá'!A:A,'Đơn giá'!D:D)</f>
        <v>17500</v>
      </c>
      <c r="AJ1708" s="138">
        <f t="shared" si="12"/>
        <v>2450</v>
      </c>
      <c r="AK1708" s="138">
        <f t="shared" si="13"/>
        <v>2450</v>
      </c>
      <c r="AL1708" s="138">
        <f t="shared" si="14"/>
        <v>0</v>
      </c>
      <c r="AM1708" s="138">
        <f t="shared" si="15"/>
        <v>0</v>
      </c>
      <c r="AN1708" s="138">
        <f t="shared" si="16"/>
        <v>0</v>
      </c>
      <c r="AO1708" s="139" t="str">
        <f t="array" ref="AO1708">XLOOKUP($D:$D,'DS ST'!$J:$J,'DS ST'!K:K)</f>
        <v>SC005141 - Phạm Duy</v>
      </c>
      <c r="AP1708" s="139" t="str">
        <f t="array" ref="AP1708">XLOOKUP($D:$D,'DS ST'!$J:$J,'DS ST'!L:L)</f>
        <v>Võ Thị Huệ</v>
      </c>
      <c r="AQ1708" s="139" t="str">
        <f t="array" ref="AQ1708">XLOOKUP($D:$D,'DS ST'!$J:$J,'DS ST'!M:M)</f>
        <v>HCM 024</v>
      </c>
      <c r="AR1708" s="140"/>
      <c r="AS1708" s="140"/>
      <c r="AT1708" s="135" t="str">
        <f t="array" ref="AT1708">xlookup($E:$E,'CLV2'!$A:$A,'CLV2'!$F:$F)</f>
        <v>3.LOCAL FRUITS</v>
      </c>
      <c r="AU1708" s="135" t="str">
        <f t="array" ref="AU1708">xlookup($E:$E,'CLV2'!$A:$A,'CLV2'!$G:$G)</f>
        <v>4.Chuối</v>
      </c>
      <c r="AV1708" s="142"/>
      <c r="AW1708" s="143"/>
      <c r="AX1708" s="144"/>
    </row>
    <row r="1709" ht="22.5" customHeight="1">
      <c r="A1709" s="113"/>
      <c r="B1709" s="114">
        <v>46237.0</v>
      </c>
      <c r="C1709" s="115" t="s">
        <v>469</v>
      </c>
      <c r="D1709" s="116" t="str">
        <f>VLOOKUP(C1709,'DS ST'!A:B,2,0)</f>
        <v>A150</v>
      </c>
      <c r="E1709" s="117">
        <v>1101318.0</v>
      </c>
      <c r="F1709" s="115" t="s">
        <v>1036</v>
      </c>
      <c r="G1709" s="115" t="s">
        <v>104</v>
      </c>
      <c r="H1709" s="118">
        <v>4.1</v>
      </c>
      <c r="I1709" s="118">
        <v>4.06</v>
      </c>
      <c r="J1709" s="119">
        <f t="shared" si="4"/>
        <v>0.04</v>
      </c>
      <c r="K1709" s="115" t="s">
        <v>6225</v>
      </c>
      <c r="L1709" s="121" t="str">
        <f t="shared" si="5"/>
        <v>PT16084411101318</v>
      </c>
      <c r="M1709" s="219" t="s">
        <v>6226</v>
      </c>
      <c r="N1709" s="122">
        <v>0.040000000000000036</v>
      </c>
      <c r="O1709" s="122"/>
      <c r="P1709" s="119">
        <f t="shared" si="6"/>
        <v>0</v>
      </c>
      <c r="Q1709" s="124"/>
      <c r="R1709" s="124"/>
      <c r="S1709" s="124"/>
      <c r="T1709" s="125"/>
      <c r="U1709" s="126" t="s">
        <v>697</v>
      </c>
      <c r="V1709" s="127" t="s">
        <v>492</v>
      </c>
      <c r="W1709" s="129" t="str">
        <f t="shared" si="7"/>
        <v>Hao hụt</v>
      </c>
      <c r="X1709" s="129" t="str">
        <f t="shared" si="73"/>
        <v/>
      </c>
      <c r="Y1709" s="154" t="s">
        <v>499</v>
      </c>
      <c r="Z1709" s="131" t="s">
        <v>3828</v>
      </c>
      <c r="AA1709" s="124"/>
      <c r="AB1709" s="132"/>
      <c r="AC1709" s="133"/>
      <c r="AD1709" s="134"/>
      <c r="AE1709" s="133"/>
      <c r="AF1709" s="135" t="str">
        <f t="array" ref="AF1709">xlookup($E:$E,'CLV2'!$A:$A,'CLV2'!E:E)</f>
        <v>2.FRUITS</v>
      </c>
      <c r="AG1709" s="135" t="str">
        <f t="shared" si="10"/>
        <v>KG</v>
      </c>
      <c r="AH1709" s="136">
        <f t="shared" si="11"/>
        <v>0.009756097561</v>
      </c>
      <c r="AI1709" s="137">
        <f t="array" ref="AI1709">XLOOKUP(E1709,'Đơn giá'!A:A,'Đơn giá'!D:D)</f>
        <v>35000</v>
      </c>
      <c r="AJ1709" s="138">
        <f t="shared" si="12"/>
        <v>1400</v>
      </c>
      <c r="AK1709" s="138">
        <f t="shared" si="13"/>
        <v>1400</v>
      </c>
      <c r="AL1709" s="138">
        <f t="shared" si="14"/>
        <v>0</v>
      </c>
      <c r="AM1709" s="138">
        <f t="shared" si="15"/>
        <v>0</v>
      </c>
      <c r="AN1709" s="138">
        <f t="shared" si="16"/>
        <v>0</v>
      </c>
      <c r="AO1709" s="139" t="str">
        <f t="array" ref="AO1709">XLOOKUP($D:$D,'DS ST'!$J:$J,'DS ST'!K:K)</f>
        <v>SC005141 - Phạm Duy</v>
      </c>
      <c r="AP1709" s="139" t="str">
        <f t="array" ref="AP1709">XLOOKUP($D:$D,'DS ST'!$J:$J,'DS ST'!L:L)</f>
        <v>Võ Thị Huệ</v>
      </c>
      <c r="AQ1709" s="139" t="str">
        <f t="array" ref="AQ1709">XLOOKUP($D:$D,'DS ST'!$J:$J,'DS ST'!M:M)</f>
        <v>HCM 024</v>
      </c>
      <c r="AR1709" s="140"/>
      <c r="AS1709" s="140"/>
      <c r="AT1709" s="135" t="str">
        <f t="array" ref="AT1709">xlookup($E:$E,'CLV2'!$A:$A,'CLV2'!$F:$F)</f>
        <v>3.LOCAL FRUITS</v>
      </c>
      <c r="AU1709" s="135" t="str">
        <f t="array" ref="AU1709">xlookup($E:$E,'CLV2'!$A:$A,'CLV2'!$G:$G)</f>
        <v>4.Mận Roi</v>
      </c>
      <c r="AV1709" s="142"/>
      <c r="AW1709" s="143"/>
      <c r="AX1709" s="144"/>
    </row>
    <row r="1710" ht="22.5" customHeight="1">
      <c r="A1710" s="113"/>
      <c r="B1710" s="114">
        <v>46237.0</v>
      </c>
      <c r="C1710" s="115" t="s">
        <v>469</v>
      </c>
      <c r="D1710" s="116" t="str">
        <f>VLOOKUP(C1710,'DS ST'!A:B,2,0)</f>
        <v>A150</v>
      </c>
      <c r="E1710" s="117">
        <v>1101592.0</v>
      </c>
      <c r="F1710" s="115" t="s">
        <v>1161</v>
      </c>
      <c r="G1710" s="115" t="s">
        <v>104</v>
      </c>
      <c r="H1710" s="118">
        <v>9.9</v>
      </c>
      <c r="I1710" s="118">
        <v>9.82</v>
      </c>
      <c r="J1710" s="119">
        <f t="shared" si="4"/>
        <v>0.08</v>
      </c>
      <c r="K1710" s="115" t="s">
        <v>6225</v>
      </c>
      <c r="L1710" s="121" t="str">
        <f t="shared" si="5"/>
        <v>PT16084411101592</v>
      </c>
      <c r="M1710" s="219" t="s">
        <v>6226</v>
      </c>
      <c r="N1710" s="122">
        <v>0.08000000000000007</v>
      </c>
      <c r="O1710" s="122"/>
      <c r="P1710" s="119">
        <f t="shared" si="6"/>
        <v>0</v>
      </c>
      <c r="Q1710" s="124"/>
      <c r="R1710" s="124"/>
      <c r="S1710" s="124"/>
      <c r="T1710" s="125"/>
      <c r="U1710" s="126" t="s">
        <v>697</v>
      </c>
      <c r="V1710" s="127" t="s">
        <v>492</v>
      </c>
      <c r="W1710" s="129" t="str">
        <f t="shared" si="7"/>
        <v>Hao hụt</v>
      </c>
      <c r="X1710" s="129" t="str">
        <f t="shared" si="73"/>
        <v/>
      </c>
      <c r="Y1710" s="154" t="s">
        <v>499</v>
      </c>
      <c r="Z1710" s="131" t="s">
        <v>3828</v>
      </c>
      <c r="AA1710" s="124"/>
      <c r="AB1710" s="132"/>
      <c r="AC1710" s="133"/>
      <c r="AD1710" s="134"/>
      <c r="AE1710" s="133"/>
      <c r="AF1710" s="135" t="str">
        <f t="array" ref="AF1710">xlookup($E:$E,'CLV2'!$A:$A,'CLV2'!E:E)</f>
        <v>2.FRUITS</v>
      </c>
      <c r="AG1710" s="135" t="str">
        <f t="shared" si="10"/>
        <v>KG</v>
      </c>
      <c r="AH1710" s="136">
        <f t="shared" si="11"/>
        <v>0.008080808081</v>
      </c>
      <c r="AI1710" s="137">
        <f t="array" ref="AI1710">XLOOKUP(E1710,'Đơn giá'!A:A,'Đơn giá'!D:D)</f>
        <v>73000</v>
      </c>
      <c r="AJ1710" s="138">
        <f t="shared" si="12"/>
        <v>5840</v>
      </c>
      <c r="AK1710" s="138">
        <f t="shared" si="13"/>
        <v>5840</v>
      </c>
      <c r="AL1710" s="138">
        <f t="shared" si="14"/>
        <v>0</v>
      </c>
      <c r="AM1710" s="138">
        <f t="shared" si="15"/>
        <v>0</v>
      </c>
      <c r="AN1710" s="138">
        <f t="shared" si="16"/>
        <v>0</v>
      </c>
      <c r="AO1710" s="139" t="str">
        <f t="array" ref="AO1710">XLOOKUP($D:$D,'DS ST'!$J:$J,'DS ST'!K:K)</f>
        <v>SC005141 - Phạm Duy</v>
      </c>
      <c r="AP1710" s="139" t="str">
        <f t="array" ref="AP1710">XLOOKUP($D:$D,'DS ST'!$J:$J,'DS ST'!L:L)</f>
        <v>Võ Thị Huệ</v>
      </c>
      <c r="AQ1710" s="139" t="str">
        <f t="array" ref="AQ1710">XLOOKUP($D:$D,'DS ST'!$J:$J,'DS ST'!M:M)</f>
        <v>HCM 024</v>
      </c>
      <c r="AR1710" s="140"/>
      <c r="AS1710" s="140"/>
      <c r="AT1710" s="135" t="str">
        <f t="array" ref="AT1710">xlookup($E:$E,'CLV2'!$A:$A,'CLV2'!$F:$F)</f>
        <v>3.LOCAL FRUITS</v>
      </c>
      <c r="AU1710" s="135" t="str">
        <f t="array" ref="AU1710">xlookup($E:$E,'CLV2'!$A:$A,'CLV2'!$G:$G)</f>
        <v>4.Sầu Riêng</v>
      </c>
      <c r="AV1710" s="142"/>
      <c r="AW1710" s="143"/>
      <c r="AX1710" s="144"/>
    </row>
    <row r="1711" ht="22.5" customHeight="1">
      <c r="A1711" s="113"/>
      <c r="B1711" s="114">
        <v>46237.0</v>
      </c>
      <c r="C1711" s="115" t="s">
        <v>469</v>
      </c>
      <c r="D1711" s="116" t="str">
        <f>VLOOKUP(C1711,'DS ST'!A:B,2,0)</f>
        <v>A150</v>
      </c>
      <c r="E1711" s="117">
        <v>1102981.0</v>
      </c>
      <c r="F1711" s="115" t="s">
        <v>5260</v>
      </c>
      <c r="G1711" s="115" t="s">
        <v>104</v>
      </c>
      <c r="H1711" s="118">
        <v>3.1</v>
      </c>
      <c r="I1711" s="118">
        <v>3.08</v>
      </c>
      <c r="J1711" s="119">
        <f t="shared" si="4"/>
        <v>0.02</v>
      </c>
      <c r="K1711" s="115" t="s">
        <v>6225</v>
      </c>
      <c r="L1711" s="121" t="str">
        <f t="shared" si="5"/>
        <v>PT16084411102981</v>
      </c>
      <c r="M1711" s="219" t="s">
        <v>6226</v>
      </c>
      <c r="N1711" s="122">
        <v>0.020000000000000018</v>
      </c>
      <c r="O1711" s="122"/>
      <c r="P1711" s="119">
        <f t="shared" si="6"/>
        <v>0</v>
      </c>
      <c r="Q1711" s="124"/>
      <c r="R1711" s="124"/>
      <c r="S1711" s="124"/>
      <c r="T1711" s="125"/>
      <c r="U1711" s="126" t="s">
        <v>697</v>
      </c>
      <c r="V1711" s="127" t="s">
        <v>492</v>
      </c>
      <c r="W1711" s="129" t="str">
        <f t="shared" si="7"/>
        <v>Hao hụt</v>
      </c>
      <c r="X1711" s="129" t="str">
        <f t="shared" si="73"/>
        <v/>
      </c>
      <c r="Y1711" s="154" t="s">
        <v>499</v>
      </c>
      <c r="Z1711" s="131" t="s">
        <v>3828</v>
      </c>
      <c r="AA1711" s="124"/>
      <c r="AB1711" s="132"/>
      <c r="AC1711" s="133"/>
      <c r="AD1711" s="134"/>
      <c r="AE1711" s="133"/>
      <c r="AF1711" s="135" t="str">
        <f t="array" ref="AF1711">xlookup($E:$E,'CLV2'!$A:$A,'CLV2'!E:E)</f>
        <v>2.FRUITS</v>
      </c>
      <c r="AG1711" s="135" t="str">
        <f t="shared" si="10"/>
        <v>KG</v>
      </c>
      <c r="AH1711" s="136">
        <f t="shared" si="11"/>
        <v>0.006451612903</v>
      </c>
      <c r="AI1711" s="137" t="str">
        <f t="array" ref="AI1711">XLOOKUP(E1711,'Đơn giá'!A:A,'Đơn giá'!D:D)</f>
        <v>#N/A</v>
      </c>
      <c r="AJ1711" s="138" t="str">
        <f t="shared" si="12"/>
        <v>#N/A</v>
      </c>
      <c r="AK1711" s="138" t="str">
        <f t="shared" si="13"/>
        <v>#N/A</v>
      </c>
      <c r="AL1711" s="138">
        <f t="shared" si="14"/>
        <v>0</v>
      </c>
      <c r="AM1711" s="138" t="str">
        <f t="shared" si="15"/>
        <v>#N/A</v>
      </c>
      <c r="AN1711" s="138">
        <f t="shared" si="16"/>
        <v>0</v>
      </c>
      <c r="AO1711" s="139" t="str">
        <f t="array" ref="AO1711">XLOOKUP($D:$D,'DS ST'!$J:$J,'DS ST'!K:K)</f>
        <v>SC005141 - Phạm Duy</v>
      </c>
      <c r="AP1711" s="139" t="str">
        <f t="array" ref="AP1711">XLOOKUP($D:$D,'DS ST'!$J:$J,'DS ST'!L:L)</f>
        <v>Võ Thị Huệ</v>
      </c>
      <c r="AQ1711" s="139" t="str">
        <f t="array" ref="AQ1711">XLOOKUP($D:$D,'DS ST'!$J:$J,'DS ST'!M:M)</f>
        <v>HCM 024</v>
      </c>
      <c r="AR1711" s="140"/>
      <c r="AS1711" s="140"/>
      <c r="AT1711" s="135" t="str">
        <f t="array" ref="AT1711">xlookup($E:$E,'CLV2'!$A:$A,'CLV2'!$F:$F)</f>
        <v>3.LOCAL FRUITS</v>
      </c>
      <c r="AU1711" s="135" t="str">
        <f t="array" ref="AU1711">xlookup($E:$E,'CLV2'!$A:$A,'CLV2'!$G:$G)</f>
        <v>4.Bơ</v>
      </c>
      <c r="AV1711" s="142"/>
      <c r="AW1711" s="143"/>
      <c r="AX1711" s="144"/>
    </row>
    <row r="1712" ht="22.5" customHeight="1">
      <c r="A1712" s="113"/>
      <c r="B1712" s="114">
        <v>46237.0</v>
      </c>
      <c r="C1712" s="115" t="s">
        <v>638</v>
      </c>
      <c r="D1712" s="116" t="str">
        <f>VLOOKUP(C1712,'DS ST'!A:B,2,0)</f>
        <v>A179</v>
      </c>
      <c r="E1712" s="117">
        <v>11446.0</v>
      </c>
      <c r="F1712" s="115" t="s">
        <v>1309</v>
      </c>
      <c r="G1712" s="115" t="s">
        <v>29</v>
      </c>
      <c r="H1712" s="118">
        <v>5.0</v>
      </c>
      <c r="I1712" s="118">
        <v>0.0</v>
      </c>
      <c r="J1712" s="119">
        <f t="shared" si="4"/>
        <v>5</v>
      </c>
      <c r="K1712" s="115" t="s">
        <v>6227</v>
      </c>
      <c r="L1712" s="121" t="str">
        <f t="shared" si="5"/>
        <v>PT160844011446</v>
      </c>
      <c r="M1712" s="219" t="s">
        <v>6228</v>
      </c>
      <c r="N1712" s="122"/>
      <c r="O1712" s="122"/>
      <c r="P1712" s="119">
        <f t="shared" si="6"/>
        <v>5</v>
      </c>
      <c r="Q1712" s="124"/>
      <c r="R1712" s="124"/>
      <c r="S1712" s="124"/>
      <c r="T1712" s="125"/>
      <c r="U1712" s="126" t="s">
        <v>697</v>
      </c>
      <c r="V1712" s="127" t="s">
        <v>1500</v>
      </c>
      <c r="W1712" s="129" t="str">
        <f t="shared" si="7"/>
        <v/>
      </c>
      <c r="X1712" s="129" t="str">
        <f t="shared" si="73"/>
        <v/>
      </c>
      <c r="Y1712" s="130" t="str">
        <f>IF(N(P1712)&lt;=0,"",IF(OR(T1712="Hình KDB",T1712="Hình tele",ISNUMBER(SEARCH("Hình KDB",T1712)),ISNUMBER(SEARCH("Hình tele",T1712)),ISNUMBER(SEARCH("sai code",T1712)),ISNUMBER(SEARCH("Thiếu kiện",U1712))),"Kho rau",IF(AND(T1712&lt;&gt;"Hình KDB",T1712&lt;&gt;"Hình tele"),"Chưa xác định",IF(N(O1712)&gt;0,IF(OR(T1712="Hình KDB",T1712="Hình tele",ISNUMBER(SEARCH("Hình KDB",T1712)),ISNUMBER(SEARCH("Hình tele",T1712)),ISNUMBER(SEARCH("sai code",T1712)),ISNUMBER(SEARCH("Thiếu kiện",U1712))),"Kho rau","Chưa xác định"),IF(OR(T1712="Hình KDB",T1712="Hình tele",ISNUMBER(SEARCH("Hình KDB",T1712)),ISNUMBER(SEARCH("Hình tele",T1712)),ISNUMBER(SEARCH("sai code",T1712)),ISNUMBER(SEARCH("Thiếu kiện",U1712))),"Kho rau",IF(V1712="Chưa xác định","Chưa xác định",IF(OR(V1712="DC giao thiếu",V1712="TX giao thiếu kiện",V1712="Hàng không đạt CL"),"Kho rau","")))))))</f>
        <v>Chưa xác định</v>
      </c>
      <c r="Z1712" s="131" t="s">
        <v>3828</v>
      </c>
      <c r="AA1712" s="124"/>
      <c r="AB1712" s="132"/>
      <c r="AC1712" s="133"/>
      <c r="AD1712" s="134"/>
      <c r="AE1712" s="133"/>
      <c r="AF1712" s="135" t="str">
        <f t="array" ref="AF1712">xlookup($E:$E,'CLV2'!$A:$A,'CLV2'!E:E)</f>
        <v>2.VEGETABLES</v>
      </c>
      <c r="AG1712" s="135" t="str">
        <f t="shared" si="10"/>
        <v>Pack</v>
      </c>
      <c r="AH1712" s="136">
        <f t="shared" si="11"/>
        <v>1</v>
      </c>
      <c r="AI1712" s="137">
        <f t="array" ref="AI1712">XLOOKUP(E1712,'Đơn giá'!A:A,'Đơn giá'!D:D)</f>
        <v>6500</v>
      </c>
      <c r="AJ1712" s="138">
        <f t="shared" si="12"/>
        <v>32500</v>
      </c>
      <c r="AK1712" s="138">
        <f t="shared" si="13"/>
        <v>0</v>
      </c>
      <c r="AL1712" s="138">
        <f t="shared" si="14"/>
        <v>0</v>
      </c>
      <c r="AM1712" s="138">
        <f t="shared" si="15"/>
        <v>0</v>
      </c>
      <c r="AN1712" s="138">
        <f t="shared" si="16"/>
        <v>32500</v>
      </c>
      <c r="AO1712" s="139" t="str">
        <f t="array" ref="AO1712">XLOOKUP($D:$D,'DS ST'!$J:$J,'DS ST'!K:K)</f>
        <v>SC004524 - Trần Thanh Hiền</v>
      </c>
      <c r="AP1712" s="139" t="str">
        <f t="array" ref="AP1712">XLOOKUP($D:$D,'DS ST'!$J:$J,'DS ST'!L:L)</f>
        <v>Nguyễn Thị Cà</v>
      </c>
      <c r="AQ1712" s="139" t="str">
        <f t="array" ref="AQ1712">XLOOKUP($D:$D,'DS ST'!$J:$J,'DS ST'!M:M)</f>
        <v>HCM 019</v>
      </c>
      <c r="AR1712" s="140"/>
      <c r="AS1712" s="140"/>
      <c r="AT1712" s="135" t="str">
        <f t="array" ref="AT1712">xlookup($E:$E,'CLV2'!$A:$A,'CLV2'!$F:$F)</f>
        <v>3.HERBS</v>
      </c>
      <c r="AU1712" s="135" t="str">
        <f t="array" ref="AU1712">xlookup($E:$E,'CLV2'!$A:$A,'CLV2'!$G:$G)</f>
        <v>4.Gừng, Sả</v>
      </c>
      <c r="AV1712" s="142"/>
      <c r="AW1712" s="143"/>
      <c r="AX1712" s="144"/>
    </row>
    <row r="1713" ht="22.5" customHeight="1">
      <c r="A1713" s="113"/>
      <c r="B1713" s="114">
        <v>46237.0</v>
      </c>
      <c r="C1713" s="115" t="s">
        <v>638</v>
      </c>
      <c r="D1713" s="116" t="str">
        <f>VLOOKUP(C1713,'DS ST'!A:B,2,0)</f>
        <v>A179</v>
      </c>
      <c r="E1713" s="117">
        <v>1101318.0</v>
      </c>
      <c r="F1713" s="115" t="s">
        <v>1036</v>
      </c>
      <c r="G1713" s="115" t="s">
        <v>104</v>
      </c>
      <c r="H1713" s="118">
        <v>4.1</v>
      </c>
      <c r="I1713" s="118">
        <v>4.08</v>
      </c>
      <c r="J1713" s="119">
        <f t="shared" si="4"/>
        <v>0.02</v>
      </c>
      <c r="K1713" s="115" t="s">
        <v>6227</v>
      </c>
      <c r="L1713" s="121" t="str">
        <f t="shared" si="5"/>
        <v>PT16084401101318</v>
      </c>
      <c r="M1713" s="219" t="s">
        <v>6228</v>
      </c>
      <c r="N1713" s="122">
        <v>0.019999999999999574</v>
      </c>
      <c r="O1713" s="122"/>
      <c r="P1713" s="119">
        <f t="shared" si="6"/>
        <v>0</v>
      </c>
      <c r="Q1713" s="124"/>
      <c r="R1713" s="124"/>
      <c r="S1713" s="124"/>
      <c r="T1713" s="125"/>
      <c r="U1713" s="126" t="s">
        <v>697</v>
      </c>
      <c r="V1713" s="127" t="s">
        <v>492</v>
      </c>
      <c r="W1713" s="129" t="str">
        <f t="shared" si="7"/>
        <v>Hao hụt</v>
      </c>
      <c r="X1713" s="129" t="str">
        <f t="shared" si="73"/>
        <v/>
      </c>
      <c r="Y1713" s="154" t="s">
        <v>499</v>
      </c>
      <c r="Z1713" s="131" t="s">
        <v>3828</v>
      </c>
      <c r="AA1713" s="124"/>
      <c r="AB1713" s="132"/>
      <c r="AC1713" s="133"/>
      <c r="AD1713" s="134"/>
      <c r="AE1713" s="133"/>
      <c r="AF1713" s="135" t="str">
        <f t="array" ref="AF1713">xlookup($E:$E,'CLV2'!$A:$A,'CLV2'!E:E)</f>
        <v>2.FRUITS</v>
      </c>
      <c r="AG1713" s="135" t="str">
        <f t="shared" si="10"/>
        <v>KG</v>
      </c>
      <c r="AH1713" s="136">
        <f t="shared" si="11"/>
        <v>0.00487804878</v>
      </c>
      <c r="AI1713" s="137">
        <f t="array" ref="AI1713">XLOOKUP(E1713,'Đơn giá'!A:A,'Đơn giá'!D:D)</f>
        <v>35000</v>
      </c>
      <c r="AJ1713" s="138">
        <f t="shared" si="12"/>
        <v>700</v>
      </c>
      <c r="AK1713" s="138">
        <f t="shared" si="13"/>
        <v>700</v>
      </c>
      <c r="AL1713" s="138">
        <f t="shared" si="14"/>
        <v>0</v>
      </c>
      <c r="AM1713" s="138">
        <f t="shared" si="15"/>
        <v>0</v>
      </c>
      <c r="AN1713" s="138">
        <f t="shared" si="16"/>
        <v>0</v>
      </c>
      <c r="AO1713" s="139" t="str">
        <f t="array" ref="AO1713">XLOOKUP($D:$D,'DS ST'!$J:$J,'DS ST'!K:K)</f>
        <v>SC004524 - Trần Thanh Hiền</v>
      </c>
      <c r="AP1713" s="139" t="str">
        <f t="array" ref="AP1713">XLOOKUP($D:$D,'DS ST'!$J:$J,'DS ST'!L:L)</f>
        <v>Nguyễn Thị Cà</v>
      </c>
      <c r="AQ1713" s="139" t="str">
        <f t="array" ref="AQ1713">XLOOKUP($D:$D,'DS ST'!$J:$J,'DS ST'!M:M)</f>
        <v>HCM 019</v>
      </c>
      <c r="AR1713" s="140"/>
      <c r="AS1713" s="140"/>
      <c r="AT1713" s="135" t="str">
        <f t="array" ref="AT1713">xlookup($E:$E,'CLV2'!$A:$A,'CLV2'!$F:$F)</f>
        <v>3.LOCAL FRUITS</v>
      </c>
      <c r="AU1713" s="135" t="str">
        <f t="array" ref="AU1713">xlookup($E:$E,'CLV2'!$A:$A,'CLV2'!$G:$G)</f>
        <v>4.Mận Roi</v>
      </c>
      <c r="AV1713" s="142"/>
      <c r="AW1713" s="143"/>
      <c r="AX1713" s="144"/>
    </row>
    <row r="1714" ht="22.5" customHeight="1">
      <c r="A1714" s="113"/>
      <c r="B1714" s="114">
        <v>46237.0</v>
      </c>
      <c r="C1714" s="115" t="s">
        <v>638</v>
      </c>
      <c r="D1714" s="116" t="str">
        <f>VLOOKUP(C1714,'DS ST'!A:B,2,0)</f>
        <v>A179</v>
      </c>
      <c r="E1714" s="117">
        <v>1101592.0</v>
      </c>
      <c r="F1714" s="115" t="s">
        <v>1161</v>
      </c>
      <c r="G1714" s="115" t="s">
        <v>104</v>
      </c>
      <c r="H1714" s="118">
        <v>9.9</v>
      </c>
      <c r="I1714" s="118">
        <v>9.8</v>
      </c>
      <c r="J1714" s="119">
        <f t="shared" si="4"/>
        <v>0.1</v>
      </c>
      <c r="K1714" s="115" t="s">
        <v>6227</v>
      </c>
      <c r="L1714" s="121" t="str">
        <f t="shared" si="5"/>
        <v>PT16084401101592</v>
      </c>
      <c r="M1714" s="219" t="s">
        <v>6228</v>
      </c>
      <c r="N1714" s="122">
        <v>0.09999999999999964</v>
      </c>
      <c r="O1714" s="122"/>
      <c r="P1714" s="119">
        <f t="shared" si="6"/>
        <v>0</v>
      </c>
      <c r="Q1714" s="124"/>
      <c r="R1714" s="124"/>
      <c r="S1714" s="124"/>
      <c r="T1714" s="125"/>
      <c r="U1714" s="126" t="s">
        <v>697</v>
      </c>
      <c r="V1714" s="127" t="s">
        <v>492</v>
      </c>
      <c r="W1714" s="129" t="str">
        <f t="shared" si="7"/>
        <v>Hao hụt</v>
      </c>
      <c r="X1714" s="129" t="str">
        <f t="shared" si="73"/>
        <v/>
      </c>
      <c r="Y1714" s="154" t="s">
        <v>499</v>
      </c>
      <c r="Z1714" s="131" t="s">
        <v>3828</v>
      </c>
      <c r="AA1714" s="124"/>
      <c r="AB1714" s="132"/>
      <c r="AC1714" s="133"/>
      <c r="AD1714" s="134"/>
      <c r="AE1714" s="133"/>
      <c r="AF1714" s="135" t="str">
        <f t="array" ref="AF1714">xlookup($E:$E,'CLV2'!$A:$A,'CLV2'!E:E)</f>
        <v>2.FRUITS</v>
      </c>
      <c r="AG1714" s="135" t="str">
        <f t="shared" si="10"/>
        <v>KG</v>
      </c>
      <c r="AH1714" s="136">
        <f t="shared" si="11"/>
        <v>0.0101010101</v>
      </c>
      <c r="AI1714" s="137">
        <f t="array" ref="AI1714">XLOOKUP(E1714,'Đơn giá'!A:A,'Đơn giá'!D:D)</f>
        <v>73000</v>
      </c>
      <c r="AJ1714" s="138">
        <f t="shared" si="12"/>
        <v>7300</v>
      </c>
      <c r="AK1714" s="138">
        <f t="shared" si="13"/>
        <v>7300</v>
      </c>
      <c r="AL1714" s="138">
        <f t="shared" si="14"/>
        <v>0</v>
      </c>
      <c r="AM1714" s="138">
        <f t="shared" si="15"/>
        <v>0</v>
      </c>
      <c r="AN1714" s="138">
        <f t="shared" si="16"/>
        <v>0</v>
      </c>
      <c r="AO1714" s="139" t="str">
        <f t="array" ref="AO1714">XLOOKUP($D:$D,'DS ST'!$J:$J,'DS ST'!K:K)</f>
        <v>SC004524 - Trần Thanh Hiền</v>
      </c>
      <c r="AP1714" s="139" t="str">
        <f t="array" ref="AP1714">XLOOKUP($D:$D,'DS ST'!$J:$J,'DS ST'!L:L)</f>
        <v>Nguyễn Thị Cà</v>
      </c>
      <c r="AQ1714" s="139" t="str">
        <f t="array" ref="AQ1714">XLOOKUP($D:$D,'DS ST'!$J:$J,'DS ST'!M:M)</f>
        <v>HCM 019</v>
      </c>
      <c r="AR1714" s="140"/>
      <c r="AS1714" s="140"/>
      <c r="AT1714" s="135" t="str">
        <f t="array" ref="AT1714">xlookup($E:$E,'CLV2'!$A:$A,'CLV2'!$F:$F)</f>
        <v>3.LOCAL FRUITS</v>
      </c>
      <c r="AU1714" s="135" t="str">
        <f t="array" ref="AU1714">xlookup($E:$E,'CLV2'!$A:$A,'CLV2'!$G:$G)</f>
        <v>4.Sầu Riêng</v>
      </c>
      <c r="AV1714" s="142"/>
      <c r="AW1714" s="143"/>
      <c r="AX1714" s="144"/>
    </row>
    <row r="1715" ht="22.5" customHeight="1">
      <c r="A1715" s="113"/>
      <c r="B1715" s="114">
        <v>46237.0</v>
      </c>
      <c r="C1715" s="115" t="s">
        <v>536</v>
      </c>
      <c r="D1715" s="116" t="str">
        <f>VLOOKUP(C1715,'DS ST'!A:B,2,0)</f>
        <v>A161</v>
      </c>
      <c r="E1715" s="117">
        <v>10466.0</v>
      </c>
      <c r="F1715" s="115" t="s">
        <v>374</v>
      </c>
      <c r="G1715" s="115" t="s">
        <v>275</v>
      </c>
      <c r="H1715" s="118">
        <v>10.0</v>
      </c>
      <c r="I1715" s="118">
        <v>9.0</v>
      </c>
      <c r="J1715" s="119">
        <f t="shared" si="4"/>
        <v>1</v>
      </c>
      <c r="K1715" s="115" t="s">
        <v>6229</v>
      </c>
      <c r="L1715" s="121" t="str">
        <f t="shared" si="5"/>
        <v>PT160843910466</v>
      </c>
      <c r="M1715" s="219" t="s">
        <v>6230</v>
      </c>
      <c r="N1715" s="122"/>
      <c r="O1715" s="122"/>
      <c r="P1715" s="119">
        <f t="shared" si="6"/>
        <v>1</v>
      </c>
      <c r="Q1715" s="124"/>
      <c r="R1715" s="124"/>
      <c r="S1715" s="124"/>
      <c r="T1715" s="125"/>
      <c r="U1715" s="126" t="s">
        <v>697</v>
      </c>
      <c r="V1715" s="127" t="s">
        <v>1500</v>
      </c>
      <c r="W1715" s="129" t="str">
        <f t="shared" si="7"/>
        <v/>
      </c>
      <c r="X1715" s="129" t="str">
        <f t="shared" si="73"/>
        <v/>
      </c>
      <c r="Y1715" s="130" t="str">
        <f>IF(N(P1715)&lt;=0,"",IF(OR(T1715="Hình KDB",T1715="Hình tele",ISNUMBER(SEARCH("Hình KDB",T1715)),ISNUMBER(SEARCH("Hình tele",T1715)),ISNUMBER(SEARCH("sai code",T1715)),ISNUMBER(SEARCH("Thiếu kiện",U1715))),"Kho rau",IF(AND(T1715&lt;&gt;"Hình KDB",T1715&lt;&gt;"Hình tele"),"Chưa xác định",IF(N(O1715)&gt;0,IF(OR(T1715="Hình KDB",T1715="Hình tele",ISNUMBER(SEARCH("Hình KDB",T1715)),ISNUMBER(SEARCH("Hình tele",T1715)),ISNUMBER(SEARCH("sai code",T1715)),ISNUMBER(SEARCH("Thiếu kiện",U1715))),"Kho rau","Chưa xác định"),IF(OR(T1715="Hình KDB",T1715="Hình tele",ISNUMBER(SEARCH("Hình KDB",T1715)),ISNUMBER(SEARCH("Hình tele",T1715)),ISNUMBER(SEARCH("sai code",T1715)),ISNUMBER(SEARCH("Thiếu kiện",U1715))),"Kho rau",IF(V1715="Chưa xác định","Chưa xác định",IF(OR(V1715="DC giao thiếu",V1715="TX giao thiếu kiện",V1715="Hàng không đạt CL"),"Kho rau","")))))))</f>
        <v>Chưa xác định</v>
      </c>
      <c r="Z1715" s="131" t="s">
        <v>3828</v>
      </c>
      <c r="AA1715" s="124"/>
      <c r="AB1715" s="132"/>
      <c r="AC1715" s="133"/>
      <c r="AD1715" s="134"/>
      <c r="AE1715" s="133"/>
      <c r="AF1715" s="135" t="str">
        <f t="array" ref="AF1715">xlookup($E:$E,'CLV2'!$A:$A,'CLV2'!E:E)</f>
        <v>2.VEGETABLES</v>
      </c>
      <c r="AG1715" s="135" t="str">
        <f t="shared" si="10"/>
        <v>Pack</v>
      </c>
      <c r="AH1715" s="136">
        <f t="shared" si="11"/>
        <v>0.1</v>
      </c>
      <c r="AI1715" s="137">
        <f t="array" ref="AI1715">XLOOKUP(E1715,'Đơn giá'!A:A,'Đơn giá'!D:D)</f>
        <v>22500</v>
      </c>
      <c r="AJ1715" s="138">
        <f t="shared" si="12"/>
        <v>22500</v>
      </c>
      <c r="AK1715" s="138">
        <f t="shared" si="13"/>
        <v>0</v>
      </c>
      <c r="AL1715" s="138">
        <f t="shared" si="14"/>
        <v>0</v>
      </c>
      <c r="AM1715" s="138">
        <f t="shared" si="15"/>
        <v>0</v>
      </c>
      <c r="AN1715" s="138">
        <f t="shared" si="16"/>
        <v>22500</v>
      </c>
      <c r="AO1715" s="139" t="str">
        <f t="array" ref="AO1715">XLOOKUP($D:$D,'DS ST'!$J:$J,'DS ST'!K:K)</f>
        <v>SC003831 - Trần Kim Phụng</v>
      </c>
      <c r="AP1715" s="139" t="str">
        <f t="array" ref="AP1715">XLOOKUP($D:$D,'DS ST'!$J:$J,'DS ST'!L:L)</f>
        <v>Võ Thị Huệ</v>
      </c>
      <c r="AQ1715" s="139" t="str">
        <f t="array" ref="AQ1715">XLOOKUP($D:$D,'DS ST'!$J:$J,'DS ST'!M:M)</f>
        <v>HCM 004</v>
      </c>
      <c r="AR1715" s="140"/>
      <c r="AS1715" s="140"/>
      <c r="AT1715" s="135" t="str">
        <f t="array" ref="AT1715">xlookup($E:$E,'CLV2'!$A:$A,'CLV2'!$F:$F)</f>
        <v>3.FRUIT VEGGIES</v>
      </c>
      <c r="AU1715" s="135" t="str">
        <f t="array" ref="AU1715">xlookup($E:$E,'CLV2'!$A:$A,'CLV2'!$G:$G)</f>
        <v>4.Cà Chua, Dưa Leo, Ớt Chuông</v>
      </c>
      <c r="AV1715" s="142"/>
      <c r="AW1715" s="143"/>
      <c r="AX1715" s="144"/>
    </row>
    <row r="1716" ht="22.5" customHeight="1">
      <c r="A1716" s="113"/>
      <c r="B1716" s="114">
        <v>46237.0</v>
      </c>
      <c r="C1716" s="115" t="s">
        <v>536</v>
      </c>
      <c r="D1716" s="116" t="str">
        <f>VLOOKUP(C1716,'DS ST'!A:B,2,0)</f>
        <v>A161</v>
      </c>
      <c r="E1716" s="117">
        <v>1101062.0</v>
      </c>
      <c r="F1716" s="115" t="s">
        <v>103</v>
      </c>
      <c r="G1716" s="115" t="s">
        <v>104</v>
      </c>
      <c r="H1716" s="118">
        <v>10.0</v>
      </c>
      <c r="I1716" s="118">
        <v>9.85</v>
      </c>
      <c r="J1716" s="119">
        <f t="shared" si="4"/>
        <v>0.15</v>
      </c>
      <c r="K1716" s="115" t="s">
        <v>6229</v>
      </c>
      <c r="L1716" s="121" t="str">
        <f t="shared" si="5"/>
        <v>PT16084391101062</v>
      </c>
      <c r="M1716" s="219" t="s">
        <v>6230</v>
      </c>
      <c r="N1716" s="122">
        <v>0.15000000000000036</v>
      </c>
      <c r="O1716" s="122"/>
      <c r="P1716" s="119">
        <f t="shared" si="6"/>
        <v>0</v>
      </c>
      <c r="Q1716" s="124"/>
      <c r="R1716" s="124"/>
      <c r="S1716" s="124"/>
      <c r="T1716" s="125"/>
      <c r="U1716" s="126" t="s">
        <v>697</v>
      </c>
      <c r="V1716" s="127" t="s">
        <v>492</v>
      </c>
      <c r="W1716" s="129" t="str">
        <f t="shared" si="7"/>
        <v>Hao hụt</v>
      </c>
      <c r="X1716" s="129" t="str">
        <f t="shared" si="73"/>
        <v/>
      </c>
      <c r="Y1716" s="154" t="s">
        <v>499</v>
      </c>
      <c r="Z1716" s="131" t="s">
        <v>3828</v>
      </c>
      <c r="AA1716" s="124"/>
      <c r="AB1716" s="132"/>
      <c r="AC1716" s="133"/>
      <c r="AD1716" s="134"/>
      <c r="AE1716" s="133"/>
      <c r="AF1716" s="135" t="str">
        <f t="array" ref="AF1716">xlookup($E:$E,'CLV2'!$A:$A,'CLV2'!E:E)</f>
        <v>2.FRUITS</v>
      </c>
      <c r="AG1716" s="135" t="str">
        <f t="shared" si="10"/>
        <v>KG</v>
      </c>
      <c r="AH1716" s="136">
        <f t="shared" si="11"/>
        <v>0.015</v>
      </c>
      <c r="AI1716" s="137">
        <f t="array" ref="AI1716">XLOOKUP(E1716,'Đơn giá'!A:A,'Đơn giá'!D:D)</f>
        <v>23000</v>
      </c>
      <c r="AJ1716" s="138">
        <f t="shared" si="12"/>
        <v>3450</v>
      </c>
      <c r="AK1716" s="138">
        <f t="shared" si="13"/>
        <v>3450</v>
      </c>
      <c r="AL1716" s="138">
        <f t="shared" si="14"/>
        <v>0</v>
      </c>
      <c r="AM1716" s="138">
        <f t="shared" si="15"/>
        <v>0</v>
      </c>
      <c r="AN1716" s="138">
        <f t="shared" si="16"/>
        <v>0</v>
      </c>
      <c r="AO1716" s="139" t="str">
        <f t="array" ref="AO1716">XLOOKUP($D:$D,'DS ST'!$J:$J,'DS ST'!K:K)</f>
        <v>SC003831 - Trần Kim Phụng</v>
      </c>
      <c r="AP1716" s="139" t="str">
        <f t="array" ref="AP1716">XLOOKUP($D:$D,'DS ST'!$J:$J,'DS ST'!L:L)</f>
        <v>Võ Thị Huệ</v>
      </c>
      <c r="AQ1716" s="139" t="str">
        <f t="array" ref="AQ1716">XLOOKUP($D:$D,'DS ST'!$J:$J,'DS ST'!M:M)</f>
        <v>HCM 004</v>
      </c>
      <c r="AR1716" s="140"/>
      <c r="AS1716" s="140"/>
      <c r="AT1716" s="135" t="str">
        <f t="array" ref="AT1716">xlookup($E:$E,'CLV2'!$A:$A,'CLV2'!$F:$F)</f>
        <v>3.LOCAL FRUITS</v>
      </c>
      <c r="AU1716" s="135" t="str">
        <f t="array" ref="AU1716">xlookup($E:$E,'CLV2'!$A:$A,'CLV2'!$G:$G)</f>
        <v>4.Chuối</v>
      </c>
      <c r="AV1716" s="142"/>
      <c r="AW1716" s="143"/>
      <c r="AX1716" s="144"/>
    </row>
    <row r="1717" ht="22.5" customHeight="1">
      <c r="A1717" s="113"/>
      <c r="B1717" s="114">
        <v>46237.0</v>
      </c>
      <c r="C1717" s="115" t="s">
        <v>536</v>
      </c>
      <c r="D1717" s="116" t="str">
        <f>VLOOKUP(C1717,'DS ST'!A:B,2,0)</f>
        <v>A161</v>
      </c>
      <c r="E1717" s="117">
        <v>1101592.0</v>
      </c>
      <c r="F1717" s="115" t="s">
        <v>1161</v>
      </c>
      <c r="G1717" s="115" t="s">
        <v>104</v>
      </c>
      <c r="H1717" s="118">
        <v>10.3</v>
      </c>
      <c r="I1717" s="118">
        <v>10.09</v>
      </c>
      <c r="J1717" s="119">
        <f t="shared" si="4"/>
        <v>0.21</v>
      </c>
      <c r="K1717" s="115" t="s">
        <v>6229</v>
      </c>
      <c r="L1717" s="121" t="str">
        <f t="shared" si="5"/>
        <v>PT16084391101592</v>
      </c>
      <c r="M1717" s="219" t="s">
        <v>6230</v>
      </c>
      <c r="N1717" s="122">
        <v>0.21000000000000085</v>
      </c>
      <c r="O1717" s="122"/>
      <c r="P1717" s="119">
        <f t="shared" si="6"/>
        <v>0</v>
      </c>
      <c r="Q1717" s="124"/>
      <c r="R1717" s="124"/>
      <c r="S1717" s="124"/>
      <c r="T1717" s="125"/>
      <c r="U1717" s="126" t="s">
        <v>697</v>
      </c>
      <c r="V1717" s="127" t="s">
        <v>492</v>
      </c>
      <c r="W1717" s="129" t="str">
        <f t="shared" si="7"/>
        <v>Hao hụt</v>
      </c>
      <c r="X1717" s="129" t="str">
        <f t="shared" si="73"/>
        <v/>
      </c>
      <c r="Y1717" s="154" t="s">
        <v>499</v>
      </c>
      <c r="Z1717" s="131" t="s">
        <v>3828</v>
      </c>
      <c r="AA1717" s="124"/>
      <c r="AB1717" s="132"/>
      <c r="AC1717" s="133"/>
      <c r="AD1717" s="134"/>
      <c r="AE1717" s="133"/>
      <c r="AF1717" s="135" t="str">
        <f t="array" ref="AF1717">xlookup($E:$E,'CLV2'!$A:$A,'CLV2'!E:E)</f>
        <v>2.FRUITS</v>
      </c>
      <c r="AG1717" s="135" t="str">
        <f t="shared" si="10"/>
        <v>KG</v>
      </c>
      <c r="AH1717" s="136">
        <f t="shared" si="11"/>
        <v>0.02038834951</v>
      </c>
      <c r="AI1717" s="137">
        <f t="array" ref="AI1717">XLOOKUP(E1717,'Đơn giá'!A:A,'Đơn giá'!D:D)</f>
        <v>73000</v>
      </c>
      <c r="AJ1717" s="138">
        <f t="shared" si="12"/>
        <v>15330</v>
      </c>
      <c r="AK1717" s="138">
        <f t="shared" si="13"/>
        <v>15330</v>
      </c>
      <c r="AL1717" s="138">
        <f t="shared" si="14"/>
        <v>0</v>
      </c>
      <c r="AM1717" s="138">
        <f t="shared" si="15"/>
        <v>0</v>
      </c>
      <c r="AN1717" s="138">
        <f t="shared" si="16"/>
        <v>0</v>
      </c>
      <c r="AO1717" s="139" t="str">
        <f t="array" ref="AO1717">XLOOKUP($D:$D,'DS ST'!$J:$J,'DS ST'!K:K)</f>
        <v>SC003831 - Trần Kim Phụng</v>
      </c>
      <c r="AP1717" s="139" t="str">
        <f t="array" ref="AP1717">XLOOKUP($D:$D,'DS ST'!$J:$J,'DS ST'!L:L)</f>
        <v>Võ Thị Huệ</v>
      </c>
      <c r="AQ1717" s="139" t="str">
        <f t="array" ref="AQ1717">XLOOKUP($D:$D,'DS ST'!$J:$J,'DS ST'!M:M)</f>
        <v>HCM 004</v>
      </c>
      <c r="AR1717" s="140"/>
      <c r="AS1717" s="140"/>
      <c r="AT1717" s="135" t="str">
        <f t="array" ref="AT1717">xlookup($E:$E,'CLV2'!$A:$A,'CLV2'!$F:$F)</f>
        <v>3.LOCAL FRUITS</v>
      </c>
      <c r="AU1717" s="135" t="str">
        <f t="array" ref="AU1717">xlookup($E:$E,'CLV2'!$A:$A,'CLV2'!$G:$G)</f>
        <v>4.Sầu Riêng</v>
      </c>
      <c r="AV1717" s="142"/>
      <c r="AW1717" s="143"/>
      <c r="AX1717" s="144"/>
    </row>
    <row r="1718" ht="22.5" customHeight="1">
      <c r="A1718" s="113"/>
      <c r="B1718" s="114">
        <v>46237.0</v>
      </c>
      <c r="C1718" s="115" t="s">
        <v>536</v>
      </c>
      <c r="D1718" s="116" t="str">
        <f>VLOOKUP(C1718,'DS ST'!A:B,2,0)</f>
        <v>A161</v>
      </c>
      <c r="E1718" s="117">
        <v>1102981.0</v>
      </c>
      <c r="F1718" s="115" t="s">
        <v>5260</v>
      </c>
      <c r="G1718" s="115" t="s">
        <v>104</v>
      </c>
      <c r="H1718" s="118">
        <v>3.1</v>
      </c>
      <c r="I1718" s="118">
        <v>3.08</v>
      </c>
      <c r="J1718" s="119">
        <f t="shared" si="4"/>
        <v>0.02</v>
      </c>
      <c r="K1718" s="115" t="s">
        <v>6229</v>
      </c>
      <c r="L1718" s="121" t="str">
        <f t="shared" si="5"/>
        <v>PT16084391102981</v>
      </c>
      <c r="M1718" s="219" t="s">
        <v>6230</v>
      </c>
      <c r="N1718" s="122">
        <v>0.020000000000000018</v>
      </c>
      <c r="O1718" s="122"/>
      <c r="P1718" s="119">
        <f t="shared" si="6"/>
        <v>0</v>
      </c>
      <c r="Q1718" s="124"/>
      <c r="R1718" s="124"/>
      <c r="S1718" s="124"/>
      <c r="T1718" s="125"/>
      <c r="U1718" s="126" t="s">
        <v>697</v>
      </c>
      <c r="V1718" s="127" t="s">
        <v>492</v>
      </c>
      <c r="W1718" s="129" t="str">
        <f t="shared" si="7"/>
        <v>Hao hụt</v>
      </c>
      <c r="X1718" s="129" t="str">
        <f t="shared" si="73"/>
        <v/>
      </c>
      <c r="Y1718" s="154" t="s">
        <v>499</v>
      </c>
      <c r="Z1718" s="131" t="s">
        <v>3828</v>
      </c>
      <c r="AA1718" s="124"/>
      <c r="AB1718" s="132"/>
      <c r="AC1718" s="133"/>
      <c r="AD1718" s="134"/>
      <c r="AE1718" s="133"/>
      <c r="AF1718" s="135" t="str">
        <f t="array" ref="AF1718">xlookup($E:$E,'CLV2'!$A:$A,'CLV2'!E:E)</f>
        <v>2.FRUITS</v>
      </c>
      <c r="AG1718" s="135" t="str">
        <f t="shared" si="10"/>
        <v>KG</v>
      </c>
      <c r="AH1718" s="136">
        <f t="shared" si="11"/>
        <v>0.006451612903</v>
      </c>
      <c r="AI1718" s="137" t="str">
        <f t="array" ref="AI1718">XLOOKUP(E1718,'Đơn giá'!A:A,'Đơn giá'!D:D)</f>
        <v>#N/A</v>
      </c>
      <c r="AJ1718" s="138" t="str">
        <f t="shared" si="12"/>
        <v>#N/A</v>
      </c>
      <c r="AK1718" s="138" t="str">
        <f t="shared" si="13"/>
        <v>#N/A</v>
      </c>
      <c r="AL1718" s="138">
        <f t="shared" si="14"/>
        <v>0</v>
      </c>
      <c r="AM1718" s="138" t="str">
        <f t="shared" si="15"/>
        <v>#N/A</v>
      </c>
      <c r="AN1718" s="138">
        <f t="shared" si="16"/>
        <v>0</v>
      </c>
      <c r="AO1718" s="139" t="str">
        <f t="array" ref="AO1718">XLOOKUP($D:$D,'DS ST'!$J:$J,'DS ST'!K:K)</f>
        <v>SC003831 - Trần Kim Phụng</v>
      </c>
      <c r="AP1718" s="139" t="str">
        <f t="array" ref="AP1718">XLOOKUP($D:$D,'DS ST'!$J:$J,'DS ST'!L:L)</f>
        <v>Võ Thị Huệ</v>
      </c>
      <c r="AQ1718" s="139" t="str">
        <f t="array" ref="AQ1718">XLOOKUP($D:$D,'DS ST'!$J:$J,'DS ST'!M:M)</f>
        <v>HCM 004</v>
      </c>
      <c r="AR1718" s="140"/>
      <c r="AS1718" s="140"/>
      <c r="AT1718" s="135" t="str">
        <f t="array" ref="AT1718">xlookup($E:$E,'CLV2'!$A:$A,'CLV2'!$F:$F)</f>
        <v>3.LOCAL FRUITS</v>
      </c>
      <c r="AU1718" s="135" t="str">
        <f t="array" ref="AU1718">xlookup($E:$E,'CLV2'!$A:$A,'CLV2'!$G:$G)</f>
        <v>4.Bơ</v>
      </c>
      <c r="AV1718" s="142"/>
      <c r="AW1718" s="143"/>
      <c r="AX1718" s="144"/>
    </row>
    <row r="1719" ht="22.5" customHeight="1">
      <c r="A1719" s="113"/>
      <c r="B1719" s="114">
        <v>46237.0</v>
      </c>
      <c r="C1719" s="115" t="s">
        <v>542</v>
      </c>
      <c r="D1719" s="116" t="str">
        <f>VLOOKUP(C1719,'DS ST'!A:B,2,0)</f>
        <v>A163</v>
      </c>
      <c r="E1719" s="117">
        <v>1101062.0</v>
      </c>
      <c r="F1719" s="115" t="s">
        <v>103</v>
      </c>
      <c r="G1719" s="115" t="s">
        <v>104</v>
      </c>
      <c r="H1719" s="118">
        <v>10.1</v>
      </c>
      <c r="I1719" s="118">
        <v>10.04</v>
      </c>
      <c r="J1719" s="119">
        <f t="shared" si="4"/>
        <v>0.06</v>
      </c>
      <c r="K1719" s="115" t="s">
        <v>6231</v>
      </c>
      <c r="L1719" s="121" t="str">
        <f t="shared" si="5"/>
        <v>PT16084381101062</v>
      </c>
      <c r="M1719" s="219" t="s">
        <v>6232</v>
      </c>
      <c r="N1719" s="122">
        <v>0.0600000000000005</v>
      </c>
      <c r="O1719" s="122"/>
      <c r="P1719" s="119">
        <f t="shared" si="6"/>
        <v>0</v>
      </c>
      <c r="Q1719" s="124"/>
      <c r="R1719" s="124"/>
      <c r="S1719" s="124"/>
      <c r="T1719" s="125"/>
      <c r="U1719" s="126" t="s">
        <v>697</v>
      </c>
      <c r="V1719" s="127" t="s">
        <v>492</v>
      </c>
      <c r="W1719" s="129" t="str">
        <f t="shared" si="7"/>
        <v>Hao hụt</v>
      </c>
      <c r="X1719" s="129" t="str">
        <f t="shared" si="73"/>
        <v/>
      </c>
      <c r="Y1719" s="154" t="s">
        <v>499</v>
      </c>
      <c r="Z1719" s="131" t="s">
        <v>3828</v>
      </c>
      <c r="AA1719" s="124"/>
      <c r="AB1719" s="132"/>
      <c r="AC1719" s="133"/>
      <c r="AD1719" s="134"/>
      <c r="AE1719" s="133"/>
      <c r="AF1719" s="135" t="str">
        <f t="array" ref="AF1719">xlookup($E:$E,'CLV2'!$A:$A,'CLV2'!E:E)</f>
        <v>2.FRUITS</v>
      </c>
      <c r="AG1719" s="135" t="str">
        <f t="shared" si="10"/>
        <v>KG</v>
      </c>
      <c r="AH1719" s="136">
        <f t="shared" si="11"/>
        <v>0.005940594059</v>
      </c>
      <c r="AI1719" s="137">
        <f t="array" ref="AI1719">XLOOKUP(E1719,'Đơn giá'!A:A,'Đơn giá'!D:D)</f>
        <v>23000</v>
      </c>
      <c r="AJ1719" s="138">
        <f t="shared" si="12"/>
        <v>1380</v>
      </c>
      <c r="AK1719" s="138">
        <f t="shared" si="13"/>
        <v>1380</v>
      </c>
      <c r="AL1719" s="138">
        <f t="shared" si="14"/>
        <v>0</v>
      </c>
      <c r="AM1719" s="138">
        <f t="shared" si="15"/>
        <v>0</v>
      </c>
      <c r="AN1719" s="138">
        <f t="shared" si="16"/>
        <v>0</v>
      </c>
      <c r="AO1719" s="139" t="str">
        <f t="array" ref="AO1719">XLOOKUP($D:$D,'DS ST'!$J:$J,'DS ST'!K:K)</f>
        <v>SC013823 - Lê Văn Ninh</v>
      </c>
      <c r="AP1719" s="139" t="str">
        <f t="array" ref="AP1719">XLOOKUP($D:$D,'DS ST'!$J:$J,'DS ST'!L:L)</f>
        <v>Võ Thị Huệ</v>
      </c>
      <c r="AQ1719" s="139" t="str">
        <f t="array" ref="AQ1719">XLOOKUP($D:$D,'DS ST'!$J:$J,'DS ST'!M:M)</f>
        <v>HCM 012</v>
      </c>
      <c r="AR1719" s="140"/>
      <c r="AS1719" s="140"/>
      <c r="AT1719" s="135" t="str">
        <f t="array" ref="AT1719">xlookup($E:$E,'CLV2'!$A:$A,'CLV2'!$F:$F)</f>
        <v>3.LOCAL FRUITS</v>
      </c>
      <c r="AU1719" s="135" t="str">
        <f t="array" ref="AU1719">xlookup($E:$E,'CLV2'!$A:$A,'CLV2'!$G:$G)</f>
        <v>4.Chuối</v>
      </c>
      <c r="AV1719" s="142"/>
      <c r="AW1719" s="143"/>
      <c r="AX1719" s="144"/>
    </row>
    <row r="1720" ht="22.5" customHeight="1">
      <c r="A1720" s="113"/>
      <c r="B1720" s="114">
        <v>46237.0</v>
      </c>
      <c r="C1720" s="115" t="s">
        <v>542</v>
      </c>
      <c r="D1720" s="116" t="str">
        <f>VLOOKUP(C1720,'DS ST'!A:B,2,0)</f>
        <v>A163</v>
      </c>
      <c r="E1720" s="117">
        <v>1101079.0</v>
      </c>
      <c r="F1720" s="115" t="s">
        <v>2047</v>
      </c>
      <c r="G1720" s="115" t="s">
        <v>104</v>
      </c>
      <c r="H1720" s="118">
        <v>3.1</v>
      </c>
      <c r="I1720" s="118">
        <v>3.04</v>
      </c>
      <c r="J1720" s="119">
        <f t="shared" si="4"/>
        <v>0.06</v>
      </c>
      <c r="K1720" s="115" t="s">
        <v>6231</v>
      </c>
      <c r="L1720" s="121" t="str">
        <f t="shared" si="5"/>
        <v>PT16084381101079</v>
      </c>
      <c r="M1720" s="219" t="s">
        <v>6232</v>
      </c>
      <c r="N1720" s="122">
        <v>0.06000000000000005</v>
      </c>
      <c r="O1720" s="122"/>
      <c r="P1720" s="119">
        <f t="shared" si="6"/>
        <v>0</v>
      </c>
      <c r="Q1720" s="124"/>
      <c r="R1720" s="124"/>
      <c r="S1720" s="124"/>
      <c r="T1720" s="125"/>
      <c r="U1720" s="126" t="s">
        <v>697</v>
      </c>
      <c r="V1720" s="127" t="s">
        <v>492</v>
      </c>
      <c r="W1720" s="129" t="str">
        <f t="shared" si="7"/>
        <v>Hao hụt</v>
      </c>
      <c r="X1720" s="129" t="str">
        <f t="shared" si="73"/>
        <v/>
      </c>
      <c r="Y1720" s="154" t="s">
        <v>499</v>
      </c>
      <c r="Z1720" s="131" t="s">
        <v>3828</v>
      </c>
      <c r="AA1720" s="124"/>
      <c r="AB1720" s="132"/>
      <c r="AC1720" s="133"/>
      <c r="AD1720" s="134"/>
      <c r="AE1720" s="133"/>
      <c r="AF1720" s="135" t="str">
        <f t="array" ref="AF1720">xlookup($E:$E,'CLV2'!$A:$A,'CLV2'!E:E)</f>
        <v>2.FRUITS</v>
      </c>
      <c r="AG1720" s="135" t="str">
        <f t="shared" si="10"/>
        <v>KG</v>
      </c>
      <c r="AH1720" s="136">
        <f t="shared" si="11"/>
        <v>0.01935483871</v>
      </c>
      <c r="AI1720" s="137">
        <f t="array" ref="AI1720">XLOOKUP(E1720,'Đơn giá'!A:A,'Đơn giá'!D:D)</f>
        <v>69416</v>
      </c>
      <c r="AJ1720" s="138">
        <f t="shared" si="12"/>
        <v>4164.96</v>
      </c>
      <c r="AK1720" s="138">
        <f t="shared" si="13"/>
        <v>4164.96</v>
      </c>
      <c r="AL1720" s="138">
        <f t="shared" si="14"/>
        <v>0</v>
      </c>
      <c r="AM1720" s="138">
        <f t="shared" si="15"/>
        <v>0</v>
      </c>
      <c r="AN1720" s="138">
        <f t="shared" si="16"/>
        <v>0</v>
      </c>
      <c r="AO1720" s="139" t="str">
        <f t="array" ref="AO1720">XLOOKUP($D:$D,'DS ST'!$J:$J,'DS ST'!K:K)</f>
        <v>SC013823 - Lê Văn Ninh</v>
      </c>
      <c r="AP1720" s="139" t="str">
        <f t="array" ref="AP1720">XLOOKUP($D:$D,'DS ST'!$J:$J,'DS ST'!L:L)</f>
        <v>Võ Thị Huệ</v>
      </c>
      <c r="AQ1720" s="139" t="str">
        <f t="array" ref="AQ1720">XLOOKUP($D:$D,'DS ST'!$J:$J,'DS ST'!M:M)</f>
        <v>HCM 012</v>
      </c>
      <c r="AR1720" s="140"/>
      <c r="AS1720" s="140"/>
      <c r="AT1720" s="135" t="str">
        <f t="array" ref="AT1720">xlookup($E:$E,'CLV2'!$A:$A,'CLV2'!$F:$F)</f>
        <v>3.LOCAL FRUITS</v>
      </c>
      <c r="AU1720" s="135" t="str">
        <f t="array" ref="AU1720">xlookup($E:$E,'CLV2'!$A:$A,'CLV2'!$G:$G)</f>
        <v>4.Bơ</v>
      </c>
      <c r="AV1720" s="142"/>
      <c r="AW1720" s="143"/>
      <c r="AX1720" s="144"/>
    </row>
    <row r="1721" ht="22.5" customHeight="1">
      <c r="A1721" s="113"/>
      <c r="B1721" s="114">
        <v>46237.0</v>
      </c>
      <c r="C1721" s="115" t="s">
        <v>542</v>
      </c>
      <c r="D1721" s="116" t="str">
        <f>VLOOKUP(C1721,'DS ST'!A:B,2,0)</f>
        <v>A163</v>
      </c>
      <c r="E1721" s="117">
        <v>1101366.0</v>
      </c>
      <c r="F1721" s="115" t="s">
        <v>1804</v>
      </c>
      <c r="G1721" s="115" t="s">
        <v>104</v>
      </c>
      <c r="H1721" s="118">
        <v>4.0</v>
      </c>
      <c r="I1721" s="118">
        <v>3.94</v>
      </c>
      <c r="J1721" s="119">
        <f t="shared" si="4"/>
        <v>0.06</v>
      </c>
      <c r="K1721" s="115" t="s">
        <v>6231</v>
      </c>
      <c r="L1721" s="121" t="str">
        <f t="shared" si="5"/>
        <v>PT16084381101366</v>
      </c>
      <c r="M1721" s="219" t="s">
        <v>6232</v>
      </c>
      <c r="N1721" s="122">
        <v>0.06000000000000005</v>
      </c>
      <c r="O1721" s="122"/>
      <c r="P1721" s="119">
        <f t="shared" si="6"/>
        <v>0</v>
      </c>
      <c r="Q1721" s="124"/>
      <c r="R1721" s="124"/>
      <c r="S1721" s="124"/>
      <c r="T1721" s="125"/>
      <c r="U1721" s="126" t="s">
        <v>697</v>
      </c>
      <c r="V1721" s="127" t="s">
        <v>492</v>
      </c>
      <c r="W1721" s="129" t="str">
        <f t="shared" si="7"/>
        <v>Hao hụt</v>
      </c>
      <c r="X1721" s="129" t="str">
        <f t="shared" si="73"/>
        <v/>
      </c>
      <c r="Y1721" s="154" t="s">
        <v>499</v>
      </c>
      <c r="Z1721" s="131" t="s">
        <v>3828</v>
      </c>
      <c r="AA1721" s="124"/>
      <c r="AB1721" s="132"/>
      <c r="AC1721" s="133"/>
      <c r="AD1721" s="134"/>
      <c r="AE1721" s="133"/>
      <c r="AF1721" s="135" t="str">
        <f t="array" ref="AF1721">xlookup($E:$E,'CLV2'!$A:$A,'CLV2'!E:E)</f>
        <v>2.VEGETABLES</v>
      </c>
      <c r="AG1721" s="135" t="str">
        <f t="shared" si="10"/>
        <v>KG</v>
      </c>
      <c r="AH1721" s="136">
        <f t="shared" si="11"/>
        <v>0.015</v>
      </c>
      <c r="AI1721" s="137">
        <f t="array" ref="AI1721">XLOOKUP(E1721,'Đơn giá'!A:A,'Đơn giá'!D:D)</f>
        <v>55000</v>
      </c>
      <c r="AJ1721" s="138">
        <f t="shared" si="12"/>
        <v>3300</v>
      </c>
      <c r="AK1721" s="138">
        <f t="shared" si="13"/>
        <v>3300</v>
      </c>
      <c r="AL1721" s="138">
        <f t="shared" si="14"/>
        <v>0</v>
      </c>
      <c r="AM1721" s="138">
        <f t="shared" si="15"/>
        <v>0</v>
      </c>
      <c r="AN1721" s="138">
        <f t="shared" si="16"/>
        <v>0</v>
      </c>
      <c r="AO1721" s="139" t="str">
        <f t="array" ref="AO1721">XLOOKUP($D:$D,'DS ST'!$J:$J,'DS ST'!K:K)</f>
        <v>SC013823 - Lê Văn Ninh</v>
      </c>
      <c r="AP1721" s="139" t="str">
        <f t="array" ref="AP1721">XLOOKUP($D:$D,'DS ST'!$J:$J,'DS ST'!L:L)</f>
        <v>Võ Thị Huệ</v>
      </c>
      <c r="AQ1721" s="139" t="str">
        <f t="array" ref="AQ1721">XLOOKUP($D:$D,'DS ST'!$J:$J,'DS ST'!M:M)</f>
        <v>HCM 012</v>
      </c>
      <c r="AR1721" s="140"/>
      <c r="AS1721" s="140"/>
      <c r="AT1721" s="135" t="str">
        <f t="array" ref="AT1721">xlookup($E:$E,'CLV2'!$A:$A,'CLV2'!$F:$F)</f>
        <v>3.LEAFY VEGGIES</v>
      </c>
      <c r="AU1721" s="135" t="str">
        <f t="array" ref="AU1721">xlookup($E:$E,'CLV2'!$A:$A,'CLV2'!$G:$G)</f>
        <v>4.Rau Ăn Bông</v>
      </c>
      <c r="AV1721" s="142"/>
      <c r="AW1721" s="143"/>
      <c r="AX1721" s="144"/>
    </row>
    <row r="1722" ht="22.5" customHeight="1">
      <c r="A1722" s="113"/>
      <c r="B1722" s="114">
        <v>46237.0</v>
      </c>
      <c r="C1722" s="115" t="s">
        <v>542</v>
      </c>
      <c r="D1722" s="116" t="str">
        <f>VLOOKUP(C1722,'DS ST'!A:B,2,0)</f>
        <v>A163</v>
      </c>
      <c r="E1722" s="117">
        <v>8.938568878002E12</v>
      </c>
      <c r="F1722" s="115" t="s">
        <v>1488</v>
      </c>
      <c r="G1722" s="115" t="s">
        <v>56</v>
      </c>
      <c r="H1722" s="118">
        <v>10.0</v>
      </c>
      <c r="I1722" s="118">
        <v>5.0</v>
      </c>
      <c r="J1722" s="119">
        <f t="shared" si="4"/>
        <v>5</v>
      </c>
      <c r="K1722" s="115" t="s">
        <v>6231</v>
      </c>
      <c r="L1722" s="121" t="str">
        <f t="shared" si="5"/>
        <v>PT16084388938568878002</v>
      </c>
      <c r="M1722" s="219" t="s">
        <v>6232</v>
      </c>
      <c r="N1722" s="122"/>
      <c r="O1722" s="122"/>
      <c r="P1722" s="119">
        <f t="shared" si="6"/>
        <v>5</v>
      </c>
      <c r="Q1722" s="124"/>
      <c r="R1722" s="124"/>
      <c r="S1722" s="124"/>
      <c r="T1722" s="125"/>
      <c r="U1722" s="126" t="s">
        <v>697</v>
      </c>
      <c r="V1722" s="127" t="s">
        <v>1500</v>
      </c>
      <c r="W1722" s="129" t="str">
        <f t="shared" si="7"/>
        <v/>
      </c>
      <c r="X1722" s="129" t="str">
        <f t="shared" si="73"/>
        <v/>
      </c>
      <c r="Y1722" s="130" t="str">
        <f t="shared" ref="Y1722:Y1725" si="102">IF(N(P1722)&lt;=0,"",IF(OR(T1722="Hình KDB",T1722="Hình tele",ISNUMBER(SEARCH("Hình KDB",T1722)),ISNUMBER(SEARCH("Hình tele",T1722)),ISNUMBER(SEARCH("sai code",T1722)),ISNUMBER(SEARCH("Thiếu kiện",U1722))),"Kho rau",IF(AND(T1722&lt;&gt;"Hình KDB",T1722&lt;&gt;"Hình tele"),"Chưa xác định",IF(N(O1722)&gt;0,IF(OR(T1722="Hình KDB",T1722="Hình tele",ISNUMBER(SEARCH("Hình KDB",T1722)),ISNUMBER(SEARCH("Hình tele",T1722)),ISNUMBER(SEARCH("sai code",T1722)),ISNUMBER(SEARCH("Thiếu kiện",U1722))),"Kho rau","Chưa xác định"),IF(OR(T1722="Hình KDB",T1722="Hình tele",ISNUMBER(SEARCH("Hình KDB",T1722)),ISNUMBER(SEARCH("Hình tele",T1722)),ISNUMBER(SEARCH("sai code",T1722)),ISNUMBER(SEARCH("Thiếu kiện",U1722))),"Kho rau",IF(V1722="Chưa xác định","Chưa xác định",IF(OR(V1722="DC giao thiếu",V1722="TX giao thiếu kiện",V1722="Hàng không đạt CL"),"Kho rau","")))))))</f>
        <v>Chưa xác định</v>
      </c>
      <c r="Z1722" s="131" t="s">
        <v>3828</v>
      </c>
      <c r="AA1722" s="124"/>
      <c r="AB1722" s="132"/>
      <c r="AC1722" s="133"/>
      <c r="AD1722" s="134"/>
      <c r="AE1722" s="133"/>
      <c r="AF1722" s="135" t="str">
        <f t="array" ref="AF1722">xlookup($E:$E,'CLV2'!$A:$A,'CLV2'!E:E)</f>
        <v>#N/A</v>
      </c>
      <c r="AG1722" s="135" t="str">
        <f t="shared" si="10"/>
        <v>Pack</v>
      </c>
      <c r="AH1722" s="136">
        <f t="shared" si="11"/>
        <v>0.5</v>
      </c>
      <c r="AI1722" s="137" t="str">
        <f t="array" ref="AI1722">XLOOKUP(E1722,'Đơn giá'!A:A,'Đơn giá'!D:D)</f>
        <v>#N/A</v>
      </c>
      <c r="AJ1722" s="138" t="str">
        <f t="shared" si="12"/>
        <v>#N/A</v>
      </c>
      <c r="AK1722" s="138">
        <f t="shared" si="13"/>
        <v>0</v>
      </c>
      <c r="AL1722" s="138">
        <f t="shared" si="14"/>
        <v>0</v>
      </c>
      <c r="AM1722" s="138">
        <f t="shared" si="15"/>
        <v>0</v>
      </c>
      <c r="AN1722" s="138" t="str">
        <f t="shared" si="16"/>
        <v>#N/A</v>
      </c>
      <c r="AO1722" s="139" t="str">
        <f t="array" ref="AO1722">XLOOKUP($D:$D,'DS ST'!$J:$J,'DS ST'!K:K)</f>
        <v>SC013823 - Lê Văn Ninh</v>
      </c>
      <c r="AP1722" s="139" t="str">
        <f t="array" ref="AP1722">XLOOKUP($D:$D,'DS ST'!$J:$J,'DS ST'!L:L)</f>
        <v>Võ Thị Huệ</v>
      </c>
      <c r="AQ1722" s="139" t="str">
        <f t="array" ref="AQ1722">XLOOKUP($D:$D,'DS ST'!$J:$J,'DS ST'!M:M)</f>
        <v>HCM 012</v>
      </c>
      <c r="AR1722" s="140"/>
      <c r="AS1722" s="140"/>
      <c r="AT1722" s="135" t="str">
        <f t="array" ref="AT1722">xlookup($E:$E,'CLV2'!$A:$A,'CLV2'!$F:$F)</f>
        <v>#N/A</v>
      </c>
      <c r="AU1722" s="135" t="str">
        <f t="array" ref="AU1722">xlookup($E:$E,'CLV2'!$A:$A,'CLV2'!$G:$G)</f>
        <v>#N/A</v>
      </c>
      <c r="AV1722" s="142"/>
      <c r="AW1722" s="143"/>
      <c r="AX1722" s="144"/>
    </row>
    <row r="1723" ht="22.5" customHeight="1">
      <c r="A1723" s="113"/>
      <c r="B1723" s="114">
        <v>46237.0</v>
      </c>
      <c r="C1723" s="115" t="s">
        <v>644</v>
      </c>
      <c r="D1723" s="116" t="str">
        <f>VLOOKUP(C1723,'DS ST'!A:B,2,0)</f>
        <v>A181</v>
      </c>
      <c r="E1723" s="117">
        <v>11222.0</v>
      </c>
      <c r="F1723" s="115" t="s">
        <v>1263</v>
      </c>
      <c r="G1723" s="115" t="s">
        <v>275</v>
      </c>
      <c r="H1723" s="118">
        <v>4.0</v>
      </c>
      <c r="I1723" s="118">
        <v>0.0</v>
      </c>
      <c r="J1723" s="119">
        <f t="shared" si="4"/>
        <v>4</v>
      </c>
      <c r="K1723" s="115" t="s">
        <v>6233</v>
      </c>
      <c r="L1723" s="121" t="str">
        <f t="shared" si="5"/>
        <v>PT160843511222</v>
      </c>
      <c r="M1723" s="219" t="s">
        <v>6234</v>
      </c>
      <c r="N1723" s="122"/>
      <c r="O1723" s="122"/>
      <c r="P1723" s="119">
        <f t="shared" si="6"/>
        <v>4</v>
      </c>
      <c r="Q1723" s="124"/>
      <c r="R1723" s="124"/>
      <c r="S1723" s="124"/>
      <c r="T1723" s="125"/>
      <c r="U1723" s="126" t="s">
        <v>697</v>
      </c>
      <c r="V1723" s="127" t="s">
        <v>1500</v>
      </c>
      <c r="W1723" s="129" t="str">
        <f t="shared" si="7"/>
        <v/>
      </c>
      <c r="X1723" s="129" t="str">
        <f t="shared" si="73"/>
        <v/>
      </c>
      <c r="Y1723" s="130" t="str">
        <f t="shared" si="102"/>
        <v>Chưa xác định</v>
      </c>
      <c r="Z1723" s="131" t="s">
        <v>3828</v>
      </c>
      <c r="AA1723" s="124"/>
      <c r="AB1723" s="132"/>
      <c r="AC1723" s="133"/>
      <c r="AD1723" s="134"/>
      <c r="AE1723" s="133"/>
      <c r="AF1723" s="135" t="str">
        <f t="array" ref="AF1723">xlookup($E:$E,'CLV2'!$A:$A,'CLV2'!E:E)</f>
        <v>2.VEGETABLES</v>
      </c>
      <c r="AG1723" s="135" t="str">
        <f t="shared" si="10"/>
        <v>Pack</v>
      </c>
      <c r="AH1723" s="136">
        <f t="shared" si="11"/>
        <v>1</v>
      </c>
      <c r="AI1723" s="137">
        <f t="array" ref="AI1723">XLOOKUP(E1723,'Đơn giá'!A:A,'Đơn giá'!D:D)</f>
        <v>16000</v>
      </c>
      <c r="AJ1723" s="138">
        <f t="shared" si="12"/>
        <v>64000</v>
      </c>
      <c r="AK1723" s="138">
        <f t="shared" si="13"/>
        <v>0</v>
      </c>
      <c r="AL1723" s="138">
        <f t="shared" si="14"/>
        <v>0</v>
      </c>
      <c r="AM1723" s="138">
        <f t="shared" si="15"/>
        <v>0</v>
      </c>
      <c r="AN1723" s="138">
        <f t="shared" si="16"/>
        <v>64000</v>
      </c>
      <c r="AO1723" s="139" t="str">
        <f t="array" ref="AO1723">XLOOKUP($D:$D,'DS ST'!$J:$J,'DS ST'!K:K)</f>
        <v>SC008790 - Lê Thị Bích Liểu</v>
      </c>
      <c r="AP1723" s="139" t="str">
        <f t="array" ref="AP1723">XLOOKUP($D:$D,'DS ST'!$J:$J,'DS ST'!L:L)</f>
        <v>Nguyễn Thị Cà</v>
      </c>
      <c r="AQ1723" s="139" t="str">
        <f t="array" ref="AQ1723">XLOOKUP($D:$D,'DS ST'!$J:$J,'DS ST'!M:M)</f>
        <v>HCM 034</v>
      </c>
      <c r="AR1723" s="140"/>
      <c r="AS1723" s="140"/>
      <c r="AT1723" s="135" t="str">
        <f t="array" ref="AT1723">xlookup($E:$E,'CLV2'!$A:$A,'CLV2'!$F:$F)</f>
        <v>3.FRUIT VEGGIES</v>
      </c>
      <c r="AU1723" s="135" t="str">
        <f t="array" ref="AU1723">xlookup($E:$E,'CLV2'!$A:$A,'CLV2'!$G:$G)</f>
        <v>4.Bầu, Bí, Mướp</v>
      </c>
      <c r="AV1723" s="142"/>
      <c r="AW1723" s="143"/>
      <c r="AX1723" s="144"/>
    </row>
    <row r="1724" ht="22.5" customHeight="1">
      <c r="A1724" s="113"/>
      <c r="B1724" s="114">
        <v>46237.0</v>
      </c>
      <c r="C1724" s="115" t="s">
        <v>644</v>
      </c>
      <c r="D1724" s="116" t="str">
        <f>VLOOKUP(C1724,'DS ST'!A:B,2,0)</f>
        <v>A181</v>
      </c>
      <c r="E1724" s="117">
        <v>11373.0</v>
      </c>
      <c r="F1724" s="115" t="s">
        <v>1296</v>
      </c>
      <c r="G1724" s="115" t="s">
        <v>29</v>
      </c>
      <c r="H1724" s="118">
        <v>8.0</v>
      </c>
      <c r="I1724" s="118">
        <v>0.0</v>
      </c>
      <c r="J1724" s="119">
        <f t="shared" si="4"/>
        <v>8</v>
      </c>
      <c r="K1724" s="115" t="s">
        <v>6233</v>
      </c>
      <c r="L1724" s="121" t="str">
        <f t="shared" si="5"/>
        <v>PT160843511373</v>
      </c>
      <c r="M1724" s="219" t="s">
        <v>6234</v>
      </c>
      <c r="N1724" s="122"/>
      <c r="O1724" s="122"/>
      <c r="P1724" s="119">
        <f t="shared" si="6"/>
        <v>8</v>
      </c>
      <c r="Q1724" s="124"/>
      <c r="R1724" s="124"/>
      <c r="S1724" s="124"/>
      <c r="T1724" s="125"/>
      <c r="U1724" s="126" t="s">
        <v>697</v>
      </c>
      <c r="V1724" s="127" t="s">
        <v>1500</v>
      </c>
      <c r="W1724" s="129" t="str">
        <f t="shared" si="7"/>
        <v/>
      </c>
      <c r="X1724" s="129" t="str">
        <f t="shared" si="73"/>
        <v/>
      </c>
      <c r="Y1724" s="130" t="str">
        <f t="shared" si="102"/>
        <v>Chưa xác định</v>
      </c>
      <c r="Z1724" s="131" t="s">
        <v>3828</v>
      </c>
      <c r="AA1724" s="124"/>
      <c r="AB1724" s="132"/>
      <c r="AC1724" s="133"/>
      <c r="AD1724" s="134"/>
      <c r="AE1724" s="133"/>
      <c r="AF1724" s="135" t="str">
        <f t="array" ref="AF1724">xlookup($E:$E,'CLV2'!$A:$A,'CLV2'!E:E)</f>
        <v>2.VEGETABLES</v>
      </c>
      <c r="AG1724" s="135" t="str">
        <f t="shared" si="10"/>
        <v>Pack</v>
      </c>
      <c r="AH1724" s="136">
        <f t="shared" si="11"/>
        <v>1</v>
      </c>
      <c r="AI1724" s="137">
        <f t="array" ref="AI1724">XLOOKUP(E1724,'Đơn giá'!A:A,'Đơn giá'!D:D)</f>
        <v>8500</v>
      </c>
      <c r="AJ1724" s="138">
        <f t="shared" si="12"/>
        <v>68000</v>
      </c>
      <c r="AK1724" s="138">
        <f t="shared" si="13"/>
        <v>0</v>
      </c>
      <c r="AL1724" s="138">
        <f t="shared" si="14"/>
        <v>0</v>
      </c>
      <c r="AM1724" s="138">
        <f t="shared" si="15"/>
        <v>0</v>
      </c>
      <c r="AN1724" s="138">
        <f t="shared" si="16"/>
        <v>68000</v>
      </c>
      <c r="AO1724" s="139" t="str">
        <f t="array" ref="AO1724">XLOOKUP($D:$D,'DS ST'!$J:$J,'DS ST'!K:K)</f>
        <v>SC008790 - Lê Thị Bích Liểu</v>
      </c>
      <c r="AP1724" s="139" t="str">
        <f t="array" ref="AP1724">XLOOKUP($D:$D,'DS ST'!$J:$J,'DS ST'!L:L)</f>
        <v>Nguyễn Thị Cà</v>
      </c>
      <c r="AQ1724" s="139" t="str">
        <f t="array" ref="AQ1724">XLOOKUP($D:$D,'DS ST'!$J:$J,'DS ST'!M:M)</f>
        <v>HCM 034</v>
      </c>
      <c r="AR1724" s="140"/>
      <c r="AS1724" s="140"/>
      <c r="AT1724" s="135" t="str">
        <f t="array" ref="AT1724">xlookup($E:$E,'CLV2'!$A:$A,'CLV2'!$F:$F)</f>
        <v>3.HERBS</v>
      </c>
      <c r="AU1724" s="135" t="str">
        <f t="array" ref="AU1724">xlookup($E:$E,'CLV2'!$A:$A,'CLV2'!$G:$G)</f>
        <v>4.Rau Thơm, Rau Nêm</v>
      </c>
      <c r="AV1724" s="142"/>
      <c r="AW1724" s="143"/>
      <c r="AX1724" s="144"/>
    </row>
    <row r="1725" ht="22.5" customHeight="1">
      <c r="A1725" s="113"/>
      <c r="B1725" s="114">
        <v>46237.0</v>
      </c>
      <c r="C1725" s="115" t="s">
        <v>644</v>
      </c>
      <c r="D1725" s="116" t="str">
        <f>VLOOKUP(C1725,'DS ST'!A:B,2,0)</f>
        <v>A181</v>
      </c>
      <c r="E1725" s="117">
        <v>11515.0</v>
      </c>
      <c r="F1725" s="115" t="s">
        <v>2582</v>
      </c>
      <c r="G1725" s="115" t="s">
        <v>29</v>
      </c>
      <c r="H1725" s="118">
        <v>1.0</v>
      </c>
      <c r="I1725" s="118">
        <v>0.0</v>
      </c>
      <c r="J1725" s="119">
        <f t="shared" si="4"/>
        <v>1</v>
      </c>
      <c r="K1725" s="115" t="s">
        <v>6233</v>
      </c>
      <c r="L1725" s="121" t="str">
        <f t="shared" si="5"/>
        <v>PT160843511515</v>
      </c>
      <c r="M1725" s="219" t="s">
        <v>6234</v>
      </c>
      <c r="N1725" s="122"/>
      <c r="O1725" s="122"/>
      <c r="P1725" s="119">
        <f t="shared" si="6"/>
        <v>1</v>
      </c>
      <c r="Q1725" s="124"/>
      <c r="R1725" s="124"/>
      <c r="S1725" s="124"/>
      <c r="T1725" s="125"/>
      <c r="U1725" s="126" t="s">
        <v>697</v>
      </c>
      <c r="V1725" s="127" t="s">
        <v>1500</v>
      </c>
      <c r="W1725" s="129" t="str">
        <f t="shared" si="7"/>
        <v/>
      </c>
      <c r="X1725" s="129" t="str">
        <f t="shared" si="73"/>
        <v/>
      </c>
      <c r="Y1725" s="130" t="str">
        <f t="shared" si="102"/>
        <v>Chưa xác định</v>
      </c>
      <c r="Z1725" s="131" t="s">
        <v>3828</v>
      </c>
      <c r="AA1725" s="124"/>
      <c r="AB1725" s="132"/>
      <c r="AC1725" s="133"/>
      <c r="AD1725" s="134"/>
      <c r="AE1725" s="133"/>
      <c r="AF1725" s="135" t="str">
        <f t="array" ref="AF1725">xlookup($E:$E,'CLV2'!$A:$A,'CLV2'!E:E)</f>
        <v>2.VEGETABLES</v>
      </c>
      <c r="AG1725" s="135" t="str">
        <f t="shared" si="10"/>
        <v>Pack</v>
      </c>
      <c r="AH1725" s="136">
        <f t="shared" si="11"/>
        <v>1</v>
      </c>
      <c r="AI1725" s="137">
        <f t="array" ref="AI1725">XLOOKUP(E1725,'Đơn giá'!A:A,'Đơn giá'!D:D)</f>
        <v>4494</v>
      </c>
      <c r="AJ1725" s="138">
        <f t="shared" si="12"/>
        <v>4494</v>
      </c>
      <c r="AK1725" s="138">
        <f t="shared" si="13"/>
        <v>0</v>
      </c>
      <c r="AL1725" s="138">
        <f t="shared" si="14"/>
        <v>0</v>
      </c>
      <c r="AM1725" s="138">
        <f t="shared" si="15"/>
        <v>0</v>
      </c>
      <c r="AN1725" s="138">
        <f t="shared" si="16"/>
        <v>4494</v>
      </c>
      <c r="AO1725" s="139" t="str">
        <f t="array" ref="AO1725">XLOOKUP($D:$D,'DS ST'!$J:$J,'DS ST'!K:K)</f>
        <v>SC008790 - Lê Thị Bích Liểu</v>
      </c>
      <c r="AP1725" s="139" t="str">
        <f t="array" ref="AP1725">XLOOKUP($D:$D,'DS ST'!$J:$J,'DS ST'!L:L)</f>
        <v>Nguyễn Thị Cà</v>
      </c>
      <c r="AQ1725" s="139" t="str">
        <f t="array" ref="AQ1725">XLOOKUP($D:$D,'DS ST'!$J:$J,'DS ST'!M:M)</f>
        <v>HCM 034</v>
      </c>
      <c r="AR1725" s="140"/>
      <c r="AS1725" s="140"/>
      <c r="AT1725" s="135" t="str">
        <f t="array" ref="AT1725">xlookup($E:$E,'CLV2'!$A:$A,'CLV2'!$F:$F)</f>
        <v>3.HERBS</v>
      </c>
      <c r="AU1725" s="135" t="str">
        <f t="array" ref="AU1725">xlookup($E:$E,'CLV2'!$A:$A,'CLV2'!$G:$G)</f>
        <v>4.Rau Thơm, Rau Nêm</v>
      </c>
      <c r="AV1725" s="142"/>
      <c r="AW1725" s="143"/>
      <c r="AX1725" s="144"/>
    </row>
    <row r="1726" ht="22.5" customHeight="1">
      <c r="A1726" s="113"/>
      <c r="B1726" s="114">
        <v>46237.0</v>
      </c>
      <c r="C1726" s="115" t="s">
        <v>651</v>
      </c>
      <c r="D1726" s="116" t="str">
        <f>VLOOKUP(C1726,'DS ST'!A:B,2,0)</f>
        <v>A182</v>
      </c>
      <c r="E1726" s="117">
        <v>1101318.0</v>
      </c>
      <c r="F1726" s="115" t="s">
        <v>1036</v>
      </c>
      <c r="G1726" s="115" t="s">
        <v>104</v>
      </c>
      <c r="H1726" s="118">
        <v>4.1</v>
      </c>
      <c r="I1726" s="118">
        <v>4.08</v>
      </c>
      <c r="J1726" s="119">
        <f t="shared" si="4"/>
        <v>0.02</v>
      </c>
      <c r="K1726" s="115" t="s">
        <v>6235</v>
      </c>
      <c r="L1726" s="121" t="str">
        <f t="shared" si="5"/>
        <v>PT16084331101318</v>
      </c>
      <c r="M1726" s="219" t="s">
        <v>6236</v>
      </c>
      <c r="N1726" s="122">
        <v>0.019999999999999574</v>
      </c>
      <c r="O1726" s="122"/>
      <c r="P1726" s="119">
        <f t="shared" si="6"/>
        <v>0</v>
      </c>
      <c r="Q1726" s="124"/>
      <c r="R1726" s="124"/>
      <c r="S1726" s="124"/>
      <c r="T1726" s="125"/>
      <c r="U1726" s="126" t="s">
        <v>697</v>
      </c>
      <c r="V1726" s="127" t="s">
        <v>492</v>
      </c>
      <c r="W1726" s="129" t="str">
        <f t="shared" si="7"/>
        <v>Hao hụt</v>
      </c>
      <c r="X1726" s="129" t="str">
        <f t="shared" si="73"/>
        <v/>
      </c>
      <c r="Y1726" s="154" t="s">
        <v>499</v>
      </c>
      <c r="Z1726" s="131" t="s">
        <v>3828</v>
      </c>
      <c r="AA1726" s="124"/>
      <c r="AB1726" s="132"/>
      <c r="AC1726" s="133"/>
      <c r="AD1726" s="134"/>
      <c r="AE1726" s="133"/>
      <c r="AF1726" s="135" t="str">
        <f t="array" ref="AF1726">xlookup($E:$E,'CLV2'!$A:$A,'CLV2'!E:E)</f>
        <v>2.FRUITS</v>
      </c>
      <c r="AG1726" s="135" t="str">
        <f t="shared" si="10"/>
        <v>KG</v>
      </c>
      <c r="AH1726" s="136">
        <f t="shared" si="11"/>
        <v>0.00487804878</v>
      </c>
      <c r="AI1726" s="137">
        <f t="array" ref="AI1726">XLOOKUP(E1726,'Đơn giá'!A:A,'Đơn giá'!D:D)</f>
        <v>35000</v>
      </c>
      <c r="AJ1726" s="138">
        <f t="shared" si="12"/>
        <v>700</v>
      </c>
      <c r="AK1726" s="138">
        <f t="shared" si="13"/>
        <v>700</v>
      </c>
      <c r="AL1726" s="138">
        <f t="shared" si="14"/>
        <v>0</v>
      </c>
      <c r="AM1726" s="138">
        <f t="shared" si="15"/>
        <v>0</v>
      </c>
      <c r="AN1726" s="138">
        <f t="shared" si="16"/>
        <v>0</v>
      </c>
      <c r="AO1726" s="139" t="str">
        <f t="array" ref="AO1726">XLOOKUP($D:$D,'DS ST'!$J:$J,'DS ST'!K:K)</f>
        <v>SC002203 - Nguyễn Thị Ngọc Bích</v>
      </c>
      <c r="AP1726" s="139" t="str">
        <f t="array" ref="AP1726">XLOOKUP($D:$D,'DS ST'!$J:$J,'DS ST'!L:L)</f>
        <v>Nguyễn Thị Cà</v>
      </c>
      <c r="AQ1726" s="139" t="str">
        <f t="array" ref="AQ1726">XLOOKUP($D:$D,'DS ST'!$J:$J,'DS ST'!M:M)</f>
        <v>HCM 005</v>
      </c>
      <c r="AR1726" s="140"/>
      <c r="AS1726" s="140"/>
      <c r="AT1726" s="135" t="str">
        <f t="array" ref="AT1726">xlookup($E:$E,'CLV2'!$A:$A,'CLV2'!$F:$F)</f>
        <v>3.LOCAL FRUITS</v>
      </c>
      <c r="AU1726" s="135" t="str">
        <f t="array" ref="AU1726">xlookup($E:$E,'CLV2'!$A:$A,'CLV2'!$G:$G)</f>
        <v>4.Mận Roi</v>
      </c>
      <c r="AV1726" s="142"/>
      <c r="AW1726" s="143"/>
      <c r="AX1726" s="144"/>
    </row>
    <row r="1727" ht="22.5" customHeight="1">
      <c r="A1727" s="113"/>
      <c r="B1727" s="114">
        <v>46237.0</v>
      </c>
      <c r="C1727" s="115" t="s">
        <v>805</v>
      </c>
      <c r="D1727" s="116" t="str">
        <f>VLOOKUP(C1727,'DS ST'!A:B,2,0)</f>
        <v>AKR</v>
      </c>
      <c r="E1727" s="117">
        <v>11419.0</v>
      </c>
      <c r="F1727" s="115" t="s">
        <v>1306</v>
      </c>
      <c r="G1727" s="115" t="s">
        <v>311</v>
      </c>
      <c r="H1727" s="118">
        <v>2.0</v>
      </c>
      <c r="I1727" s="118">
        <v>0.0</v>
      </c>
      <c r="J1727" s="119">
        <f t="shared" si="4"/>
        <v>2</v>
      </c>
      <c r="K1727" s="115" t="s">
        <v>6237</v>
      </c>
      <c r="L1727" s="121" t="str">
        <f t="shared" si="5"/>
        <v>PT160843211419</v>
      </c>
      <c r="M1727" s="219" t="s">
        <v>6238</v>
      </c>
      <c r="N1727" s="122"/>
      <c r="O1727" s="122"/>
      <c r="P1727" s="119">
        <f t="shared" si="6"/>
        <v>2</v>
      </c>
      <c r="Q1727" s="124"/>
      <c r="R1727" s="124"/>
      <c r="S1727" s="124"/>
      <c r="T1727" s="125"/>
      <c r="U1727" s="126" t="s">
        <v>697</v>
      </c>
      <c r="V1727" s="127" t="s">
        <v>1500</v>
      </c>
      <c r="W1727" s="129" t="str">
        <f t="shared" si="7"/>
        <v/>
      </c>
      <c r="X1727" s="129" t="str">
        <f t="shared" si="73"/>
        <v/>
      </c>
      <c r="Y1727" s="130" t="str">
        <f>IF(N(P1727)&lt;=0,"",IF(OR(T1727="Hình KDB",T1727="Hình tele",ISNUMBER(SEARCH("Hình KDB",T1727)),ISNUMBER(SEARCH("Hình tele",T1727)),ISNUMBER(SEARCH("sai code",T1727)),ISNUMBER(SEARCH("Thiếu kiện",U1727))),"Kho rau",IF(AND(T1727&lt;&gt;"Hình KDB",T1727&lt;&gt;"Hình tele"),"Chưa xác định",IF(N(O1727)&gt;0,IF(OR(T1727="Hình KDB",T1727="Hình tele",ISNUMBER(SEARCH("Hình KDB",T1727)),ISNUMBER(SEARCH("Hình tele",T1727)),ISNUMBER(SEARCH("sai code",T1727)),ISNUMBER(SEARCH("Thiếu kiện",U1727))),"Kho rau","Chưa xác định"),IF(OR(T1727="Hình KDB",T1727="Hình tele",ISNUMBER(SEARCH("Hình KDB",T1727)),ISNUMBER(SEARCH("Hình tele",T1727)),ISNUMBER(SEARCH("sai code",T1727)),ISNUMBER(SEARCH("Thiếu kiện",U1727))),"Kho rau",IF(V1727="Chưa xác định","Chưa xác định",IF(OR(V1727="DC giao thiếu",V1727="TX giao thiếu kiện",V1727="Hàng không đạt CL"),"Kho rau","")))))))</f>
        <v>Chưa xác định</v>
      </c>
      <c r="Z1727" s="131" t="s">
        <v>3828</v>
      </c>
      <c r="AA1727" s="124"/>
      <c r="AB1727" s="132"/>
      <c r="AC1727" s="133"/>
      <c r="AD1727" s="134"/>
      <c r="AE1727" s="133"/>
      <c r="AF1727" s="135" t="str">
        <f t="array" ref="AF1727">xlookup($E:$E,'CLV2'!$A:$A,'CLV2'!E:E)</f>
        <v>2.VEGETABLES</v>
      </c>
      <c r="AG1727" s="135" t="str">
        <f t="shared" si="10"/>
        <v>Pack</v>
      </c>
      <c r="AH1727" s="136">
        <f t="shared" si="11"/>
        <v>1</v>
      </c>
      <c r="AI1727" s="137">
        <f t="array" ref="AI1727">XLOOKUP(E1727,'Đơn giá'!A:A,'Đơn giá'!D:D)</f>
        <v>21965</v>
      </c>
      <c r="AJ1727" s="138">
        <f t="shared" si="12"/>
        <v>43930</v>
      </c>
      <c r="AK1727" s="138">
        <f t="shared" si="13"/>
        <v>0</v>
      </c>
      <c r="AL1727" s="138">
        <f t="shared" si="14"/>
        <v>0</v>
      </c>
      <c r="AM1727" s="138">
        <f t="shared" si="15"/>
        <v>0</v>
      </c>
      <c r="AN1727" s="138">
        <f t="shared" si="16"/>
        <v>43930</v>
      </c>
      <c r="AO1727" s="139" t="str">
        <f t="array" ref="AO1727">XLOOKUP($D:$D,'DS ST'!$J:$J,'DS ST'!K:K)</f>
        <v>SC003943 - Lâm Văn Tú</v>
      </c>
      <c r="AP1727" s="139" t="str">
        <f t="array" ref="AP1727">XLOOKUP($D:$D,'DS ST'!$J:$J,'DS ST'!L:L)</f>
        <v>Võ Thị Huệ</v>
      </c>
      <c r="AQ1727" s="139" t="str">
        <f t="array" ref="AQ1727">XLOOKUP($D:$D,'DS ST'!$J:$J,'DS ST'!M:M)</f>
        <v>HCM 011</v>
      </c>
      <c r="AR1727" s="140"/>
      <c r="AS1727" s="140"/>
      <c r="AT1727" s="135" t="str">
        <f t="array" ref="AT1727">xlookup($E:$E,'CLV2'!$A:$A,'CLV2'!$F:$F)</f>
        <v>3.ROOT VEGGIES</v>
      </c>
      <c r="AU1727" s="135" t="str">
        <f t="array" ref="AU1727">xlookup($E:$E,'CLV2'!$A:$A,'CLV2'!$G:$G)</f>
        <v>4.Khoai Lang</v>
      </c>
      <c r="AV1727" s="142"/>
      <c r="AW1727" s="143"/>
      <c r="AX1727" s="144"/>
    </row>
    <row r="1728" ht="22.5" customHeight="1">
      <c r="A1728" s="113"/>
      <c r="B1728" s="114">
        <v>46237.0</v>
      </c>
      <c r="C1728" s="115" t="s">
        <v>805</v>
      </c>
      <c r="D1728" s="116" t="str">
        <f>VLOOKUP(C1728,'DS ST'!A:B,2,0)</f>
        <v>AKR</v>
      </c>
      <c r="E1728" s="117">
        <v>1100816.0</v>
      </c>
      <c r="F1728" s="115" t="s">
        <v>919</v>
      </c>
      <c r="G1728" s="115" t="s">
        <v>104</v>
      </c>
      <c r="H1728" s="118">
        <v>15.2</v>
      </c>
      <c r="I1728" s="118">
        <v>15.16</v>
      </c>
      <c r="J1728" s="119">
        <f t="shared" si="4"/>
        <v>0.04</v>
      </c>
      <c r="K1728" s="115" t="s">
        <v>6237</v>
      </c>
      <c r="L1728" s="121" t="str">
        <f t="shared" si="5"/>
        <v>PT16084321100816</v>
      </c>
      <c r="M1728" s="219" t="s">
        <v>6238</v>
      </c>
      <c r="N1728" s="122">
        <v>0.03999999999999915</v>
      </c>
      <c r="O1728" s="122"/>
      <c r="P1728" s="119">
        <f t="shared" si="6"/>
        <v>0</v>
      </c>
      <c r="Q1728" s="124"/>
      <c r="R1728" s="124"/>
      <c r="S1728" s="124"/>
      <c r="T1728" s="125"/>
      <c r="U1728" s="126" t="s">
        <v>697</v>
      </c>
      <c r="V1728" s="127" t="s">
        <v>492</v>
      </c>
      <c r="W1728" s="129" t="str">
        <f t="shared" si="7"/>
        <v>Hao hụt</v>
      </c>
      <c r="X1728" s="129" t="str">
        <f t="shared" si="73"/>
        <v/>
      </c>
      <c r="Y1728" s="154" t="s">
        <v>499</v>
      </c>
      <c r="Z1728" s="131" t="s">
        <v>3828</v>
      </c>
      <c r="AA1728" s="124"/>
      <c r="AB1728" s="132"/>
      <c r="AC1728" s="133"/>
      <c r="AD1728" s="134"/>
      <c r="AE1728" s="133"/>
      <c r="AF1728" s="135" t="str">
        <f t="array" ref="AF1728">xlookup($E:$E,'CLV2'!$A:$A,'CLV2'!E:E)</f>
        <v>2.FRUITS</v>
      </c>
      <c r="AG1728" s="135" t="str">
        <f t="shared" si="10"/>
        <v>KG</v>
      </c>
      <c r="AH1728" s="136">
        <f t="shared" si="11"/>
        <v>0.002631578947</v>
      </c>
      <c r="AI1728" s="137">
        <f t="array" ref="AI1728">XLOOKUP(E1728,'Đơn giá'!A:A,'Đơn giá'!D:D)</f>
        <v>19000</v>
      </c>
      <c r="AJ1728" s="138">
        <f t="shared" si="12"/>
        <v>760</v>
      </c>
      <c r="AK1728" s="138">
        <f t="shared" si="13"/>
        <v>760</v>
      </c>
      <c r="AL1728" s="138">
        <f t="shared" si="14"/>
        <v>0</v>
      </c>
      <c r="AM1728" s="138">
        <f t="shared" si="15"/>
        <v>0</v>
      </c>
      <c r="AN1728" s="138">
        <f t="shared" si="16"/>
        <v>0</v>
      </c>
      <c r="AO1728" s="139" t="str">
        <f t="array" ref="AO1728">XLOOKUP($D:$D,'DS ST'!$J:$J,'DS ST'!K:K)</f>
        <v>SC003943 - Lâm Văn Tú</v>
      </c>
      <c r="AP1728" s="139" t="str">
        <f t="array" ref="AP1728">XLOOKUP($D:$D,'DS ST'!$J:$J,'DS ST'!L:L)</f>
        <v>Võ Thị Huệ</v>
      </c>
      <c r="AQ1728" s="139" t="str">
        <f t="array" ref="AQ1728">XLOOKUP($D:$D,'DS ST'!$J:$J,'DS ST'!M:M)</f>
        <v>HCM 011</v>
      </c>
      <c r="AR1728" s="140"/>
      <c r="AS1728" s="140"/>
      <c r="AT1728" s="135" t="str">
        <f t="array" ref="AT1728">xlookup($E:$E,'CLV2'!$A:$A,'CLV2'!$F:$F)</f>
        <v>3.LOCAL FRUITS</v>
      </c>
      <c r="AU1728" s="135" t="str">
        <f t="array" ref="AU1728">xlookup($E:$E,'CLV2'!$A:$A,'CLV2'!$G:$G)</f>
        <v>4.Dưa Hấu</v>
      </c>
      <c r="AV1728" s="142"/>
      <c r="AW1728" s="143"/>
      <c r="AX1728" s="144"/>
    </row>
    <row r="1729" ht="22.5" customHeight="1">
      <c r="A1729" s="113"/>
      <c r="B1729" s="114">
        <v>46237.0</v>
      </c>
      <c r="C1729" s="115" t="s">
        <v>805</v>
      </c>
      <c r="D1729" s="116" t="str">
        <f>VLOOKUP(C1729,'DS ST'!A:B,2,0)</f>
        <v>AKR</v>
      </c>
      <c r="E1729" s="117">
        <v>1100917.0</v>
      </c>
      <c r="F1729" s="115" t="s">
        <v>928</v>
      </c>
      <c r="G1729" s="115" t="s">
        <v>104</v>
      </c>
      <c r="H1729" s="118">
        <v>9.4</v>
      </c>
      <c r="I1729" s="118">
        <v>9.3</v>
      </c>
      <c r="J1729" s="119">
        <f t="shared" si="4"/>
        <v>0.1</v>
      </c>
      <c r="K1729" s="115" t="s">
        <v>6237</v>
      </c>
      <c r="L1729" s="121" t="str">
        <f t="shared" si="5"/>
        <v>PT16084321100917</v>
      </c>
      <c r="M1729" s="219" t="s">
        <v>6238</v>
      </c>
      <c r="N1729" s="122">
        <v>0.09999999999999964</v>
      </c>
      <c r="O1729" s="122"/>
      <c r="P1729" s="119">
        <f t="shared" si="6"/>
        <v>0</v>
      </c>
      <c r="Q1729" s="124"/>
      <c r="R1729" s="124"/>
      <c r="S1729" s="124"/>
      <c r="T1729" s="125"/>
      <c r="U1729" s="126" t="s">
        <v>697</v>
      </c>
      <c r="V1729" s="127" t="s">
        <v>492</v>
      </c>
      <c r="W1729" s="129" t="str">
        <f t="shared" si="7"/>
        <v>Hao hụt</v>
      </c>
      <c r="X1729" s="129" t="str">
        <f t="shared" si="73"/>
        <v/>
      </c>
      <c r="Y1729" s="154" t="s">
        <v>499</v>
      </c>
      <c r="Z1729" s="131" t="s">
        <v>3828</v>
      </c>
      <c r="AA1729" s="124"/>
      <c r="AB1729" s="132"/>
      <c r="AC1729" s="133"/>
      <c r="AD1729" s="134"/>
      <c r="AE1729" s="133"/>
      <c r="AF1729" s="135" t="str">
        <f t="array" ref="AF1729">xlookup($E:$E,'CLV2'!$A:$A,'CLV2'!E:E)</f>
        <v>2.VEGETABLES</v>
      </c>
      <c r="AG1729" s="135" t="str">
        <f t="shared" si="10"/>
        <v>KG</v>
      </c>
      <c r="AH1729" s="136">
        <f t="shared" si="11"/>
        <v>0.01063829787</v>
      </c>
      <c r="AI1729" s="137">
        <f t="array" ref="AI1729">XLOOKUP(E1729,'Đơn giá'!A:A,'Đơn giá'!D:D)</f>
        <v>24500</v>
      </c>
      <c r="AJ1729" s="138">
        <f t="shared" si="12"/>
        <v>2450</v>
      </c>
      <c r="AK1729" s="138">
        <f t="shared" si="13"/>
        <v>2450</v>
      </c>
      <c r="AL1729" s="138">
        <f t="shared" si="14"/>
        <v>0</v>
      </c>
      <c r="AM1729" s="138">
        <f t="shared" si="15"/>
        <v>0</v>
      </c>
      <c r="AN1729" s="138">
        <f t="shared" si="16"/>
        <v>0</v>
      </c>
      <c r="AO1729" s="139" t="str">
        <f t="array" ref="AO1729">XLOOKUP($D:$D,'DS ST'!$J:$J,'DS ST'!K:K)</f>
        <v>SC003943 - Lâm Văn Tú</v>
      </c>
      <c r="AP1729" s="139" t="str">
        <f t="array" ref="AP1729">XLOOKUP($D:$D,'DS ST'!$J:$J,'DS ST'!L:L)</f>
        <v>Võ Thị Huệ</v>
      </c>
      <c r="AQ1729" s="139" t="str">
        <f t="array" ref="AQ1729">XLOOKUP($D:$D,'DS ST'!$J:$J,'DS ST'!M:M)</f>
        <v>HCM 011</v>
      </c>
      <c r="AR1729" s="140"/>
      <c r="AS1729" s="140"/>
      <c r="AT1729" s="135" t="str">
        <f t="array" ref="AT1729">xlookup($E:$E,'CLV2'!$A:$A,'CLV2'!$F:$F)</f>
        <v>3.FRUIT VEGGIES</v>
      </c>
      <c r="AU1729" s="135" t="str">
        <f t="array" ref="AU1729">xlookup($E:$E,'CLV2'!$A:$A,'CLV2'!$G:$G)</f>
        <v>4.Bầu, Bí, Mướp</v>
      </c>
      <c r="AV1729" s="142"/>
      <c r="AW1729" s="143"/>
      <c r="AX1729" s="144"/>
    </row>
    <row r="1730" ht="22.5" customHeight="1">
      <c r="A1730" s="113"/>
      <c r="B1730" s="114">
        <v>46237.0</v>
      </c>
      <c r="C1730" s="115" t="s">
        <v>805</v>
      </c>
      <c r="D1730" s="116" t="str">
        <f>VLOOKUP(C1730,'DS ST'!A:B,2,0)</f>
        <v>AKR</v>
      </c>
      <c r="E1730" s="117">
        <v>1101062.0</v>
      </c>
      <c r="F1730" s="115" t="s">
        <v>103</v>
      </c>
      <c r="G1730" s="115" t="s">
        <v>104</v>
      </c>
      <c r="H1730" s="118">
        <v>20.2</v>
      </c>
      <c r="I1730" s="118">
        <v>20.12</v>
      </c>
      <c r="J1730" s="119">
        <f t="shared" si="4"/>
        <v>0.08</v>
      </c>
      <c r="K1730" s="115" t="s">
        <v>6237</v>
      </c>
      <c r="L1730" s="121" t="str">
        <f t="shared" si="5"/>
        <v>PT16084321101062</v>
      </c>
      <c r="M1730" s="219" t="s">
        <v>6238</v>
      </c>
      <c r="N1730" s="122">
        <v>0.0799999999999983</v>
      </c>
      <c r="O1730" s="122"/>
      <c r="P1730" s="119">
        <f t="shared" si="6"/>
        <v>0</v>
      </c>
      <c r="Q1730" s="124"/>
      <c r="R1730" s="124"/>
      <c r="S1730" s="124"/>
      <c r="T1730" s="125"/>
      <c r="U1730" s="126" t="s">
        <v>697</v>
      </c>
      <c r="V1730" s="127" t="s">
        <v>492</v>
      </c>
      <c r="W1730" s="129" t="str">
        <f t="shared" si="7"/>
        <v>Hao hụt</v>
      </c>
      <c r="X1730" s="129" t="str">
        <f t="shared" si="73"/>
        <v/>
      </c>
      <c r="Y1730" s="154" t="s">
        <v>499</v>
      </c>
      <c r="Z1730" s="131" t="s">
        <v>3828</v>
      </c>
      <c r="AA1730" s="124"/>
      <c r="AB1730" s="132"/>
      <c r="AC1730" s="133"/>
      <c r="AD1730" s="134"/>
      <c r="AE1730" s="133"/>
      <c r="AF1730" s="135" t="str">
        <f t="array" ref="AF1730">xlookup($E:$E,'CLV2'!$A:$A,'CLV2'!E:E)</f>
        <v>2.FRUITS</v>
      </c>
      <c r="AG1730" s="135" t="str">
        <f t="shared" si="10"/>
        <v>KG</v>
      </c>
      <c r="AH1730" s="136">
        <f t="shared" si="11"/>
        <v>0.00396039604</v>
      </c>
      <c r="AI1730" s="137">
        <f t="array" ref="AI1730">XLOOKUP(E1730,'Đơn giá'!A:A,'Đơn giá'!D:D)</f>
        <v>23000</v>
      </c>
      <c r="AJ1730" s="138">
        <f t="shared" si="12"/>
        <v>1840</v>
      </c>
      <c r="AK1730" s="138">
        <f t="shared" si="13"/>
        <v>1840</v>
      </c>
      <c r="AL1730" s="138">
        <f t="shared" si="14"/>
        <v>0</v>
      </c>
      <c r="AM1730" s="138">
        <f t="shared" si="15"/>
        <v>0</v>
      </c>
      <c r="AN1730" s="138">
        <f t="shared" si="16"/>
        <v>0</v>
      </c>
      <c r="AO1730" s="139" t="str">
        <f t="array" ref="AO1730">XLOOKUP($D:$D,'DS ST'!$J:$J,'DS ST'!K:K)</f>
        <v>SC003943 - Lâm Văn Tú</v>
      </c>
      <c r="AP1730" s="139" t="str">
        <f t="array" ref="AP1730">XLOOKUP($D:$D,'DS ST'!$J:$J,'DS ST'!L:L)</f>
        <v>Võ Thị Huệ</v>
      </c>
      <c r="AQ1730" s="139" t="str">
        <f t="array" ref="AQ1730">XLOOKUP($D:$D,'DS ST'!$J:$J,'DS ST'!M:M)</f>
        <v>HCM 011</v>
      </c>
      <c r="AR1730" s="140"/>
      <c r="AS1730" s="140"/>
      <c r="AT1730" s="135" t="str">
        <f t="array" ref="AT1730">xlookup($E:$E,'CLV2'!$A:$A,'CLV2'!$F:$F)</f>
        <v>3.LOCAL FRUITS</v>
      </c>
      <c r="AU1730" s="135" t="str">
        <f t="array" ref="AU1730">xlookup($E:$E,'CLV2'!$A:$A,'CLV2'!$G:$G)</f>
        <v>4.Chuối</v>
      </c>
      <c r="AV1730" s="142"/>
      <c r="AW1730" s="143"/>
      <c r="AX1730" s="144"/>
    </row>
    <row r="1731" ht="22.5" customHeight="1">
      <c r="A1731" s="113"/>
      <c r="B1731" s="114">
        <v>46237.0</v>
      </c>
      <c r="C1731" s="115" t="s">
        <v>805</v>
      </c>
      <c r="D1731" s="116" t="str">
        <f>VLOOKUP(C1731,'DS ST'!A:B,2,0)</f>
        <v>AKR</v>
      </c>
      <c r="E1731" s="117">
        <v>1101077.0</v>
      </c>
      <c r="F1731" s="115" t="s">
        <v>1002</v>
      </c>
      <c r="G1731" s="115" t="s">
        <v>104</v>
      </c>
      <c r="H1731" s="118">
        <v>3.0</v>
      </c>
      <c r="I1731" s="118">
        <v>2.84</v>
      </c>
      <c r="J1731" s="119">
        <f t="shared" si="4"/>
        <v>0.16</v>
      </c>
      <c r="K1731" s="115" t="s">
        <v>6237</v>
      </c>
      <c r="L1731" s="121" t="str">
        <f t="shared" si="5"/>
        <v>PT16084321101077</v>
      </c>
      <c r="M1731" s="219" t="s">
        <v>6238</v>
      </c>
      <c r="N1731" s="122">
        <v>0.16000000000000014</v>
      </c>
      <c r="O1731" s="122"/>
      <c r="P1731" s="119">
        <f t="shared" si="6"/>
        <v>0</v>
      </c>
      <c r="Q1731" s="124"/>
      <c r="R1731" s="124"/>
      <c r="S1731" s="124"/>
      <c r="T1731" s="125"/>
      <c r="U1731" s="126" t="s">
        <v>697</v>
      </c>
      <c r="V1731" s="127" t="s">
        <v>492</v>
      </c>
      <c r="W1731" s="129" t="str">
        <f t="shared" si="7"/>
        <v>Hao hụt</v>
      </c>
      <c r="X1731" s="129" t="str">
        <f t="shared" si="73"/>
        <v/>
      </c>
      <c r="Y1731" s="154" t="s">
        <v>499</v>
      </c>
      <c r="Z1731" s="131" t="s">
        <v>3828</v>
      </c>
      <c r="AA1731" s="124"/>
      <c r="AB1731" s="132"/>
      <c r="AC1731" s="133"/>
      <c r="AD1731" s="134"/>
      <c r="AE1731" s="133"/>
      <c r="AF1731" s="135" t="str">
        <f t="array" ref="AF1731">xlookup($E:$E,'CLV2'!$A:$A,'CLV2'!E:E)</f>
        <v>2.FRUITS</v>
      </c>
      <c r="AG1731" s="135" t="str">
        <f t="shared" si="10"/>
        <v>KG</v>
      </c>
      <c r="AH1731" s="136">
        <f t="shared" si="11"/>
        <v>0.05333333333</v>
      </c>
      <c r="AI1731" s="137">
        <f t="array" ref="AI1731">XLOOKUP(E1731,'Đơn giá'!A:A,'Đơn giá'!D:D)</f>
        <v>45000</v>
      </c>
      <c r="AJ1731" s="138">
        <f t="shared" si="12"/>
        <v>7200</v>
      </c>
      <c r="AK1731" s="138">
        <f t="shared" si="13"/>
        <v>7200</v>
      </c>
      <c r="AL1731" s="138">
        <f t="shared" si="14"/>
        <v>0</v>
      </c>
      <c r="AM1731" s="138">
        <f t="shared" si="15"/>
        <v>0</v>
      </c>
      <c r="AN1731" s="138">
        <f t="shared" si="16"/>
        <v>0</v>
      </c>
      <c r="AO1731" s="139" t="str">
        <f t="array" ref="AO1731">XLOOKUP($D:$D,'DS ST'!$J:$J,'DS ST'!K:K)</f>
        <v>SC003943 - Lâm Văn Tú</v>
      </c>
      <c r="AP1731" s="139" t="str">
        <f t="array" ref="AP1731">XLOOKUP($D:$D,'DS ST'!$J:$J,'DS ST'!L:L)</f>
        <v>Võ Thị Huệ</v>
      </c>
      <c r="AQ1731" s="139" t="str">
        <f t="array" ref="AQ1731">XLOOKUP($D:$D,'DS ST'!$J:$J,'DS ST'!M:M)</f>
        <v>HCM 011</v>
      </c>
      <c r="AR1731" s="140"/>
      <c r="AS1731" s="140"/>
      <c r="AT1731" s="135" t="str">
        <f t="array" ref="AT1731">xlookup($E:$E,'CLV2'!$A:$A,'CLV2'!$F:$F)</f>
        <v>3.LOCAL FRUITS</v>
      </c>
      <c r="AU1731" s="135" t="str">
        <f t="array" ref="AU1731">xlookup($E:$E,'CLV2'!$A:$A,'CLV2'!$G:$G)</f>
        <v>4.Trái Cây Đa Dạng</v>
      </c>
      <c r="AV1731" s="142"/>
      <c r="AW1731" s="143"/>
      <c r="AX1731" s="144"/>
    </row>
    <row r="1732" ht="22.5" customHeight="1">
      <c r="A1732" s="113"/>
      <c r="B1732" s="114">
        <v>46237.0</v>
      </c>
      <c r="C1732" s="115" t="s">
        <v>805</v>
      </c>
      <c r="D1732" s="116" t="str">
        <f>VLOOKUP(C1732,'DS ST'!A:B,2,0)</f>
        <v>AKR</v>
      </c>
      <c r="E1732" s="117">
        <v>1101094.0</v>
      </c>
      <c r="F1732" s="115" t="s">
        <v>1011</v>
      </c>
      <c r="G1732" s="115" t="s">
        <v>104</v>
      </c>
      <c r="H1732" s="118">
        <v>3.0</v>
      </c>
      <c r="I1732" s="118">
        <v>2.82</v>
      </c>
      <c r="J1732" s="119">
        <f t="shared" si="4"/>
        <v>0.18</v>
      </c>
      <c r="K1732" s="115" t="s">
        <v>6237</v>
      </c>
      <c r="L1732" s="121" t="str">
        <f t="shared" si="5"/>
        <v>PT16084321101094</v>
      </c>
      <c r="M1732" s="219" t="s">
        <v>6238</v>
      </c>
      <c r="N1732" s="122">
        <v>0.18000000000000016</v>
      </c>
      <c r="O1732" s="122"/>
      <c r="P1732" s="119">
        <f t="shared" si="6"/>
        <v>0</v>
      </c>
      <c r="Q1732" s="124"/>
      <c r="R1732" s="124"/>
      <c r="S1732" s="124"/>
      <c r="T1732" s="125"/>
      <c r="U1732" s="126" t="s">
        <v>697</v>
      </c>
      <c r="V1732" s="127" t="s">
        <v>492</v>
      </c>
      <c r="W1732" s="129" t="str">
        <f t="shared" si="7"/>
        <v>Hao hụt</v>
      </c>
      <c r="X1732" s="129" t="str">
        <f t="shared" si="73"/>
        <v/>
      </c>
      <c r="Y1732" s="154" t="s">
        <v>499</v>
      </c>
      <c r="Z1732" s="131" t="s">
        <v>3828</v>
      </c>
      <c r="AA1732" s="124"/>
      <c r="AB1732" s="132"/>
      <c r="AC1732" s="133"/>
      <c r="AD1732" s="134"/>
      <c r="AE1732" s="133"/>
      <c r="AF1732" s="135" t="str">
        <f t="array" ref="AF1732">xlookup($E:$E,'CLV2'!$A:$A,'CLV2'!E:E)</f>
        <v>2.FRUITS</v>
      </c>
      <c r="AG1732" s="135" t="str">
        <f t="shared" si="10"/>
        <v>KG</v>
      </c>
      <c r="AH1732" s="136">
        <f t="shared" si="11"/>
        <v>0.06</v>
      </c>
      <c r="AI1732" s="137">
        <f t="array" ref="AI1732">XLOOKUP(E1732,'Đơn giá'!A:A,'Đơn giá'!D:D)</f>
        <v>37000</v>
      </c>
      <c r="AJ1732" s="138">
        <f t="shared" si="12"/>
        <v>6660</v>
      </c>
      <c r="AK1732" s="138">
        <f t="shared" si="13"/>
        <v>6660</v>
      </c>
      <c r="AL1732" s="138">
        <f t="shared" si="14"/>
        <v>0</v>
      </c>
      <c r="AM1732" s="138">
        <f t="shared" si="15"/>
        <v>0</v>
      </c>
      <c r="AN1732" s="138">
        <f t="shared" si="16"/>
        <v>0</v>
      </c>
      <c r="AO1732" s="139" t="str">
        <f t="array" ref="AO1732">XLOOKUP($D:$D,'DS ST'!$J:$J,'DS ST'!K:K)</f>
        <v>SC003943 - Lâm Văn Tú</v>
      </c>
      <c r="AP1732" s="139" t="str">
        <f t="array" ref="AP1732">XLOOKUP($D:$D,'DS ST'!$J:$J,'DS ST'!L:L)</f>
        <v>Võ Thị Huệ</v>
      </c>
      <c r="AQ1732" s="139" t="str">
        <f t="array" ref="AQ1732">XLOOKUP($D:$D,'DS ST'!$J:$J,'DS ST'!M:M)</f>
        <v>HCM 011</v>
      </c>
      <c r="AR1732" s="140"/>
      <c r="AS1732" s="140"/>
      <c r="AT1732" s="135" t="str">
        <f t="array" ref="AT1732">xlookup($E:$E,'CLV2'!$A:$A,'CLV2'!$F:$F)</f>
        <v>3.LOCAL FRUITS</v>
      </c>
      <c r="AU1732" s="135" t="str">
        <f t="array" ref="AU1732">xlookup($E:$E,'CLV2'!$A:$A,'CLV2'!$G:$G)</f>
        <v>4.Mít</v>
      </c>
      <c r="AV1732" s="142"/>
      <c r="AW1732" s="143"/>
      <c r="AX1732" s="144"/>
    </row>
    <row r="1733" ht="22.5" customHeight="1">
      <c r="A1733" s="113"/>
      <c r="B1733" s="114">
        <v>46237.0</v>
      </c>
      <c r="C1733" s="115" t="s">
        <v>805</v>
      </c>
      <c r="D1733" s="116" t="str">
        <f>VLOOKUP(C1733,'DS ST'!A:B,2,0)</f>
        <v>AKR</v>
      </c>
      <c r="E1733" s="117">
        <v>1101318.0</v>
      </c>
      <c r="F1733" s="115" t="s">
        <v>1036</v>
      </c>
      <c r="G1733" s="115" t="s">
        <v>104</v>
      </c>
      <c r="H1733" s="118">
        <v>4.2</v>
      </c>
      <c r="I1733" s="118">
        <v>4.16</v>
      </c>
      <c r="J1733" s="119">
        <f t="shared" si="4"/>
        <v>0.04</v>
      </c>
      <c r="K1733" s="115" t="s">
        <v>6237</v>
      </c>
      <c r="L1733" s="121" t="str">
        <f t="shared" si="5"/>
        <v>PT16084321101318</v>
      </c>
      <c r="M1733" s="219" t="s">
        <v>6238</v>
      </c>
      <c r="N1733" s="122">
        <v>0.040000000000000036</v>
      </c>
      <c r="O1733" s="122"/>
      <c r="P1733" s="119">
        <f t="shared" si="6"/>
        <v>0</v>
      </c>
      <c r="Q1733" s="124"/>
      <c r="R1733" s="124"/>
      <c r="S1733" s="124"/>
      <c r="T1733" s="125"/>
      <c r="U1733" s="126" t="s">
        <v>697</v>
      </c>
      <c r="V1733" s="127" t="s">
        <v>492</v>
      </c>
      <c r="W1733" s="129" t="str">
        <f t="shared" si="7"/>
        <v>Hao hụt</v>
      </c>
      <c r="X1733" s="129" t="str">
        <f t="shared" si="73"/>
        <v/>
      </c>
      <c r="Y1733" s="154" t="s">
        <v>499</v>
      </c>
      <c r="Z1733" s="131" t="s">
        <v>3828</v>
      </c>
      <c r="AA1733" s="124"/>
      <c r="AB1733" s="132"/>
      <c r="AC1733" s="133"/>
      <c r="AD1733" s="134"/>
      <c r="AE1733" s="133"/>
      <c r="AF1733" s="135" t="str">
        <f t="array" ref="AF1733">xlookup($E:$E,'CLV2'!$A:$A,'CLV2'!E:E)</f>
        <v>2.FRUITS</v>
      </c>
      <c r="AG1733" s="135" t="str">
        <f t="shared" si="10"/>
        <v>KG</v>
      </c>
      <c r="AH1733" s="136">
        <f t="shared" si="11"/>
        <v>0.009523809524</v>
      </c>
      <c r="AI1733" s="137">
        <f t="array" ref="AI1733">XLOOKUP(E1733,'Đơn giá'!A:A,'Đơn giá'!D:D)</f>
        <v>35000</v>
      </c>
      <c r="AJ1733" s="138">
        <f t="shared" si="12"/>
        <v>1400</v>
      </c>
      <c r="AK1733" s="138">
        <f t="shared" si="13"/>
        <v>1400</v>
      </c>
      <c r="AL1733" s="138">
        <f t="shared" si="14"/>
        <v>0</v>
      </c>
      <c r="AM1733" s="138">
        <f t="shared" si="15"/>
        <v>0</v>
      </c>
      <c r="AN1733" s="138">
        <f t="shared" si="16"/>
        <v>0</v>
      </c>
      <c r="AO1733" s="139" t="str">
        <f t="array" ref="AO1733">XLOOKUP($D:$D,'DS ST'!$J:$J,'DS ST'!K:K)</f>
        <v>SC003943 - Lâm Văn Tú</v>
      </c>
      <c r="AP1733" s="139" t="str">
        <f t="array" ref="AP1733">XLOOKUP($D:$D,'DS ST'!$J:$J,'DS ST'!L:L)</f>
        <v>Võ Thị Huệ</v>
      </c>
      <c r="AQ1733" s="139" t="str">
        <f t="array" ref="AQ1733">XLOOKUP($D:$D,'DS ST'!$J:$J,'DS ST'!M:M)</f>
        <v>HCM 011</v>
      </c>
      <c r="AR1733" s="140"/>
      <c r="AS1733" s="140"/>
      <c r="AT1733" s="135" t="str">
        <f t="array" ref="AT1733">xlookup($E:$E,'CLV2'!$A:$A,'CLV2'!$F:$F)</f>
        <v>3.LOCAL FRUITS</v>
      </c>
      <c r="AU1733" s="135" t="str">
        <f t="array" ref="AU1733">xlookup($E:$E,'CLV2'!$A:$A,'CLV2'!$G:$G)</f>
        <v>4.Mận Roi</v>
      </c>
      <c r="AV1733" s="142"/>
      <c r="AW1733" s="143"/>
      <c r="AX1733" s="144"/>
    </row>
    <row r="1734" ht="22.5" customHeight="1">
      <c r="A1734" s="113"/>
      <c r="B1734" s="114">
        <v>46237.0</v>
      </c>
      <c r="C1734" s="115" t="s">
        <v>805</v>
      </c>
      <c r="D1734" s="116" t="str">
        <f>VLOOKUP(C1734,'DS ST'!A:B,2,0)</f>
        <v>AKR</v>
      </c>
      <c r="E1734" s="117">
        <v>1101941.0</v>
      </c>
      <c r="F1734" s="115" t="s">
        <v>1822</v>
      </c>
      <c r="G1734" s="115" t="s">
        <v>104</v>
      </c>
      <c r="H1734" s="118">
        <v>12.0</v>
      </c>
      <c r="I1734" s="118">
        <v>11.96</v>
      </c>
      <c r="J1734" s="119">
        <f t="shared" si="4"/>
        <v>0.04</v>
      </c>
      <c r="K1734" s="115" t="s">
        <v>6237</v>
      </c>
      <c r="L1734" s="121" t="str">
        <f t="shared" si="5"/>
        <v>PT16084321101941</v>
      </c>
      <c r="M1734" s="219" t="s">
        <v>6238</v>
      </c>
      <c r="N1734" s="122">
        <v>0.03999999999999915</v>
      </c>
      <c r="O1734" s="122"/>
      <c r="P1734" s="119">
        <f t="shared" si="6"/>
        <v>0</v>
      </c>
      <c r="Q1734" s="124"/>
      <c r="R1734" s="124"/>
      <c r="S1734" s="124"/>
      <c r="T1734" s="125"/>
      <c r="U1734" s="126" t="s">
        <v>697</v>
      </c>
      <c r="V1734" s="127" t="s">
        <v>492</v>
      </c>
      <c r="W1734" s="129" t="str">
        <f t="shared" si="7"/>
        <v>Hao hụt</v>
      </c>
      <c r="X1734" s="129" t="str">
        <f t="shared" si="73"/>
        <v/>
      </c>
      <c r="Y1734" s="154" t="s">
        <v>499</v>
      </c>
      <c r="Z1734" s="131" t="s">
        <v>3828</v>
      </c>
      <c r="AA1734" s="124"/>
      <c r="AB1734" s="132"/>
      <c r="AC1734" s="133"/>
      <c r="AD1734" s="134"/>
      <c r="AE1734" s="133"/>
      <c r="AF1734" s="135" t="str">
        <f t="array" ref="AF1734">xlookup($E:$E,'CLV2'!$A:$A,'CLV2'!E:E)</f>
        <v>2.FRUITS</v>
      </c>
      <c r="AG1734" s="135" t="str">
        <f t="shared" si="10"/>
        <v>KG</v>
      </c>
      <c r="AH1734" s="136">
        <f t="shared" si="11"/>
        <v>0.003333333333</v>
      </c>
      <c r="AI1734" s="137">
        <f t="array" ref="AI1734">XLOOKUP(E1734,'Đơn giá'!A:A,'Đơn giá'!D:D)</f>
        <v>44000</v>
      </c>
      <c r="AJ1734" s="138">
        <f t="shared" si="12"/>
        <v>1760</v>
      </c>
      <c r="AK1734" s="138">
        <f t="shared" si="13"/>
        <v>1760</v>
      </c>
      <c r="AL1734" s="138">
        <f t="shared" si="14"/>
        <v>0</v>
      </c>
      <c r="AM1734" s="138">
        <f t="shared" si="15"/>
        <v>0</v>
      </c>
      <c r="AN1734" s="138">
        <f t="shared" si="16"/>
        <v>0</v>
      </c>
      <c r="AO1734" s="139" t="str">
        <f t="array" ref="AO1734">XLOOKUP($D:$D,'DS ST'!$J:$J,'DS ST'!K:K)</f>
        <v>SC003943 - Lâm Văn Tú</v>
      </c>
      <c r="AP1734" s="139" t="str">
        <f t="array" ref="AP1734">XLOOKUP($D:$D,'DS ST'!$J:$J,'DS ST'!L:L)</f>
        <v>Võ Thị Huệ</v>
      </c>
      <c r="AQ1734" s="139" t="str">
        <f t="array" ref="AQ1734">XLOOKUP($D:$D,'DS ST'!$J:$J,'DS ST'!M:M)</f>
        <v>HCM 011</v>
      </c>
      <c r="AR1734" s="140"/>
      <c r="AS1734" s="140"/>
      <c r="AT1734" s="135" t="str">
        <f t="array" ref="AT1734">xlookup($E:$E,'CLV2'!$A:$A,'CLV2'!$F:$F)</f>
        <v>3.LOCAL FRUITS</v>
      </c>
      <c r="AU1734" s="135" t="str">
        <f t="array" ref="AU1734">xlookup($E:$E,'CLV2'!$A:$A,'CLV2'!$G:$G)</f>
        <v>4.Dưa Lưới</v>
      </c>
      <c r="AV1734" s="142"/>
      <c r="AW1734" s="143"/>
      <c r="AX1734" s="144"/>
    </row>
    <row r="1735" ht="22.5" customHeight="1">
      <c r="A1735" s="113"/>
      <c r="B1735" s="114">
        <v>46237.0</v>
      </c>
      <c r="C1735" s="115" t="s">
        <v>821</v>
      </c>
      <c r="D1735" s="116" t="str">
        <f>VLOOKUP(C1735,'DS ST'!A:B,2,0)</f>
        <v>BQI</v>
      </c>
      <c r="E1735" s="117">
        <v>1102981.0</v>
      </c>
      <c r="F1735" s="115" t="s">
        <v>5260</v>
      </c>
      <c r="G1735" s="115" t="s">
        <v>104</v>
      </c>
      <c r="H1735" s="118">
        <v>3.1</v>
      </c>
      <c r="I1735" s="118">
        <v>3.065</v>
      </c>
      <c r="J1735" s="119">
        <f t="shared" si="4"/>
        <v>0.035</v>
      </c>
      <c r="K1735" s="115" t="s">
        <v>6239</v>
      </c>
      <c r="L1735" s="121" t="str">
        <f t="shared" si="5"/>
        <v>PT16084311102981</v>
      </c>
      <c r="M1735" s="219" t="s">
        <v>6240</v>
      </c>
      <c r="N1735" s="122">
        <v>0.03500000000000014</v>
      </c>
      <c r="O1735" s="122"/>
      <c r="P1735" s="119">
        <f t="shared" si="6"/>
        <v>0</v>
      </c>
      <c r="Q1735" s="124"/>
      <c r="R1735" s="124"/>
      <c r="S1735" s="124"/>
      <c r="T1735" s="125"/>
      <c r="U1735" s="126" t="s">
        <v>697</v>
      </c>
      <c r="V1735" s="127" t="s">
        <v>492</v>
      </c>
      <c r="W1735" s="129" t="str">
        <f t="shared" si="7"/>
        <v>Hao hụt</v>
      </c>
      <c r="X1735" s="129" t="str">
        <f t="shared" si="73"/>
        <v/>
      </c>
      <c r="Y1735" s="154" t="s">
        <v>499</v>
      </c>
      <c r="Z1735" s="131" t="s">
        <v>3828</v>
      </c>
      <c r="AA1735" s="124"/>
      <c r="AB1735" s="132"/>
      <c r="AC1735" s="133"/>
      <c r="AD1735" s="134"/>
      <c r="AE1735" s="133"/>
      <c r="AF1735" s="135" t="str">
        <f t="array" ref="AF1735">xlookup($E:$E,'CLV2'!$A:$A,'CLV2'!E:E)</f>
        <v>2.FRUITS</v>
      </c>
      <c r="AG1735" s="135" t="str">
        <f t="shared" si="10"/>
        <v>KG</v>
      </c>
      <c r="AH1735" s="136">
        <f t="shared" si="11"/>
        <v>0.01129032258</v>
      </c>
      <c r="AI1735" s="137" t="str">
        <f t="array" ref="AI1735">XLOOKUP(E1735,'Đơn giá'!A:A,'Đơn giá'!D:D)</f>
        <v>#N/A</v>
      </c>
      <c r="AJ1735" s="138" t="str">
        <f t="shared" si="12"/>
        <v>#N/A</v>
      </c>
      <c r="AK1735" s="138" t="str">
        <f t="shared" si="13"/>
        <v>#N/A</v>
      </c>
      <c r="AL1735" s="138">
        <f t="shared" si="14"/>
        <v>0</v>
      </c>
      <c r="AM1735" s="138" t="str">
        <f t="shared" si="15"/>
        <v>#N/A</v>
      </c>
      <c r="AN1735" s="138">
        <f t="shared" si="16"/>
        <v>0</v>
      </c>
      <c r="AO1735" s="139" t="str">
        <f t="array" ref="AO1735">XLOOKUP($D:$D,'DS ST'!$J:$J,'DS ST'!K:K)</f>
        <v>SC009915 - Đoàn Ngọc Thịnh</v>
      </c>
      <c r="AP1735" s="139" t="str">
        <f t="array" ref="AP1735">XLOOKUP($D:$D,'DS ST'!$J:$J,'DS ST'!L:L)</f>
        <v>Nguyễn Thị Cà</v>
      </c>
      <c r="AQ1735" s="139" t="str">
        <f t="array" ref="AQ1735">XLOOKUP($D:$D,'DS ST'!$J:$J,'DS ST'!M:M)</f>
        <v>HCM 025</v>
      </c>
      <c r="AR1735" s="140"/>
      <c r="AS1735" s="140"/>
      <c r="AT1735" s="135" t="str">
        <f t="array" ref="AT1735">xlookup($E:$E,'CLV2'!$A:$A,'CLV2'!$F:$F)</f>
        <v>3.LOCAL FRUITS</v>
      </c>
      <c r="AU1735" s="135" t="str">
        <f t="array" ref="AU1735">xlookup($E:$E,'CLV2'!$A:$A,'CLV2'!$G:$G)</f>
        <v>4.Bơ</v>
      </c>
      <c r="AV1735" s="142"/>
      <c r="AW1735" s="143"/>
      <c r="AX1735" s="144"/>
    </row>
    <row r="1736" ht="22.5" customHeight="1">
      <c r="A1736" s="113"/>
      <c r="B1736" s="114">
        <v>46237.0</v>
      </c>
      <c r="C1736" s="115" t="s">
        <v>870</v>
      </c>
      <c r="D1736" s="116" t="str">
        <f>VLOOKUP(C1736,'DS ST'!A:B,2,0)</f>
        <v>CN1</v>
      </c>
      <c r="E1736" s="117">
        <v>10901.0</v>
      </c>
      <c r="F1736" s="115" t="s">
        <v>736</v>
      </c>
      <c r="G1736" s="115" t="s">
        <v>29</v>
      </c>
      <c r="H1736" s="118">
        <v>4.0</v>
      </c>
      <c r="I1736" s="118">
        <v>0.0</v>
      </c>
      <c r="J1736" s="119">
        <f t="shared" si="4"/>
        <v>4</v>
      </c>
      <c r="K1736" s="115" t="s">
        <v>6241</v>
      </c>
      <c r="L1736" s="121" t="str">
        <f t="shared" si="5"/>
        <v>PT160843010901</v>
      </c>
      <c r="M1736" s="219" t="s">
        <v>6242</v>
      </c>
      <c r="N1736" s="122"/>
      <c r="O1736" s="122"/>
      <c r="P1736" s="119">
        <f t="shared" si="6"/>
        <v>4</v>
      </c>
      <c r="Q1736" s="124"/>
      <c r="R1736" s="124"/>
      <c r="S1736" s="124"/>
      <c r="T1736" s="125"/>
      <c r="U1736" s="126" t="s">
        <v>697</v>
      </c>
      <c r="V1736" s="127" t="s">
        <v>1500</v>
      </c>
      <c r="W1736" s="129" t="str">
        <f t="shared" si="7"/>
        <v/>
      </c>
      <c r="X1736" s="129" t="str">
        <f t="shared" si="73"/>
        <v/>
      </c>
      <c r="Y1736" s="130" t="str">
        <f t="shared" ref="Y1736:Y1737" si="103">IF(N(P1736)&lt;=0,"",IF(OR(T1736="Hình KDB",T1736="Hình tele",ISNUMBER(SEARCH("Hình KDB",T1736)),ISNUMBER(SEARCH("Hình tele",T1736)),ISNUMBER(SEARCH("sai code",T1736)),ISNUMBER(SEARCH("Thiếu kiện",U1736))),"Kho rau",IF(AND(T1736&lt;&gt;"Hình KDB",T1736&lt;&gt;"Hình tele"),"Chưa xác định",IF(N(O1736)&gt;0,IF(OR(T1736="Hình KDB",T1736="Hình tele",ISNUMBER(SEARCH("Hình KDB",T1736)),ISNUMBER(SEARCH("Hình tele",T1736)),ISNUMBER(SEARCH("sai code",T1736)),ISNUMBER(SEARCH("Thiếu kiện",U1736))),"Kho rau","Chưa xác định"),IF(OR(T1736="Hình KDB",T1736="Hình tele",ISNUMBER(SEARCH("Hình KDB",T1736)),ISNUMBER(SEARCH("Hình tele",T1736)),ISNUMBER(SEARCH("sai code",T1736)),ISNUMBER(SEARCH("Thiếu kiện",U1736))),"Kho rau",IF(V1736="Chưa xác định","Chưa xác định",IF(OR(V1736="DC giao thiếu",V1736="TX giao thiếu kiện",V1736="Hàng không đạt CL"),"Kho rau","")))))))</f>
        <v>Chưa xác định</v>
      </c>
      <c r="Z1736" s="131" t="s">
        <v>3828</v>
      </c>
      <c r="AA1736" s="124"/>
      <c r="AB1736" s="132"/>
      <c r="AC1736" s="133"/>
      <c r="AD1736" s="134"/>
      <c r="AE1736" s="133"/>
      <c r="AF1736" s="135" t="str">
        <f t="array" ref="AF1736">xlookup($E:$E,'CLV2'!$A:$A,'CLV2'!E:E)</f>
        <v>2.VEGETABLES</v>
      </c>
      <c r="AG1736" s="135" t="str">
        <f t="shared" si="10"/>
        <v>Pack</v>
      </c>
      <c r="AH1736" s="136">
        <f t="shared" si="11"/>
        <v>1</v>
      </c>
      <c r="AI1736" s="137">
        <f t="array" ref="AI1736">XLOOKUP(E1736,'Đơn giá'!A:A,'Đơn giá'!D:D)</f>
        <v>9000</v>
      </c>
      <c r="AJ1736" s="138">
        <f t="shared" si="12"/>
        <v>36000</v>
      </c>
      <c r="AK1736" s="138">
        <f t="shared" si="13"/>
        <v>0</v>
      </c>
      <c r="AL1736" s="138">
        <f t="shared" si="14"/>
        <v>0</v>
      </c>
      <c r="AM1736" s="138">
        <f t="shared" si="15"/>
        <v>0</v>
      </c>
      <c r="AN1736" s="138">
        <f t="shared" si="16"/>
        <v>36000</v>
      </c>
      <c r="AO1736" s="139" t="str">
        <f t="array" ref="AO1736">XLOOKUP($D:$D,'DS ST'!$J:$J,'DS ST'!K:K)</f>
        <v>SC013823 - Lê Văn Ninh</v>
      </c>
      <c r="AP1736" s="139" t="str">
        <f t="array" ref="AP1736">XLOOKUP($D:$D,'DS ST'!$J:$J,'DS ST'!L:L)</f>
        <v>Võ Thị Huệ</v>
      </c>
      <c r="AQ1736" s="139" t="str">
        <f t="array" ref="AQ1736">XLOOKUP($D:$D,'DS ST'!$J:$J,'DS ST'!M:M)</f>
        <v>HCM 012</v>
      </c>
      <c r="AR1736" s="140"/>
      <c r="AS1736" s="140"/>
      <c r="AT1736" s="135" t="str">
        <f t="array" ref="AT1736">xlookup($E:$E,'CLV2'!$A:$A,'CLV2'!$F:$F)</f>
        <v>3.LEAFY VEGGIES</v>
      </c>
      <c r="AU1736" s="135" t="str">
        <f t="array" ref="AU1736">xlookup($E:$E,'CLV2'!$A:$A,'CLV2'!$G:$G)</f>
        <v>4.Rau Cải</v>
      </c>
      <c r="AV1736" s="142"/>
      <c r="AW1736" s="143"/>
      <c r="AX1736" s="144"/>
    </row>
    <row r="1737" ht="22.5" customHeight="1">
      <c r="A1737" s="113"/>
      <c r="B1737" s="114">
        <v>46237.0</v>
      </c>
      <c r="C1737" s="115" t="s">
        <v>870</v>
      </c>
      <c r="D1737" s="116" t="str">
        <f>VLOOKUP(C1737,'DS ST'!A:B,2,0)</f>
        <v>CN1</v>
      </c>
      <c r="E1737" s="117">
        <v>10904.0</v>
      </c>
      <c r="F1737" s="115" t="s">
        <v>792</v>
      </c>
      <c r="G1737" s="115" t="s">
        <v>29</v>
      </c>
      <c r="H1737" s="118">
        <v>2.0</v>
      </c>
      <c r="I1737" s="118">
        <v>0.0</v>
      </c>
      <c r="J1737" s="119">
        <f t="shared" si="4"/>
        <v>2</v>
      </c>
      <c r="K1737" s="115" t="s">
        <v>6241</v>
      </c>
      <c r="L1737" s="121" t="str">
        <f t="shared" si="5"/>
        <v>PT160843010904</v>
      </c>
      <c r="M1737" s="219" t="s">
        <v>6242</v>
      </c>
      <c r="N1737" s="122"/>
      <c r="O1737" s="122"/>
      <c r="P1737" s="119">
        <f t="shared" si="6"/>
        <v>2</v>
      </c>
      <c r="Q1737" s="124"/>
      <c r="R1737" s="124"/>
      <c r="S1737" s="124"/>
      <c r="T1737" s="125"/>
      <c r="U1737" s="126" t="s">
        <v>697</v>
      </c>
      <c r="V1737" s="127" t="s">
        <v>1500</v>
      </c>
      <c r="W1737" s="129" t="str">
        <f t="shared" si="7"/>
        <v/>
      </c>
      <c r="X1737" s="129" t="str">
        <f t="shared" si="73"/>
        <v/>
      </c>
      <c r="Y1737" s="130" t="str">
        <f t="shared" si="103"/>
        <v>Chưa xác định</v>
      </c>
      <c r="Z1737" s="131" t="s">
        <v>3828</v>
      </c>
      <c r="AA1737" s="124"/>
      <c r="AB1737" s="132"/>
      <c r="AC1737" s="133"/>
      <c r="AD1737" s="134"/>
      <c r="AE1737" s="133"/>
      <c r="AF1737" s="135" t="str">
        <f t="array" ref="AF1737">xlookup($E:$E,'CLV2'!$A:$A,'CLV2'!E:E)</f>
        <v>2.VEGETABLES</v>
      </c>
      <c r="AG1737" s="135" t="str">
        <f t="shared" si="10"/>
        <v>Pack</v>
      </c>
      <c r="AH1737" s="136">
        <f t="shared" si="11"/>
        <v>1</v>
      </c>
      <c r="AI1737" s="137">
        <f t="array" ref="AI1737">XLOOKUP(E1737,'Đơn giá'!A:A,'Đơn giá'!D:D)</f>
        <v>10000</v>
      </c>
      <c r="AJ1737" s="138">
        <f t="shared" si="12"/>
        <v>20000</v>
      </c>
      <c r="AK1737" s="138">
        <f t="shared" si="13"/>
        <v>0</v>
      </c>
      <c r="AL1737" s="138">
        <f t="shared" si="14"/>
        <v>0</v>
      </c>
      <c r="AM1737" s="138">
        <f t="shared" si="15"/>
        <v>0</v>
      </c>
      <c r="AN1737" s="138">
        <f t="shared" si="16"/>
        <v>20000</v>
      </c>
      <c r="AO1737" s="139" t="str">
        <f t="array" ref="AO1737">XLOOKUP($D:$D,'DS ST'!$J:$J,'DS ST'!K:K)</f>
        <v>SC013823 - Lê Văn Ninh</v>
      </c>
      <c r="AP1737" s="139" t="str">
        <f t="array" ref="AP1737">XLOOKUP($D:$D,'DS ST'!$J:$J,'DS ST'!L:L)</f>
        <v>Võ Thị Huệ</v>
      </c>
      <c r="AQ1737" s="139" t="str">
        <f t="array" ref="AQ1737">XLOOKUP($D:$D,'DS ST'!$J:$J,'DS ST'!M:M)</f>
        <v>HCM 012</v>
      </c>
      <c r="AR1737" s="140"/>
      <c r="AS1737" s="140"/>
      <c r="AT1737" s="135" t="str">
        <f t="array" ref="AT1737">xlookup($E:$E,'CLV2'!$A:$A,'CLV2'!$F:$F)</f>
        <v>3.LEAFY VEGGIES</v>
      </c>
      <c r="AU1737" s="135" t="str">
        <f t="array" ref="AU1737">xlookup($E:$E,'CLV2'!$A:$A,'CLV2'!$G:$G)</f>
        <v>4.Rau Ăn Lá Thông Dụng</v>
      </c>
      <c r="AV1737" s="142"/>
      <c r="AW1737" s="143"/>
      <c r="AX1737" s="144"/>
    </row>
    <row r="1738" ht="22.5" customHeight="1">
      <c r="A1738" s="113"/>
      <c r="B1738" s="114">
        <v>46237.0</v>
      </c>
      <c r="C1738" s="115" t="s">
        <v>870</v>
      </c>
      <c r="D1738" s="116" t="str">
        <f>VLOOKUP(C1738,'DS ST'!A:B,2,0)</f>
        <v>CN1</v>
      </c>
      <c r="E1738" s="117">
        <v>1101062.0</v>
      </c>
      <c r="F1738" s="115" t="s">
        <v>103</v>
      </c>
      <c r="G1738" s="115" t="s">
        <v>104</v>
      </c>
      <c r="H1738" s="118">
        <v>10.1</v>
      </c>
      <c r="I1738" s="118">
        <v>10.08</v>
      </c>
      <c r="J1738" s="119">
        <f t="shared" si="4"/>
        <v>0.02</v>
      </c>
      <c r="K1738" s="115" t="s">
        <v>6241</v>
      </c>
      <c r="L1738" s="121" t="str">
        <f t="shared" si="5"/>
        <v>PT16084301101062</v>
      </c>
      <c r="M1738" s="219" t="s">
        <v>6242</v>
      </c>
      <c r="N1738" s="122">
        <v>0.019999999999999574</v>
      </c>
      <c r="O1738" s="122"/>
      <c r="P1738" s="119">
        <f t="shared" si="6"/>
        <v>0</v>
      </c>
      <c r="Q1738" s="124"/>
      <c r="R1738" s="124"/>
      <c r="S1738" s="124"/>
      <c r="T1738" s="125"/>
      <c r="U1738" s="126" t="s">
        <v>697</v>
      </c>
      <c r="V1738" s="127" t="s">
        <v>492</v>
      </c>
      <c r="W1738" s="129" t="str">
        <f t="shared" si="7"/>
        <v>Hao hụt</v>
      </c>
      <c r="X1738" s="129" t="str">
        <f t="shared" si="73"/>
        <v/>
      </c>
      <c r="Y1738" s="154" t="s">
        <v>499</v>
      </c>
      <c r="Z1738" s="131" t="s">
        <v>3828</v>
      </c>
      <c r="AA1738" s="124"/>
      <c r="AB1738" s="132"/>
      <c r="AC1738" s="133"/>
      <c r="AD1738" s="134"/>
      <c r="AE1738" s="133"/>
      <c r="AF1738" s="135" t="str">
        <f t="array" ref="AF1738">xlookup($E:$E,'CLV2'!$A:$A,'CLV2'!E:E)</f>
        <v>2.FRUITS</v>
      </c>
      <c r="AG1738" s="135" t="str">
        <f t="shared" si="10"/>
        <v>KG</v>
      </c>
      <c r="AH1738" s="136">
        <f t="shared" si="11"/>
        <v>0.00198019802</v>
      </c>
      <c r="AI1738" s="137">
        <f t="array" ref="AI1738">XLOOKUP(E1738,'Đơn giá'!A:A,'Đơn giá'!D:D)</f>
        <v>23000</v>
      </c>
      <c r="AJ1738" s="138">
        <f t="shared" si="12"/>
        <v>460</v>
      </c>
      <c r="AK1738" s="138">
        <f t="shared" si="13"/>
        <v>460</v>
      </c>
      <c r="AL1738" s="138">
        <f t="shared" si="14"/>
        <v>0</v>
      </c>
      <c r="AM1738" s="138">
        <f t="shared" si="15"/>
        <v>0</v>
      </c>
      <c r="AN1738" s="138">
        <f t="shared" si="16"/>
        <v>0</v>
      </c>
      <c r="AO1738" s="139" t="str">
        <f t="array" ref="AO1738">XLOOKUP($D:$D,'DS ST'!$J:$J,'DS ST'!K:K)</f>
        <v>SC013823 - Lê Văn Ninh</v>
      </c>
      <c r="AP1738" s="139" t="str">
        <f t="array" ref="AP1738">XLOOKUP($D:$D,'DS ST'!$J:$J,'DS ST'!L:L)</f>
        <v>Võ Thị Huệ</v>
      </c>
      <c r="AQ1738" s="139" t="str">
        <f t="array" ref="AQ1738">XLOOKUP($D:$D,'DS ST'!$J:$J,'DS ST'!M:M)</f>
        <v>HCM 012</v>
      </c>
      <c r="AR1738" s="140"/>
      <c r="AS1738" s="140"/>
      <c r="AT1738" s="135" t="str">
        <f t="array" ref="AT1738">xlookup($E:$E,'CLV2'!$A:$A,'CLV2'!$F:$F)</f>
        <v>3.LOCAL FRUITS</v>
      </c>
      <c r="AU1738" s="135" t="str">
        <f t="array" ref="AU1738">xlookup($E:$E,'CLV2'!$A:$A,'CLV2'!$G:$G)</f>
        <v>4.Chuối</v>
      </c>
      <c r="AV1738" s="142"/>
      <c r="AW1738" s="143"/>
      <c r="AX1738" s="144"/>
    </row>
    <row r="1739" ht="22.5" customHeight="1">
      <c r="A1739" s="113"/>
      <c r="B1739" s="114">
        <v>46237.0</v>
      </c>
      <c r="C1739" s="115" t="s">
        <v>837</v>
      </c>
      <c r="D1739" s="116" t="str">
        <f>VLOOKUP(C1739,'DS ST'!A:B,2,0)</f>
        <v>CHR</v>
      </c>
      <c r="E1739" s="117">
        <v>10704.0</v>
      </c>
      <c r="F1739" s="115" t="s">
        <v>578</v>
      </c>
      <c r="G1739" s="115" t="s">
        <v>29</v>
      </c>
      <c r="H1739" s="118">
        <v>5.0</v>
      </c>
      <c r="I1739" s="118">
        <v>0.0</v>
      </c>
      <c r="J1739" s="119">
        <f t="shared" si="4"/>
        <v>5</v>
      </c>
      <c r="K1739" s="115" t="s">
        <v>6243</v>
      </c>
      <c r="L1739" s="121" t="str">
        <f t="shared" si="5"/>
        <v>PT160842910704</v>
      </c>
      <c r="M1739" s="219" t="s">
        <v>6244</v>
      </c>
      <c r="N1739" s="122"/>
      <c r="O1739" s="122"/>
      <c r="P1739" s="119">
        <f t="shared" si="6"/>
        <v>5</v>
      </c>
      <c r="Q1739" s="124"/>
      <c r="R1739" s="124"/>
      <c r="S1739" s="124"/>
      <c r="T1739" s="125"/>
      <c r="U1739" s="126" t="s">
        <v>697</v>
      </c>
      <c r="V1739" s="127" t="s">
        <v>1500</v>
      </c>
      <c r="W1739" s="129" t="str">
        <f t="shared" si="7"/>
        <v/>
      </c>
      <c r="X1739" s="129" t="str">
        <f t="shared" si="73"/>
        <v/>
      </c>
      <c r="Y1739" s="130" t="str">
        <f>IF(N(P1739)&lt;=0,"",IF(OR(T1739="Hình KDB",T1739="Hình tele",ISNUMBER(SEARCH("Hình KDB",T1739)),ISNUMBER(SEARCH("Hình tele",T1739)),ISNUMBER(SEARCH("sai code",T1739)),ISNUMBER(SEARCH("Thiếu kiện",U1739))),"Kho rau",IF(AND(T1739&lt;&gt;"Hình KDB",T1739&lt;&gt;"Hình tele"),"Chưa xác định",IF(N(O1739)&gt;0,IF(OR(T1739="Hình KDB",T1739="Hình tele",ISNUMBER(SEARCH("Hình KDB",T1739)),ISNUMBER(SEARCH("Hình tele",T1739)),ISNUMBER(SEARCH("sai code",T1739)),ISNUMBER(SEARCH("Thiếu kiện",U1739))),"Kho rau","Chưa xác định"),IF(OR(T1739="Hình KDB",T1739="Hình tele",ISNUMBER(SEARCH("Hình KDB",T1739)),ISNUMBER(SEARCH("Hình tele",T1739)),ISNUMBER(SEARCH("sai code",T1739)),ISNUMBER(SEARCH("Thiếu kiện",U1739))),"Kho rau",IF(V1739="Chưa xác định","Chưa xác định",IF(OR(V1739="DC giao thiếu",V1739="TX giao thiếu kiện",V1739="Hàng không đạt CL"),"Kho rau","")))))))</f>
        <v>Chưa xác định</v>
      </c>
      <c r="Z1739" s="131" t="s">
        <v>3828</v>
      </c>
      <c r="AA1739" s="124"/>
      <c r="AB1739" s="132"/>
      <c r="AC1739" s="133"/>
      <c r="AD1739" s="134"/>
      <c r="AE1739" s="133"/>
      <c r="AF1739" s="135" t="str">
        <f t="array" ref="AF1739">xlookup($E:$E,'CLV2'!$A:$A,'CLV2'!E:E)</f>
        <v>2.VEGETABLES</v>
      </c>
      <c r="AG1739" s="135" t="str">
        <f t="shared" si="10"/>
        <v>Pack</v>
      </c>
      <c r="AH1739" s="136">
        <f t="shared" si="11"/>
        <v>1</v>
      </c>
      <c r="AI1739" s="137">
        <f t="array" ref="AI1739">XLOOKUP(E1739,'Đơn giá'!A:A,'Đơn giá'!D:D)</f>
        <v>15000</v>
      </c>
      <c r="AJ1739" s="138">
        <f t="shared" si="12"/>
        <v>75000</v>
      </c>
      <c r="AK1739" s="138">
        <f t="shared" si="13"/>
        <v>0</v>
      </c>
      <c r="AL1739" s="138">
        <f t="shared" si="14"/>
        <v>0</v>
      </c>
      <c r="AM1739" s="138">
        <f t="shared" si="15"/>
        <v>0</v>
      </c>
      <c r="AN1739" s="138">
        <f t="shared" si="16"/>
        <v>75000</v>
      </c>
      <c r="AO1739" s="139" t="str">
        <f t="array" ref="AO1739">XLOOKUP($D:$D,'DS ST'!$J:$J,'DS ST'!K:K)</f>
        <v>SC008806 - Nguyễn Bữu Trùng Dương</v>
      </c>
      <c r="AP1739" s="139" t="str">
        <f t="array" ref="AP1739">XLOOKUP($D:$D,'DS ST'!$J:$J,'DS ST'!L:L)</f>
        <v>Nguyễn Thị Cà</v>
      </c>
      <c r="AQ1739" s="139" t="str">
        <f t="array" ref="AQ1739">XLOOKUP($D:$D,'DS ST'!$J:$J,'DS ST'!M:M)</f>
        <v>HCM 017</v>
      </c>
      <c r="AR1739" s="140"/>
      <c r="AS1739" s="140"/>
      <c r="AT1739" s="135" t="str">
        <f t="array" ref="AT1739">xlookup($E:$E,'CLV2'!$A:$A,'CLV2'!$F:$F)</f>
        <v>3.LEAFY VEGGIES</v>
      </c>
      <c r="AU1739" s="135" t="str">
        <f t="array" ref="AU1739">xlookup($E:$E,'CLV2'!$A:$A,'CLV2'!$G:$G)</f>
        <v>4.Rau Ăn Lá Thông Dụng</v>
      </c>
      <c r="AV1739" s="142"/>
      <c r="AW1739" s="143"/>
      <c r="AX1739" s="144"/>
    </row>
    <row r="1740" ht="22.5" customHeight="1">
      <c r="A1740" s="113"/>
      <c r="B1740" s="114">
        <v>46237.0</v>
      </c>
      <c r="C1740" s="115" t="s">
        <v>837</v>
      </c>
      <c r="D1740" s="116" t="str">
        <f>VLOOKUP(C1740,'DS ST'!A:B,2,0)</f>
        <v>CHR</v>
      </c>
      <c r="E1740" s="117">
        <v>1100816.0</v>
      </c>
      <c r="F1740" s="115" t="s">
        <v>919</v>
      </c>
      <c r="G1740" s="115" t="s">
        <v>104</v>
      </c>
      <c r="H1740" s="118">
        <v>15.3</v>
      </c>
      <c r="I1740" s="118">
        <v>15.2</v>
      </c>
      <c r="J1740" s="119">
        <f t="shared" si="4"/>
        <v>0.1</v>
      </c>
      <c r="K1740" s="115" t="s">
        <v>6243</v>
      </c>
      <c r="L1740" s="121" t="str">
        <f t="shared" si="5"/>
        <v>PT16084291100816</v>
      </c>
      <c r="M1740" s="219" t="s">
        <v>6244</v>
      </c>
      <c r="N1740" s="122">
        <v>0.10000000000000142</v>
      </c>
      <c r="O1740" s="122"/>
      <c r="P1740" s="119">
        <f t="shared" si="6"/>
        <v>0</v>
      </c>
      <c r="Q1740" s="124"/>
      <c r="R1740" s="124"/>
      <c r="S1740" s="124"/>
      <c r="T1740" s="125"/>
      <c r="U1740" s="126" t="s">
        <v>697</v>
      </c>
      <c r="V1740" s="127" t="s">
        <v>492</v>
      </c>
      <c r="W1740" s="129" t="str">
        <f t="shared" si="7"/>
        <v>Hao hụt</v>
      </c>
      <c r="X1740" s="129" t="str">
        <f t="shared" si="73"/>
        <v/>
      </c>
      <c r="Y1740" s="154" t="s">
        <v>499</v>
      </c>
      <c r="Z1740" s="131" t="s">
        <v>3828</v>
      </c>
      <c r="AA1740" s="124"/>
      <c r="AB1740" s="132"/>
      <c r="AC1740" s="133"/>
      <c r="AD1740" s="134"/>
      <c r="AE1740" s="133"/>
      <c r="AF1740" s="135" t="str">
        <f t="array" ref="AF1740">xlookup($E:$E,'CLV2'!$A:$A,'CLV2'!E:E)</f>
        <v>2.FRUITS</v>
      </c>
      <c r="AG1740" s="135" t="str">
        <f t="shared" si="10"/>
        <v>KG</v>
      </c>
      <c r="AH1740" s="136">
        <f t="shared" si="11"/>
        <v>0.006535947712</v>
      </c>
      <c r="AI1740" s="137">
        <f t="array" ref="AI1740">XLOOKUP(E1740,'Đơn giá'!A:A,'Đơn giá'!D:D)</f>
        <v>19000</v>
      </c>
      <c r="AJ1740" s="138">
        <f t="shared" si="12"/>
        <v>1900</v>
      </c>
      <c r="AK1740" s="138">
        <f t="shared" si="13"/>
        <v>1900</v>
      </c>
      <c r="AL1740" s="138">
        <f t="shared" si="14"/>
        <v>0</v>
      </c>
      <c r="AM1740" s="138">
        <f t="shared" si="15"/>
        <v>0</v>
      </c>
      <c r="AN1740" s="138">
        <f t="shared" si="16"/>
        <v>0</v>
      </c>
      <c r="AO1740" s="139" t="str">
        <f t="array" ref="AO1740">XLOOKUP($D:$D,'DS ST'!$J:$J,'DS ST'!K:K)</f>
        <v>SC008806 - Nguyễn Bữu Trùng Dương</v>
      </c>
      <c r="AP1740" s="139" t="str">
        <f t="array" ref="AP1740">XLOOKUP($D:$D,'DS ST'!$J:$J,'DS ST'!L:L)</f>
        <v>Nguyễn Thị Cà</v>
      </c>
      <c r="AQ1740" s="139" t="str">
        <f t="array" ref="AQ1740">XLOOKUP($D:$D,'DS ST'!$J:$J,'DS ST'!M:M)</f>
        <v>HCM 017</v>
      </c>
      <c r="AR1740" s="140"/>
      <c r="AS1740" s="140"/>
      <c r="AT1740" s="135" t="str">
        <f t="array" ref="AT1740">xlookup($E:$E,'CLV2'!$A:$A,'CLV2'!$F:$F)</f>
        <v>3.LOCAL FRUITS</v>
      </c>
      <c r="AU1740" s="135" t="str">
        <f t="array" ref="AU1740">xlookup($E:$E,'CLV2'!$A:$A,'CLV2'!$G:$G)</f>
        <v>4.Dưa Hấu</v>
      </c>
      <c r="AV1740" s="142"/>
      <c r="AW1740" s="143"/>
      <c r="AX1740" s="144"/>
    </row>
    <row r="1741" ht="22.5" customHeight="1">
      <c r="A1741" s="113"/>
      <c r="B1741" s="114">
        <v>46237.0</v>
      </c>
      <c r="C1741" s="115" t="s">
        <v>837</v>
      </c>
      <c r="D1741" s="116" t="str">
        <f>VLOOKUP(C1741,'DS ST'!A:B,2,0)</f>
        <v>CHR</v>
      </c>
      <c r="E1741" s="117">
        <v>1101079.0</v>
      </c>
      <c r="F1741" s="115" t="s">
        <v>2047</v>
      </c>
      <c r="G1741" s="115" t="s">
        <v>104</v>
      </c>
      <c r="H1741" s="118">
        <v>3.0</v>
      </c>
      <c r="I1741" s="118">
        <v>2.95</v>
      </c>
      <c r="J1741" s="119">
        <f t="shared" si="4"/>
        <v>0.05</v>
      </c>
      <c r="K1741" s="115" t="s">
        <v>6243</v>
      </c>
      <c r="L1741" s="121" t="str">
        <f t="shared" si="5"/>
        <v>PT16084291101079</v>
      </c>
      <c r="M1741" s="219" t="s">
        <v>6244</v>
      </c>
      <c r="N1741" s="122">
        <v>0.04999999999999982</v>
      </c>
      <c r="O1741" s="122"/>
      <c r="P1741" s="119">
        <f t="shared" si="6"/>
        <v>0</v>
      </c>
      <c r="Q1741" s="124"/>
      <c r="R1741" s="124"/>
      <c r="S1741" s="124"/>
      <c r="T1741" s="125"/>
      <c r="U1741" s="126" t="s">
        <v>697</v>
      </c>
      <c r="V1741" s="127" t="s">
        <v>492</v>
      </c>
      <c r="W1741" s="129" t="str">
        <f t="shared" si="7"/>
        <v>Hao hụt</v>
      </c>
      <c r="X1741" s="129" t="str">
        <f t="shared" si="73"/>
        <v/>
      </c>
      <c r="Y1741" s="154" t="s">
        <v>499</v>
      </c>
      <c r="Z1741" s="131" t="s">
        <v>3828</v>
      </c>
      <c r="AA1741" s="124"/>
      <c r="AB1741" s="132"/>
      <c r="AC1741" s="133"/>
      <c r="AD1741" s="134"/>
      <c r="AE1741" s="133"/>
      <c r="AF1741" s="135" t="str">
        <f t="array" ref="AF1741">xlookup($E:$E,'CLV2'!$A:$A,'CLV2'!E:E)</f>
        <v>2.FRUITS</v>
      </c>
      <c r="AG1741" s="135" t="str">
        <f t="shared" si="10"/>
        <v>KG</v>
      </c>
      <c r="AH1741" s="136">
        <f t="shared" si="11"/>
        <v>0.01666666667</v>
      </c>
      <c r="AI1741" s="137">
        <f t="array" ref="AI1741">XLOOKUP(E1741,'Đơn giá'!A:A,'Đơn giá'!D:D)</f>
        <v>69416</v>
      </c>
      <c r="AJ1741" s="138">
        <f t="shared" si="12"/>
        <v>3470.8</v>
      </c>
      <c r="AK1741" s="138">
        <f t="shared" si="13"/>
        <v>3470.8</v>
      </c>
      <c r="AL1741" s="138">
        <f t="shared" si="14"/>
        <v>0</v>
      </c>
      <c r="AM1741" s="138">
        <f t="shared" si="15"/>
        <v>0</v>
      </c>
      <c r="AN1741" s="138">
        <f t="shared" si="16"/>
        <v>0</v>
      </c>
      <c r="AO1741" s="139" t="str">
        <f t="array" ref="AO1741">XLOOKUP($D:$D,'DS ST'!$J:$J,'DS ST'!K:K)</f>
        <v>SC008806 - Nguyễn Bữu Trùng Dương</v>
      </c>
      <c r="AP1741" s="139" t="str">
        <f t="array" ref="AP1741">XLOOKUP($D:$D,'DS ST'!$J:$J,'DS ST'!L:L)</f>
        <v>Nguyễn Thị Cà</v>
      </c>
      <c r="AQ1741" s="139" t="str">
        <f t="array" ref="AQ1741">XLOOKUP($D:$D,'DS ST'!$J:$J,'DS ST'!M:M)</f>
        <v>HCM 017</v>
      </c>
      <c r="AR1741" s="140"/>
      <c r="AS1741" s="140"/>
      <c r="AT1741" s="135" t="str">
        <f t="array" ref="AT1741">xlookup($E:$E,'CLV2'!$A:$A,'CLV2'!$F:$F)</f>
        <v>3.LOCAL FRUITS</v>
      </c>
      <c r="AU1741" s="135" t="str">
        <f t="array" ref="AU1741">xlookup($E:$E,'CLV2'!$A:$A,'CLV2'!$G:$G)</f>
        <v>4.Bơ</v>
      </c>
      <c r="AV1741" s="142"/>
      <c r="AW1741" s="143"/>
      <c r="AX1741" s="144"/>
    </row>
    <row r="1742" ht="22.5" customHeight="1">
      <c r="A1742" s="113"/>
      <c r="B1742" s="114">
        <v>46237.0</v>
      </c>
      <c r="C1742" s="115" t="s">
        <v>837</v>
      </c>
      <c r="D1742" s="116" t="str">
        <f>VLOOKUP(C1742,'DS ST'!A:B,2,0)</f>
        <v>CHR</v>
      </c>
      <c r="E1742" s="117">
        <v>1101366.0</v>
      </c>
      <c r="F1742" s="115" t="s">
        <v>1804</v>
      </c>
      <c r="G1742" s="115" t="s">
        <v>104</v>
      </c>
      <c r="H1742" s="118">
        <v>4.0</v>
      </c>
      <c r="I1742" s="118">
        <v>3.9</v>
      </c>
      <c r="J1742" s="119">
        <f t="shared" si="4"/>
        <v>0.1</v>
      </c>
      <c r="K1742" s="115" t="s">
        <v>6243</v>
      </c>
      <c r="L1742" s="121" t="str">
        <f t="shared" si="5"/>
        <v>PT16084291101366</v>
      </c>
      <c r="M1742" s="219" t="s">
        <v>6244</v>
      </c>
      <c r="N1742" s="122">
        <v>0.10000000000000009</v>
      </c>
      <c r="O1742" s="122"/>
      <c r="P1742" s="119">
        <f t="shared" si="6"/>
        <v>0</v>
      </c>
      <c r="Q1742" s="124"/>
      <c r="R1742" s="124"/>
      <c r="S1742" s="124"/>
      <c r="T1742" s="125"/>
      <c r="U1742" s="126" t="s">
        <v>697</v>
      </c>
      <c r="V1742" s="127" t="s">
        <v>492</v>
      </c>
      <c r="W1742" s="129" t="str">
        <f t="shared" si="7"/>
        <v>Hao hụt</v>
      </c>
      <c r="X1742" s="129" t="str">
        <f t="shared" si="73"/>
        <v/>
      </c>
      <c r="Y1742" s="154" t="s">
        <v>499</v>
      </c>
      <c r="Z1742" s="131" t="s">
        <v>3828</v>
      </c>
      <c r="AA1742" s="124"/>
      <c r="AB1742" s="132"/>
      <c r="AC1742" s="133"/>
      <c r="AD1742" s="134"/>
      <c r="AE1742" s="133"/>
      <c r="AF1742" s="135" t="str">
        <f t="array" ref="AF1742">xlookup($E:$E,'CLV2'!$A:$A,'CLV2'!E:E)</f>
        <v>2.VEGETABLES</v>
      </c>
      <c r="AG1742" s="135" t="str">
        <f t="shared" si="10"/>
        <v>KG</v>
      </c>
      <c r="AH1742" s="136">
        <f t="shared" si="11"/>
        <v>0.025</v>
      </c>
      <c r="AI1742" s="137">
        <f t="array" ref="AI1742">XLOOKUP(E1742,'Đơn giá'!A:A,'Đơn giá'!D:D)</f>
        <v>55000</v>
      </c>
      <c r="AJ1742" s="138">
        <f t="shared" si="12"/>
        <v>5500</v>
      </c>
      <c r="AK1742" s="138">
        <f t="shared" si="13"/>
        <v>5500</v>
      </c>
      <c r="AL1742" s="138">
        <f t="shared" si="14"/>
        <v>0</v>
      </c>
      <c r="AM1742" s="138">
        <f t="shared" si="15"/>
        <v>0</v>
      </c>
      <c r="AN1742" s="138">
        <f t="shared" si="16"/>
        <v>0</v>
      </c>
      <c r="AO1742" s="139" t="str">
        <f t="array" ref="AO1742">XLOOKUP($D:$D,'DS ST'!$J:$J,'DS ST'!K:K)</f>
        <v>SC008806 - Nguyễn Bữu Trùng Dương</v>
      </c>
      <c r="AP1742" s="139" t="str">
        <f t="array" ref="AP1742">XLOOKUP($D:$D,'DS ST'!$J:$J,'DS ST'!L:L)</f>
        <v>Nguyễn Thị Cà</v>
      </c>
      <c r="AQ1742" s="139" t="str">
        <f t="array" ref="AQ1742">XLOOKUP($D:$D,'DS ST'!$J:$J,'DS ST'!M:M)</f>
        <v>HCM 017</v>
      </c>
      <c r="AR1742" s="140"/>
      <c r="AS1742" s="140"/>
      <c r="AT1742" s="135" t="str">
        <f t="array" ref="AT1742">xlookup($E:$E,'CLV2'!$A:$A,'CLV2'!$F:$F)</f>
        <v>3.LEAFY VEGGIES</v>
      </c>
      <c r="AU1742" s="135" t="str">
        <f t="array" ref="AU1742">xlookup($E:$E,'CLV2'!$A:$A,'CLV2'!$G:$G)</f>
        <v>4.Rau Ăn Bông</v>
      </c>
      <c r="AV1742" s="142"/>
      <c r="AW1742" s="143"/>
      <c r="AX1742" s="144"/>
    </row>
    <row r="1743" ht="22.5" customHeight="1">
      <c r="A1743" s="113"/>
      <c r="B1743" s="114">
        <v>46237.0</v>
      </c>
      <c r="C1743" s="115" t="s">
        <v>843</v>
      </c>
      <c r="D1743" s="116" t="str">
        <f>VLOOKUP(C1743,'DS ST'!A:B,2,0)</f>
        <v>CKO</v>
      </c>
      <c r="E1743" s="117">
        <v>10792.0</v>
      </c>
      <c r="F1743" s="115" t="s">
        <v>629</v>
      </c>
      <c r="G1743" s="115" t="s">
        <v>29</v>
      </c>
      <c r="H1743" s="118">
        <v>20.0</v>
      </c>
      <c r="I1743" s="118">
        <v>0.0</v>
      </c>
      <c r="J1743" s="119">
        <f t="shared" si="4"/>
        <v>20</v>
      </c>
      <c r="K1743" s="115" t="s">
        <v>6245</v>
      </c>
      <c r="L1743" s="121" t="str">
        <f t="shared" si="5"/>
        <v>PT160842810792</v>
      </c>
      <c r="M1743" s="219" t="s">
        <v>6246</v>
      </c>
      <c r="N1743" s="122"/>
      <c r="O1743" s="122"/>
      <c r="P1743" s="119">
        <f t="shared" si="6"/>
        <v>20</v>
      </c>
      <c r="Q1743" s="124"/>
      <c r="R1743" s="124"/>
      <c r="S1743" s="124"/>
      <c r="T1743" s="125"/>
      <c r="U1743" s="126" t="s">
        <v>697</v>
      </c>
      <c r="V1743" s="127" t="s">
        <v>1500</v>
      </c>
      <c r="W1743" s="129" t="str">
        <f t="shared" si="7"/>
        <v/>
      </c>
      <c r="X1743" s="129" t="str">
        <f t="shared" si="73"/>
        <v/>
      </c>
      <c r="Y1743" s="130" t="str">
        <f t="shared" ref="Y1743:Y1746" si="104">IF(N(P1743)&lt;=0,"",IF(OR(T1743="Hình KDB",T1743="Hình tele",ISNUMBER(SEARCH("Hình KDB",T1743)),ISNUMBER(SEARCH("Hình tele",T1743)),ISNUMBER(SEARCH("sai code",T1743)),ISNUMBER(SEARCH("Thiếu kiện",U1743))),"Kho rau",IF(AND(T1743&lt;&gt;"Hình KDB",T1743&lt;&gt;"Hình tele"),"Chưa xác định",IF(N(O1743)&gt;0,IF(OR(T1743="Hình KDB",T1743="Hình tele",ISNUMBER(SEARCH("Hình KDB",T1743)),ISNUMBER(SEARCH("Hình tele",T1743)),ISNUMBER(SEARCH("sai code",T1743)),ISNUMBER(SEARCH("Thiếu kiện",U1743))),"Kho rau","Chưa xác định"),IF(OR(T1743="Hình KDB",T1743="Hình tele",ISNUMBER(SEARCH("Hình KDB",T1743)),ISNUMBER(SEARCH("Hình tele",T1743)),ISNUMBER(SEARCH("sai code",T1743)),ISNUMBER(SEARCH("Thiếu kiện",U1743))),"Kho rau",IF(V1743="Chưa xác định","Chưa xác định",IF(OR(V1743="DC giao thiếu",V1743="TX giao thiếu kiện",V1743="Hàng không đạt CL"),"Kho rau","")))))))</f>
        <v>Chưa xác định</v>
      </c>
      <c r="Z1743" s="131" t="s">
        <v>3828</v>
      </c>
      <c r="AA1743" s="124"/>
      <c r="AB1743" s="132"/>
      <c r="AC1743" s="133"/>
      <c r="AD1743" s="134"/>
      <c r="AE1743" s="133"/>
      <c r="AF1743" s="135" t="str">
        <f t="array" ref="AF1743">xlookup($E:$E,'CLV2'!$A:$A,'CLV2'!E:E)</f>
        <v>2.VEGETABLES</v>
      </c>
      <c r="AG1743" s="135" t="str">
        <f t="shared" si="10"/>
        <v>Pack</v>
      </c>
      <c r="AH1743" s="136">
        <f t="shared" si="11"/>
        <v>1</v>
      </c>
      <c r="AI1743" s="137">
        <f t="array" ref="AI1743">XLOOKUP(E1743,'Đơn giá'!A:A,'Đơn giá'!D:D)</f>
        <v>7500</v>
      </c>
      <c r="AJ1743" s="138">
        <f t="shared" si="12"/>
        <v>150000</v>
      </c>
      <c r="AK1743" s="138">
        <f t="shared" si="13"/>
        <v>0</v>
      </c>
      <c r="AL1743" s="138">
        <f t="shared" si="14"/>
        <v>0</v>
      </c>
      <c r="AM1743" s="138">
        <f t="shared" si="15"/>
        <v>0</v>
      </c>
      <c r="AN1743" s="138">
        <f t="shared" si="16"/>
        <v>150000</v>
      </c>
      <c r="AO1743" s="139" t="str">
        <f t="array" ref="AO1743">XLOOKUP($D:$D,'DS ST'!$J:$J,'DS ST'!K:K)</f>
        <v>SC005375 - Trần Văn Hiếu</v>
      </c>
      <c r="AP1743" s="139" t="str">
        <f t="array" ref="AP1743">XLOOKUP($D:$D,'DS ST'!$J:$J,'DS ST'!L:L)</f>
        <v>Võ Thị Huệ</v>
      </c>
      <c r="AQ1743" s="139" t="str">
        <f t="array" ref="AQ1743">XLOOKUP($D:$D,'DS ST'!$J:$J,'DS ST'!M:M)</f>
        <v>HCM 014</v>
      </c>
      <c r="AR1743" s="140"/>
      <c r="AS1743" s="140"/>
      <c r="AT1743" s="135" t="str">
        <f t="array" ref="AT1743">xlookup($E:$E,'CLV2'!$A:$A,'CLV2'!$F:$F)</f>
        <v>3.HERBS</v>
      </c>
      <c r="AU1743" s="135" t="str">
        <f t="array" ref="AU1743">xlookup($E:$E,'CLV2'!$A:$A,'CLV2'!$G:$G)</f>
        <v>4.Rau Thơm, Rau Nêm</v>
      </c>
      <c r="AV1743" s="142"/>
      <c r="AW1743" s="143"/>
      <c r="AX1743" s="144"/>
    </row>
    <row r="1744" ht="22.5" customHeight="1">
      <c r="A1744" s="113"/>
      <c r="B1744" s="114">
        <v>46237.0</v>
      </c>
      <c r="C1744" s="115" t="s">
        <v>843</v>
      </c>
      <c r="D1744" s="116" t="str">
        <f>VLOOKUP(C1744,'DS ST'!A:B,2,0)</f>
        <v>CKO</v>
      </c>
      <c r="E1744" s="117">
        <v>10793.0</v>
      </c>
      <c r="F1744" s="115" t="s">
        <v>642</v>
      </c>
      <c r="G1744" s="115" t="s">
        <v>29</v>
      </c>
      <c r="H1744" s="118">
        <v>8.0</v>
      </c>
      <c r="I1744" s="118">
        <v>7.0</v>
      </c>
      <c r="J1744" s="119">
        <f t="shared" si="4"/>
        <v>1</v>
      </c>
      <c r="K1744" s="115" t="s">
        <v>6245</v>
      </c>
      <c r="L1744" s="121" t="str">
        <f t="shared" si="5"/>
        <v>PT160842810793</v>
      </c>
      <c r="M1744" s="219" t="s">
        <v>6246</v>
      </c>
      <c r="N1744" s="122"/>
      <c r="O1744" s="122"/>
      <c r="P1744" s="119">
        <f t="shared" si="6"/>
        <v>1</v>
      </c>
      <c r="Q1744" s="124"/>
      <c r="R1744" s="124"/>
      <c r="S1744" s="124"/>
      <c r="T1744" s="125"/>
      <c r="U1744" s="126" t="s">
        <v>697</v>
      </c>
      <c r="V1744" s="127" t="s">
        <v>1500</v>
      </c>
      <c r="W1744" s="129" t="str">
        <f t="shared" si="7"/>
        <v/>
      </c>
      <c r="X1744" s="129" t="str">
        <f t="shared" si="73"/>
        <v/>
      </c>
      <c r="Y1744" s="130" t="str">
        <f t="shared" si="104"/>
        <v>Chưa xác định</v>
      </c>
      <c r="Z1744" s="131" t="s">
        <v>3828</v>
      </c>
      <c r="AA1744" s="124"/>
      <c r="AB1744" s="132"/>
      <c r="AC1744" s="133"/>
      <c r="AD1744" s="134"/>
      <c r="AE1744" s="133"/>
      <c r="AF1744" s="135" t="str">
        <f t="array" ref="AF1744">xlookup($E:$E,'CLV2'!$A:$A,'CLV2'!E:E)</f>
        <v>2.VEGETABLES</v>
      </c>
      <c r="AG1744" s="135" t="str">
        <f t="shared" si="10"/>
        <v>Pack</v>
      </c>
      <c r="AH1744" s="136">
        <f t="shared" si="11"/>
        <v>0.125</v>
      </c>
      <c r="AI1744" s="137">
        <f t="array" ref="AI1744">XLOOKUP(E1744,'Đơn giá'!A:A,'Đơn giá'!D:D)</f>
        <v>5500</v>
      </c>
      <c r="AJ1744" s="138">
        <f t="shared" si="12"/>
        <v>5500</v>
      </c>
      <c r="AK1744" s="138">
        <f t="shared" si="13"/>
        <v>0</v>
      </c>
      <c r="AL1744" s="138">
        <f t="shared" si="14"/>
        <v>0</v>
      </c>
      <c r="AM1744" s="138">
        <f t="shared" si="15"/>
        <v>0</v>
      </c>
      <c r="AN1744" s="138">
        <f t="shared" si="16"/>
        <v>5500</v>
      </c>
      <c r="AO1744" s="139" t="str">
        <f t="array" ref="AO1744">XLOOKUP($D:$D,'DS ST'!$J:$J,'DS ST'!K:K)</f>
        <v>SC005375 - Trần Văn Hiếu</v>
      </c>
      <c r="AP1744" s="139" t="str">
        <f t="array" ref="AP1744">XLOOKUP($D:$D,'DS ST'!$J:$J,'DS ST'!L:L)</f>
        <v>Võ Thị Huệ</v>
      </c>
      <c r="AQ1744" s="139" t="str">
        <f t="array" ref="AQ1744">XLOOKUP($D:$D,'DS ST'!$J:$J,'DS ST'!M:M)</f>
        <v>HCM 014</v>
      </c>
      <c r="AR1744" s="140"/>
      <c r="AS1744" s="140"/>
      <c r="AT1744" s="135" t="str">
        <f t="array" ref="AT1744">xlookup($E:$E,'CLV2'!$A:$A,'CLV2'!$F:$F)</f>
        <v>3.HERBS</v>
      </c>
      <c r="AU1744" s="135" t="str">
        <f t="array" ref="AU1744">xlookup($E:$E,'CLV2'!$A:$A,'CLV2'!$G:$G)</f>
        <v>4.Rau Thơm, Rau Nêm</v>
      </c>
      <c r="AV1744" s="142"/>
      <c r="AW1744" s="143"/>
      <c r="AX1744" s="144"/>
    </row>
    <row r="1745" ht="22.5" customHeight="1">
      <c r="A1745" s="113"/>
      <c r="B1745" s="114">
        <v>46237.0</v>
      </c>
      <c r="C1745" s="115" t="s">
        <v>843</v>
      </c>
      <c r="D1745" s="116" t="str">
        <f>VLOOKUP(C1745,'DS ST'!A:B,2,0)</f>
        <v>CKO</v>
      </c>
      <c r="E1745" s="117">
        <v>11003.0</v>
      </c>
      <c r="F1745" s="115" t="s">
        <v>1991</v>
      </c>
      <c r="G1745" s="115" t="s">
        <v>29</v>
      </c>
      <c r="H1745" s="118">
        <v>10.0</v>
      </c>
      <c r="I1745" s="118">
        <v>9.0</v>
      </c>
      <c r="J1745" s="119">
        <f t="shared" si="4"/>
        <v>1</v>
      </c>
      <c r="K1745" s="115" t="s">
        <v>6245</v>
      </c>
      <c r="L1745" s="121" t="str">
        <f t="shared" si="5"/>
        <v>PT160842811003</v>
      </c>
      <c r="M1745" s="219" t="s">
        <v>6246</v>
      </c>
      <c r="N1745" s="122"/>
      <c r="O1745" s="122"/>
      <c r="P1745" s="119">
        <f t="shared" si="6"/>
        <v>1</v>
      </c>
      <c r="Q1745" s="124"/>
      <c r="R1745" s="124"/>
      <c r="S1745" s="124"/>
      <c r="T1745" s="125"/>
      <c r="U1745" s="126" t="s">
        <v>697</v>
      </c>
      <c r="V1745" s="127" t="s">
        <v>1500</v>
      </c>
      <c r="W1745" s="129" t="str">
        <f t="shared" si="7"/>
        <v/>
      </c>
      <c r="X1745" s="129" t="str">
        <f t="shared" si="73"/>
        <v/>
      </c>
      <c r="Y1745" s="130" t="str">
        <f t="shared" si="104"/>
        <v>Chưa xác định</v>
      </c>
      <c r="Z1745" s="131" t="s">
        <v>3828</v>
      </c>
      <c r="AA1745" s="124"/>
      <c r="AB1745" s="132"/>
      <c r="AC1745" s="133"/>
      <c r="AD1745" s="134"/>
      <c r="AE1745" s="133"/>
      <c r="AF1745" s="135" t="str">
        <f t="array" ref="AF1745">xlookup($E:$E,'CLV2'!$A:$A,'CLV2'!E:E)</f>
        <v>2.VEGETABLES</v>
      </c>
      <c r="AG1745" s="135" t="str">
        <f t="shared" si="10"/>
        <v>Pack</v>
      </c>
      <c r="AH1745" s="136">
        <f t="shared" si="11"/>
        <v>0.1</v>
      </c>
      <c r="AI1745" s="137">
        <f t="array" ref="AI1745">XLOOKUP(E1745,'Đơn giá'!A:A,'Đơn giá'!D:D)</f>
        <v>9634</v>
      </c>
      <c r="AJ1745" s="138">
        <f t="shared" si="12"/>
        <v>9634</v>
      </c>
      <c r="AK1745" s="138">
        <f t="shared" si="13"/>
        <v>0</v>
      </c>
      <c r="AL1745" s="138">
        <f t="shared" si="14"/>
        <v>0</v>
      </c>
      <c r="AM1745" s="138">
        <f t="shared" si="15"/>
        <v>0</v>
      </c>
      <c r="AN1745" s="138">
        <f t="shared" si="16"/>
        <v>9634</v>
      </c>
      <c r="AO1745" s="139" t="str">
        <f t="array" ref="AO1745">XLOOKUP($D:$D,'DS ST'!$J:$J,'DS ST'!K:K)</f>
        <v>SC005375 - Trần Văn Hiếu</v>
      </c>
      <c r="AP1745" s="139" t="str">
        <f t="array" ref="AP1745">XLOOKUP($D:$D,'DS ST'!$J:$J,'DS ST'!L:L)</f>
        <v>Võ Thị Huệ</v>
      </c>
      <c r="AQ1745" s="139" t="str">
        <f t="array" ref="AQ1745">XLOOKUP($D:$D,'DS ST'!$J:$J,'DS ST'!M:M)</f>
        <v>HCM 014</v>
      </c>
      <c r="AR1745" s="140"/>
      <c r="AS1745" s="140"/>
      <c r="AT1745" s="135" t="str">
        <f t="array" ref="AT1745">xlookup($E:$E,'CLV2'!$A:$A,'CLV2'!$F:$F)</f>
        <v>3.LETTUCE, SNACKABLES</v>
      </c>
      <c r="AU1745" s="135" t="str">
        <f t="array" ref="AU1745">xlookup($E:$E,'CLV2'!$A:$A,'CLV2'!$G:$G)</f>
        <v>4.Xà Lách Nguyên Cây</v>
      </c>
      <c r="AV1745" s="142"/>
      <c r="AW1745" s="143"/>
      <c r="AX1745" s="144"/>
    </row>
    <row r="1746" ht="22.5" customHeight="1">
      <c r="A1746" s="113"/>
      <c r="B1746" s="114">
        <v>46237.0</v>
      </c>
      <c r="C1746" s="115" t="s">
        <v>843</v>
      </c>
      <c r="D1746" s="116" t="str">
        <f>VLOOKUP(C1746,'DS ST'!A:B,2,0)</f>
        <v>CKO</v>
      </c>
      <c r="E1746" s="117">
        <v>11668.0</v>
      </c>
      <c r="F1746" s="115" t="s">
        <v>2663</v>
      </c>
      <c r="G1746" s="115" t="s">
        <v>29</v>
      </c>
      <c r="H1746" s="118">
        <v>4.0</v>
      </c>
      <c r="I1746" s="118">
        <v>0.0</v>
      </c>
      <c r="J1746" s="119">
        <f t="shared" si="4"/>
        <v>4</v>
      </c>
      <c r="K1746" s="115" t="s">
        <v>6245</v>
      </c>
      <c r="L1746" s="121" t="str">
        <f t="shared" si="5"/>
        <v>PT160842811668</v>
      </c>
      <c r="M1746" s="219" t="s">
        <v>6246</v>
      </c>
      <c r="N1746" s="122"/>
      <c r="O1746" s="122"/>
      <c r="P1746" s="119">
        <f t="shared" si="6"/>
        <v>4</v>
      </c>
      <c r="Q1746" s="124"/>
      <c r="R1746" s="124"/>
      <c r="S1746" s="124"/>
      <c r="T1746" s="125"/>
      <c r="U1746" s="126" t="s">
        <v>697</v>
      </c>
      <c r="V1746" s="127" t="s">
        <v>1500</v>
      </c>
      <c r="W1746" s="129" t="str">
        <f t="shared" si="7"/>
        <v/>
      </c>
      <c r="X1746" s="129" t="str">
        <f t="shared" si="73"/>
        <v/>
      </c>
      <c r="Y1746" s="130" t="str">
        <f t="shared" si="104"/>
        <v>Chưa xác định</v>
      </c>
      <c r="Z1746" s="131" t="s">
        <v>3828</v>
      </c>
      <c r="AA1746" s="124"/>
      <c r="AB1746" s="132"/>
      <c r="AC1746" s="133"/>
      <c r="AD1746" s="134"/>
      <c r="AE1746" s="133"/>
      <c r="AF1746" s="135" t="str">
        <f t="array" ref="AF1746">xlookup($E:$E,'CLV2'!$A:$A,'CLV2'!E:E)</f>
        <v>2.VEGETABLES</v>
      </c>
      <c r="AG1746" s="135" t="str">
        <f t="shared" si="10"/>
        <v>Pack</v>
      </c>
      <c r="AH1746" s="136">
        <f t="shared" si="11"/>
        <v>1</v>
      </c>
      <c r="AI1746" s="137">
        <f t="array" ref="AI1746">XLOOKUP(E1746,'Đơn giá'!A:A,'Đơn giá'!D:D)</f>
        <v>17000</v>
      </c>
      <c r="AJ1746" s="138">
        <f t="shared" si="12"/>
        <v>68000</v>
      </c>
      <c r="AK1746" s="138">
        <f t="shared" si="13"/>
        <v>0</v>
      </c>
      <c r="AL1746" s="138">
        <f t="shared" si="14"/>
        <v>0</v>
      </c>
      <c r="AM1746" s="138">
        <f t="shared" si="15"/>
        <v>0</v>
      </c>
      <c r="AN1746" s="138">
        <f t="shared" si="16"/>
        <v>68000</v>
      </c>
      <c r="AO1746" s="139" t="str">
        <f t="array" ref="AO1746">XLOOKUP($D:$D,'DS ST'!$J:$J,'DS ST'!K:K)</f>
        <v>SC005375 - Trần Văn Hiếu</v>
      </c>
      <c r="AP1746" s="139" t="str">
        <f t="array" ref="AP1746">XLOOKUP($D:$D,'DS ST'!$J:$J,'DS ST'!L:L)</f>
        <v>Võ Thị Huệ</v>
      </c>
      <c r="AQ1746" s="139" t="str">
        <f t="array" ref="AQ1746">XLOOKUP($D:$D,'DS ST'!$J:$J,'DS ST'!M:M)</f>
        <v>HCM 014</v>
      </c>
      <c r="AR1746" s="140"/>
      <c r="AS1746" s="140"/>
      <c r="AT1746" s="135" t="str">
        <f t="array" ref="AT1746">xlookup($E:$E,'CLV2'!$A:$A,'CLV2'!$F:$F)</f>
        <v>3.LEAFY VEGGIES</v>
      </c>
      <c r="AU1746" s="135" t="str">
        <f t="array" ref="AU1746">xlookup($E:$E,'CLV2'!$A:$A,'CLV2'!$G:$G)</f>
        <v>4.Rau Ăn Thân, Lá Khác</v>
      </c>
      <c r="AV1746" s="142"/>
      <c r="AW1746" s="143"/>
      <c r="AX1746" s="144"/>
    </row>
    <row r="1747" ht="22.5" customHeight="1">
      <c r="A1747" s="113"/>
      <c r="B1747" s="114">
        <v>46237.0</v>
      </c>
      <c r="C1747" s="115" t="s">
        <v>843</v>
      </c>
      <c r="D1747" s="116" t="str">
        <f>VLOOKUP(C1747,'DS ST'!A:B,2,0)</f>
        <v>CKO</v>
      </c>
      <c r="E1747" s="117">
        <v>1100917.0</v>
      </c>
      <c r="F1747" s="115" t="s">
        <v>928</v>
      </c>
      <c r="G1747" s="115" t="s">
        <v>104</v>
      </c>
      <c r="H1747" s="118">
        <v>7.9</v>
      </c>
      <c r="I1747" s="118">
        <v>7.82</v>
      </c>
      <c r="J1747" s="119">
        <f t="shared" si="4"/>
        <v>0.08</v>
      </c>
      <c r="K1747" s="115" t="s">
        <v>6245</v>
      </c>
      <c r="L1747" s="121" t="str">
        <f t="shared" si="5"/>
        <v>PT16084281100917</v>
      </c>
      <c r="M1747" s="219" t="s">
        <v>6246</v>
      </c>
      <c r="N1747" s="122">
        <v>0.08000000000000007</v>
      </c>
      <c r="O1747" s="122"/>
      <c r="P1747" s="119">
        <f t="shared" si="6"/>
        <v>0</v>
      </c>
      <c r="Q1747" s="124"/>
      <c r="R1747" s="124"/>
      <c r="S1747" s="124"/>
      <c r="T1747" s="125"/>
      <c r="U1747" s="126" t="s">
        <v>697</v>
      </c>
      <c r="V1747" s="127" t="s">
        <v>492</v>
      </c>
      <c r="W1747" s="129" t="str">
        <f t="shared" si="7"/>
        <v>Hao hụt</v>
      </c>
      <c r="X1747" s="129" t="str">
        <f t="shared" si="73"/>
        <v/>
      </c>
      <c r="Y1747" s="154" t="s">
        <v>499</v>
      </c>
      <c r="Z1747" s="131" t="s">
        <v>3828</v>
      </c>
      <c r="AA1747" s="124"/>
      <c r="AB1747" s="132"/>
      <c r="AC1747" s="133"/>
      <c r="AD1747" s="134"/>
      <c r="AE1747" s="133"/>
      <c r="AF1747" s="135" t="str">
        <f t="array" ref="AF1747">xlookup($E:$E,'CLV2'!$A:$A,'CLV2'!E:E)</f>
        <v>2.VEGETABLES</v>
      </c>
      <c r="AG1747" s="135" t="str">
        <f t="shared" si="10"/>
        <v>KG</v>
      </c>
      <c r="AH1747" s="136">
        <f t="shared" si="11"/>
        <v>0.01012658228</v>
      </c>
      <c r="AI1747" s="137">
        <f t="array" ref="AI1747">XLOOKUP(E1747,'Đơn giá'!A:A,'Đơn giá'!D:D)</f>
        <v>24500</v>
      </c>
      <c r="AJ1747" s="138">
        <f t="shared" si="12"/>
        <v>1960</v>
      </c>
      <c r="AK1747" s="138">
        <f t="shared" si="13"/>
        <v>1960</v>
      </c>
      <c r="AL1747" s="138">
        <f t="shared" si="14"/>
        <v>0</v>
      </c>
      <c r="AM1747" s="138">
        <f t="shared" si="15"/>
        <v>0</v>
      </c>
      <c r="AN1747" s="138">
        <f t="shared" si="16"/>
        <v>0</v>
      </c>
      <c r="AO1747" s="139" t="str">
        <f t="array" ref="AO1747">XLOOKUP($D:$D,'DS ST'!$J:$J,'DS ST'!K:K)</f>
        <v>SC005375 - Trần Văn Hiếu</v>
      </c>
      <c r="AP1747" s="139" t="str">
        <f t="array" ref="AP1747">XLOOKUP($D:$D,'DS ST'!$J:$J,'DS ST'!L:L)</f>
        <v>Võ Thị Huệ</v>
      </c>
      <c r="AQ1747" s="139" t="str">
        <f t="array" ref="AQ1747">XLOOKUP($D:$D,'DS ST'!$J:$J,'DS ST'!M:M)</f>
        <v>HCM 014</v>
      </c>
      <c r="AR1747" s="140"/>
      <c r="AS1747" s="140"/>
      <c r="AT1747" s="135" t="str">
        <f t="array" ref="AT1747">xlookup($E:$E,'CLV2'!$A:$A,'CLV2'!$F:$F)</f>
        <v>3.FRUIT VEGGIES</v>
      </c>
      <c r="AU1747" s="135" t="str">
        <f t="array" ref="AU1747">xlookup($E:$E,'CLV2'!$A:$A,'CLV2'!$G:$G)</f>
        <v>4.Bầu, Bí, Mướp</v>
      </c>
      <c r="AV1747" s="142"/>
      <c r="AW1747" s="143"/>
      <c r="AX1747" s="144"/>
    </row>
    <row r="1748" ht="22.5" customHeight="1">
      <c r="A1748" s="113"/>
      <c r="B1748" s="114">
        <v>46237.0</v>
      </c>
      <c r="C1748" s="115" t="s">
        <v>843</v>
      </c>
      <c r="D1748" s="116" t="str">
        <f>VLOOKUP(C1748,'DS ST'!A:B,2,0)</f>
        <v>CKO</v>
      </c>
      <c r="E1748" s="117">
        <v>1101062.0</v>
      </c>
      <c r="F1748" s="115" t="s">
        <v>103</v>
      </c>
      <c r="G1748" s="115" t="s">
        <v>104</v>
      </c>
      <c r="H1748" s="118">
        <v>20.2</v>
      </c>
      <c r="I1748" s="118">
        <v>20.1</v>
      </c>
      <c r="J1748" s="119">
        <f t="shared" si="4"/>
        <v>0.1</v>
      </c>
      <c r="K1748" s="115" t="s">
        <v>6245</v>
      </c>
      <c r="L1748" s="121" t="str">
        <f t="shared" si="5"/>
        <v>PT16084281101062</v>
      </c>
      <c r="M1748" s="219" t="s">
        <v>6246</v>
      </c>
      <c r="N1748" s="122">
        <v>0.09999999999999787</v>
      </c>
      <c r="O1748" s="122"/>
      <c r="P1748" s="119">
        <f t="shared" si="6"/>
        <v>0</v>
      </c>
      <c r="Q1748" s="124"/>
      <c r="R1748" s="124"/>
      <c r="S1748" s="124"/>
      <c r="T1748" s="125"/>
      <c r="U1748" s="126" t="s">
        <v>697</v>
      </c>
      <c r="V1748" s="127" t="s">
        <v>492</v>
      </c>
      <c r="W1748" s="129" t="str">
        <f t="shared" si="7"/>
        <v>Hao hụt</v>
      </c>
      <c r="X1748" s="129" t="str">
        <f t="shared" si="73"/>
        <v/>
      </c>
      <c r="Y1748" s="154" t="s">
        <v>499</v>
      </c>
      <c r="Z1748" s="131" t="s">
        <v>3828</v>
      </c>
      <c r="AA1748" s="124"/>
      <c r="AB1748" s="132"/>
      <c r="AC1748" s="133"/>
      <c r="AD1748" s="134"/>
      <c r="AE1748" s="133"/>
      <c r="AF1748" s="135" t="str">
        <f t="array" ref="AF1748">xlookup($E:$E,'CLV2'!$A:$A,'CLV2'!E:E)</f>
        <v>2.FRUITS</v>
      </c>
      <c r="AG1748" s="135" t="str">
        <f t="shared" si="10"/>
        <v>KG</v>
      </c>
      <c r="AH1748" s="136">
        <f t="shared" si="11"/>
        <v>0.00495049505</v>
      </c>
      <c r="AI1748" s="137">
        <f t="array" ref="AI1748">XLOOKUP(E1748,'Đơn giá'!A:A,'Đơn giá'!D:D)</f>
        <v>23000</v>
      </c>
      <c r="AJ1748" s="138">
        <f t="shared" si="12"/>
        <v>2300</v>
      </c>
      <c r="AK1748" s="138">
        <f t="shared" si="13"/>
        <v>2300</v>
      </c>
      <c r="AL1748" s="138">
        <f t="shared" si="14"/>
        <v>0</v>
      </c>
      <c r="AM1748" s="138">
        <f t="shared" si="15"/>
        <v>0</v>
      </c>
      <c r="AN1748" s="138">
        <f t="shared" si="16"/>
        <v>0</v>
      </c>
      <c r="AO1748" s="139" t="str">
        <f t="array" ref="AO1748">XLOOKUP($D:$D,'DS ST'!$J:$J,'DS ST'!K:K)</f>
        <v>SC005375 - Trần Văn Hiếu</v>
      </c>
      <c r="AP1748" s="139" t="str">
        <f t="array" ref="AP1748">XLOOKUP($D:$D,'DS ST'!$J:$J,'DS ST'!L:L)</f>
        <v>Võ Thị Huệ</v>
      </c>
      <c r="AQ1748" s="139" t="str">
        <f t="array" ref="AQ1748">XLOOKUP($D:$D,'DS ST'!$J:$J,'DS ST'!M:M)</f>
        <v>HCM 014</v>
      </c>
      <c r="AR1748" s="140"/>
      <c r="AS1748" s="140"/>
      <c r="AT1748" s="135" t="str">
        <f t="array" ref="AT1748">xlookup($E:$E,'CLV2'!$A:$A,'CLV2'!$F:$F)</f>
        <v>3.LOCAL FRUITS</v>
      </c>
      <c r="AU1748" s="135" t="str">
        <f t="array" ref="AU1748">xlookup($E:$E,'CLV2'!$A:$A,'CLV2'!$G:$G)</f>
        <v>4.Chuối</v>
      </c>
      <c r="AV1748" s="142"/>
      <c r="AW1748" s="143"/>
      <c r="AX1748" s="144"/>
    </row>
    <row r="1749" ht="22.5" customHeight="1">
      <c r="A1749" s="113"/>
      <c r="B1749" s="114">
        <v>46237.0</v>
      </c>
      <c r="C1749" s="115" t="s">
        <v>843</v>
      </c>
      <c r="D1749" s="116" t="str">
        <f>VLOOKUP(C1749,'DS ST'!A:B,2,0)</f>
        <v>CKO</v>
      </c>
      <c r="E1749" s="117">
        <v>1101592.0</v>
      </c>
      <c r="F1749" s="115" t="s">
        <v>1161</v>
      </c>
      <c r="G1749" s="115" t="s">
        <v>104</v>
      </c>
      <c r="H1749" s="118">
        <v>9.8</v>
      </c>
      <c r="I1749" s="118">
        <v>9.68</v>
      </c>
      <c r="J1749" s="119">
        <f t="shared" si="4"/>
        <v>0.12</v>
      </c>
      <c r="K1749" s="115" t="s">
        <v>6245</v>
      </c>
      <c r="L1749" s="121" t="str">
        <f t="shared" si="5"/>
        <v>PT16084281101592</v>
      </c>
      <c r="M1749" s="219" t="s">
        <v>6246</v>
      </c>
      <c r="N1749" s="122">
        <v>0.120000000000001</v>
      </c>
      <c r="O1749" s="122"/>
      <c r="P1749" s="119">
        <f t="shared" si="6"/>
        <v>0</v>
      </c>
      <c r="Q1749" s="124"/>
      <c r="R1749" s="124"/>
      <c r="S1749" s="124"/>
      <c r="T1749" s="125"/>
      <c r="U1749" s="126" t="s">
        <v>697</v>
      </c>
      <c r="V1749" s="127" t="s">
        <v>492</v>
      </c>
      <c r="W1749" s="129" t="str">
        <f t="shared" si="7"/>
        <v>Hao hụt</v>
      </c>
      <c r="X1749" s="129" t="str">
        <f t="shared" si="73"/>
        <v/>
      </c>
      <c r="Y1749" s="154" t="s">
        <v>499</v>
      </c>
      <c r="Z1749" s="131" t="s">
        <v>3828</v>
      </c>
      <c r="AA1749" s="124"/>
      <c r="AB1749" s="132"/>
      <c r="AC1749" s="133"/>
      <c r="AD1749" s="134"/>
      <c r="AE1749" s="133"/>
      <c r="AF1749" s="135" t="str">
        <f t="array" ref="AF1749">xlookup($E:$E,'CLV2'!$A:$A,'CLV2'!E:E)</f>
        <v>2.FRUITS</v>
      </c>
      <c r="AG1749" s="135" t="str">
        <f t="shared" si="10"/>
        <v>KG</v>
      </c>
      <c r="AH1749" s="136">
        <f t="shared" si="11"/>
        <v>0.01224489796</v>
      </c>
      <c r="AI1749" s="137">
        <f t="array" ref="AI1749">XLOOKUP(E1749,'Đơn giá'!A:A,'Đơn giá'!D:D)</f>
        <v>73000</v>
      </c>
      <c r="AJ1749" s="138">
        <f t="shared" si="12"/>
        <v>8760</v>
      </c>
      <c r="AK1749" s="138">
        <f t="shared" si="13"/>
        <v>8760</v>
      </c>
      <c r="AL1749" s="138">
        <f t="shared" si="14"/>
        <v>0</v>
      </c>
      <c r="AM1749" s="138">
        <f t="shared" si="15"/>
        <v>0</v>
      </c>
      <c r="AN1749" s="138">
        <f t="shared" si="16"/>
        <v>0</v>
      </c>
      <c r="AO1749" s="139" t="str">
        <f t="array" ref="AO1749">XLOOKUP($D:$D,'DS ST'!$J:$J,'DS ST'!K:K)</f>
        <v>SC005375 - Trần Văn Hiếu</v>
      </c>
      <c r="AP1749" s="139" t="str">
        <f t="array" ref="AP1749">XLOOKUP($D:$D,'DS ST'!$J:$J,'DS ST'!L:L)</f>
        <v>Võ Thị Huệ</v>
      </c>
      <c r="AQ1749" s="139" t="str">
        <f t="array" ref="AQ1749">XLOOKUP($D:$D,'DS ST'!$J:$J,'DS ST'!M:M)</f>
        <v>HCM 014</v>
      </c>
      <c r="AR1749" s="140"/>
      <c r="AS1749" s="140"/>
      <c r="AT1749" s="135" t="str">
        <f t="array" ref="AT1749">xlookup($E:$E,'CLV2'!$A:$A,'CLV2'!$F:$F)</f>
        <v>3.LOCAL FRUITS</v>
      </c>
      <c r="AU1749" s="135" t="str">
        <f t="array" ref="AU1749">xlookup($E:$E,'CLV2'!$A:$A,'CLV2'!$G:$G)</f>
        <v>4.Sầu Riêng</v>
      </c>
      <c r="AV1749" s="142"/>
      <c r="AW1749" s="143"/>
      <c r="AX1749" s="144"/>
    </row>
    <row r="1750" ht="22.5" customHeight="1">
      <c r="A1750" s="113"/>
      <c r="B1750" s="114">
        <v>46237.0</v>
      </c>
      <c r="C1750" s="115" t="s">
        <v>843</v>
      </c>
      <c r="D1750" s="116" t="str">
        <f>VLOOKUP(C1750,'DS ST'!A:B,2,0)</f>
        <v>CKO</v>
      </c>
      <c r="E1750" s="117">
        <v>1101941.0</v>
      </c>
      <c r="F1750" s="115" t="s">
        <v>1822</v>
      </c>
      <c r="G1750" s="115" t="s">
        <v>104</v>
      </c>
      <c r="H1750" s="118">
        <v>12.0</v>
      </c>
      <c r="I1750" s="118">
        <v>11.92</v>
      </c>
      <c r="J1750" s="119">
        <f t="shared" si="4"/>
        <v>0.08</v>
      </c>
      <c r="K1750" s="115" t="s">
        <v>6245</v>
      </c>
      <c r="L1750" s="121" t="str">
        <f t="shared" si="5"/>
        <v>PT16084281101941</v>
      </c>
      <c r="M1750" s="219" t="s">
        <v>6246</v>
      </c>
      <c r="N1750" s="122">
        <v>0.08000000000000007</v>
      </c>
      <c r="O1750" s="122"/>
      <c r="P1750" s="119">
        <f t="shared" si="6"/>
        <v>0</v>
      </c>
      <c r="Q1750" s="124"/>
      <c r="R1750" s="124"/>
      <c r="S1750" s="124"/>
      <c r="T1750" s="125"/>
      <c r="U1750" s="126" t="s">
        <v>697</v>
      </c>
      <c r="V1750" s="127" t="s">
        <v>492</v>
      </c>
      <c r="W1750" s="129" t="str">
        <f t="shared" si="7"/>
        <v>Hao hụt</v>
      </c>
      <c r="X1750" s="129" t="str">
        <f t="shared" si="73"/>
        <v/>
      </c>
      <c r="Y1750" s="154" t="s">
        <v>499</v>
      </c>
      <c r="Z1750" s="131" t="s">
        <v>3828</v>
      </c>
      <c r="AA1750" s="124"/>
      <c r="AB1750" s="132"/>
      <c r="AC1750" s="133"/>
      <c r="AD1750" s="134"/>
      <c r="AE1750" s="133"/>
      <c r="AF1750" s="135" t="str">
        <f t="array" ref="AF1750">xlookup($E:$E,'CLV2'!$A:$A,'CLV2'!E:E)</f>
        <v>2.FRUITS</v>
      </c>
      <c r="AG1750" s="135" t="str">
        <f t="shared" si="10"/>
        <v>KG</v>
      </c>
      <c r="AH1750" s="136">
        <f t="shared" si="11"/>
        <v>0.006666666667</v>
      </c>
      <c r="AI1750" s="137">
        <f t="array" ref="AI1750">XLOOKUP(E1750,'Đơn giá'!A:A,'Đơn giá'!D:D)</f>
        <v>44000</v>
      </c>
      <c r="AJ1750" s="138">
        <f t="shared" si="12"/>
        <v>3520</v>
      </c>
      <c r="AK1750" s="138">
        <f t="shared" si="13"/>
        <v>3520</v>
      </c>
      <c r="AL1750" s="138">
        <f t="shared" si="14"/>
        <v>0</v>
      </c>
      <c r="AM1750" s="138">
        <f t="shared" si="15"/>
        <v>0</v>
      </c>
      <c r="AN1750" s="138">
        <f t="shared" si="16"/>
        <v>0</v>
      </c>
      <c r="AO1750" s="139" t="str">
        <f t="array" ref="AO1750">XLOOKUP($D:$D,'DS ST'!$J:$J,'DS ST'!K:K)</f>
        <v>SC005375 - Trần Văn Hiếu</v>
      </c>
      <c r="AP1750" s="139" t="str">
        <f t="array" ref="AP1750">XLOOKUP($D:$D,'DS ST'!$J:$J,'DS ST'!L:L)</f>
        <v>Võ Thị Huệ</v>
      </c>
      <c r="AQ1750" s="139" t="str">
        <f t="array" ref="AQ1750">XLOOKUP($D:$D,'DS ST'!$J:$J,'DS ST'!M:M)</f>
        <v>HCM 014</v>
      </c>
      <c r="AR1750" s="140"/>
      <c r="AS1750" s="140"/>
      <c r="AT1750" s="135" t="str">
        <f t="array" ref="AT1750">xlookup($E:$E,'CLV2'!$A:$A,'CLV2'!$F:$F)</f>
        <v>3.LOCAL FRUITS</v>
      </c>
      <c r="AU1750" s="135" t="str">
        <f t="array" ref="AU1750">xlookup($E:$E,'CLV2'!$A:$A,'CLV2'!$G:$G)</f>
        <v>4.Dưa Lưới</v>
      </c>
      <c r="AV1750" s="142"/>
      <c r="AW1750" s="143"/>
      <c r="AX1750" s="144"/>
    </row>
    <row r="1751" ht="22.5" customHeight="1">
      <c r="A1751" s="113"/>
      <c r="B1751" s="114">
        <v>46237.0</v>
      </c>
      <c r="C1751" s="115" t="s">
        <v>843</v>
      </c>
      <c r="D1751" s="116" t="str">
        <f>VLOOKUP(C1751,'DS ST'!A:B,2,0)</f>
        <v>CKO</v>
      </c>
      <c r="E1751" s="117">
        <v>1101991.0</v>
      </c>
      <c r="F1751" s="115" t="s">
        <v>5261</v>
      </c>
      <c r="G1751" s="115" t="s">
        <v>104</v>
      </c>
      <c r="H1751" s="118">
        <v>4.2</v>
      </c>
      <c r="I1751" s="118">
        <v>4.12</v>
      </c>
      <c r="J1751" s="119">
        <f t="shared" si="4"/>
        <v>0.08</v>
      </c>
      <c r="K1751" s="115" t="s">
        <v>6245</v>
      </c>
      <c r="L1751" s="121" t="str">
        <f t="shared" si="5"/>
        <v>PT16084281101991</v>
      </c>
      <c r="M1751" s="219" t="s">
        <v>6246</v>
      </c>
      <c r="N1751" s="122">
        <v>0.08000000000000007</v>
      </c>
      <c r="O1751" s="122"/>
      <c r="P1751" s="119">
        <f t="shared" si="6"/>
        <v>0</v>
      </c>
      <c r="Q1751" s="124"/>
      <c r="R1751" s="124"/>
      <c r="S1751" s="124"/>
      <c r="T1751" s="125"/>
      <c r="U1751" s="126" t="s">
        <v>697</v>
      </c>
      <c r="V1751" s="127" t="s">
        <v>492</v>
      </c>
      <c r="W1751" s="129" t="str">
        <f t="shared" si="7"/>
        <v>Hao hụt</v>
      </c>
      <c r="X1751" s="129" t="str">
        <f t="shared" si="73"/>
        <v/>
      </c>
      <c r="Y1751" s="154" t="s">
        <v>499</v>
      </c>
      <c r="Z1751" s="131" t="s">
        <v>3828</v>
      </c>
      <c r="AA1751" s="124"/>
      <c r="AB1751" s="132"/>
      <c r="AC1751" s="133"/>
      <c r="AD1751" s="134"/>
      <c r="AE1751" s="133"/>
      <c r="AF1751" s="135" t="str">
        <f t="array" ref="AF1751">xlookup($E:$E,'CLV2'!$A:$A,'CLV2'!E:E)</f>
        <v>2.FRUITS</v>
      </c>
      <c r="AG1751" s="135" t="str">
        <f t="shared" si="10"/>
        <v>KG</v>
      </c>
      <c r="AH1751" s="136">
        <f t="shared" si="11"/>
        <v>0.01904761905</v>
      </c>
      <c r="AI1751" s="137" t="str">
        <f t="array" ref="AI1751">XLOOKUP(E1751,'Đơn giá'!A:A,'Đơn giá'!D:D)</f>
        <v>#N/A</v>
      </c>
      <c r="AJ1751" s="138" t="str">
        <f t="shared" si="12"/>
        <v>#N/A</v>
      </c>
      <c r="AK1751" s="138" t="str">
        <f t="shared" si="13"/>
        <v>#N/A</v>
      </c>
      <c r="AL1751" s="138">
        <f t="shared" si="14"/>
        <v>0</v>
      </c>
      <c r="AM1751" s="138" t="str">
        <f t="shared" si="15"/>
        <v>#N/A</v>
      </c>
      <c r="AN1751" s="138">
        <f t="shared" si="16"/>
        <v>0</v>
      </c>
      <c r="AO1751" s="139" t="str">
        <f t="array" ref="AO1751">XLOOKUP($D:$D,'DS ST'!$J:$J,'DS ST'!K:K)</f>
        <v>SC005375 - Trần Văn Hiếu</v>
      </c>
      <c r="AP1751" s="139" t="str">
        <f t="array" ref="AP1751">XLOOKUP($D:$D,'DS ST'!$J:$J,'DS ST'!L:L)</f>
        <v>Võ Thị Huệ</v>
      </c>
      <c r="AQ1751" s="139" t="str">
        <f t="array" ref="AQ1751">XLOOKUP($D:$D,'DS ST'!$J:$J,'DS ST'!M:M)</f>
        <v>HCM 014</v>
      </c>
      <c r="AR1751" s="140"/>
      <c r="AS1751" s="140"/>
      <c r="AT1751" s="135" t="str">
        <f t="array" ref="AT1751">xlookup($E:$E,'CLV2'!$A:$A,'CLV2'!$F:$F)</f>
        <v>3.LOCAL FRUITS</v>
      </c>
      <c r="AU1751" s="135" t="str">
        <f t="array" ref="AU1751">xlookup($E:$E,'CLV2'!$A:$A,'CLV2'!$G:$G)</f>
        <v>4.Trái Cây Đa Dạng</v>
      </c>
      <c r="AV1751" s="142"/>
      <c r="AW1751" s="143"/>
      <c r="AX1751" s="144"/>
    </row>
    <row r="1752" ht="22.5" customHeight="1">
      <c r="A1752" s="113"/>
      <c r="B1752" s="114">
        <v>46237.0</v>
      </c>
      <c r="C1752" s="115" t="s">
        <v>953</v>
      </c>
      <c r="D1752" s="116" t="str">
        <f>VLOOKUP(C1752,'DS ST'!A:B,2,0)</f>
        <v>HNG</v>
      </c>
      <c r="E1752" s="117">
        <v>1101366.0</v>
      </c>
      <c r="F1752" s="115" t="s">
        <v>1804</v>
      </c>
      <c r="G1752" s="115" t="s">
        <v>104</v>
      </c>
      <c r="H1752" s="118">
        <v>4.2</v>
      </c>
      <c r="I1752" s="118">
        <v>4.08</v>
      </c>
      <c r="J1752" s="119">
        <f t="shared" si="4"/>
        <v>0.12</v>
      </c>
      <c r="K1752" s="115" t="s">
        <v>6247</v>
      </c>
      <c r="L1752" s="121" t="str">
        <f t="shared" si="5"/>
        <v>PT16084271101366</v>
      </c>
      <c r="M1752" s="219" t="s">
        <v>6248</v>
      </c>
      <c r="N1752" s="122">
        <v>0.1200000000000001</v>
      </c>
      <c r="O1752" s="122"/>
      <c r="P1752" s="119">
        <f t="shared" si="6"/>
        <v>0</v>
      </c>
      <c r="Q1752" s="124"/>
      <c r="R1752" s="124"/>
      <c r="S1752" s="124"/>
      <c r="T1752" s="125"/>
      <c r="U1752" s="126" t="s">
        <v>697</v>
      </c>
      <c r="V1752" s="127" t="s">
        <v>492</v>
      </c>
      <c r="W1752" s="129" t="str">
        <f t="shared" si="7"/>
        <v>Hao hụt</v>
      </c>
      <c r="X1752" s="129" t="str">
        <f t="shared" si="73"/>
        <v/>
      </c>
      <c r="Y1752" s="154" t="s">
        <v>499</v>
      </c>
      <c r="Z1752" s="131" t="s">
        <v>3828</v>
      </c>
      <c r="AA1752" s="124"/>
      <c r="AB1752" s="132"/>
      <c r="AC1752" s="133"/>
      <c r="AD1752" s="134"/>
      <c r="AE1752" s="133"/>
      <c r="AF1752" s="135" t="str">
        <f t="array" ref="AF1752">xlookup($E:$E,'CLV2'!$A:$A,'CLV2'!E:E)</f>
        <v>2.VEGETABLES</v>
      </c>
      <c r="AG1752" s="135" t="str">
        <f t="shared" si="10"/>
        <v>KG</v>
      </c>
      <c r="AH1752" s="136">
        <f t="shared" si="11"/>
        <v>0.02857142857</v>
      </c>
      <c r="AI1752" s="137">
        <f t="array" ref="AI1752">XLOOKUP(E1752,'Đơn giá'!A:A,'Đơn giá'!D:D)</f>
        <v>55000</v>
      </c>
      <c r="AJ1752" s="138">
        <f t="shared" si="12"/>
        <v>6600</v>
      </c>
      <c r="AK1752" s="138">
        <f t="shared" si="13"/>
        <v>6600</v>
      </c>
      <c r="AL1752" s="138">
        <f t="shared" si="14"/>
        <v>0</v>
      </c>
      <c r="AM1752" s="138">
        <f t="shared" si="15"/>
        <v>0</v>
      </c>
      <c r="AN1752" s="138">
        <f t="shared" si="16"/>
        <v>0</v>
      </c>
      <c r="AO1752" s="139" t="str">
        <f t="array" ref="AO1752">XLOOKUP($D:$D,'DS ST'!$J:$J,'DS ST'!K:K)</f>
        <v>SC005218 - Đặng Đăng Khoa</v>
      </c>
      <c r="AP1752" s="139" t="str">
        <f t="array" ref="AP1752">XLOOKUP($D:$D,'DS ST'!$J:$J,'DS ST'!L:L)</f>
        <v>Nguyễn Thị Cà</v>
      </c>
      <c r="AQ1752" s="139" t="str">
        <f t="array" ref="AQ1752">XLOOKUP($D:$D,'DS ST'!$J:$J,'DS ST'!M:M)</f>
        <v>HCM 036</v>
      </c>
      <c r="AR1752" s="140"/>
      <c r="AS1752" s="140"/>
      <c r="AT1752" s="135" t="str">
        <f t="array" ref="AT1752">xlookup($E:$E,'CLV2'!$A:$A,'CLV2'!$F:$F)</f>
        <v>3.LEAFY VEGGIES</v>
      </c>
      <c r="AU1752" s="135" t="str">
        <f t="array" ref="AU1752">xlookup($E:$E,'CLV2'!$A:$A,'CLV2'!$G:$G)</f>
        <v>4.Rau Ăn Bông</v>
      </c>
      <c r="AV1752" s="142"/>
      <c r="AW1752" s="143"/>
      <c r="AX1752" s="144"/>
    </row>
    <row r="1753" ht="22.5" customHeight="1">
      <c r="A1753" s="113"/>
      <c r="B1753" s="114">
        <v>46237.0</v>
      </c>
      <c r="C1753" s="115" t="s">
        <v>850</v>
      </c>
      <c r="D1753" s="116" t="str">
        <f>VLOOKUP(C1753,'DS ST'!A:B,2,0)</f>
        <v>CLD</v>
      </c>
      <c r="E1753" s="117">
        <v>10836.0</v>
      </c>
      <c r="F1753" s="115" t="s">
        <v>1880</v>
      </c>
      <c r="G1753" s="115" t="s">
        <v>311</v>
      </c>
      <c r="H1753" s="118">
        <v>20.0</v>
      </c>
      <c r="I1753" s="118">
        <v>18.0</v>
      </c>
      <c r="J1753" s="119">
        <f t="shared" si="4"/>
        <v>2</v>
      </c>
      <c r="K1753" s="115" t="s">
        <v>6249</v>
      </c>
      <c r="L1753" s="121" t="str">
        <f t="shared" si="5"/>
        <v>PT160842610836</v>
      </c>
      <c r="M1753" s="219" t="s">
        <v>6250</v>
      </c>
      <c r="N1753" s="122"/>
      <c r="O1753" s="122"/>
      <c r="P1753" s="119">
        <f t="shared" si="6"/>
        <v>2</v>
      </c>
      <c r="Q1753" s="124"/>
      <c r="R1753" s="124"/>
      <c r="S1753" s="124"/>
      <c r="T1753" s="125"/>
      <c r="U1753" s="126" t="s">
        <v>697</v>
      </c>
      <c r="V1753" s="127" t="s">
        <v>1500</v>
      </c>
      <c r="W1753" s="129" t="str">
        <f t="shared" si="7"/>
        <v/>
      </c>
      <c r="X1753" s="129" t="str">
        <f t="shared" si="73"/>
        <v/>
      </c>
      <c r="Y1753" s="130" t="str">
        <f t="shared" ref="Y1753:Y1760" si="105">IF(N(P1753)&lt;=0,"",IF(OR(T1753="Hình KDB",T1753="Hình tele",ISNUMBER(SEARCH("Hình KDB",T1753)),ISNUMBER(SEARCH("Hình tele",T1753)),ISNUMBER(SEARCH("sai code",T1753)),ISNUMBER(SEARCH("Thiếu kiện",U1753))),"Kho rau",IF(AND(T1753&lt;&gt;"Hình KDB",T1753&lt;&gt;"Hình tele"),"Chưa xác định",IF(N(O1753)&gt;0,IF(OR(T1753="Hình KDB",T1753="Hình tele",ISNUMBER(SEARCH("Hình KDB",T1753)),ISNUMBER(SEARCH("Hình tele",T1753)),ISNUMBER(SEARCH("sai code",T1753)),ISNUMBER(SEARCH("Thiếu kiện",U1753))),"Kho rau","Chưa xác định"),IF(OR(T1753="Hình KDB",T1753="Hình tele",ISNUMBER(SEARCH("Hình KDB",T1753)),ISNUMBER(SEARCH("Hình tele",T1753)),ISNUMBER(SEARCH("sai code",T1753)),ISNUMBER(SEARCH("Thiếu kiện",U1753))),"Kho rau",IF(V1753="Chưa xác định","Chưa xác định",IF(OR(V1753="DC giao thiếu",V1753="TX giao thiếu kiện",V1753="Hàng không đạt CL"),"Kho rau","")))))))</f>
        <v>Chưa xác định</v>
      </c>
      <c r="Z1753" s="131" t="s">
        <v>3828</v>
      </c>
      <c r="AA1753" s="124"/>
      <c r="AB1753" s="132"/>
      <c r="AC1753" s="133"/>
      <c r="AD1753" s="134"/>
      <c r="AE1753" s="133"/>
      <c r="AF1753" s="135" t="str">
        <f t="array" ref="AF1753">xlookup($E:$E,'CLV2'!$A:$A,'CLV2'!E:E)</f>
        <v>2.VEGETABLES</v>
      </c>
      <c r="AG1753" s="135" t="str">
        <f t="shared" si="10"/>
        <v>Pack</v>
      </c>
      <c r="AH1753" s="136">
        <f t="shared" si="11"/>
        <v>0.1</v>
      </c>
      <c r="AI1753" s="137">
        <f t="array" ref="AI1753">XLOOKUP(E1753,'Đơn giá'!A:A,'Đơn giá'!D:D)</f>
        <v>14000</v>
      </c>
      <c r="AJ1753" s="138">
        <f t="shared" si="12"/>
        <v>28000</v>
      </c>
      <c r="AK1753" s="138">
        <f t="shared" si="13"/>
        <v>0</v>
      </c>
      <c r="AL1753" s="138">
        <f t="shared" si="14"/>
        <v>0</v>
      </c>
      <c r="AM1753" s="138">
        <f t="shared" si="15"/>
        <v>0</v>
      </c>
      <c r="AN1753" s="138">
        <f t="shared" si="16"/>
        <v>28000</v>
      </c>
      <c r="AO1753" s="139" t="str">
        <f t="array" ref="AO1753">XLOOKUP($D:$D,'DS ST'!$J:$J,'DS ST'!K:K)</f>
        <v>SC013823 - Lê Văn Ninh</v>
      </c>
      <c r="AP1753" s="139" t="str">
        <f t="array" ref="AP1753">XLOOKUP($D:$D,'DS ST'!$J:$J,'DS ST'!L:L)</f>
        <v>Võ Thị Huệ</v>
      </c>
      <c r="AQ1753" s="139" t="str">
        <f t="array" ref="AQ1753">XLOOKUP($D:$D,'DS ST'!$J:$J,'DS ST'!M:M)</f>
        <v>HCM 012</v>
      </c>
      <c r="AR1753" s="140"/>
      <c r="AS1753" s="140"/>
      <c r="AT1753" s="135" t="str">
        <f t="array" ref="AT1753">xlookup($E:$E,'CLV2'!$A:$A,'CLV2'!$F:$F)</f>
        <v>3.FRUIT VEGGIES</v>
      </c>
      <c r="AU1753" s="135" t="str">
        <f t="array" ref="AU1753">xlookup($E:$E,'CLV2'!$A:$A,'CLV2'!$G:$G)</f>
        <v>4.Bắp, Đậu</v>
      </c>
      <c r="AV1753" s="142"/>
      <c r="AW1753" s="143"/>
      <c r="AX1753" s="144"/>
    </row>
    <row r="1754" ht="22.5" customHeight="1">
      <c r="A1754" s="113"/>
      <c r="B1754" s="114">
        <v>46237.0</v>
      </c>
      <c r="C1754" s="115" t="s">
        <v>850</v>
      </c>
      <c r="D1754" s="116" t="str">
        <f>VLOOKUP(C1754,'DS ST'!A:B,2,0)</f>
        <v>CLD</v>
      </c>
      <c r="E1754" s="117">
        <v>10904.0</v>
      </c>
      <c r="F1754" s="115" t="s">
        <v>792</v>
      </c>
      <c r="G1754" s="115" t="s">
        <v>29</v>
      </c>
      <c r="H1754" s="118">
        <v>15.0</v>
      </c>
      <c r="I1754" s="118">
        <v>14.0</v>
      </c>
      <c r="J1754" s="119">
        <f t="shared" si="4"/>
        <v>1</v>
      </c>
      <c r="K1754" s="115" t="s">
        <v>6249</v>
      </c>
      <c r="L1754" s="121" t="str">
        <f t="shared" si="5"/>
        <v>PT160842610904</v>
      </c>
      <c r="M1754" s="219" t="s">
        <v>6250</v>
      </c>
      <c r="N1754" s="122"/>
      <c r="O1754" s="122"/>
      <c r="P1754" s="119">
        <f t="shared" si="6"/>
        <v>1</v>
      </c>
      <c r="Q1754" s="124"/>
      <c r="R1754" s="124"/>
      <c r="S1754" s="124"/>
      <c r="T1754" s="125"/>
      <c r="U1754" s="126" t="s">
        <v>697</v>
      </c>
      <c r="V1754" s="127" t="s">
        <v>1500</v>
      </c>
      <c r="W1754" s="129" t="str">
        <f t="shared" si="7"/>
        <v/>
      </c>
      <c r="X1754" s="129" t="str">
        <f t="shared" si="73"/>
        <v/>
      </c>
      <c r="Y1754" s="130" t="str">
        <f t="shared" si="105"/>
        <v>Chưa xác định</v>
      </c>
      <c r="Z1754" s="131" t="s">
        <v>3828</v>
      </c>
      <c r="AA1754" s="124"/>
      <c r="AB1754" s="132"/>
      <c r="AC1754" s="133"/>
      <c r="AD1754" s="134"/>
      <c r="AE1754" s="133"/>
      <c r="AF1754" s="135" t="str">
        <f t="array" ref="AF1754">xlookup($E:$E,'CLV2'!$A:$A,'CLV2'!E:E)</f>
        <v>2.VEGETABLES</v>
      </c>
      <c r="AG1754" s="135" t="str">
        <f t="shared" si="10"/>
        <v>Pack</v>
      </c>
      <c r="AH1754" s="136">
        <f t="shared" si="11"/>
        <v>0.06666666667</v>
      </c>
      <c r="AI1754" s="137">
        <f t="array" ref="AI1754">XLOOKUP(E1754,'Đơn giá'!A:A,'Đơn giá'!D:D)</f>
        <v>10000</v>
      </c>
      <c r="AJ1754" s="138">
        <f t="shared" si="12"/>
        <v>10000</v>
      </c>
      <c r="AK1754" s="138">
        <f t="shared" si="13"/>
        <v>0</v>
      </c>
      <c r="AL1754" s="138">
        <f t="shared" si="14"/>
        <v>0</v>
      </c>
      <c r="AM1754" s="138">
        <f t="shared" si="15"/>
        <v>0</v>
      </c>
      <c r="AN1754" s="138">
        <f t="shared" si="16"/>
        <v>10000</v>
      </c>
      <c r="AO1754" s="139" t="str">
        <f t="array" ref="AO1754">XLOOKUP($D:$D,'DS ST'!$J:$J,'DS ST'!K:K)</f>
        <v>SC013823 - Lê Văn Ninh</v>
      </c>
      <c r="AP1754" s="139" t="str">
        <f t="array" ref="AP1754">XLOOKUP($D:$D,'DS ST'!$J:$J,'DS ST'!L:L)</f>
        <v>Võ Thị Huệ</v>
      </c>
      <c r="AQ1754" s="139" t="str">
        <f t="array" ref="AQ1754">XLOOKUP($D:$D,'DS ST'!$J:$J,'DS ST'!M:M)</f>
        <v>HCM 012</v>
      </c>
      <c r="AR1754" s="140"/>
      <c r="AS1754" s="140"/>
      <c r="AT1754" s="135" t="str">
        <f t="array" ref="AT1754">xlookup($E:$E,'CLV2'!$A:$A,'CLV2'!$F:$F)</f>
        <v>3.LEAFY VEGGIES</v>
      </c>
      <c r="AU1754" s="135" t="str">
        <f t="array" ref="AU1754">xlookup($E:$E,'CLV2'!$A:$A,'CLV2'!$G:$G)</f>
        <v>4.Rau Ăn Lá Thông Dụng</v>
      </c>
      <c r="AV1754" s="142"/>
      <c r="AW1754" s="143"/>
      <c r="AX1754" s="144"/>
    </row>
    <row r="1755" ht="22.5" customHeight="1">
      <c r="A1755" s="113"/>
      <c r="B1755" s="114">
        <v>46237.0</v>
      </c>
      <c r="C1755" s="115" t="s">
        <v>850</v>
      </c>
      <c r="D1755" s="116" t="str">
        <f>VLOOKUP(C1755,'DS ST'!A:B,2,0)</f>
        <v>CLD</v>
      </c>
      <c r="E1755" s="117">
        <v>11003.0</v>
      </c>
      <c r="F1755" s="115" t="s">
        <v>1991</v>
      </c>
      <c r="G1755" s="115" t="s">
        <v>29</v>
      </c>
      <c r="H1755" s="118">
        <v>15.0</v>
      </c>
      <c r="I1755" s="118">
        <v>14.0</v>
      </c>
      <c r="J1755" s="119">
        <f t="shared" si="4"/>
        <v>1</v>
      </c>
      <c r="K1755" s="115" t="s">
        <v>6249</v>
      </c>
      <c r="L1755" s="121" t="str">
        <f t="shared" si="5"/>
        <v>PT160842611003</v>
      </c>
      <c r="M1755" s="219" t="s">
        <v>6250</v>
      </c>
      <c r="N1755" s="122"/>
      <c r="O1755" s="122"/>
      <c r="P1755" s="119">
        <f t="shared" si="6"/>
        <v>1</v>
      </c>
      <c r="Q1755" s="124"/>
      <c r="R1755" s="124"/>
      <c r="S1755" s="124"/>
      <c r="T1755" s="125"/>
      <c r="U1755" s="126" t="s">
        <v>697</v>
      </c>
      <c r="V1755" s="127" t="s">
        <v>1500</v>
      </c>
      <c r="W1755" s="129" t="str">
        <f t="shared" si="7"/>
        <v/>
      </c>
      <c r="X1755" s="129" t="str">
        <f t="shared" si="73"/>
        <v/>
      </c>
      <c r="Y1755" s="130" t="str">
        <f t="shared" si="105"/>
        <v>Chưa xác định</v>
      </c>
      <c r="Z1755" s="131" t="s">
        <v>3828</v>
      </c>
      <c r="AA1755" s="124"/>
      <c r="AB1755" s="132"/>
      <c r="AC1755" s="133"/>
      <c r="AD1755" s="134"/>
      <c r="AE1755" s="133"/>
      <c r="AF1755" s="135" t="str">
        <f t="array" ref="AF1755">xlookup($E:$E,'CLV2'!$A:$A,'CLV2'!E:E)</f>
        <v>2.VEGETABLES</v>
      </c>
      <c r="AG1755" s="135" t="str">
        <f t="shared" si="10"/>
        <v>Pack</v>
      </c>
      <c r="AH1755" s="136">
        <f t="shared" si="11"/>
        <v>0.06666666667</v>
      </c>
      <c r="AI1755" s="137">
        <f t="array" ref="AI1755">XLOOKUP(E1755,'Đơn giá'!A:A,'Đơn giá'!D:D)</f>
        <v>9634</v>
      </c>
      <c r="AJ1755" s="138">
        <f t="shared" si="12"/>
        <v>9634</v>
      </c>
      <c r="AK1755" s="138">
        <f t="shared" si="13"/>
        <v>0</v>
      </c>
      <c r="AL1755" s="138">
        <f t="shared" si="14"/>
        <v>0</v>
      </c>
      <c r="AM1755" s="138">
        <f t="shared" si="15"/>
        <v>0</v>
      </c>
      <c r="AN1755" s="138">
        <f t="shared" si="16"/>
        <v>9634</v>
      </c>
      <c r="AO1755" s="139" t="str">
        <f t="array" ref="AO1755">XLOOKUP($D:$D,'DS ST'!$J:$J,'DS ST'!K:K)</f>
        <v>SC013823 - Lê Văn Ninh</v>
      </c>
      <c r="AP1755" s="139" t="str">
        <f t="array" ref="AP1755">XLOOKUP($D:$D,'DS ST'!$J:$J,'DS ST'!L:L)</f>
        <v>Võ Thị Huệ</v>
      </c>
      <c r="AQ1755" s="139" t="str">
        <f t="array" ref="AQ1755">XLOOKUP($D:$D,'DS ST'!$J:$J,'DS ST'!M:M)</f>
        <v>HCM 012</v>
      </c>
      <c r="AR1755" s="140"/>
      <c r="AS1755" s="140"/>
      <c r="AT1755" s="135" t="str">
        <f t="array" ref="AT1755">xlookup($E:$E,'CLV2'!$A:$A,'CLV2'!$F:$F)</f>
        <v>3.LETTUCE, SNACKABLES</v>
      </c>
      <c r="AU1755" s="135" t="str">
        <f t="array" ref="AU1755">xlookup($E:$E,'CLV2'!$A:$A,'CLV2'!$G:$G)</f>
        <v>4.Xà Lách Nguyên Cây</v>
      </c>
      <c r="AV1755" s="142"/>
      <c r="AW1755" s="143"/>
      <c r="AX1755" s="144"/>
    </row>
    <row r="1756" ht="22.5" customHeight="1">
      <c r="A1756" s="113"/>
      <c r="B1756" s="114">
        <v>46237.0</v>
      </c>
      <c r="C1756" s="115" t="s">
        <v>850</v>
      </c>
      <c r="D1756" s="116" t="str">
        <f>VLOOKUP(C1756,'DS ST'!A:B,2,0)</f>
        <v>CLD</v>
      </c>
      <c r="E1756" s="117">
        <v>11024.0</v>
      </c>
      <c r="F1756" s="115" t="s">
        <v>3389</v>
      </c>
      <c r="G1756" s="115" t="s">
        <v>29</v>
      </c>
      <c r="H1756" s="118">
        <v>4.0</v>
      </c>
      <c r="I1756" s="118">
        <v>2.0</v>
      </c>
      <c r="J1756" s="119">
        <f t="shared" si="4"/>
        <v>2</v>
      </c>
      <c r="K1756" s="115" t="s">
        <v>6249</v>
      </c>
      <c r="L1756" s="121" t="str">
        <f t="shared" si="5"/>
        <v>PT160842611024</v>
      </c>
      <c r="M1756" s="219" t="s">
        <v>6250</v>
      </c>
      <c r="N1756" s="122"/>
      <c r="O1756" s="122"/>
      <c r="P1756" s="119">
        <f t="shared" si="6"/>
        <v>2</v>
      </c>
      <c r="Q1756" s="124"/>
      <c r="R1756" s="124"/>
      <c r="S1756" s="124"/>
      <c r="T1756" s="125"/>
      <c r="U1756" s="126" t="s">
        <v>697</v>
      </c>
      <c r="V1756" s="127" t="s">
        <v>1500</v>
      </c>
      <c r="W1756" s="129" t="str">
        <f t="shared" si="7"/>
        <v/>
      </c>
      <c r="X1756" s="129" t="str">
        <f t="shared" si="73"/>
        <v/>
      </c>
      <c r="Y1756" s="130" t="str">
        <f t="shared" si="105"/>
        <v>Chưa xác định</v>
      </c>
      <c r="Z1756" s="131" t="s">
        <v>3828</v>
      </c>
      <c r="AA1756" s="124"/>
      <c r="AB1756" s="132"/>
      <c r="AC1756" s="133"/>
      <c r="AD1756" s="134"/>
      <c r="AE1756" s="133"/>
      <c r="AF1756" s="135" t="str">
        <f t="array" ref="AF1756">xlookup($E:$E,'CLV2'!$A:$A,'CLV2'!E:E)</f>
        <v>2.VEGETABLES</v>
      </c>
      <c r="AG1756" s="135" t="str">
        <f t="shared" si="10"/>
        <v>Pack</v>
      </c>
      <c r="AH1756" s="136">
        <f t="shared" si="11"/>
        <v>0.5</v>
      </c>
      <c r="AI1756" s="137">
        <f t="array" ref="AI1756">XLOOKUP(E1756,'Đơn giá'!A:A,'Đơn giá'!D:D)</f>
        <v>8000</v>
      </c>
      <c r="AJ1756" s="138">
        <f t="shared" si="12"/>
        <v>16000</v>
      </c>
      <c r="AK1756" s="138">
        <f t="shared" si="13"/>
        <v>0</v>
      </c>
      <c r="AL1756" s="138">
        <f t="shared" si="14"/>
        <v>0</v>
      </c>
      <c r="AM1756" s="138">
        <f t="shared" si="15"/>
        <v>0</v>
      </c>
      <c r="AN1756" s="138">
        <f t="shared" si="16"/>
        <v>16000</v>
      </c>
      <c r="AO1756" s="139" t="str">
        <f t="array" ref="AO1756">XLOOKUP($D:$D,'DS ST'!$J:$J,'DS ST'!K:K)</f>
        <v>SC013823 - Lê Văn Ninh</v>
      </c>
      <c r="AP1756" s="139" t="str">
        <f t="array" ref="AP1756">XLOOKUP($D:$D,'DS ST'!$J:$J,'DS ST'!L:L)</f>
        <v>Võ Thị Huệ</v>
      </c>
      <c r="AQ1756" s="139" t="str">
        <f t="array" ref="AQ1756">XLOOKUP($D:$D,'DS ST'!$J:$J,'DS ST'!M:M)</f>
        <v>HCM 012</v>
      </c>
      <c r="AR1756" s="140"/>
      <c r="AS1756" s="140"/>
      <c r="AT1756" s="135" t="str">
        <f t="array" ref="AT1756">xlookup($E:$E,'CLV2'!$A:$A,'CLV2'!$F:$F)</f>
        <v>3.HERBS</v>
      </c>
      <c r="AU1756" s="135" t="str">
        <f t="array" ref="AU1756">xlookup($E:$E,'CLV2'!$A:$A,'CLV2'!$G:$G)</f>
        <v>4.Rau Thơm, Rau Nêm</v>
      </c>
      <c r="AV1756" s="142"/>
      <c r="AW1756" s="143"/>
      <c r="AX1756" s="144"/>
    </row>
    <row r="1757" ht="22.5" customHeight="1">
      <c r="A1757" s="113"/>
      <c r="B1757" s="114">
        <v>46237.0</v>
      </c>
      <c r="C1757" s="115" t="s">
        <v>850</v>
      </c>
      <c r="D1757" s="116" t="str">
        <f>VLOOKUP(C1757,'DS ST'!A:B,2,0)</f>
        <v>CLD</v>
      </c>
      <c r="E1757" s="117">
        <v>11065.0</v>
      </c>
      <c r="F1757" s="115" t="s">
        <v>1224</v>
      </c>
      <c r="G1757" s="115" t="s">
        <v>1225</v>
      </c>
      <c r="H1757" s="118">
        <v>30.0</v>
      </c>
      <c r="I1757" s="118">
        <v>0.0</v>
      </c>
      <c r="J1757" s="119">
        <f t="shared" si="4"/>
        <v>30</v>
      </c>
      <c r="K1757" s="115" t="s">
        <v>6249</v>
      </c>
      <c r="L1757" s="121" t="str">
        <f t="shared" si="5"/>
        <v>PT160842611065</v>
      </c>
      <c r="M1757" s="219" t="s">
        <v>6250</v>
      </c>
      <c r="N1757" s="122"/>
      <c r="O1757" s="122"/>
      <c r="P1757" s="119">
        <f t="shared" si="6"/>
        <v>30</v>
      </c>
      <c r="Q1757" s="124"/>
      <c r="R1757" s="124"/>
      <c r="S1757" s="124"/>
      <c r="T1757" s="125"/>
      <c r="U1757" s="126" t="s">
        <v>697</v>
      </c>
      <c r="V1757" s="127" t="s">
        <v>1500</v>
      </c>
      <c r="W1757" s="129" t="str">
        <f t="shared" si="7"/>
        <v/>
      </c>
      <c r="X1757" s="129" t="str">
        <f t="shared" si="73"/>
        <v/>
      </c>
      <c r="Y1757" s="130" t="str">
        <f t="shared" si="105"/>
        <v>Chưa xác định</v>
      </c>
      <c r="Z1757" s="131" t="s">
        <v>3828</v>
      </c>
      <c r="AA1757" s="124"/>
      <c r="AB1757" s="132"/>
      <c r="AC1757" s="133"/>
      <c r="AD1757" s="134"/>
      <c r="AE1757" s="133"/>
      <c r="AF1757" s="135" t="str">
        <f t="array" ref="AF1757">xlookup($E:$E,'CLV2'!$A:$A,'CLV2'!E:E)</f>
        <v>2.VEGETABLES</v>
      </c>
      <c r="AG1757" s="135" t="str">
        <f t="shared" si="10"/>
        <v>Pack</v>
      </c>
      <c r="AH1757" s="136">
        <f t="shared" si="11"/>
        <v>1</v>
      </c>
      <c r="AI1757" s="137">
        <f t="array" ref="AI1757">XLOOKUP(E1757,'Đơn giá'!A:A,'Đơn giá'!D:D)</f>
        <v>4500</v>
      </c>
      <c r="AJ1757" s="138">
        <f t="shared" si="12"/>
        <v>135000</v>
      </c>
      <c r="AK1757" s="138">
        <f t="shared" si="13"/>
        <v>0</v>
      </c>
      <c r="AL1757" s="138">
        <f t="shared" si="14"/>
        <v>0</v>
      </c>
      <c r="AM1757" s="138">
        <f t="shared" si="15"/>
        <v>0</v>
      </c>
      <c r="AN1757" s="138">
        <f t="shared" si="16"/>
        <v>135000</v>
      </c>
      <c r="AO1757" s="139" t="str">
        <f t="array" ref="AO1757">XLOOKUP($D:$D,'DS ST'!$J:$J,'DS ST'!K:K)</f>
        <v>SC013823 - Lê Văn Ninh</v>
      </c>
      <c r="AP1757" s="139" t="str">
        <f t="array" ref="AP1757">XLOOKUP($D:$D,'DS ST'!$J:$J,'DS ST'!L:L)</f>
        <v>Võ Thị Huệ</v>
      </c>
      <c r="AQ1757" s="139" t="str">
        <f t="array" ref="AQ1757">XLOOKUP($D:$D,'DS ST'!$J:$J,'DS ST'!M:M)</f>
        <v>HCM 012</v>
      </c>
      <c r="AR1757" s="140"/>
      <c r="AS1757" s="140"/>
      <c r="AT1757" s="135" t="str">
        <f t="array" ref="AT1757">xlookup($E:$E,'CLV2'!$A:$A,'CLV2'!$F:$F)</f>
        <v>3.HERBS</v>
      </c>
      <c r="AU1757" s="135" t="str">
        <f t="array" ref="AU1757">xlookup($E:$E,'CLV2'!$A:$A,'CLV2'!$G:$G)</f>
        <v>4.Gừng, Sả</v>
      </c>
      <c r="AV1757" s="142"/>
      <c r="AW1757" s="143"/>
      <c r="AX1757" s="144"/>
    </row>
    <row r="1758" ht="22.5" customHeight="1">
      <c r="A1758" s="113"/>
      <c r="B1758" s="114">
        <v>46237.0</v>
      </c>
      <c r="C1758" s="115" t="s">
        <v>850</v>
      </c>
      <c r="D1758" s="116" t="str">
        <f>VLOOKUP(C1758,'DS ST'!A:B,2,0)</f>
        <v>CLD</v>
      </c>
      <c r="E1758" s="117">
        <v>11258.0</v>
      </c>
      <c r="F1758" s="115" t="s">
        <v>2175</v>
      </c>
      <c r="G1758" s="115" t="s">
        <v>311</v>
      </c>
      <c r="H1758" s="118">
        <v>1.0</v>
      </c>
      <c r="I1758" s="118">
        <v>0.0</v>
      </c>
      <c r="J1758" s="119">
        <f t="shared" si="4"/>
        <v>1</v>
      </c>
      <c r="K1758" s="115" t="s">
        <v>6249</v>
      </c>
      <c r="L1758" s="121" t="str">
        <f t="shared" si="5"/>
        <v>PT160842611258</v>
      </c>
      <c r="M1758" s="219" t="s">
        <v>6250</v>
      </c>
      <c r="N1758" s="122"/>
      <c r="O1758" s="122"/>
      <c r="P1758" s="119">
        <f t="shared" si="6"/>
        <v>1</v>
      </c>
      <c r="Q1758" s="124"/>
      <c r="R1758" s="124"/>
      <c r="S1758" s="124"/>
      <c r="T1758" s="125"/>
      <c r="U1758" s="126" t="s">
        <v>697</v>
      </c>
      <c r="V1758" s="127" t="s">
        <v>1500</v>
      </c>
      <c r="W1758" s="129" t="str">
        <f t="shared" si="7"/>
        <v/>
      </c>
      <c r="X1758" s="129" t="str">
        <f t="shared" si="73"/>
        <v/>
      </c>
      <c r="Y1758" s="130" t="str">
        <f t="shared" si="105"/>
        <v>Chưa xác định</v>
      </c>
      <c r="Z1758" s="131" t="s">
        <v>3828</v>
      </c>
      <c r="AA1758" s="124"/>
      <c r="AB1758" s="132"/>
      <c r="AC1758" s="133"/>
      <c r="AD1758" s="134"/>
      <c r="AE1758" s="133"/>
      <c r="AF1758" s="135" t="str">
        <f t="array" ref="AF1758">xlookup($E:$E,'CLV2'!$A:$A,'CLV2'!E:E)</f>
        <v>2.VEGETABLES</v>
      </c>
      <c r="AG1758" s="135" t="str">
        <f t="shared" si="10"/>
        <v>Pack</v>
      </c>
      <c r="AH1758" s="136">
        <f t="shared" si="11"/>
        <v>1</v>
      </c>
      <c r="AI1758" s="137">
        <f t="array" ref="AI1758">XLOOKUP(E1758,'Đơn giá'!A:A,'Đơn giá'!D:D)</f>
        <v>21010</v>
      </c>
      <c r="AJ1758" s="138">
        <f t="shared" si="12"/>
        <v>21010</v>
      </c>
      <c r="AK1758" s="138">
        <f t="shared" si="13"/>
        <v>0</v>
      </c>
      <c r="AL1758" s="138">
        <f t="shared" si="14"/>
        <v>0</v>
      </c>
      <c r="AM1758" s="138">
        <f t="shared" si="15"/>
        <v>0</v>
      </c>
      <c r="AN1758" s="138">
        <f t="shared" si="16"/>
        <v>21010</v>
      </c>
      <c r="AO1758" s="139" t="str">
        <f t="array" ref="AO1758">XLOOKUP($D:$D,'DS ST'!$J:$J,'DS ST'!K:K)</f>
        <v>SC013823 - Lê Văn Ninh</v>
      </c>
      <c r="AP1758" s="139" t="str">
        <f t="array" ref="AP1758">XLOOKUP($D:$D,'DS ST'!$J:$J,'DS ST'!L:L)</f>
        <v>Võ Thị Huệ</v>
      </c>
      <c r="AQ1758" s="139" t="str">
        <f t="array" ref="AQ1758">XLOOKUP($D:$D,'DS ST'!$J:$J,'DS ST'!M:M)</f>
        <v>HCM 012</v>
      </c>
      <c r="AR1758" s="140"/>
      <c r="AS1758" s="140"/>
      <c r="AT1758" s="135" t="str">
        <f t="array" ref="AT1758">xlookup($E:$E,'CLV2'!$A:$A,'CLV2'!$F:$F)</f>
        <v>3.ROOT VEGGIES</v>
      </c>
      <c r="AU1758" s="135" t="str">
        <f t="array" ref="AU1758">xlookup($E:$E,'CLV2'!$A:$A,'CLV2'!$G:$G)</f>
        <v>4.Khoai Lang</v>
      </c>
      <c r="AV1758" s="142"/>
      <c r="AW1758" s="143"/>
      <c r="AX1758" s="144"/>
    </row>
    <row r="1759" ht="22.5" customHeight="1">
      <c r="A1759" s="113"/>
      <c r="B1759" s="114">
        <v>46237.0</v>
      </c>
      <c r="C1759" s="115" t="s">
        <v>850</v>
      </c>
      <c r="D1759" s="116" t="str">
        <f>VLOOKUP(C1759,'DS ST'!A:B,2,0)</f>
        <v>CLD</v>
      </c>
      <c r="E1759" s="117">
        <v>11303.0</v>
      </c>
      <c r="F1759" s="115" t="s">
        <v>1285</v>
      </c>
      <c r="G1759" s="115" t="s">
        <v>311</v>
      </c>
      <c r="H1759" s="118">
        <v>5.0</v>
      </c>
      <c r="I1759" s="118">
        <v>0.0</v>
      </c>
      <c r="J1759" s="119">
        <f t="shared" si="4"/>
        <v>5</v>
      </c>
      <c r="K1759" s="115" t="s">
        <v>6249</v>
      </c>
      <c r="L1759" s="121" t="str">
        <f t="shared" si="5"/>
        <v>PT160842611303</v>
      </c>
      <c r="M1759" s="219" t="s">
        <v>6250</v>
      </c>
      <c r="N1759" s="122"/>
      <c r="O1759" s="122"/>
      <c r="P1759" s="119">
        <f t="shared" si="6"/>
        <v>5</v>
      </c>
      <c r="Q1759" s="124"/>
      <c r="R1759" s="124"/>
      <c r="S1759" s="124"/>
      <c r="T1759" s="125"/>
      <c r="U1759" s="126" t="s">
        <v>697</v>
      </c>
      <c r="V1759" s="127" t="s">
        <v>1500</v>
      </c>
      <c r="W1759" s="129" t="str">
        <f t="shared" si="7"/>
        <v/>
      </c>
      <c r="X1759" s="129" t="str">
        <f t="shared" si="73"/>
        <v/>
      </c>
      <c r="Y1759" s="130" t="str">
        <f t="shared" si="105"/>
        <v>Chưa xác định</v>
      </c>
      <c r="Z1759" s="131" t="s">
        <v>3828</v>
      </c>
      <c r="AA1759" s="124"/>
      <c r="AB1759" s="132"/>
      <c r="AC1759" s="133"/>
      <c r="AD1759" s="134"/>
      <c r="AE1759" s="133"/>
      <c r="AF1759" s="135" t="str">
        <f t="array" ref="AF1759">xlookup($E:$E,'CLV2'!$A:$A,'CLV2'!E:E)</f>
        <v>2.VEGETABLES</v>
      </c>
      <c r="AG1759" s="135" t="str">
        <f t="shared" si="10"/>
        <v>Pack</v>
      </c>
      <c r="AH1759" s="136">
        <f t="shared" si="11"/>
        <v>1</v>
      </c>
      <c r="AI1759" s="137">
        <f t="array" ref="AI1759">XLOOKUP(E1759,'Đơn giá'!A:A,'Đơn giá'!D:D)</f>
        <v>33000</v>
      </c>
      <c r="AJ1759" s="138">
        <f t="shared" si="12"/>
        <v>165000</v>
      </c>
      <c r="AK1759" s="138">
        <f t="shared" si="13"/>
        <v>0</v>
      </c>
      <c r="AL1759" s="138">
        <f t="shared" si="14"/>
        <v>0</v>
      </c>
      <c r="AM1759" s="138">
        <f t="shared" si="15"/>
        <v>0</v>
      </c>
      <c r="AN1759" s="138">
        <f t="shared" si="16"/>
        <v>165000</v>
      </c>
      <c r="AO1759" s="139" t="str">
        <f t="array" ref="AO1759">XLOOKUP($D:$D,'DS ST'!$J:$J,'DS ST'!K:K)</f>
        <v>SC013823 - Lê Văn Ninh</v>
      </c>
      <c r="AP1759" s="139" t="str">
        <f t="array" ref="AP1759">XLOOKUP($D:$D,'DS ST'!$J:$J,'DS ST'!L:L)</f>
        <v>Võ Thị Huệ</v>
      </c>
      <c r="AQ1759" s="139" t="str">
        <f t="array" ref="AQ1759">XLOOKUP($D:$D,'DS ST'!$J:$J,'DS ST'!M:M)</f>
        <v>HCM 012</v>
      </c>
      <c r="AR1759" s="140"/>
      <c r="AS1759" s="140"/>
      <c r="AT1759" s="135" t="str">
        <f t="array" ref="AT1759">xlookup($E:$E,'CLV2'!$A:$A,'CLV2'!$F:$F)</f>
        <v>3.HERBS</v>
      </c>
      <c r="AU1759" s="135" t="str">
        <f t="array" ref="AU1759">xlookup($E:$E,'CLV2'!$A:$A,'CLV2'!$G:$G)</f>
        <v>4.Hành, Tỏi</v>
      </c>
      <c r="AV1759" s="142"/>
      <c r="AW1759" s="143"/>
      <c r="AX1759" s="144"/>
    </row>
    <row r="1760" ht="22.5" customHeight="1">
      <c r="A1760" s="113"/>
      <c r="B1760" s="114">
        <v>46237.0</v>
      </c>
      <c r="C1760" s="115" t="s">
        <v>850</v>
      </c>
      <c r="D1760" s="116" t="str">
        <f>VLOOKUP(C1760,'DS ST'!A:B,2,0)</f>
        <v>CLD</v>
      </c>
      <c r="E1760" s="117">
        <v>11664.0</v>
      </c>
      <c r="F1760" s="115" t="s">
        <v>2660</v>
      </c>
      <c r="G1760" s="115" t="s">
        <v>29</v>
      </c>
      <c r="H1760" s="118">
        <v>4.0</v>
      </c>
      <c r="I1760" s="118">
        <v>3.0</v>
      </c>
      <c r="J1760" s="119">
        <f t="shared" si="4"/>
        <v>1</v>
      </c>
      <c r="K1760" s="115" t="s">
        <v>6249</v>
      </c>
      <c r="L1760" s="121" t="str">
        <f t="shared" si="5"/>
        <v>PT160842611664</v>
      </c>
      <c r="M1760" s="219" t="s">
        <v>6250</v>
      </c>
      <c r="N1760" s="122"/>
      <c r="O1760" s="122"/>
      <c r="P1760" s="119">
        <f t="shared" si="6"/>
        <v>1</v>
      </c>
      <c r="Q1760" s="124"/>
      <c r="R1760" s="124"/>
      <c r="S1760" s="124"/>
      <c r="T1760" s="125"/>
      <c r="U1760" s="126" t="s">
        <v>697</v>
      </c>
      <c r="V1760" s="127" t="s">
        <v>1500</v>
      </c>
      <c r="W1760" s="129" t="str">
        <f t="shared" si="7"/>
        <v/>
      </c>
      <c r="X1760" s="129" t="str">
        <f t="shared" si="73"/>
        <v/>
      </c>
      <c r="Y1760" s="130" t="str">
        <f t="shared" si="105"/>
        <v>Chưa xác định</v>
      </c>
      <c r="Z1760" s="131" t="s">
        <v>3828</v>
      </c>
      <c r="AA1760" s="124"/>
      <c r="AB1760" s="132"/>
      <c r="AC1760" s="133"/>
      <c r="AD1760" s="134"/>
      <c r="AE1760" s="133"/>
      <c r="AF1760" s="135" t="str">
        <f t="array" ref="AF1760">xlookup($E:$E,'CLV2'!$A:$A,'CLV2'!E:E)</f>
        <v>2.VEGETABLES</v>
      </c>
      <c r="AG1760" s="135" t="str">
        <f t="shared" si="10"/>
        <v>Pack</v>
      </c>
      <c r="AH1760" s="136">
        <f t="shared" si="11"/>
        <v>0.25</v>
      </c>
      <c r="AI1760" s="137">
        <f t="array" ref="AI1760">XLOOKUP(E1760,'Đơn giá'!A:A,'Đơn giá'!D:D)</f>
        <v>8500</v>
      </c>
      <c r="AJ1760" s="138">
        <f t="shared" si="12"/>
        <v>8500</v>
      </c>
      <c r="AK1760" s="138">
        <f t="shared" si="13"/>
        <v>0</v>
      </c>
      <c r="AL1760" s="138">
        <f t="shared" si="14"/>
        <v>0</v>
      </c>
      <c r="AM1760" s="138">
        <f t="shared" si="15"/>
        <v>0</v>
      </c>
      <c r="AN1760" s="138">
        <f t="shared" si="16"/>
        <v>8500</v>
      </c>
      <c r="AO1760" s="139" t="str">
        <f t="array" ref="AO1760">XLOOKUP($D:$D,'DS ST'!$J:$J,'DS ST'!K:K)</f>
        <v>SC013823 - Lê Văn Ninh</v>
      </c>
      <c r="AP1760" s="139" t="str">
        <f t="array" ref="AP1760">XLOOKUP($D:$D,'DS ST'!$J:$J,'DS ST'!L:L)</f>
        <v>Võ Thị Huệ</v>
      </c>
      <c r="AQ1760" s="139" t="str">
        <f t="array" ref="AQ1760">XLOOKUP($D:$D,'DS ST'!$J:$J,'DS ST'!M:M)</f>
        <v>HCM 012</v>
      </c>
      <c r="AR1760" s="140"/>
      <c r="AS1760" s="140"/>
      <c r="AT1760" s="135" t="str">
        <f t="array" ref="AT1760">xlookup($E:$E,'CLV2'!$A:$A,'CLV2'!$F:$F)</f>
        <v>3.HERBS</v>
      </c>
      <c r="AU1760" s="135" t="str">
        <f t="array" ref="AU1760">xlookup($E:$E,'CLV2'!$A:$A,'CLV2'!$G:$G)</f>
        <v>4.Rau Thơm, Rau Nêm</v>
      </c>
      <c r="AV1760" s="142"/>
      <c r="AW1760" s="143"/>
      <c r="AX1760" s="144"/>
    </row>
    <row r="1761" ht="22.5" customHeight="1">
      <c r="A1761" s="113"/>
      <c r="B1761" s="114">
        <v>46237.0</v>
      </c>
      <c r="C1761" s="115" t="s">
        <v>850</v>
      </c>
      <c r="D1761" s="116" t="str">
        <f>VLOOKUP(C1761,'DS ST'!A:B,2,0)</f>
        <v>CLD</v>
      </c>
      <c r="E1761" s="117">
        <v>1101062.0</v>
      </c>
      <c r="F1761" s="115" t="s">
        <v>103</v>
      </c>
      <c r="G1761" s="115" t="s">
        <v>104</v>
      </c>
      <c r="H1761" s="118">
        <v>30.4</v>
      </c>
      <c r="I1761" s="118">
        <v>30.04</v>
      </c>
      <c r="J1761" s="119">
        <f t="shared" si="4"/>
        <v>0.36</v>
      </c>
      <c r="K1761" s="115" t="s">
        <v>6249</v>
      </c>
      <c r="L1761" s="121" t="str">
        <f t="shared" si="5"/>
        <v>PT16084261101062</v>
      </c>
      <c r="M1761" s="219" t="s">
        <v>6250</v>
      </c>
      <c r="N1761" s="122">
        <v>0.35999999999999943</v>
      </c>
      <c r="O1761" s="122"/>
      <c r="P1761" s="119">
        <f t="shared" si="6"/>
        <v>0</v>
      </c>
      <c r="Q1761" s="124"/>
      <c r="R1761" s="124"/>
      <c r="S1761" s="124"/>
      <c r="T1761" s="125"/>
      <c r="U1761" s="126" t="s">
        <v>697</v>
      </c>
      <c r="V1761" s="127" t="s">
        <v>492</v>
      </c>
      <c r="W1761" s="129" t="str">
        <f t="shared" si="7"/>
        <v>Hao hụt</v>
      </c>
      <c r="X1761" s="129" t="str">
        <f t="shared" si="73"/>
        <v/>
      </c>
      <c r="Y1761" s="154" t="s">
        <v>499</v>
      </c>
      <c r="Z1761" s="131" t="s">
        <v>3828</v>
      </c>
      <c r="AA1761" s="124"/>
      <c r="AB1761" s="132"/>
      <c r="AC1761" s="133"/>
      <c r="AD1761" s="134"/>
      <c r="AE1761" s="133"/>
      <c r="AF1761" s="135" t="str">
        <f t="array" ref="AF1761">xlookup($E:$E,'CLV2'!$A:$A,'CLV2'!E:E)</f>
        <v>2.FRUITS</v>
      </c>
      <c r="AG1761" s="135" t="str">
        <f t="shared" si="10"/>
        <v>KG</v>
      </c>
      <c r="AH1761" s="136">
        <f t="shared" si="11"/>
        <v>0.01184210526</v>
      </c>
      <c r="AI1761" s="137">
        <f t="array" ref="AI1761">XLOOKUP(E1761,'Đơn giá'!A:A,'Đơn giá'!D:D)</f>
        <v>23000</v>
      </c>
      <c r="AJ1761" s="138">
        <f t="shared" si="12"/>
        <v>8280</v>
      </c>
      <c r="AK1761" s="138">
        <f t="shared" si="13"/>
        <v>8280</v>
      </c>
      <c r="AL1761" s="138">
        <f t="shared" si="14"/>
        <v>0</v>
      </c>
      <c r="AM1761" s="138">
        <f t="shared" si="15"/>
        <v>0</v>
      </c>
      <c r="AN1761" s="138">
        <f t="shared" si="16"/>
        <v>0</v>
      </c>
      <c r="AO1761" s="139" t="str">
        <f t="array" ref="AO1761">XLOOKUP($D:$D,'DS ST'!$J:$J,'DS ST'!K:K)</f>
        <v>SC013823 - Lê Văn Ninh</v>
      </c>
      <c r="AP1761" s="139" t="str">
        <f t="array" ref="AP1761">XLOOKUP($D:$D,'DS ST'!$J:$J,'DS ST'!L:L)</f>
        <v>Võ Thị Huệ</v>
      </c>
      <c r="AQ1761" s="139" t="str">
        <f t="array" ref="AQ1761">XLOOKUP($D:$D,'DS ST'!$J:$J,'DS ST'!M:M)</f>
        <v>HCM 012</v>
      </c>
      <c r="AR1761" s="140"/>
      <c r="AS1761" s="140"/>
      <c r="AT1761" s="135" t="str">
        <f t="array" ref="AT1761">xlookup($E:$E,'CLV2'!$A:$A,'CLV2'!$F:$F)</f>
        <v>3.LOCAL FRUITS</v>
      </c>
      <c r="AU1761" s="135" t="str">
        <f t="array" ref="AU1761">xlookup($E:$E,'CLV2'!$A:$A,'CLV2'!$G:$G)</f>
        <v>4.Chuối</v>
      </c>
      <c r="AV1761" s="142"/>
      <c r="AW1761" s="143"/>
      <c r="AX1761" s="144"/>
    </row>
    <row r="1762" ht="22.5" customHeight="1">
      <c r="A1762" s="113"/>
      <c r="B1762" s="114">
        <v>46237.0</v>
      </c>
      <c r="C1762" s="115" t="s">
        <v>850</v>
      </c>
      <c r="D1762" s="116" t="str">
        <f>VLOOKUP(C1762,'DS ST'!A:B,2,0)</f>
        <v>CLD</v>
      </c>
      <c r="E1762" s="117">
        <v>1101318.0</v>
      </c>
      <c r="F1762" s="115" t="s">
        <v>1036</v>
      </c>
      <c r="G1762" s="115" t="s">
        <v>104</v>
      </c>
      <c r="H1762" s="118">
        <v>8.3</v>
      </c>
      <c r="I1762" s="118">
        <v>8.26</v>
      </c>
      <c r="J1762" s="119">
        <f t="shared" si="4"/>
        <v>0.04</v>
      </c>
      <c r="K1762" s="115" t="s">
        <v>6249</v>
      </c>
      <c r="L1762" s="121" t="str">
        <f t="shared" si="5"/>
        <v>PT16084261101318</v>
      </c>
      <c r="M1762" s="219" t="s">
        <v>6250</v>
      </c>
      <c r="N1762" s="122">
        <v>0.040000000000000924</v>
      </c>
      <c r="O1762" s="122"/>
      <c r="P1762" s="119">
        <f t="shared" si="6"/>
        <v>0</v>
      </c>
      <c r="Q1762" s="124"/>
      <c r="R1762" s="124"/>
      <c r="S1762" s="124"/>
      <c r="T1762" s="125"/>
      <c r="U1762" s="126" t="s">
        <v>697</v>
      </c>
      <c r="V1762" s="127" t="s">
        <v>492</v>
      </c>
      <c r="W1762" s="129" t="str">
        <f t="shared" si="7"/>
        <v>Hao hụt</v>
      </c>
      <c r="X1762" s="129" t="str">
        <f t="shared" si="73"/>
        <v/>
      </c>
      <c r="Y1762" s="154" t="s">
        <v>499</v>
      </c>
      <c r="Z1762" s="131" t="s">
        <v>3828</v>
      </c>
      <c r="AA1762" s="124"/>
      <c r="AB1762" s="132"/>
      <c r="AC1762" s="133"/>
      <c r="AD1762" s="134"/>
      <c r="AE1762" s="133"/>
      <c r="AF1762" s="135" t="str">
        <f t="array" ref="AF1762">xlookup($E:$E,'CLV2'!$A:$A,'CLV2'!E:E)</f>
        <v>2.FRUITS</v>
      </c>
      <c r="AG1762" s="135" t="str">
        <f t="shared" si="10"/>
        <v>KG</v>
      </c>
      <c r="AH1762" s="136">
        <f t="shared" si="11"/>
        <v>0.004819277108</v>
      </c>
      <c r="AI1762" s="137">
        <f t="array" ref="AI1762">XLOOKUP(E1762,'Đơn giá'!A:A,'Đơn giá'!D:D)</f>
        <v>35000</v>
      </c>
      <c r="AJ1762" s="138">
        <f t="shared" si="12"/>
        <v>1400</v>
      </c>
      <c r="AK1762" s="138">
        <f t="shared" si="13"/>
        <v>1400</v>
      </c>
      <c r="AL1762" s="138">
        <f t="shared" si="14"/>
        <v>0</v>
      </c>
      <c r="AM1762" s="138">
        <f t="shared" si="15"/>
        <v>0</v>
      </c>
      <c r="AN1762" s="138">
        <f t="shared" si="16"/>
        <v>0</v>
      </c>
      <c r="AO1762" s="139" t="str">
        <f t="array" ref="AO1762">XLOOKUP($D:$D,'DS ST'!$J:$J,'DS ST'!K:K)</f>
        <v>SC013823 - Lê Văn Ninh</v>
      </c>
      <c r="AP1762" s="139" t="str">
        <f t="array" ref="AP1762">XLOOKUP($D:$D,'DS ST'!$J:$J,'DS ST'!L:L)</f>
        <v>Võ Thị Huệ</v>
      </c>
      <c r="AQ1762" s="139" t="str">
        <f t="array" ref="AQ1762">XLOOKUP($D:$D,'DS ST'!$J:$J,'DS ST'!M:M)</f>
        <v>HCM 012</v>
      </c>
      <c r="AR1762" s="140"/>
      <c r="AS1762" s="140"/>
      <c r="AT1762" s="135" t="str">
        <f t="array" ref="AT1762">xlookup($E:$E,'CLV2'!$A:$A,'CLV2'!$F:$F)</f>
        <v>3.LOCAL FRUITS</v>
      </c>
      <c r="AU1762" s="135" t="str">
        <f t="array" ref="AU1762">xlookup($E:$E,'CLV2'!$A:$A,'CLV2'!$G:$G)</f>
        <v>4.Mận Roi</v>
      </c>
      <c r="AV1762" s="142"/>
      <c r="AW1762" s="143"/>
      <c r="AX1762" s="144"/>
    </row>
    <row r="1763" ht="22.5" customHeight="1">
      <c r="A1763" s="113"/>
      <c r="B1763" s="114">
        <v>46237.0</v>
      </c>
      <c r="C1763" s="115" t="s">
        <v>850</v>
      </c>
      <c r="D1763" s="116" t="str">
        <f>VLOOKUP(C1763,'DS ST'!A:B,2,0)</f>
        <v>CLD</v>
      </c>
      <c r="E1763" s="117">
        <v>1101941.0</v>
      </c>
      <c r="F1763" s="115" t="s">
        <v>1822</v>
      </c>
      <c r="G1763" s="115" t="s">
        <v>104</v>
      </c>
      <c r="H1763" s="118">
        <v>12.0</v>
      </c>
      <c r="I1763" s="118">
        <v>11.98</v>
      </c>
      <c r="J1763" s="119">
        <f t="shared" si="4"/>
        <v>0.02</v>
      </c>
      <c r="K1763" s="115" t="s">
        <v>6249</v>
      </c>
      <c r="L1763" s="121" t="str">
        <f t="shared" si="5"/>
        <v>PT16084261101941</v>
      </c>
      <c r="M1763" s="219" t="s">
        <v>6250</v>
      </c>
      <c r="N1763" s="122">
        <v>0.019999999999999574</v>
      </c>
      <c r="O1763" s="122"/>
      <c r="P1763" s="119">
        <f t="shared" si="6"/>
        <v>0</v>
      </c>
      <c r="Q1763" s="124"/>
      <c r="R1763" s="124"/>
      <c r="S1763" s="124"/>
      <c r="T1763" s="125"/>
      <c r="U1763" s="126" t="s">
        <v>697</v>
      </c>
      <c r="V1763" s="127" t="s">
        <v>492</v>
      </c>
      <c r="W1763" s="129" t="str">
        <f t="shared" si="7"/>
        <v>Hao hụt</v>
      </c>
      <c r="X1763" s="129" t="str">
        <f t="shared" si="73"/>
        <v/>
      </c>
      <c r="Y1763" s="154" t="s">
        <v>499</v>
      </c>
      <c r="Z1763" s="131" t="s">
        <v>3828</v>
      </c>
      <c r="AA1763" s="124"/>
      <c r="AB1763" s="132"/>
      <c r="AC1763" s="133"/>
      <c r="AD1763" s="134"/>
      <c r="AE1763" s="133"/>
      <c r="AF1763" s="135" t="str">
        <f t="array" ref="AF1763">xlookup($E:$E,'CLV2'!$A:$A,'CLV2'!E:E)</f>
        <v>2.FRUITS</v>
      </c>
      <c r="AG1763" s="135" t="str">
        <f t="shared" si="10"/>
        <v>KG</v>
      </c>
      <c r="AH1763" s="136">
        <f t="shared" si="11"/>
        <v>0.001666666667</v>
      </c>
      <c r="AI1763" s="137">
        <f t="array" ref="AI1763">XLOOKUP(E1763,'Đơn giá'!A:A,'Đơn giá'!D:D)</f>
        <v>44000</v>
      </c>
      <c r="AJ1763" s="138">
        <f t="shared" si="12"/>
        <v>880</v>
      </c>
      <c r="AK1763" s="138">
        <f t="shared" si="13"/>
        <v>880</v>
      </c>
      <c r="AL1763" s="138">
        <f t="shared" si="14"/>
        <v>0</v>
      </c>
      <c r="AM1763" s="138">
        <f t="shared" si="15"/>
        <v>0</v>
      </c>
      <c r="AN1763" s="138">
        <f t="shared" si="16"/>
        <v>0</v>
      </c>
      <c r="AO1763" s="139" t="str">
        <f t="array" ref="AO1763">XLOOKUP($D:$D,'DS ST'!$J:$J,'DS ST'!K:K)</f>
        <v>SC013823 - Lê Văn Ninh</v>
      </c>
      <c r="AP1763" s="139" t="str">
        <f t="array" ref="AP1763">XLOOKUP($D:$D,'DS ST'!$J:$J,'DS ST'!L:L)</f>
        <v>Võ Thị Huệ</v>
      </c>
      <c r="AQ1763" s="139" t="str">
        <f t="array" ref="AQ1763">XLOOKUP($D:$D,'DS ST'!$J:$J,'DS ST'!M:M)</f>
        <v>HCM 012</v>
      </c>
      <c r="AR1763" s="140"/>
      <c r="AS1763" s="140"/>
      <c r="AT1763" s="135" t="str">
        <f t="array" ref="AT1763">xlookup($E:$E,'CLV2'!$A:$A,'CLV2'!$F:$F)</f>
        <v>3.LOCAL FRUITS</v>
      </c>
      <c r="AU1763" s="135" t="str">
        <f t="array" ref="AU1763">xlookup($E:$E,'CLV2'!$A:$A,'CLV2'!$G:$G)</f>
        <v>4.Dưa Lưới</v>
      </c>
      <c r="AV1763" s="142"/>
      <c r="AW1763" s="143"/>
      <c r="AX1763" s="144"/>
    </row>
    <row r="1764" ht="22.5" customHeight="1">
      <c r="A1764" s="113"/>
      <c r="B1764" s="114">
        <v>46237.0</v>
      </c>
      <c r="C1764" s="115" t="s">
        <v>850</v>
      </c>
      <c r="D1764" s="116" t="str">
        <f>VLOOKUP(C1764,'DS ST'!A:B,2,0)</f>
        <v>CLD</v>
      </c>
      <c r="E1764" s="117">
        <v>1101991.0</v>
      </c>
      <c r="F1764" s="115" t="s">
        <v>5261</v>
      </c>
      <c r="G1764" s="115" t="s">
        <v>104</v>
      </c>
      <c r="H1764" s="118">
        <v>8.5</v>
      </c>
      <c r="I1764" s="118">
        <v>8.48</v>
      </c>
      <c r="J1764" s="119">
        <f t="shared" si="4"/>
        <v>0.02</v>
      </c>
      <c r="K1764" s="115" t="s">
        <v>6249</v>
      </c>
      <c r="L1764" s="121" t="str">
        <f t="shared" si="5"/>
        <v>PT16084261101991</v>
      </c>
      <c r="M1764" s="219" t="s">
        <v>6250</v>
      </c>
      <c r="N1764" s="122">
        <v>0.019999999999999574</v>
      </c>
      <c r="O1764" s="122"/>
      <c r="P1764" s="119">
        <f t="shared" si="6"/>
        <v>0</v>
      </c>
      <c r="Q1764" s="124"/>
      <c r="R1764" s="124"/>
      <c r="S1764" s="124"/>
      <c r="T1764" s="125"/>
      <c r="U1764" s="126" t="s">
        <v>697</v>
      </c>
      <c r="V1764" s="127" t="s">
        <v>492</v>
      </c>
      <c r="W1764" s="129" t="str">
        <f t="shared" si="7"/>
        <v>Hao hụt</v>
      </c>
      <c r="X1764" s="129" t="str">
        <f t="shared" si="73"/>
        <v/>
      </c>
      <c r="Y1764" s="154" t="s">
        <v>499</v>
      </c>
      <c r="Z1764" s="131" t="s">
        <v>3828</v>
      </c>
      <c r="AA1764" s="124"/>
      <c r="AB1764" s="132"/>
      <c r="AC1764" s="133"/>
      <c r="AD1764" s="134"/>
      <c r="AE1764" s="133"/>
      <c r="AF1764" s="135" t="str">
        <f t="array" ref="AF1764">xlookup($E:$E,'CLV2'!$A:$A,'CLV2'!E:E)</f>
        <v>2.FRUITS</v>
      </c>
      <c r="AG1764" s="135" t="str">
        <f t="shared" si="10"/>
        <v>KG</v>
      </c>
      <c r="AH1764" s="136">
        <f t="shared" si="11"/>
        <v>0.002352941176</v>
      </c>
      <c r="AI1764" s="137" t="str">
        <f t="array" ref="AI1764">XLOOKUP(E1764,'Đơn giá'!A:A,'Đơn giá'!D:D)</f>
        <v>#N/A</v>
      </c>
      <c r="AJ1764" s="138" t="str">
        <f t="shared" si="12"/>
        <v>#N/A</v>
      </c>
      <c r="AK1764" s="138" t="str">
        <f t="shared" si="13"/>
        <v>#N/A</v>
      </c>
      <c r="AL1764" s="138">
        <f t="shared" si="14"/>
        <v>0</v>
      </c>
      <c r="AM1764" s="138" t="str">
        <f t="shared" si="15"/>
        <v>#N/A</v>
      </c>
      <c r="AN1764" s="138">
        <f t="shared" si="16"/>
        <v>0</v>
      </c>
      <c r="AO1764" s="139" t="str">
        <f t="array" ref="AO1764">XLOOKUP($D:$D,'DS ST'!$J:$J,'DS ST'!K:K)</f>
        <v>SC013823 - Lê Văn Ninh</v>
      </c>
      <c r="AP1764" s="139" t="str">
        <f t="array" ref="AP1764">XLOOKUP($D:$D,'DS ST'!$J:$J,'DS ST'!L:L)</f>
        <v>Võ Thị Huệ</v>
      </c>
      <c r="AQ1764" s="139" t="str">
        <f t="array" ref="AQ1764">XLOOKUP($D:$D,'DS ST'!$J:$J,'DS ST'!M:M)</f>
        <v>HCM 012</v>
      </c>
      <c r="AR1764" s="140"/>
      <c r="AS1764" s="140"/>
      <c r="AT1764" s="135" t="str">
        <f t="array" ref="AT1764">xlookup($E:$E,'CLV2'!$A:$A,'CLV2'!$F:$F)</f>
        <v>3.LOCAL FRUITS</v>
      </c>
      <c r="AU1764" s="135" t="str">
        <f t="array" ref="AU1764">xlookup($E:$E,'CLV2'!$A:$A,'CLV2'!$G:$G)</f>
        <v>4.Trái Cây Đa Dạng</v>
      </c>
      <c r="AV1764" s="142"/>
      <c r="AW1764" s="143"/>
      <c r="AX1764" s="144"/>
    </row>
    <row r="1765" ht="22.5" customHeight="1">
      <c r="A1765" s="113"/>
      <c r="B1765" s="114">
        <v>46237.0</v>
      </c>
      <c r="C1765" s="115" t="s">
        <v>850</v>
      </c>
      <c r="D1765" s="116" t="str">
        <f>VLOOKUP(C1765,'DS ST'!A:B,2,0)</f>
        <v>CLD</v>
      </c>
      <c r="E1765" s="117">
        <v>8.938525767073E12</v>
      </c>
      <c r="F1765" s="115" t="s">
        <v>1468</v>
      </c>
      <c r="G1765" s="115" t="s">
        <v>29</v>
      </c>
      <c r="H1765" s="118">
        <v>5.0</v>
      </c>
      <c r="I1765" s="118">
        <v>4.0</v>
      </c>
      <c r="J1765" s="119">
        <f t="shared" si="4"/>
        <v>1</v>
      </c>
      <c r="K1765" s="115" t="s">
        <v>6249</v>
      </c>
      <c r="L1765" s="121" t="str">
        <f t="shared" si="5"/>
        <v>PT16084268938525767073</v>
      </c>
      <c r="M1765" s="219" t="s">
        <v>6250</v>
      </c>
      <c r="N1765" s="122"/>
      <c r="O1765" s="122"/>
      <c r="P1765" s="119">
        <f t="shared" si="6"/>
        <v>1</v>
      </c>
      <c r="Q1765" s="124"/>
      <c r="R1765" s="124"/>
      <c r="S1765" s="124"/>
      <c r="T1765" s="125"/>
      <c r="U1765" s="126" t="s">
        <v>697</v>
      </c>
      <c r="V1765" s="127" t="s">
        <v>1500</v>
      </c>
      <c r="W1765" s="129" t="str">
        <f t="shared" si="7"/>
        <v/>
      </c>
      <c r="X1765" s="129" t="str">
        <f t="shared" si="73"/>
        <v/>
      </c>
      <c r="Y1765" s="130" t="str">
        <f>IF(N(P1765)&lt;=0,"",IF(OR(T1765="Hình KDB",T1765="Hình tele",ISNUMBER(SEARCH("Hình KDB",T1765)),ISNUMBER(SEARCH("Hình tele",T1765)),ISNUMBER(SEARCH("sai code",T1765)),ISNUMBER(SEARCH("Thiếu kiện",U1765))),"Kho rau",IF(AND(T1765&lt;&gt;"Hình KDB",T1765&lt;&gt;"Hình tele"),"Chưa xác định",IF(N(O1765)&gt;0,IF(OR(T1765="Hình KDB",T1765="Hình tele",ISNUMBER(SEARCH("Hình KDB",T1765)),ISNUMBER(SEARCH("Hình tele",T1765)),ISNUMBER(SEARCH("sai code",T1765)),ISNUMBER(SEARCH("Thiếu kiện",U1765))),"Kho rau","Chưa xác định"),IF(OR(T1765="Hình KDB",T1765="Hình tele",ISNUMBER(SEARCH("Hình KDB",T1765)),ISNUMBER(SEARCH("Hình tele",T1765)),ISNUMBER(SEARCH("sai code",T1765)),ISNUMBER(SEARCH("Thiếu kiện",U1765))),"Kho rau",IF(V1765="Chưa xác định","Chưa xác định",IF(OR(V1765="DC giao thiếu",V1765="TX giao thiếu kiện",V1765="Hàng không đạt CL"),"Kho rau","")))))))</f>
        <v>Chưa xác định</v>
      </c>
      <c r="Z1765" s="131" t="s">
        <v>3828</v>
      </c>
      <c r="AA1765" s="124"/>
      <c r="AB1765" s="132"/>
      <c r="AC1765" s="133"/>
      <c r="AD1765" s="134"/>
      <c r="AE1765" s="133"/>
      <c r="AF1765" s="135" t="str">
        <f t="array" ref="AF1765">xlookup($E:$E,'CLV2'!$A:$A,'CLV2'!E:E)</f>
        <v>2.VEGETABLES</v>
      </c>
      <c r="AG1765" s="135" t="str">
        <f t="shared" si="10"/>
        <v>Pack</v>
      </c>
      <c r="AH1765" s="136">
        <f t="shared" si="11"/>
        <v>0.2</v>
      </c>
      <c r="AI1765" s="137">
        <f t="array" ref="AI1765">XLOOKUP(E1765,'Đơn giá'!A:A,'Đơn giá'!D:D)</f>
        <v>6650</v>
      </c>
      <c r="AJ1765" s="138">
        <f t="shared" si="12"/>
        <v>6650</v>
      </c>
      <c r="AK1765" s="138">
        <f t="shared" si="13"/>
        <v>0</v>
      </c>
      <c r="AL1765" s="138">
        <f t="shared" si="14"/>
        <v>0</v>
      </c>
      <c r="AM1765" s="138">
        <f t="shared" si="15"/>
        <v>0</v>
      </c>
      <c r="AN1765" s="138">
        <f t="shared" si="16"/>
        <v>6650</v>
      </c>
      <c r="AO1765" s="139" t="str">
        <f t="array" ref="AO1765">XLOOKUP($D:$D,'DS ST'!$J:$J,'DS ST'!K:K)</f>
        <v>SC013823 - Lê Văn Ninh</v>
      </c>
      <c r="AP1765" s="139" t="str">
        <f t="array" ref="AP1765">XLOOKUP($D:$D,'DS ST'!$J:$J,'DS ST'!L:L)</f>
        <v>Võ Thị Huệ</v>
      </c>
      <c r="AQ1765" s="139" t="str">
        <f t="array" ref="AQ1765">XLOOKUP($D:$D,'DS ST'!$J:$J,'DS ST'!M:M)</f>
        <v>HCM 012</v>
      </c>
      <c r="AR1765" s="140"/>
      <c r="AS1765" s="140"/>
      <c r="AT1765" s="135" t="str">
        <f t="array" ref="AT1765">xlookup($E:$E,'CLV2'!$A:$A,'CLV2'!$F:$F)</f>
        <v>3.HERBS</v>
      </c>
      <c r="AU1765" s="135" t="str">
        <f t="array" ref="AU1765">xlookup($E:$E,'CLV2'!$A:$A,'CLV2'!$G:$G)</f>
        <v>4.Rau Thơm, Rau Nêm</v>
      </c>
      <c r="AV1765" s="142"/>
      <c r="AW1765" s="143"/>
      <c r="AX1765" s="144"/>
    </row>
    <row r="1766" ht="22.5" customHeight="1">
      <c r="A1766" s="113"/>
      <c r="B1766" s="114">
        <v>46237.0</v>
      </c>
      <c r="C1766" s="115" t="s">
        <v>1014</v>
      </c>
      <c r="D1766" s="116" t="str">
        <f>VLOOKUP(C1766,'DS ST'!A:B,2,0)</f>
        <v>LVH</v>
      </c>
      <c r="E1766" s="117">
        <v>1101062.0</v>
      </c>
      <c r="F1766" s="115" t="s">
        <v>103</v>
      </c>
      <c r="G1766" s="115" t="s">
        <v>104</v>
      </c>
      <c r="H1766" s="118">
        <v>10.0</v>
      </c>
      <c r="I1766" s="118">
        <v>9.9</v>
      </c>
      <c r="J1766" s="119">
        <f t="shared" si="4"/>
        <v>0.1</v>
      </c>
      <c r="K1766" s="115" t="s">
        <v>6251</v>
      </c>
      <c r="L1766" s="121" t="str">
        <f t="shared" si="5"/>
        <v>PT16084251101062</v>
      </c>
      <c r="M1766" s="219" t="s">
        <v>6252</v>
      </c>
      <c r="N1766" s="122">
        <v>0.09999999999999964</v>
      </c>
      <c r="O1766" s="122"/>
      <c r="P1766" s="119">
        <f t="shared" si="6"/>
        <v>0</v>
      </c>
      <c r="Q1766" s="124"/>
      <c r="R1766" s="124"/>
      <c r="S1766" s="124"/>
      <c r="T1766" s="125"/>
      <c r="U1766" s="126" t="s">
        <v>697</v>
      </c>
      <c r="V1766" s="127" t="s">
        <v>492</v>
      </c>
      <c r="W1766" s="129" t="str">
        <f t="shared" si="7"/>
        <v>Hao hụt</v>
      </c>
      <c r="X1766" s="129" t="str">
        <f t="shared" si="73"/>
        <v/>
      </c>
      <c r="Y1766" s="154" t="s">
        <v>499</v>
      </c>
      <c r="Z1766" s="131" t="s">
        <v>3828</v>
      </c>
      <c r="AA1766" s="124"/>
      <c r="AB1766" s="132"/>
      <c r="AC1766" s="133"/>
      <c r="AD1766" s="134"/>
      <c r="AE1766" s="133"/>
      <c r="AF1766" s="135" t="str">
        <f t="array" ref="AF1766">xlookup($E:$E,'CLV2'!$A:$A,'CLV2'!E:E)</f>
        <v>2.FRUITS</v>
      </c>
      <c r="AG1766" s="135" t="str">
        <f t="shared" si="10"/>
        <v>KG</v>
      </c>
      <c r="AH1766" s="136">
        <f t="shared" si="11"/>
        <v>0.01</v>
      </c>
      <c r="AI1766" s="137">
        <f t="array" ref="AI1766">XLOOKUP(E1766,'Đơn giá'!A:A,'Đơn giá'!D:D)</f>
        <v>23000</v>
      </c>
      <c r="AJ1766" s="138">
        <f t="shared" si="12"/>
        <v>2300</v>
      </c>
      <c r="AK1766" s="138">
        <f t="shared" si="13"/>
        <v>2300</v>
      </c>
      <c r="AL1766" s="138">
        <f t="shared" si="14"/>
        <v>0</v>
      </c>
      <c r="AM1766" s="138">
        <f t="shared" si="15"/>
        <v>0</v>
      </c>
      <c r="AN1766" s="138">
        <f t="shared" si="16"/>
        <v>0</v>
      </c>
      <c r="AO1766" s="139" t="str">
        <f t="array" ref="AO1766">XLOOKUP($D:$D,'DS ST'!$J:$J,'DS ST'!K:K)</f>
        <v>SC010667 - Đào Hồng Hiện</v>
      </c>
      <c r="AP1766" s="139" t="str">
        <f t="array" ref="AP1766">XLOOKUP($D:$D,'DS ST'!$J:$J,'DS ST'!L:L)</f>
        <v>Nguyễn Thị Cà</v>
      </c>
      <c r="AQ1766" s="139" t="str">
        <f t="array" ref="AQ1766">XLOOKUP($D:$D,'DS ST'!$J:$J,'DS ST'!M:M)</f>
        <v>HCM 035</v>
      </c>
      <c r="AR1766" s="140"/>
      <c r="AS1766" s="140"/>
      <c r="AT1766" s="135" t="str">
        <f t="array" ref="AT1766">xlookup($E:$E,'CLV2'!$A:$A,'CLV2'!$F:$F)</f>
        <v>3.LOCAL FRUITS</v>
      </c>
      <c r="AU1766" s="135" t="str">
        <f t="array" ref="AU1766">xlookup($E:$E,'CLV2'!$A:$A,'CLV2'!$G:$G)</f>
        <v>4.Chuối</v>
      </c>
      <c r="AV1766" s="142"/>
      <c r="AW1766" s="143"/>
      <c r="AX1766" s="144"/>
    </row>
    <row r="1767" ht="22.5" customHeight="1">
      <c r="A1767" s="113"/>
      <c r="B1767" s="114">
        <v>46237.0</v>
      </c>
      <c r="C1767" s="115" t="s">
        <v>874</v>
      </c>
      <c r="D1767" s="116" t="str">
        <f>VLOOKUP(C1767,'DS ST'!A:B,2,0)</f>
        <v>CTH</v>
      </c>
      <c r="E1767" s="117">
        <v>10911.0</v>
      </c>
      <c r="F1767" s="115" t="s">
        <v>817</v>
      </c>
      <c r="G1767" s="115" t="s">
        <v>56</v>
      </c>
      <c r="H1767" s="118">
        <v>10.0</v>
      </c>
      <c r="I1767" s="118">
        <v>8.0</v>
      </c>
      <c r="J1767" s="119">
        <f t="shared" si="4"/>
        <v>2</v>
      </c>
      <c r="K1767" s="115" t="s">
        <v>6253</v>
      </c>
      <c r="L1767" s="121" t="str">
        <f t="shared" si="5"/>
        <v>PT160842310911</v>
      </c>
      <c r="M1767" s="219" t="s">
        <v>6254</v>
      </c>
      <c r="N1767" s="122"/>
      <c r="O1767" s="122"/>
      <c r="P1767" s="119">
        <f t="shared" si="6"/>
        <v>2</v>
      </c>
      <c r="Q1767" s="124"/>
      <c r="R1767" s="124"/>
      <c r="S1767" s="124"/>
      <c r="T1767" s="125"/>
      <c r="U1767" s="126" t="s">
        <v>697</v>
      </c>
      <c r="V1767" s="127" t="s">
        <v>1500</v>
      </c>
      <c r="W1767" s="129" t="str">
        <f t="shared" si="7"/>
        <v/>
      </c>
      <c r="X1767" s="129" t="str">
        <f t="shared" si="73"/>
        <v/>
      </c>
      <c r="Y1767" s="130" t="str">
        <f t="shared" ref="Y1767:Y1768" si="106">IF(N(P1767)&lt;=0,"",IF(OR(T1767="Hình KDB",T1767="Hình tele",ISNUMBER(SEARCH("Hình KDB",T1767)),ISNUMBER(SEARCH("Hình tele",T1767)),ISNUMBER(SEARCH("sai code",T1767)),ISNUMBER(SEARCH("Thiếu kiện",U1767))),"Kho rau",IF(AND(T1767&lt;&gt;"Hình KDB",T1767&lt;&gt;"Hình tele"),"Chưa xác định",IF(N(O1767)&gt;0,IF(OR(T1767="Hình KDB",T1767="Hình tele",ISNUMBER(SEARCH("Hình KDB",T1767)),ISNUMBER(SEARCH("Hình tele",T1767)),ISNUMBER(SEARCH("sai code",T1767)),ISNUMBER(SEARCH("Thiếu kiện",U1767))),"Kho rau","Chưa xác định"),IF(OR(T1767="Hình KDB",T1767="Hình tele",ISNUMBER(SEARCH("Hình KDB",T1767)),ISNUMBER(SEARCH("Hình tele",T1767)),ISNUMBER(SEARCH("sai code",T1767)),ISNUMBER(SEARCH("Thiếu kiện",U1767))),"Kho rau",IF(V1767="Chưa xác định","Chưa xác định",IF(OR(V1767="DC giao thiếu",V1767="TX giao thiếu kiện",V1767="Hàng không đạt CL"),"Kho rau","")))))))</f>
        <v>Chưa xác định</v>
      </c>
      <c r="Z1767" s="131" t="s">
        <v>3828</v>
      </c>
      <c r="AA1767" s="124"/>
      <c r="AB1767" s="132"/>
      <c r="AC1767" s="133"/>
      <c r="AD1767" s="134"/>
      <c r="AE1767" s="133"/>
      <c r="AF1767" s="135" t="str">
        <f t="array" ref="AF1767">xlookup($E:$E,'CLV2'!$A:$A,'CLV2'!E:E)</f>
        <v>2.VEGETABLES</v>
      </c>
      <c r="AG1767" s="135" t="str">
        <f t="shared" si="10"/>
        <v>Pack</v>
      </c>
      <c r="AH1767" s="136">
        <f t="shared" si="11"/>
        <v>0.2</v>
      </c>
      <c r="AI1767" s="137">
        <f t="array" ref="AI1767">XLOOKUP(E1767,'Đơn giá'!A:A,'Đơn giá'!D:D)</f>
        <v>22000</v>
      </c>
      <c r="AJ1767" s="138">
        <f t="shared" si="12"/>
        <v>44000</v>
      </c>
      <c r="AK1767" s="138">
        <f t="shared" si="13"/>
        <v>0</v>
      </c>
      <c r="AL1767" s="138">
        <f t="shared" si="14"/>
        <v>0</v>
      </c>
      <c r="AM1767" s="138">
        <f t="shared" si="15"/>
        <v>0</v>
      </c>
      <c r="AN1767" s="138">
        <f t="shared" si="16"/>
        <v>44000</v>
      </c>
      <c r="AO1767" s="139" t="str">
        <f t="array" ref="AO1767">XLOOKUP($D:$D,'DS ST'!$J:$J,'DS ST'!K:K)</f>
        <v>SC002196 - Phạm Hữu Chương</v>
      </c>
      <c r="AP1767" s="139" t="str">
        <f t="array" ref="AP1767">XLOOKUP($D:$D,'DS ST'!$J:$J,'DS ST'!L:L)</f>
        <v>Nguyễn Thị Cà</v>
      </c>
      <c r="AQ1767" s="139" t="str">
        <f t="array" ref="AQ1767">XLOOKUP($D:$D,'DS ST'!$J:$J,'DS ST'!M:M)</f>
        <v>HCM 020</v>
      </c>
      <c r="AR1767" s="140"/>
      <c r="AS1767" s="140"/>
      <c r="AT1767" s="135" t="str">
        <f t="array" ref="AT1767">xlookup($E:$E,'CLV2'!$A:$A,'CLV2'!$F:$F)</f>
        <v>3.FRUIT VEGGIES</v>
      </c>
      <c r="AU1767" s="135" t="str">
        <f t="array" ref="AU1767">xlookup($E:$E,'CLV2'!$A:$A,'CLV2'!$G:$G)</f>
        <v>4.Cà Chua, Dưa Leo, Ớt Chuông</v>
      </c>
      <c r="AV1767" s="142"/>
      <c r="AW1767" s="143"/>
      <c r="AX1767" s="144"/>
    </row>
    <row r="1768" ht="22.5" customHeight="1">
      <c r="A1768" s="113"/>
      <c r="B1768" s="114">
        <v>46237.0</v>
      </c>
      <c r="C1768" s="115" t="s">
        <v>874</v>
      </c>
      <c r="D1768" s="116" t="str">
        <f>VLOOKUP(C1768,'DS ST'!A:B,2,0)</f>
        <v>CTH</v>
      </c>
      <c r="E1768" s="117">
        <v>11277.0</v>
      </c>
      <c r="F1768" s="115" t="s">
        <v>1274</v>
      </c>
      <c r="G1768" s="115" t="s">
        <v>56</v>
      </c>
      <c r="H1768" s="118">
        <v>2.0</v>
      </c>
      <c r="I1768" s="118">
        <v>1.0</v>
      </c>
      <c r="J1768" s="119">
        <f t="shared" si="4"/>
        <v>1</v>
      </c>
      <c r="K1768" s="115" t="s">
        <v>6253</v>
      </c>
      <c r="L1768" s="121" t="str">
        <f t="shared" si="5"/>
        <v>PT160842311277</v>
      </c>
      <c r="M1768" s="219" t="s">
        <v>6254</v>
      </c>
      <c r="N1768" s="122"/>
      <c r="O1768" s="122"/>
      <c r="P1768" s="119">
        <f t="shared" si="6"/>
        <v>1</v>
      </c>
      <c r="Q1768" s="124"/>
      <c r="R1768" s="124"/>
      <c r="S1768" s="124"/>
      <c r="T1768" s="125"/>
      <c r="U1768" s="126" t="s">
        <v>697</v>
      </c>
      <c r="V1768" s="127" t="s">
        <v>1500</v>
      </c>
      <c r="W1768" s="129" t="str">
        <f t="shared" si="7"/>
        <v/>
      </c>
      <c r="X1768" s="129" t="str">
        <f t="shared" si="73"/>
        <v/>
      </c>
      <c r="Y1768" s="130" t="str">
        <f t="shared" si="106"/>
        <v>Chưa xác định</v>
      </c>
      <c r="Z1768" s="131" t="s">
        <v>3828</v>
      </c>
      <c r="AA1768" s="124"/>
      <c r="AB1768" s="132"/>
      <c r="AC1768" s="133"/>
      <c r="AD1768" s="134"/>
      <c r="AE1768" s="133"/>
      <c r="AF1768" s="135" t="str">
        <f t="array" ref="AF1768">xlookup($E:$E,'CLV2'!$A:$A,'CLV2'!E:E)</f>
        <v>2.VEGETABLES</v>
      </c>
      <c r="AG1768" s="135" t="str">
        <f t="shared" si="10"/>
        <v>Pack</v>
      </c>
      <c r="AH1768" s="136">
        <f t="shared" si="11"/>
        <v>0.5</v>
      </c>
      <c r="AI1768" s="137">
        <f t="array" ref="AI1768">XLOOKUP(E1768,'Đơn giá'!A:A,'Đơn giá'!D:D)</f>
        <v>14000</v>
      </c>
      <c r="AJ1768" s="138">
        <f t="shared" si="12"/>
        <v>14000</v>
      </c>
      <c r="AK1768" s="138">
        <f t="shared" si="13"/>
        <v>0</v>
      </c>
      <c r="AL1768" s="138">
        <f t="shared" si="14"/>
        <v>0</v>
      </c>
      <c r="AM1768" s="138">
        <f t="shared" si="15"/>
        <v>0</v>
      </c>
      <c r="AN1768" s="138">
        <f t="shared" si="16"/>
        <v>14000</v>
      </c>
      <c r="AO1768" s="139" t="str">
        <f t="array" ref="AO1768">XLOOKUP($D:$D,'DS ST'!$J:$J,'DS ST'!K:K)</f>
        <v>SC002196 - Phạm Hữu Chương</v>
      </c>
      <c r="AP1768" s="139" t="str">
        <f t="array" ref="AP1768">XLOOKUP($D:$D,'DS ST'!$J:$J,'DS ST'!L:L)</f>
        <v>Nguyễn Thị Cà</v>
      </c>
      <c r="AQ1768" s="139" t="str">
        <f t="array" ref="AQ1768">XLOOKUP($D:$D,'DS ST'!$J:$J,'DS ST'!M:M)</f>
        <v>HCM 020</v>
      </c>
      <c r="AR1768" s="140"/>
      <c r="AS1768" s="140"/>
      <c r="AT1768" s="135" t="str">
        <f t="array" ref="AT1768">xlookup($E:$E,'CLV2'!$A:$A,'CLV2'!$F:$F)</f>
        <v>3.LETTUCE, SNACKABLES</v>
      </c>
      <c r="AU1768" s="135" t="str">
        <f t="array" ref="AU1768">xlookup($E:$E,'CLV2'!$A:$A,'CLV2'!$G:$G)</f>
        <v>4.Cà Chua, Dưa Leo, Ớt Ngọt</v>
      </c>
      <c r="AV1768" s="142"/>
      <c r="AW1768" s="143"/>
      <c r="AX1768" s="144"/>
    </row>
    <row r="1769" ht="22.5" customHeight="1">
      <c r="A1769" s="113"/>
      <c r="B1769" s="114">
        <v>46237.0</v>
      </c>
      <c r="C1769" s="115" t="s">
        <v>874</v>
      </c>
      <c r="D1769" s="116" t="str">
        <f>VLOOKUP(C1769,'DS ST'!A:B,2,0)</f>
        <v>CTH</v>
      </c>
      <c r="E1769" s="117">
        <v>1101062.0</v>
      </c>
      <c r="F1769" s="115" t="s">
        <v>103</v>
      </c>
      <c r="G1769" s="115" t="s">
        <v>104</v>
      </c>
      <c r="H1769" s="118">
        <v>10.1</v>
      </c>
      <c r="I1769" s="118">
        <v>10.08</v>
      </c>
      <c r="J1769" s="119">
        <f t="shared" si="4"/>
        <v>0.02</v>
      </c>
      <c r="K1769" s="115" t="s">
        <v>6253</v>
      </c>
      <c r="L1769" s="121" t="str">
        <f t="shared" si="5"/>
        <v>PT16084231101062</v>
      </c>
      <c r="M1769" s="219" t="s">
        <v>6254</v>
      </c>
      <c r="N1769" s="122">
        <v>0.019999999999999574</v>
      </c>
      <c r="O1769" s="122"/>
      <c r="P1769" s="119">
        <f t="shared" si="6"/>
        <v>0</v>
      </c>
      <c r="Q1769" s="124"/>
      <c r="R1769" s="124"/>
      <c r="S1769" s="124"/>
      <c r="T1769" s="125"/>
      <c r="U1769" s="126" t="s">
        <v>697</v>
      </c>
      <c r="V1769" s="127" t="s">
        <v>492</v>
      </c>
      <c r="W1769" s="129" t="str">
        <f t="shared" si="7"/>
        <v>Hao hụt</v>
      </c>
      <c r="X1769" s="129" t="str">
        <f t="shared" si="73"/>
        <v/>
      </c>
      <c r="Y1769" s="154" t="s">
        <v>499</v>
      </c>
      <c r="Z1769" s="131" t="s">
        <v>3828</v>
      </c>
      <c r="AA1769" s="124"/>
      <c r="AB1769" s="132"/>
      <c r="AC1769" s="133"/>
      <c r="AD1769" s="134"/>
      <c r="AE1769" s="133"/>
      <c r="AF1769" s="135" t="str">
        <f t="array" ref="AF1769">xlookup($E:$E,'CLV2'!$A:$A,'CLV2'!E:E)</f>
        <v>2.FRUITS</v>
      </c>
      <c r="AG1769" s="135" t="str">
        <f t="shared" si="10"/>
        <v>KG</v>
      </c>
      <c r="AH1769" s="136">
        <f t="shared" si="11"/>
        <v>0.00198019802</v>
      </c>
      <c r="AI1769" s="137">
        <f t="array" ref="AI1769">XLOOKUP(E1769,'Đơn giá'!A:A,'Đơn giá'!D:D)</f>
        <v>23000</v>
      </c>
      <c r="AJ1769" s="138">
        <f t="shared" si="12"/>
        <v>460</v>
      </c>
      <c r="AK1769" s="138">
        <f t="shared" si="13"/>
        <v>460</v>
      </c>
      <c r="AL1769" s="138">
        <f t="shared" si="14"/>
        <v>0</v>
      </c>
      <c r="AM1769" s="138">
        <f t="shared" si="15"/>
        <v>0</v>
      </c>
      <c r="AN1769" s="138">
        <f t="shared" si="16"/>
        <v>0</v>
      </c>
      <c r="AO1769" s="139" t="str">
        <f t="array" ref="AO1769">XLOOKUP($D:$D,'DS ST'!$J:$J,'DS ST'!K:K)</f>
        <v>SC002196 - Phạm Hữu Chương</v>
      </c>
      <c r="AP1769" s="139" t="str">
        <f t="array" ref="AP1769">XLOOKUP($D:$D,'DS ST'!$J:$J,'DS ST'!L:L)</f>
        <v>Nguyễn Thị Cà</v>
      </c>
      <c r="AQ1769" s="139" t="str">
        <f t="array" ref="AQ1769">XLOOKUP($D:$D,'DS ST'!$J:$J,'DS ST'!M:M)</f>
        <v>HCM 020</v>
      </c>
      <c r="AR1769" s="140"/>
      <c r="AS1769" s="140"/>
      <c r="AT1769" s="135" t="str">
        <f t="array" ref="AT1769">xlookup($E:$E,'CLV2'!$A:$A,'CLV2'!$F:$F)</f>
        <v>3.LOCAL FRUITS</v>
      </c>
      <c r="AU1769" s="135" t="str">
        <f t="array" ref="AU1769">xlookup($E:$E,'CLV2'!$A:$A,'CLV2'!$G:$G)</f>
        <v>4.Chuối</v>
      </c>
      <c r="AV1769" s="142"/>
      <c r="AW1769" s="143"/>
      <c r="AX1769" s="144"/>
    </row>
    <row r="1770" ht="22.5" customHeight="1">
      <c r="A1770" s="113"/>
      <c r="B1770" s="114">
        <v>46237.0</v>
      </c>
      <c r="C1770" s="115" t="s">
        <v>874</v>
      </c>
      <c r="D1770" s="116" t="str">
        <f>VLOOKUP(C1770,'DS ST'!A:B,2,0)</f>
        <v>CTH</v>
      </c>
      <c r="E1770" s="117">
        <v>1101079.0</v>
      </c>
      <c r="F1770" s="115" t="s">
        <v>2047</v>
      </c>
      <c r="G1770" s="115" t="s">
        <v>104</v>
      </c>
      <c r="H1770" s="118">
        <v>3.0</v>
      </c>
      <c r="I1770" s="118">
        <v>2.98</v>
      </c>
      <c r="J1770" s="119">
        <f t="shared" si="4"/>
        <v>0.02</v>
      </c>
      <c r="K1770" s="115" t="s">
        <v>6253</v>
      </c>
      <c r="L1770" s="121" t="str">
        <f t="shared" si="5"/>
        <v>PT16084231101079</v>
      </c>
      <c r="M1770" s="219" t="s">
        <v>6254</v>
      </c>
      <c r="N1770" s="122">
        <v>0.020000000000000018</v>
      </c>
      <c r="O1770" s="122"/>
      <c r="P1770" s="119">
        <f t="shared" si="6"/>
        <v>0</v>
      </c>
      <c r="Q1770" s="124"/>
      <c r="R1770" s="124"/>
      <c r="S1770" s="124"/>
      <c r="T1770" s="125"/>
      <c r="U1770" s="126" t="s">
        <v>697</v>
      </c>
      <c r="V1770" s="127" t="s">
        <v>492</v>
      </c>
      <c r="W1770" s="129" t="str">
        <f t="shared" si="7"/>
        <v>Hao hụt</v>
      </c>
      <c r="X1770" s="129" t="str">
        <f t="shared" si="73"/>
        <v/>
      </c>
      <c r="Y1770" s="154" t="s">
        <v>499</v>
      </c>
      <c r="Z1770" s="131" t="s">
        <v>3828</v>
      </c>
      <c r="AA1770" s="124"/>
      <c r="AB1770" s="132"/>
      <c r="AC1770" s="133"/>
      <c r="AD1770" s="134"/>
      <c r="AE1770" s="133"/>
      <c r="AF1770" s="135" t="str">
        <f t="array" ref="AF1770">xlookup($E:$E,'CLV2'!$A:$A,'CLV2'!E:E)</f>
        <v>2.FRUITS</v>
      </c>
      <c r="AG1770" s="135" t="str">
        <f t="shared" si="10"/>
        <v>KG</v>
      </c>
      <c r="AH1770" s="136">
        <f t="shared" si="11"/>
        <v>0.006666666667</v>
      </c>
      <c r="AI1770" s="137">
        <f t="array" ref="AI1770">XLOOKUP(E1770,'Đơn giá'!A:A,'Đơn giá'!D:D)</f>
        <v>69416</v>
      </c>
      <c r="AJ1770" s="138">
        <f t="shared" si="12"/>
        <v>1388.32</v>
      </c>
      <c r="AK1770" s="138">
        <f t="shared" si="13"/>
        <v>1388.32</v>
      </c>
      <c r="AL1770" s="138">
        <f t="shared" si="14"/>
        <v>0</v>
      </c>
      <c r="AM1770" s="138">
        <f t="shared" si="15"/>
        <v>0</v>
      </c>
      <c r="AN1770" s="138">
        <f t="shared" si="16"/>
        <v>0</v>
      </c>
      <c r="AO1770" s="139" t="str">
        <f t="array" ref="AO1770">XLOOKUP($D:$D,'DS ST'!$J:$J,'DS ST'!K:K)</f>
        <v>SC002196 - Phạm Hữu Chương</v>
      </c>
      <c r="AP1770" s="139" t="str">
        <f t="array" ref="AP1770">XLOOKUP($D:$D,'DS ST'!$J:$J,'DS ST'!L:L)</f>
        <v>Nguyễn Thị Cà</v>
      </c>
      <c r="AQ1770" s="139" t="str">
        <f t="array" ref="AQ1770">XLOOKUP($D:$D,'DS ST'!$J:$J,'DS ST'!M:M)</f>
        <v>HCM 020</v>
      </c>
      <c r="AR1770" s="140"/>
      <c r="AS1770" s="140"/>
      <c r="AT1770" s="135" t="str">
        <f t="array" ref="AT1770">xlookup($E:$E,'CLV2'!$A:$A,'CLV2'!$F:$F)</f>
        <v>3.LOCAL FRUITS</v>
      </c>
      <c r="AU1770" s="135" t="str">
        <f t="array" ref="AU1770">xlookup($E:$E,'CLV2'!$A:$A,'CLV2'!$G:$G)</f>
        <v>4.Bơ</v>
      </c>
      <c r="AV1770" s="142"/>
      <c r="AW1770" s="143"/>
      <c r="AX1770" s="144"/>
    </row>
    <row r="1771" ht="22.5" customHeight="1">
      <c r="A1771" s="113"/>
      <c r="B1771" s="114">
        <v>46237.0</v>
      </c>
      <c r="C1771" s="115" t="s">
        <v>874</v>
      </c>
      <c r="D1771" s="116" t="str">
        <f>VLOOKUP(C1771,'DS ST'!A:B,2,0)</f>
        <v>CTH</v>
      </c>
      <c r="E1771" s="117">
        <v>1101318.0</v>
      </c>
      <c r="F1771" s="115" t="s">
        <v>1036</v>
      </c>
      <c r="G1771" s="115" t="s">
        <v>104</v>
      </c>
      <c r="H1771" s="118">
        <v>4.1</v>
      </c>
      <c r="I1771" s="118">
        <v>4.06</v>
      </c>
      <c r="J1771" s="119">
        <f t="shared" si="4"/>
        <v>0.04</v>
      </c>
      <c r="K1771" s="115" t="s">
        <v>6253</v>
      </c>
      <c r="L1771" s="121" t="str">
        <f t="shared" si="5"/>
        <v>PT16084231101318</v>
      </c>
      <c r="M1771" s="219" t="s">
        <v>6254</v>
      </c>
      <c r="N1771" s="122">
        <v>0.040000000000000036</v>
      </c>
      <c r="O1771" s="122"/>
      <c r="P1771" s="119">
        <f t="shared" si="6"/>
        <v>0</v>
      </c>
      <c r="Q1771" s="124"/>
      <c r="R1771" s="124"/>
      <c r="S1771" s="124"/>
      <c r="T1771" s="125"/>
      <c r="U1771" s="126" t="s">
        <v>697</v>
      </c>
      <c r="V1771" s="127" t="s">
        <v>492</v>
      </c>
      <c r="W1771" s="129" t="str">
        <f t="shared" si="7"/>
        <v>Hao hụt</v>
      </c>
      <c r="X1771" s="129" t="str">
        <f t="shared" si="73"/>
        <v/>
      </c>
      <c r="Y1771" s="154" t="s">
        <v>499</v>
      </c>
      <c r="Z1771" s="131" t="s">
        <v>3828</v>
      </c>
      <c r="AA1771" s="124"/>
      <c r="AB1771" s="132"/>
      <c r="AC1771" s="133"/>
      <c r="AD1771" s="134"/>
      <c r="AE1771" s="133"/>
      <c r="AF1771" s="135" t="str">
        <f t="array" ref="AF1771">xlookup($E:$E,'CLV2'!$A:$A,'CLV2'!E:E)</f>
        <v>2.FRUITS</v>
      </c>
      <c r="AG1771" s="135" t="str">
        <f t="shared" si="10"/>
        <v>KG</v>
      </c>
      <c r="AH1771" s="136">
        <f t="shared" si="11"/>
        <v>0.009756097561</v>
      </c>
      <c r="AI1771" s="137">
        <f t="array" ref="AI1771">XLOOKUP(E1771,'Đơn giá'!A:A,'Đơn giá'!D:D)</f>
        <v>35000</v>
      </c>
      <c r="AJ1771" s="138">
        <f t="shared" si="12"/>
        <v>1400</v>
      </c>
      <c r="AK1771" s="138">
        <f t="shared" si="13"/>
        <v>1400</v>
      </c>
      <c r="AL1771" s="138">
        <f t="shared" si="14"/>
        <v>0</v>
      </c>
      <c r="AM1771" s="138">
        <f t="shared" si="15"/>
        <v>0</v>
      </c>
      <c r="AN1771" s="138">
        <f t="shared" si="16"/>
        <v>0</v>
      </c>
      <c r="AO1771" s="139" t="str">
        <f t="array" ref="AO1771">XLOOKUP($D:$D,'DS ST'!$J:$J,'DS ST'!K:K)</f>
        <v>SC002196 - Phạm Hữu Chương</v>
      </c>
      <c r="AP1771" s="139" t="str">
        <f t="array" ref="AP1771">XLOOKUP($D:$D,'DS ST'!$J:$J,'DS ST'!L:L)</f>
        <v>Nguyễn Thị Cà</v>
      </c>
      <c r="AQ1771" s="139" t="str">
        <f t="array" ref="AQ1771">XLOOKUP($D:$D,'DS ST'!$J:$J,'DS ST'!M:M)</f>
        <v>HCM 020</v>
      </c>
      <c r="AR1771" s="140"/>
      <c r="AS1771" s="140"/>
      <c r="AT1771" s="135" t="str">
        <f t="array" ref="AT1771">xlookup($E:$E,'CLV2'!$A:$A,'CLV2'!$F:$F)</f>
        <v>3.LOCAL FRUITS</v>
      </c>
      <c r="AU1771" s="135" t="str">
        <f t="array" ref="AU1771">xlookup($E:$E,'CLV2'!$A:$A,'CLV2'!$G:$G)</f>
        <v>4.Mận Roi</v>
      </c>
      <c r="AV1771" s="142"/>
      <c r="AW1771" s="143"/>
      <c r="AX1771" s="144"/>
    </row>
    <row r="1772" ht="22.5" customHeight="1">
      <c r="A1772" s="113"/>
      <c r="B1772" s="114">
        <v>46237.0</v>
      </c>
      <c r="C1772" s="115" t="s">
        <v>874</v>
      </c>
      <c r="D1772" s="116" t="str">
        <f>VLOOKUP(C1772,'DS ST'!A:B,2,0)</f>
        <v>CTH</v>
      </c>
      <c r="E1772" s="117">
        <v>1102981.0</v>
      </c>
      <c r="F1772" s="115" t="s">
        <v>5260</v>
      </c>
      <c r="G1772" s="115" t="s">
        <v>104</v>
      </c>
      <c r="H1772" s="118">
        <v>3.1</v>
      </c>
      <c r="I1772" s="118">
        <v>3.02</v>
      </c>
      <c r="J1772" s="119">
        <f t="shared" si="4"/>
        <v>0.08</v>
      </c>
      <c r="K1772" s="115" t="s">
        <v>6253</v>
      </c>
      <c r="L1772" s="121" t="str">
        <f t="shared" si="5"/>
        <v>PT16084231102981</v>
      </c>
      <c r="M1772" s="219" t="s">
        <v>6254</v>
      </c>
      <c r="N1772" s="122">
        <v>0.08000000000000007</v>
      </c>
      <c r="O1772" s="122"/>
      <c r="P1772" s="119">
        <f t="shared" si="6"/>
        <v>0</v>
      </c>
      <c r="Q1772" s="124"/>
      <c r="R1772" s="124"/>
      <c r="S1772" s="124"/>
      <c r="T1772" s="125"/>
      <c r="U1772" s="126" t="s">
        <v>697</v>
      </c>
      <c r="V1772" s="127" t="s">
        <v>492</v>
      </c>
      <c r="W1772" s="129" t="str">
        <f t="shared" si="7"/>
        <v>Hao hụt</v>
      </c>
      <c r="X1772" s="129" t="str">
        <f t="shared" si="73"/>
        <v/>
      </c>
      <c r="Y1772" s="154" t="s">
        <v>499</v>
      </c>
      <c r="Z1772" s="131" t="s">
        <v>3828</v>
      </c>
      <c r="AA1772" s="124"/>
      <c r="AB1772" s="132"/>
      <c r="AC1772" s="133"/>
      <c r="AD1772" s="134"/>
      <c r="AE1772" s="133"/>
      <c r="AF1772" s="135" t="str">
        <f t="array" ref="AF1772">xlookup($E:$E,'CLV2'!$A:$A,'CLV2'!E:E)</f>
        <v>2.FRUITS</v>
      </c>
      <c r="AG1772" s="135" t="str">
        <f t="shared" si="10"/>
        <v>KG</v>
      </c>
      <c r="AH1772" s="136">
        <f t="shared" si="11"/>
        <v>0.02580645161</v>
      </c>
      <c r="AI1772" s="137" t="str">
        <f t="array" ref="AI1772">XLOOKUP(E1772,'Đơn giá'!A:A,'Đơn giá'!D:D)</f>
        <v>#N/A</v>
      </c>
      <c r="AJ1772" s="138" t="str">
        <f t="shared" si="12"/>
        <v>#N/A</v>
      </c>
      <c r="AK1772" s="138" t="str">
        <f t="shared" si="13"/>
        <v>#N/A</v>
      </c>
      <c r="AL1772" s="138">
        <f t="shared" si="14"/>
        <v>0</v>
      </c>
      <c r="AM1772" s="138" t="str">
        <f t="shared" si="15"/>
        <v>#N/A</v>
      </c>
      <c r="AN1772" s="138">
        <f t="shared" si="16"/>
        <v>0</v>
      </c>
      <c r="AO1772" s="139" t="str">
        <f t="array" ref="AO1772">XLOOKUP($D:$D,'DS ST'!$J:$J,'DS ST'!K:K)</f>
        <v>SC002196 - Phạm Hữu Chương</v>
      </c>
      <c r="AP1772" s="139" t="str">
        <f t="array" ref="AP1772">XLOOKUP($D:$D,'DS ST'!$J:$J,'DS ST'!L:L)</f>
        <v>Nguyễn Thị Cà</v>
      </c>
      <c r="AQ1772" s="139" t="str">
        <f t="array" ref="AQ1772">XLOOKUP($D:$D,'DS ST'!$J:$J,'DS ST'!M:M)</f>
        <v>HCM 020</v>
      </c>
      <c r="AR1772" s="140"/>
      <c r="AS1772" s="140"/>
      <c r="AT1772" s="135" t="str">
        <f t="array" ref="AT1772">xlookup($E:$E,'CLV2'!$A:$A,'CLV2'!$F:$F)</f>
        <v>3.LOCAL FRUITS</v>
      </c>
      <c r="AU1772" s="135" t="str">
        <f t="array" ref="AU1772">xlookup($E:$E,'CLV2'!$A:$A,'CLV2'!$G:$G)</f>
        <v>4.Bơ</v>
      </c>
      <c r="AV1772" s="142"/>
      <c r="AW1772" s="143"/>
      <c r="AX1772" s="144"/>
    </row>
    <row r="1773" ht="22.5" customHeight="1">
      <c r="A1773" s="113"/>
      <c r="B1773" s="114">
        <v>46237.0</v>
      </c>
      <c r="C1773" s="115" t="s">
        <v>1068</v>
      </c>
      <c r="D1773" s="116" t="str">
        <f>VLOOKUP(C1773,'DS ST'!A:B,2,0)</f>
        <v>NKM</v>
      </c>
      <c r="E1773" s="117">
        <v>11365.0</v>
      </c>
      <c r="F1773" s="115" t="s">
        <v>1294</v>
      </c>
      <c r="G1773" s="115" t="s">
        <v>116</v>
      </c>
      <c r="H1773" s="118">
        <v>2.0</v>
      </c>
      <c r="I1773" s="118">
        <v>1.0</v>
      </c>
      <c r="J1773" s="119">
        <f t="shared" si="4"/>
        <v>1</v>
      </c>
      <c r="K1773" s="115" t="s">
        <v>6255</v>
      </c>
      <c r="L1773" s="121" t="str">
        <f t="shared" si="5"/>
        <v>PT160842211365</v>
      </c>
      <c r="M1773" s="219" t="s">
        <v>6256</v>
      </c>
      <c r="N1773" s="122"/>
      <c r="O1773" s="122"/>
      <c r="P1773" s="119">
        <f t="shared" si="6"/>
        <v>1</v>
      </c>
      <c r="Q1773" s="124"/>
      <c r="R1773" s="124"/>
      <c r="S1773" s="124"/>
      <c r="T1773" s="125"/>
      <c r="U1773" s="126" t="s">
        <v>697</v>
      </c>
      <c r="V1773" s="127" t="s">
        <v>1500</v>
      </c>
      <c r="W1773" s="129" t="str">
        <f t="shared" si="7"/>
        <v/>
      </c>
      <c r="X1773" s="129" t="str">
        <f t="shared" si="73"/>
        <v/>
      </c>
      <c r="Y1773" s="130" t="str">
        <f>IF(N(P1773)&lt;=0,"",IF(OR(T1773="Hình KDB",T1773="Hình tele",ISNUMBER(SEARCH("Hình KDB",T1773)),ISNUMBER(SEARCH("Hình tele",T1773)),ISNUMBER(SEARCH("sai code",T1773)),ISNUMBER(SEARCH("Thiếu kiện",U1773))),"Kho rau",IF(AND(T1773&lt;&gt;"Hình KDB",T1773&lt;&gt;"Hình tele"),"Chưa xác định",IF(N(O1773)&gt;0,IF(OR(T1773="Hình KDB",T1773="Hình tele",ISNUMBER(SEARCH("Hình KDB",T1773)),ISNUMBER(SEARCH("Hình tele",T1773)),ISNUMBER(SEARCH("sai code",T1773)),ISNUMBER(SEARCH("Thiếu kiện",U1773))),"Kho rau","Chưa xác định"),IF(OR(T1773="Hình KDB",T1773="Hình tele",ISNUMBER(SEARCH("Hình KDB",T1773)),ISNUMBER(SEARCH("Hình tele",T1773)),ISNUMBER(SEARCH("sai code",T1773)),ISNUMBER(SEARCH("Thiếu kiện",U1773))),"Kho rau",IF(V1773="Chưa xác định","Chưa xác định",IF(OR(V1773="DC giao thiếu",V1773="TX giao thiếu kiện",V1773="Hàng không đạt CL"),"Kho rau","")))))))</f>
        <v>Chưa xác định</v>
      </c>
      <c r="Z1773" s="131" t="s">
        <v>3828</v>
      </c>
      <c r="AA1773" s="124"/>
      <c r="AB1773" s="132"/>
      <c r="AC1773" s="133"/>
      <c r="AD1773" s="134"/>
      <c r="AE1773" s="133"/>
      <c r="AF1773" s="135" t="str">
        <f t="array" ref="AF1773">xlookup($E:$E,'CLV2'!$A:$A,'CLV2'!E:E)</f>
        <v>2.VEGETABLES</v>
      </c>
      <c r="AG1773" s="135" t="str">
        <f t="shared" si="10"/>
        <v>Pack</v>
      </c>
      <c r="AH1773" s="136">
        <f t="shared" si="11"/>
        <v>0.5</v>
      </c>
      <c r="AI1773" s="137">
        <f t="array" ref="AI1773">XLOOKUP(E1773,'Đơn giá'!A:A,'Đơn giá'!D:D)</f>
        <v>11000</v>
      </c>
      <c r="AJ1773" s="138">
        <f t="shared" si="12"/>
        <v>11000</v>
      </c>
      <c r="AK1773" s="138">
        <f t="shared" si="13"/>
        <v>0</v>
      </c>
      <c r="AL1773" s="138">
        <f t="shared" si="14"/>
        <v>0</v>
      </c>
      <c r="AM1773" s="138">
        <f t="shared" si="15"/>
        <v>0</v>
      </c>
      <c r="AN1773" s="138">
        <f t="shared" si="16"/>
        <v>11000</v>
      </c>
      <c r="AO1773" s="139" t="str">
        <f t="array" ref="AO1773">XLOOKUP($D:$D,'DS ST'!$J:$J,'DS ST'!K:K)</f>
        <v>SC006189 - Huỳnh Ngọc Phương</v>
      </c>
      <c r="AP1773" s="139" t="str">
        <f t="array" ref="AP1773">XLOOKUP($D:$D,'DS ST'!$J:$J,'DS ST'!L:L)</f>
        <v>Nguyễn Thị Cà</v>
      </c>
      <c r="AQ1773" s="139" t="str">
        <f t="array" ref="AQ1773">XLOOKUP($D:$D,'DS ST'!$J:$J,'DS ST'!M:M)</f>
        <v>HCM 033</v>
      </c>
      <c r="AR1773" s="140"/>
      <c r="AS1773" s="140"/>
      <c r="AT1773" s="135" t="str">
        <f t="array" ref="AT1773">xlookup($E:$E,'CLV2'!$A:$A,'CLV2'!$F:$F)</f>
        <v>3.FRUIT VEGGIES</v>
      </c>
      <c r="AU1773" s="135" t="str">
        <f t="array" ref="AU1773">xlookup($E:$E,'CLV2'!$A:$A,'CLV2'!$G:$G)</f>
        <v>4.Bắp, Đậu</v>
      </c>
      <c r="AV1773" s="142"/>
      <c r="AW1773" s="143"/>
      <c r="AX1773" s="144"/>
    </row>
    <row r="1774" ht="22.5" customHeight="1">
      <c r="A1774" s="113"/>
      <c r="B1774" s="114">
        <v>46237.0</v>
      </c>
      <c r="C1774" s="115" t="s">
        <v>1068</v>
      </c>
      <c r="D1774" s="116" t="str">
        <f>VLOOKUP(C1774,'DS ST'!A:B,2,0)</f>
        <v>NKM</v>
      </c>
      <c r="E1774" s="117">
        <v>1100917.0</v>
      </c>
      <c r="F1774" s="115" t="s">
        <v>928</v>
      </c>
      <c r="G1774" s="115" t="s">
        <v>104</v>
      </c>
      <c r="H1774" s="118">
        <v>8.0</v>
      </c>
      <c r="I1774" s="118">
        <v>7.94</v>
      </c>
      <c r="J1774" s="119">
        <f t="shared" si="4"/>
        <v>0.06</v>
      </c>
      <c r="K1774" s="115" t="s">
        <v>6255</v>
      </c>
      <c r="L1774" s="121" t="str">
        <f t="shared" si="5"/>
        <v>PT16084221100917</v>
      </c>
      <c r="M1774" s="219" t="s">
        <v>6256</v>
      </c>
      <c r="N1774" s="122">
        <v>0.05999999999999961</v>
      </c>
      <c r="O1774" s="122"/>
      <c r="P1774" s="119">
        <f t="shared" si="6"/>
        <v>0</v>
      </c>
      <c r="Q1774" s="124"/>
      <c r="R1774" s="124"/>
      <c r="S1774" s="124"/>
      <c r="T1774" s="125"/>
      <c r="U1774" s="126" t="s">
        <v>697</v>
      </c>
      <c r="V1774" s="127" t="s">
        <v>492</v>
      </c>
      <c r="W1774" s="129" t="str">
        <f t="shared" si="7"/>
        <v>Hao hụt</v>
      </c>
      <c r="X1774" s="129" t="str">
        <f t="shared" si="73"/>
        <v/>
      </c>
      <c r="Y1774" s="154" t="s">
        <v>499</v>
      </c>
      <c r="Z1774" s="131" t="s">
        <v>3828</v>
      </c>
      <c r="AA1774" s="124"/>
      <c r="AB1774" s="132"/>
      <c r="AC1774" s="133"/>
      <c r="AD1774" s="134"/>
      <c r="AE1774" s="133"/>
      <c r="AF1774" s="135" t="str">
        <f t="array" ref="AF1774">xlookup($E:$E,'CLV2'!$A:$A,'CLV2'!E:E)</f>
        <v>2.VEGETABLES</v>
      </c>
      <c r="AG1774" s="135" t="str">
        <f t="shared" si="10"/>
        <v>KG</v>
      </c>
      <c r="AH1774" s="136">
        <f t="shared" si="11"/>
        <v>0.0075</v>
      </c>
      <c r="AI1774" s="137">
        <f t="array" ref="AI1774">XLOOKUP(E1774,'Đơn giá'!A:A,'Đơn giá'!D:D)</f>
        <v>24500</v>
      </c>
      <c r="AJ1774" s="138">
        <f t="shared" si="12"/>
        <v>1470</v>
      </c>
      <c r="AK1774" s="138">
        <f t="shared" si="13"/>
        <v>1470</v>
      </c>
      <c r="AL1774" s="138">
        <f t="shared" si="14"/>
        <v>0</v>
      </c>
      <c r="AM1774" s="138">
        <f t="shared" si="15"/>
        <v>0</v>
      </c>
      <c r="AN1774" s="138">
        <f t="shared" si="16"/>
        <v>0</v>
      </c>
      <c r="AO1774" s="139" t="str">
        <f t="array" ref="AO1774">XLOOKUP($D:$D,'DS ST'!$J:$J,'DS ST'!K:K)</f>
        <v>SC006189 - Huỳnh Ngọc Phương</v>
      </c>
      <c r="AP1774" s="139" t="str">
        <f t="array" ref="AP1774">XLOOKUP($D:$D,'DS ST'!$J:$J,'DS ST'!L:L)</f>
        <v>Nguyễn Thị Cà</v>
      </c>
      <c r="AQ1774" s="139" t="str">
        <f t="array" ref="AQ1774">XLOOKUP($D:$D,'DS ST'!$J:$J,'DS ST'!M:M)</f>
        <v>HCM 033</v>
      </c>
      <c r="AR1774" s="140"/>
      <c r="AS1774" s="140"/>
      <c r="AT1774" s="135" t="str">
        <f t="array" ref="AT1774">xlookup($E:$E,'CLV2'!$A:$A,'CLV2'!$F:$F)</f>
        <v>3.FRUIT VEGGIES</v>
      </c>
      <c r="AU1774" s="135" t="str">
        <f t="array" ref="AU1774">xlookup($E:$E,'CLV2'!$A:$A,'CLV2'!$G:$G)</f>
        <v>4.Bầu, Bí, Mướp</v>
      </c>
      <c r="AV1774" s="142"/>
      <c r="AW1774" s="143"/>
      <c r="AX1774" s="144"/>
    </row>
    <row r="1775" ht="22.5" customHeight="1">
      <c r="A1775" s="113"/>
      <c r="B1775" s="114">
        <v>46237.0</v>
      </c>
      <c r="C1775" s="115" t="s">
        <v>1068</v>
      </c>
      <c r="D1775" s="116" t="str">
        <f>VLOOKUP(C1775,'DS ST'!A:B,2,0)</f>
        <v>NKM</v>
      </c>
      <c r="E1775" s="117">
        <v>1101055.0</v>
      </c>
      <c r="F1775" s="115" t="s">
        <v>996</v>
      </c>
      <c r="G1775" s="115" t="s">
        <v>104</v>
      </c>
      <c r="H1775" s="118">
        <v>3.0</v>
      </c>
      <c r="I1775" s="118">
        <v>2.95</v>
      </c>
      <c r="J1775" s="119">
        <f t="shared" si="4"/>
        <v>0.05</v>
      </c>
      <c r="K1775" s="115" t="s">
        <v>6255</v>
      </c>
      <c r="L1775" s="121" t="str">
        <f t="shared" si="5"/>
        <v>PT16084221101055</v>
      </c>
      <c r="M1775" s="219" t="s">
        <v>6256</v>
      </c>
      <c r="N1775" s="122">
        <v>0.04999999999999982</v>
      </c>
      <c r="O1775" s="122"/>
      <c r="P1775" s="119">
        <f t="shared" si="6"/>
        <v>0</v>
      </c>
      <c r="Q1775" s="124"/>
      <c r="R1775" s="124"/>
      <c r="S1775" s="124"/>
      <c r="T1775" s="125"/>
      <c r="U1775" s="126" t="s">
        <v>697</v>
      </c>
      <c r="V1775" s="127" t="s">
        <v>492</v>
      </c>
      <c r="W1775" s="129" t="str">
        <f t="shared" si="7"/>
        <v>Hao hụt</v>
      </c>
      <c r="X1775" s="129" t="str">
        <f t="shared" si="73"/>
        <v/>
      </c>
      <c r="Y1775" s="154" t="s">
        <v>499</v>
      </c>
      <c r="Z1775" s="131" t="s">
        <v>3828</v>
      </c>
      <c r="AA1775" s="124"/>
      <c r="AB1775" s="132"/>
      <c r="AC1775" s="133"/>
      <c r="AD1775" s="134"/>
      <c r="AE1775" s="133"/>
      <c r="AF1775" s="135" t="str">
        <f t="array" ref="AF1775">xlookup($E:$E,'CLV2'!$A:$A,'CLV2'!E:E)</f>
        <v>2.FRUITS</v>
      </c>
      <c r="AG1775" s="135" t="str">
        <f t="shared" si="10"/>
        <v>KG</v>
      </c>
      <c r="AH1775" s="136">
        <f t="shared" si="11"/>
        <v>0.01666666667</v>
      </c>
      <c r="AI1775" s="137">
        <f t="array" ref="AI1775">XLOOKUP(E1775,'Đơn giá'!A:A,'Đơn giá'!D:D)</f>
        <v>30000</v>
      </c>
      <c r="AJ1775" s="138">
        <f t="shared" si="12"/>
        <v>1500</v>
      </c>
      <c r="AK1775" s="138">
        <f t="shared" si="13"/>
        <v>1500</v>
      </c>
      <c r="AL1775" s="138">
        <f t="shared" si="14"/>
        <v>0</v>
      </c>
      <c r="AM1775" s="138">
        <f t="shared" si="15"/>
        <v>0</v>
      </c>
      <c r="AN1775" s="138">
        <f t="shared" si="16"/>
        <v>0</v>
      </c>
      <c r="AO1775" s="139" t="str">
        <f t="array" ref="AO1775">XLOOKUP($D:$D,'DS ST'!$J:$J,'DS ST'!K:K)</f>
        <v>SC006189 - Huỳnh Ngọc Phương</v>
      </c>
      <c r="AP1775" s="139" t="str">
        <f t="array" ref="AP1775">XLOOKUP($D:$D,'DS ST'!$J:$J,'DS ST'!L:L)</f>
        <v>Nguyễn Thị Cà</v>
      </c>
      <c r="AQ1775" s="139" t="str">
        <f t="array" ref="AQ1775">XLOOKUP($D:$D,'DS ST'!$J:$J,'DS ST'!M:M)</f>
        <v>HCM 033</v>
      </c>
      <c r="AR1775" s="140"/>
      <c r="AS1775" s="140"/>
      <c r="AT1775" s="135" t="str">
        <f t="array" ref="AT1775">xlookup($E:$E,'CLV2'!$A:$A,'CLV2'!$F:$F)</f>
        <v>3.LOCAL FRUITS</v>
      </c>
      <c r="AU1775" s="135" t="str">
        <f t="array" ref="AU1775">xlookup($E:$E,'CLV2'!$A:$A,'CLV2'!$G:$G)</f>
        <v>4.Trái Cây Đa Dạng</v>
      </c>
      <c r="AV1775" s="142"/>
      <c r="AW1775" s="143"/>
      <c r="AX1775" s="144"/>
    </row>
    <row r="1776" ht="22.5" customHeight="1">
      <c r="A1776" s="113"/>
      <c r="B1776" s="114">
        <v>46237.0</v>
      </c>
      <c r="C1776" s="115" t="s">
        <v>1068</v>
      </c>
      <c r="D1776" s="116" t="str">
        <f>VLOOKUP(C1776,'DS ST'!A:B,2,0)</f>
        <v>NKM</v>
      </c>
      <c r="E1776" s="117">
        <v>1101062.0</v>
      </c>
      <c r="F1776" s="115" t="s">
        <v>103</v>
      </c>
      <c r="G1776" s="115" t="s">
        <v>104</v>
      </c>
      <c r="H1776" s="118">
        <v>10.0</v>
      </c>
      <c r="I1776" s="118">
        <v>9.92</v>
      </c>
      <c r="J1776" s="119">
        <f t="shared" si="4"/>
        <v>0.08</v>
      </c>
      <c r="K1776" s="115" t="s">
        <v>6255</v>
      </c>
      <c r="L1776" s="121" t="str">
        <f t="shared" si="5"/>
        <v>PT16084221101062</v>
      </c>
      <c r="M1776" s="219" t="s">
        <v>6256</v>
      </c>
      <c r="N1776" s="122">
        <v>0.08000000000000007</v>
      </c>
      <c r="O1776" s="122"/>
      <c r="P1776" s="119">
        <f t="shared" si="6"/>
        <v>0</v>
      </c>
      <c r="Q1776" s="124"/>
      <c r="R1776" s="124"/>
      <c r="S1776" s="124"/>
      <c r="T1776" s="125"/>
      <c r="U1776" s="126" t="s">
        <v>697</v>
      </c>
      <c r="V1776" s="127" t="s">
        <v>492</v>
      </c>
      <c r="W1776" s="129" t="str">
        <f t="shared" si="7"/>
        <v>Hao hụt</v>
      </c>
      <c r="X1776" s="129" t="str">
        <f t="shared" si="73"/>
        <v/>
      </c>
      <c r="Y1776" s="154" t="s">
        <v>499</v>
      </c>
      <c r="Z1776" s="131" t="s">
        <v>3828</v>
      </c>
      <c r="AA1776" s="124"/>
      <c r="AB1776" s="132"/>
      <c r="AC1776" s="133"/>
      <c r="AD1776" s="134"/>
      <c r="AE1776" s="133"/>
      <c r="AF1776" s="135" t="str">
        <f t="array" ref="AF1776">xlookup($E:$E,'CLV2'!$A:$A,'CLV2'!E:E)</f>
        <v>2.FRUITS</v>
      </c>
      <c r="AG1776" s="135" t="str">
        <f t="shared" si="10"/>
        <v>KG</v>
      </c>
      <c r="AH1776" s="136">
        <f t="shared" si="11"/>
        <v>0.008</v>
      </c>
      <c r="AI1776" s="137">
        <f t="array" ref="AI1776">XLOOKUP(E1776,'Đơn giá'!A:A,'Đơn giá'!D:D)</f>
        <v>23000</v>
      </c>
      <c r="AJ1776" s="138">
        <f t="shared" si="12"/>
        <v>1840</v>
      </c>
      <c r="AK1776" s="138">
        <f t="shared" si="13"/>
        <v>1840</v>
      </c>
      <c r="AL1776" s="138">
        <f t="shared" si="14"/>
        <v>0</v>
      </c>
      <c r="AM1776" s="138">
        <f t="shared" si="15"/>
        <v>0</v>
      </c>
      <c r="AN1776" s="138">
        <f t="shared" si="16"/>
        <v>0</v>
      </c>
      <c r="AO1776" s="139" t="str">
        <f t="array" ref="AO1776">XLOOKUP($D:$D,'DS ST'!$J:$J,'DS ST'!K:K)</f>
        <v>SC006189 - Huỳnh Ngọc Phương</v>
      </c>
      <c r="AP1776" s="139" t="str">
        <f t="array" ref="AP1776">XLOOKUP($D:$D,'DS ST'!$J:$J,'DS ST'!L:L)</f>
        <v>Nguyễn Thị Cà</v>
      </c>
      <c r="AQ1776" s="139" t="str">
        <f t="array" ref="AQ1776">XLOOKUP($D:$D,'DS ST'!$J:$J,'DS ST'!M:M)</f>
        <v>HCM 033</v>
      </c>
      <c r="AR1776" s="140"/>
      <c r="AS1776" s="140"/>
      <c r="AT1776" s="135" t="str">
        <f t="array" ref="AT1776">xlookup($E:$E,'CLV2'!$A:$A,'CLV2'!$F:$F)</f>
        <v>3.LOCAL FRUITS</v>
      </c>
      <c r="AU1776" s="135" t="str">
        <f t="array" ref="AU1776">xlookup($E:$E,'CLV2'!$A:$A,'CLV2'!$G:$G)</f>
        <v>4.Chuối</v>
      </c>
      <c r="AV1776" s="142"/>
      <c r="AW1776" s="143"/>
      <c r="AX1776" s="144"/>
    </row>
    <row r="1777" ht="22.5" customHeight="1">
      <c r="A1777" s="113"/>
      <c r="B1777" s="114">
        <v>46237.0</v>
      </c>
      <c r="C1777" s="115" t="s">
        <v>890</v>
      </c>
      <c r="D1777" s="116" t="str">
        <f>VLOOKUP(C1777,'DS ST'!A:B,2,0)</f>
        <v>DQH</v>
      </c>
      <c r="E1777" s="117">
        <v>1100917.0</v>
      </c>
      <c r="F1777" s="115" t="s">
        <v>928</v>
      </c>
      <c r="G1777" s="115" t="s">
        <v>104</v>
      </c>
      <c r="H1777" s="118">
        <v>5.7</v>
      </c>
      <c r="I1777" s="118">
        <v>5.68</v>
      </c>
      <c r="J1777" s="119">
        <f t="shared" si="4"/>
        <v>0.02</v>
      </c>
      <c r="K1777" s="115" t="s">
        <v>6257</v>
      </c>
      <c r="L1777" s="121" t="str">
        <f t="shared" si="5"/>
        <v>PT16084211100917</v>
      </c>
      <c r="M1777" s="219" t="s">
        <v>6258</v>
      </c>
      <c r="N1777" s="122">
        <v>0.020000000000000462</v>
      </c>
      <c r="O1777" s="122"/>
      <c r="P1777" s="119">
        <f t="shared" si="6"/>
        <v>0</v>
      </c>
      <c r="Q1777" s="124"/>
      <c r="R1777" s="124"/>
      <c r="S1777" s="124"/>
      <c r="T1777" s="125"/>
      <c r="U1777" s="126" t="s">
        <v>697</v>
      </c>
      <c r="V1777" s="127" t="s">
        <v>492</v>
      </c>
      <c r="W1777" s="129" t="str">
        <f t="shared" si="7"/>
        <v>Hao hụt</v>
      </c>
      <c r="X1777" s="129" t="str">
        <f t="shared" si="73"/>
        <v/>
      </c>
      <c r="Y1777" s="154" t="s">
        <v>499</v>
      </c>
      <c r="Z1777" s="131" t="s">
        <v>3828</v>
      </c>
      <c r="AA1777" s="124"/>
      <c r="AB1777" s="132"/>
      <c r="AC1777" s="133"/>
      <c r="AD1777" s="134"/>
      <c r="AE1777" s="133"/>
      <c r="AF1777" s="135" t="str">
        <f t="array" ref="AF1777">xlookup($E:$E,'CLV2'!$A:$A,'CLV2'!E:E)</f>
        <v>2.VEGETABLES</v>
      </c>
      <c r="AG1777" s="135" t="str">
        <f t="shared" si="10"/>
        <v>KG</v>
      </c>
      <c r="AH1777" s="136">
        <f t="shared" si="11"/>
        <v>0.00350877193</v>
      </c>
      <c r="AI1777" s="137">
        <f t="array" ref="AI1777">XLOOKUP(E1777,'Đơn giá'!A:A,'Đơn giá'!D:D)</f>
        <v>24500</v>
      </c>
      <c r="AJ1777" s="138">
        <f t="shared" si="12"/>
        <v>490</v>
      </c>
      <c r="AK1777" s="138">
        <f t="shared" si="13"/>
        <v>490</v>
      </c>
      <c r="AL1777" s="138">
        <f t="shared" si="14"/>
        <v>0</v>
      </c>
      <c r="AM1777" s="138">
        <f t="shared" si="15"/>
        <v>0</v>
      </c>
      <c r="AN1777" s="138">
        <f t="shared" si="16"/>
        <v>0</v>
      </c>
      <c r="AO1777" s="139" t="str">
        <f t="array" ref="AO1777">XLOOKUP($D:$D,'DS ST'!$J:$J,'DS ST'!K:K)</f>
        <v>SC006189 - Huỳnh Ngọc Phương</v>
      </c>
      <c r="AP1777" s="139" t="str">
        <f t="array" ref="AP1777">XLOOKUP($D:$D,'DS ST'!$J:$J,'DS ST'!L:L)</f>
        <v>Nguyễn Thị Cà</v>
      </c>
      <c r="AQ1777" s="139" t="str">
        <f t="array" ref="AQ1777">XLOOKUP($D:$D,'DS ST'!$J:$J,'DS ST'!M:M)</f>
        <v>HCM 033</v>
      </c>
      <c r="AR1777" s="140"/>
      <c r="AS1777" s="140"/>
      <c r="AT1777" s="135" t="str">
        <f t="array" ref="AT1777">xlookup($E:$E,'CLV2'!$A:$A,'CLV2'!$F:$F)</f>
        <v>3.FRUIT VEGGIES</v>
      </c>
      <c r="AU1777" s="135" t="str">
        <f t="array" ref="AU1777">xlookup($E:$E,'CLV2'!$A:$A,'CLV2'!$G:$G)</f>
        <v>4.Bầu, Bí, Mướp</v>
      </c>
      <c r="AV1777" s="142"/>
      <c r="AW1777" s="143"/>
      <c r="AX1777" s="144"/>
    </row>
    <row r="1778" ht="22.5" customHeight="1">
      <c r="A1778" s="113"/>
      <c r="B1778" s="114">
        <v>46237.0</v>
      </c>
      <c r="C1778" s="115" t="s">
        <v>890</v>
      </c>
      <c r="D1778" s="116" t="str">
        <f>VLOOKUP(C1778,'DS ST'!A:B,2,0)</f>
        <v>DQH</v>
      </c>
      <c r="E1778" s="117">
        <v>1101079.0</v>
      </c>
      <c r="F1778" s="115" t="s">
        <v>2047</v>
      </c>
      <c r="G1778" s="115" t="s">
        <v>104</v>
      </c>
      <c r="H1778" s="118">
        <v>3.1</v>
      </c>
      <c r="I1778" s="118">
        <v>3.0</v>
      </c>
      <c r="J1778" s="119">
        <f t="shared" si="4"/>
        <v>0.1</v>
      </c>
      <c r="K1778" s="115" t="s">
        <v>6257</v>
      </c>
      <c r="L1778" s="121" t="str">
        <f t="shared" si="5"/>
        <v>PT16084211101079</v>
      </c>
      <c r="M1778" s="219" t="s">
        <v>6258</v>
      </c>
      <c r="N1778" s="122">
        <v>0.10000000000000009</v>
      </c>
      <c r="O1778" s="122"/>
      <c r="P1778" s="119">
        <f t="shared" si="6"/>
        <v>0</v>
      </c>
      <c r="Q1778" s="124"/>
      <c r="R1778" s="124"/>
      <c r="S1778" s="124"/>
      <c r="T1778" s="125"/>
      <c r="U1778" s="126" t="s">
        <v>697</v>
      </c>
      <c r="V1778" s="127" t="s">
        <v>492</v>
      </c>
      <c r="W1778" s="129" t="str">
        <f t="shared" si="7"/>
        <v>Hao hụt</v>
      </c>
      <c r="X1778" s="129" t="str">
        <f t="shared" si="73"/>
        <v/>
      </c>
      <c r="Y1778" s="154" t="s">
        <v>499</v>
      </c>
      <c r="Z1778" s="131" t="s">
        <v>3828</v>
      </c>
      <c r="AA1778" s="124"/>
      <c r="AB1778" s="132"/>
      <c r="AC1778" s="133"/>
      <c r="AD1778" s="134"/>
      <c r="AE1778" s="133"/>
      <c r="AF1778" s="135" t="str">
        <f t="array" ref="AF1778">xlookup($E:$E,'CLV2'!$A:$A,'CLV2'!E:E)</f>
        <v>2.FRUITS</v>
      </c>
      <c r="AG1778" s="135" t="str">
        <f t="shared" si="10"/>
        <v>KG</v>
      </c>
      <c r="AH1778" s="136">
        <f t="shared" si="11"/>
        <v>0.03225806452</v>
      </c>
      <c r="AI1778" s="137">
        <f t="array" ref="AI1778">XLOOKUP(E1778,'Đơn giá'!A:A,'Đơn giá'!D:D)</f>
        <v>69416</v>
      </c>
      <c r="AJ1778" s="138">
        <f t="shared" si="12"/>
        <v>6941.6</v>
      </c>
      <c r="AK1778" s="138">
        <f t="shared" si="13"/>
        <v>6941.6</v>
      </c>
      <c r="AL1778" s="138">
        <f t="shared" si="14"/>
        <v>0</v>
      </c>
      <c r="AM1778" s="138">
        <f t="shared" si="15"/>
        <v>0</v>
      </c>
      <c r="AN1778" s="138">
        <f t="shared" si="16"/>
        <v>0</v>
      </c>
      <c r="AO1778" s="139" t="str">
        <f t="array" ref="AO1778">XLOOKUP($D:$D,'DS ST'!$J:$J,'DS ST'!K:K)</f>
        <v>SC006189 - Huỳnh Ngọc Phương</v>
      </c>
      <c r="AP1778" s="139" t="str">
        <f t="array" ref="AP1778">XLOOKUP($D:$D,'DS ST'!$J:$J,'DS ST'!L:L)</f>
        <v>Nguyễn Thị Cà</v>
      </c>
      <c r="AQ1778" s="139" t="str">
        <f t="array" ref="AQ1778">XLOOKUP($D:$D,'DS ST'!$J:$J,'DS ST'!M:M)</f>
        <v>HCM 033</v>
      </c>
      <c r="AR1778" s="140"/>
      <c r="AS1778" s="140"/>
      <c r="AT1778" s="135" t="str">
        <f t="array" ref="AT1778">xlookup($E:$E,'CLV2'!$A:$A,'CLV2'!$F:$F)</f>
        <v>3.LOCAL FRUITS</v>
      </c>
      <c r="AU1778" s="135" t="str">
        <f t="array" ref="AU1778">xlookup($E:$E,'CLV2'!$A:$A,'CLV2'!$G:$G)</f>
        <v>4.Bơ</v>
      </c>
      <c r="AV1778" s="142"/>
      <c r="AW1778" s="143"/>
      <c r="AX1778" s="144"/>
    </row>
    <row r="1779" ht="22.5" customHeight="1">
      <c r="A1779" s="113"/>
      <c r="B1779" s="114">
        <v>46237.0</v>
      </c>
      <c r="C1779" s="115" t="s">
        <v>890</v>
      </c>
      <c r="D1779" s="116" t="str">
        <f>VLOOKUP(C1779,'DS ST'!A:B,2,0)</f>
        <v>DQH</v>
      </c>
      <c r="E1779" s="117">
        <v>1101318.0</v>
      </c>
      <c r="F1779" s="115" t="s">
        <v>1036</v>
      </c>
      <c r="G1779" s="115" t="s">
        <v>104</v>
      </c>
      <c r="H1779" s="118">
        <v>4.1</v>
      </c>
      <c r="I1779" s="118">
        <v>4.04</v>
      </c>
      <c r="J1779" s="119">
        <f t="shared" si="4"/>
        <v>0.06</v>
      </c>
      <c r="K1779" s="115" t="s">
        <v>6257</v>
      </c>
      <c r="L1779" s="121" t="str">
        <f t="shared" si="5"/>
        <v>PT16084211101318</v>
      </c>
      <c r="M1779" s="219" t="s">
        <v>6258</v>
      </c>
      <c r="N1779" s="122">
        <v>0.05999999999999961</v>
      </c>
      <c r="O1779" s="122"/>
      <c r="P1779" s="119">
        <f t="shared" si="6"/>
        <v>0</v>
      </c>
      <c r="Q1779" s="124"/>
      <c r="R1779" s="124"/>
      <c r="S1779" s="124"/>
      <c r="T1779" s="125"/>
      <c r="U1779" s="126" t="s">
        <v>697</v>
      </c>
      <c r="V1779" s="127" t="s">
        <v>492</v>
      </c>
      <c r="W1779" s="129" t="str">
        <f t="shared" si="7"/>
        <v>Hao hụt</v>
      </c>
      <c r="X1779" s="129" t="str">
        <f t="shared" si="73"/>
        <v/>
      </c>
      <c r="Y1779" s="154" t="s">
        <v>499</v>
      </c>
      <c r="Z1779" s="131" t="s">
        <v>3828</v>
      </c>
      <c r="AA1779" s="124"/>
      <c r="AB1779" s="132"/>
      <c r="AC1779" s="133"/>
      <c r="AD1779" s="134"/>
      <c r="AE1779" s="133"/>
      <c r="AF1779" s="135" t="str">
        <f t="array" ref="AF1779">xlookup($E:$E,'CLV2'!$A:$A,'CLV2'!E:E)</f>
        <v>2.FRUITS</v>
      </c>
      <c r="AG1779" s="135" t="str">
        <f t="shared" si="10"/>
        <v>KG</v>
      </c>
      <c r="AH1779" s="136">
        <f t="shared" si="11"/>
        <v>0.01463414634</v>
      </c>
      <c r="AI1779" s="137">
        <f t="array" ref="AI1779">XLOOKUP(E1779,'Đơn giá'!A:A,'Đơn giá'!D:D)</f>
        <v>35000</v>
      </c>
      <c r="AJ1779" s="138">
        <f t="shared" si="12"/>
        <v>2100</v>
      </c>
      <c r="AK1779" s="138">
        <f t="shared" si="13"/>
        <v>2100</v>
      </c>
      <c r="AL1779" s="138">
        <f t="shared" si="14"/>
        <v>0</v>
      </c>
      <c r="AM1779" s="138">
        <f t="shared" si="15"/>
        <v>0</v>
      </c>
      <c r="AN1779" s="138">
        <f t="shared" si="16"/>
        <v>0</v>
      </c>
      <c r="AO1779" s="139" t="str">
        <f t="array" ref="AO1779">XLOOKUP($D:$D,'DS ST'!$J:$J,'DS ST'!K:K)</f>
        <v>SC006189 - Huỳnh Ngọc Phương</v>
      </c>
      <c r="AP1779" s="139" t="str">
        <f t="array" ref="AP1779">XLOOKUP($D:$D,'DS ST'!$J:$J,'DS ST'!L:L)</f>
        <v>Nguyễn Thị Cà</v>
      </c>
      <c r="AQ1779" s="139" t="str">
        <f t="array" ref="AQ1779">XLOOKUP($D:$D,'DS ST'!$J:$J,'DS ST'!M:M)</f>
        <v>HCM 033</v>
      </c>
      <c r="AR1779" s="140"/>
      <c r="AS1779" s="140"/>
      <c r="AT1779" s="135" t="str">
        <f t="array" ref="AT1779">xlookup($E:$E,'CLV2'!$A:$A,'CLV2'!$F:$F)</f>
        <v>3.LOCAL FRUITS</v>
      </c>
      <c r="AU1779" s="135" t="str">
        <f t="array" ref="AU1779">xlookup($E:$E,'CLV2'!$A:$A,'CLV2'!$G:$G)</f>
        <v>4.Mận Roi</v>
      </c>
      <c r="AV1779" s="142"/>
      <c r="AW1779" s="143"/>
      <c r="AX1779" s="144"/>
    </row>
    <row r="1780" ht="22.5" customHeight="1">
      <c r="A1780" s="113"/>
      <c r="B1780" s="114">
        <v>46237.0</v>
      </c>
      <c r="C1780" s="115" t="s">
        <v>890</v>
      </c>
      <c r="D1780" s="116" t="str">
        <f>VLOOKUP(C1780,'DS ST'!A:B,2,0)</f>
        <v>DQH</v>
      </c>
      <c r="E1780" s="117">
        <v>1101366.0</v>
      </c>
      <c r="F1780" s="115" t="s">
        <v>1804</v>
      </c>
      <c r="G1780" s="115" t="s">
        <v>104</v>
      </c>
      <c r="H1780" s="118">
        <v>4.2</v>
      </c>
      <c r="I1780" s="118">
        <v>4.12</v>
      </c>
      <c r="J1780" s="119">
        <f t="shared" si="4"/>
        <v>0.08</v>
      </c>
      <c r="K1780" s="115" t="s">
        <v>6257</v>
      </c>
      <c r="L1780" s="121" t="str">
        <f t="shared" si="5"/>
        <v>PT16084211101366</v>
      </c>
      <c r="M1780" s="219" t="s">
        <v>6258</v>
      </c>
      <c r="N1780" s="122">
        <v>0.08000000000000007</v>
      </c>
      <c r="O1780" s="122"/>
      <c r="P1780" s="119">
        <f t="shared" si="6"/>
        <v>0</v>
      </c>
      <c r="Q1780" s="124"/>
      <c r="R1780" s="124"/>
      <c r="S1780" s="124"/>
      <c r="T1780" s="125"/>
      <c r="U1780" s="126" t="s">
        <v>697</v>
      </c>
      <c r="V1780" s="127" t="s">
        <v>492</v>
      </c>
      <c r="W1780" s="129" t="str">
        <f t="shared" si="7"/>
        <v>Hao hụt</v>
      </c>
      <c r="X1780" s="129" t="str">
        <f t="shared" si="73"/>
        <v/>
      </c>
      <c r="Y1780" s="154" t="s">
        <v>499</v>
      </c>
      <c r="Z1780" s="131" t="s">
        <v>3828</v>
      </c>
      <c r="AA1780" s="124"/>
      <c r="AB1780" s="132"/>
      <c r="AC1780" s="133"/>
      <c r="AD1780" s="134"/>
      <c r="AE1780" s="133"/>
      <c r="AF1780" s="135" t="str">
        <f t="array" ref="AF1780">xlookup($E:$E,'CLV2'!$A:$A,'CLV2'!E:E)</f>
        <v>2.VEGETABLES</v>
      </c>
      <c r="AG1780" s="135" t="str">
        <f t="shared" si="10"/>
        <v>KG</v>
      </c>
      <c r="AH1780" s="136">
        <f t="shared" si="11"/>
        <v>0.01904761905</v>
      </c>
      <c r="AI1780" s="137">
        <f t="array" ref="AI1780">XLOOKUP(E1780,'Đơn giá'!A:A,'Đơn giá'!D:D)</f>
        <v>55000</v>
      </c>
      <c r="AJ1780" s="138">
        <f t="shared" si="12"/>
        <v>4400</v>
      </c>
      <c r="AK1780" s="138">
        <f t="shared" si="13"/>
        <v>4400</v>
      </c>
      <c r="AL1780" s="138">
        <f t="shared" si="14"/>
        <v>0</v>
      </c>
      <c r="AM1780" s="138">
        <f t="shared" si="15"/>
        <v>0</v>
      </c>
      <c r="AN1780" s="138">
        <f t="shared" si="16"/>
        <v>0</v>
      </c>
      <c r="AO1780" s="139" t="str">
        <f t="array" ref="AO1780">XLOOKUP($D:$D,'DS ST'!$J:$J,'DS ST'!K:K)</f>
        <v>SC006189 - Huỳnh Ngọc Phương</v>
      </c>
      <c r="AP1780" s="139" t="str">
        <f t="array" ref="AP1780">XLOOKUP($D:$D,'DS ST'!$J:$J,'DS ST'!L:L)</f>
        <v>Nguyễn Thị Cà</v>
      </c>
      <c r="AQ1780" s="139" t="str">
        <f t="array" ref="AQ1780">XLOOKUP($D:$D,'DS ST'!$J:$J,'DS ST'!M:M)</f>
        <v>HCM 033</v>
      </c>
      <c r="AR1780" s="140"/>
      <c r="AS1780" s="140"/>
      <c r="AT1780" s="135" t="str">
        <f t="array" ref="AT1780">xlookup($E:$E,'CLV2'!$A:$A,'CLV2'!$F:$F)</f>
        <v>3.LEAFY VEGGIES</v>
      </c>
      <c r="AU1780" s="135" t="str">
        <f t="array" ref="AU1780">xlookup($E:$E,'CLV2'!$A:$A,'CLV2'!$G:$G)</f>
        <v>4.Rau Ăn Bông</v>
      </c>
      <c r="AV1780" s="142"/>
      <c r="AW1780" s="143"/>
      <c r="AX1780" s="144"/>
    </row>
    <row r="1781" ht="22.5" customHeight="1">
      <c r="A1781" s="113"/>
      <c r="B1781" s="114">
        <v>46237.0</v>
      </c>
      <c r="C1781" s="115" t="s">
        <v>890</v>
      </c>
      <c r="D1781" s="116" t="str">
        <f>VLOOKUP(C1781,'DS ST'!A:B,2,0)</f>
        <v>DQH</v>
      </c>
      <c r="E1781" s="117">
        <v>1101592.0</v>
      </c>
      <c r="F1781" s="115" t="s">
        <v>1161</v>
      </c>
      <c r="G1781" s="115" t="s">
        <v>104</v>
      </c>
      <c r="H1781" s="118">
        <v>10.6</v>
      </c>
      <c r="I1781" s="118">
        <v>10.42</v>
      </c>
      <c r="J1781" s="119">
        <f t="shared" si="4"/>
        <v>0.18</v>
      </c>
      <c r="K1781" s="115" t="s">
        <v>6257</v>
      </c>
      <c r="L1781" s="121" t="str">
        <f t="shared" si="5"/>
        <v>PT16084211101592</v>
      </c>
      <c r="M1781" s="219" t="s">
        <v>6258</v>
      </c>
      <c r="N1781" s="122">
        <v>0.17999999999999972</v>
      </c>
      <c r="O1781" s="122"/>
      <c r="P1781" s="119">
        <f t="shared" si="6"/>
        <v>0</v>
      </c>
      <c r="Q1781" s="124"/>
      <c r="R1781" s="124"/>
      <c r="S1781" s="124"/>
      <c r="T1781" s="125"/>
      <c r="U1781" s="126" t="s">
        <v>697</v>
      </c>
      <c r="V1781" s="127" t="s">
        <v>492</v>
      </c>
      <c r="W1781" s="129" t="str">
        <f t="shared" si="7"/>
        <v>Hao hụt</v>
      </c>
      <c r="X1781" s="129" t="str">
        <f t="shared" si="73"/>
        <v/>
      </c>
      <c r="Y1781" s="154" t="s">
        <v>499</v>
      </c>
      <c r="Z1781" s="131" t="s">
        <v>3828</v>
      </c>
      <c r="AA1781" s="124"/>
      <c r="AB1781" s="132"/>
      <c r="AC1781" s="133"/>
      <c r="AD1781" s="134"/>
      <c r="AE1781" s="133"/>
      <c r="AF1781" s="135" t="str">
        <f t="array" ref="AF1781">xlookup($E:$E,'CLV2'!$A:$A,'CLV2'!E:E)</f>
        <v>2.FRUITS</v>
      </c>
      <c r="AG1781" s="135" t="str">
        <f t="shared" si="10"/>
        <v>KG</v>
      </c>
      <c r="AH1781" s="136">
        <f t="shared" si="11"/>
        <v>0.01698113208</v>
      </c>
      <c r="AI1781" s="137">
        <f t="array" ref="AI1781">XLOOKUP(E1781,'Đơn giá'!A:A,'Đơn giá'!D:D)</f>
        <v>73000</v>
      </c>
      <c r="AJ1781" s="138">
        <f t="shared" si="12"/>
        <v>13140</v>
      </c>
      <c r="AK1781" s="138">
        <f t="shared" si="13"/>
        <v>13140</v>
      </c>
      <c r="AL1781" s="138">
        <f t="shared" si="14"/>
        <v>0</v>
      </c>
      <c r="AM1781" s="138">
        <f t="shared" si="15"/>
        <v>0</v>
      </c>
      <c r="AN1781" s="138">
        <f t="shared" si="16"/>
        <v>0</v>
      </c>
      <c r="AO1781" s="139" t="str">
        <f t="array" ref="AO1781">XLOOKUP($D:$D,'DS ST'!$J:$J,'DS ST'!K:K)</f>
        <v>SC006189 - Huỳnh Ngọc Phương</v>
      </c>
      <c r="AP1781" s="139" t="str">
        <f t="array" ref="AP1781">XLOOKUP($D:$D,'DS ST'!$J:$J,'DS ST'!L:L)</f>
        <v>Nguyễn Thị Cà</v>
      </c>
      <c r="AQ1781" s="139" t="str">
        <f t="array" ref="AQ1781">XLOOKUP($D:$D,'DS ST'!$J:$J,'DS ST'!M:M)</f>
        <v>HCM 033</v>
      </c>
      <c r="AR1781" s="140"/>
      <c r="AS1781" s="140"/>
      <c r="AT1781" s="135" t="str">
        <f t="array" ref="AT1781">xlookup($E:$E,'CLV2'!$A:$A,'CLV2'!$F:$F)</f>
        <v>3.LOCAL FRUITS</v>
      </c>
      <c r="AU1781" s="135" t="str">
        <f t="array" ref="AU1781">xlookup($E:$E,'CLV2'!$A:$A,'CLV2'!$G:$G)</f>
        <v>4.Sầu Riêng</v>
      </c>
      <c r="AV1781" s="142"/>
      <c r="AW1781" s="143"/>
      <c r="AX1781" s="144"/>
    </row>
    <row r="1782" ht="22.5" customHeight="1">
      <c r="A1782" s="113"/>
      <c r="B1782" s="114">
        <v>46237.0</v>
      </c>
      <c r="C1782" s="115" t="s">
        <v>894</v>
      </c>
      <c r="D1782" s="116" t="str">
        <f>VLOOKUP(C1782,'DS ST'!A:B,2,0)</f>
        <v>DS3</v>
      </c>
      <c r="E1782" s="117">
        <v>11404.0</v>
      </c>
      <c r="F1782" s="115" t="s">
        <v>1304</v>
      </c>
      <c r="G1782" s="115" t="s">
        <v>23</v>
      </c>
      <c r="H1782" s="118">
        <v>10.0</v>
      </c>
      <c r="I1782" s="118">
        <v>9.0</v>
      </c>
      <c r="J1782" s="119">
        <f t="shared" si="4"/>
        <v>1</v>
      </c>
      <c r="K1782" s="115" t="s">
        <v>6259</v>
      </c>
      <c r="L1782" s="121" t="str">
        <f t="shared" si="5"/>
        <v>PT160842011404</v>
      </c>
      <c r="M1782" s="219" t="s">
        <v>6260</v>
      </c>
      <c r="N1782" s="122"/>
      <c r="O1782" s="122"/>
      <c r="P1782" s="119">
        <f t="shared" si="6"/>
        <v>1</v>
      </c>
      <c r="Q1782" s="124"/>
      <c r="R1782" s="124"/>
      <c r="S1782" s="124"/>
      <c r="T1782" s="125"/>
      <c r="U1782" s="126" t="s">
        <v>697</v>
      </c>
      <c r="V1782" s="127" t="s">
        <v>1500</v>
      </c>
      <c r="W1782" s="129" t="str">
        <f t="shared" si="7"/>
        <v/>
      </c>
      <c r="X1782" s="129" t="str">
        <f t="shared" si="73"/>
        <v/>
      </c>
      <c r="Y1782" s="130" t="str">
        <f t="shared" ref="Y1782:Y1783" si="107">IF(N(P1782)&lt;=0,"",IF(OR(T1782="Hình KDB",T1782="Hình tele",ISNUMBER(SEARCH("Hình KDB",T1782)),ISNUMBER(SEARCH("Hình tele",T1782)),ISNUMBER(SEARCH("sai code",T1782)),ISNUMBER(SEARCH("Thiếu kiện",U1782))),"Kho rau",IF(AND(T1782&lt;&gt;"Hình KDB",T1782&lt;&gt;"Hình tele"),"Chưa xác định",IF(N(O1782)&gt;0,IF(OR(T1782="Hình KDB",T1782="Hình tele",ISNUMBER(SEARCH("Hình KDB",T1782)),ISNUMBER(SEARCH("Hình tele",T1782)),ISNUMBER(SEARCH("sai code",T1782)),ISNUMBER(SEARCH("Thiếu kiện",U1782))),"Kho rau","Chưa xác định"),IF(OR(T1782="Hình KDB",T1782="Hình tele",ISNUMBER(SEARCH("Hình KDB",T1782)),ISNUMBER(SEARCH("Hình tele",T1782)),ISNUMBER(SEARCH("sai code",T1782)),ISNUMBER(SEARCH("Thiếu kiện",U1782))),"Kho rau",IF(V1782="Chưa xác định","Chưa xác định",IF(OR(V1782="DC giao thiếu",V1782="TX giao thiếu kiện",V1782="Hàng không đạt CL"),"Kho rau","")))))))</f>
        <v>Chưa xác định</v>
      </c>
      <c r="Z1782" s="131" t="s">
        <v>3828</v>
      </c>
      <c r="AA1782" s="124"/>
      <c r="AB1782" s="132"/>
      <c r="AC1782" s="133"/>
      <c r="AD1782" s="134"/>
      <c r="AE1782" s="133"/>
      <c r="AF1782" s="135" t="str">
        <f t="array" ref="AF1782">xlookup($E:$E,'CLV2'!$A:$A,'CLV2'!E:E)</f>
        <v>2.VEGETABLES</v>
      </c>
      <c r="AG1782" s="135" t="str">
        <f t="shared" si="10"/>
        <v>Pack</v>
      </c>
      <c r="AH1782" s="136">
        <f t="shared" si="11"/>
        <v>0.1</v>
      </c>
      <c r="AI1782" s="137">
        <f t="array" ref="AI1782">XLOOKUP(E1782,'Đơn giá'!A:A,'Đơn giá'!D:D)</f>
        <v>15000</v>
      </c>
      <c r="AJ1782" s="138">
        <f t="shared" si="12"/>
        <v>15000</v>
      </c>
      <c r="AK1782" s="138">
        <f t="shared" si="13"/>
        <v>0</v>
      </c>
      <c r="AL1782" s="138">
        <f t="shared" si="14"/>
        <v>0</v>
      </c>
      <c r="AM1782" s="138">
        <f t="shared" si="15"/>
        <v>0</v>
      </c>
      <c r="AN1782" s="138">
        <f t="shared" si="16"/>
        <v>15000</v>
      </c>
      <c r="AO1782" s="139" t="str">
        <f t="array" ref="AO1782">XLOOKUP($D:$D,'DS ST'!$J:$J,'DS ST'!K:K)</f>
        <v>SC006139 - Võ Minh Đạt</v>
      </c>
      <c r="AP1782" s="139" t="str">
        <f t="array" ref="AP1782">XLOOKUP($D:$D,'DS ST'!$J:$J,'DS ST'!L:L)</f>
        <v>Nguyễn Thị Cà</v>
      </c>
      <c r="AQ1782" s="139" t="str">
        <f t="array" ref="AQ1782">XLOOKUP($D:$D,'DS ST'!$J:$J,'DS ST'!M:M)</f>
        <v>HCM 018</v>
      </c>
      <c r="AR1782" s="140"/>
      <c r="AS1782" s="140"/>
      <c r="AT1782" s="135" t="str">
        <f t="array" ref="AT1782">xlookup($E:$E,'CLV2'!$A:$A,'CLV2'!$F:$F)</f>
        <v>3.FRUIT VEGGIES</v>
      </c>
      <c r="AU1782" s="135" t="str">
        <f t="array" ref="AU1782">xlookup($E:$E,'CLV2'!$A:$A,'CLV2'!$G:$G)</f>
        <v>4.Bầu, Bí, Mướp</v>
      </c>
      <c r="AV1782" s="142"/>
      <c r="AW1782" s="143"/>
      <c r="AX1782" s="144"/>
    </row>
    <row r="1783" ht="22.5" customHeight="1">
      <c r="A1783" s="113"/>
      <c r="B1783" s="114">
        <v>46237.0</v>
      </c>
      <c r="C1783" s="115" t="s">
        <v>894</v>
      </c>
      <c r="D1783" s="116" t="str">
        <f>VLOOKUP(C1783,'DS ST'!A:B,2,0)</f>
        <v>DS3</v>
      </c>
      <c r="E1783" s="117">
        <v>11758.0</v>
      </c>
      <c r="F1783" s="115" t="s">
        <v>6261</v>
      </c>
      <c r="G1783" s="115" t="s">
        <v>29</v>
      </c>
      <c r="H1783" s="118">
        <v>8.0</v>
      </c>
      <c r="I1783" s="118">
        <v>6.0</v>
      </c>
      <c r="J1783" s="119">
        <f t="shared" si="4"/>
        <v>2</v>
      </c>
      <c r="K1783" s="115" t="s">
        <v>6259</v>
      </c>
      <c r="L1783" s="121" t="str">
        <f t="shared" si="5"/>
        <v>PT160842011758</v>
      </c>
      <c r="M1783" s="219" t="s">
        <v>6260</v>
      </c>
      <c r="N1783" s="122"/>
      <c r="O1783" s="122"/>
      <c r="P1783" s="119">
        <f t="shared" si="6"/>
        <v>2</v>
      </c>
      <c r="Q1783" s="124"/>
      <c r="R1783" s="124"/>
      <c r="S1783" s="124"/>
      <c r="T1783" s="125"/>
      <c r="U1783" s="126" t="s">
        <v>697</v>
      </c>
      <c r="V1783" s="127" t="s">
        <v>1500</v>
      </c>
      <c r="W1783" s="129" t="str">
        <f t="shared" si="7"/>
        <v/>
      </c>
      <c r="X1783" s="129" t="str">
        <f t="shared" si="73"/>
        <v/>
      </c>
      <c r="Y1783" s="130" t="str">
        <f t="shared" si="107"/>
        <v>Chưa xác định</v>
      </c>
      <c r="Z1783" s="131" t="s">
        <v>3828</v>
      </c>
      <c r="AA1783" s="124"/>
      <c r="AB1783" s="132"/>
      <c r="AC1783" s="133"/>
      <c r="AD1783" s="134"/>
      <c r="AE1783" s="133"/>
      <c r="AF1783" s="135" t="str">
        <f t="array" ref="AF1783">xlookup($E:$E,'CLV2'!$A:$A,'CLV2'!E:E)</f>
        <v>2.VEGETABLES</v>
      </c>
      <c r="AG1783" s="135" t="str">
        <f t="shared" si="10"/>
        <v>Pack</v>
      </c>
      <c r="AH1783" s="136">
        <f t="shared" si="11"/>
        <v>0.25</v>
      </c>
      <c r="AI1783" s="137">
        <f t="array" ref="AI1783">XLOOKUP(E1783,'Đơn giá'!A:A,'Đơn giá'!D:D)</f>
        <v>12000</v>
      </c>
      <c r="AJ1783" s="138">
        <f t="shared" si="12"/>
        <v>24000</v>
      </c>
      <c r="AK1783" s="138">
        <f t="shared" si="13"/>
        <v>0</v>
      </c>
      <c r="AL1783" s="138">
        <f t="shared" si="14"/>
        <v>0</v>
      </c>
      <c r="AM1783" s="138">
        <f t="shared" si="15"/>
        <v>0</v>
      </c>
      <c r="AN1783" s="138">
        <f t="shared" si="16"/>
        <v>24000</v>
      </c>
      <c r="AO1783" s="139" t="str">
        <f t="array" ref="AO1783">XLOOKUP($D:$D,'DS ST'!$J:$J,'DS ST'!K:K)</f>
        <v>SC006139 - Võ Minh Đạt</v>
      </c>
      <c r="AP1783" s="139" t="str">
        <f t="array" ref="AP1783">XLOOKUP($D:$D,'DS ST'!$J:$J,'DS ST'!L:L)</f>
        <v>Nguyễn Thị Cà</v>
      </c>
      <c r="AQ1783" s="139" t="str">
        <f t="array" ref="AQ1783">XLOOKUP($D:$D,'DS ST'!$J:$J,'DS ST'!M:M)</f>
        <v>HCM 018</v>
      </c>
      <c r="AR1783" s="140"/>
      <c r="AS1783" s="140"/>
      <c r="AT1783" s="135" t="str">
        <f t="array" ref="AT1783">xlookup($E:$E,'CLV2'!$A:$A,'CLV2'!$F:$F)</f>
        <v>3.LEAFY VEGGIES</v>
      </c>
      <c r="AU1783" s="135" t="str">
        <f t="array" ref="AU1783">xlookup($E:$E,'CLV2'!$A:$A,'CLV2'!$G:$G)</f>
        <v>4.Rau Ăn Thân, Lá Khác</v>
      </c>
      <c r="AV1783" s="142"/>
      <c r="AW1783" s="143"/>
      <c r="AX1783" s="144"/>
    </row>
    <row r="1784" ht="22.5" customHeight="1">
      <c r="A1784" s="113"/>
      <c r="B1784" s="114">
        <v>46237.0</v>
      </c>
      <c r="C1784" s="115" t="s">
        <v>894</v>
      </c>
      <c r="D1784" s="116" t="str">
        <f>VLOOKUP(C1784,'DS ST'!A:B,2,0)</f>
        <v>DS3</v>
      </c>
      <c r="E1784" s="117">
        <v>1101055.0</v>
      </c>
      <c r="F1784" s="115" t="s">
        <v>996</v>
      </c>
      <c r="G1784" s="115" t="s">
        <v>104</v>
      </c>
      <c r="H1784" s="118">
        <v>3.0</v>
      </c>
      <c r="I1784" s="118">
        <v>2.92</v>
      </c>
      <c r="J1784" s="119">
        <f t="shared" si="4"/>
        <v>0.08</v>
      </c>
      <c r="K1784" s="115" t="s">
        <v>6259</v>
      </c>
      <c r="L1784" s="121" t="str">
        <f t="shared" si="5"/>
        <v>PT16084201101055</v>
      </c>
      <c r="M1784" s="219" t="s">
        <v>6260</v>
      </c>
      <c r="N1784" s="122">
        <v>0.08000000000000007</v>
      </c>
      <c r="O1784" s="122"/>
      <c r="P1784" s="119">
        <f t="shared" si="6"/>
        <v>0</v>
      </c>
      <c r="Q1784" s="124"/>
      <c r="R1784" s="124"/>
      <c r="S1784" s="124"/>
      <c r="T1784" s="125"/>
      <c r="U1784" s="126" t="s">
        <v>697</v>
      </c>
      <c r="V1784" s="127" t="s">
        <v>492</v>
      </c>
      <c r="W1784" s="129" t="str">
        <f t="shared" si="7"/>
        <v>Hao hụt</v>
      </c>
      <c r="X1784" s="129" t="str">
        <f t="shared" si="73"/>
        <v/>
      </c>
      <c r="Y1784" s="154" t="s">
        <v>499</v>
      </c>
      <c r="Z1784" s="131" t="s">
        <v>3828</v>
      </c>
      <c r="AA1784" s="124"/>
      <c r="AB1784" s="132"/>
      <c r="AC1784" s="133"/>
      <c r="AD1784" s="134"/>
      <c r="AE1784" s="133"/>
      <c r="AF1784" s="135" t="str">
        <f t="array" ref="AF1784">xlookup($E:$E,'CLV2'!$A:$A,'CLV2'!E:E)</f>
        <v>2.FRUITS</v>
      </c>
      <c r="AG1784" s="135" t="str">
        <f t="shared" si="10"/>
        <v>KG</v>
      </c>
      <c r="AH1784" s="136">
        <f t="shared" si="11"/>
        <v>0.02666666667</v>
      </c>
      <c r="AI1784" s="137">
        <f t="array" ref="AI1784">XLOOKUP(E1784,'Đơn giá'!A:A,'Đơn giá'!D:D)</f>
        <v>30000</v>
      </c>
      <c r="AJ1784" s="138">
        <f t="shared" si="12"/>
        <v>2400</v>
      </c>
      <c r="AK1784" s="138">
        <f t="shared" si="13"/>
        <v>2400</v>
      </c>
      <c r="AL1784" s="138">
        <f t="shared" si="14"/>
        <v>0</v>
      </c>
      <c r="AM1784" s="138">
        <f t="shared" si="15"/>
        <v>0</v>
      </c>
      <c r="AN1784" s="138">
        <f t="shared" si="16"/>
        <v>0</v>
      </c>
      <c r="AO1784" s="139" t="str">
        <f t="array" ref="AO1784">XLOOKUP($D:$D,'DS ST'!$J:$J,'DS ST'!K:K)</f>
        <v>SC006139 - Võ Minh Đạt</v>
      </c>
      <c r="AP1784" s="139" t="str">
        <f t="array" ref="AP1784">XLOOKUP($D:$D,'DS ST'!$J:$J,'DS ST'!L:L)</f>
        <v>Nguyễn Thị Cà</v>
      </c>
      <c r="AQ1784" s="139" t="str">
        <f t="array" ref="AQ1784">XLOOKUP($D:$D,'DS ST'!$J:$J,'DS ST'!M:M)</f>
        <v>HCM 018</v>
      </c>
      <c r="AR1784" s="140"/>
      <c r="AS1784" s="140"/>
      <c r="AT1784" s="135" t="str">
        <f t="array" ref="AT1784">xlookup($E:$E,'CLV2'!$A:$A,'CLV2'!$F:$F)</f>
        <v>3.LOCAL FRUITS</v>
      </c>
      <c r="AU1784" s="135" t="str">
        <f t="array" ref="AU1784">xlookup($E:$E,'CLV2'!$A:$A,'CLV2'!$G:$G)</f>
        <v>4.Trái Cây Đa Dạng</v>
      </c>
      <c r="AV1784" s="142"/>
      <c r="AW1784" s="143"/>
      <c r="AX1784" s="144"/>
    </row>
    <row r="1785" ht="22.5" customHeight="1">
      <c r="A1785" s="113"/>
      <c r="B1785" s="114">
        <v>46237.0</v>
      </c>
      <c r="C1785" s="115" t="s">
        <v>894</v>
      </c>
      <c r="D1785" s="116" t="str">
        <f>VLOOKUP(C1785,'DS ST'!A:B,2,0)</f>
        <v>DS3</v>
      </c>
      <c r="E1785" s="117">
        <v>8.938525767257E12</v>
      </c>
      <c r="F1785" s="115" t="s">
        <v>1475</v>
      </c>
      <c r="G1785" s="115" t="s">
        <v>29</v>
      </c>
      <c r="H1785" s="118">
        <v>4.0</v>
      </c>
      <c r="I1785" s="118">
        <v>3.0</v>
      </c>
      <c r="J1785" s="119">
        <f t="shared" si="4"/>
        <v>1</v>
      </c>
      <c r="K1785" s="115" t="s">
        <v>6259</v>
      </c>
      <c r="L1785" s="121" t="str">
        <f t="shared" si="5"/>
        <v>PT16084208938525767257</v>
      </c>
      <c r="M1785" s="219" t="s">
        <v>6260</v>
      </c>
      <c r="N1785" s="122"/>
      <c r="O1785" s="122"/>
      <c r="P1785" s="119">
        <f t="shared" si="6"/>
        <v>1</v>
      </c>
      <c r="Q1785" s="124"/>
      <c r="R1785" s="124"/>
      <c r="S1785" s="124"/>
      <c r="T1785" s="125"/>
      <c r="U1785" s="126" t="s">
        <v>697</v>
      </c>
      <c r="V1785" s="127" t="s">
        <v>1500</v>
      </c>
      <c r="W1785" s="129" t="str">
        <f t="shared" si="7"/>
        <v/>
      </c>
      <c r="X1785" s="129" t="str">
        <f t="shared" si="73"/>
        <v/>
      </c>
      <c r="Y1785" s="130" t="str">
        <f t="shared" ref="Y1785:Y1787" si="108">IF(N(P1785)&lt;=0,"",IF(OR(T1785="Hình KDB",T1785="Hình tele",ISNUMBER(SEARCH("Hình KDB",T1785)),ISNUMBER(SEARCH("Hình tele",T1785)),ISNUMBER(SEARCH("sai code",T1785)),ISNUMBER(SEARCH("Thiếu kiện",U1785))),"Kho rau",IF(AND(T1785&lt;&gt;"Hình KDB",T1785&lt;&gt;"Hình tele"),"Chưa xác định",IF(N(O1785)&gt;0,IF(OR(T1785="Hình KDB",T1785="Hình tele",ISNUMBER(SEARCH("Hình KDB",T1785)),ISNUMBER(SEARCH("Hình tele",T1785)),ISNUMBER(SEARCH("sai code",T1785)),ISNUMBER(SEARCH("Thiếu kiện",U1785))),"Kho rau","Chưa xác định"),IF(OR(T1785="Hình KDB",T1785="Hình tele",ISNUMBER(SEARCH("Hình KDB",T1785)),ISNUMBER(SEARCH("Hình tele",T1785)),ISNUMBER(SEARCH("sai code",T1785)),ISNUMBER(SEARCH("Thiếu kiện",U1785))),"Kho rau",IF(V1785="Chưa xác định","Chưa xác định",IF(OR(V1785="DC giao thiếu",V1785="TX giao thiếu kiện",V1785="Hàng không đạt CL"),"Kho rau","")))))))</f>
        <v>Chưa xác định</v>
      </c>
      <c r="Z1785" s="131" t="s">
        <v>3828</v>
      </c>
      <c r="AA1785" s="124"/>
      <c r="AB1785" s="132"/>
      <c r="AC1785" s="133"/>
      <c r="AD1785" s="134"/>
      <c r="AE1785" s="133"/>
      <c r="AF1785" s="135" t="str">
        <f t="array" ref="AF1785">xlookup($E:$E,'CLV2'!$A:$A,'CLV2'!E:E)</f>
        <v>2.VEGETABLES</v>
      </c>
      <c r="AG1785" s="135" t="str">
        <f t="shared" si="10"/>
        <v>Pack</v>
      </c>
      <c r="AH1785" s="136">
        <f t="shared" si="11"/>
        <v>0.25</v>
      </c>
      <c r="AI1785" s="137">
        <f t="array" ref="AI1785">XLOOKUP(E1785,'Đơn giá'!A:A,'Đơn giá'!D:D)</f>
        <v>5225</v>
      </c>
      <c r="AJ1785" s="138">
        <f t="shared" si="12"/>
        <v>5225</v>
      </c>
      <c r="AK1785" s="138">
        <f t="shared" si="13"/>
        <v>0</v>
      </c>
      <c r="AL1785" s="138">
        <f t="shared" si="14"/>
        <v>0</v>
      </c>
      <c r="AM1785" s="138">
        <f t="shared" si="15"/>
        <v>0</v>
      </c>
      <c r="AN1785" s="138">
        <f t="shared" si="16"/>
        <v>5225</v>
      </c>
      <c r="AO1785" s="139" t="str">
        <f t="array" ref="AO1785">XLOOKUP($D:$D,'DS ST'!$J:$J,'DS ST'!K:K)</f>
        <v>SC006139 - Võ Minh Đạt</v>
      </c>
      <c r="AP1785" s="139" t="str">
        <f t="array" ref="AP1785">XLOOKUP($D:$D,'DS ST'!$J:$J,'DS ST'!L:L)</f>
        <v>Nguyễn Thị Cà</v>
      </c>
      <c r="AQ1785" s="139" t="str">
        <f t="array" ref="AQ1785">XLOOKUP($D:$D,'DS ST'!$J:$J,'DS ST'!M:M)</f>
        <v>HCM 018</v>
      </c>
      <c r="AR1785" s="140"/>
      <c r="AS1785" s="140"/>
      <c r="AT1785" s="135" t="str">
        <f t="array" ref="AT1785">xlookup($E:$E,'CLV2'!$A:$A,'CLV2'!$F:$F)</f>
        <v>3.HERBS</v>
      </c>
      <c r="AU1785" s="135" t="str">
        <f t="array" ref="AU1785">xlookup($E:$E,'CLV2'!$A:$A,'CLV2'!$G:$G)</f>
        <v>4.Rau Thơm, Rau Nêm</v>
      </c>
      <c r="AV1785" s="142"/>
      <c r="AW1785" s="143"/>
      <c r="AX1785" s="144"/>
    </row>
    <row r="1786" ht="22.5" customHeight="1">
      <c r="A1786" s="113"/>
      <c r="B1786" s="114">
        <v>46237.0</v>
      </c>
      <c r="C1786" s="115" t="s">
        <v>899</v>
      </c>
      <c r="D1786" s="116" t="str">
        <f>VLOOKUP(C1786,'DS ST'!A:B,2,0)</f>
        <v>DS7</v>
      </c>
      <c r="E1786" s="117">
        <v>11245.0</v>
      </c>
      <c r="F1786" s="115" t="s">
        <v>2146</v>
      </c>
      <c r="G1786" s="115" t="s">
        <v>29</v>
      </c>
      <c r="H1786" s="118">
        <v>3.0</v>
      </c>
      <c r="I1786" s="118">
        <v>2.0</v>
      </c>
      <c r="J1786" s="119">
        <f t="shared" si="4"/>
        <v>1</v>
      </c>
      <c r="K1786" s="115" t="s">
        <v>6262</v>
      </c>
      <c r="L1786" s="121" t="str">
        <f t="shared" si="5"/>
        <v>PT160841911245</v>
      </c>
      <c r="M1786" s="219" t="s">
        <v>6263</v>
      </c>
      <c r="N1786" s="122"/>
      <c r="O1786" s="122"/>
      <c r="P1786" s="119">
        <f t="shared" si="6"/>
        <v>1</v>
      </c>
      <c r="Q1786" s="124"/>
      <c r="R1786" s="124"/>
      <c r="S1786" s="124"/>
      <c r="T1786" s="125"/>
      <c r="U1786" s="126" t="s">
        <v>697</v>
      </c>
      <c r="V1786" s="127" t="s">
        <v>1500</v>
      </c>
      <c r="W1786" s="129" t="str">
        <f t="shared" si="7"/>
        <v/>
      </c>
      <c r="X1786" s="129" t="str">
        <f t="shared" si="73"/>
        <v/>
      </c>
      <c r="Y1786" s="130" t="str">
        <f t="shared" si="108"/>
        <v>Chưa xác định</v>
      </c>
      <c r="Z1786" s="131" t="s">
        <v>3828</v>
      </c>
      <c r="AA1786" s="124"/>
      <c r="AB1786" s="132"/>
      <c r="AC1786" s="133"/>
      <c r="AD1786" s="134"/>
      <c r="AE1786" s="133"/>
      <c r="AF1786" s="135" t="str">
        <f t="array" ref="AF1786">xlookup($E:$E,'CLV2'!$A:$A,'CLV2'!E:E)</f>
        <v>2.VEGETABLES</v>
      </c>
      <c r="AG1786" s="135" t="str">
        <f t="shared" si="10"/>
        <v>Pack</v>
      </c>
      <c r="AH1786" s="136">
        <f t="shared" si="11"/>
        <v>0.3333333333</v>
      </c>
      <c r="AI1786" s="137">
        <f t="array" ref="AI1786">XLOOKUP(E1786,'Đơn giá'!A:A,'Đơn giá'!D:D)</f>
        <v>13500</v>
      </c>
      <c r="AJ1786" s="138">
        <f t="shared" si="12"/>
        <v>13500</v>
      </c>
      <c r="AK1786" s="138">
        <f t="shared" si="13"/>
        <v>0</v>
      </c>
      <c r="AL1786" s="138">
        <f t="shared" si="14"/>
        <v>0</v>
      </c>
      <c r="AM1786" s="138">
        <f t="shared" si="15"/>
        <v>0</v>
      </c>
      <c r="AN1786" s="138">
        <f t="shared" si="16"/>
        <v>13500</v>
      </c>
      <c r="AO1786" s="139" t="str">
        <f t="array" ref="AO1786">XLOOKUP($D:$D,'DS ST'!$J:$J,'DS ST'!K:K)</f>
        <v>SC008805 - Nguyễn Thị Ngọc Giàu</v>
      </c>
      <c r="AP1786" s="139" t="str">
        <f t="array" ref="AP1786">XLOOKUP($D:$D,'DS ST'!$J:$J,'DS ST'!L:L)</f>
        <v>Võ Thị Huệ</v>
      </c>
      <c r="AQ1786" s="139" t="str">
        <f t="array" ref="AQ1786">XLOOKUP($D:$D,'DS ST'!$J:$J,'DS ST'!M:M)</f>
        <v>HCM 031</v>
      </c>
      <c r="AR1786" s="140"/>
      <c r="AS1786" s="140"/>
      <c r="AT1786" s="135" t="str">
        <f t="array" ref="AT1786">xlookup($E:$E,'CLV2'!$A:$A,'CLV2'!$F:$F)</f>
        <v>3.LETTUCE, SNACKABLES</v>
      </c>
      <c r="AU1786" s="135" t="str">
        <f t="array" ref="AU1786">xlookup($E:$E,'CLV2'!$A:$A,'CLV2'!$G:$G)</f>
        <v>4.Xà Lách Nguyên Cây</v>
      </c>
      <c r="AV1786" s="142"/>
      <c r="AW1786" s="143"/>
      <c r="AX1786" s="144"/>
    </row>
    <row r="1787" ht="22.5" customHeight="1">
      <c r="A1787" s="113"/>
      <c r="B1787" s="114">
        <v>46237.0</v>
      </c>
      <c r="C1787" s="115" t="s">
        <v>910</v>
      </c>
      <c r="D1787" s="116" t="str">
        <f>VLOOKUP(C1787,'DS ST'!A:B,2,0)</f>
        <v>ECG</v>
      </c>
      <c r="E1787" s="117">
        <v>11021.0</v>
      </c>
      <c r="F1787" s="115" t="s">
        <v>1207</v>
      </c>
      <c r="G1787" s="115" t="s">
        <v>1208</v>
      </c>
      <c r="H1787" s="118">
        <v>5.0</v>
      </c>
      <c r="I1787" s="118">
        <v>2.0</v>
      </c>
      <c r="J1787" s="119">
        <f t="shared" si="4"/>
        <v>3</v>
      </c>
      <c r="K1787" s="115" t="s">
        <v>6264</v>
      </c>
      <c r="L1787" s="121" t="str">
        <f t="shared" si="5"/>
        <v>PT160841711021</v>
      </c>
      <c r="M1787" s="219" t="s">
        <v>6265</v>
      </c>
      <c r="N1787" s="122"/>
      <c r="O1787" s="122"/>
      <c r="P1787" s="119">
        <f t="shared" si="6"/>
        <v>3</v>
      </c>
      <c r="Q1787" s="124"/>
      <c r="R1787" s="124"/>
      <c r="S1787" s="124"/>
      <c r="T1787" s="125"/>
      <c r="U1787" s="126" t="s">
        <v>697</v>
      </c>
      <c r="V1787" s="127" t="s">
        <v>1500</v>
      </c>
      <c r="W1787" s="129" t="str">
        <f t="shared" si="7"/>
        <v/>
      </c>
      <c r="X1787" s="129" t="str">
        <f t="shared" si="73"/>
        <v/>
      </c>
      <c r="Y1787" s="130" t="str">
        <f t="shared" si="108"/>
        <v>Chưa xác định</v>
      </c>
      <c r="Z1787" s="131" t="s">
        <v>3828</v>
      </c>
      <c r="AA1787" s="124"/>
      <c r="AB1787" s="132"/>
      <c r="AC1787" s="133"/>
      <c r="AD1787" s="134"/>
      <c r="AE1787" s="133"/>
      <c r="AF1787" s="135" t="str">
        <f t="array" ref="AF1787">xlookup($E:$E,'CLV2'!$A:$A,'CLV2'!E:E)</f>
        <v>2.VEGETABLES</v>
      </c>
      <c r="AG1787" s="135" t="str">
        <f t="shared" si="10"/>
        <v>Pack</v>
      </c>
      <c r="AH1787" s="136">
        <f t="shared" si="11"/>
        <v>0.6</v>
      </c>
      <c r="AI1787" s="137">
        <f t="array" ref="AI1787">XLOOKUP(E1787,'Đơn giá'!A:A,'Đơn giá'!D:D)</f>
        <v>16000</v>
      </c>
      <c r="AJ1787" s="138">
        <f t="shared" si="12"/>
        <v>48000</v>
      </c>
      <c r="AK1787" s="138">
        <f t="shared" si="13"/>
        <v>0</v>
      </c>
      <c r="AL1787" s="138">
        <f t="shared" si="14"/>
        <v>0</v>
      </c>
      <c r="AM1787" s="138">
        <f t="shared" si="15"/>
        <v>0</v>
      </c>
      <c r="AN1787" s="138">
        <f t="shared" si="16"/>
        <v>48000</v>
      </c>
      <c r="AO1787" s="139" t="str">
        <f t="array" ref="AO1787">XLOOKUP($D:$D,'DS ST'!$J:$J,'DS ST'!K:K)</f>
        <v>SC002260 - Huỳnh Thị Tuyết Nhi</v>
      </c>
      <c r="AP1787" s="139" t="str">
        <f t="array" ref="AP1787">XLOOKUP($D:$D,'DS ST'!$J:$J,'DS ST'!L:L)</f>
        <v>Võ Thị Huệ</v>
      </c>
      <c r="AQ1787" s="139" t="str">
        <f t="array" ref="AQ1787">XLOOKUP($D:$D,'DS ST'!$J:$J,'DS ST'!M:M)</f>
        <v>HCM 002</v>
      </c>
      <c r="AR1787" s="140"/>
      <c r="AS1787" s="140"/>
      <c r="AT1787" s="135" t="str">
        <f t="array" ref="AT1787">xlookup($E:$E,'CLV2'!$A:$A,'CLV2'!$F:$F)</f>
        <v>3.FRUIT VEGGIES</v>
      </c>
      <c r="AU1787" s="135" t="str">
        <f t="array" ref="AU1787">xlookup($E:$E,'CLV2'!$A:$A,'CLV2'!$G:$G)</f>
        <v>4.Cà Chua, Dưa Leo, Ớt Chuông</v>
      </c>
      <c r="AV1787" s="142"/>
      <c r="AW1787" s="143"/>
      <c r="AX1787" s="144"/>
    </row>
    <row r="1788" ht="22.5" customHeight="1">
      <c r="A1788" s="113"/>
      <c r="B1788" s="114">
        <v>46237.0</v>
      </c>
      <c r="C1788" s="115" t="s">
        <v>910</v>
      </c>
      <c r="D1788" s="116" t="str">
        <f>VLOOKUP(C1788,'DS ST'!A:B,2,0)</f>
        <v>ECG</v>
      </c>
      <c r="E1788" s="117">
        <v>1101079.0</v>
      </c>
      <c r="F1788" s="115" t="s">
        <v>2047</v>
      </c>
      <c r="G1788" s="115" t="s">
        <v>104</v>
      </c>
      <c r="H1788" s="118">
        <v>3.1</v>
      </c>
      <c r="I1788" s="118">
        <v>3.065</v>
      </c>
      <c r="J1788" s="119">
        <f t="shared" si="4"/>
        <v>0.035</v>
      </c>
      <c r="K1788" s="115" t="s">
        <v>6264</v>
      </c>
      <c r="L1788" s="121" t="str">
        <f t="shared" si="5"/>
        <v>PT16084171101079</v>
      </c>
      <c r="M1788" s="219" t="s">
        <v>6265</v>
      </c>
      <c r="N1788" s="122">
        <v>0.03500000000000014</v>
      </c>
      <c r="O1788" s="122"/>
      <c r="P1788" s="119">
        <f t="shared" si="6"/>
        <v>0</v>
      </c>
      <c r="Q1788" s="124"/>
      <c r="R1788" s="124"/>
      <c r="S1788" s="124"/>
      <c r="T1788" s="125"/>
      <c r="U1788" s="126" t="s">
        <v>697</v>
      </c>
      <c r="V1788" s="127" t="s">
        <v>492</v>
      </c>
      <c r="W1788" s="129" t="str">
        <f t="shared" si="7"/>
        <v>Hao hụt</v>
      </c>
      <c r="X1788" s="129" t="str">
        <f t="shared" si="73"/>
        <v/>
      </c>
      <c r="Y1788" s="154" t="s">
        <v>499</v>
      </c>
      <c r="Z1788" s="131" t="s">
        <v>3828</v>
      </c>
      <c r="AA1788" s="124"/>
      <c r="AB1788" s="132"/>
      <c r="AC1788" s="133"/>
      <c r="AD1788" s="134"/>
      <c r="AE1788" s="133"/>
      <c r="AF1788" s="135" t="str">
        <f t="array" ref="AF1788">xlookup($E:$E,'CLV2'!$A:$A,'CLV2'!E:E)</f>
        <v>2.FRUITS</v>
      </c>
      <c r="AG1788" s="135" t="str">
        <f t="shared" si="10"/>
        <v>KG</v>
      </c>
      <c r="AH1788" s="136">
        <f t="shared" si="11"/>
        <v>0.01129032258</v>
      </c>
      <c r="AI1788" s="137">
        <f t="array" ref="AI1788">XLOOKUP(E1788,'Đơn giá'!A:A,'Đơn giá'!D:D)</f>
        <v>69416</v>
      </c>
      <c r="AJ1788" s="138">
        <f t="shared" si="12"/>
        <v>2429.56</v>
      </c>
      <c r="AK1788" s="138">
        <f t="shared" si="13"/>
        <v>2429.56</v>
      </c>
      <c r="AL1788" s="138">
        <f t="shared" si="14"/>
        <v>0</v>
      </c>
      <c r="AM1788" s="138">
        <f t="shared" si="15"/>
        <v>0</v>
      </c>
      <c r="AN1788" s="138">
        <f t="shared" si="16"/>
        <v>0</v>
      </c>
      <c r="AO1788" s="139" t="str">
        <f t="array" ref="AO1788">XLOOKUP($D:$D,'DS ST'!$J:$J,'DS ST'!K:K)</f>
        <v>SC002260 - Huỳnh Thị Tuyết Nhi</v>
      </c>
      <c r="AP1788" s="139" t="str">
        <f t="array" ref="AP1788">XLOOKUP($D:$D,'DS ST'!$J:$J,'DS ST'!L:L)</f>
        <v>Võ Thị Huệ</v>
      </c>
      <c r="AQ1788" s="139" t="str">
        <f t="array" ref="AQ1788">XLOOKUP($D:$D,'DS ST'!$J:$J,'DS ST'!M:M)</f>
        <v>HCM 002</v>
      </c>
      <c r="AR1788" s="140"/>
      <c r="AS1788" s="140"/>
      <c r="AT1788" s="135" t="str">
        <f t="array" ref="AT1788">xlookup($E:$E,'CLV2'!$A:$A,'CLV2'!$F:$F)</f>
        <v>3.LOCAL FRUITS</v>
      </c>
      <c r="AU1788" s="135" t="str">
        <f t="array" ref="AU1788">xlookup($E:$E,'CLV2'!$A:$A,'CLV2'!$G:$G)</f>
        <v>4.Bơ</v>
      </c>
      <c r="AV1788" s="142"/>
      <c r="AW1788" s="143"/>
      <c r="AX1788" s="144"/>
    </row>
    <row r="1789" ht="22.5" customHeight="1">
      <c r="A1789" s="113"/>
      <c r="B1789" s="114">
        <v>46237.0</v>
      </c>
      <c r="C1789" s="115" t="s">
        <v>910</v>
      </c>
      <c r="D1789" s="116" t="str">
        <f>VLOOKUP(C1789,'DS ST'!A:B,2,0)</f>
        <v>ECG</v>
      </c>
      <c r="E1789" s="117">
        <v>1101366.0</v>
      </c>
      <c r="F1789" s="115" t="s">
        <v>1804</v>
      </c>
      <c r="G1789" s="115" t="s">
        <v>104</v>
      </c>
      <c r="H1789" s="118">
        <v>8.0</v>
      </c>
      <c r="I1789" s="118">
        <v>7.86</v>
      </c>
      <c r="J1789" s="119">
        <f t="shared" si="4"/>
        <v>0.14</v>
      </c>
      <c r="K1789" s="115" t="s">
        <v>6264</v>
      </c>
      <c r="L1789" s="121" t="str">
        <f t="shared" si="5"/>
        <v>PT16084171101366</v>
      </c>
      <c r="M1789" s="219" t="s">
        <v>6265</v>
      </c>
      <c r="N1789" s="122">
        <v>0.13999999999999968</v>
      </c>
      <c r="O1789" s="122"/>
      <c r="P1789" s="119">
        <f t="shared" si="6"/>
        <v>0</v>
      </c>
      <c r="Q1789" s="124"/>
      <c r="R1789" s="124"/>
      <c r="S1789" s="124"/>
      <c r="T1789" s="125"/>
      <c r="U1789" s="126" t="s">
        <v>697</v>
      </c>
      <c r="V1789" s="127" t="s">
        <v>492</v>
      </c>
      <c r="W1789" s="129" t="str">
        <f t="shared" si="7"/>
        <v>Hao hụt</v>
      </c>
      <c r="X1789" s="129" t="str">
        <f t="shared" si="73"/>
        <v/>
      </c>
      <c r="Y1789" s="154" t="s">
        <v>499</v>
      </c>
      <c r="Z1789" s="131" t="s">
        <v>3828</v>
      </c>
      <c r="AA1789" s="124"/>
      <c r="AB1789" s="132"/>
      <c r="AC1789" s="133"/>
      <c r="AD1789" s="134"/>
      <c r="AE1789" s="133"/>
      <c r="AF1789" s="135" t="str">
        <f t="array" ref="AF1789">xlookup($E:$E,'CLV2'!$A:$A,'CLV2'!E:E)</f>
        <v>2.VEGETABLES</v>
      </c>
      <c r="AG1789" s="135" t="str">
        <f t="shared" si="10"/>
        <v>KG</v>
      </c>
      <c r="AH1789" s="136">
        <f t="shared" si="11"/>
        <v>0.0175</v>
      </c>
      <c r="AI1789" s="137">
        <f t="array" ref="AI1789">XLOOKUP(E1789,'Đơn giá'!A:A,'Đơn giá'!D:D)</f>
        <v>55000</v>
      </c>
      <c r="AJ1789" s="138">
        <f t="shared" si="12"/>
        <v>7700</v>
      </c>
      <c r="AK1789" s="138">
        <f t="shared" si="13"/>
        <v>7700</v>
      </c>
      <c r="AL1789" s="138">
        <f t="shared" si="14"/>
        <v>0</v>
      </c>
      <c r="AM1789" s="138">
        <f t="shared" si="15"/>
        <v>0</v>
      </c>
      <c r="AN1789" s="138">
        <f t="shared" si="16"/>
        <v>0</v>
      </c>
      <c r="AO1789" s="139" t="str">
        <f t="array" ref="AO1789">XLOOKUP($D:$D,'DS ST'!$J:$J,'DS ST'!K:K)</f>
        <v>SC002260 - Huỳnh Thị Tuyết Nhi</v>
      </c>
      <c r="AP1789" s="139" t="str">
        <f t="array" ref="AP1789">XLOOKUP($D:$D,'DS ST'!$J:$J,'DS ST'!L:L)</f>
        <v>Võ Thị Huệ</v>
      </c>
      <c r="AQ1789" s="139" t="str">
        <f t="array" ref="AQ1789">XLOOKUP($D:$D,'DS ST'!$J:$J,'DS ST'!M:M)</f>
        <v>HCM 002</v>
      </c>
      <c r="AR1789" s="140"/>
      <c r="AS1789" s="140"/>
      <c r="AT1789" s="135" t="str">
        <f t="array" ref="AT1789">xlookup($E:$E,'CLV2'!$A:$A,'CLV2'!$F:$F)</f>
        <v>3.LEAFY VEGGIES</v>
      </c>
      <c r="AU1789" s="135" t="str">
        <f t="array" ref="AU1789">xlookup($E:$E,'CLV2'!$A:$A,'CLV2'!$G:$G)</f>
        <v>4.Rau Ăn Bông</v>
      </c>
      <c r="AV1789" s="142"/>
      <c r="AW1789" s="143"/>
      <c r="AX1789" s="144"/>
    </row>
    <row r="1790" ht="22.5" customHeight="1">
      <c r="A1790" s="113"/>
      <c r="B1790" s="114">
        <v>46237.0</v>
      </c>
      <c r="C1790" s="115" t="s">
        <v>910</v>
      </c>
      <c r="D1790" s="116" t="str">
        <f>VLOOKUP(C1790,'DS ST'!A:B,2,0)</f>
        <v>ECG</v>
      </c>
      <c r="E1790" s="117">
        <v>8.936077330127E12</v>
      </c>
      <c r="F1790" s="115" t="s">
        <v>2483</v>
      </c>
      <c r="G1790" s="115" t="s">
        <v>29</v>
      </c>
      <c r="H1790" s="118">
        <v>2.0</v>
      </c>
      <c r="I1790" s="118">
        <v>1.0</v>
      </c>
      <c r="J1790" s="119">
        <f t="shared" si="4"/>
        <v>1</v>
      </c>
      <c r="K1790" s="115" t="s">
        <v>6264</v>
      </c>
      <c r="L1790" s="121" t="str">
        <f t="shared" si="5"/>
        <v>PT16084178936077330127</v>
      </c>
      <c r="M1790" s="219" t="s">
        <v>6265</v>
      </c>
      <c r="N1790" s="122"/>
      <c r="O1790" s="122"/>
      <c r="P1790" s="119">
        <f t="shared" si="6"/>
        <v>1</v>
      </c>
      <c r="Q1790" s="124"/>
      <c r="R1790" s="124"/>
      <c r="S1790" s="124"/>
      <c r="T1790" s="125"/>
      <c r="U1790" s="126" t="s">
        <v>697</v>
      </c>
      <c r="V1790" s="127" t="s">
        <v>1500</v>
      </c>
      <c r="W1790" s="129" t="str">
        <f t="shared" si="7"/>
        <v/>
      </c>
      <c r="X1790" s="129" t="str">
        <f t="shared" si="73"/>
        <v/>
      </c>
      <c r="Y1790" s="130" t="str">
        <f t="shared" ref="Y1790:Y1794" si="109">IF(N(P1790)&lt;=0,"",IF(OR(T1790="Hình KDB",T1790="Hình tele",ISNUMBER(SEARCH("Hình KDB",T1790)),ISNUMBER(SEARCH("Hình tele",T1790)),ISNUMBER(SEARCH("sai code",T1790)),ISNUMBER(SEARCH("Thiếu kiện",U1790))),"Kho rau",IF(AND(T1790&lt;&gt;"Hình KDB",T1790&lt;&gt;"Hình tele"),"Chưa xác định",IF(N(O1790)&gt;0,IF(OR(T1790="Hình KDB",T1790="Hình tele",ISNUMBER(SEARCH("Hình KDB",T1790)),ISNUMBER(SEARCH("Hình tele",T1790)),ISNUMBER(SEARCH("sai code",T1790)),ISNUMBER(SEARCH("Thiếu kiện",U1790))),"Kho rau","Chưa xác định"),IF(OR(T1790="Hình KDB",T1790="Hình tele",ISNUMBER(SEARCH("Hình KDB",T1790)),ISNUMBER(SEARCH("Hình tele",T1790)),ISNUMBER(SEARCH("sai code",T1790)),ISNUMBER(SEARCH("Thiếu kiện",U1790))),"Kho rau",IF(V1790="Chưa xác định","Chưa xác định",IF(OR(V1790="DC giao thiếu",V1790="TX giao thiếu kiện",V1790="Hàng không đạt CL"),"Kho rau","")))))))</f>
        <v>Chưa xác định</v>
      </c>
      <c r="Z1790" s="131" t="s">
        <v>3828</v>
      </c>
      <c r="AA1790" s="124"/>
      <c r="AB1790" s="132"/>
      <c r="AC1790" s="133"/>
      <c r="AD1790" s="134"/>
      <c r="AE1790" s="133"/>
      <c r="AF1790" s="135" t="str">
        <f t="array" ref="AF1790">xlookup($E:$E,'CLV2'!$A:$A,'CLV2'!E:E)</f>
        <v>2.VEGETABLES</v>
      </c>
      <c r="AG1790" s="135" t="str">
        <f t="shared" si="10"/>
        <v>Pack</v>
      </c>
      <c r="AH1790" s="136">
        <f t="shared" si="11"/>
        <v>0.5</v>
      </c>
      <c r="AI1790" s="137">
        <f t="array" ref="AI1790">XLOOKUP(E1790,'Đơn giá'!A:A,'Đơn giá'!D:D)</f>
        <v>8883</v>
      </c>
      <c r="AJ1790" s="138">
        <f t="shared" si="12"/>
        <v>8883</v>
      </c>
      <c r="AK1790" s="138">
        <f t="shared" si="13"/>
        <v>0</v>
      </c>
      <c r="AL1790" s="138">
        <f t="shared" si="14"/>
        <v>0</v>
      </c>
      <c r="AM1790" s="138">
        <f t="shared" si="15"/>
        <v>0</v>
      </c>
      <c r="AN1790" s="138">
        <f t="shared" si="16"/>
        <v>8883</v>
      </c>
      <c r="AO1790" s="139" t="str">
        <f t="array" ref="AO1790">XLOOKUP($D:$D,'DS ST'!$J:$J,'DS ST'!K:K)</f>
        <v>SC002260 - Huỳnh Thị Tuyết Nhi</v>
      </c>
      <c r="AP1790" s="139" t="str">
        <f t="array" ref="AP1790">XLOOKUP($D:$D,'DS ST'!$J:$J,'DS ST'!L:L)</f>
        <v>Võ Thị Huệ</v>
      </c>
      <c r="AQ1790" s="139" t="str">
        <f t="array" ref="AQ1790">XLOOKUP($D:$D,'DS ST'!$J:$J,'DS ST'!M:M)</f>
        <v>HCM 002</v>
      </c>
      <c r="AR1790" s="140"/>
      <c r="AS1790" s="140"/>
      <c r="AT1790" s="135" t="str">
        <f t="array" ref="AT1790">xlookup($E:$E,'CLV2'!$A:$A,'CLV2'!$F:$F)</f>
        <v>3.HERBS</v>
      </c>
      <c r="AU1790" s="135" t="str">
        <f t="array" ref="AU1790">xlookup($E:$E,'CLV2'!$A:$A,'CLV2'!$G:$G)</f>
        <v>4.Rau Gia Vị Khác</v>
      </c>
      <c r="AV1790" s="142"/>
      <c r="AW1790" s="143"/>
      <c r="AX1790" s="144"/>
    </row>
    <row r="1791" ht="22.5" customHeight="1">
      <c r="A1791" s="113"/>
      <c r="B1791" s="114">
        <v>46237.0</v>
      </c>
      <c r="C1791" s="115" t="s">
        <v>913</v>
      </c>
      <c r="D1791" s="116" t="str">
        <f>VLOOKUP(C1791,'DS ST'!A:B,2,0)</f>
        <v>EH3</v>
      </c>
      <c r="E1791" s="117">
        <v>10921.0</v>
      </c>
      <c r="F1791" s="115" t="s">
        <v>5570</v>
      </c>
      <c r="G1791" s="115" t="s">
        <v>836</v>
      </c>
      <c r="H1791" s="118">
        <v>1.0</v>
      </c>
      <c r="I1791" s="118">
        <v>0.0</v>
      </c>
      <c r="J1791" s="119">
        <f t="shared" si="4"/>
        <v>1</v>
      </c>
      <c r="K1791" s="115" t="s">
        <v>6266</v>
      </c>
      <c r="L1791" s="121" t="str">
        <f t="shared" si="5"/>
        <v>PT160841610921</v>
      </c>
      <c r="M1791" s="219" t="s">
        <v>6267</v>
      </c>
      <c r="N1791" s="122"/>
      <c r="O1791" s="122"/>
      <c r="P1791" s="119">
        <f t="shared" si="6"/>
        <v>1</v>
      </c>
      <c r="Q1791" s="124"/>
      <c r="R1791" s="124"/>
      <c r="S1791" s="124"/>
      <c r="T1791" s="125"/>
      <c r="U1791" s="126" t="s">
        <v>697</v>
      </c>
      <c r="V1791" s="127" t="s">
        <v>1500</v>
      </c>
      <c r="W1791" s="129" t="str">
        <f t="shared" si="7"/>
        <v/>
      </c>
      <c r="X1791" s="129" t="str">
        <f t="shared" si="73"/>
        <v/>
      </c>
      <c r="Y1791" s="130" t="str">
        <f t="shared" si="109"/>
        <v>Chưa xác định</v>
      </c>
      <c r="Z1791" s="131" t="s">
        <v>3828</v>
      </c>
      <c r="AA1791" s="124"/>
      <c r="AB1791" s="132"/>
      <c r="AC1791" s="133"/>
      <c r="AD1791" s="134"/>
      <c r="AE1791" s="133"/>
      <c r="AF1791" s="135" t="str">
        <f t="array" ref="AF1791">xlookup($E:$E,'CLV2'!$A:$A,'CLV2'!E:E)</f>
        <v>2.VEGETABLES</v>
      </c>
      <c r="AG1791" s="135" t="str">
        <f t="shared" si="10"/>
        <v>Pack</v>
      </c>
      <c r="AH1791" s="136">
        <f t="shared" si="11"/>
        <v>1</v>
      </c>
      <c r="AI1791" s="137">
        <f t="array" ref="AI1791">XLOOKUP(E1791,'Đơn giá'!A:A,'Đơn giá'!D:D)</f>
        <v>27000</v>
      </c>
      <c r="AJ1791" s="138">
        <f t="shared" si="12"/>
        <v>27000</v>
      </c>
      <c r="AK1791" s="138">
        <f t="shared" si="13"/>
        <v>0</v>
      </c>
      <c r="AL1791" s="138">
        <f t="shared" si="14"/>
        <v>0</v>
      </c>
      <c r="AM1791" s="138">
        <f t="shared" si="15"/>
        <v>0</v>
      </c>
      <c r="AN1791" s="138">
        <f t="shared" si="16"/>
        <v>27000</v>
      </c>
      <c r="AO1791" s="139" t="str">
        <f t="array" ref="AO1791">XLOOKUP($D:$D,'DS ST'!$J:$J,'DS ST'!K:K)</f>
        <v>SC003943 - Lâm Văn Tú</v>
      </c>
      <c r="AP1791" s="139" t="str">
        <f t="array" ref="AP1791">XLOOKUP($D:$D,'DS ST'!$J:$J,'DS ST'!L:L)</f>
        <v>Võ Thị Huệ</v>
      </c>
      <c r="AQ1791" s="139" t="str">
        <f t="array" ref="AQ1791">XLOOKUP($D:$D,'DS ST'!$J:$J,'DS ST'!M:M)</f>
        <v>HCM 011</v>
      </c>
      <c r="AR1791" s="140"/>
      <c r="AS1791" s="140"/>
      <c r="AT1791" s="135" t="str">
        <f t="array" ref="AT1791">xlookup($E:$E,'CLV2'!$A:$A,'CLV2'!$F:$F)</f>
        <v>3.FRUIT VEGGIES</v>
      </c>
      <c r="AU1791" s="135" t="str">
        <f t="array" ref="AU1791">xlookup($E:$E,'CLV2'!$A:$A,'CLV2'!$G:$G)</f>
        <v>4.Bắp, Đậu</v>
      </c>
      <c r="AV1791" s="142"/>
      <c r="AW1791" s="143"/>
      <c r="AX1791" s="144"/>
    </row>
    <row r="1792" ht="22.5" customHeight="1">
      <c r="A1792" s="113"/>
      <c r="B1792" s="114">
        <v>46237.0</v>
      </c>
      <c r="C1792" s="115" t="s">
        <v>913</v>
      </c>
      <c r="D1792" s="116" t="str">
        <f>VLOOKUP(C1792,'DS ST'!A:B,2,0)</f>
        <v>EH3</v>
      </c>
      <c r="E1792" s="117">
        <v>11315.0</v>
      </c>
      <c r="F1792" s="115" t="s">
        <v>2418</v>
      </c>
      <c r="G1792" s="115" t="s">
        <v>29</v>
      </c>
      <c r="H1792" s="118">
        <v>1.0</v>
      </c>
      <c r="I1792" s="118">
        <v>0.0</v>
      </c>
      <c r="J1792" s="119">
        <f t="shared" si="4"/>
        <v>1</v>
      </c>
      <c r="K1792" s="115" t="s">
        <v>6266</v>
      </c>
      <c r="L1792" s="121" t="str">
        <f t="shared" si="5"/>
        <v>PT160841611315</v>
      </c>
      <c r="M1792" s="219" t="s">
        <v>6267</v>
      </c>
      <c r="N1792" s="122"/>
      <c r="O1792" s="122"/>
      <c r="P1792" s="119">
        <f t="shared" si="6"/>
        <v>1</v>
      </c>
      <c r="Q1792" s="124"/>
      <c r="R1792" s="124"/>
      <c r="S1792" s="124"/>
      <c r="T1792" s="125"/>
      <c r="U1792" s="126" t="s">
        <v>697</v>
      </c>
      <c r="V1792" s="127" t="s">
        <v>1500</v>
      </c>
      <c r="W1792" s="129" t="str">
        <f t="shared" si="7"/>
        <v/>
      </c>
      <c r="X1792" s="129" t="str">
        <f t="shared" si="73"/>
        <v/>
      </c>
      <c r="Y1792" s="130" t="str">
        <f t="shared" si="109"/>
        <v>Chưa xác định</v>
      </c>
      <c r="Z1792" s="131" t="s">
        <v>3828</v>
      </c>
      <c r="AA1792" s="124"/>
      <c r="AB1792" s="132"/>
      <c r="AC1792" s="133"/>
      <c r="AD1792" s="134"/>
      <c r="AE1792" s="133"/>
      <c r="AF1792" s="135" t="str">
        <f t="array" ref="AF1792">xlookup($E:$E,'CLV2'!$A:$A,'CLV2'!E:E)</f>
        <v>2.VEGETABLES</v>
      </c>
      <c r="AG1792" s="135" t="str">
        <f t="shared" si="10"/>
        <v>Pack</v>
      </c>
      <c r="AH1792" s="136">
        <f t="shared" si="11"/>
        <v>1</v>
      </c>
      <c r="AI1792" s="137">
        <f t="array" ref="AI1792">XLOOKUP(E1792,'Đơn giá'!A:A,'Đơn giá'!D:D)</f>
        <v>12155</v>
      </c>
      <c r="AJ1792" s="138">
        <f t="shared" si="12"/>
        <v>12155</v>
      </c>
      <c r="AK1792" s="138">
        <f t="shared" si="13"/>
        <v>0</v>
      </c>
      <c r="AL1792" s="138">
        <f t="shared" si="14"/>
        <v>0</v>
      </c>
      <c r="AM1792" s="138">
        <f t="shared" si="15"/>
        <v>0</v>
      </c>
      <c r="AN1792" s="138">
        <f t="shared" si="16"/>
        <v>12155</v>
      </c>
      <c r="AO1792" s="139" t="str">
        <f t="array" ref="AO1792">XLOOKUP($D:$D,'DS ST'!$J:$J,'DS ST'!K:K)</f>
        <v>SC003943 - Lâm Văn Tú</v>
      </c>
      <c r="AP1792" s="139" t="str">
        <f t="array" ref="AP1792">XLOOKUP($D:$D,'DS ST'!$J:$J,'DS ST'!L:L)</f>
        <v>Võ Thị Huệ</v>
      </c>
      <c r="AQ1792" s="139" t="str">
        <f t="array" ref="AQ1792">XLOOKUP($D:$D,'DS ST'!$J:$J,'DS ST'!M:M)</f>
        <v>HCM 011</v>
      </c>
      <c r="AR1792" s="140"/>
      <c r="AS1792" s="140"/>
      <c r="AT1792" s="135" t="str">
        <f t="array" ref="AT1792">xlookup($E:$E,'CLV2'!$A:$A,'CLV2'!$F:$F)</f>
        <v>3.LEAFY VEGGIES</v>
      </c>
      <c r="AU1792" s="135" t="str">
        <f t="array" ref="AU1792">xlookup($E:$E,'CLV2'!$A:$A,'CLV2'!$G:$G)</f>
        <v>4.Rau Cải</v>
      </c>
      <c r="AV1792" s="142"/>
      <c r="AW1792" s="143"/>
      <c r="AX1792" s="144"/>
    </row>
    <row r="1793" ht="22.5" customHeight="1">
      <c r="A1793" s="113"/>
      <c r="B1793" s="114">
        <v>46237.0</v>
      </c>
      <c r="C1793" s="115" t="s">
        <v>913</v>
      </c>
      <c r="D1793" s="116" t="str">
        <f>VLOOKUP(C1793,'DS ST'!A:B,2,0)</f>
        <v>EH3</v>
      </c>
      <c r="E1793" s="117">
        <v>11321.0</v>
      </c>
      <c r="F1793" s="115" t="s">
        <v>2433</v>
      </c>
      <c r="G1793" s="115" t="s">
        <v>29</v>
      </c>
      <c r="H1793" s="118">
        <v>5.0</v>
      </c>
      <c r="I1793" s="118">
        <v>3.0</v>
      </c>
      <c r="J1793" s="119">
        <f t="shared" si="4"/>
        <v>2</v>
      </c>
      <c r="K1793" s="115" t="s">
        <v>6266</v>
      </c>
      <c r="L1793" s="121" t="str">
        <f t="shared" si="5"/>
        <v>PT160841611321</v>
      </c>
      <c r="M1793" s="219" t="s">
        <v>6267</v>
      </c>
      <c r="N1793" s="122"/>
      <c r="O1793" s="122"/>
      <c r="P1793" s="119">
        <f t="shared" si="6"/>
        <v>2</v>
      </c>
      <c r="Q1793" s="124"/>
      <c r="R1793" s="124"/>
      <c r="S1793" s="124"/>
      <c r="T1793" s="125"/>
      <c r="U1793" s="126" t="s">
        <v>697</v>
      </c>
      <c r="V1793" s="127" t="s">
        <v>1500</v>
      </c>
      <c r="W1793" s="129" t="str">
        <f t="shared" si="7"/>
        <v/>
      </c>
      <c r="X1793" s="129" t="str">
        <f t="shared" si="73"/>
        <v/>
      </c>
      <c r="Y1793" s="130" t="str">
        <f t="shared" si="109"/>
        <v>Chưa xác định</v>
      </c>
      <c r="Z1793" s="131" t="s">
        <v>3828</v>
      </c>
      <c r="AA1793" s="124"/>
      <c r="AB1793" s="132"/>
      <c r="AC1793" s="133"/>
      <c r="AD1793" s="134"/>
      <c r="AE1793" s="133"/>
      <c r="AF1793" s="135" t="str">
        <f t="array" ref="AF1793">xlookup($E:$E,'CLV2'!$A:$A,'CLV2'!E:E)</f>
        <v>2.VEGETABLES</v>
      </c>
      <c r="AG1793" s="135" t="str">
        <f t="shared" si="10"/>
        <v>Pack</v>
      </c>
      <c r="AH1793" s="136">
        <f t="shared" si="11"/>
        <v>0.4</v>
      </c>
      <c r="AI1793" s="137">
        <f t="array" ref="AI1793">XLOOKUP(E1793,'Đơn giá'!A:A,'Đơn giá'!D:D)</f>
        <v>11596</v>
      </c>
      <c r="AJ1793" s="138">
        <f t="shared" si="12"/>
        <v>23192</v>
      </c>
      <c r="AK1793" s="138">
        <f t="shared" si="13"/>
        <v>0</v>
      </c>
      <c r="AL1793" s="138">
        <f t="shared" si="14"/>
        <v>0</v>
      </c>
      <c r="AM1793" s="138">
        <f t="shared" si="15"/>
        <v>0</v>
      </c>
      <c r="AN1793" s="138">
        <f t="shared" si="16"/>
        <v>23192</v>
      </c>
      <c r="AO1793" s="139" t="str">
        <f t="array" ref="AO1793">XLOOKUP($D:$D,'DS ST'!$J:$J,'DS ST'!K:K)</f>
        <v>SC003943 - Lâm Văn Tú</v>
      </c>
      <c r="AP1793" s="139" t="str">
        <f t="array" ref="AP1793">XLOOKUP($D:$D,'DS ST'!$J:$J,'DS ST'!L:L)</f>
        <v>Võ Thị Huệ</v>
      </c>
      <c r="AQ1793" s="139" t="str">
        <f t="array" ref="AQ1793">XLOOKUP($D:$D,'DS ST'!$J:$J,'DS ST'!M:M)</f>
        <v>HCM 011</v>
      </c>
      <c r="AR1793" s="140"/>
      <c r="AS1793" s="140"/>
      <c r="AT1793" s="135" t="str">
        <f t="array" ref="AT1793">xlookup($E:$E,'CLV2'!$A:$A,'CLV2'!$F:$F)</f>
        <v>3.LEAFY VEGGIES</v>
      </c>
      <c r="AU1793" s="135" t="str">
        <f t="array" ref="AU1793">xlookup($E:$E,'CLV2'!$A:$A,'CLV2'!$G:$G)</f>
        <v>4.Rau Ăn Lá Thông Dụng</v>
      </c>
      <c r="AV1793" s="142"/>
      <c r="AW1793" s="143"/>
      <c r="AX1793" s="144"/>
    </row>
    <row r="1794" ht="22.5" customHeight="1">
      <c r="A1794" s="113"/>
      <c r="B1794" s="114">
        <v>46237.0</v>
      </c>
      <c r="C1794" s="115" t="s">
        <v>913</v>
      </c>
      <c r="D1794" s="116" t="str">
        <f>VLOOKUP(C1794,'DS ST'!A:B,2,0)</f>
        <v>EH3</v>
      </c>
      <c r="E1794" s="117">
        <v>11513.0</v>
      </c>
      <c r="F1794" s="115" t="s">
        <v>1312</v>
      </c>
      <c r="G1794" s="115" t="s">
        <v>29</v>
      </c>
      <c r="H1794" s="118">
        <v>4.0</v>
      </c>
      <c r="I1794" s="118">
        <v>3.0</v>
      </c>
      <c r="J1794" s="119">
        <f t="shared" si="4"/>
        <v>1</v>
      </c>
      <c r="K1794" s="115" t="s">
        <v>6266</v>
      </c>
      <c r="L1794" s="121" t="str">
        <f t="shared" si="5"/>
        <v>PT160841611513</v>
      </c>
      <c r="M1794" s="219" t="s">
        <v>6267</v>
      </c>
      <c r="N1794" s="122"/>
      <c r="O1794" s="122"/>
      <c r="P1794" s="119">
        <f t="shared" si="6"/>
        <v>1</v>
      </c>
      <c r="Q1794" s="124"/>
      <c r="R1794" s="124"/>
      <c r="S1794" s="124"/>
      <c r="T1794" s="125"/>
      <c r="U1794" s="126" t="s">
        <v>697</v>
      </c>
      <c r="V1794" s="127" t="s">
        <v>1500</v>
      </c>
      <c r="W1794" s="129" t="str">
        <f t="shared" si="7"/>
        <v/>
      </c>
      <c r="X1794" s="129" t="str">
        <f t="shared" si="73"/>
        <v/>
      </c>
      <c r="Y1794" s="130" t="str">
        <f t="shared" si="109"/>
        <v>Chưa xác định</v>
      </c>
      <c r="Z1794" s="131" t="s">
        <v>3828</v>
      </c>
      <c r="AA1794" s="124"/>
      <c r="AB1794" s="132"/>
      <c r="AC1794" s="133"/>
      <c r="AD1794" s="134"/>
      <c r="AE1794" s="133"/>
      <c r="AF1794" s="135" t="str">
        <f t="array" ref="AF1794">xlookup($E:$E,'CLV2'!$A:$A,'CLV2'!E:E)</f>
        <v>2.VEGETABLES</v>
      </c>
      <c r="AG1794" s="135" t="str">
        <f t="shared" si="10"/>
        <v>Pack</v>
      </c>
      <c r="AH1794" s="136">
        <f t="shared" si="11"/>
        <v>0.25</v>
      </c>
      <c r="AI1794" s="137">
        <f t="array" ref="AI1794">XLOOKUP(E1794,'Đơn giá'!A:A,'Đơn giá'!D:D)</f>
        <v>4000</v>
      </c>
      <c r="AJ1794" s="138">
        <f t="shared" si="12"/>
        <v>4000</v>
      </c>
      <c r="AK1794" s="138">
        <f t="shared" si="13"/>
        <v>0</v>
      </c>
      <c r="AL1794" s="138">
        <f t="shared" si="14"/>
        <v>0</v>
      </c>
      <c r="AM1794" s="138">
        <f t="shared" si="15"/>
        <v>0</v>
      </c>
      <c r="AN1794" s="138">
        <f t="shared" si="16"/>
        <v>4000</v>
      </c>
      <c r="AO1794" s="139" t="str">
        <f t="array" ref="AO1794">XLOOKUP($D:$D,'DS ST'!$J:$J,'DS ST'!K:K)</f>
        <v>SC003943 - Lâm Văn Tú</v>
      </c>
      <c r="AP1794" s="139" t="str">
        <f t="array" ref="AP1794">XLOOKUP($D:$D,'DS ST'!$J:$J,'DS ST'!L:L)</f>
        <v>Võ Thị Huệ</v>
      </c>
      <c r="AQ1794" s="139" t="str">
        <f t="array" ref="AQ1794">XLOOKUP($D:$D,'DS ST'!$J:$J,'DS ST'!M:M)</f>
        <v>HCM 011</v>
      </c>
      <c r="AR1794" s="140"/>
      <c r="AS1794" s="140"/>
      <c r="AT1794" s="135" t="str">
        <f t="array" ref="AT1794">xlookup($E:$E,'CLV2'!$A:$A,'CLV2'!$F:$F)</f>
        <v>3.HERBS</v>
      </c>
      <c r="AU1794" s="135" t="str">
        <f t="array" ref="AU1794">xlookup($E:$E,'CLV2'!$A:$A,'CLV2'!$G:$G)</f>
        <v>4.Rau Thơm, Rau Nêm</v>
      </c>
      <c r="AV1794" s="142"/>
      <c r="AW1794" s="143"/>
      <c r="AX1794" s="144"/>
    </row>
    <row r="1795" ht="22.5" customHeight="1">
      <c r="A1795" s="113"/>
      <c r="B1795" s="114">
        <v>46237.0</v>
      </c>
      <c r="C1795" s="115" t="s">
        <v>913</v>
      </c>
      <c r="D1795" s="116" t="str">
        <f>VLOOKUP(C1795,'DS ST'!A:B,2,0)</f>
        <v>EH3</v>
      </c>
      <c r="E1795" s="117">
        <v>1101302.0</v>
      </c>
      <c r="F1795" s="115" t="s">
        <v>944</v>
      </c>
      <c r="G1795" s="115" t="s">
        <v>104</v>
      </c>
      <c r="H1795" s="118">
        <v>8.0</v>
      </c>
      <c r="I1795" s="118">
        <v>7.98</v>
      </c>
      <c r="J1795" s="119">
        <f t="shared" si="4"/>
        <v>0.02</v>
      </c>
      <c r="K1795" s="115" t="s">
        <v>6266</v>
      </c>
      <c r="L1795" s="121" t="str">
        <f t="shared" si="5"/>
        <v>PT16084161101302</v>
      </c>
      <c r="M1795" s="219" t="s">
        <v>6267</v>
      </c>
      <c r="N1795" s="122">
        <v>0.019999999999999574</v>
      </c>
      <c r="O1795" s="122"/>
      <c r="P1795" s="119">
        <f t="shared" si="6"/>
        <v>0</v>
      </c>
      <c r="Q1795" s="124"/>
      <c r="R1795" s="124"/>
      <c r="S1795" s="124"/>
      <c r="T1795" s="125"/>
      <c r="U1795" s="126" t="s">
        <v>697</v>
      </c>
      <c r="V1795" s="127" t="s">
        <v>492</v>
      </c>
      <c r="W1795" s="129" t="str">
        <f t="shared" si="7"/>
        <v>Hao hụt</v>
      </c>
      <c r="X1795" s="129" t="str">
        <f t="shared" si="73"/>
        <v/>
      </c>
      <c r="Y1795" s="154" t="s">
        <v>499</v>
      </c>
      <c r="Z1795" s="131" t="s">
        <v>3828</v>
      </c>
      <c r="AA1795" s="124"/>
      <c r="AB1795" s="132"/>
      <c r="AC1795" s="133"/>
      <c r="AD1795" s="134"/>
      <c r="AE1795" s="133"/>
      <c r="AF1795" s="135" t="str">
        <f t="array" ref="AF1795">xlookup($E:$E,'CLV2'!$A:$A,'CLV2'!E:E)</f>
        <v>2.FRUITS</v>
      </c>
      <c r="AG1795" s="135" t="str">
        <f t="shared" si="10"/>
        <v>KG</v>
      </c>
      <c r="AH1795" s="136">
        <f t="shared" si="11"/>
        <v>0.0025</v>
      </c>
      <c r="AI1795" s="137">
        <f t="array" ref="AI1795">XLOOKUP(E1795,'Đơn giá'!A:A,'Đơn giá'!D:D)</f>
        <v>17500</v>
      </c>
      <c r="AJ1795" s="138">
        <f t="shared" si="12"/>
        <v>350</v>
      </c>
      <c r="AK1795" s="138">
        <f t="shared" si="13"/>
        <v>350</v>
      </c>
      <c r="AL1795" s="138">
        <f t="shared" si="14"/>
        <v>0</v>
      </c>
      <c r="AM1795" s="138">
        <f t="shared" si="15"/>
        <v>0</v>
      </c>
      <c r="AN1795" s="138">
        <f t="shared" si="16"/>
        <v>0</v>
      </c>
      <c r="AO1795" s="139" t="str">
        <f t="array" ref="AO1795">XLOOKUP($D:$D,'DS ST'!$J:$J,'DS ST'!K:K)</f>
        <v>SC003943 - Lâm Văn Tú</v>
      </c>
      <c r="AP1795" s="139" t="str">
        <f t="array" ref="AP1795">XLOOKUP($D:$D,'DS ST'!$J:$J,'DS ST'!L:L)</f>
        <v>Võ Thị Huệ</v>
      </c>
      <c r="AQ1795" s="139" t="str">
        <f t="array" ref="AQ1795">XLOOKUP($D:$D,'DS ST'!$J:$J,'DS ST'!M:M)</f>
        <v>HCM 011</v>
      </c>
      <c r="AR1795" s="140"/>
      <c r="AS1795" s="140"/>
      <c r="AT1795" s="135" t="str">
        <f t="array" ref="AT1795">xlookup($E:$E,'CLV2'!$A:$A,'CLV2'!$F:$F)</f>
        <v>3.LOCAL FRUITS</v>
      </c>
      <c r="AU1795" s="135" t="str">
        <f t="array" ref="AU1795">xlookup($E:$E,'CLV2'!$A:$A,'CLV2'!$G:$G)</f>
        <v>4.Chuối</v>
      </c>
      <c r="AV1795" s="142"/>
      <c r="AW1795" s="143"/>
      <c r="AX1795" s="144"/>
    </row>
    <row r="1796" ht="22.5" customHeight="1">
      <c r="A1796" s="113"/>
      <c r="B1796" s="114">
        <v>46237.0</v>
      </c>
      <c r="C1796" s="115" t="s">
        <v>913</v>
      </c>
      <c r="D1796" s="116" t="str">
        <f>VLOOKUP(C1796,'DS ST'!A:B,2,0)</f>
        <v>EH3</v>
      </c>
      <c r="E1796" s="117">
        <v>1101318.0</v>
      </c>
      <c r="F1796" s="115" t="s">
        <v>1036</v>
      </c>
      <c r="G1796" s="115" t="s">
        <v>104</v>
      </c>
      <c r="H1796" s="118">
        <v>4.1</v>
      </c>
      <c r="I1796" s="118">
        <v>4.04</v>
      </c>
      <c r="J1796" s="119">
        <f t="shared" si="4"/>
        <v>0.06</v>
      </c>
      <c r="K1796" s="115" t="s">
        <v>6266</v>
      </c>
      <c r="L1796" s="121" t="str">
        <f t="shared" si="5"/>
        <v>PT16084161101318</v>
      </c>
      <c r="M1796" s="219" t="s">
        <v>6267</v>
      </c>
      <c r="N1796" s="122">
        <v>0.05999999999999961</v>
      </c>
      <c r="O1796" s="122"/>
      <c r="P1796" s="119">
        <f t="shared" si="6"/>
        <v>0</v>
      </c>
      <c r="Q1796" s="124"/>
      <c r="R1796" s="124"/>
      <c r="S1796" s="124"/>
      <c r="T1796" s="125"/>
      <c r="U1796" s="126" t="s">
        <v>697</v>
      </c>
      <c r="V1796" s="127" t="s">
        <v>492</v>
      </c>
      <c r="W1796" s="129" t="str">
        <f t="shared" si="7"/>
        <v>Hao hụt</v>
      </c>
      <c r="X1796" s="129" t="str">
        <f t="shared" si="73"/>
        <v/>
      </c>
      <c r="Y1796" s="154" t="s">
        <v>499</v>
      </c>
      <c r="Z1796" s="131" t="s">
        <v>3828</v>
      </c>
      <c r="AA1796" s="124"/>
      <c r="AB1796" s="132"/>
      <c r="AC1796" s="133"/>
      <c r="AD1796" s="134"/>
      <c r="AE1796" s="133"/>
      <c r="AF1796" s="135" t="str">
        <f t="array" ref="AF1796">xlookup($E:$E,'CLV2'!$A:$A,'CLV2'!E:E)</f>
        <v>2.FRUITS</v>
      </c>
      <c r="AG1796" s="135" t="str">
        <f t="shared" si="10"/>
        <v>KG</v>
      </c>
      <c r="AH1796" s="136">
        <f t="shared" si="11"/>
        <v>0.01463414634</v>
      </c>
      <c r="AI1796" s="137">
        <f t="array" ref="AI1796">XLOOKUP(E1796,'Đơn giá'!A:A,'Đơn giá'!D:D)</f>
        <v>35000</v>
      </c>
      <c r="AJ1796" s="138">
        <f t="shared" si="12"/>
        <v>2100</v>
      </c>
      <c r="AK1796" s="138">
        <f t="shared" si="13"/>
        <v>2100</v>
      </c>
      <c r="AL1796" s="138">
        <f t="shared" si="14"/>
        <v>0</v>
      </c>
      <c r="AM1796" s="138">
        <f t="shared" si="15"/>
        <v>0</v>
      </c>
      <c r="AN1796" s="138">
        <f t="shared" si="16"/>
        <v>0</v>
      </c>
      <c r="AO1796" s="139" t="str">
        <f t="array" ref="AO1796">XLOOKUP($D:$D,'DS ST'!$J:$J,'DS ST'!K:K)</f>
        <v>SC003943 - Lâm Văn Tú</v>
      </c>
      <c r="AP1796" s="139" t="str">
        <f t="array" ref="AP1796">XLOOKUP($D:$D,'DS ST'!$J:$J,'DS ST'!L:L)</f>
        <v>Võ Thị Huệ</v>
      </c>
      <c r="AQ1796" s="139" t="str">
        <f t="array" ref="AQ1796">XLOOKUP($D:$D,'DS ST'!$J:$J,'DS ST'!M:M)</f>
        <v>HCM 011</v>
      </c>
      <c r="AR1796" s="140"/>
      <c r="AS1796" s="140"/>
      <c r="AT1796" s="135" t="str">
        <f t="array" ref="AT1796">xlookup($E:$E,'CLV2'!$A:$A,'CLV2'!$F:$F)</f>
        <v>3.LOCAL FRUITS</v>
      </c>
      <c r="AU1796" s="135" t="str">
        <f t="array" ref="AU1796">xlookup($E:$E,'CLV2'!$A:$A,'CLV2'!$G:$G)</f>
        <v>4.Mận Roi</v>
      </c>
      <c r="AV1796" s="142"/>
      <c r="AW1796" s="143"/>
      <c r="AX1796" s="144"/>
    </row>
    <row r="1797" ht="22.5" customHeight="1">
      <c r="A1797" s="113"/>
      <c r="B1797" s="114">
        <v>46237.0</v>
      </c>
      <c r="C1797" s="115" t="s">
        <v>913</v>
      </c>
      <c r="D1797" s="116" t="str">
        <f>VLOOKUP(C1797,'DS ST'!A:B,2,0)</f>
        <v>EH3</v>
      </c>
      <c r="E1797" s="117">
        <v>1101592.0</v>
      </c>
      <c r="F1797" s="115" t="s">
        <v>1161</v>
      </c>
      <c r="G1797" s="115" t="s">
        <v>104</v>
      </c>
      <c r="H1797" s="118">
        <v>9.4</v>
      </c>
      <c r="I1797" s="118">
        <v>9.34</v>
      </c>
      <c r="J1797" s="119">
        <f t="shared" si="4"/>
        <v>0.06</v>
      </c>
      <c r="K1797" s="115" t="s">
        <v>6266</v>
      </c>
      <c r="L1797" s="121" t="str">
        <f t="shared" si="5"/>
        <v>PT16084161101592</v>
      </c>
      <c r="M1797" s="219" t="s">
        <v>6267</v>
      </c>
      <c r="N1797" s="122">
        <v>0.0600000000000005</v>
      </c>
      <c r="O1797" s="122"/>
      <c r="P1797" s="119">
        <f t="shared" si="6"/>
        <v>0</v>
      </c>
      <c r="Q1797" s="124"/>
      <c r="R1797" s="124"/>
      <c r="S1797" s="124"/>
      <c r="T1797" s="125"/>
      <c r="U1797" s="126" t="s">
        <v>697</v>
      </c>
      <c r="V1797" s="127" t="s">
        <v>492</v>
      </c>
      <c r="W1797" s="129" t="str">
        <f t="shared" si="7"/>
        <v>Hao hụt</v>
      </c>
      <c r="X1797" s="129" t="str">
        <f t="shared" si="73"/>
        <v/>
      </c>
      <c r="Y1797" s="154" t="s">
        <v>499</v>
      </c>
      <c r="Z1797" s="131" t="s">
        <v>3828</v>
      </c>
      <c r="AA1797" s="124"/>
      <c r="AB1797" s="132"/>
      <c r="AC1797" s="133"/>
      <c r="AD1797" s="134"/>
      <c r="AE1797" s="133"/>
      <c r="AF1797" s="135" t="str">
        <f t="array" ref="AF1797">xlookup($E:$E,'CLV2'!$A:$A,'CLV2'!E:E)</f>
        <v>2.FRUITS</v>
      </c>
      <c r="AG1797" s="135" t="str">
        <f t="shared" si="10"/>
        <v>KG</v>
      </c>
      <c r="AH1797" s="136">
        <f t="shared" si="11"/>
        <v>0.006382978723</v>
      </c>
      <c r="AI1797" s="137">
        <f t="array" ref="AI1797">XLOOKUP(E1797,'Đơn giá'!A:A,'Đơn giá'!D:D)</f>
        <v>73000</v>
      </c>
      <c r="AJ1797" s="138">
        <f t="shared" si="12"/>
        <v>4380</v>
      </c>
      <c r="AK1797" s="138">
        <f t="shared" si="13"/>
        <v>4380</v>
      </c>
      <c r="AL1797" s="138">
        <f t="shared" si="14"/>
        <v>0</v>
      </c>
      <c r="AM1797" s="138">
        <f t="shared" si="15"/>
        <v>0</v>
      </c>
      <c r="AN1797" s="138">
        <f t="shared" si="16"/>
        <v>0</v>
      </c>
      <c r="AO1797" s="139" t="str">
        <f t="array" ref="AO1797">XLOOKUP($D:$D,'DS ST'!$J:$J,'DS ST'!K:K)</f>
        <v>SC003943 - Lâm Văn Tú</v>
      </c>
      <c r="AP1797" s="139" t="str">
        <f t="array" ref="AP1797">XLOOKUP($D:$D,'DS ST'!$J:$J,'DS ST'!L:L)</f>
        <v>Võ Thị Huệ</v>
      </c>
      <c r="AQ1797" s="139" t="str">
        <f t="array" ref="AQ1797">XLOOKUP($D:$D,'DS ST'!$J:$J,'DS ST'!M:M)</f>
        <v>HCM 011</v>
      </c>
      <c r="AR1797" s="140"/>
      <c r="AS1797" s="140"/>
      <c r="AT1797" s="135" t="str">
        <f t="array" ref="AT1797">xlookup($E:$E,'CLV2'!$A:$A,'CLV2'!$F:$F)</f>
        <v>3.LOCAL FRUITS</v>
      </c>
      <c r="AU1797" s="135" t="str">
        <f t="array" ref="AU1797">xlookup($E:$E,'CLV2'!$A:$A,'CLV2'!$G:$G)</f>
        <v>4.Sầu Riêng</v>
      </c>
      <c r="AV1797" s="142"/>
      <c r="AW1797" s="143"/>
      <c r="AX1797" s="144"/>
    </row>
    <row r="1798" ht="22.5" customHeight="1">
      <c r="A1798" s="113"/>
      <c r="B1798" s="114">
        <v>46237.0</v>
      </c>
      <c r="C1798" s="115" t="s">
        <v>920</v>
      </c>
      <c r="D1798" s="116" t="str">
        <f>VLOOKUP(C1798,'DS ST'!A:B,2,0)</f>
        <v>EHS</v>
      </c>
      <c r="E1798" s="117">
        <v>1101079.0</v>
      </c>
      <c r="F1798" s="115" t="s">
        <v>2047</v>
      </c>
      <c r="G1798" s="115" t="s">
        <v>104</v>
      </c>
      <c r="H1798" s="118">
        <v>6.0</v>
      </c>
      <c r="I1798" s="118">
        <v>5.98</v>
      </c>
      <c r="J1798" s="119">
        <f t="shared" si="4"/>
        <v>0.02</v>
      </c>
      <c r="K1798" s="115" t="s">
        <v>6268</v>
      </c>
      <c r="L1798" s="121" t="str">
        <f t="shared" si="5"/>
        <v>PT16084151101079</v>
      </c>
      <c r="M1798" s="219" t="s">
        <v>6269</v>
      </c>
      <c r="N1798" s="122">
        <v>0.019999999999999574</v>
      </c>
      <c r="O1798" s="122"/>
      <c r="P1798" s="119">
        <f t="shared" si="6"/>
        <v>0</v>
      </c>
      <c r="Q1798" s="124"/>
      <c r="R1798" s="124"/>
      <c r="S1798" s="124"/>
      <c r="T1798" s="125"/>
      <c r="U1798" s="126" t="s">
        <v>697</v>
      </c>
      <c r="V1798" s="127" t="s">
        <v>492</v>
      </c>
      <c r="W1798" s="129" t="str">
        <f t="shared" si="7"/>
        <v>Hao hụt</v>
      </c>
      <c r="X1798" s="129" t="str">
        <f t="shared" si="73"/>
        <v/>
      </c>
      <c r="Y1798" s="154" t="s">
        <v>499</v>
      </c>
      <c r="Z1798" s="131" t="s">
        <v>3828</v>
      </c>
      <c r="AA1798" s="124"/>
      <c r="AB1798" s="132"/>
      <c r="AC1798" s="133"/>
      <c r="AD1798" s="134"/>
      <c r="AE1798" s="133"/>
      <c r="AF1798" s="135" t="str">
        <f t="array" ref="AF1798">xlookup($E:$E,'CLV2'!$A:$A,'CLV2'!E:E)</f>
        <v>2.FRUITS</v>
      </c>
      <c r="AG1798" s="135" t="str">
        <f t="shared" si="10"/>
        <v>KG</v>
      </c>
      <c r="AH1798" s="136">
        <f t="shared" si="11"/>
        <v>0.003333333333</v>
      </c>
      <c r="AI1798" s="137">
        <f t="array" ref="AI1798">XLOOKUP(E1798,'Đơn giá'!A:A,'Đơn giá'!D:D)</f>
        <v>69416</v>
      </c>
      <c r="AJ1798" s="138">
        <f t="shared" si="12"/>
        <v>1388.32</v>
      </c>
      <c r="AK1798" s="138">
        <f t="shared" si="13"/>
        <v>1388.32</v>
      </c>
      <c r="AL1798" s="138">
        <f t="shared" si="14"/>
        <v>0</v>
      </c>
      <c r="AM1798" s="138">
        <f t="shared" si="15"/>
        <v>0</v>
      </c>
      <c r="AN1798" s="138">
        <f t="shared" si="16"/>
        <v>0</v>
      </c>
      <c r="AO1798" s="139" t="str">
        <f t="array" ref="AO1798">XLOOKUP($D:$D,'DS ST'!$J:$J,'DS ST'!K:K)</f>
        <v>SC002130 - Nguyễn Văn Lâm</v>
      </c>
      <c r="AP1798" s="139" t="str">
        <f t="array" ref="AP1798">XLOOKUP($D:$D,'DS ST'!$J:$J,'DS ST'!L:L)</f>
        <v>Nguyễn Thị Cà</v>
      </c>
      <c r="AQ1798" s="139" t="str">
        <f t="array" ref="AQ1798">XLOOKUP($D:$D,'DS ST'!$J:$J,'DS ST'!M:M)</f>
        <v>HCM 007</v>
      </c>
      <c r="AR1798" s="140"/>
      <c r="AS1798" s="140"/>
      <c r="AT1798" s="135" t="str">
        <f t="array" ref="AT1798">xlookup($E:$E,'CLV2'!$A:$A,'CLV2'!$F:$F)</f>
        <v>3.LOCAL FRUITS</v>
      </c>
      <c r="AU1798" s="135" t="str">
        <f t="array" ref="AU1798">xlookup($E:$E,'CLV2'!$A:$A,'CLV2'!$G:$G)</f>
        <v>4.Bơ</v>
      </c>
      <c r="AV1798" s="142"/>
      <c r="AW1798" s="143"/>
      <c r="AX1798" s="144"/>
    </row>
    <row r="1799" ht="22.5" customHeight="1">
      <c r="A1799" s="113"/>
      <c r="B1799" s="114">
        <v>46237.0</v>
      </c>
      <c r="C1799" s="115" t="s">
        <v>920</v>
      </c>
      <c r="D1799" s="116" t="str">
        <f>VLOOKUP(C1799,'DS ST'!A:B,2,0)</f>
        <v>EHS</v>
      </c>
      <c r="E1799" s="117">
        <v>1101366.0</v>
      </c>
      <c r="F1799" s="115" t="s">
        <v>1804</v>
      </c>
      <c r="G1799" s="115" t="s">
        <v>104</v>
      </c>
      <c r="H1799" s="118">
        <v>4.0</v>
      </c>
      <c r="I1799" s="118">
        <v>3.9</v>
      </c>
      <c r="J1799" s="119">
        <f t="shared" si="4"/>
        <v>0.1</v>
      </c>
      <c r="K1799" s="115" t="s">
        <v>6268</v>
      </c>
      <c r="L1799" s="121" t="str">
        <f t="shared" si="5"/>
        <v>PT16084151101366</v>
      </c>
      <c r="M1799" s="219" t="s">
        <v>6269</v>
      </c>
      <c r="N1799" s="122">
        <v>0.10000000000000009</v>
      </c>
      <c r="O1799" s="122"/>
      <c r="P1799" s="119">
        <f t="shared" si="6"/>
        <v>0</v>
      </c>
      <c r="Q1799" s="124"/>
      <c r="R1799" s="124"/>
      <c r="S1799" s="124"/>
      <c r="T1799" s="125"/>
      <c r="U1799" s="126" t="s">
        <v>697</v>
      </c>
      <c r="V1799" s="127" t="s">
        <v>492</v>
      </c>
      <c r="W1799" s="129" t="str">
        <f t="shared" si="7"/>
        <v>Hao hụt</v>
      </c>
      <c r="X1799" s="129" t="str">
        <f t="shared" si="73"/>
        <v/>
      </c>
      <c r="Y1799" s="154" t="s">
        <v>499</v>
      </c>
      <c r="Z1799" s="131" t="s">
        <v>3828</v>
      </c>
      <c r="AA1799" s="124"/>
      <c r="AB1799" s="132"/>
      <c r="AC1799" s="133"/>
      <c r="AD1799" s="134"/>
      <c r="AE1799" s="133"/>
      <c r="AF1799" s="135" t="str">
        <f t="array" ref="AF1799">xlookup($E:$E,'CLV2'!$A:$A,'CLV2'!E:E)</f>
        <v>2.VEGETABLES</v>
      </c>
      <c r="AG1799" s="135" t="str">
        <f t="shared" si="10"/>
        <v>KG</v>
      </c>
      <c r="AH1799" s="136">
        <f t="shared" si="11"/>
        <v>0.025</v>
      </c>
      <c r="AI1799" s="137">
        <f t="array" ref="AI1799">XLOOKUP(E1799,'Đơn giá'!A:A,'Đơn giá'!D:D)</f>
        <v>55000</v>
      </c>
      <c r="AJ1799" s="138">
        <f t="shared" si="12"/>
        <v>5500</v>
      </c>
      <c r="AK1799" s="138">
        <f t="shared" si="13"/>
        <v>5500</v>
      </c>
      <c r="AL1799" s="138">
        <f t="shared" si="14"/>
        <v>0</v>
      </c>
      <c r="AM1799" s="138">
        <f t="shared" si="15"/>
        <v>0</v>
      </c>
      <c r="AN1799" s="138">
        <f t="shared" si="16"/>
        <v>0</v>
      </c>
      <c r="AO1799" s="139" t="str">
        <f t="array" ref="AO1799">XLOOKUP($D:$D,'DS ST'!$J:$J,'DS ST'!K:K)</f>
        <v>SC002130 - Nguyễn Văn Lâm</v>
      </c>
      <c r="AP1799" s="139" t="str">
        <f t="array" ref="AP1799">XLOOKUP($D:$D,'DS ST'!$J:$J,'DS ST'!L:L)</f>
        <v>Nguyễn Thị Cà</v>
      </c>
      <c r="AQ1799" s="139" t="str">
        <f t="array" ref="AQ1799">XLOOKUP($D:$D,'DS ST'!$J:$J,'DS ST'!M:M)</f>
        <v>HCM 007</v>
      </c>
      <c r="AR1799" s="140"/>
      <c r="AS1799" s="140"/>
      <c r="AT1799" s="135" t="str">
        <f t="array" ref="AT1799">xlookup($E:$E,'CLV2'!$A:$A,'CLV2'!$F:$F)</f>
        <v>3.LEAFY VEGGIES</v>
      </c>
      <c r="AU1799" s="135" t="str">
        <f t="array" ref="AU1799">xlookup($E:$E,'CLV2'!$A:$A,'CLV2'!$G:$G)</f>
        <v>4.Rau Ăn Bông</v>
      </c>
      <c r="AV1799" s="142"/>
      <c r="AW1799" s="143"/>
      <c r="AX1799" s="144"/>
    </row>
    <row r="1800" ht="22.5" customHeight="1">
      <c r="A1800" s="113"/>
      <c r="B1800" s="114">
        <v>46237.0</v>
      </c>
      <c r="C1800" s="115" t="s">
        <v>920</v>
      </c>
      <c r="D1800" s="116" t="str">
        <f>VLOOKUP(C1800,'DS ST'!A:B,2,0)</f>
        <v>EHS</v>
      </c>
      <c r="E1800" s="117">
        <v>1101592.0</v>
      </c>
      <c r="F1800" s="115" t="s">
        <v>1161</v>
      </c>
      <c r="G1800" s="115" t="s">
        <v>104</v>
      </c>
      <c r="H1800" s="118">
        <v>10.1</v>
      </c>
      <c r="I1800" s="118">
        <v>10.0</v>
      </c>
      <c r="J1800" s="119">
        <f t="shared" si="4"/>
        <v>0.1</v>
      </c>
      <c r="K1800" s="115" t="s">
        <v>6268</v>
      </c>
      <c r="L1800" s="121" t="str">
        <f t="shared" si="5"/>
        <v>PT16084151101592</v>
      </c>
      <c r="M1800" s="219" t="s">
        <v>6269</v>
      </c>
      <c r="N1800" s="122">
        <v>0.09999999999999964</v>
      </c>
      <c r="O1800" s="122"/>
      <c r="P1800" s="119">
        <f t="shared" si="6"/>
        <v>0</v>
      </c>
      <c r="Q1800" s="124"/>
      <c r="R1800" s="124"/>
      <c r="S1800" s="124"/>
      <c r="T1800" s="125"/>
      <c r="U1800" s="126" t="s">
        <v>697</v>
      </c>
      <c r="V1800" s="127" t="s">
        <v>492</v>
      </c>
      <c r="W1800" s="129" t="str">
        <f t="shared" si="7"/>
        <v>Hao hụt</v>
      </c>
      <c r="X1800" s="129" t="str">
        <f t="shared" si="73"/>
        <v/>
      </c>
      <c r="Y1800" s="154" t="s">
        <v>499</v>
      </c>
      <c r="Z1800" s="131" t="s">
        <v>3828</v>
      </c>
      <c r="AA1800" s="124"/>
      <c r="AB1800" s="132"/>
      <c r="AC1800" s="133"/>
      <c r="AD1800" s="134"/>
      <c r="AE1800" s="133"/>
      <c r="AF1800" s="135" t="str">
        <f t="array" ref="AF1800">xlookup($E:$E,'CLV2'!$A:$A,'CLV2'!E:E)</f>
        <v>2.FRUITS</v>
      </c>
      <c r="AG1800" s="135" t="str">
        <f t="shared" si="10"/>
        <v>KG</v>
      </c>
      <c r="AH1800" s="136">
        <f t="shared" si="11"/>
        <v>0.009900990099</v>
      </c>
      <c r="AI1800" s="137">
        <f t="array" ref="AI1800">XLOOKUP(E1800,'Đơn giá'!A:A,'Đơn giá'!D:D)</f>
        <v>73000</v>
      </c>
      <c r="AJ1800" s="138">
        <f t="shared" si="12"/>
        <v>7300</v>
      </c>
      <c r="AK1800" s="138">
        <f t="shared" si="13"/>
        <v>7300</v>
      </c>
      <c r="AL1800" s="138">
        <f t="shared" si="14"/>
        <v>0</v>
      </c>
      <c r="AM1800" s="138">
        <f t="shared" si="15"/>
        <v>0</v>
      </c>
      <c r="AN1800" s="138">
        <f t="shared" si="16"/>
        <v>0</v>
      </c>
      <c r="AO1800" s="139" t="str">
        <f t="array" ref="AO1800">XLOOKUP($D:$D,'DS ST'!$J:$J,'DS ST'!K:K)</f>
        <v>SC002130 - Nguyễn Văn Lâm</v>
      </c>
      <c r="AP1800" s="139" t="str">
        <f t="array" ref="AP1800">XLOOKUP($D:$D,'DS ST'!$J:$J,'DS ST'!L:L)</f>
        <v>Nguyễn Thị Cà</v>
      </c>
      <c r="AQ1800" s="139" t="str">
        <f t="array" ref="AQ1800">XLOOKUP($D:$D,'DS ST'!$J:$J,'DS ST'!M:M)</f>
        <v>HCM 007</v>
      </c>
      <c r="AR1800" s="140"/>
      <c r="AS1800" s="140"/>
      <c r="AT1800" s="135" t="str">
        <f t="array" ref="AT1800">xlookup($E:$E,'CLV2'!$A:$A,'CLV2'!$F:$F)</f>
        <v>3.LOCAL FRUITS</v>
      </c>
      <c r="AU1800" s="135" t="str">
        <f t="array" ref="AU1800">xlookup($E:$E,'CLV2'!$A:$A,'CLV2'!$G:$G)</f>
        <v>4.Sầu Riêng</v>
      </c>
      <c r="AV1800" s="142"/>
      <c r="AW1800" s="143"/>
      <c r="AX1800" s="144"/>
    </row>
    <row r="1801" ht="22.5" customHeight="1">
      <c r="A1801" s="113"/>
      <c r="B1801" s="114">
        <v>46237.0</v>
      </c>
      <c r="C1801" s="115" t="s">
        <v>933</v>
      </c>
      <c r="D1801" s="116" t="str">
        <f>VLOOKUP(C1801,'DS ST'!A:B,2,0)</f>
        <v>ERT</v>
      </c>
      <c r="E1801" s="117">
        <v>11066.0</v>
      </c>
      <c r="F1801" s="115" t="s">
        <v>1229</v>
      </c>
      <c r="G1801" s="115" t="s">
        <v>311</v>
      </c>
      <c r="H1801" s="118">
        <v>13.0</v>
      </c>
      <c r="I1801" s="118">
        <v>12.0</v>
      </c>
      <c r="J1801" s="119">
        <f t="shared" si="4"/>
        <v>1</v>
      </c>
      <c r="K1801" s="115" t="s">
        <v>6270</v>
      </c>
      <c r="L1801" s="121" t="str">
        <f t="shared" si="5"/>
        <v>PT160841311066</v>
      </c>
      <c r="M1801" s="219" t="s">
        <v>6271</v>
      </c>
      <c r="N1801" s="122"/>
      <c r="O1801" s="122"/>
      <c r="P1801" s="119">
        <f t="shared" si="6"/>
        <v>1</v>
      </c>
      <c r="Q1801" s="124"/>
      <c r="R1801" s="124"/>
      <c r="S1801" s="124"/>
      <c r="T1801" s="125"/>
      <c r="U1801" s="126" t="s">
        <v>697</v>
      </c>
      <c r="V1801" s="127" t="s">
        <v>1500</v>
      </c>
      <c r="W1801" s="129" t="str">
        <f t="shared" si="7"/>
        <v/>
      </c>
      <c r="X1801" s="129" t="str">
        <f t="shared" si="73"/>
        <v/>
      </c>
      <c r="Y1801" s="130" t="str">
        <f t="shared" ref="Y1801:Y1803" si="110">IF(N(P1801)&lt;=0,"",IF(OR(T1801="Hình KDB",T1801="Hình tele",ISNUMBER(SEARCH("Hình KDB",T1801)),ISNUMBER(SEARCH("Hình tele",T1801)),ISNUMBER(SEARCH("sai code",T1801)),ISNUMBER(SEARCH("Thiếu kiện",U1801))),"Kho rau",IF(AND(T1801&lt;&gt;"Hình KDB",T1801&lt;&gt;"Hình tele"),"Chưa xác định",IF(N(O1801)&gt;0,IF(OR(T1801="Hình KDB",T1801="Hình tele",ISNUMBER(SEARCH("Hình KDB",T1801)),ISNUMBER(SEARCH("Hình tele",T1801)),ISNUMBER(SEARCH("sai code",T1801)),ISNUMBER(SEARCH("Thiếu kiện",U1801))),"Kho rau","Chưa xác định"),IF(OR(T1801="Hình KDB",T1801="Hình tele",ISNUMBER(SEARCH("Hình KDB",T1801)),ISNUMBER(SEARCH("Hình tele",T1801)),ISNUMBER(SEARCH("sai code",T1801)),ISNUMBER(SEARCH("Thiếu kiện",U1801))),"Kho rau",IF(V1801="Chưa xác định","Chưa xác định",IF(OR(V1801="DC giao thiếu",V1801="TX giao thiếu kiện",V1801="Hàng không đạt CL"),"Kho rau","")))))))</f>
        <v>Chưa xác định</v>
      </c>
      <c r="Z1801" s="131" t="s">
        <v>3828</v>
      </c>
      <c r="AA1801" s="124"/>
      <c r="AB1801" s="132"/>
      <c r="AC1801" s="133"/>
      <c r="AD1801" s="134"/>
      <c r="AE1801" s="133"/>
      <c r="AF1801" s="135" t="str">
        <f t="array" ref="AF1801">xlookup($E:$E,'CLV2'!$A:$A,'CLV2'!E:E)</f>
        <v>2.VEGETABLES</v>
      </c>
      <c r="AG1801" s="135" t="str">
        <f t="shared" si="10"/>
        <v>Pack</v>
      </c>
      <c r="AH1801" s="136">
        <f t="shared" si="11"/>
        <v>0.07692307692</v>
      </c>
      <c r="AI1801" s="137">
        <f t="array" ref="AI1801">XLOOKUP(E1801,'Đơn giá'!A:A,'Đơn giá'!D:D)</f>
        <v>5000</v>
      </c>
      <c r="AJ1801" s="138">
        <f t="shared" si="12"/>
        <v>5000</v>
      </c>
      <c r="AK1801" s="138">
        <f t="shared" si="13"/>
        <v>0</v>
      </c>
      <c r="AL1801" s="138">
        <f t="shared" si="14"/>
        <v>0</v>
      </c>
      <c r="AM1801" s="138">
        <f t="shared" si="15"/>
        <v>0</v>
      </c>
      <c r="AN1801" s="138">
        <f t="shared" si="16"/>
        <v>5000</v>
      </c>
      <c r="AO1801" s="139" t="str">
        <f t="array" ref="AO1801">XLOOKUP($D:$D,'DS ST'!$J:$J,'DS ST'!K:K)</f>
        <v>SC002206 - Hứa Thái Hiển</v>
      </c>
      <c r="AP1801" s="139" t="str">
        <f t="array" ref="AP1801">XLOOKUP($D:$D,'DS ST'!$J:$J,'DS ST'!L:L)</f>
        <v>Võ Thị Huệ</v>
      </c>
      <c r="AQ1801" s="139" t="str">
        <f t="array" ref="AQ1801">XLOOKUP($D:$D,'DS ST'!$J:$J,'DS ST'!M:M)</f>
        <v>HCM 023</v>
      </c>
      <c r="AR1801" s="140"/>
      <c r="AS1801" s="140"/>
      <c r="AT1801" s="135" t="str">
        <f t="array" ref="AT1801">xlookup($E:$E,'CLV2'!$A:$A,'CLV2'!$F:$F)</f>
        <v>3.HERBS</v>
      </c>
      <c r="AU1801" s="135" t="str">
        <f t="array" ref="AU1801">xlookup($E:$E,'CLV2'!$A:$A,'CLV2'!$G:$G)</f>
        <v>4.Chanh, Ớt</v>
      </c>
      <c r="AV1801" s="142"/>
      <c r="AW1801" s="143"/>
      <c r="AX1801" s="144"/>
    </row>
    <row r="1802" ht="22.5" customHeight="1">
      <c r="A1802" s="113"/>
      <c r="B1802" s="114">
        <v>46237.0</v>
      </c>
      <c r="C1802" s="115" t="s">
        <v>933</v>
      </c>
      <c r="D1802" s="116" t="str">
        <f>VLOOKUP(C1802,'DS ST'!A:B,2,0)</f>
        <v>ERT</v>
      </c>
      <c r="E1802" s="117">
        <v>11297.0</v>
      </c>
      <c r="F1802" s="115" t="s">
        <v>1283</v>
      </c>
      <c r="G1802" s="115" t="s">
        <v>29</v>
      </c>
      <c r="H1802" s="118">
        <v>9.0</v>
      </c>
      <c r="I1802" s="118">
        <v>8.0</v>
      </c>
      <c r="J1802" s="119">
        <f t="shared" si="4"/>
        <v>1</v>
      </c>
      <c r="K1802" s="115" t="s">
        <v>6270</v>
      </c>
      <c r="L1802" s="121" t="str">
        <f t="shared" si="5"/>
        <v>PT160841311297</v>
      </c>
      <c r="M1802" s="219" t="s">
        <v>6271</v>
      </c>
      <c r="N1802" s="122"/>
      <c r="O1802" s="122"/>
      <c r="P1802" s="119">
        <f t="shared" si="6"/>
        <v>1</v>
      </c>
      <c r="Q1802" s="124"/>
      <c r="R1802" s="124"/>
      <c r="S1802" s="124"/>
      <c r="T1802" s="125"/>
      <c r="U1802" s="126" t="s">
        <v>697</v>
      </c>
      <c r="V1802" s="127" t="s">
        <v>1500</v>
      </c>
      <c r="W1802" s="129" t="str">
        <f t="shared" si="7"/>
        <v/>
      </c>
      <c r="X1802" s="129" t="str">
        <f t="shared" si="73"/>
        <v/>
      </c>
      <c r="Y1802" s="130" t="str">
        <f t="shared" si="110"/>
        <v>Chưa xác định</v>
      </c>
      <c r="Z1802" s="131" t="s">
        <v>3828</v>
      </c>
      <c r="AA1802" s="124"/>
      <c r="AB1802" s="132"/>
      <c r="AC1802" s="133"/>
      <c r="AD1802" s="134"/>
      <c r="AE1802" s="133"/>
      <c r="AF1802" s="135" t="str">
        <f t="array" ref="AF1802">xlookup($E:$E,'CLV2'!$A:$A,'CLV2'!E:E)</f>
        <v>2.VEGETABLES</v>
      </c>
      <c r="AG1802" s="135" t="str">
        <f t="shared" si="10"/>
        <v>Pack</v>
      </c>
      <c r="AH1802" s="136">
        <f t="shared" si="11"/>
        <v>0.1111111111</v>
      </c>
      <c r="AI1802" s="137">
        <f t="array" ref="AI1802">XLOOKUP(E1802,'Đơn giá'!A:A,'Đơn giá'!D:D)</f>
        <v>12000</v>
      </c>
      <c r="AJ1802" s="138">
        <f t="shared" si="12"/>
        <v>12000</v>
      </c>
      <c r="AK1802" s="138">
        <f t="shared" si="13"/>
        <v>0</v>
      </c>
      <c r="AL1802" s="138">
        <f t="shared" si="14"/>
        <v>0</v>
      </c>
      <c r="AM1802" s="138">
        <f t="shared" si="15"/>
        <v>0</v>
      </c>
      <c r="AN1802" s="138">
        <f t="shared" si="16"/>
        <v>12000</v>
      </c>
      <c r="AO1802" s="139" t="str">
        <f t="array" ref="AO1802">XLOOKUP($D:$D,'DS ST'!$J:$J,'DS ST'!K:K)</f>
        <v>SC002206 - Hứa Thái Hiển</v>
      </c>
      <c r="AP1802" s="139" t="str">
        <f t="array" ref="AP1802">XLOOKUP($D:$D,'DS ST'!$J:$J,'DS ST'!L:L)</f>
        <v>Võ Thị Huệ</v>
      </c>
      <c r="AQ1802" s="139" t="str">
        <f t="array" ref="AQ1802">XLOOKUP($D:$D,'DS ST'!$J:$J,'DS ST'!M:M)</f>
        <v>HCM 023</v>
      </c>
      <c r="AR1802" s="140"/>
      <c r="AS1802" s="140"/>
      <c r="AT1802" s="135" t="str">
        <f t="array" ref="AT1802">xlookup($E:$E,'CLV2'!$A:$A,'CLV2'!$F:$F)</f>
        <v>3.LEAFY VEGGIES</v>
      </c>
      <c r="AU1802" s="135" t="str">
        <f t="array" ref="AU1802">xlookup($E:$E,'CLV2'!$A:$A,'CLV2'!$G:$G)</f>
        <v>4.Rau Ăn Lá Thông Dụng</v>
      </c>
      <c r="AV1802" s="142"/>
      <c r="AW1802" s="143"/>
      <c r="AX1802" s="144"/>
    </row>
    <row r="1803" ht="22.5" customHeight="1">
      <c r="A1803" s="113"/>
      <c r="B1803" s="114">
        <v>46237.0</v>
      </c>
      <c r="C1803" s="115" t="s">
        <v>933</v>
      </c>
      <c r="D1803" s="116" t="str">
        <f>VLOOKUP(C1803,'DS ST'!A:B,2,0)</f>
        <v>ERT</v>
      </c>
      <c r="E1803" s="117">
        <v>11377.0</v>
      </c>
      <c r="F1803" s="115" t="s">
        <v>1299</v>
      </c>
      <c r="G1803" s="115" t="s">
        <v>275</v>
      </c>
      <c r="H1803" s="118">
        <v>2.0</v>
      </c>
      <c r="I1803" s="118">
        <v>1.0</v>
      </c>
      <c r="J1803" s="119">
        <f t="shared" si="4"/>
        <v>1</v>
      </c>
      <c r="K1803" s="115" t="s">
        <v>6270</v>
      </c>
      <c r="L1803" s="121" t="str">
        <f t="shared" si="5"/>
        <v>PT160841311377</v>
      </c>
      <c r="M1803" s="219" t="s">
        <v>6271</v>
      </c>
      <c r="N1803" s="122"/>
      <c r="O1803" s="122"/>
      <c r="P1803" s="119">
        <f t="shared" si="6"/>
        <v>1</v>
      </c>
      <c r="Q1803" s="124"/>
      <c r="R1803" s="124"/>
      <c r="S1803" s="124"/>
      <c r="T1803" s="125"/>
      <c r="U1803" s="126" t="s">
        <v>697</v>
      </c>
      <c r="V1803" s="127" t="s">
        <v>1500</v>
      </c>
      <c r="W1803" s="129" t="str">
        <f t="shared" si="7"/>
        <v/>
      </c>
      <c r="X1803" s="129" t="str">
        <f t="shared" si="73"/>
        <v/>
      </c>
      <c r="Y1803" s="130" t="str">
        <f t="shared" si="110"/>
        <v>Chưa xác định</v>
      </c>
      <c r="Z1803" s="131" t="s">
        <v>3828</v>
      </c>
      <c r="AA1803" s="124"/>
      <c r="AB1803" s="132"/>
      <c r="AC1803" s="133"/>
      <c r="AD1803" s="134"/>
      <c r="AE1803" s="133"/>
      <c r="AF1803" s="135" t="str">
        <f t="array" ref="AF1803">xlookup($E:$E,'CLV2'!$A:$A,'CLV2'!E:E)</f>
        <v>2.VEGETABLES</v>
      </c>
      <c r="AG1803" s="135" t="str">
        <f t="shared" si="10"/>
        <v>Pack</v>
      </c>
      <c r="AH1803" s="136">
        <f t="shared" si="11"/>
        <v>0.5</v>
      </c>
      <c r="AI1803" s="137">
        <f t="array" ref="AI1803">XLOOKUP(E1803,'Đơn giá'!A:A,'Đơn giá'!D:D)</f>
        <v>15000</v>
      </c>
      <c r="AJ1803" s="138">
        <f t="shared" si="12"/>
        <v>15000</v>
      </c>
      <c r="AK1803" s="138">
        <f t="shared" si="13"/>
        <v>0</v>
      </c>
      <c r="AL1803" s="138">
        <f t="shared" si="14"/>
        <v>0</v>
      </c>
      <c r="AM1803" s="138">
        <f t="shared" si="15"/>
        <v>0</v>
      </c>
      <c r="AN1803" s="138">
        <f t="shared" si="16"/>
        <v>15000</v>
      </c>
      <c r="AO1803" s="139" t="str">
        <f t="array" ref="AO1803">XLOOKUP($D:$D,'DS ST'!$J:$J,'DS ST'!K:K)</f>
        <v>SC002206 - Hứa Thái Hiển</v>
      </c>
      <c r="AP1803" s="139" t="str">
        <f t="array" ref="AP1803">XLOOKUP($D:$D,'DS ST'!$J:$J,'DS ST'!L:L)</f>
        <v>Võ Thị Huệ</v>
      </c>
      <c r="AQ1803" s="139" t="str">
        <f t="array" ref="AQ1803">XLOOKUP($D:$D,'DS ST'!$J:$J,'DS ST'!M:M)</f>
        <v>HCM 023</v>
      </c>
      <c r="AR1803" s="140"/>
      <c r="AS1803" s="140"/>
      <c r="AT1803" s="135" t="str">
        <f t="array" ref="AT1803">xlookup($E:$E,'CLV2'!$A:$A,'CLV2'!$F:$F)</f>
        <v>3.FRUIT VEGGIES</v>
      </c>
      <c r="AU1803" s="135" t="str">
        <f t="array" ref="AU1803">xlookup($E:$E,'CLV2'!$A:$A,'CLV2'!$G:$G)</f>
        <v>4.Bầu, Bí, Mướp</v>
      </c>
      <c r="AV1803" s="142"/>
      <c r="AW1803" s="143"/>
      <c r="AX1803" s="144"/>
    </row>
    <row r="1804" ht="22.5" customHeight="1">
      <c r="A1804" s="113"/>
      <c r="B1804" s="114">
        <v>46237.0</v>
      </c>
      <c r="C1804" s="115" t="s">
        <v>933</v>
      </c>
      <c r="D1804" s="116" t="str">
        <f>VLOOKUP(C1804,'DS ST'!A:B,2,0)</f>
        <v>ERT</v>
      </c>
      <c r="E1804" s="117">
        <v>1101062.0</v>
      </c>
      <c r="F1804" s="115" t="s">
        <v>103</v>
      </c>
      <c r="G1804" s="115" t="s">
        <v>104</v>
      </c>
      <c r="H1804" s="118">
        <v>10.0</v>
      </c>
      <c r="I1804" s="118">
        <v>9.96</v>
      </c>
      <c r="J1804" s="119">
        <f t="shared" si="4"/>
        <v>0.04</v>
      </c>
      <c r="K1804" s="115" t="s">
        <v>6270</v>
      </c>
      <c r="L1804" s="121" t="str">
        <f t="shared" si="5"/>
        <v>PT16084131101062</v>
      </c>
      <c r="M1804" s="219" t="s">
        <v>6271</v>
      </c>
      <c r="N1804" s="122">
        <v>0.03999999999999915</v>
      </c>
      <c r="O1804" s="122"/>
      <c r="P1804" s="119">
        <f t="shared" si="6"/>
        <v>0</v>
      </c>
      <c r="Q1804" s="124"/>
      <c r="R1804" s="124"/>
      <c r="S1804" s="124"/>
      <c r="T1804" s="125"/>
      <c r="U1804" s="126" t="s">
        <v>697</v>
      </c>
      <c r="V1804" s="127" t="s">
        <v>492</v>
      </c>
      <c r="W1804" s="129" t="str">
        <f t="shared" si="7"/>
        <v>Hao hụt</v>
      </c>
      <c r="X1804" s="129" t="str">
        <f t="shared" si="73"/>
        <v/>
      </c>
      <c r="Y1804" s="154" t="s">
        <v>499</v>
      </c>
      <c r="Z1804" s="131" t="s">
        <v>3828</v>
      </c>
      <c r="AA1804" s="124"/>
      <c r="AB1804" s="132"/>
      <c r="AC1804" s="133"/>
      <c r="AD1804" s="134"/>
      <c r="AE1804" s="133"/>
      <c r="AF1804" s="135" t="str">
        <f t="array" ref="AF1804">xlookup($E:$E,'CLV2'!$A:$A,'CLV2'!E:E)</f>
        <v>2.FRUITS</v>
      </c>
      <c r="AG1804" s="135" t="str">
        <f t="shared" si="10"/>
        <v>KG</v>
      </c>
      <c r="AH1804" s="136">
        <f t="shared" si="11"/>
        <v>0.004</v>
      </c>
      <c r="AI1804" s="137">
        <f t="array" ref="AI1804">XLOOKUP(E1804,'Đơn giá'!A:A,'Đơn giá'!D:D)</f>
        <v>23000</v>
      </c>
      <c r="AJ1804" s="138">
        <f t="shared" si="12"/>
        <v>920</v>
      </c>
      <c r="AK1804" s="138">
        <f t="shared" si="13"/>
        <v>920</v>
      </c>
      <c r="AL1804" s="138">
        <f t="shared" si="14"/>
        <v>0</v>
      </c>
      <c r="AM1804" s="138">
        <f t="shared" si="15"/>
        <v>0</v>
      </c>
      <c r="AN1804" s="138">
        <f t="shared" si="16"/>
        <v>0</v>
      </c>
      <c r="AO1804" s="139" t="str">
        <f t="array" ref="AO1804">XLOOKUP($D:$D,'DS ST'!$J:$J,'DS ST'!K:K)</f>
        <v>SC002206 - Hứa Thái Hiển</v>
      </c>
      <c r="AP1804" s="139" t="str">
        <f t="array" ref="AP1804">XLOOKUP($D:$D,'DS ST'!$J:$J,'DS ST'!L:L)</f>
        <v>Võ Thị Huệ</v>
      </c>
      <c r="AQ1804" s="139" t="str">
        <f t="array" ref="AQ1804">XLOOKUP($D:$D,'DS ST'!$J:$J,'DS ST'!M:M)</f>
        <v>HCM 023</v>
      </c>
      <c r="AR1804" s="140"/>
      <c r="AS1804" s="140"/>
      <c r="AT1804" s="135" t="str">
        <f t="array" ref="AT1804">xlookup($E:$E,'CLV2'!$A:$A,'CLV2'!$F:$F)</f>
        <v>3.LOCAL FRUITS</v>
      </c>
      <c r="AU1804" s="135" t="str">
        <f t="array" ref="AU1804">xlookup($E:$E,'CLV2'!$A:$A,'CLV2'!$G:$G)</f>
        <v>4.Chuối</v>
      </c>
      <c r="AV1804" s="142"/>
      <c r="AW1804" s="143"/>
      <c r="AX1804" s="144"/>
    </row>
    <row r="1805" ht="22.5" customHeight="1">
      <c r="A1805" s="113"/>
      <c r="B1805" s="114">
        <v>46237.0</v>
      </c>
      <c r="C1805" s="115" t="s">
        <v>933</v>
      </c>
      <c r="D1805" s="116" t="str">
        <f>VLOOKUP(C1805,'DS ST'!A:B,2,0)</f>
        <v>ERT</v>
      </c>
      <c r="E1805" s="117">
        <v>1101079.0</v>
      </c>
      <c r="F1805" s="115" t="s">
        <v>2047</v>
      </c>
      <c r="G1805" s="115" t="s">
        <v>104</v>
      </c>
      <c r="H1805" s="118">
        <v>6.1</v>
      </c>
      <c r="I1805" s="118">
        <v>6.02</v>
      </c>
      <c r="J1805" s="119">
        <f t="shared" si="4"/>
        <v>0.08</v>
      </c>
      <c r="K1805" s="115" t="s">
        <v>6270</v>
      </c>
      <c r="L1805" s="121" t="str">
        <f t="shared" si="5"/>
        <v>PT16084131101079</v>
      </c>
      <c r="M1805" s="219" t="s">
        <v>6271</v>
      </c>
      <c r="N1805" s="122">
        <v>0.08000000000000007</v>
      </c>
      <c r="O1805" s="122"/>
      <c r="P1805" s="119">
        <f t="shared" si="6"/>
        <v>0</v>
      </c>
      <c r="Q1805" s="124"/>
      <c r="R1805" s="124"/>
      <c r="S1805" s="124"/>
      <c r="T1805" s="125"/>
      <c r="U1805" s="126" t="s">
        <v>697</v>
      </c>
      <c r="V1805" s="127" t="s">
        <v>492</v>
      </c>
      <c r="W1805" s="129" t="str">
        <f t="shared" si="7"/>
        <v>Hao hụt</v>
      </c>
      <c r="X1805" s="129" t="str">
        <f t="shared" si="73"/>
        <v/>
      </c>
      <c r="Y1805" s="154" t="s">
        <v>499</v>
      </c>
      <c r="Z1805" s="131" t="s">
        <v>3828</v>
      </c>
      <c r="AA1805" s="124"/>
      <c r="AB1805" s="132"/>
      <c r="AC1805" s="133"/>
      <c r="AD1805" s="134"/>
      <c r="AE1805" s="133"/>
      <c r="AF1805" s="135" t="str">
        <f t="array" ref="AF1805">xlookup($E:$E,'CLV2'!$A:$A,'CLV2'!E:E)</f>
        <v>2.FRUITS</v>
      </c>
      <c r="AG1805" s="135" t="str">
        <f t="shared" si="10"/>
        <v>KG</v>
      </c>
      <c r="AH1805" s="136">
        <f t="shared" si="11"/>
        <v>0.0131147541</v>
      </c>
      <c r="AI1805" s="137">
        <f t="array" ref="AI1805">XLOOKUP(E1805,'Đơn giá'!A:A,'Đơn giá'!D:D)</f>
        <v>69416</v>
      </c>
      <c r="AJ1805" s="138">
        <f t="shared" si="12"/>
        <v>5553.28</v>
      </c>
      <c r="AK1805" s="138">
        <f t="shared" si="13"/>
        <v>5553.28</v>
      </c>
      <c r="AL1805" s="138">
        <f t="shared" si="14"/>
        <v>0</v>
      </c>
      <c r="AM1805" s="138">
        <f t="shared" si="15"/>
        <v>0</v>
      </c>
      <c r="AN1805" s="138">
        <f t="shared" si="16"/>
        <v>0</v>
      </c>
      <c r="AO1805" s="139" t="str">
        <f t="array" ref="AO1805">XLOOKUP($D:$D,'DS ST'!$J:$J,'DS ST'!K:K)</f>
        <v>SC002206 - Hứa Thái Hiển</v>
      </c>
      <c r="AP1805" s="139" t="str">
        <f t="array" ref="AP1805">XLOOKUP($D:$D,'DS ST'!$J:$J,'DS ST'!L:L)</f>
        <v>Võ Thị Huệ</v>
      </c>
      <c r="AQ1805" s="139" t="str">
        <f t="array" ref="AQ1805">XLOOKUP($D:$D,'DS ST'!$J:$J,'DS ST'!M:M)</f>
        <v>HCM 023</v>
      </c>
      <c r="AR1805" s="140"/>
      <c r="AS1805" s="140"/>
      <c r="AT1805" s="135" t="str">
        <f t="array" ref="AT1805">xlookup($E:$E,'CLV2'!$A:$A,'CLV2'!$F:$F)</f>
        <v>3.LOCAL FRUITS</v>
      </c>
      <c r="AU1805" s="135" t="str">
        <f t="array" ref="AU1805">xlookup($E:$E,'CLV2'!$A:$A,'CLV2'!$G:$G)</f>
        <v>4.Bơ</v>
      </c>
      <c r="AV1805" s="142"/>
      <c r="AW1805" s="143"/>
      <c r="AX1805" s="144"/>
    </row>
    <row r="1806" ht="22.5" customHeight="1">
      <c r="A1806" s="113"/>
      <c r="B1806" s="114">
        <v>46237.0</v>
      </c>
      <c r="C1806" s="115" t="s">
        <v>933</v>
      </c>
      <c r="D1806" s="116" t="str">
        <f>VLOOKUP(C1806,'DS ST'!A:B,2,0)</f>
        <v>ERT</v>
      </c>
      <c r="E1806" s="117">
        <v>1101592.0</v>
      </c>
      <c r="F1806" s="115" t="s">
        <v>1161</v>
      </c>
      <c r="G1806" s="115" t="s">
        <v>104</v>
      </c>
      <c r="H1806" s="118">
        <v>10.1</v>
      </c>
      <c r="I1806" s="118">
        <v>10.0</v>
      </c>
      <c r="J1806" s="119">
        <f t="shared" si="4"/>
        <v>0.1</v>
      </c>
      <c r="K1806" s="115" t="s">
        <v>6270</v>
      </c>
      <c r="L1806" s="121" t="str">
        <f t="shared" si="5"/>
        <v>PT16084131101592</v>
      </c>
      <c r="M1806" s="219" t="s">
        <v>6271</v>
      </c>
      <c r="N1806" s="122">
        <v>0.09999999999999964</v>
      </c>
      <c r="O1806" s="122"/>
      <c r="P1806" s="119">
        <f t="shared" si="6"/>
        <v>0</v>
      </c>
      <c r="Q1806" s="124"/>
      <c r="R1806" s="124"/>
      <c r="S1806" s="124"/>
      <c r="T1806" s="125"/>
      <c r="U1806" s="126" t="s">
        <v>697</v>
      </c>
      <c r="V1806" s="127" t="s">
        <v>492</v>
      </c>
      <c r="W1806" s="129" t="str">
        <f t="shared" si="7"/>
        <v>Hao hụt</v>
      </c>
      <c r="X1806" s="129" t="str">
        <f t="shared" si="73"/>
        <v/>
      </c>
      <c r="Y1806" s="154" t="s">
        <v>499</v>
      </c>
      <c r="Z1806" s="131" t="s">
        <v>3828</v>
      </c>
      <c r="AA1806" s="124"/>
      <c r="AB1806" s="132"/>
      <c r="AC1806" s="133"/>
      <c r="AD1806" s="134"/>
      <c r="AE1806" s="133"/>
      <c r="AF1806" s="135" t="str">
        <f t="array" ref="AF1806">xlookup($E:$E,'CLV2'!$A:$A,'CLV2'!E:E)</f>
        <v>2.FRUITS</v>
      </c>
      <c r="AG1806" s="135" t="str">
        <f t="shared" si="10"/>
        <v>KG</v>
      </c>
      <c r="AH1806" s="136">
        <f t="shared" si="11"/>
        <v>0.009900990099</v>
      </c>
      <c r="AI1806" s="137">
        <f t="array" ref="AI1806">XLOOKUP(E1806,'Đơn giá'!A:A,'Đơn giá'!D:D)</f>
        <v>73000</v>
      </c>
      <c r="AJ1806" s="138">
        <f t="shared" si="12"/>
        <v>7300</v>
      </c>
      <c r="AK1806" s="138">
        <f t="shared" si="13"/>
        <v>7300</v>
      </c>
      <c r="AL1806" s="138">
        <f t="shared" si="14"/>
        <v>0</v>
      </c>
      <c r="AM1806" s="138">
        <f t="shared" si="15"/>
        <v>0</v>
      </c>
      <c r="AN1806" s="138">
        <f t="shared" si="16"/>
        <v>0</v>
      </c>
      <c r="AO1806" s="139" t="str">
        <f t="array" ref="AO1806">XLOOKUP($D:$D,'DS ST'!$J:$J,'DS ST'!K:K)</f>
        <v>SC002206 - Hứa Thái Hiển</v>
      </c>
      <c r="AP1806" s="139" t="str">
        <f t="array" ref="AP1806">XLOOKUP($D:$D,'DS ST'!$J:$J,'DS ST'!L:L)</f>
        <v>Võ Thị Huệ</v>
      </c>
      <c r="AQ1806" s="139" t="str">
        <f t="array" ref="AQ1806">XLOOKUP($D:$D,'DS ST'!$J:$J,'DS ST'!M:M)</f>
        <v>HCM 023</v>
      </c>
      <c r="AR1806" s="140"/>
      <c r="AS1806" s="140"/>
      <c r="AT1806" s="135" t="str">
        <f t="array" ref="AT1806">xlookup($E:$E,'CLV2'!$A:$A,'CLV2'!$F:$F)</f>
        <v>3.LOCAL FRUITS</v>
      </c>
      <c r="AU1806" s="135" t="str">
        <f t="array" ref="AU1806">xlookup($E:$E,'CLV2'!$A:$A,'CLV2'!$G:$G)</f>
        <v>4.Sầu Riêng</v>
      </c>
      <c r="AV1806" s="142"/>
      <c r="AW1806" s="143"/>
      <c r="AX1806" s="144"/>
    </row>
    <row r="1807" ht="22.5" customHeight="1">
      <c r="A1807" s="113"/>
      <c r="B1807" s="114">
        <v>46237.0</v>
      </c>
      <c r="C1807" s="115" t="s">
        <v>933</v>
      </c>
      <c r="D1807" s="116" t="str">
        <f>VLOOKUP(C1807,'DS ST'!A:B,2,0)</f>
        <v>ERT</v>
      </c>
      <c r="E1807" s="117">
        <v>1101941.0</v>
      </c>
      <c r="F1807" s="115" t="s">
        <v>1822</v>
      </c>
      <c r="G1807" s="115" t="s">
        <v>104</v>
      </c>
      <c r="H1807" s="118">
        <v>12.0</v>
      </c>
      <c r="I1807" s="118">
        <v>11.98</v>
      </c>
      <c r="J1807" s="119">
        <f t="shared" si="4"/>
        <v>0.02</v>
      </c>
      <c r="K1807" s="115" t="s">
        <v>6270</v>
      </c>
      <c r="L1807" s="121" t="str">
        <f t="shared" si="5"/>
        <v>PT16084131101941</v>
      </c>
      <c r="M1807" s="219" t="s">
        <v>6271</v>
      </c>
      <c r="N1807" s="122">
        <v>0.019999999999999574</v>
      </c>
      <c r="O1807" s="122"/>
      <c r="P1807" s="119">
        <f t="shared" si="6"/>
        <v>0</v>
      </c>
      <c r="Q1807" s="124"/>
      <c r="R1807" s="124"/>
      <c r="S1807" s="124"/>
      <c r="T1807" s="125"/>
      <c r="U1807" s="126" t="s">
        <v>697</v>
      </c>
      <c r="V1807" s="127" t="s">
        <v>492</v>
      </c>
      <c r="W1807" s="129" t="str">
        <f t="shared" si="7"/>
        <v>Hao hụt</v>
      </c>
      <c r="X1807" s="129" t="str">
        <f t="shared" si="73"/>
        <v/>
      </c>
      <c r="Y1807" s="154" t="s">
        <v>499</v>
      </c>
      <c r="Z1807" s="131" t="s">
        <v>3828</v>
      </c>
      <c r="AA1807" s="124"/>
      <c r="AB1807" s="132"/>
      <c r="AC1807" s="133"/>
      <c r="AD1807" s="134"/>
      <c r="AE1807" s="133"/>
      <c r="AF1807" s="135" t="str">
        <f t="array" ref="AF1807">xlookup($E:$E,'CLV2'!$A:$A,'CLV2'!E:E)</f>
        <v>2.FRUITS</v>
      </c>
      <c r="AG1807" s="135" t="str">
        <f t="shared" si="10"/>
        <v>KG</v>
      </c>
      <c r="AH1807" s="136">
        <f t="shared" si="11"/>
        <v>0.001666666667</v>
      </c>
      <c r="AI1807" s="137">
        <f t="array" ref="AI1807">XLOOKUP(E1807,'Đơn giá'!A:A,'Đơn giá'!D:D)</f>
        <v>44000</v>
      </c>
      <c r="AJ1807" s="138">
        <f t="shared" si="12"/>
        <v>880</v>
      </c>
      <c r="AK1807" s="138">
        <f t="shared" si="13"/>
        <v>880</v>
      </c>
      <c r="AL1807" s="138">
        <f t="shared" si="14"/>
        <v>0</v>
      </c>
      <c r="AM1807" s="138">
        <f t="shared" si="15"/>
        <v>0</v>
      </c>
      <c r="AN1807" s="138">
        <f t="shared" si="16"/>
        <v>0</v>
      </c>
      <c r="AO1807" s="139" t="str">
        <f t="array" ref="AO1807">XLOOKUP($D:$D,'DS ST'!$J:$J,'DS ST'!K:K)</f>
        <v>SC002206 - Hứa Thái Hiển</v>
      </c>
      <c r="AP1807" s="139" t="str">
        <f t="array" ref="AP1807">XLOOKUP($D:$D,'DS ST'!$J:$J,'DS ST'!L:L)</f>
        <v>Võ Thị Huệ</v>
      </c>
      <c r="AQ1807" s="139" t="str">
        <f t="array" ref="AQ1807">XLOOKUP($D:$D,'DS ST'!$J:$J,'DS ST'!M:M)</f>
        <v>HCM 023</v>
      </c>
      <c r="AR1807" s="140"/>
      <c r="AS1807" s="140"/>
      <c r="AT1807" s="135" t="str">
        <f t="array" ref="AT1807">xlookup($E:$E,'CLV2'!$A:$A,'CLV2'!$F:$F)</f>
        <v>3.LOCAL FRUITS</v>
      </c>
      <c r="AU1807" s="135" t="str">
        <f t="array" ref="AU1807">xlookup($E:$E,'CLV2'!$A:$A,'CLV2'!$G:$G)</f>
        <v>4.Dưa Lưới</v>
      </c>
      <c r="AV1807" s="142"/>
      <c r="AW1807" s="143"/>
      <c r="AX1807" s="144"/>
    </row>
    <row r="1808" ht="22.5" customHeight="1">
      <c r="A1808" s="113"/>
      <c r="B1808" s="114">
        <v>46237.0</v>
      </c>
      <c r="C1808" s="115" t="s">
        <v>938</v>
      </c>
      <c r="D1808" s="116" t="str">
        <f>VLOOKUP(C1808,'DS ST'!A:B,2,0)</f>
        <v>GDU</v>
      </c>
      <c r="E1808" s="117">
        <v>10791.0</v>
      </c>
      <c r="F1808" s="115" t="s">
        <v>615</v>
      </c>
      <c r="G1808" s="115" t="s">
        <v>29</v>
      </c>
      <c r="H1808" s="118">
        <v>25.0</v>
      </c>
      <c r="I1808" s="118">
        <v>20.0</v>
      </c>
      <c r="J1808" s="119">
        <f t="shared" si="4"/>
        <v>5</v>
      </c>
      <c r="K1808" s="115" t="s">
        <v>6272</v>
      </c>
      <c r="L1808" s="121" t="str">
        <f t="shared" si="5"/>
        <v>PT160841210791</v>
      </c>
      <c r="M1808" s="219" t="s">
        <v>6273</v>
      </c>
      <c r="N1808" s="122"/>
      <c r="O1808" s="122"/>
      <c r="P1808" s="119">
        <f t="shared" si="6"/>
        <v>5</v>
      </c>
      <c r="Q1808" s="124"/>
      <c r="R1808" s="124"/>
      <c r="S1808" s="124"/>
      <c r="T1808" s="125"/>
      <c r="U1808" s="126" t="s">
        <v>697</v>
      </c>
      <c r="V1808" s="127" t="s">
        <v>1500</v>
      </c>
      <c r="W1808" s="129" t="str">
        <f t="shared" si="7"/>
        <v/>
      </c>
      <c r="X1808" s="129" t="str">
        <f t="shared" si="73"/>
        <v/>
      </c>
      <c r="Y1808" s="130" t="str">
        <f t="shared" ref="Y1808:Y1809" si="111">IF(N(P1808)&lt;=0,"",IF(OR(T1808="Hình KDB",T1808="Hình tele",ISNUMBER(SEARCH("Hình KDB",T1808)),ISNUMBER(SEARCH("Hình tele",T1808)),ISNUMBER(SEARCH("sai code",T1808)),ISNUMBER(SEARCH("Thiếu kiện",U1808))),"Kho rau",IF(AND(T1808&lt;&gt;"Hình KDB",T1808&lt;&gt;"Hình tele"),"Chưa xác định",IF(N(O1808)&gt;0,IF(OR(T1808="Hình KDB",T1808="Hình tele",ISNUMBER(SEARCH("Hình KDB",T1808)),ISNUMBER(SEARCH("Hình tele",T1808)),ISNUMBER(SEARCH("sai code",T1808)),ISNUMBER(SEARCH("Thiếu kiện",U1808))),"Kho rau","Chưa xác định"),IF(OR(T1808="Hình KDB",T1808="Hình tele",ISNUMBER(SEARCH("Hình KDB",T1808)),ISNUMBER(SEARCH("Hình tele",T1808)),ISNUMBER(SEARCH("sai code",T1808)),ISNUMBER(SEARCH("Thiếu kiện",U1808))),"Kho rau",IF(V1808="Chưa xác định","Chưa xác định",IF(OR(V1808="DC giao thiếu",V1808="TX giao thiếu kiện",V1808="Hàng không đạt CL"),"Kho rau","")))))))</f>
        <v>Chưa xác định</v>
      </c>
      <c r="Z1808" s="131" t="s">
        <v>3828</v>
      </c>
      <c r="AA1808" s="124"/>
      <c r="AB1808" s="132"/>
      <c r="AC1808" s="133"/>
      <c r="AD1808" s="134"/>
      <c r="AE1808" s="133"/>
      <c r="AF1808" s="135" t="str">
        <f t="array" ref="AF1808">xlookup($E:$E,'CLV2'!$A:$A,'CLV2'!E:E)</f>
        <v>2.VEGETABLES</v>
      </c>
      <c r="AG1808" s="135" t="str">
        <f t="shared" si="10"/>
        <v>Pack</v>
      </c>
      <c r="AH1808" s="136">
        <f t="shared" si="11"/>
        <v>0.2</v>
      </c>
      <c r="AI1808" s="137">
        <f t="array" ref="AI1808">XLOOKUP(E1808,'Đơn giá'!A:A,'Đơn giá'!D:D)</f>
        <v>7500</v>
      </c>
      <c r="AJ1808" s="138">
        <f t="shared" si="12"/>
        <v>37500</v>
      </c>
      <c r="AK1808" s="138">
        <f t="shared" si="13"/>
        <v>0</v>
      </c>
      <c r="AL1808" s="138">
        <f t="shared" si="14"/>
        <v>0</v>
      </c>
      <c r="AM1808" s="138">
        <f t="shared" si="15"/>
        <v>0</v>
      </c>
      <c r="AN1808" s="138">
        <f t="shared" si="16"/>
        <v>37500</v>
      </c>
      <c r="AO1808" s="139" t="str">
        <f t="array" ref="AO1808">XLOOKUP($D:$D,'DS ST'!$J:$J,'DS ST'!K:K)</f>
        <v>SC002172 - Nguyễn Ngọc Thuỳ Dương</v>
      </c>
      <c r="AP1808" s="139" t="str">
        <f t="array" ref="AP1808">XLOOKUP($D:$D,'DS ST'!$J:$J,'DS ST'!L:L)</f>
        <v>Võ Thị Huệ</v>
      </c>
      <c r="AQ1808" s="139" t="str">
        <f t="array" ref="AQ1808">XLOOKUP($D:$D,'DS ST'!$J:$J,'DS ST'!M:M)</f>
        <v>HCM 028</v>
      </c>
      <c r="AR1808" s="140"/>
      <c r="AS1808" s="140"/>
      <c r="AT1808" s="135" t="str">
        <f t="array" ref="AT1808">xlookup($E:$E,'CLV2'!$A:$A,'CLV2'!$F:$F)</f>
        <v>3.HERBS</v>
      </c>
      <c r="AU1808" s="135" t="str">
        <f t="array" ref="AU1808">xlookup($E:$E,'CLV2'!$A:$A,'CLV2'!$G:$G)</f>
        <v>4.Rau Thơm, Rau Nêm</v>
      </c>
      <c r="AV1808" s="142"/>
      <c r="AW1808" s="143"/>
      <c r="AX1808" s="144"/>
    </row>
    <row r="1809" ht="22.5" customHeight="1">
      <c r="A1809" s="113"/>
      <c r="B1809" s="114">
        <v>46237.0</v>
      </c>
      <c r="C1809" s="115" t="s">
        <v>938</v>
      </c>
      <c r="D1809" s="116" t="str">
        <f>VLOOKUP(C1809,'DS ST'!A:B,2,0)</f>
        <v>GDU</v>
      </c>
      <c r="E1809" s="117">
        <v>11153.0</v>
      </c>
      <c r="F1809" s="115" t="s">
        <v>1262</v>
      </c>
      <c r="G1809" s="115" t="s">
        <v>29</v>
      </c>
      <c r="H1809" s="118">
        <v>17.0</v>
      </c>
      <c r="I1809" s="118">
        <v>16.0</v>
      </c>
      <c r="J1809" s="119">
        <f t="shared" si="4"/>
        <v>1</v>
      </c>
      <c r="K1809" s="115" t="s">
        <v>6272</v>
      </c>
      <c r="L1809" s="121" t="str">
        <f t="shared" si="5"/>
        <v>PT160841211153</v>
      </c>
      <c r="M1809" s="219" t="s">
        <v>6273</v>
      </c>
      <c r="N1809" s="122"/>
      <c r="O1809" s="122"/>
      <c r="P1809" s="119">
        <f t="shared" si="6"/>
        <v>1</v>
      </c>
      <c r="Q1809" s="124"/>
      <c r="R1809" s="124"/>
      <c r="S1809" s="124"/>
      <c r="T1809" s="125"/>
      <c r="U1809" s="126" t="s">
        <v>697</v>
      </c>
      <c r="V1809" s="127" t="s">
        <v>1500</v>
      </c>
      <c r="W1809" s="129" t="str">
        <f t="shared" si="7"/>
        <v/>
      </c>
      <c r="X1809" s="129" t="str">
        <f t="shared" si="73"/>
        <v/>
      </c>
      <c r="Y1809" s="130" t="str">
        <f t="shared" si="111"/>
        <v>Chưa xác định</v>
      </c>
      <c r="Z1809" s="131" t="s">
        <v>3828</v>
      </c>
      <c r="AA1809" s="124"/>
      <c r="AB1809" s="132"/>
      <c r="AC1809" s="133"/>
      <c r="AD1809" s="134"/>
      <c r="AE1809" s="133"/>
      <c r="AF1809" s="135" t="str">
        <f t="array" ref="AF1809">xlookup($E:$E,'CLV2'!$A:$A,'CLV2'!E:E)</f>
        <v>2.VEGETABLES</v>
      </c>
      <c r="AG1809" s="135" t="str">
        <f t="shared" si="10"/>
        <v>Pack</v>
      </c>
      <c r="AH1809" s="136">
        <f t="shared" si="11"/>
        <v>0.05882352941</v>
      </c>
      <c r="AI1809" s="137">
        <f t="array" ref="AI1809">XLOOKUP(E1809,'Đơn giá'!A:A,'Đơn giá'!D:D)</f>
        <v>9000</v>
      </c>
      <c r="AJ1809" s="138">
        <f t="shared" si="12"/>
        <v>9000</v>
      </c>
      <c r="AK1809" s="138">
        <f t="shared" si="13"/>
        <v>0</v>
      </c>
      <c r="AL1809" s="138">
        <f t="shared" si="14"/>
        <v>0</v>
      </c>
      <c r="AM1809" s="138">
        <f t="shared" si="15"/>
        <v>0</v>
      </c>
      <c r="AN1809" s="138">
        <f t="shared" si="16"/>
        <v>9000</v>
      </c>
      <c r="AO1809" s="139" t="str">
        <f t="array" ref="AO1809">XLOOKUP($D:$D,'DS ST'!$J:$J,'DS ST'!K:K)</f>
        <v>SC002172 - Nguyễn Ngọc Thuỳ Dương</v>
      </c>
      <c r="AP1809" s="139" t="str">
        <f t="array" ref="AP1809">XLOOKUP($D:$D,'DS ST'!$J:$J,'DS ST'!L:L)</f>
        <v>Võ Thị Huệ</v>
      </c>
      <c r="AQ1809" s="139" t="str">
        <f t="array" ref="AQ1809">XLOOKUP($D:$D,'DS ST'!$J:$J,'DS ST'!M:M)</f>
        <v>HCM 028</v>
      </c>
      <c r="AR1809" s="140"/>
      <c r="AS1809" s="140"/>
      <c r="AT1809" s="135" t="str">
        <f t="array" ref="AT1809">xlookup($E:$E,'CLV2'!$A:$A,'CLV2'!$F:$F)</f>
        <v>3.HERBS</v>
      </c>
      <c r="AU1809" s="135" t="str">
        <f t="array" ref="AU1809">xlookup($E:$E,'CLV2'!$A:$A,'CLV2'!$G:$G)</f>
        <v>4.Chanh, Ớt</v>
      </c>
      <c r="AV1809" s="142"/>
      <c r="AW1809" s="143"/>
      <c r="AX1809" s="144"/>
    </row>
    <row r="1810" ht="22.5" customHeight="1">
      <c r="A1810" s="113"/>
      <c r="B1810" s="114">
        <v>46237.0</v>
      </c>
      <c r="C1810" s="115" t="s">
        <v>938</v>
      </c>
      <c r="D1810" s="116" t="str">
        <f>VLOOKUP(C1810,'DS ST'!A:B,2,0)</f>
        <v>GDU</v>
      </c>
      <c r="E1810" s="117">
        <v>1100816.0</v>
      </c>
      <c r="F1810" s="115" t="s">
        <v>919</v>
      </c>
      <c r="G1810" s="115" t="s">
        <v>104</v>
      </c>
      <c r="H1810" s="118">
        <v>15.7</v>
      </c>
      <c r="I1810" s="118">
        <v>15.66</v>
      </c>
      <c r="J1810" s="119">
        <f t="shared" si="4"/>
        <v>0.04</v>
      </c>
      <c r="K1810" s="115" t="s">
        <v>6272</v>
      </c>
      <c r="L1810" s="121" t="str">
        <f t="shared" si="5"/>
        <v>PT16084121100816</v>
      </c>
      <c r="M1810" s="219" t="s">
        <v>6273</v>
      </c>
      <c r="N1810" s="122">
        <v>0.03999999999999915</v>
      </c>
      <c r="O1810" s="122"/>
      <c r="P1810" s="119">
        <f t="shared" si="6"/>
        <v>0</v>
      </c>
      <c r="Q1810" s="124"/>
      <c r="R1810" s="124"/>
      <c r="S1810" s="124"/>
      <c r="T1810" s="125"/>
      <c r="U1810" s="126" t="s">
        <v>697</v>
      </c>
      <c r="V1810" s="127" t="s">
        <v>492</v>
      </c>
      <c r="W1810" s="129" t="str">
        <f t="shared" si="7"/>
        <v>Hao hụt</v>
      </c>
      <c r="X1810" s="129" t="str">
        <f t="shared" si="73"/>
        <v/>
      </c>
      <c r="Y1810" s="154" t="s">
        <v>499</v>
      </c>
      <c r="Z1810" s="131" t="s">
        <v>3828</v>
      </c>
      <c r="AA1810" s="124"/>
      <c r="AB1810" s="132"/>
      <c r="AC1810" s="133"/>
      <c r="AD1810" s="134"/>
      <c r="AE1810" s="133"/>
      <c r="AF1810" s="135" t="str">
        <f t="array" ref="AF1810">xlookup($E:$E,'CLV2'!$A:$A,'CLV2'!E:E)</f>
        <v>2.FRUITS</v>
      </c>
      <c r="AG1810" s="135" t="str">
        <f t="shared" si="10"/>
        <v>KG</v>
      </c>
      <c r="AH1810" s="136">
        <f t="shared" si="11"/>
        <v>0.002547770701</v>
      </c>
      <c r="AI1810" s="137">
        <f t="array" ref="AI1810">XLOOKUP(E1810,'Đơn giá'!A:A,'Đơn giá'!D:D)</f>
        <v>19000</v>
      </c>
      <c r="AJ1810" s="138">
        <f t="shared" si="12"/>
        <v>760</v>
      </c>
      <c r="AK1810" s="138">
        <f t="shared" si="13"/>
        <v>760</v>
      </c>
      <c r="AL1810" s="138">
        <f t="shared" si="14"/>
        <v>0</v>
      </c>
      <c r="AM1810" s="138">
        <f t="shared" si="15"/>
        <v>0</v>
      </c>
      <c r="AN1810" s="138">
        <f t="shared" si="16"/>
        <v>0</v>
      </c>
      <c r="AO1810" s="139" t="str">
        <f t="array" ref="AO1810">XLOOKUP($D:$D,'DS ST'!$J:$J,'DS ST'!K:K)</f>
        <v>SC002172 - Nguyễn Ngọc Thuỳ Dương</v>
      </c>
      <c r="AP1810" s="139" t="str">
        <f t="array" ref="AP1810">XLOOKUP($D:$D,'DS ST'!$J:$J,'DS ST'!L:L)</f>
        <v>Võ Thị Huệ</v>
      </c>
      <c r="AQ1810" s="139" t="str">
        <f t="array" ref="AQ1810">XLOOKUP($D:$D,'DS ST'!$J:$J,'DS ST'!M:M)</f>
        <v>HCM 028</v>
      </c>
      <c r="AR1810" s="140"/>
      <c r="AS1810" s="140"/>
      <c r="AT1810" s="135" t="str">
        <f t="array" ref="AT1810">xlookup($E:$E,'CLV2'!$A:$A,'CLV2'!$F:$F)</f>
        <v>3.LOCAL FRUITS</v>
      </c>
      <c r="AU1810" s="135" t="str">
        <f t="array" ref="AU1810">xlookup($E:$E,'CLV2'!$A:$A,'CLV2'!$G:$G)</f>
        <v>4.Dưa Hấu</v>
      </c>
      <c r="AV1810" s="142"/>
      <c r="AW1810" s="143"/>
      <c r="AX1810" s="144"/>
    </row>
    <row r="1811" ht="22.5" customHeight="1">
      <c r="A1811" s="113"/>
      <c r="B1811" s="114">
        <v>46237.0</v>
      </c>
      <c r="C1811" s="115" t="s">
        <v>938</v>
      </c>
      <c r="D1811" s="116" t="str">
        <f>VLOOKUP(C1811,'DS ST'!A:B,2,0)</f>
        <v>GDU</v>
      </c>
      <c r="E1811" s="117">
        <v>1100917.0</v>
      </c>
      <c r="F1811" s="115" t="s">
        <v>928</v>
      </c>
      <c r="G1811" s="115" t="s">
        <v>104</v>
      </c>
      <c r="H1811" s="118">
        <v>8.2</v>
      </c>
      <c r="I1811" s="118">
        <v>8.15</v>
      </c>
      <c r="J1811" s="119">
        <f t="shared" si="4"/>
        <v>0.05</v>
      </c>
      <c r="K1811" s="115" t="s">
        <v>6272</v>
      </c>
      <c r="L1811" s="121" t="str">
        <f t="shared" si="5"/>
        <v>PT16084121100917</v>
      </c>
      <c r="M1811" s="219" t="s">
        <v>6273</v>
      </c>
      <c r="N1811" s="122">
        <v>0.049999999999998934</v>
      </c>
      <c r="O1811" s="122"/>
      <c r="P1811" s="119">
        <f t="shared" si="6"/>
        <v>0</v>
      </c>
      <c r="Q1811" s="124"/>
      <c r="R1811" s="124"/>
      <c r="S1811" s="124"/>
      <c r="T1811" s="125"/>
      <c r="U1811" s="126" t="s">
        <v>697</v>
      </c>
      <c r="V1811" s="127" t="s">
        <v>492</v>
      </c>
      <c r="W1811" s="129" t="str">
        <f t="shared" si="7"/>
        <v>Hao hụt</v>
      </c>
      <c r="X1811" s="129" t="str">
        <f t="shared" si="73"/>
        <v/>
      </c>
      <c r="Y1811" s="154" t="s">
        <v>499</v>
      </c>
      <c r="Z1811" s="131" t="s">
        <v>3828</v>
      </c>
      <c r="AA1811" s="124"/>
      <c r="AB1811" s="132"/>
      <c r="AC1811" s="133"/>
      <c r="AD1811" s="134"/>
      <c r="AE1811" s="133"/>
      <c r="AF1811" s="135" t="str">
        <f t="array" ref="AF1811">xlookup($E:$E,'CLV2'!$A:$A,'CLV2'!E:E)</f>
        <v>2.VEGETABLES</v>
      </c>
      <c r="AG1811" s="135" t="str">
        <f t="shared" si="10"/>
        <v>KG</v>
      </c>
      <c r="AH1811" s="136">
        <f t="shared" si="11"/>
        <v>0.006097560976</v>
      </c>
      <c r="AI1811" s="137">
        <f t="array" ref="AI1811">XLOOKUP(E1811,'Đơn giá'!A:A,'Đơn giá'!D:D)</f>
        <v>24500</v>
      </c>
      <c r="AJ1811" s="138">
        <f t="shared" si="12"/>
        <v>1225</v>
      </c>
      <c r="AK1811" s="138">
        <f t="shared" si="13"/>
        <v>1225</v>
      </c>
      <c r="AL1811" s="138">
        <f t="shared" si="14"/>
        <v>0</v>
      </c>
      <c r="AM1811" s="138">
        <f t="shared" si="15"/>
        <v>0</v>
      </c>
      <c r="AN1811" s="138">
        <f t="shared" si="16"/>
        <v>0</v>
      </c>
      <c r="AO1811" s="139" t="str">
        <f t="array" ref="AO1811">XLOOKUP($D:$D,'DS ST'!$J:$J,'DS ST'!K:K)</f>
        <v>SC002172 - Nguyễn Ngọc Thuỳ Dương</v>
      </c>
      <c r="AP1811" s="139" t="str">
        <f t="array" ref="AP1811">XLOOKUP($D:$D,'DS ST'!$J:$J,'DS ST'!L:L)</f>
        <v>Võ Thị Huệ</v>
      </c>
      <c r="AQ1811" s="139" t="str">
        <f t="array" ref="AQ1811">XLOOKUP($D:$D,'DS ST'!$J:$J,'DS ST'!M:M)</f>
        <v>HCM 028</v>
      </c>
      <c r="AR1811" s="140"/>
      <c r="AS1811" s="140"/>
      <c r="AT1811" s="135" t="str">
        <f t="array" ref="AT1811">xlookup($E:$E,'CLV2'!$A:$A,'CLV2'!$F:$F)</f>
        <v>3.FRUIT VEGGIES</v>
      </c>
      <c r="AU1811" s="135" t="str">
        <f t="array" ref="AU1811">xlookup($E:$E,'CLV2'!$A:$A,'CLV2'!$G:$G)</f>
        <v>4.Bầu, Bí, Mướp</v>
      </c>
      <c r="AV1811" s="142"/>
      <c r="AW1811" s="143"/>
      <c r="AX1811" s="144"/>
    </row>
    <row r="1812" ht="22.5" customHeight="1">
      <c r="A1812" s="113"/>
      <c r="B1812" s="114">
        <v>46237.0</v>
      </c>
      <c r="C1812" s="115" t="s">
        <v>938</v>
      </c>
      <c r="D1812" s="116" t="str">
        <f>VLOOKUP(C1812,'DS ST'!A:B,2,0)</f>
        <v>GDU</v>
      </c>
      <c r="E1812" s="117">
        <v>1101062.0</v>
      </c>
      <c r="F1812" s="115" t="s">
        <v>103</v>
      </c>
      <c r="G1812" s="115" t="s">
        <v>104</v>
      </c>
      <c r="H1812" s="118">
        <v>10.2</v>
      </c>
      <c r="I1812" s="118">
        <v>10.14</v>
      </c>
      <c r="J1812" s="119">
        <f t="shared" si="4"/>
        <v>0.06</v>
      </c>
      <c r="K1812" s="115" t="s">
        <v>6272</v>
      </c>
      <c r="L1812" s="121" t="str">
        <f t="shared" si="5"/>
        <v>PT16084121101062</v>
      </c>
      <c r="M1812" s="219" t="s">
        <v>6273</v>
      </c>
      <c r="N1812" s="122">
        <v>0.05999999999999872</v>
      </c>
      <c r="O1812" s="122"/>
      <c r="P1812" s="119">
        <f t="shared" si="6"/>
        <v>0</v>
      </c>
      <c r="Q1812" s="124"/>
      <c r="R1812" s="124"/>
      <c r="S1812" s="124"/>
      <c r="T1812" s="125"/>
      <c r="U1812" s="126" t="s">
        <v>697</v>
      </c>
      <c r="V1812" s="127" t="s">
        <v>492</v>
      </c>
      <c r="W1812" s="129" t="str">
        <f t="shared" si="7"/>
        <v>Hao hụt</v>
      </c>
      <c r="X1812" s="129" t="str">
        <f t="shared" si="73"/>
        <v/>
      </c>
      <c r="Y1812" s="154" t="s">
        <v>499</v>
      </c>
      <c r="Z1812" s="131" t="s">
        <v>3828</v>
      </c>
      <c r="AA1812" s="124"/>
      <c r="AB1812" s="132"/>
      <c r="AC1812" s="133"/>
      <c r="AD1812" s="134"/>
      <c r="AE1812" s="133"/>
      <c r="AF1812" s="135" t="str">
        <f t="array" ref="AF1812">xlookup($E:$E,'CLV2'!$A:$A,'CLV2'!E:E)</f>
        <v>2.FRUITS</v>
      </c>
      <c r="AG1812" s="135" t="str">
        <f t="shared" si="10"/>
        <v>KG</v>
      </c>
      <c r="AH1812" s="136">
        <f t="shared" si="11"/>
        <v>0.005882352941</v>
      </c>
      <c r="AI1812" s="137">
        <f t="array" ref="AI1812">XLOOKUP(E1812,'Đơn giá'!A:A,'Đơn giá'!D:D)</f>
        <v>23000</v>
      </c>
      <c r="AJ1812" s="138">
        <f t="shared" si="12"/>
        <v>1380</v>
      </c>
      <c r="AK1812" s="138">
        <f t="shared" si="13"/>
        <v>1380</v>
      </c>
      <c r="AL1812" s="138">
        <f t="shared" si="14"/>
        <v>0</v>
      </c>
      <c r="AM1812" s="138">
        <f t="shared" si="15"/>
        <v>0</v>
      </c>
      <c r="AN1812" s="138">
        <f t="shared" si="16"/>
        <v>0</v>
      </c>
      <c r="AO1812" s="139" t="str">
        <f t="array" ref="AO1812">XLOOKUP($D:$D,'DS ST'!$J:$J,'DS ST'!K:K)</f>
        <v>SC002172 - Nguyễn Ngọc Thuỳ Dương</v>
      </c>
      <c r="AP1812" s="139" t="str">
        <f t="array" ref="AP1812">XLOOKUP($D:$D,'DS ST'!$J:$J,'DS ST'!L:L)</f>
        <v>Võ Thị Huệ</v>
      </c>
      <c r="AQ1812" s="139" t="str">
        <f t="array" ref="AQ1812">XLOOKUP($D:$D,'DS ST'!$J:$J,'DS ST'!M:M)</f>
        <v>HCM 028</v>
      </c>
      <c r="AR1812" s="140"/>
      <c r="AS1812" s="140"/>
      <c r="AT1812" s="135" t="str">
        <f t="array" ref="AT1812">xlookup($E:$E,'CLV2'!$A:$A,'CLV2'!$F:$F)</f>
        <v>3.LOCAL FRUITS</v>
      </c>
      <c r="AU1812" s="135" t="str">
        <f t="array" ref="AU1812">xlookup($E:$E,'CLV2'!$A:$A,'CLV2'!$G:$G)</f>
        <v>4.Chuối</v>
      </c>
      <c r="AV1812" s="142"/>
      <c r="AW1812" s="143"/>
      <c r="AX1812" s="144"/>
    </row>
    <row r="1813" ht="22.5" customHeight="1">
      <c r="A1813" s="113"/>
      <c r="B1813" s="114">
        <v>46237.0</v>
      </c>
      <c r="C1813" s="115" t="s">
        <v>938</v>
      </c>
      <c r="D1813" s="116" t="str">
        <f>VLOOKUP(C1813,'DS ST'!A:B,2,0)</f>
        <v>GDU</v>
      </c>
      <c r="E1813" s="117">
        <v>1101302.0</v>
      </c>
      <c r="F1813" s="115" t="s">
        <v>944</v>
      </c>
      <c r="G1813" s="115" t="s">
        <v>104</v>
      </c>
      <c r="H1813" s="118">
        <v>24.0</v>
      </c>
      <c r="I1813" s="118">
        <v>23.86</v>
      </c>
      <c r="J1813" s="119">
        <f t="shared" si="4"/>
        <v>0.14</v>
      </c>
      <c r="K1813" s="115" t="s">
        <v>6272</v>
      </c>
      <c r="L1813" s="121" t="str">
        <f t="shared" si="5"/>
        <v>PT16084121101302</v>
      </c>
      <c r="M1813" s="219" t="s">
        <v>6273</v>
      </c>
      <c r="N1813" s="122">
        <v>0.14000000000000057</v>
      </c>
      <c r="O1813" s="122"/>
      <c r="P1813" s="119">
        <f t="shared" si="6"/>
        <v>0</v>
      </c>
      <c r="Q1813" s="124"/>
      <c r="R1813" s="124"/>
      <c r="S1813" s="124"/>
      <c r="T1813" s="125"/>
      <c r="U1813" s="126" t="s">
        <v>697</v>
      </c>
      <c r="V1813" s="127" t="s">
        <v>492</v>
      </c>
      <c r="W1813" s="129" t="str">
        <f t="shared" si="7"/>
        <v>Hao hụt</v>
      </c>
      <c r="X1813" s="129" t="str">
        <f t="shared" si="73"/>
        <v/>
      </c>
      <c r="Y1813" s="154" t="s">
        <v>499</v>
      </c>
      <c r="Z1813" s="131" t="s">
        <v>3828</v>
      </c>
      <c r="AA1813" s="124"/>
      <c r="AB1813" s="132"/>
      <c r="AC1813" s="133"/>
      <c r="AD1813" s="134"/>
      <c r="AE1813" s="133"/>
      <c r="AF1813" s="135" t="str">
        <f t="array" ref="AF1813">xlookup($E:$E,'CLV2'!$A:$A,'CLV2'!E:E)</f>
        <v>2.FRUITS</v>
      </c>
      <c r="AG1813" s="135" t="str">
        <f t="shared" si="10"/>
        <v>KG</v>
      </c>
      <c r="AH1813" s="136">
        <f t="shared" si="11"/>
        <v>0.005833333333</v>
      </c>
      <c r="AI1813" s="137">
        <f t="array" ref="AI1813">XLOOKUP(E1813,'Đơn giá'!A:A,'Đơn giá'!D:D)</f>
        <v>17500</v>
      </c>
      <c r="AJ1813" s="138">
        <f t="shared" si="12"/>
        <v>2450</v>
      </c>
      <c r="AK1813" s="138">
        <f t="shared" si="13"/>
        <v>2450</v>
      </c>
      <c r="AL1813" s="138">
        <f t="shared" si="14"/>
        <v>0</v>
      </c>
      <c r="AM1813" s="138">
        <f t="shared" si="15"/>
        <v>0</v>
      </c>
      <c r="AN1813" s="138">
        <f t="shared" si="16"/>
        <v>0</v>
      </c>
      <c r="AO1813" s="139" t="str">
        <f t="array" ref="AO1813">XLOOKUP($D:$D,'DS ST'!$J:$J,'DS ST'!K:K)</f>
        <v>SC002172 - Nguyễn Ngọc Thuỳ Dương</v>
      </c>
      <c r="AP1813" s="139" t="str">
        <f t="array" ref="AP1813">XLOOKUP($D:$D,'DS ST'!$J:$J,'DS ST'!L:L)</f>
        <v>Võ Thị Huệ</v>
      </c>
      <c r="AQ1813" s="139" t="str">
        <f t="array" ref="AQ1813">XLOOKUP($D:$D,'DS ST'!$J:$J,'DS ST'!M:M)</f>
        <v>HCM 028</v>
      </c>
      <c r="AR1813" s="140"/>
      <c r="AS1813" s="140"/>
      <c r="AT1813" s="135" t="str">
        <f t="array" ref="AT1813">xlookup($E:$E,'CLV2'!$A:$A,'CLV2'!$F:$F)</f>
        <v>3.LOCAL FRUITS</v>
      </c>
      <c r="AU1813" s="135" t="str">
        <f t="array" ref="AU1813">xlookup($E:$E,'CLV2'!$A:$A,'CLV2'!$G:$G)</f>
        <v>4.Chuối</v>
      </c>
      <c r="AV1813" s="142"/>
      <c r="AW1813" s="143"/>
      <c r="AX1813" s="144"/>
    </row>
    <row r="1814" ht="22.5" customHeight="1">
      <c r="A1814" s="113"/>
      <c r="B1814" s="114">
        <v>46237.0</v>
      </c>
      <c r="C1814" s="115" t="s">
        <v>938</v>
      </c>
      <c r="D1814" s="116" t="str">
        <f>VLOOKUP(C1814,'DS ST'!A:B,2,0)</f>
        <v>GDU</v>
      </c>
      <c r="E1814" s="117">
        <v>1101318.0</v>
      </c>
      <c r="F1814" s="115" t="s">
        <v>1036</v>
      </c>
      <c r="G1814" s="115" t="s">
        <v>104</v>
      </c>
      <c r="H1814" s="118">
        <v>4.1</v>
      </c>
      <c r="I1814" s="118">
        <v>4.07</v>
      </c>
      <c r="J1814" s="119">
        <f t="shared" si="4"/>
        <v>0.03</v>
      </c>
      <c r="K1814" s="115" t="s">
        <v>6272</v>
      </c>
      <c r="L1814" s="121" t="str">
        <f t="shared" si="5"/>
        <v>PT16084121101318</v>
      </c>
      <c r="M1814" s="219" t="s">
        <v>6273</v>
      </c>
      <c r="N1814" s="122">
        <v>0.02999999999999936</v>
      </c>
      <c r="O1814" s="122"/>
      <c r="P1814" s="119">
        <f t="shared" si="6"/>
        <v>0</v>
      </c>
      <c r="Q1814" s="124"/>
      <c r="R1814" s="124"/>
      <c r="S1814" s="124"/>
      <c r="T1814" s="125"/>
      <c r="U1814" s="126" t="s">
        <v>697</v>
      </c>
      <c r="V1814" s="127" t="s">
        <v>492</v>
      </c>
      <c r="W1814" s="129" t="str">
        <f t="shared" si="7"/>
        <v>Hao hụt</v>
      </c>
      <c r="X1814" s="129" t="str">
        <f t="shared" si="73"/>
        <v/>
      </c>
      <c r="Y1814" s="154" t="s">
        <v>499</v>
      </c>
      <c r="Z1814" s="131" t="s">
        <v>3828</v>
      </c>
      <c r="AA1814" s="124"/>
      <c r="AB1814" s="132"/>
      <c r="AC1814" s="133"/>
      <c r="AD1814" s="134"/>
      <c r="AE1814" s="133"/>
      <c r="AF1814" s="135" t="str">
        <f t="array" ref="AF1814">xlookup($E:$E,'CLV2'!$A:$A,'CLV2'!E:E)</f>
        <v>2.FRUITS</v>
      </c>
      <c r="AG1814" s="135" t="str">
        <f t="shared" si="10"/>
        <v>KG</v>
      </c>
      <c r="AH1814" s="136">
        <f t="shared" si="11"/>
        <v>0.007317073171</v>
      </c>
      <c r="AI1814" s="137">
        <f t="array" ref="AI1814">XLOOKUP(E1814,'Đơn giá'!A:A,'Đơn giá'!D:D)</f>
        <v>35000</v>
      </c>
      <c r="AJ1814" s="138">
        <f t="shared" si="12"/>
        <v>1050</v>
      </c>
      <c r="AK1814" s="138">
        <f t="shared" si="13"/>
        <v>1050</v>
      </c>
      <c r="AL1814" s="138">
        <f t="shared" si="14"/>
        <v>0</v>
      </c>
      <c r="AM1814" s="138">
        <f t="shared" si="15"/>
        <v>0</v>
      </c>
      <c r="AN1814" s="138">
        <f t="shared" si="16"/>
        <v>0</v>
      </c>
      <c r="AO1814" s="139" t="str">
        <f t="array" ref="AO1814">XLOOKUP($D:$D,'DS ST'!$J:$J,'DS ST'!K:K)</f>
        <v>SC002172 - Nguyễn Ngọc Thuỳ Dương</v>
      </c>
      <c r="AP1814" s="139" t="str">
        <f t="array" ref="AP1814">XLOOKUP($D:$D,'DS ST'!$J:$J,'DS ST'!L:L)</f>
        <v>Võ Thị Huệ</v>
      </c>
      <c r="AQ1814" s="139" t="str">
        <f t="array" ref="AQ1814">XLOOKUP($D:$D,'DS ST'!$J:$J,'DS ST'!M:M)</f>
        <v>HCM 028</v>
      </c>
      <c r="AR1814" s="140"/>
      <c r="AS1814" s="140"/>
      <c r="AT1814" s="135" t="str">
        <f t="array" ref="AT1814">xlookup($E:$E,'CLV2'!$A:$A,'CLV2'!$F:$F)</f>
        <v>3.LOCAL FRUITS</v>
      </c>
      <c r="AU1814" s="135" t="str">
        <f t="array" ref="AU1814">xlookup($E:$E,'CLV2'!$A:$A,'CLV2'!$G:$G)</f>
        <v>4.Mận Roi</v>
      </c>
      <c r="AV1814" s="142"/>
      <c r="AW1814" s="143"/>
      <c r="AX1814" s="144"/>
    </row>
    <row r="1815" ht="22.5" customHeight="1">
      <c r="A1815" s="113"/>
      <c r="B1815" s="114">
        <v>46237.0</v>
      </c>
      <c r="C1815" s="115" t="s">
        <v>938</v>
      </c>
      <c r="D1815" s="116" t="str">
        <f>VLOOKUP(C1815,'DS ST'!A:B,2,0)</f>
        <v>GDU</v>
      </c>
      <c r="E1815" s="117">
        <v>1101592.0</v>
      </c>
      <c r="F1815" s="115" t="s">
        <v>1161</v>
      </c>
      <c r="G1815" s="115" t="s">
        <v>104</v>
      </c>
      <c r="H1815" s="118">
        <v>9.8</v>
      </c>
      <c r="I1815" s="118">
        <v>9.72</v>
      </c>
      <c r="J1815" s="119">
        <f t="shared" si="4"/>
        <v>0.08</v>
      </c>
      <c r="K1815" s="115" t="s">
        <v>6272</v>
      </c>
      <c r="L1815" s="121" t="str">
        <f t="shared" si="5"/>
        <v>PT16084121101592</v>
      </c>
      <c r="M1815" s="219" t="s">
        <v>6273</v>
      </c>
      <c r="N1815" s="122">
        <v>0.08000000000000007</v>
      </c>
      <c r="O1815" s="122"/>
      <c r="P1815" s="119">
        <f t="shared" si="6"/>
        <v>0</v>
      </c>
      <c r="Q1815" s="124"/>
      <c r="R1815" s="124"/>
      <c r="S1815" s="124"/>
      <c r="T1815" s="125"/>
      <c r="U1815" s="126" t="s">
        <v>697</v>
      </c>
      <c r="V1815" s="127" t="s">
        <v>492</v>
      </c>
      <c r="W1815" s="129" t="str">
        <f t="shared" si="7"/>
        <v>Hao hụt</v>
      </c>
      <c r="X1815" s="129" t="str">
        <f t="shared" si="73"/>
        <v/>
      </c>
      <c r="Y1815" s="154" t="s">
        <v>499</v>
      </c>
      <c r="Z1815" s="131" t="s">
        <v>3828</v>
      </c>
      <c r="AA1815" s="124"/>
      <c r="AB1815" s="132"/>
      <c r="AC1815" s="133"/>
      <c r="AD1815" s="134"/>
      <c r="AE1815" s="133"/>
      <c r="AF1815" s="135" t="str">
        <f t="array" ref="AF1815">xlookup($E:$E,'CLV2'!$A:$A,'CLV2'!E:E)</f>
        <v>2.FRUITS</v>
      </c>
      <c r="AG1815" s="135" t="str">
        <f t="shared" si="10"/>
        <v>KG</v>
      </c>
      <c r="AH1815" s="136">
        <f t="shared" si="11"/>
        <v>0.008163265306</v>
      </c>
      <c r="AI1815" s="137">
        <f t="array" ref="AI1815">XLOOKUP(E1815,'Đơn giá'!A:A,'Đơn giá'!D:D)</f>
        <v>73000</v>
      </c>
      <c r="AJ1815" s="138">
        <f t="shared" si="12"/>
        <v>5840</v>
      </c>
      <c r="AK1815" s="138">
        <f t="shared" si="13"/>
        <v>5840</v>
      </c>
      <c r="AL1815" s="138">
        <f t="shared" si="14"/>
        <v>0</v>
      </c>
      <c r="AM1815" s="138">
        <f t="shared" si="15"/>
        <v>0</v>
      </c>
      <c r="AN1815" s="138">
        <f t="shared" si="16"/>
        <v>0</v>
      </c>
      <c r="AO1815" s="139" t="str">
        <f t="array" ref="AO1815">XLOOKUP($D:$D,'DS ST'!$J:$J,'DS ST'!K:K)</f>
        <v>SC002172 - Nguyễn Ngọc Thuỳ Dương</v>
      </c>
      <c r="AP1815" s="139" t="str">
        <f t="array" ref="AP1815">XLOOKUP($D:$D,'DS ST'!$J:$J,'DS ST'!L:L)</f>
        <v>Võ Thị Huệ</v>
      </c>
      <c r="AQ1815" s="139" t="str">
        <f t="array" ref="AQ1815">XLOOKUP($D:$D,'DS ST'!$J:$J,'DS ST'!M:M)</f>
        <v>HCM 028</v>
      </c>
      <c r="AR1815" s="140"/>
      <c r="AS1815" s="140"/>
      <c r="AT1815" s="135" t="str">
        <f t="array" ref="AT1815">xlookup($E:$E,'CLV2'!$A:$A,'CLV2'!$F:$F)</f>
        <v>3.LOCAL FRUITS</v>
      </c>
      <c r="AU1815" s="135" t="str">
        <f t="array" ref="AU1815">xlookup($E:$E,'CLV2'!$A:$A,'CLV2'!$G:$G)</f>
        <v>4.Sầu Riêng</v>
      </c>
      <c r="AV1815" s="142"/>
      <c r="AW1815" s="143"/>
      <c r="AX1815" s="144"/>
    </row>
    <row r="1816" ht="22.5" customHeight="1">
      <c r="A1816" s="113"/>
      <c r="B1816" s="114">
        <v>46237.0</v>
      </c>
      <c r="C1816" s="115" t="s">
        <v>940</v>
      </c>
      <c r="D1816" s="116" t="str">
        <f>VLOOKUP(C1816,'DS ST'!A:B,2,0)</f>
        <v>GHA</v>
      </c>
      <c r="E1816" s="117">
        <v>1101062.0</v>
      </c>
      <c r="F1816" s="115" t="s">
        <v>103</v>
      </c>
      <c r="G1816" s="115" t="s">
        <v>104</v>
      </c>
      <c r="H1816" s="118">
        <v>10.2</v>
      </c>
      <c r="I1816" s="118">
        <v>10.08</v>
      </c>
      <c r="J1816" s="119">
        <f t="shared" si="4"/>
        <v>0.12</v>
      </c>
      <c r="K1816" s="115" t="s">
        <v>6274</v>
      </c>
      <c r="L1816" s="121" t="str">
        <f t="shared" si="5"/>
        <v>PT16084111101062</v>
      </c>
      <c r="M1816" s="219" t="s">
        <v>6275</v>
      </c>
      <c r="N1816" s="122">
        <v>0.11999999999999922</v>
      </c>
      <c r="O1816" s="122"/>
      <c r="P1816" s="119">
        <f t="shared" si="6"/>
        <v>0</v>
      </c>
      <c r="Q1816" s="124"/>
      <c r="R1816" s="124"/>
      <c r="S1816" s="124"/>
      <c r="T1816" s="125"/>
      <c r="U1816" s="126" t="s">
        <v>697</v>
      </c>
      <c r="V1816" s="127" t="s">
        <v>492</v>
      </c>
      <c r="W1816" s="129" t="str">
        <f t="shared" si="7"/>
        <v>Hao hụt</v>
      </c>
      <c r="X1816" s="129" t="str">
        <f t="shared" si="73"/>
        <v/>
      </c>
      <c r="Y1816" s="154" t="s">
        <v>499</v>
      </c>
      <c r="Z1816" s="131" t="s">
        <v>3828</v>
      </c>
      <c r="AA1816" s="124"/>
      <c r="AB1816" s="132"/>
      <c r="AC1816" s="133"/>
      <c r="AD1816" s="134"/>
      <c r="AE1816" s="133"/>
      <c r="AF1816" s="135" t="str">
        <f t="array" ref="AF1816">xlookup($E:$E,'CLV2'!$A:$A,'CLV2'!E:E)</f>
        <v>2.FRUITS</v>
      </c>
      <c r="AG1816" s="135" t="str">
        <f t="shared" si="10"/>
        <v>KG</v>
      </c>
      <c r="AH1816" s="136">
        <f t="shared" si="11"/>
        <v>0.01176470588</v>
      </c>
      <c r="AI1816" s="137">
        <f t="array" ref="AI1816">XLOOKUP(E1816,'Đơn giá'!A:A,'Đơn giá'!D:D)</f>
        <v>23000</v>
      </c>
      <c r="AJ1816" s="138">
        <f t="shared" si="12"/>
        <v>2760</v>
      </c>
      <c r="AK1816" s="138">
        <f t="shared" si="13"/>
        <v>2760</v>
      </c>
      <c r="AL1816" s="138">
        <f t="shared" si="14"/>
        <v>0</v>
      </c>
      <c r="AM1816" s="138">
        <f t="shared" si="15"/>
        <v>0</v>
      </c>
      <c r="AN1816" s="138">
        <f t="shared" si="16"/>
        <v>0</v>
      </c>
      <c r="AO1816" s="139" t="str">
        <f t="array" ref="AO1816">XLOOKUP($D:$D,'DS ST'!$J:$J,'DS ST'!K:K)</f>
        <v>SC006728 - Nguyễn Đình Vũ</v>
      </c>
      <c r="AP1816" s="139" t="str">
        <f t="array" ref="AP1816">XLOOKUP($D:$D,'DS ST'!$J:$J,'DS ST'!L:L)</f>
        <v>Nguyễn Thị Cà</v>
      </c>
      <c r="AQ1816" s="139" t="str">
        <f t="array" ref="AQ1816">XLOOKUP($D:$D,'DS ST'!$J:$J,'DS ST'!M:M)</f>
        <v>HCM 006</v>
      </c>
      <c r="AR1816" s="140"/>
      <c r="AS1816" s="140"/>
      <c r="AT1816" s="135" t="str">
        <f t="array" ref="AT1816">xlookup($E:$E,'CLV2'!$A:$A,'CLV2'!$F:$F)</f>
        <v>3.LOCAL FRUITS</v>
      </c>
      <c r="AU1816" s="135" t="str">
        <f t="array" ref="AU1816">xlookup($E:$E,'CLV2'!$A:$A,'CLV2'!$G:$G)</f>
        <v>4.Chuối</v>
      </c>
      <c r="AV1816" s="142"/>
      <c r="AW1816" s="143"/>
      <c r="AX1816" s="144"/>
    </row>
    <row r="1817" ht="22.5" customHeight="1">
      <c r="A1817" s="113"/>
      <c r="B1817" s="114">
        <v>46237.0</v>
      </c>
      <c r="C1817" s="115" t="s">
        <v>940</v>
      </c>
      <c r="D1817" s="116" t="str">
        <f>VLOOKUP(C1817,'DS ST'!A:B,2,0)</f>
        <v>GHA</v>
      </c>
      <c r="E1817" s="117">
        <v>1101377.0</v>
      </c>
      <c r="F1817" s="115" t="s">
        <v>1085</v>
      </c>
      <c r="G1817" s="115" t="s">
        <v>104</v>
      </c>
      <c r="H1817" s="118">
        <v>2.1</v>
      </c>
      <c r="I1817" s="118">
        <v>2.035</v>
      </c>
      <c r="J1817" s="119">
        <f t="shared" si="4"/>
        <v>0.065</v>
      </c>
      <c r="K1817" s="115" t="s">
        <v>6274</v>
      </c>
      <c r="L1817" s="121" t="str">
        <f t="shared" si="5"/>
        <v>PT16084111101377</v>
      </c>
      <c r="M1817" s="219" t="s">
        <v>6275</v>
      </c>
      <c r="N1817" s="122">
        <v>0.06499999999999995</v>
      </c>
      <c r="O1817" s="122"/>
      <c r="P1817" s="119">
        <f t="shared" si="6"/>
        <v>0</v>
      </c>
      <c r="Q1817" s="124"/>
      <c r="R1817" s="124"/>
      <c r="S1817" s="124"/>
      <c r="T1817" s="125"/>
      <c r="U1817" s="126" t="s">
        <v>697</v>
      </c>
      <c r="V1817" s="127" t="s">
        <v>492</v>
      </c>
      <c r="W1817" s="129" t="str">
        <f t="shared" si="7"/>
        <v>Hao hụt</v>
      </c>
      <c r="X1817" s="129" t="str">
        <f t="shared" si="73"/>
        <v/>
      </c>
      <c r="Y1817" s="154" t="s">
        <v>499</v>
      </c>
      <c r="Z1817" s="131" t="s">
        <v>3828</v>
      </c>
      <c r="AA1817" s="124"/>
      <c r="AB1817" s="132"/>
      <c r="AC1817" s="133"/>
      <c r="AD1817" s="134"/>
      <c r="AE1817" s="133"/>
      <c r="AF1817" s="135" t="str">
        <f t="array" ref="AF1817">xlookup($E:$E,'CLV2'!$A:$A,'CLV2'!E:E)</f>
        <v>2.VEGETABLES</v>
      </c>
      <c r="AG1817" s="135" t="str">
        <f t="shared" si="10"/>
        <v>KG</v>
      </c>
      <c r="AH1817" s="136">
        <f t="shared" si="11"/>
        <v>0.03095238095</v>
      </c>
      <c r="AI1817" s="137">
        <f t="array" ref="AI1817">XLOOKUP(E1817,'Đơn giá'!A:A,'Đơn giá'!D:D)</f>
        <v>60000</v>
      </c>
      <c r="AJ1817" s="138">
        <f t="shared" si="12"/>
        <v>3900</v>
      </c>
      <c r="AK1817" s="138">
        <f t="shared" si="13"/>
        <v>3900</v>
      </c>
      <c r="AL1817" s="138">
        <f t="shared" si="14"/>
        <v>0</v>
      </c>
      <c r="AM1817" s="138">
        <f t="shared" si="15"/>
        <v>0</v>
      </c>
      <c r="AN1817" s="138">
        <f t="shared" si="16"/>
        <v>0</v>
      </c>
      <c r="AO1817" s="139" t="str">
        <f t="array" ref="AO1817">XLOOKUP($D:$D,'DS ST'!$J:$J,'DS ST'!K:K)</f>
        <v>SC006728 - Nguyễn Đình Vũ</v>
      </c>
      <c r="AP1817" s="139" t="str">
        <f t="array" ref="AP1817">XLOOKUP($D:$D,'DS ST'!$J:$J,'DS ST'!L:L)</f>
        <v>Nguyễn Thị Cà</v>
      </c>
      <c r="AQ1817" s="139" t="str">
        <f t="array" ref="AQ1817">XLOOKUP($D:$D,'DS ST'!$J:$J,'DS ST'!M:M)</f>
        <v>HCM 006</v>
      </c>
      <c r="AR1817" s="140"/>
      <c r="AS1817" s="140"/>
      <c r="AT1817" s="135" t="str">
        <f t="array" ref="AT1817">xlookup($E:$E,'CLV2'!$A:$A,'CLV2'!$F:$F)</f>
        <v>3.LEAFY VEGGIES</v>
      </c>
      <c r="AU1817" s="135" t="str">
        <f t="array" ref="AU1817">xlookup($E:$E,'CLV2'!$A:$A,'CLV2'!$G:$G)</f>
        <v>4.Rau Ăn Bông</v>
      </c>
      <c r="AV1817" s="142"/>
      <c r="AW1817" s="143"/>
      <c r="AX1817" s="144"/>
    </row>
    <row r="1818" ht="22.5" customHeight="1">
      <c r="A1818" s="113"/>
      <c r="B1818" s="114">
        <v>46237.0</v>
      </c>
      <c r="C1818" s="115" t="s">
        <v>940</v>
      </c>
      <c r="D1818" s="116" t="str">
        <f>VLOOKUP(C1818,'DS ST'!A:B,2,0)</f>
        <v>GHA</v>
      </c>
      <c r="E1818" s="117">
        <v>1101941.0</v>
      </c>
      <c r="F1818" s="115" t="s">
        <v>1822</v>
      </c>
      <c r="G1818" s="115" t="s">
        <v>104</v>
      </c>
      <c r="H1818" s="118">
        <v>12.0</v>
      </c>
      <c r="I1818" s="118">
        <v>11.84</v>
      </c>
      <c r="J1818" s="119">
        <f t="shared" si="4"/>
        <v>0.16</v>
      </c>
      <c r="K1818" s="115" t="s">
        <v>6274</v>
      </c>
      <c r="L1818" s="121" t="str">
        <f t="shared" si="5"/>
        <v>PT16084111101941</v>
      </c>
      <c r="M1818" s="219" t="s">
        <v>6275</v>
      </c>
      <c r="N1818" s="122">
        <v>0.16000000000000014</v>
      </c>
      <c r="O1818" s="122"/>
      <c r="P1818" s="119">
        <f t="shared" si="6"/>
        <v>0</v>
      </c>
      <c r="Q1818" s="124"/>
      <c r="R1818" s="124"/>
      <c r="S1818" s="124"/>
      <c r="T1818" s="125"/>
      <c r="U1818" s="126" t="s">
        <v>697</v>
      </c>
      <c r="V1818" s="127" t="s">
        <v>492</v>
      </c>
      <c r="W1818" s="129" t="str">
        <f t="shared" si="7"/>
        <v>Hao hụt</v>
      </c>
      <c r="X1818" s="129" t="str">
        <f t="shared" si="73"/>
        <v/>
      </c>
      <c r="Y1818" s="154" t="s">
        <v>499</v>
      </c>
      <c r="Z1818" s="131" t="s">
        <v>3828</v>
      </c>
      <c r="AA1818" s="124"/>
      <c r="AB1818" s="132"/>
      <c r="AC1818" s="133"/>
      <c r="AD1818" s="134"/>
      <c r="AE1818" s="133"/>
      <c r="AF1818" s="135" t="str">
        <f t="array" ref="AF1818">xlookup($E:$E,'CLV2'!$A:$A,'CLV2'!E:E)</f>
        <v>2.FRUITS</v>
      </c>
      <c r="AG1818" s="135" t="str">
        <f t="shared" si="10"/>
        <v>KG</v>
      </c>
      <c r="AH1818" s="136">
        <f t="shared" si="11"/>
        <v>0.01333333333</v>
      </c>
      <c r="AI1818" s="137">
        <f t="array" ref="AI1818">XLOOKUP(E1818,'Đơn giá'!A:A,'Đơn giá'!D:D)</f>
        <v>44000</v>
      </c>
      <c r="AJ1818" s="138">
        <f t="shared" si="12"/>
        <v>7040</v>
      </c>
      <c r="AK1818" s="138">
        <f t="shared" si="13"/>
        <v>7040</v>
      </c>
      <c r="AL1818" s="138">
        <f t="shared" si="14"/>
        <v>0</v>
      </c>
      <c r="AM1818" s="138">
        <f t="shared" si="15"/>
        <v>0</v>
      </c>
      <c r="AN1818" s="138">
        <f t="shared" si="16"/>
        <v>0</v>
      </c>
      <c r="AO1818" s="139" t="str">
        <f t="array" ref="AO1818">XLOOKUP($D:$D,'DS ST'!$J:$J,'DS ST'!K:K)</f>
        <v>SC006728 - Nguyễn Đình Vũ</v>
      </c>
      <c r="AP1818" s="139" t="str">
        <f t="array" ref="AP1818">XLOOKUP($D:$D,'DS ST'!$J:$J,'DS ST'!L:L)</f>
        <v>Nguyễn Thị Cà</v>
      </c>
      <c r="AQ1818" s="139" t="str">
        <f t="array" ref="AQ1818">XLOOKUP($D:$D,'DS ST'!$J:$J,'DS ST'!M:M)</f>
        <v>HCM 006</v>
      </c>
      <c r="AR1818" s="140"/>
      <c r="AS1818" s="140"/>
      <c r="AT1818" s="135" t="str">
        <f t="array" ref="AT1818">xlookup($E:$E,'CLV2'!$A:$A,'CLV2'!$F:$F)</f>
        <v>3.LOCAL FRUITS</v>
      </c>
      <c r="AU1818" s="135" t="str">
        <f t="array" ref="AU1818">xlookup($E:$E,'CLV2'!$A:$A,'CLV2'!$G:$G)</f>
        <v>4.Dưa Lưới</v>
      </c>
      <c r="AV1818" s="142"/>
      <c r="AW1818" s="143"/>
      <c r="AX1818" s="144"/>
    </row>
    <row r="1819" ht="22.5" customHeight="1">
      <c r="A1819" s="113"/>
      <c r="B1819" s="114">
        <v>46237.0</v>
      </c>
      <c r="C1819" s="115" t="s">
        <v>940</v>
      </c>
      <c r="D1819" s="116" t="str">
        <f>VLOOKUP(C1819,'DS ST'!A:B,2,0)</f>
        <v>GHA</v>
      </c>
      <c r="E1819" s="117">
        <v>8.938509616762E12</v>
      </c>
      <c r="F1819" s="115" t="s">
        <v>1451</v>
      </c>
      <c r="G1819" s="115" t="s">
        <v>29</v>
      </c>
      <c r="H1819" s="118">
        <v>5.0</v>
      </c>
      <c r="I1819" s="118">
        <v>0.0</v>
      </c>
      <c r="J1819" s="119">
        <f t="shared" si="4"/>
        <v>5</v>
      </c>
      <c r="K1819" s="115" t="s">
        <v>6274</v>
      </c>
      <c r="L1819" s="121" t="str">
        <f t="shared" si="5"/>
        <v>PT16084118938509616762</v>
      </c>
      <c r="M1819" s="219" t="s">
        <v>6275</v>
      </c>
      <c r="N1819" s="122"/>
      <c r="O1819" s="122"/>
      <c r="P1819" s="119">
        <f t="shared" si="6"/>
        <v>5</v>
      </c>
      <c r="Q1819" s="124"/>
      <c r="R1819" s="124"/>
      <c r="S1819" s="124"/>
      <c r="T1819" s="125"/>
      <c r="U1819" s="126" t="s">
        <v>697</v>
      </c>
      <c r="V1819" s="127" t="s">
        <v>1500</v>
      </c>
      <c r="W1819" s="129" t="str">
        <f t="shared" si="7"/>
        <v/>
      </c>
      <c r="X1819" s="129" t="str">
        <f t="shared" si="73"/>
        <v/>
      </c>
      <c r="Y1819" s="130" t="str">
        <f t="shared" ref="Y1819:Y1820" si="112">IF(N(P1819)&lt;=0,"",IF(OR(T1819="Hình KDB",T1819="Hình tele",ISNUMBER(SEARCH("Hình KDB",T1819)),ISNUMBER(SEARCH("Hình tele",T1819)),ISNUMBER(SEARCH("sai code",T1819)),ISNUMBER(SEARCH("Thiếu kiện",U1819))),"Kho rau",IF(AND(T1819&lt;&gt;"Hình KDB",T1819&lt;&gt;"Hình tele"),"Chưa xác định",IF(N(O1819)&gt;0,IF(OR(T1819="Hình KDB",T1819="Hình tele",ISNUMBER(SEARCH("Hình KDB",T1819)),ISNUMBER(SEARCH("Hình tele",T1819)),ISNUMBER(SEARCH("sai code",T1819)),ISNUMBER(SEARCH("Thiếu kiện",U1819))),"Kho rau","Chưa xác định"),IF(OR(T1819="Hình KDB",T1819="Hình tele",ISNUMBER(SEARCH("Hình KDB",T1819)),ISNUMBER(SEARCH("Hình tele",T1819)),ISNUMBER(SEARCH("sai code",T1819)),ISNUMBER(SEARCH("Thiếu kiện",U1819))),"Kho rau",IF(V1819="Chưa xác định","Chưa xác định",IF(OR(V1819="DC giao thiếu",V1819="TX giao thiếu kiện",V1819="Hàng không đạt CL"),"Kho rau","")))))))</f>
        <v>Chưa xác định</v>
      </c>
      <c r="Z1819" s="131" t="s">
        <v>3828</v>
      </c>
      <c r="AA1819" s="124"/>
      <c r="AB1819" s="132"/>
      <c r="AC1819" s="133"/>
      <c r="AD1819" s="134"/>
      <c r="AE1819" s="133"/>
      <c r="AF1819" s="135" t="str">
        <f t="array" ref="AF1819">xlookup($E:$E,'CLV2'!$A:$A,'CLV2'!E:E)</f>
        <v>2.VEGETABLES</v>
      </c>
      <c r="AG1819" s="135" t="str">
        <f t="shared" si="10"/>
        <v>Pack</v>
      </c>
      <c r="AH1819" s="136">
        <f t="shared" si="11"/>
        <v>1</v>
      </c>
      <c r="AI1819" s="137">
        <f t="array" ref="AI1819">XLOOKUP(E1819,'Đơn giá'!A:A,'Đơn giá'!D:D)</f>
        <v>16200</v>
      </c>
      <c r="AJ1819" s="138">
        <f t="shared" si="12"/>
        <v>81000</v>
      </c>
      <c r="AK1819" s="138">
        <f t="shared" si="13"/>
        <v>0</v>
      </c>
      <c r="AL1819" s="138">
        <f t="shared" si="14"/>
        <v>0</v>
      </c>
      <c r="AM1819" s="138">
        <f t="shared" si="15"/>
        <v>0</v>
      </c>
      <c r="AN1819" s="138">
        <f t="shared" si="16"/>
        <v>81000</v>
      </c>
      <c r="AO1819" s="139" t="str">
        <f t="array" ref="AO1819">XLOOKUP($D:$D,'DS ST'!$J:$J,'DS ST'!K:K)</f>
        <v>SC006728 - Nguyễn Đình Vũ</v>
      </c>
      <c r="AP1819" s="139" t="str">
        <f t="array" ref="AP1819">XLOOKUP($D:$D,'DS ST'!$J:$J,'DS ST'!L:L)</f>
        <v>Nguyễn Thị Cà</v>
      </c>
      <c r="AQ1819" s="139" t="str">
        <f t="array" ref="AQ1819">XLOOKUP($D:$D,'DS ST'!$J:$J,'DS ST'!M:M)</f>
        <v>HCM 006</v>
      </c>
      <c r="AR1819" s="140"/>
      <c r="AS1819" s="140"/>
      <c r="AT1819" s="135" t="str">
        <f t="array" ref="AT1819">xlookup($E:$E,'CLV2'!$A:$A,'CLV2'!$F:$F)</f>
        <v>3.HERBS</v>
      </c>
      <c r="AU1819" s="135" t="str">
        <f t="array" ref="AU1819">xlookup($E:$E,'CLV2'!$A:$A,'CLV2'!$G:$G)</f>
        <v>4.Hành, Tỏi</v>
      </c>
      <c r="AV1819" s="142"/>
      <c r="AW1819" s="143"/>
      <c r="AX1819" s="144"/>
    </row>
    <row r="1820" ht="22.5" customHeight="1">
      <c r="A1820" s="113"/>
      <c r="B1820" s="114">
        <v>46237.0</v>
      </c>
      <c r="C1820" s="115" t="s">
        <v>940</v>
      </c>
      <c r="D1820" s="116" t="str">
        <f>VLOOKUP(C1820,'DS ST'!A:B,2,0)</f>
        <v>GHA</v>
      </c>
      <c r="E1820" s="117">
        <v>8.938509616274E12</v>
      </c>
      <c r="F1820" s="115" t="s">
        <v>1448</v>
      </c>
      <c r="G1820" s="115" t="s">
        <v>311</v>
      </c>
      <c r="H1820" s="118">
        <v>5.0</v>
      </c>
      <c r="I1820" s="118">
        <v>0.0</v>
      </c>
      <c r="J1820" s="119">
        <f t="shared" si="4"/>
        <v>5</v>
      </c>
      <c r="K1820" s="115" t="s">
        <v>6274</v>
      </c>
      <c r="L1820" s="121" t="str">
        <f t="shared" si="5"/>
        <v>PT16084118938509616274</v>
      </c>
      <c r="M1820" s="219" t="s">
        <v>6275</v>
      </c>
      <c r="N1820" s="122"/>
      <c r="O1820" s="122"/>
      <c r="P1820" s="119">
        <f t="shared" si="6"/>
        <v>5</v>
      </c>
      <c r="Q1820" s="124"/>
      <c r="R1820" s="124"/>
      <c r="S1820" s="124"/>
      <c r="T1820" s="125"/>
      <c r="U1820" s="126" t="s">
        <v>697</v>
      </c>
      <c r="V1820" s="127" t="s">
        <v>1500</v>
      </c>
      <c r="W1820" s="129" t="str">
        <f t="shared" si="7"/>
        <v/>
      </c>
      <c r="X1820" s="129" t="str">
        <f t="shared" si="73"/>
        <v/>
      </c>
      <c r="Y1820" s="130" t="str">
        <f t="shared" si="112"/>
        <v>Chưa xác định</v>
      </c>
      <c r="Z1820" s="131" t="s">
        <v>3828</v>
      </c>
      <c r="AA1820" s="124"/>
      <c r="AB1820" s="132"/>
      <c r="AC1820" s="133"/>
      <c r="AD1820" s="134"/>
      <c r="AE1820" s="133"/>
      <c r="AF1820" s="135" t="str">
        <f t="array" ref="AF1820">xlookup($E:$E,'CLV2'!$A:$A,'CLV2'!E:E)</f>
        <v>2.VEGETABLES</v>
      </c>
      <c r="AG1820" s="135" t="str">
        <f t="shared" si="10"/>
        <v>Pack</v>
      </c>
      <c r="AH1820" s="136">
        <f t="shared" si="11"/>
        <v>1</v>
      </c>
      <c r="AI1820" s="137">
        <f t="array" ref="AI1820">XLOOKUP(E1820,'Đơn giá'!A:A,'Đơn giá'!D:D)</f>
        <v>30150</v>
      </c>
      <c r="AJ1820" s="138">
        <f t="shared" si="12"/>
        <v>150750</v>
      </c>
      <c r="AK1820" s="138">
        <f t="shared" si="13"/>
        <v>0</v>
      </c>
      <c r="AL1820" s="138">
        <f t="shared" si="14"/>
        <v>0</v>
      </c>
      <c r="AM1820" s="138">
        <f t="shared" si="15"/>
        <v>0</v>
      </c>
      <c r="AN1820" s="138">
        <f t="shared" si="16"/>
        <v>150750</v>
      </c>
      <c r="AO1820" s="139" t="str">
        <f t="array" ref="AO1820">XLOOKUP($D:$D,'DS ST'!$J:$J,'DS ST'!K:K)</f>
        <v>SC006728 - Nguyễn Đình Vũ</v>
      </c>
      <c r="AP1820" s="139" t="str">
        <f t="array" ref="AP1820">XLOOKUP($D:$D,'DS ST'!$J:$J,'DS ST'!L:L)</f>
        <v>Nguyễn Thị Cà</v>
      </c>
      <c r="AQ1820" s="139" t="str">
        <f t="array" ref="AQ1820">XLOOKUP($D:$D,'DS ST'!$J:$J,'DS ST'!M:M)</f>
        <v>HCM 006</v>
      </c>
      <c r="AR1820" s="140"/>
      <c r="AS1820" s="140"/>
      <c r="AT1820" s="135" t="str">
        <f t="array" ref="AT1820">xlookup($E:$E,'CLV2'!$A:$A,'CLV2'!$F:$F)</f>
        <v>3.HERBS</v>
      </c>
      <c r="AU1820" s="135" t="str">
        <f t="array" ref="AU1820">xlookup($E:$E,'CLV2'!$A:$A,'CLV2'!$G:$G)</f>
        <v>4.Hành, Tỏi</v>
      </c>
      <c r="AV1820" s="142"/>
      <c r="AW1820" s="143"/>
      <c r="AX1820" s="144"/>
    </row>
    <row r="1821" ht="22.5" customHeight="1">
      <c r="A1821" s="113"/>
      <c r="B1821" s="114">
        <v>46237.0</v>
      </c>
      <c r="C1821" s="115" t="s">
        <v>942</v>
      </c>
      <c r="D1821" s="116" t="str">
        <f>VLOOKUP(C1821,'DS ST'!A:B,2,0)</f>
        <v>HHG</v>
      </c>
      <c r="E1821" s="117">
        <v>1101077.0</v>
      </c>
      <c r="F1821" s="115" t="s">
        <v>1002</v>
      </c>
      <c r="G1821" s="115" t="s">
        <v>104</v>
      </c>
      <c r="H1821" s="118">
        <v>3.0</v>
      </c>
      <c r="I1821" s="118">
        <v>2.895</v>
      </c>
      <c r="J1821" s="119">
        <f t="shared" si="4"/>
        <v>0.105</v>
      </c>
      <c r="K1821" s="115" t="s">
        <v>6276</v>
      </c>
      <c r="L1821" s="121" t="str">
        <f t="shared" si="5"/>
        <v>PT16084101101077</v>
      </c>
      <c r="M1821" s="219" t="s">
        <v>6277</v>
      </c>
      <c r="N1821" s="122">
        <v>0.10499999999999998</v>
      </c>
      <c r="O1821" s="122"/>
      <c r="P1821" s="119">
        <f t="shared" si="6"/>
        <v>0</v>
      </c>
      <c r="Q1821" s="124"/>
      <c r="R1821" s="124"/>
      <c r="S1821" s="124"/>
      <c r="T1821" s="125"/>
      <c r="U1821" s="126" t="s">
        <v>697</v>
      </c>
      <c r="V1821" s="127" t="s">
        <v>492</v>
      </c>
      <c r="W1821" s="129" t="str">
        <f t="shared" si="7"/>
        <v>Hao hụt</v>
      </c>
      <c r="X1821" s="129" t="str">
        <f t="shared" si="73"/>
        <v/>
      </c>
      <c r="Y1821" s="154" t="s">
        <v>499</v>
      </c>
      <c r="Z1821" s="131" t="s">
        <v>3828</v>
      </c>
      <c r="AA1821" s="124"/>
      <c r="AB1821" s="132"/>
      <c r="AC1821" s="133"/>
      <c r="AD1821" s="134"/>
      <c r="AE1821" s="133"/>
      <c r="AF1821" s="135" t="str">
        <f t="array" ref="AF1821">xlookup($E:$E,'CLV2'!$A:$A,'CLV2'!E:E)</f>
        <v>2.FRUITS</v>
      </c>
      <c r="AG1821" s="135" t="str">
        <f t="shared" si="10"/>
        <v>KG</v>
      </c>
      <c r="AH1821" s="136">
        <f t="shared" si="11"/>
        <v>0.035</v>
      </c>
      <c r="AI1821" s="137">
        <f t="array" ref="AI1821">XLOOKUP(E1821,'Đơn giá'!A:A,'Đơn giá'!D:D)</f>
        <v>45000</v>
      </c>
      <c r="AJ1821" s="138">
        <f t="shared" si="12"/>
        <v>4725</v>
      </c>
      <c r="AK1821" s="138">
        <f t="shared" si="13"/>
        <v>4725</v>
      </c>
      <c r="AL1821" s="138">
        <f t="shared" si="14"/>
        <v>0</v>
      </c>
      <c r="AM1821" s="138">
        <f t="shared" si="15"/>
        <v>0</v>
      </c>
      <c r="AN1821" s="138">
        <f t="shared" si="16"/>
        <v>0</v>
      </c>
      <c r="AO1821" s="139" t="str">
        <f t="array" ref="AO1821">XLOOKUP($D:$D,'DS ST'!$J:$J,'DS ST'!K:K)</f>
        <v>SC002264 - Võ Thị Thùy Dương</v>
      </c>
      <c r="AP1821" s="139" t="str">
        <f t="array" ref="AP1821">XLOOKUP($D:$D,'DS ST'!$J:$J,'DS ST'!L:L)</f>
        <v>Võ Thị Huệ</v>
      </c>
      <c r="AQ1821" s="139" t="str">
        <f t="array" ref="AQ1821">XLOOKUP($D:$D,'DS ST'!$J:$J,'DS ST'!M:M)</f>
        <v>HCM 032</v>
      </c>
      <c r="AR1821" s="140"/>
      <c r="AS1821" s="140"/>
      <c r="AT1821" s="135" t="str">
        <f t="array" ref="AT1821">xlookup($E:$E,'CLV2'!$A:$A,'CLV2'!$F:$F)</f>
        <v>3.LOCAL FRUITS</v>
      </c>
      <c r="AU1821" s="135" t="str">
        <f t="array" ref="AU1821">xlookup($E:$E,'CLV2'!$A:$A,'CLV2'!$G:$G)</f>
        <v>4.Trái Cây Đa Dạng</v>
      </c>
      <c r="AV1821" s="142"/>
      <c r="AW1821" s="143"/>
      <c r="AX1821" s="144"/>
    </row>
    <row r="1822" ht="22.5" customHeight="1">
      <c r="A1822" s="113"/>
      <c r="B1822" s="114">
        <v>46237.0</v>
      </c>
      <c r="C1822" s="115" t="s">
        <v>942</v>
      </c>
      <c r="D1822" s="116" t="str">
        <f>VLOOKUP(C1822,'DS ST'!A:B,2,0)</f>
        <v>HHG</v>
      </c>
      <c r="E1822" s="117">
        <v>1101592.0</v>
      </c>
      <c r="F1822" s="115" t="s">
        <v>1161</v>
      </c>
      <c r="G1822" s="115" t="s">
        <v>104</v>
      </c>
      <c r="H1822" s="118">
        <v>9.8</v>
      </c>
      <c r="I1822" s="118">
        <v>9.725</v>
      </c>
      <c r="J1822" s="119">
        <f t="shared" si="4"/>
        <v>0.075</v>
      </c>
      <c r="K1822" s="115" t="s">
        <v>6276</v>
      </c>
      <c r="L1822" s="121" t="str">
        <f t="shared" si="5"/>
        <v>PT16084101101592</v>
      </c>
      <c r="M1822" s="219" t="s">
        <v>6277</v>
      </c>
      <c r="N1822" s="122">
        <v>0.07500000000000107</v>
      </c>
      <c r="O1822" s="122"/>
      <c r="P1822" s="119">
        <f t="shared" si="6"/>
        <v>0</v>
      </c>
      <c r="Q1822" s="124"/>
      <c r="R1822" s="124"/>
      <c r="S1822" s="124"/>
      <c r="T1822" s="125"/>
      <c r="U1822" s="126" t="s">
        <v>697</v>
      </c>
      <c r="V1822" s="127" t="s">
        <v>492</v>
      </c>
      <c r="W1822" s="129" t="str">
        <f t="shared" si="7"/>
        <v>Hao hụt</v>
      </c>
      <c r="X1822" s="129" t="str">
        <f t="shared" si="73"/>
        <v/>
      </c>
      <c r="Y1822" s="154" t="s">
        <v>499</v>
      </c>
      <c r="Z1822" s="131" t="s">
        <v>3828</v>
      </c>
      <c r="AA1822" s="124"/>
      <c r="AB1822" s="132"/>
      <c r="AC1822" s="133"/>
      <c r="AD1822" s="134"/>
      <c r="AE1822" s="133"/>
      <c r="AF1822" s="135" t="str">
        <f t="array" ref="AF1822">xlookup($E:$E,'CLV2'!$A:$A,'CLV2'!E:E)</f>
        <v>2.FRUITS</v>
      </c>
      <c r="AG1822" s="135" t="str">
        <f t="shared" si="10"/>
        <v>KG</v>
      </c>
      <c r="AH1822" s="136">
        <f t="shared" si="11"/>
        <v>0.007653061224</v>
      </c>
      <c r="AI1822" s="137">
        <f t="array" ref="AI1822">XLOOKUP(E1822,'Đơn giá'!A:A,'Đơn giá'!D:D)</f>
        <v>73000</v>
      </c>
      <c r="AJ1822" s="138">
        <f t="shared" si="12"/>
        <v>5475</v>
      </c>
      <c r="AK1822" s="138">
        <f t="shared" si="13"/>
        <v>5475</v>
      </c>
      <c r="AL1822" s="138">
        <f t="shared" si="14"/>
        <v>0</v>
      </c>
      <c r="AM1822" s="138">
        <f t="shared" si="15"/>
        <v>0</v>
      </c>
      <c r="AN1822" s="138">
        <f t="shared" si="16"/>
        <v>0</v>
      </c>
      <c r="AO1822" s="139" t="str">
        <f t="array" ref="AO1822">XLOOKUP($D:$D,'DS ST'!$J:$J,'DS ST'!K:K)</f>
        <v>SC002264 - Võ Thị Thùy Dương</v>
      </c>
      <c r="AP1822" s="139" t="str">
        <f t="array" ref="AP1822">XLOOKUP($D:$D,'DS ST'!$J:$J,'DS ST'!L:L)</f>
        <v>Võ Thị Huệ</v>
      </c>
      <c r="AQ1822" s="139" t="str">
        <f t="array" ref="AQ1822">XLOOKUP($D:$D,'DS ST'!$J:$J,'DS ST'!M:M)</f>
        <v>HCM 032</v>
      </c>
      <c r="AR1822" s="140"/>
      <c r="AS1822" s="140"/>
      <c r="AT1822" s="135" t="str">
        <f t="array" ref="AT1822">xlookup($E:$E,'CLV2'!$A:$A,'CLV2'!$F:$F)</f>
        <v>3.LOCAL FRUITS</v>
      </c>
      <c r="AU1822" s="135" t="str">
        <f t="array" ref="AU1822">xlookup($E:$E,'CLV2'!$A:$A,'CLV2'!$G:$G)</f>
        <v>4.Sầu Riêng</v>
      </c>
      <c r="AV1822" s="142"/>
      <c r="AW1822" s="143"/>
      <c r="AX1822" s="144"/>
    </row>
    <row r="1823" ht="22.5" customHeight="1">
      <c r="A1823" s="113"/>
      <c r="B1823" s="114">
        <v>46237.0</v>
      </c>
      <c r="C1823" s="115" t="s">
        <v>945</v>
      </c>
      <c r="D1823" s="116" t="str">
        <f>VLOOKUP(C1823,'DS ST'!A:B,2,0)</f>
        <v>HHM</v>
      </c>
      <c r="E1823" s="117">
        <v>1100917.0</v>
      </c>
      <c r="F1823" s="115" t="s">
        <v>928</v>
      </c>
      <c r="G1823" s="115" t="s">
        <v>104</v>
      </c>
      <c r="H1823" s="118">
        <v>7.7</v>
      </c>
      <c r="I1823" s="118">
        <v>7.675</v>
      </c>
      <c r="J1823" s="119">
        <f t="shared" si="4"/>
        <v>0.025</v>
      </c>
      <c r="K1823" s="115" t="s">
        <v>6278</v>
      </c>
      <c r="L1823" s="121" t="str">
        <f t="shared" si="5"/>
        <v>PT16084091100917</v>
      </c>
      <c r="M1823" s="219" t="s">
        <v>6279</v>
      </c>
      <c r="N1823" s="122">
        <v>0.025000000000000355</v>
      </c>
      <c r="O1823" s="122"/>
      <c r="P1823" s="119">
        <f t="shared" si="6"/>
        <v>0</v>
      </c>
      <c r="Q1823" s="124"/>
      <c r="R1823" s="124"/>
      <c r="S1823" s="124"/>
      <c r="T1823" s="125"/>
      <c r="U1823" s="126" t="s">
        <v>697</v>
      </c>
      <c r="V1823" s="127" t="s">
        <v>492</v>
      </c>
      <c r="W1823" s="129" t="str">
        <f t="shared" si="7"/>
        <v>Hao hụt</v>
      </c>
      <c r="X1823" s="129" t="str">
        <f t="shared" si="73"/>
        <v/>
      </c>
      <c r="Y1823" s="154" t="s">
        <v>499</v>
      </c>
      <c r="Z1823" s="131" t="s">
        <v>3828</v>
      </c>
      <c r="AA1823" s="124"/>
      <c r="AB1823" s="132"/>
      <c r="AC1823" s="133"/>
      <c r="AD1823" s="134"/>
      <c r="AE1823" s="133"/>
      <c r="AF1823" s="135" t="str">
        <f t="array" ref="AF1823">xlookup($E:$E,'CLV2'!$A:$A,'CLV2'!E:E)</f>
        <v>2.VEGETABLES</v>
      </c>
      <c r="AG1823" s="135" t="str">
        <f t="shared" si="10"/>
        <v>KG</v>
      </c>
      <c r="AH1823" s="136">
        <f t="shared" si="11"/>
        <v>0.003246753247</v>
      </c>
      <c r="AI1823" s="137">
        <f t="array" ref="AI1823">XLOOKUP(E1823,'Đơn giá'!A:A,'Đơn giá'!D:D)</f>
        <v>24500</v>
      </c>
      <c r="AJ1823" s="138">
        <f t="shared" si="12"/>
        <v>612.5</v>
      </c>
      <c r="AK1823" s="138">
        <f t="shared" si="13"/>
        <v>612.5</v>
      </c>
      <c r="AL1823" s="138">
        <f t="shared" si="14"/>
        <v>0</v>
      </c>
      <c r="AM1823" s="138">
        <f t="shared" si="15"/>
        <v>0</v>
      </c>
      <c r="AN1823" s="138">
        <f t="shared" si="16"/>
        <v>0</v>
      </c>
      <c r="AO1823" s="139" t="str">
        <f t="array" ref="AO1823">XLOOKUP($D:$D,'DS ST'!$J:$J,'DS ST'!K:K)</f>
        <v>SC007426 - Trần Hữu Vinh</v>
      </c>
      <c r="AP1823" s="139" t="str">
        <f t="array" ref="AP1823">XLOOKUP($D:$D,'DS ST'!$J:$J,'DS ST'!L:L)</f>
        <v>Võ Thị Huệ</v>
      </c>
      <c r="AQ1823" s="139" t="str">
        <f t="array" ref="AQ1823">XLOOKUP($D:$D,'DS ST'!$J:$J,'DS ST'!M:M)</f>
        <v>HCM 015</v>
      </c>
      <c r="AR1823" s="140"/>
      <c r="AS1823" s="140"/>
      <c r="AT1823" s="135" t="str">
        <f t="array" ref="AT1823">xlookup($E:$E,'CLV2'!$A:$A,'CLV2'!$F:$F)</f>
        <v>3.FRUIT VEGGIES</v>
      </c>
      <c r="AU1823" s="135" t="str">
        <f t="array" ref="AU1823">xlookup($E:$E,'CLV2'!$A:$A,'CLV2'!$G:$G)</f>
        <v>4.Bầu, Bí, Mướp</v>
      </c>
      <c r="AV1823" s="142"/>
      <c r="AW1823" s="143"/>
      <c r="AX1823" s="144"/>
    </row>
    <row r="1824" ht="22.5" customHeight="1">
      <c r="A1824" s="113"/>
      <c r="B1824" s="114">
        <v>46237.0</v>
      </c>
      <c r="C1824" s="115" t="s">
        <v>945</v>
      </c>
      <c r="D1824" s="116" t="str">
        <f>VLOOKUP(C1824,'DS ST'!A:B,2,0)</f>
        <v>HHM</v>
      </c>
      <c r="E1824" s="117">
        <v>1101302.0</v>
      </c>
      <c r="F1824" s="115" t="s">
        <v>944</v>
      </c>
      <c r="G1824" s="115" t="s">
        <v>104</v>
      </c>
      <c r="H1824" s="118">
        <v>16.0</v>
      </c>
      <c r="I1824" s="118">
        <v>15.9</v>
      </c>
      <c r="J1824" s="119">
        <f t="shared" si="4"/>
        <v>0.1</v>
      </c>
      <c r="K1824" s="115" t="s">
        <v>6278</v>
      </c>
      <c r="L1824" s="121" t="str">
        <f t="shared" si="5"/>
        <v>PT16084091101302</v>
      </c>
      <c r="M1824" s="219" t="s">
        <v>6279</v>
      </c>
      <c r="N1824" s="122">
        <v>0.09999999999999964</v>
      </c>
      <c r="O1824" s="122"/>
      <c r="P1824" s="119">
        <f t="shared" si="6"/>
        <v>0</v>
      </c>
      <c r="Q1824" s="124"/>
      <c r="R1824" s="124"/>
      <c r="S1824" s="124"/>
      <c r="T1824" s="125"/>
      <c r="U1824" s="126" t="s">
        <v>697</v>
      </c>
      <c r="V1824" s="127" t="s">
        <v>492</v>
      </c>
      <c r="W1824" s="129" t="str">
        <f t="shared" si="7"/>
        <v>Hao hụt</v>
      </c>
      <c r="X1824" s="129" t="str">
        <f t="shared" si="73"/>
        <v/>
      </c>
      <c r="Y1824" s="154" t="s">
        <v>499</v>
      </c>
      <c r="Z1824" s="131" t="s">
        <v>3828</v>
      </c>
      <c r="AA1824" s="124"/>
      <c r="AB1824" s="132"/>
      <c r="AC1824" s="133"/>
      <c r="AD1824" s="134"/>
      <c r="AE1824" s="133"/>
      <c r="AF1824" s="135" t="str">
        <f t="array" ref="AF1824">xlookup($E:$E,'CLV2'!$A:$A,'CLV2'!E:E)</f>
        <v>2.FRUITS</v>
      </c>
      <c r="AG1824" s="135" t="str">
        <f t="shared" si="10"/>
        <v>KG</v>
      </c>
      <c r="AH1824" s="136">
        <f t="shared" si="11"/>
        <v>0.00625</v>
      </c>
      <c r="AI1824" s="137">
        <f t="array" ref="AI1824">XLOOKUP(E1824,'Đơn giá'!A:A,'Đơn giá'!D:D)</f>
        <v>17500</v>
      </c>
      <c r="AJ1824" s="138">
        <f t="shared" si="12"/>
        <v>1750</v>
      </c>
      <c r="AK1824" s="138">
        <f t="shared" si="13"/>
        <v>1750</v>
      </c>
      <c r="AL1824" s="138">
        <f t="shared" si="14"/>
        <v>0</v>
      </c>
      <c r="AM1824" s="138">
        <f t="shared" si="15"/>
        <v>0</v>
      </c>
      <c r="AN1824" s="138">
        <f t="shared" si="16"/>
        <v>0</v>
      </c>
      <c r="AO1824" s="139" t="str">
        <f t="array" ref="AO1824">XLOOKUP($D:$D,'DS ST'!$J:$J,'DS ST'!K:K)</f>
        <v>SC007426 - Trần Hữu Vinh</v>
      </c>
      <c r="AP1824" s="139" t="str">
        <f t="array" ref="AP1824">XLOOKUP($D:$D,'DS ST'!$J:$J,'DS ST'!L:L)</f>
        <v>Võ Thị Huệ</v>
      </c>
      <c r="AQ1824" s="139" t="str">
        <f t="array" ref="AQ1824">XLOOKUP($D:$D,'DS ST'!$J:$J,'DS ST'!M:M)</f>
        <v>HCM 015</v>
      </c>
      <c r="AR1824" s="140"/>
      <c r="AS1824" s="140"/>
      <c r="AT1824" s="135" t="str">
        <f t="array" ref="AT1824">xlookup($E:$E,'CLV2'!$A:$A,'CLV2'!$F:$F)</f>
        <v>3.LOCAL FRUITS</v>
      </c>
      <c r="AU1824" s="135" t="str">
        <f t="array" ref="AU1824">xlookup($E:$E,'CLV2'!$A:$A,'CLV2'!$G:$G)</f>
        <v>4.Chuối</v>
      </c>
      <c r="AV1824" s="142"/>
      <c r="AW1824" s="143"/>
      <c r="AX1824" s="144"/>
    </row>
    <row r="1825" ht="22.5" customHeight="1">
      <c r="A1825" s="113"/>
      <c r="B1825" s="114">
        <v>46237.0</v>
      </c>
      <c r="C1825" s="115" t="s">
        <v>946</v>
      </c>
      <c r="D1825" s="116" t="str">
        <f>VLOOKUP(C1825,'DS ST'!A:B,2,0)</f>
        <v>HHT</v>
      </c>
      <c r="E1825" s="117">
        <v>11375.0</v>
      </c>
      <c r="F1825" s="115" t="s">
        <v>97</v>
      </c>
      <c r="G1825" s="115" t="s">
        <v>29</v>
      </c>
      <c r="H1825" s="118">
        <v>11.0</v>
      </c>
      <c r="I1825" s="118">
        <v>0.0</v>
      </c>
      <c r="J1825" s="119">
        <f t="shared" si="4"/>
        <v>11</v>
      </c>
      <c r="K1825" s="115" t="s">
        <v>6280</v>
      </c>
      <c r="L1825" s="121" t="str">
        <f t="shared" si="5"/>
        <v>PT160840811375</v>
      </c>
      <c r="M1825" s="219" t="s">
        <v>6281</v>
      </c>
      <c r="N1825" s="122"/>
      <c r="O1825" s="122"/>
      <c r="P1825" s="119">
        <f t="shared" si="6"/>
        <v>11</v>
      </c>
      <c r="Q1825" s="124"/>
      <c r="R1825" s="124"/>
      <c r="S1825" s="124"/>
      <c r="T1825" s="125"/>
      <c r="U1825" s="126" t="s">
        <v>697</v>
      </c>
      <c r="V1825" s="127" t="s">
        <v>1500</v>
      </c>
      <c r="W1825" s="129" t="str">
        <f t="shared" si="7"/>
        <v/>
      </c>
      <c r="X1825" s="129" t="str">
        <f t="shared" si="73"/>
        <v/>
      </c>
      <c r="Y1825" s="130" t="str">
        <f t="shared" ref="Y1825:Y1826" si="113">IF(N(P1825)&lt;=0,"",IF(OR(T1825="Hình KDB",T1825="Hình tele",ISNUMBER(SEARCH("Hình KDB",T1825)),ISNUMBER(SEARCH("Hình tele",T1825)),ISNUMBER(SEARCH("sai code",T1825)),ISNUMBER(SEARCH("Thiếu kiện",U1825))),"Kho rau",IF(AND(T1825&lt;&gt;"Hình KDB",T1825&lt;&gt;"Hình tele"),"Chưa xác định",IF(N(O1825)&gt;0,IF(OR(T1825="Hình KDB",T1825="Hình tele",ISNUMBER(SEARCH("Hình KDB",T1825)),ISNUMBER(SEARCH("Hình tele",T1825)),ISNUMBER(SEARCH("sai code",T1825)),ISNUMBER(SEARCH("Thiếu kiện",U1825))),"Kho rau","Chưa xác định"),IF(OR(T1825="Hình KDB",T1825="Hình tele",ISNUMBER(SEARCH("Hình KDB",T1825)),ISNUMBER(SEARCH("Hình tele",T1825)),ISNUMBER(SEARCH("sai code",T1825)),ISNUMBER(SEARCH("Thiếu kiện",U1825))),"Kho rau",IF(V1825="Chưa xác định","Chưa xác định",IF(OR(V1825="DC giao thiếu",V1825="TX giao thiếu kiện",V1825="Hàng không đạt CL"),"Kho rau","")))))))</f>
        <v>Chưa xác định</v>
      </c>
      <c r="Z1825" s="131" t="s">
        <v>3828</v>
      </c>
      <c r="AA1825" s="124"/>
      <c r="AB1825" s="132"/>
      <c r="AC1825" s="133"/>
      <c r="AD1825" s="134"/>
      <c r="AE1825" s="133"/>
      <c r="AF1825" s="135" t="str">
        <f t="array" ref="AF1825">xlookup($E:$E,'CLV2'!$A:$A,'CLV2'!E:E)</f>
        <v>2.VEGETABLES</v>
      </c>
      <c r="AG1825" s="135" t="str">
        <f t="shared" si="10"/>
        <v>Pack</v>
      </c>
      <c r="AH1825" s="136">
        <f t="shared" si="11"/>
        <v>1</v>
      </c>
      <c r="AI1825" s="137">
        <f t="array" ref="AI1825">XLOOKUP(E1825,'Đơn giá'!A:A,'Đơn giá'!D:D)</f>
        <v>13000</v>
      </c>
      <c r="AJ1825" s="138">
        <f t="shared" si="12"/>
        <v>143000</v>
      </c>
      <c r="AK1825" s="138">
        <f t="shared" si="13"/>
        <v>0</v>
      </c>
      <c r="AL1825" s="138">
        <f t="shared" si="14"/>
        <v>0</v>
      </c>
      <c r="AM1825" s="138">
        <f t="shared" si="15"/>
        <v>0</v>
      </c>
      <c r="AN1825" s="138">
        <f t="shared" si="16"/>
        <v>143000</v>
      </c>
      <c r="AO1825" s="139" t="str">
        <f t="array" ref="AO1825">XLOOKUP($D:$D,'DS ST'!$J:$J,'DS ST'!K:K)</f>
        <v>SC007426 - Trần Hữu Vinh</v>
      </c>
      <c r="AP1825" s="139" t="str">
        <f t="array" ref="AP1825">XLOOKUP($D:$D,'DS ST'!$J:$J,'DS ST'!L:L)</f>
        <v>Võ Thị Huệ</v>
      </c>
      <c r="AQ1825" s="139" t="str">
        <f t="array" ref="AQ1825">XLOOKUP($D:$D,'DS ST'!$J:$J,'DS ST'!M:M)</f>
        <v>HCM 015</v>
      </c>
      <c r="AR1825" s="140"/>
      <c r="AS1825" s="140"/>
      <c r="AT1825" s="135" t="str">
        <f t="array" ref="AT1825">xlookup($E:$E,'CLV2'!$A:$A,'CLV2'!$F:$F)</f>
        <v>3.LEAFY VEGGIES</v>
      </c>
      <c r="AU1825" s="135" t="str">
        <f t="array" ref="AU1825">xlookup($E:$E,'CLV2'!$A:$A,'CLV2'!$G:$G)</f>
        <v>4.Rau Ăn Lá Thông Dụng</v>
      </c>
      <c r="AV1825" s="142"/>
      <c r="AW1825" s="143"/>
      <c r="AX1825" s="144"/>
    </row>
    <row r="1826" ht="22.5" customHeight="1">
      <c r="A1826" s="113"/>
      <c r="B1826" s="114">
        <v>46237.0</v>
      </c>
      <c r="C1826" s="115" t="s">
        <v>946</v>
      </c>
      <c r="D1826" s="116" t="str">
        <f>VLOOKUP(C1826,'DS ST'!A:B,2,0)</f>
        <v>HHT</v>
      </c>
      <c r="E1826" s="117">
        <v>11376.0</v>
      </c>
      <c r="F1826" s="115" t="s">
        <v>1298</v>
      </c>
      <c r="G1826" s="115" t="s">
        <v>29</v>
      </c>
      <c r="H1826" s="118">
        <v>4.0</v>
      </c>
      <c r="I1826" s="118">
        <v>3.0</v>
      </c>
      <c r="J1826" s="119">
        <f t="shared" si="4"/>
        <v>1</v>
      </c>
      <c r="K1826" s="115" t="s">
        <v>6280</v>
      </c>
      <c r="L1826" s="121" t="str">
        <f t="shared" si="5"/>
        <v>PT160840811376</v>
      </c>
      <c r="M1826" s="219" t="s">
        <v>6281</v>
      </c>
      <c r="N1826" s="122"/>
      <c r="O1826" s="122"/>
      <c r="P1826" s="119">
        <f t="shared" si="6"/>
        <v>1</v>
      </c>
      <c r="Q1826" s="124"/>
      <c r="R1826" s="124"/>
      <c r="S1826" s="124"/>
      <c r="T1826" s="125"/>
      <c r="U1826" s="126" t="s">
        <v>697</v>
      </c>
      <c r="V1826" s="127" t="s">
        <v>1500</v>
      </c>
      <c r="W1826" s="129" t="str">
        <f t="shared" si="7"/>
        <v/>
      </c>
      <c r="X1826" s="129" t="str">
        <f t="shared" si="73"/>
        <v/>
      </c>
      <c r="Y1826" s="130" t="str">
        <f t="shared" si="113"/>
        <v>Chưa xác định</v>
      </c>
      <c r="Z1826" s="131" t="s">
        <v>3828</v>
      </c>
      <c r="AA1826" s="124"/>
      <c r="AB1826" s="132"/>
      <c r="AC1826" s="133"/>
      <c r="AD1826" s="134"/>
      <c r="AE1826" s="133"/>
      <c r="AF1826" s="135" t="str">
        <f t="array" ref="AF1826">xlookup($E:$E,'CLV2'!$A:$A,'CLV2'!E:E)</f>
        <v>2.VEGETABLES</v>
      </c>
      <c r="AG1826" s="135" t="str">
        <f t="shared" si="10"/>
        <v>Pack</v>
      </c>
      <c r="AH1826" s="136">
        <f t="shared" si="11"/>
        <v>0.25</v>
      </c>
      <c r="AI1826" s="137">
        <f t="array" ref="AI1826">XLOOKUP(E1826,'Đơn giá'!A:A,'Đơn giá'!D:D)</f>
        <v>10000</v>
      </c>
      <c r="AJ1826" s="138">
        <f t="shared" si="12"/>
        <v>10000</v>
      </c>
      <c r="AK1826" s="138">
        <f t="shared" si="13"/>
        <v>0</v>
      </c>
      <c r="AL1826" s="138">
        <f t="shared" si="14"/>
        <v>0</v>
      </c>
      <c r="AM1826" s="138">
        <f t="shared" si="15"/>
        <v>0</v>
      </c>
      <c r="AN1826" s="138">
        <f t="shared" si="16"/>
        <v>10000</v>
      </c>
      <c r="AO1826" s="139" t="str">
        <f t="array" ref="AO1826">XLOOKUP($D:$D,'DS ST'!$J:$J,'DS ST'!K:K)</f>
        <v>SC007426 - Trần Hữu Vinh</v>
      </c>
      <c r="AP1826" s="139" t="str">
        <f t="array" ref="AP1826">XLOOKUP($D:$D,'DS ST'!$J:$J,'DS ST'!L:L)</f>
        <v>Võ Thị Huệ</v>
      </c>
      <c r="AQ1826" s="139" t="str">
        <f t="array" ref="AQ1826">XLOOKUP($D:$D,'DS ST'!$J:$J,'DS ST'!M:M)</f>
        <v>HCM 015</v>
      </c>
      <c r="AR1826" s="140"/>
      <c r="AS1826" s="140"/>
      <c r="AT1826" s="135" t="str">
        <f t="array" ref="AT1826">xlookup($E:$E,'CLV2'!$A:$A,'CLV2'!$F:$F)</f>
        <v>3.LEAFY VEGGIES</v>
      </c>
      <c r="AU1826" s="135" t="str">
        <f t="array" ref="AU1826">xlookup($E:$E,'CLV2'!$A:$A,'CLV2'!$G:$G)</f>
        <v>4.Rau Ăn Lá Thông Dụng</v>
      </c>
      <c r="AV1826" s="142"/>
      <c r="AW1826" s="143"/>
      <c r="AX1826" s="144"/>
    </row>
    <row r="1827" ht="22.5" customHeight="1">
      <c r="A1827" s="113"/>
      <c r="B1827" s="114">
        <v>46237.0</v>
      </c>
      <c r="C1827" s="115" t="s">
        <v>946</v>
      </c>
      <c r="D1827" s="116" t="str">
        <f>VLOOKUP(C1827,'DS ST'!A:B,2,0)</f>
        <v>HHT</v>
      </c>
      <c r="E1827" s="117">
        <v>1100271.0</v>
      </c>
      <c r="F1827" s="115" t="s">
        <v>909</v>
      </c>
      <c r="G1827" s="115" t="s">
        <v>104</v>
      </c>
      <c r="H1827" s="118">
        <v>3.0</v>
      </c>
      <c r="I1827" s="118">
        <v>2.985</v>
      </c>
      <c r="J1827" s="119">
        <f t="shared" si="4"/>
        <v>0.015</v>
      </c>
      <c r="K1827" s="115" t="s">
        <v>6280</v>
      </c>
      <c r="L1827" s="121" t="str">
        <f t="shared" si="5"/>
        <v>PT16084081100271</v>
      </c>
      <c r="M1827" s="219" t="s">
        <v>6281</v>
      </c>
      <c r="N1827" s="122">
        <v>0.015000000000000124</v>
      </c>
      <c r="O1827" s="122"/>
      <c r="P1827" s="119">
        <f t="shared" si="6"/>
        <v>0</v>
      </c>
      <c r="Q1827" s="124"/>
      <c r="R1827" s="124"/>
      <c r="S1827" s="124"/>
      <c r="T1827" s="125"/>
      <c r="U1827" s="126" t="s">
        <v>697</v>
      </c>
      <c r="V1827" s="127" t="s">
        <v>492</v>
      </c>
      <c r="W1827" s="129" t="str">
        <f t="shared" si="7"/>
        <v>Hao hụt</v>
      </c>
      <c r="X1827" s="129" t="str">
        <f t="shared" si="73"/>
        <v/>
      </c>
      <c r="Y1827" s="154" t="s">
        <v>499</v>
      </c>
      <c r="Z1827" s="131" t="s">
        <v>3828</v>
      </c>
      <c r="AA1827" s="124"/>
      <c r="AB1827" s="132"/>
      <c r="AC1827" s="133"/>
      <c r="AD1827" s="134"/>
      <c r="AE1827" s="133"/>
      <c r="AF1827" s="135" t="str">
        <f t="array" ref="AF1827">xlookup($E:$E,'CLV2'!$A:$A,'CLV2'!E:E)</f>
        <v>2.FRUITS</v>
      </c>
      <c r="AG1827" s="135" t="str">
        <f t="shared" si="10"/>
        <v>KG</v>
      </c>
      <c r="AH1827" s="136">
        <f t="shared" si="11"/>
        <v>0.005</v>
      </c>
      <c r="AI1827" s="137">
        <f t="array" ref="AI1827">XLOOKUP(E1827,'Đơn giá'!A:A,'Đơn giá'!D:D)</f>
        <v>42000</v>
      </c>
      <c r="AJ1827" s="138">
        <f t="shared" si="12"/>
        <v>630</v>
      </c>
      <c r="AK1827" s="138">
        <f t="shared" si="13"/>
        <v>630</v>
      </c>
      <c r="AL1827" s="138">
        <f t="shared" si="14"/>
        <v>0</v>
      </c>
      <c r="AM1827" s="138">
        <f t="shared" si="15"/>
        <v>0</v>
      </c>
      <c r="AN1827" s="138">
        <f t="shared" si="16"/>
        <v>0</v>
      </c>
      <c r="AO1827" s="139" t="str">
        <f t="array" ref="AO1827">XLOOKUP($D:$D,'DS ST'!$J:$J,'DS ST'!K:K)</f>
        <v>SC007426 - Trần Hữu Vinh</v>
      </c>
      <c r="AP1827" s="139" t="str">
        <f t="array" ref="AP1827">XLOOKUP($D:$D,'DS ST'!$J:$J,'DS ST'!L:L)</f>
        <v>Võ Thị Huệ</v>
      </c>
      <c r="AQ1827" s="139" t="str">
        <f t="array" ref="AQ1827">XLOOKUP($D:$D,'DS ST'!$J:$J,'DS ST'!M:M)</f>
        <v>HCM 015</v>
      </c>
      <c r="AR1827" s="140"/>
      <c r="AS1827" s="140"/>
      <c r="AT1827" s="135" t="str">
        <f t="array" ref="AT1827">xlookup($E:$E,'CLV2'!$A:$A,'CLV2'!$F:$F)</f>
        <v>3.LOCAL FRUITS</v>
      </c>
      <c r="AU1827" s="135" t="str">
        <f t="array" ref="AU1827">xlookup($E:$E,'CLV2'!$A:$A,'CLV2'!$G:$G)</f>
        <v>4.Xoài</v>
      </c>
      <c r="AV1827" s="142"/>
      <c r="AW1827" s="143"/>
      <c r="AX1827" s="144"/>
    </row>
    <row r="1828" ht="22.5" customHeight="1">
      <c r="A1828" s="113"/>
      <c r="B1828" s="114">
        <v>46237.0</v>
      </c>
      <c r="C1828" s="115" t="s">
        <v>946</v>
      </c>
      <c r="D1828" s="116" t="str">
        <f>VLOOKUP(C1828,'DS ST'!A:B,2,0)</f>
        <v>HHT</v>
      </c>
      <c r="E1828" s="117">
        <v>1100816.0</v>
      </c>
      <c r="F1828" s="115" t="s">
        <v>919</v>
      </c>
      <c r="G1828" s="115" t="s">
        <v>104</v>
      </c>
      <c r="H1828" s="118">
        <v>15.8</v>
      </c>
      <c r="I1828" s="118">
        <v>15.76</v>
      </c>
      <c r="J1828" s="119">
        <f t="shared" si="4"/>
        <v>0.04</v>
      </c>
      <c r="K1828" s="115" t="s">
        <v>6280</v>
      </c>
      <c r="L1828" s="121" t="str">
        <f t="shared" si="5"/>
        <v>PT16084081100816</v>
      </c>
      <c r="M1828" s="219" t="s">
        <v>6281</v>
      </c>
      <c r="N1828" s="122">
        <v>0.040000000000000924</v>
      </c>
      <c r="O1828" s="122"/>
      <c r="P1828" s="119">
        <f t="shared" si="6"/>
        <v>0</v>
      </c>
      <c r="Q1828" s="124"/>
      <c r="R1828" s="124"/>
      <c r="S1828" s="124"/>
      <c r="T1828" s="125"/>
      <c r="U1828" s="126" t="s">
        <v>697</v>
      </c>
      <c r="V1828" s="127" t="s">
        <v>492</v>
      </c>
      <c r="W1828" s="129" t="str">
        <f t="shared" si="7"/>
        <v>Hao hụt</v>
      </c>
      <c r="X1828" s="129" t="str">
        <f t="shared" si="73"/>
        <v/>
      </c>
      <c r="Y1828" s="154" t="s">
        <v>499</v>
      </c>
      <c r="Z1828" s="131" t="s">
        <v>3828</v>
      </c>
      <c r="AA1828" s="124"/>
      <c r="AB1828" s="132"/>
      <c r="AC1828" s="133"/>
      <c r="AD1828" s="134"/>
      <c r="AE1828" s="133"/>
      <c r="AF1828" s="135" t="str">
        <f t="array" ref="AF1828">xlookup($E:$E,'CLV2'!$A:$A,'CLV2'!E:E)</f>
        <v>2.FRUITS</v>
      </c>
      <c r="AG1828" s="135" t="str">
        <f t="shared" si="10"/>
        <v>KG</v>
      </c>
      <c r="AH1828" s="136">
        <f t="shared" si="11"/>
        <v>0.00253164557</v>
      </c>
      <c r="AI1828" s="137">
        <f t="array" ref="AI1828">XLOOKUP(E1828,'Đơn giá'!A:A,'Đơn giá'!D:D)</f>
        <v>19000</v>
      </c>
      <c r="AJ1828" s="138">
        <f t="shared" si="12"/>
        <v>760</v>
      </c>
      <c r="AK1828" s="138">
        <f t="shared" si="13"/>
        <v>760</v>
      </c>
      <c r="AL1828" s="138">
        <f t="shared" si="14"/>
        <v>0</v>
      </c>
      <c r="AM1828" s="138">
        <f t="shared" si="15"/>
        <v>0</v>
      </c>
      <c r="AN1828" s="138">
        <f t="shared" si="16"/>
        <v>0</v>
      </c>
      <c r="AO1828" s="139" t="str">
        <f t="array" ref="AO1828">XLOOKUP($D:$D,'DS ST'!$J:$J,'DS ST'!K:K)</f>
        <v>SC007426 - Trần Hữu Vinh</v>
      </c>
      <c r="AP1828" s="139" t="str">
        <f t="array" ref="AP1828">XLOOKUP($D:$D,'DS ST'!$J:$J,'DS ST'!L:L)</f>
        <v>Võ Thị Huệ</v>
      </c>
      <c r="AQ1828" s="139" t="str">
        <f t="array" ref="AQ1828">XLOOKUP($D:$D,'DS ST'!$J:$J,'DS ST'!M:M)</f>
        <v>HCM 015</v>
      </c>
      <c r="AR1828" s="140"/>
      <c r="AS1828" s="140"/>
      <c r="AT1828" s="135" t="str">
        <f t="array" ref="AT1828">xlookup($E:$E,'CLV2'!$A:$A,'CLV2'!$F:$F)</f>
        <v>3.LOCAL FRUITS</v>
      </c>
      <c r="AU1828" s="135" t="str">
        <f t="array" ref="AU1828">xlookup($E:$E,'CLV2'!$A:$A,'CLV2'!$G:$G)</f>
        <v>4.Dưa Hấu</v>
      </c>
      <c r="AV1828" s="142"/>
      <c r="AW1828" s="143"/>
      <c r="AX1828" s="144"/>
    </row>
    <row r="1829" ht="22.5" customHeight="1">
      <c r="A1829" s="113"/>
      <c r="B1829" s="114">
        <v>46237.0</v>
      </c>
      <c r="C1829" s="115" t="s">
        <v>946</v>
      </c>
      <c r="D1829" s="116" t="str">
        <f>VLOOKUP(C1829,'DS ST'!A:B,2,0)</f>
        <v>HHT</v>
      </c>
      <c r="E1829" s="117">
        <v>1100917.0</v>
      </c>
      <c r="F1829" s="115" t="s">
        <v>928</v>
      </c>
      <c r="G1829" s="115" t="s">
        <v>104</v>
      </c>
      <c r="H1829" s="118">
        <v>7.8</v>
      </c>
      <c r="I1829" s="118">
        <v>7.785</v>
      </c>
      <c r="J1829" s="119">
        <f t="shared" si="4"/>
        <v>0.015</v>
      </c>
      <c r="K1829" s="115" t="s">
        <v>6280</v>
      </c>
      <c r="L1829" s="121" t="str">
        <f t="shared" si="5"/>
        <v>PT16084081100917</v>
      </c>
      <c r="M1829" s="219" t="s">
        <v>6281</v>
      </c>
      <c r="N1829" s="122">
        <v>0.01499999999999968</v>
      </c>
      <c r="O1829" s="122"/>
      <c r="P1829" s="119">
        <f t="shared" si="6"/>
        <v>0</v>
      </c>
      <c r="Q1829" s="124"/>
      <c r="R1829" s="124"/>
      <c r="S1829" s="124"/>
      <c r="T1829" s="125"/>
      <c r="U1829" s="126" t="s">
        <v>697</v>
      </c>
      <c r="V1829" s="127" t="s">
        <v>492</v>
      </c>
      <c r="W1829" s="129" t="str">
        <f t="shared" si="7"/>
        <v>Hao hụt</v>
      </c>
      <c r="X1829" s="129" t="str">
        <f t="shared" si="73"/>
        <v/>
      </c>
      <c r="Y1829" s="154" t="s">
        <v>499</v>
      </c>
      <c r="Z1829" s="131" t="s">
        <v>3828</v>
      </c>
      <c r="AA1829" s="124"/>
      <c r="AB1829" s="132"/>
      <c r="AC1829" s="133"/>
      <c r="AD1829" s="134"/>
      <c r="AE1829" s="133"/>
      <c r="AF1829" s="135" t="str">
        <f t="array" ref="AF1829">xlookup($E:$E,'CLV2'!$A:$A,'CLV2'!E:E)</f>
        <v>2.VEGETABLES</v>
      </c>
      <c r="AG1829" s="135" t="str">
        <f t="shared" si="10"/>
        <v>KG</v>
      </c>
      <c r="AH1829" s="136">
        <f t="shared" si="11"/>
        <v>0.001923076923</v>
      </c>
      <c r="AI1829" s="137">
        <f t="array" ref="AI1829">XLOOKUP(E1829,'Đơn giá'!A:A,'Đơn giá'!D:D)</f>
        <v>24500</v>
      </c>
      <c r="AJ1829" s="138">
        <f t="shared" si="12"/>
        <v>367.5</v>
      </c>
      <c r="AK1829" s="138">
        <f t="shared" si="13"/>
        <v>367.5</v>
      </c>
      <c r="AL1829" s="138">
        <f t="shared" si="14"/>
        <v>0</v>
      </c>
      <c r="AM1829" s="138">
        <f t="shared" si="15"/>
        <v>0</v>
      </c>
      <c r="AN1829" s="138">
        <f t="shared" si="16"/>
        <v>0</v>
      </c>
      <c r="AO1829" s="139" t="str">
        <f t="array" ref="AO1829">XLOOKUP($D:$D,'DS ST'!$J:$J,'DS ST'!K:K)</f>
        <v>SC007426 - Trần Hữu Vinh</v>
      </c>
      <c r="AP1829" s="139" t="str">
        <f t="array" ref="AP1829">XLOOKUP($D:$D,'DS ST'!$J:$J,'DS ST'!L:L)</f>
        <v>Võ Thị Huệ</v>
      </c>
      <c r="AQ1829" s="139" t="str">
        <f t="array" ref="AQ1829">XLOOKUP($D:$D,'DS ST'!$J:$J,'DS ST'!M:M)</f>
        <v>HCM 015</v>
      </c>
      <c r="AR1829" s="140"/>
      <c r="AS1829" s="140"/>
      <c r="AT1829" s="135" t="str">
        <f t="array" ref="AT1829">xlookup($E:$E,'CLV2'!$A:$A,'CLV2'!$F:$F)</f>
        <v>3.FRUIT VEGGIES</v>
      </c>
      <c r="AU1829" s="135" t="str">
        <f t="array" ref="AU1829">xlookup($E:$E,'CLV2'!$A:$A,'CLV2'!$G:$G)</f>
        <v>4.Bầu, Bí, Mướp</v>
      </c>
      <c r="AV1829" s="142"/>
      <c r="AW1829" s="143"/>
      <c r="AX1829" s="144"/>
    </row>
    <row r="1830" ht="22.5" customHeight="1">
      <c r="A1830" s="113"/>
      <c r="B1830" s="114">
        <v>46237.0</v>
      </c>
      <c r="C1830" s="115" t="s">
        <v>946</v>
      </c>
      <c r="D1830" s="116" t="str">
        <f>VLOOKUP(C1830,'DS ST'!A:B,2,0)</f>
        <v>HHT</v>
      </c>
      <c r="E1830" s="117">
        <v>1101991.0</v>
      </c>
      <c r="F1830" s="115" t="s">
        <v>5261</v>
      </c>
      <c r="G1830" s="115" t="s">
        <v>104</v>
      </c>
      <c r="H1830" s="118">
        <v>4.1</v>
      </c>
      <c r="I1830" s="118">
        <v>4.055</v>
      </c>
      <c r="J1830" s="119">
        <f t="shared" si="4"/>
        <v>0.045</v>
      </c>
      <c r="K1830" s="115" t="s">
        <v>6280</v>
      </c>
      <c r="L1830" s="121" t="str">
        <f t="shared" si="5"/>
        <v>PT16084081101991</v>
      </c>
      <c r="M1830" s="219" t="s">
        <v>6281</v>
      </c>
      <c r="N1830" s="122">
        <v>0.04499999999999993</v>
      </c>
      <c r="O1830" s="122"/>
      <c r="P1830" s="119">
        <f t="shared" si="6"/>
        <v>0</v>
      </c>
      <c r="Q1830" s="124"/>
      <c r="R1830" s="124"/>
      <c r="S1830" s="124"/>
      <c r="T1830" s="125"/>
      <c r="U1830" s="126" t="s">
        <v>697</v>
      </c>
      <c r="V1830" s="127" t="s">
        <v>492</v>
      </c>
      <c r="W1830" s="129" t="str">
        <f t="shared" si="7"/>
        <v>Hao hụt</v>
      </c>
      <c r="X1830" s="129" t="str">
        <f t="shared" si="73"/>
        <v/>
      </c>
      <c r="Y1830" s="154" t="s">
        <v>499</v>
      </c>
      <c r="Z1830" s="131" t="s">
        <v>3828</v>
      </c>
      <c r="AA1830" s="124"/>
      <c r="AB1830" s="132"/>
      <c r="AC1830" s="133"/>
      <c r="AD1830" s="134"/>
      <c r="AE1830" s="133"/>
      <c r="AF1830" s="135" t="str">
        <f t="array" ref="AF1830">xlookup($E:$E,'CLV2'!$A:$A,'CLV2'!E:E)</f>
        <v>2.FRUITS</v>
      </c>
      <c r="AG1830" s="135" t="str">
        <f t="shared" si="10"/>
        <v>KG</v>
      </c>
      <c r="AH1830" s="136">
        <f t="shared" si="11"/>
        <v>0.01097560976</v>
      </c>
      <c r="AI1830" s="137" t="str">
        <f t="array" ref="AI1830">XLOOKUP(E1830,'Đơn giá'!A:A,'Đơn giá'!D:D)</f>
        <v>#N/A</v>
      </c>
      <c r="AJ1830" s="138" t="str">
        <f t="shared" si="12"/>
        <v>#N/A</v>
      </c>
      <c r="AK1830" s="138" t="str">
        <f t="shared" si="13"/>
        <v>#N/A</v>
      </c>
      <c r="AL1830" s="138">
        <f t="shared" si="14"/>
        <v>0</v>
      </c>
      <c r="AM1830" s="138" t="str">
        <f t="shared" si="15"/>
        <v>#N/A</v>
      </c>
      <c r="AN1830" s="138">
        <f t="shared" si="16"/>
        <v>0</v>
      </c>
      <c r="AO1830" s="139" t="str">
        <f t="array" ref="AO1830">XLOOKUP($D:$D,'DS ST'!$J:$J,'DS ST'!K:K)</f>
        <v>SC007426 - Trần Hữu Vinh</v>
      </c>
      <c r="AP1830" s="139" t="str">
        <f t="array" ref="AP1830">XLOOKUP($D:$D,'DS ST'!$J:$J,'DS ST'!L:L)</f>
        <v>Võ Thị Huệ</v>
      </c>
      <c r="AQ1830" s="139" t="str">
        <f t="array" ref="AQ1830">XLOOKUP($D:$D,'DS ST'!$J:$J,'DS ST'!M:M)</f>
        <v>HCM 015</v>
      </c>
      <c r="AR1830" s="140"/>
      <c r="AS1830" s="140"/>
      <c r="AT1830" s="135" t="str">
        <f t="array" ref="AT1830">xlookup($E:$E,'CLV2'!$A:$A,'CLV2'!$F:$F)</f>
        <v>3.LOCAL FRUITS</v>
      </c>
      <c r="AU1830" s="135" t="str">
        <f t="array" ref="AU1830">xlookup($E:$E,'CLV2'!$A:$A,'CLV2'!$G:$G)</f>
        <v>4.Trái Cây Đa Dạng</v>
      </c>
      <c r="AV1830" s="142"/>
      <c r="AW1830" s="143"/>
      <c r="AX1830" s="144"/>
    </row>
    <row r="1831" ht="22.5" customHeight="1">
      <c r="A1831" s="113"/>
      <c r="B1831" s="114">
        <v>46237.0</v>
      </c>
      <c r="C1831" s="115" t="s">
        <v>946</v>
      </c>
      <c r="D1831" s="116" t="str">
        <f>VLOOKUP(C1831,'DS ST'!A:B,2,0)</f>
        <v>HHT</v>
      </c>
      <c r="E1831" s="117">
        <v>1102981.0</v>
      </c>
      <c r="F1831" s="115" t="s">
        <v>5260</v>
      </c>
      <c r="G1831" s="115" t="s">
        <v>104</v>
      </c>
      <c r="H1831" s="118">
        <v>3.1</v>
      </c>
      <c r="I1831" s="118">
        <v>3.055</v>
      </c>
      <c r="J1831" s="119">
        <f t="shared" si="4"/>
        <v>0.045</v>
      </c>
      <c r="K1831" s="115" t="s">
        <v>6280</v>
      </c>
      <c r="L1831" s="121" t="str">
        <f t="shared" si="5"/>
        <v>PT16084081102981</v>
      </c>
      <c r="M1831" s="219" t="s">
        <v>6281</v>
      </c>
      <c r="N1831" s="122">
        <v>0.04499999999999993</v>
      </c>
      <c r="O1831" s="122"/>
      <c r="P1831" s="119">
        <f t="shared" si="6"/>
        <v>0</v>
      </c>
      <c r="Q1831" s="124"/>
      <c r="R1831" s="124"/>
      <c r="S1831" s="124"/>
      <c r="T1831" s="125"/>
      <c r="U1831" s="126" t="s">
        <v>697</v>
      </c>
      <c r="V1831" s="127" t="s">
        <v>492</v>
      </c>
      <c r="W1831" s="129" t="str">
        <f t="shared" si="7"/>
        <v>Hao hụt</v>
      </c>
      <c r="X1831" s="129" t="str">
        <f t="shared" si="73"/>
        <v/>
      </c>
      <c r="Y1831" s="154" t="s">
        <v>499</v>
      </c>
      <c r="Z1831" s="131" t="s">
        <v>3828</v>
      </c>
      <c r="AA1831" s="124"/>
      <c r="AB1831" s="132"/>
      <c r="AC1831" s="133"/>
      <c r="AD1831" s="134"/>
      <c r="AE1831" s="133"/>
      <c r="AF1831" s="135" t="str">
        <f t="array" ref="AF1831">xlookup($E:$E,'CLV2'!$A:$A,'CLV2'!E:E)</f>
        <v>2.FRUITS</v>
      </c>
      <c r="AG1831" s="135" t="str">
        <f t="shared" si="10"/>
        <v>KG</v>
      </c>
      <c r="AH1831" s="136">
        <f t="shared" si="11"/>
        <v>0.01451612903</v>
      </c>
      <c r="AI1831" s="137" t="str">
        <f t="array" ref="AI1831">XLOOKUP(E1831,'Đơn giá'!A:A,'Đơn giá'!D:D)</f>
        <v>#N/A</v>
      </c>
      <c r="AJ1831" s="138" t="str">
        <f t="shared" si="12"/>
        <v>#N/A</v>
      </c>
      <c r="AK1831" s="138" t="str">
        <f t="shared" si="13"/>
        <v>#N/A</v>
      </c>
      <c r="AL1831" s="138">
        <f t="shared" si="14"/>
        <v>0</v>
      </c>
      <c r="AM1831" s="138" t="str">
        <f t="shared" si="15"/>
        <v>#N/A</v>
      </c>
      <c r="AN1831" s="138">
        <f t="shared" si="16"/>
        <v>0</v>
      </c>
      <c r="AO1831" s="139" t="str">
        <f t="array" ref="AO1831">XLOOKUP($D:$D,'DS ST'!$J:$J,'DS ST'!K:K)</f>
        <v>SC007426 - Trần Hữu Vinh</v>
      </c>
      <c r="AP1831" s="139" t="str">
        <f t="array" ref="AP1831">XLOOKUP($D:$D,'DS ST'!$J:$J,'DS ST'!L:L)</f>
        <v>Võ Thị Huệ</v>
      </c>
      <c r="AQ1831" s="139" t="str">
        <f t="array" ref="AQ1831">XLOOKUP($D:$D,'DS ST'!$J:$J,'DS ST'!M:M)</f>
        <v>HCM 015</v>
      </c>
      <c r="AR1831" s="140"/>
      <c r="AS1831" s="140"/>
      <c r="AT1831" s="135" t="str">
        <f t="array" ref="AT1831">xlookup($E:$E,'CLV2'!$A:$A,'CLV2'!$F:$F)</f>
        <v>3.LOCAL FRUITS</v>
      </c>
      <c r="AU1831" s="135" t="str">
        <f t="array" ref="AU1831">xlookup($E:$E,'CLV2'!$A:$A,'CLV2'!$G:$G)</f>
        <v>4.Bơ</v>
      </c>
      <c r="AV1831" s="142"/>
      <c r="AW1831" s="143"/>
      <c r="AX1831" s="144"/>
    </row>
    <row r="1832" ht="22.5" customHeight="1">
      <c r="A1832" s="113"/>
      <c r="B1832" s="114">
        <v>46237.0</v>
      </c>
      <c r="C1832" s="115" t="s">
        <v>947</v>
      </c>
      <c r="D1832" s="116" t="str">
        <f>VLOOKUP(C1832,'DS ST'!A:B,2,0)</f>
        <v>HLR</v>
      </c>
      <c r="E1832" s="117">
        <v>1101055.0</v>
      </c>
      <c r="F1832" s="115" t="s">
        <v>996</v>
      </c>
      <c r="G1832" s="115" t="s">
        <v>104</v>
      </c>
      <c r="H1832" s="118">
        <v>3.0</v>
      </c>
      <c r="I1832" s="118">
        <v>2.96</v>
      </c>
      <c r="J1832" s="119">
        <f t="shared" si="4"/>
        <v>0.04</v>
      </c>
      <c r="K1832" s="115" t="s">
        <v>6282</v>
      </c>
      <c r="L1832" s="121" t="str">
        <f t="shared" si="5"/>
        <v>PT16084071101055</v>
      </c>
      <c r="M1832" s="219" t="s">
        <v>6283</v>
      </c>
      <c r="N1832" s="122">
        <v>0.040000000000000036</v>
      </c>
      <c r="O1832" s="122"/>
      <c r="P1832" s="119">
        <f t="shared" si="6"/>
        <v>0</v>
      </c>
      <c r="Q1832" s="124"/>
      <c r="R1832" s="124"/>
      <c r="S1832" s="124"/>
      <c r="T1832" s="125"/>
      <c r="U1832" s="126" t="s">
        <v>697</v>
      </c>
      <c r="V1832" s="127" t="s">
        <v>492</v>
      </c>
      <c r="W1832" s="129" t="str">
        <f t="shared" si="7"/>
        <v>Hao hụt</v>
      </c>
      <c r="X1832" s="129" t="str">
        <f t="shared" si="73"/>
        <v/>
      </c>
      <c r="Y1832" s="154" t="s">
        <v>499</v>
      </c>
      <c r="Z1832" s="131" t="s">
        <v>3828</v>
      </c>
      <c r="AA1832" s="124"/>
      <c r="AB1832" s="132"/>
      <c r="AC1832" s="133"/>
      <c r="AD1832" s="134"/>
      <c r="AE1832" s="133"/>
      <c r="AF1832" s="135" t="str">
        <f t="array" ref="AF1832">xlookup($E:$E,'CLV2'!$A:$A,'CLV2'!E:E)</f>
        <v>2.FRUITS</v>
      </c>
      <c r="AG1832" s="135" t="str">
        <f t="shared" si="10"/>
        <v>KG</v>
      </c>
      <c r="AH1832" s="136">
        <f t="shared" si="11"/>
        <v>0.01333333333</v>
      </c>
      <c r="AI1832" s="137">
        <f t="array" ref="AI1832">XLOOKUP(E1832,'Đơn giá'!A:A,'Đơn giá'!D:D)</f>
        <v>30000</v>
      </c>
      <c r="AJ1832" s="138">
        <f t="shared" si="12"/>
        <v>1200</v>
      </c>
      <c r="AK1832" s="138">
        <f t="shared" si="13"/>
        <v>1200</v>
      </c>
      <c r="AL1832" s="138">
        <f t="shared" si="14"/>
        <v>0</v>
      </c>
      <c r="AM1832" s="138">
        <f t="shared" si="15"/>
        <v>0</v>
      </c>
      <c r="AN1832" s="138">
        <f t="shared" si="16"/>
        <v>0</v>
      </c>
      <c r="AO1832" s="139" t="str">
        <f t="array" ref="AO1832">XLOOKUP($D:$D,'DS ST'!$J:$J,'DS ST'!K:K)</f>
        <v>SC002210 - Trương Công Nhật Tùng</v>
      </c>
      <c r="AP1832" s="139" t="str">
        <f t="array" ref="AP1832">XLOOKUP($D:$D,'DS ST'!$J:$J,'DS ST'!L:L)</f>
        <v>Võ Thị Huệ</v>
      </c>
      <c r="AQ1832" s="139" t="str">
        <f t="array" ref="AQ1832">XLOOKUP($D:$D,'DS ST'!$J:$J,'DS ST'!M:M)</f>
        <v>HCM 030</v>
      </c>
      <c r="AR1832" s="140"/>
      <c r="AS1832" s="140"/>
      <c r="AT1832" s="135" t="str">
        <f t="array" ref="AT1832">xlookup($E:$E,'CLV2'!$A:$A,'CLV2'!$F:$F)</f>
        <v>3.LOCAL FRUITS</v>
      </c>
      <c r="AU1832" s="135" t="str">
        <f t="array" ref="AU1832">xlookup($E:$E,'CLV2'!$A:$A,'CLV2'!$G:$G)</f>
        <v>4.Trái Cây Đa Dạng</v>
      </c>
      <c r="AV1832" s="142"/>
      <c r="AW1832" s="143"/>
      <c r="AX1832" s="144"/>
    </row>
    <row r="1833" ht="22.5" customHeight="1">
      <c r="A1833" s="113"/>
      <c r="B1833" s="114">
        <v>46237.0</v>
      </c>
      <c r="C1833" s="115" t="s">
        <v>947</v>
      </c>
      <c r="D1833" s="116" t="str">
        <f>VLOOKUP(C1833,'DS ST'!A:B,2,0)</f>
        <v>HLR</v>
      </c>
      <c r="E1833" s="117">
        <v>1101062.0</v>
      </c>
      <c r="F1833" s="115" t="s">
        <v>103</v>
      </c>
      <c r="G1833" s="115" t="s">
        <v>104</v>
      </c>
      <c r="H1833" s="118">
        <v>9.9</v>
      </c>
      <c r="I1833" s="118">
        <v>8.58</v>
      </c>
      <c r="J1833" s="119">
        <f t="shared" si="4"/>
        <v>1.32</v>
      </c>
      <c r="K1833" s="115" t="s">
        <v>6282</v>
      </c>
      <c r="L1833" s="121" t="str">
        <f t="shared" si="5"/>
        <v>PT16084071101062</v>
      </c>
      <c r="M1833" s="219" t="s">
        <v>6283</v>
      </c>
      <c r="N1833" s="122"/>
      <c r="O1833" s="122"/>
      <c r="P1833" s="119">
        <f t="shared" si="6"/>
        <v>1.32</v>
      </c>
      <c r="Q1833" s="124"/>
      <c r="R1833" s="124"/>
      <c r="S1833" s="124"/>
      <c r="T1833" s="125"/>
      <c r="U1833" s="126" t="s">
        <v>697</v>
      </c>
      <c r="V1833" s="127" t="s">
        <v>1500</v>
      </c>
      <c r="W1833" s="129" t="str">
        <f t="shared" si="7"/>
        <v/>
      </c>
      <c r="X1833" s="129" t="str">
        <f t="shared" si="73"/>
        <v/>
      </c>
      <c r="Y1833" s="130" t="str">
        <f>IF(N(P1833)&lt;=0,"",IF(OR(T1833="Hình KDB",T1833="Hình tele",ISNUMBER(SEARCH("Hình KDB",T1833)),ISNUMBER(SEARCH("Hình tele",T1833)),ISNUMBER(SEARCH("sai code",T1833)),ISNUMBER(SEARCH("Thiếu kiện",U1833))),"Kho rau",IF(AND(T1833&lt;&gt;"Hình KDB",T1833&lt;&gt;"Hình tele"),"Chưa xác định",IF(N(O1833)&gt;0,IF(OR(T1833="Hình KDB",T1833="Hình tele",ISNUMBER(SEARCH("Hình KDB",T1833)),ISNUMBER(SEARCH("Hình tele",T1833)),ISNUMBER(SEARCH("sai code",T1833)),ISNUMBER(SEARCH("Thiếu kiện",U1833))),"Kho rau","Chưa xác định"),IF(OR(T1833="Hình KDB",T1833="Hình tele",ISNUMBER(SEARCH("Hình KDB",T1833)),ISNUMBER(SEARCH("Hình tele",T1833)),ISNUMBER(SEARCH("sai code",T1833)),ISNUMBER(SEARCH("Thiếu kiện",U1833))),"Kho rau",IF(V1833="Chưa xác định","Chưa xác định",IF(OR(V1833="DC giao thiếu",V1833="TX giao thiếu kiện",V1833="Hàng không đạt CL"),"Kho rau","")))))))</f>
        <v>Chưa xác định</v>
      </c>
      <c r="Z1833" s="131" t="s">
        <v>3828</v>
      </c>
      <c r="AA1833" s="124"/>
      <c r="AB1833" s="132"/>
      <c r="AC1833" s="133"/>
      <c r="AD1833" s="134"/>
      <c r="AE1833" s="133"/>
      <c r="AF1833" s="135" t="str">
        <f t="array" ref="AF1833">xlookup($E:$E,'CLV2'!$A:$A,'CLV2'!E:E)</f>
        <v>2.FRUITS</v>
      </c>
      <c r="AG1833" s="135" t="str">
        <f t="shared" si="10"/>
        <v>KG</v>
      </c>
      <c r="AH1833" s="136">
        <f t="shared" si="11"/>
        <v>0.1333333333</v>
      </c>
      <c r="AI1833" s="137">
        <f t="array" ref="AI1833">XLOOKUP(E1833,'Đơn giá'!A:A,'Đơn giá'!D:D)</f>
        <v>23000</v>
      </c>
      <c r="AJ1833" s="138">
        <f t="shared" si="12"/>
        <v>30360</v>
      </c>
      <c r="AK1833" s="138">
        <f t="shared" si="13"/>
        <v>0</v>
      </c>
      <c r="AL1833" s="138">
        <f t="shared" si="14"/>
        <v>0</v>
      </c>
      <c r="AM1833" s="138">
        <f t="shared" si="15"/>
        <v>0</v>
      </c>
      <c r="AN1833" s="138">
        <f t="shared" si="16"/>
        <v>30360</v>
      </c>
      <c r="AO1833" s="139" t="str">
        <f t="array" ref="AO1833">XLOOKUP($D:$D,'DS ST'!$J:$J,'DS ST'!K:K)</f>
        <v>SC002210 - Trương Công Nhật Tùng</v>
      </c>
      <c r="AP1833" s="139" t="str">
        <f t="array" ref="AP1833">XLOOKUP($D:$D,'DS ST'!$J:$J,'DS ST'!L:L)</f>
        <v>Võ Thị Huệ</v>
      </c>
      <c r="AQ1833" s="139" t="str">
        <f t="array" ref="AQ1833">XLOOKUP($D:$D,'DS ST'!$J:$J,'DS ST'!M:M)</f>
        <v>HCM 030</v>
      </c>
      <c r="AR1833" s="140"/>
      <c r="AS1833" s="140"/>
      <c r="AT1833" s="135" t="str">
        <f t="array" ref="AT1833">xlookup($E:$E,'CLV2'!$A:$A,'CLV2'!$F:$F)</f>
        <v>3.LOCAL FRUITS</v>
      </c>
      <c r="AU1833" s="135" t="str">
        <f t="array" ref="AU1833">xlookup($E:$E,'CLV2'!$A:$A,'CLV2'!$G:$G)</f>
        <v>4.Chuối</v>
      </c>
      <c r="AV1833" s="142"/>
      <c r="AW1833" s="143"/>
      <c r="AX1833" s="144"/>
    </row>
    <row r="1834" ht="22.5" customHeight="1">
      <c r="A1834" s="113"/>
      <c r="B1834" s="114">
        <v>46237.0</v>
      </c>
      <c r="C1834" s="115" t="s">
        <v>947</v>
      </c>
      <c r="D1834" s="116" t="str">
        <f>VLOOKUP(C1834,'DS ST'!A:B,2,0)</f>
        <v>HLR</v>
      </c>
      <c r="E1834" s="117">
        <v>1101592.0</v>
      </c>
      <c r="F1834" s="115" t="s">
        <v>1161</v>
      </c>
      <c r="G1834" s="115" t="s">
        <v>104</v>
      </c>
      <c r="H1834" s="118">
        <v>9.8</v>
      </c>
      <c r="I1834" s="118">
        <v>9.66</v>
      </c>
      <c r="J1834" s="119">
        <f t="shared" si="4"/>
        <v>0.14</v>
      </c>
      <c r="K1834" s="115" t="s">
        <v>6282</v>
      </c>
      <c r="L1834" s="121" t="str">
        <f t="shared" si="5"/>
        <v>PT16084071101592</v>
      </c>
      <c r="M1834" s="219" t="s">
        <v>6283</v>
      </c>
      <c r="N1834" s="122">
        <v>0.14000000000000057</v>
      </c>
      <c r="O1834" s="122"/>
      <c r="P1834" s="119">
        <f t="shared" si="6"/>
        <v>0</v>
      </c>
      <c r="Q1834" s="124"/>
      <c r="R1834" s="124"/>
      <c r="S1834" s="124"/>
      <c r="T1834" s="125"/>
      <c r="U1834" s="126" t="s">
        <v>697</v>
      </c>
      <c r="V1834" s="127" t="s">
        <v>492</v>
      </c>
      <c r="W1834" s="129" t="str">
        <f t="shared" si="7"/>
        <v>Hao hụt</v>
      </c>
      <c r="X1834" s="129" t="str">
        <f t="shared" si="73"/>
        <v/>
      </c>
      <c r="Y1834" s="154" t="s">
        <v>499</v>
      </c>
      <c r="Z1834" s="131" t="s">
        <v>3828</v>
      </c>
      <c r="AA1834" s="124"/>
      <c r="AB1834" s="132"/>
      <c r="AC1834" s="133"/>
      <c r="AD1834" s="134"/>
      <c r="AE1834" s="133"/>
      <c r="AF1834" s="135" t="str">
        <f t="array" ref="AF1834">xlookup($E:$E,'CLV2'!$A:$A,'CLV2'!E:E)</f>
        <v>2.FRUITS</v>
      </c>
      <c r="AG1834" s="135" t="str">
        <f t="shared" si="10"/>
        <v>KG</v>
      </c>
      <c r="AH1834" s="136">
        <f t="shared" si="11"/>
        <v>0.01428571429</v>
      </c>
      <c r="AI1834" s="137">
        <f t="array" ref="AI1834">XLOOKUP(E1834,'Đơn giá'!A:A,'Đơn giá'!D:D)</f>
        <v>73000</v>
      </c>
      <c r="AJ1834" s="138">
        <f t="shared" si="12"/>
        <v>10220</v>
      </c>
      <c r="AK1834" s="138">
        <f t="shared" si="13"/>
        <v>10220</v>
      </c>
      <c r="AL1834" s="138">
        <f t="shared" si="14"/>
        <v>0</v>
      </c>
      <c r="AM1834" s="138">
        <f t="shared" si="15"/>
        <v>0</v>
      </c>
      <c r="AN1834" s="138">
        <f t="shared" si="16"/>
        <v>0</v>
      </c>
      <c r="AO1834" s="139" t="str">
        <f t="array" ref="AO1834">XLOOKUP($D:$D,'DS ST'!$J:$J,'DS ST'!K:K)</f>
        <v>SC002210 - Trương Công Nhật Tùng</v>
      </c>
      <c r="AP1834" s="139" t="str">
        <f t="array" ref="AP1834">XLOOKUP($D:$D,'DS ST'!$J:$J,'DS ST'!L:L)</f>
        <v>Võ Thị Huệ</v>
      </c>
      <c r="AQ1834" s="139" t="str">
        <f t="array" ref="AQ1834">XLOOKUP($D:$D,'DS ST'!$J:$J,'DS ST'!M:M)</f>
        <v>HCM 030</v>
      </c>
      <c r="AR1834" s="140"/>
      <c r="AS1834" s="140"/>
      <c r="AT1834" s="135" t="str">
        <f t="array" ref="AT1834">xlookup($E:$E,'CLV2'!$A:$A,'CLV2'!$F:$F)</f>
        <v>3.LOCAL FRUITS</v>
      </c>
      <c r="AU1834" s="135" t="str">
        <f t="array" ref="AU1834">xlookup($E:$E,'CLV2'!$A:$A,'CLV2'!$G:$G)</f>
        <v>4.Sầu Riêng</v>
      </c>
      <c r="AV1834" s="142"/>
      <c r="AW1834" s="143"/>
      <c r="AX1834" s="144"/>
    </row>
    <row r="1835" ht="22.5" customHeight="1">
      <c r="A1835" s="113"/>
      <c r="B1835" s="114">
        <v>46237.0</v>
      </c>
      <c r="C1835" s="115" t="s">
        <v>947</v>
      </c>
      <c r="D1835" s="116" t="str">
        <f>VLOOKUP(C1835,'DS ST'!A:B,2,0)</f>
        <v>HLR</v>
      </c>
      <c r="E1835" s="117">
        <v>1101941.0</v>
      </c>
      <c r="F1835" s="115" t="s">
        <v>1822</v>
      </c>
      <c r="G1835" s="115" t="s">
        <v>104</v>
      </c>
      <c r="H1835" s="118">
        <v>12.0</v>
      </c>
      <c r="I1835" s="118">
        <v>11.9</v>
      </c>
      <c r="J1835" s="119">
        <f t="shared" si="4"/>
        <v>0.1</v>
      </c>
      <c r="K1835" s="115" t="s">
        <v>6282</v>
      </c>
      <c r="L1835" s="121" t="str">
        <f t="shared" si="5"/>
        <v>PT16084071101941</v>
      </c>
      <c r="M1835" s="219" t="s">
        <v>6283</v>
      </c>
      <c r="N1835" s="122">
        <v>0.09999999999999964</v>
      </c>
      <c r="O1835" s="122"/>
      <c r="P1835" s="119">
        <f t="shared" si="6"/>
        <v>0</v>
      </c>
      <c r="Q1835" s="124"/>
      <c r="R1835" s="124"/>
      <c r="S1835" s="124"/>
      <c r="T1835" s="125"/>
      <c r="U1835" s="126" t="s">
        <v>697</v>
      </c>
      <c r="V1835" s="127" t="s">
        <v>492</v>
      </c>
      <c r="W1835" s="129" t="str">
        <f t="shared" si="7"/>
        <v>Hao hụt</v>
      </c>
      <c r="X1835" s="129" t="str">
        <f t="shared" si="73"/>
        <v/>
      </c>
      <c r="Y1835" s="154" t="s">
        <v>499</v>
      </c>
      <c r="Z1835" s="131" t="s">
        <v>3828</v>
      </c>
      <c r="AA1835" s="124"/>
      <c r="AB1835" s="132"/>
      <c r="AC1835" s="133"/>
      <c r="AD1835" s="134"/>
      <c r="AE1835" s="133"/>
      <c r="AF1835" s="135" t="str">
        <f t="array" ref="AF1835">xlookup($E:$E,'CLV2'!$A:$A,'CLV2'!E:E)</f>
        <v>2.FRUITS</v>
      </c>
      <c r="AG1835" s="135" t="str">
        <f t="shared" si="10"/>
        <v>KG</v>
      </c>
      <c r="AH1835" s="136">
        <f t="shared" si="11"/>
        <v>0.008333333333</v>
      </c>
      <c r="AI1835" s="137">
        <f t="array" ref="AI1835">XLOOKUP(E1835,'Đơn giá'!A:A,'Đơn giá'!D:D)</f>
        <v>44000</v>
      </c>
      <c r="AJ1835" s="138">
        <f t="shared" si="12"/>
        <v>4400</v>
      </c>
      <c r="AK1835" s="138">
        <f t="shared" si="13"/>
        <v>4400</v>
      </c>
      <c r="AL1835" s="138">
        <f t="shared" si="14"/>
        <v>0</v>
      </c>
      <c r="AM1835" s="138">
        <f t="shared" si="15"/>
        <v>0</v>
      </c>
      <c r="AN1835" s="138">
        <f t="shared" si="16"/>
        <v>0</v>
      </c>
      <c r="AO1835" s="139" t="str">
        <f t="array" ref="AO1835">XLOOKUP($D:$D,'DS ST'!$J:$J,'DS ST'!K:K)</f>
        <v>SC002210 - Trương Công Nhật Tùng</v>
      </c>
      <c r="AP1835" s="139" t="str">
        <f t="array" ref="AP1835">XLOOKUP($D:$D,'DS ST'!$J:$J,'DS ST'!L:L)</f>
        <v>Võ Thị Huệ</v>
      </c>
      <c r="AQ1835" s="139" t="str">
        <f t="array" ref="AQ1835">XLOOKUP($D:$D,'DS ST'!$J:$J,'DS ST'!M:M)</f>
        <v>HCM 030</v>
      </c>
      <c r="AR1835" s="140"/>
      <c r="AS1835" s="140"/>
      <c r="AT1835" s="135" t="str">
        <f t="array" ref="AT1835">xlookup($E:$E,'CLV2'!$A:$A,'CLV2'!$F:$F)</f>
        <v>3.LOCAL FRUITS</v>
      </c>
      <c r="AU1835" s="135" t="str">
        <f t="array" ref="AU1835">xlookup($E:$E,'CLV2'!$A:$A,'CLV2'!$G:$G)</f>
        <v>4.Dưa Lưới</v>
      </c>
      <c r="AV1835" s="142"/>
      <c r="AW1835" s="143"/>
      <c r="AX1835" s="144"/>
    </row>
    <row r="1836" ht="22.5" customHeight="1">
      <c r="A1836" s="113"/>
      <c r="B1836" s="114">
        <v>46237.0</v>
      </c>
      <c r="C1836" s="115" t="s">
        <v>1188</v>
      </c>
      <c r="D1836" s="116" t="str">
        <f>VLOOKUP(C1836,'DS ST'!A:B,2,0)</f>
        <v>SCV</v>
      </c>
      <c r="E1836" s="117">
        <v>1101592.0</v>
      </c>
      <c r="F1836" s="115" t="s">
        <v>1161</v>
      </c>
      <c r="G1836" s="115" t="s">
        <v>104</v>
      </c>
      <c r="H1836" s="118">
        <v>10.2</v>
      </c>
      <c r="I1836" s="118">
        <v>10.1</v>
      </c>
      <c r="J1836" s="119">
        <f t="shared" si="4"/>
        <v>0.1</v>
      </c>
      <c r="K1836" s="115" t="s">
        <v>6284</v>
      </c>
      <c r="L1836" s="121" t="str">
        <f t="shared" si="5"/>
        <v>PT16084061101592</v>
      </c>
      <c r="M1836" s="219" t="s">
        <v>6285</v>
      </c>
      <c r="N1836" s="122">
        <v>0.09999999999999964</v>
      </c>
      <c r="O1836" s="122"/>
      <c r="P1836" s="119">
        <f t="shared" si="6"/>
        <v>0</v>
      </c>
      <c r="Q1836" s="124"/>
      <c r="R1836" s="124"/>
      <c r="S1836" s="124"/>
      <c r="T1836" s="125"/>
      <c r="U1836" s="126" t="s">
        <v>697</v>
      </c>
      <c r="V1836" s="127" t="s">
        <v>492</v>
      </c>
      <c r="W1836" s="129" t="str">
        <f t="shared" si="7"/>
        <v>Hao hụt</v>
      </c>
      <c r="X1836" s="129" t="str">
        <f t="shared" si="73"/>
        <v/>
      </c>
      <c r="Y1836" s="154" t="s">
        <v>499</v>
      </c>
      <c r="Z1836" s="131" t="s">
        <v>3828</v>
      </c>
      <c r="AA1836" s="124"/>
      <c r="AB1836" s="132"/>
      <c r="AC1836" s="133"/>
      <c r="AD1836" s="134"/>
      <c r="AE1836" s="133"/>
      <c r="AF1836" s="135" t="str">
        <f t="array" ref="AF1836">xlookup($E:$E,'CLV2'!$A:$A,'CLV2'!E:E)</f>
        <v>2.FRUITS</v>
      </c>
      <c r="AG1836" s="135" t="str">
        <f t="shared" si="10"/>
        <v>KG</v>
      </c>
      <c r="AH1836" s="136">
        <f t="shared" si="11"/>
        <v>0.009803921569</v>
      </c>
      <c r="AI1836" s="137">
        <f t="array" ref="AI1836">XLOOKUP(E1836,'Đơn giá'!A:A,'Đơn giá'!D:D)</f>
        <v>73000</v>
      </c>
      <c r="AJ1836" s="138">
        <f t="shared" si="12"/>
        <v>7300</v>
      </c>
      <c r="AK1836" s="138">
        <f t="shared" si="13"/>
        <v>7300</v>
      </c>
      <c r="AL1836" s="138">
        <f t="shared" si="14"/>
        <v>0</v>
      </c>
      <c r="AM1836" s="138">
        <f t="shared" si="15"/>
        <v>0</v>
      </c>
      <c r="AN1836" s="138">
        <f t="shared" si="16"/>
        <v>0</v>
      </c>
      <c r="AO1836" s="139" t="str">
        <f t="array" ref="AO1836">XLOOKUP($D:$D,'DS ST'!$J:$J,'DS ST'!K:K)</f>
        <v>SC005377 - Nguyễn Minh Thắng</v>
      </c>
      <c r="AP1836" s="139" t="str">
        <f t="array" ref="AP1836">XLOOKUP($D:$D,'DS ST'!$J:$J,'DS ST'!L:L)</f>
        <v>Võ Thị Huệ</v>
      </c>
      <c r="AQ1836" s="139" t="str">
        <f t="array" ref="AQ1836">XLOOKUP($D:$D,'DS ST'!$J:$J,'DS ST'!M:M)</f>
        <v>HCM 001</v>
      </c>
      <c r="AR1836" s="140"/>
      <c r="AS1836" s="140"/>
      <c r="AT1836" s="135" t="str">
        <f t="array" ref="AT1836">xlookup($E:$E,'CLV2'!$A:$A,'CLV2'!$F:$F)</f>
        <v>3.LOCAL FRUITS</v>
      </c>
      <c r="AU1836" s="135" t="str">
        <f t="array" ref="AU1836">xlookup($E:$E,'CLV2'!$A:$A,'CLV2'!$G:$G)</f>
        <v>4.Sầu Riêng</v>
      </c>
      <c r="AV1836" s="142"/>
      <c r="AW1836" s="143"/>
      <c r="AX1836" s="144"/>
    </row>
    <row r="1837" ht="22.5" customHeight="1">
      <c r="A1837" s="113"/>
      <c r="B1837" s="114">
        <v>46237.0</v>
      </c>
      <c r="C1837" s="115" t="s">
        <v>949</v>
      </c>
      <c r="D1837" s="116" t="str">
        <f>VLOOKUP(C1837,'DS ST'!A:B,2,0)</f>
        <v>HMN</v>
      </c>
      <c r="E1837" s="117">
        <v>10791.0</v>
      </c>
      <c r="F1837" s="115" t="s">
        <v>615</v>
      </c>
      <c r="G1837" s="115" t="s">
        <v>29</v>
      </c>
      <c r="H1837" s="118">
        <v>25.0</v>
      </c>
      <c r="I1837" s="118">
        <v>20.0</v>
      </c>
      <c r="J1837" s="119">
        <f t="shared" si="4"/>
        <v>5</v>
      </c>
      <c r="K1837" s="115" t="s">
        <v>6286</v>
      </c>
      <c r="L1837" s="121" t="str">
        <f t="shared" si="5"/>
        <v>PT160840510791</v>
      </c>
      <c r="M1837" s="219" t="s">
        <v>6287</v>
      </c>
      <c r="N1837" s="122"/>
      <c r="O1837" s="122"/>
      <c r="P1837" s="119">
        <f t="shared" si="6"/>
        <v>5</v>
      </c>
      <c r="Q1837" s="124"/>
      <c r="R1837" s="124"/>
      <c r="S1837" s="124"/>
      <c r="T1837" s="125"/>
      <c r="U1837" s="126" t="s">
        <v>697</v>
      </c>
      <c r="V1837" s="127" t="s">
        <v>1500</v>
      </c>
      <c r="W1837" s="129" t="str">
        <f t="shared" si="7"/>
        <v/>
      </c>
      <c r="X1837" s="129" t="str">
        <f t="shared" si="73"/>
        <v/>
      </c>
      <c r="Y1837" s="130" t="str">
        <f t="shared" ref="Y1837:Y1838" si="114">IF(N(P1837)&lt;=0,"",IF(OR(T1837="Hình KDB",T1837="Hình tele",ISNUMBER(SEARCH("Hình KDB",T1837)),ISNUMBER(SEARCH("Hình tele",T1837)),ISNUMBER(SEARCH("sai code",T1837)),ISNUMBER(SEARCH("Thiếu kiện",U1837))),"Kho rau",IF(AND(T1837&lt;&gt;"Hình KDB",T1837&lt;&gt;"Hình tele"),"Chưa xác định",IF(N(O1837)&gt;0,IF(OR(T1837="Hình KDB",T1837="Hình tele",ISNUMBER(SEARCH("Hình KDB",T1837)),ISNUMBER(SEARCH("Hình tele",T1837)),ISNUMBER(SEARCH("sai code",T1837)),ISNUMBER(SEARCH("Thiếu kiện",U1837))),"Kho rau","Chưa xác định"),IF(OR(T1837="Hình KDB",T1837="Hình tele",ISNUMBER(SEARCH("Hình KDB",T1837)),ISNUMBER(SEARCH("Hình tele",T1837)),ISNUMBER(SEARCH("sai code",T1837)),ISNUMBER(SEARCH("Thiếu kiện",U1837))),"Kho rau",IF(V1837="Chưa xác định","Chưa xác định",IF(OR(V1837="DC giao thiếu",V1837="TX giao thiếu kiện",V1837="Hàng không đạt CL"),"Kho rau","")))))))</f>
        <v>Chưa xác định</v>
      </c>
      <c r="Z1837" s="131" t="s">
        <v>3828</v>
      </c>
      <c r="AA1837" s="124"/>
      <c r="AB1837" s="132"/>
      <c r="AC1837" s="133"/>
      <c r="AD1837" s="134"/>
      <c r="AE1837" s="133"/>
      <c r="AF1837" s="135" t="str">
        <f t="array" ref="AF1837">xlookup($E:$E,'CLV2'!$A:$A,'CLV2'!E:E)</f>
        <v>2.VEGETABLES</v>
      </c>
      <c r="AG1837" s="135" t="str">
        <f t="shared" si="10"/>
        <v>Pack</v>
      </c>
      <c r="AH1837" s="136">
        <f t="shared" si="11"/>
        <v>0.2</v>
      </c>
      <c r="AI1837" s="137">
        <f t="array" ref="AI1837">XLOOKUP(E1837,'Đơn giá'!A:A,'Đơn giá'!D:D)</f>
        <v>7500</v>
      </c>
      <c r="AJ1837" s="138">
        <f t="shared" si="12"/>
        <v>37500</v>
      </c>
      <c r="AK1837" s="138">
        <f t="shared" si="13"/>
        <v>0</v>
      </c>
      <c r="AL1837" s="138">
        <f t="shared" si="14"/>
        <v>0</v>
      </c>
      <c r="AM1837" s="138">
        <f t="shared" si="15"/>
        <v>0</v>
      </c>
      <c r="AN1837" s="138">
        <f t="shared" si="16"/>
        <v>37500</v>
      </c>
      <c r="AO1837" s="139" t="str">
        <f t="array" ref="AO1837">XLOOKUP($D:$D,'DS ST'!$J:$J,'DS ST'!K:K)</f>
        <v>SC002172 - Nguyễn Ngọc Thuỳ Dương</v>
      </c>
      <c r="AP1837" s="139" t="str">
        <f t="array" ref="AP1837">XLOOKUP($D:$D,'DS ST'!$J:$J,'DS ST'!L:L)</f>
        <v>Võ Thị Huệ</v>
      </c>
      <c r="AQ1837" s="139" t="str">
        <f t="array" ref="AQ1837">XLOOKUP($D:$D,'DS ST'!$J:$J,'DS ST'!M:M)</f>
        <v>HCM 028</v>
      </c>
      <c r="AR1837" s="140"/>
      <c r="AS1837" s="140"/>
      <c r="AT1837" s="135" t="str">
        <f t="array" ref="AT1837">xlookup($E:$E,'CLV2'!$A:$A,'CLV2'!$F:$F)</f>
        <v>3.HERBS</v>
      </c>
      <c r="AU1837" s="135" t="str">
        <f t="array" ref="AU1837">xlookup($E:$E,'CLV2'!$A:$A,'CLV2'!$G:$G)</f>
        <v>4.Rau Thơm, Rau Nêm</v>
      </c>
      <c r="AV1837" s="142"/>
      <c r="AW1837" s="143"/>
      <c r="AX1837" s="144"/>
    </row>
    <row r="1838" ht="22.5" customHeight="1">
      <c r="A1838" s="113"/>
      <c r="B1838" s="114">
        <v>46237.0</v>
      </c>
      <c r="C1838" s="115" t="s">
        <v>949</v>
      </c>
      <c r="D1838" s="116" t="str">
        <f>VLOOKUP(C1838,'DS ST'!A:B,2,0)</f>
        <v>HMN</v>
      </c>
      <c r="E1838" s="117">
        <v>10908.0</v>
      </c>
      <c r="F1838" s="115" t="s">
        <v>807</v>
      </c>
      <c r="G1838" s="115" t="s">
        <v>29</v>
      </c>
      <c r="H1838" s="118">
        <v>10.0</v>
      </c>
      <c r="I1838" s="118">
        <v>0.0</v>
      </c>
      <c r="J1838" s="119">
        <f t="shared" si="4"/>
        <v>10</v>
      </c>
      <c r="K1838" s="115" t="s">
        <v>6286</v>
      </c>
      <c r="L1838" s="121" t="str">
        <f t="shared" si="5"/>
        <v>PT160840510908</v>
      </c>
      <c r="M1838" s="219" t="s">
        <v>6287</v>
      </c>
      <c r="N1838" s="122"/>
      <c r="O1838" s="122"/>
      <c r="P1838" s="119">
        <f t="shared" si="6"/>
        <v>10</v>
      </c>
      <c r="Q1838" s="124"/>
      <c r="R1838" s="124"/>
      <c r="S1838" s="124"/>
      <c r="T1838" s="125"/>
      <c r="U1838" s="126" t="s">
        <v>697</v>
      </c>
      <c r="V1838" s="127" t="s">
        <v>1500</v>
      </c>
      <c r="W1838" s="129" t="str">
        <f t="shared" si="7"/>
        <v/>
      </c>
      <c r="X1838" s="129" t="str">
        <f t="shared" si="73"/>
        <v/>
      </c>
      <c r="Y1838" s="130" t="str">
        <f t="shared" si="114"/>
        <v>Chưa xác định</v>
      </c>
      <c r="Z1838" s="131" t="s">
        <v>3828</v>
      </c>
      <c r="AA1838" s="124"/>
      <c r="AB1838" s="132"/>
      <c r="AC1838" s="133"/>
      <c r="AD1838" s="134"/>
      <c r="AE1838" s="133"/>
      <c r="AF1838" s="135" t="str">
        <f t="array" ref="AF1838">xlookup($E:$E,'CLV2'!$A:$A,'CLV2'!E:E)</f>
        <v>2.VEGETABLES</v>
      </c>
      <c r="AG1838" s="135" t="str">
        <f t="shared" si="10"/>
        <v>Pack</v>
      </c>
      <c r="AH1838" s="136">
        <f t="shared" si="11"/>
        <v>1</v>
      </c>
      <c r="AI1838" s="137">
        <f t="array" ref="AI1838">XLOOKUP(E1838,'Đơn giá'!A:A,'Đơn giá'!D:D)</f>
        <v>9000</v>
      </c>
      <c r="AJ1838" s="138">
        <f t="shared" si="12"/>
        <v>90000</v>
      </c>
      <c r="AK1838" s="138">
        <f t="shared" si="13"/>
        <v>0</v>
      </c>
      <c r="AL1838" s="138">
        <f t="shared" si="14"/>
        <v>0</v>
      </c>
      <c r="AM1838" s="138">
        <f t="shared" si="15"/>
        <v>0</v>
      </c>
      <c r="AN1838" s="138">
        <f t="shared" si="16"/>
        <v>90000</v>
      </c>
      <c r="AO1838" s="139" t="str">
        <f t="array" ref="AO1838">XLOOKUP($D:$D,'DS ST'!$J:$J,'DS ST'!K:K)</f>
        <v>SC002172 - Nguyễn Ngọc Thuỳ Dương</v>
      </c>
      <c r="AP1838" s="139" t="str">
        <f t="array" ref="AP1838">XLOOKUP($D:$D,'DS ST'!$J:$J,'DS ST'!L:L)</f>
        <v>Võ Thị Huệ</v>
      </c>
      <c r="AQ1838" s="139" t="str">
        <f t="array" ref="AQ1838">XLOOKUP($D:$D,'DS ST'!$J:$J,'DS ST'!M:M)</f>
        <v>HCM 028</v>
      </c>
      <c r="AR1838" s="140"/>
      <c r="AS1838" s="140"/>
      <c r="AT1838" s="135" t="str">
        <f t="array" ref="AT1838">xlookup($E:$E,'CLV2'!$A:$A,'CLV2'!$F:$F)</f>
        <v>3.LEAFY VEGGIES</v>
      </c>
      <c r="AU1838" s="135" t="str">
        <f t="array" ref="AU1838">xlookup($E:$E,'CLV2'!$A:$A,'CLV2'!$G:$G)</f>
        <v>4.Rau Ăn Lá Thông Dụng</v>
      </c>
      <c r="AV1838" s="142"/>
      <c r="AW1838" s="143"/>
      <c r="AX1838" s="144"/>
    </row>
    <row r="1839" ht="22.5" customHeight="1">
      <c r="A1839" s="113"/>
      <c r="B1839" s="114">
        <v>46237.0</v>
      </c>
      <c r="C1839" s="115" t="s">
        <v>949</v>
      </c>
      <c r="D1839" s="116" t="str">
        <f>VLOOKUP(C1839,'DS ST'!A:B,2,0)</f>
        <v>HMN</v>
      </c>
      <c r="E1839" s="117">
        <v>1101062.0</v>
      </c>
      <c r="F1839" s="115" t="s">
        <v>103</v>
      </c>
      <c r="G1839" s="115" t="s">
        <v>104</v>
      </c>
      <c r="H1839" s="118">
        <v>10.2</v>
      </c>
      <c r="I1839" s="118">
        <v>10.14</v>
      </c>
      <c r="J1839" s="119">
        <f t="shared" si="4"/>
        <v>0.06</v>
      </c>
      <c r="K1839" s="115" t="s">
        <v>6286</v>
      </c>
      <c r="L1839" s="121" t="str">
        <f t="shared" si="5"/>
        <v>PT16084051101062</v>
      </c>
      <c r="M1839" s="219" t="s">
        <v>6287</v>
      </c>
      <c r="N1839" s="122">
        <v>0.05999999999999872</v>
      </c>
      <c r="O1839" s="122"/>
      <c r="P1839" s="119">
        <f t="shared" si="6"/>
        <v>0</v>
      </c>
      <c r="Q1839" s="124"/>
      <c r="R1839" s="124"/>
      <c r="S1839" s="124"/>
      <c r="T1839" s="125"/>
      <c r="U1839" s="126" t="s">
        <v>697</v>
      </c>
      <c r="V1839" s="127" t="s">
        <v>492</v>
      </c>
      <c r="W1839" s="129" t="str">
        <f t="shared" si="7"/>
        <v>Hao hụt</v>
      </c>
      <c r="X1839" s="129" t="str">
        <f t="shared" si="73"/>
        <v/>
      </c>
      <c r="Y1839" s="154" t="s">
        <v>499</v>
      </c>
      <c r="Z1839" s="131" t="s">
        <v>3828</v>
      </c>
      <c r="AA1839" s="124"/>
      <c r="AB1839" s="132"/>
      <c r="AC1839" s="133"/>
      <c r="AD1839" s="134"/>
      <c r="AE1839" s="133"/>
      <c r="AF1839" s="135" t="str">
        <f t="array" ref="AF1839">xlookup($E:$E,'CLV2'!$A:$A,'CLV2'!E:E)</f>
        <v>2.FRUITS</v>
      </c>
      <c r="AG1839" s="135" t="str">
        <f t="shared" si="10"/>
        <v>KG</v>
      </c>
      <c r="AH1839" s="136">
        <f t="shared" si="11"/>
        <v>0.005882352941</v>
      </c>
      <c r="AI1839" s="137">
        <f t="array" ref="AI1839">XLOOKUP(E1839,'Đơn giá'!A:A,'Đơn giá'!D:D)</f>
        <v>23000</v>
      </c>
      <c r="AJ1839" s="138">
        <f t="shared" si="12"/>
        <v>1380</v>
      </c>
      <c r="AK1839" s="138">
        <f t="shared" si="13"/>
        <v>1380</v>
      </c>
      <c r="AL1839" s="138">
        <f t="shared" si="14"/>
        <v>0</v>
      </c>
      <c r="AM1839" s="138">
        <f t="shared" si="15"/>
        <v>0</v>
      </c>
      <c r="AN1839" s="138">
        <f t="shared" si="16"/>
        <v>0</v>
      </c>
      <c r="AO1839" s="139" t="str">
        <f t="array" ref="AO1839">XLOOKUP($D:$D,'DS ST'!$J:$J,'DS ST'!K:K)</f>
        <v>SC002172 - Nguyễn Ngọc Thuỳ Dương</v>
      </c>
      <c r="AP1839" s="139" t="str">
        <f t="array" ref="AP1839">XLOOKUP($D:$D,'DS ST'!$J:$J,'DS ST'!L:L)</f>
        <v>Võ Thị Huệ</v>
      </c>
      <c r="AQ1839" s="139" t="str">
        <f t="array" ref="AQ1839">XLOOKUP($D:$D,'DS ST'!$J:$J,'DS ST'!M:M)</f>
        <v>HCM 028</v>
      </c>
      <c r="AR1839" s="140"/>
      <c r="AS1839" s="140"/>
      <c r="AT1839" s="135" t="str">
        <f t="array" ref="AT1839">xlookup($E:$E,'CLV2'!$A:$A,'CLV2'!$F:$F)</f>
        <v>3.LOCAL FRUITS</v>
      </c>
      <c r="AU1839" s="135" t="str">
        <f t="array" ref="AU1839">xlookup($E:$E,'CLV2'!$A:$A,'CLV2'!$G:$G)</f>
        <v>4.Chuối</v>
      </c>
      <c r="AV1839" s="142"/>
      <c r="AW1839" s="143"/>
      <c r="AX1839" s="144"/>
    </row>
    <row r="1840" ht="22.5" customHeight="1">
      <c r="A1840" s="113"/>
      <c r="B1840" s="114">
        <v>46237.0</v>
      </c>
      <c r="C1840" s="115" t="s">
        <v>949</v>
      </c>
      <c r="D1840" s="116" t="str">
        <f>VLOOKUP(C1840,'DS ST'!A:B,2,0)</f>
        <v>HMN</v>
      </c>
      <c r="E1840" s="117">
        <v>1101318.0</v>
      </c>
      <c r="F1840" s="115" t="s">
        <v>1036</v>
      </c>
      <c r="G1840" s="115" t="s">
        <v>104</v>
      </c>
      <c r="H1840" s="118">
        <v>4.2</v>
      </c>
      <c r="I1840" s="118">
        <v>4.145</v>
      </c>
      <c r="J1840" s="119">
        <f t="shared" si="4"/>
        <v>0.055</v>
      </c>
      <c r="K1840" s="115" t="s">
        <v>6286</v>
      </c>
      <c r="L1840" s="121" t="str">
        <f t="shared" si="5"/>
        <v>PT16084051101318</v>
      </c>
      <c r="M1840" s="219" t="s">
        <v>6287</v>
      </c>
      <c r="N1840" s="122">
        <v>0.055000000000000604</v>
      </c>
      <c r="O1840" s="122"/>
      <c r="P1840" s="119">
        <f t="shared" si="6"/>
        <v>0</v>
      </c>
      <c r="Q1840" s="124"/>
      <c r="R1840" s="124"/>
      <c r="S1840" s="124"/>
      <c r="T1840" s="125"/>
      <c r="U1840" s="126" t="s">
        <v>697</v>
      </c>
      <c r="V1840" s="127" t="s">
        <v>492</v>
      </c>
      <c r="W1840" s="129" t="str">
        <f t="shared" si="7"/>
        <v>Hao hụt</v>
      </c>
      <c r="X1840" s="129" t="str">
        <f t="shared" si="73"/>
        <v/>
      </c>
      <c r="Y1840" s="154" t="s">
        <v>499</v>
      </c>
      <c r="Z1840" s="131" t="s">
        <v>3828</v>
      </c>
      <c r="AA1840" s="124"/>
      <c r="AB1840" s="132"/>
      <c r="AC1840" s="133"/>
      <c r="AD1840" s="134"/>
      <c r="AE1840" s="133"/>
      <c r="AF1840" s="135" t="str">
        <f t="array" ref="AF1840">xlookup($E:$E,'CLV2'!$A:$A,'CLV2'!E:E)</f>
        <v>2.FRUITS</v>
      </c>
      <c r="AG1840" s="135" t="str">
        <f t="shared" si="10"/>
        <v>KG</v>
      </c>
      <c r="AH1840" s="136">
        <f t="shared" si="11"/>
        <v>0.0130952381</v>
      </c>
      <c r="AI1840" s="137">
        <f t="array" ref="AI1840">XLOOKUP(E1840,'Đơn giá'!A:A,'Đơn giá'!D:D)</f>
        <v>35000</v>
      </c>
      <c r="AJ1840" s="138">
        <f t="shared" si="12"/>
        <v>1925</v>
      </c>
      <c r="AK1840" s="138">
        <f t="shared" si="13"/>
        <v>1925</v>
      </c>
      <c r="AL1840" s="138">
        <f t="shared" si="14"/>
        <v>0</v>
      </c>
      <c r="AM1840" s="138">
        <f t="shared" si="15"/>
        <v>0</v>
      </c>
      <c r="AN1840" s="138">
        <f t="shared" si="16"/>
        <v>0</v>
      </c>
      <c r="AO1840" s="139" t="str">
        <f t="array" ref="AO1840">XLOOKUP($D:$D,'DS ST'!$J:$J,'DS ST'!K:K)</f>
        <v>SC002172 - Nguyễn Ngọc Thuỳ Dương</v>
      </c>
      <c r="AP1840" s="139" t="str">
        <f t="array" ref="AP1840">XLOOKUP($D:$D,'DS ST'!$J:$J,'DS ST'!L:L)</f>
        <v>Võ Thị Huệ</v>
      </c>
      <c r="AQ1840" s="139" t="str">
        <f t="array" ref="AQ1840">XLOOKUP($D:$D,'DS ST'!$J:$J,'DS ST'!M:M)</f>
        <v>HCM 028</v>
      </c>
      <c r="AR1840" s="140"/>
      <c r="AS1840" s="140"/>
      <c r="AT1840" s="135" t="str">
        <f t="array" ref="AT1840">xlookup($E:$E,'CLV2'!$A:$A,'CLV2'!$F:$F)</f>
        <v>3.LOCAL FRUITS</v>
      </c>
      <c r="AU1840" s="135" t="str">
        <f t="array" ref="AU1840">xlookup($E:$E,'CLV2'!$A:$A,'CLV2'!$G:$G)</f>
        <v>4.Mận Roi</v>
      </c>
      <c r="AV1840" s="142"/>
      <c r="AW1840" s="143"/>
      <c r="AX1840" s="144"/>
    </row>
    <row r="1841" ht="22.5" customHeight="1">
      <c r="A1841" s="113"/>
      <c r="B1841" s="114">
        <v>46237.0</v>
      </c>
      <c r="C1841" s="115" t="s">
        <v>949</v>
      </c>
      <c r="D1841" s="116" t="str">
        <f>VLOOKUP(C1841,'DS ST'!A:B,2,0)</f>
        <v>HMN</v>
      </c>
      <c r="E1841" s="117">
        <v>1101592.0</v>
      </c>
      <c r="F1841" s="115" t="s">
        <v>1161</v>
      </c>
      <c r="G1841" s="115" t="s">
        <v>104</v>
      </c>
      <c r="H1841" s="118">
        <v>9.9</v>
      </c>
      <c r="I1841" s="118">
        <v>9.78</v>
      </c>
      <c r="J1841" s="119">
        <f t="shared" si="4"/>
        <v>0.12</v>
      </c>
      <c r="K1841" s="115" t="s">
        <v>6286</v>
      </c>
      <c r="L1841" s="121" t="str">
        <f t="shared" si="5"/>
        <v>PT16084051101592</v>
      </c>
      <c r="M1841" s="219" t="s">
        <v>6287</v>
      </c>
      <c r="N1841" s="122">
        <v>0.120000000000001</v>
      </c>
      <c r="O1841" s="122"/>
      <c r="P1841" s="119">
        <f t="shared" si="6"/>
        <v>0</v>
      </c>
      <c r="Q1841" s="124"/>
      <c r="R1841" s="124"/>
      <c r="S1841" s="124"/>
      <c r="T1841" s="125"/>
      <c r="U1841" s="126" t="s">
        <v>697</v>
      </c>
      <c r="V1841" s="127" t="s">
        <v>492</v>
      </c>
      <c r="W1841" s="129" t="str">
        <f t="shared" si="7"/>
        <v>Hao hụt</v>
      </c>
      <c r="X1841" s="129" t="str">
        <f t="shared" si="73"/>
        <v/>
      </c>
      <c r="Y1841" s="154" t="s">
        <v>499</v>
      </c>
      <c r="Z1841" s="131" t="s">
        <v>3828</v>
      </c>
      <c r="AA1841" s="124"/>
      <c r="AB1841" s="132"/>
      <c r="AC1841" s="133"/>
      <c r="AD1841" s="134"/>
      <c r="AE1841" s="133"/>
      <c r="AF1841" s="135" t="str">
        <f t="array" ref="AF1841">xlookup($E:$E,'CLV2'!$A:$A,'CLV2'!E:E)</f>
        <v>2.FRUITS</v>
      </c>
      <c r="AG1841" s="135" t="str">
        <f t="shared" si="10"/>
        <v>KG</v>
      </c>
      <c r="AH1841" s="136">
        <f t="shared" si="11"/>
        <v>0.01212121212</v>
      </c>
      <c r="AI1841" s="137">
        <f t="array" ref="AI1841">XLOOKUP(E1841,'Đơn giá'!A:A,'Đơn giá'!D:D)</f>
        <v>73000</v>
      </c>
      <c r="AJ1841" s="138">
        <f t="shared" si="12"/>
        <v>8760</v>
      </c>
      <c r="AK1841" s="138">
        <f t="shared" si="13"/>
        <v>8760</v>
      </c>
      <c r="AL1841" s="138">
        <f t="shared" si="14"/>
        <v>0</v>
      </c>
      <c r="AM1841" s="138">
        <f t="shared" si="15"/>
        <v>0</v>
      </c>
      <c r="AN1841" s="138">
        <f t="shared" si="16"/>
        <v>0</v>
      </c>
      <c r="AO1841" s="139" t="str">
        <f t="array" ref="AO1841">XLOOKUP($D:$D,'DS ST'!$J:$J,'DS ST'!K:K)</f>
        <v>SC002172 - Nguyễn Ngọc Thuỳ Dương</v>
      </c>
      <c r="AP1841" s="139" t="str">
        <f t="array" ref="AP1841">XLOOKUP($D:$D,'DS ST'!$J:$J,'DS ST'!L:L)</f>
        <v>Võ Thị Huệ</v>
      </c>
      <c r="AQ1841" s="139" t="str">
        <f t="array" ref="AQ1841">XLOOKUP($D:$D,'DS ST'!$J:$J,'DS ST'!M:M)</f>
        <v>HCM 028</v>
      </c>
      <c r="AR1841" s="140"/>
      <c r="AS1841" s="140"/>
      <c r="AT1841" s="135" t="str">
        <f t="array" ref="AT1841">xlookup($E:$E,'CLV2'!$A:$A,'CLV2'!$F:$F)</f>
        <v>3.LOCAL FRUITS</v>
      </c>
      <c r="AU1841" s="135" t="str">
        <f t="array" ref="AU1841">xlookup($E:$E,'CLV2'!$A:$A,'CLV2'!$G:$G)</f>
        <v>4.Sầu Riêng</v>
      </c>
      <c r="AV1841" s="142"/>
      <c r="AW1841" s="143"/>
      <c r="AX1841" s="144"/>
    </row>
    <row r="1842" ht="22.5" customHeight="1">
      <c r="A1842" s="113"/>
      <c r="B1842" s="114">
        <v>46237.0</v>
      </c>
      <c r="C1842" s="115" t="s">
        <v>949</v>
      </c>
      <c r="D1842" s="116" t="str">
        <f>VLOOKUP(C1842,'DS ST'!A:B,2,0)</f>
        <v>HMN</v>
      </c>
      <c r="E1842" s="117">
        <v>1101941.0</v>
      </c>
      <c r="F1842" s="115" t="s">
        <v>1822</v>
      </c>
      <c r="G1842" s="115" t="s">
        <v>104</v>
      </c>
      <c r="H1842" s="118">
        <v>12.0</v>
      </c>
      <c r="I1842" s="118">
        <v>11.96</v>
      </c>
      <c r="J1842" s="119">
        <f t="shared" si="4"/>
        <v>0.04</v>
      </c>
      <c r="K1842" s="115" t="s">
        <v>6286</v>
      </c>
      <c r="L1842" s="121" t="str">
        <f t="shared" si="5"/>
        <v>PT16084051101941</v>
      </c>
      <c r="M1842" s="219" t="s">
        <v>6287</v>
      </c>
      <c r="N1842" s="122">
        <v>0.03999999999999915</v>
      </c>
      <c r="O1842" s="122"/>
      <c r="P1842" s="119">
        <f t="shared" si="6"/>
        <v>0</v>
      </c>
      <c r="Q1842" s="124"/>
      <c r="R1842" s="124"/>
      <c r="S1842" s="124"/>
      <c r="T1842" s="125"/>
      <c r="U1842" s="126" t="s">
        <v>697</v>
      </c>
      <c r="V1842" s="127" t="s">
        <v>492</v>
      </c>
      <c r="W1842" s="129" t="str">
        <f t="shared" si="7"/>
        <v>Hao hụt</v>
      </c>
      <c r="X1842" s="129" t="str">
        <f t="shared" si="73"/>
        <v/>
      </c>
      <c r="Y1842" s="154" t="s">
        <v>499</v>
      </c>
      <c r="Z1842" s="131" t="s">
        <v>3828</v>
      </c>
      <c r="AA1842" s="124"/>
      <c r="AB1842" s="132"/>
      <c r="AC1842" s="133"/>
      <c r="AD1842" s="134"/>
      <c r="AE1842" s="133"/>
      <c r="AF1842" s="135" t="str">
        <f t="array" ref="AF1842">xlookup($E:$E,'CLV2'!$A:$A,'CLV2'!E:E)</f>
        <v>2.FRUITS</v>
      </c>
      <c r="AG1842" s="135" t="str">
        <f t="shared" si="10"/>
        <v>KG</v>
      </c>
      <c r="AH1842" s="136">
        <f t="shared" si="11"/>
        <v>0.003333333333</v>
      </c>
      <c r="AI1842" s="137">
        <f t="array" ref="AI1842">XLOOKUP(E1842,'Đơn giá'!A:A,'Đơn giá'!D:D)</f>
        <v>44000</v>
      </c>
      <c r="AJ1842" s="138">
        <f t="shared" si="12"/>
        <v>1760</v>
      </c>
      <c r="AK1842" s="138">
        <f t="shared" si="13"/>
        <v>1760</v>
      </c>
      <c r="AL1842" s="138">
        <f t="shared" si="14"/>
        <v>0</v>
      </c>
      <c r="AM1842" s="138">
        <f t="shared" si="15"/>
        <v>0</v>
      </c>
      <c r="AN1842" s="138">
        <f t="shared" si="16"/>
        <v>0</v>
      </c>
      <c r="AO1842" s="139" t="str">
        <f t="array" ref="AO1842">XLOOKUP($D:$D,'DS ST'!$J:$J,'DS ST'!K:K)</f>
        <v>SC002172 - Nguyễn Ngọc Thuỳ Dương</v>
      </c>
      <c r="AP1842" s="139" t="str">
        <f t="array" ref="AP1842">XLOOKUP($D:$D,'DS ST'!$J:$J,'DS ST'!L:L)</f>
        <v>Võ Thị Huệ</v>
      </c>
      <c r="AQ1842" s="139" t="str">
        <f t="array" ref="AQ1842">XLOOKUP($D:$D,'DS ST'!$J:$J,'DS ST'!M:M)</f>
        <v>HCM 028</v>
      </c>
      <c r="AR1842" s="140"/>
      <c r="AS1842" s="140"/>
      <c r="AT1842" s="135" t="str">
        <f t="array" ref="AT1842">xlookup($E:$E,'CLV2'!$A:$A,'CLV2'!$F:$F)</f>
        <v>3.LOCAL FRUITS</v>
      </c>
      <c r="AU1842" s="135" t="str">
        <f t="array" ref="AU1842">xlookup($E:$E,'CLV2'!$A:$A,'CLV2'!$G:$G)</f>
        <v>4.Dưa Lưới</v>
      </c>
      <c r="AV1842" s="142"/>
      <c r="AW1842" s="143"/>
      <c r="AX1842" s="144"/>
    </row>
    <row r="1843" ht="22.5" customHeight="1">
      <c r="A1843" s="113"/>
      <c r="B1843" s="114">
        <v>46237.0</v>
      </c>
      <c r="C1843" s="115" t="s">
        <v>949</v>
      </c>
      <c r="D1843" s="116" t="str">
        <f>VLOOKUP(C1843,'DS ST'!A:B,2,0)</f>
        <v>HMN</v>
      </c>
      <c r="E1843" s="117">
        <v>1102981.0</v>
      </c>
      <c r="F1843" s="115" t="s">
        <v>5260</v>
      </c>
      <c r="G1843" s="115" t="s">
        <v>104</v>
      </c>
      <c r="H1843" s="118">
        <v>3.1</v>
      </c>
      <c r="I1843" s="118">
        <v>3.075</v>
      </c>
      <c r="J1843" s="119">
        <f t="shared" si="4"/>
        <v>0.025</v>
      </c>
      <c r="K1843" s="115" t="s">
        <v>6286</v>
      </c>
      <c r="L1843" s="121" t="str">
        <f t="shared" si="5"/>
        <v>PT16084051102981</v>
      </c>
      <c r="M1843" s="219" t="s">
        <v>6287</v>
      </c>
      <c r="N1843" s="122">
        <v>0.02499999999999991</v>
      </c>
      <c r="O1843" s="122"/>
      <c r="P1843" s="119">
        <f t="shared" si="6"/>
        <v>0</v>
      </c>
      <c r="Q1843" s="124"/>
      <c r="R1843" s="124"/>
      <c r="S1843" s="124"/>
      <c r="T1843" s="125"/>
      <c r="U1843" s="126" t="s">
        <v>697</v>
      </c>
      <c r="V1843" s="127" t="s">
        <v>492</v>
      </c>
      <c r="W1843" s="129" t="str">
        <f t="shared" si="7"/>
        <v>Hao hụt</v>
      </c>
      <c r="X1843" s="129" t="str">
        <f t="shared" si="73"/>
        <v/>
      </c>
      <c r="Y1843" s="154" t="s">
        <v>499</v>
      </c>
      <c r="Z1843" s="131" t="s">
        <v>3828</v>
      </c>
      <c r="AA1843" s="124"/>
      <c r="AB1843" s="132"/>
      <c r="AC1843" s="133"/>
      <c r="AD1843" s="134"/>
      <c r="AE1843" s="133"/>
      <c r="AF1843" s="135" t="str">
        <f t="array" ref="AF1843">xlookup($E:$E,'CLV2'!$A:$A,'CLV2'!E:E)</f>
        <v>2.FRUITS</v>
      </c>
      <c r="AG1843" s="135" t="str">
        <f t="shared" si="10"/>
        <v>KG</v>
      </c>
      <c r="AH1843" s="136">
        <f t="shared" si="11"/>
        <v>0.008064516129</v>
      </c>
      <c r="AI1843" s="137" t="str">
        <f t="array" ref="AI1843">XLOOKUP(E1843,'Đơn giá'!A:A,'Đơn giá'!D:D)</f>
        <v>#N/A</v>
      </c>
      <c r="AJ1843" s="138" t="str">
        <f t="shared" si="12"/>
        <v>#N/A</v>
      </c>
      <c r="AK1843" s="138" t="str">
        <f t="shared" si="13"/>
        <v>#N/A</v>
      </c>
      <c r="AL1843" s="138">
        <f t="shared" si="14"/>
        <v>0</v>
      </c>
      <c r="AM1843" s="138" t="str">
        <f t="shared" si="15"/>
        <v>#N/A</v>
      </c>
      <c r="AN1843" s="138">
        <f t="shared" si="16"/>
        <v>0</v>
      </c>
      <c r="AO1843" s="139" t="str">
        <f t="array" ref="AO1843">XLOOKUP($D:$D,'DS ST'!$J:$J,'DS ST'!K:K)</f>
        <v>SC002172 - Nguyễn Ngọc Thuỳ Dương</v>
      </c>
      <c r="AP1843" s="139" t="str">
        <f t="array" ref="AP1843">XLOOKUP($D:$D,'DS ST'!$J:$J,'DS ST'!L:L)</f>
        <v>Võ Thị Huệ</v>
      </c>
      <c r="AQ1843" s="139" t="str">
        <f t="array" ref="AQ1843">XLOOKUP($D:$D,'DS ST'!$J:$J,'DS ST'!M:M)</f>
        <v>HCM 028</v>
      </c>
      <c r="AR1843" s="140"/>
      <c r="AS1843" s="140"/>
      <c r="AT1843" s="135" t="str">
        <f t="array" ref="AT1843">xlookup($E:$E,'CLV2'!$A:$A,'CLV2'!$F:$F)</f>
        <v>3.LOCAL FRUITS</v>
      </c>
      <c r="AU1843" s="135" t="str">
        <f t="array" ref="AU1843">xlookup($E:$E,'CLV2'!$A:$A,'CLV2'!$G:$G)</f>
        <v>4.Bơ</v>
      </c>
      <c r="AV1843" s="142"/>
      <c r="AW1843" s="143"/>
      <c r="AX1843" s="144"/>
    </row>
    <row r="1844" ht="22.5" customHeight="1">
      <c r="A1844" s="113"/>
      <c r="B1844" s="114">
        <v>46237.0</v>
      </c>
      <c r="C1844" s="115" t="s">
        <v>974</v>
      </c>
      <c r="D1844" s="116" t="str">
        <f>VLOOKUP(C1844,'DS ST'!A:B,2,0)</f>
        <v>HTN</v>
      </c>
      <c r="E1844" s="117">
        <v>10462.0</v>
      </c>
      <c r="F1844" s="115" t="s">
        <v>310</v>
      </c>
      <c r="G1844" s="115" t="s">
        <v>311</v>
      </c>
      <c r="H1844" s="118">
        <v>5.0</v>
      </c>
      <c r="I1844" s="118">
        <v>4.0</v>
      </c>
      <c r="J1844" s="119">
        <f t="shared" si="4"/>
        <v>1</v>
      </c>
      <c r="K1844" s="115" t="s">
        <v>6288</v>
      </c>
      <c r="L1844" s="121" t="str">
        <f t="shared" si="5"/>
        <v>PT160840310462</v>
      </c>
      <c r="M1844" s="219" t="s">
        <v>6289</v>
      </c>
      <c r="N1844" s="122"/>
      <c r="O1844" s="122"/>
      <c r="P1844" s="119">
        <f t="shared" si="6"/>
        <v>1</v>
      </c>
      <c r="Q1844" s="124"/>
      <c r="R1844" s="124"/>
      <c r="S1844" s="124"/>
      <c r="T1844" s="125"/>
      <c r="U1844" s="126" t="s">
        <v>697</v>
      </c>
      <c r="V1844" s="127" t="s">
        <v>1500</v>
      </c>
      <c r="W1844" s="129" t="str">
        <f t="shared" si="7"/>
        <v/>
      </c>
      <c r="X1844" s="129" t="str">
        <f t="shared" si="73"/>
        <v/>
      </c>
      <c r="Y1844" s="130" t="str">
        <f t="shared" ref="Y1844:Y1845" si="115">IF(N(P1844)&lt;=0,"",IF(OR(T1844="Hình KDB",T1844="Hình tele",ISNUMBER(SEARCH("Hình KDB",T1844)),ISNUMBER(SEARCH("Hình tele",T1844)),ISNUMBER(SEARCH("sai code",T1844)),ISNUMBER(SEARCH("Thiếu kiện",U1844))),"Kho rau",IF(AND(T1844&lt;&gt;"Hình KDB",T1844&lt;&gt;"Hình tele"),"Chưa xác định",IF(N(O1844)&gt;0,IF(OR(T1844="Hình KDB",T1844="Hình tele",ISNUMBER(SEARCH("Hình KDB",T1844)),ISNUMBER(SEARCH("Hình tele",T1844)),ISNUMBER(SEARCH("sai code",T1844)),ISNUMBER(SEARCH("Thiếu kiện",U1844))),"Kho rau","Chưa xác định"),IF(OR(T1844="Hình KDB",T1844="Hình tele",ISNUMBER(SEARCH("Hình KDB",T1844)),ISNUMBER(SEARCH("Hình tele",T1844)),ISNUMBER(SEARCH("sai code",T1844)),ISNUMBER(SEARCH("Thiếu kiện",U1844))),"Kho rau",IF(V1844="Chưa xác định","Chưa xác định",IF(OR(V1844="DC giao thiếu",V1844="TX giao thiếu kiện",V1844="Hàng không đạt CL"),"Kho rau","")))))))</f>
        <v>Chưa xác định</v>
      </c>
      <c r="Z1844" s="131" t="s">
        <v>3828</v>
      </c>
      <c r="AA1844" s="124"/>
      <c r="AB1844" s="132"/>
      <c r="AC1844" s="133"/>
      <c r="AD1844" s="134"/>
      <c r="AE1844" s="133"/>
      <c r="AF1844" s="135" t="str">
        <f t="array" ref="AF1844">xlookup($E:$E,'CLV2'!$A:$A,'CLV2'!E:E)</f>
        <v>2.VEGETABLES</v>
      </c>
      <c r="AG1844" s="135" t="str">
        <f t="shared" si="10"/>
        <v>Pack</v>
      </c>
      <c r="AH1844" s="136">
        <f t="shared" si="11"/>
        <v>0.2</v>
      </c>
      <c r="AI1844" s="137">
        <f t="array" ref="AI1844">XLOOKUP(E1844,'Đơn giá'!A:A,'Đơn giá'!D:D)</f>
        <v>15000</v>
      </c>
      <c r="AJ1844" s="138">
        <f t="shared" si="12"/>
        <v>15000</v>
      </c>
      <c r="AK1844" s="138">
        <f t="shared" si="13"/>
        <v>0</v>
      </c>
      <c r="AL1844" s="138">
        <f t="shared" si="14"/>
        <v>0</v>
      </c>
      <c r="AM1844" s="138">
        <f t="shared" si="15"/>
        <v>0</v>
      </c>
      <c r="AN1844" s="138">
        <f t="shared" si="16"/>
        <v>15000</v>
      </c>
      <c r="AO1844" s="139" t="str">
        <f t="array" ref="AO1844">XLOOKUP($D:$D,'DS ST'!$J:$J,'DS ST'!K:K)</f>
        <v>SC010667 - Đào Hồng Hiện</v>
      </c>
      <c r="AP1844" s="139" t="str">
        <f t="array" ref="AP1844">XLOOKUP($D:$D,'DS ST'!$J:$J,'DS ST'!L:L)</f>
        <v>Nguyễn Thị Cà</v>
      </c>
      <c r="AQ1844" s="139" t="str">
        <f t="array" ref="AQ1844">XLOOKUP($D:$D,'DS ST'!$J:$J,'DS ST'!M:M)</f>
        <v>HCM 035</v>
      </c>
      <c r="AR1844" s="140"/>
      <c r="AS1844" s="140"/>
      <c r="AT1844" s="135" t="str">
        <f t="array" ref="AT1844">xlookup($E:$E,'CLV2'!$A:$A,'CLV2'!$F:$F)</f>
        <v>3.ROOT VEGGIES</v>
      </c>
      <c r="AU1844" s="135" t="str">
        <f t="array" ref="AU1844">xlookup($E:$E,'CLV2'!$A:$A,'CLV2'!$G:$G)</f>
        <v>4.Hành Tây</v>
      </c>
      <c r="AV1844" s="142"/>
      <c r="AW1844" s="143"/>
      <c r="AX1844" s="144"/>
    </row>
    <row r="1845" ht="22.5" customHeight="1">
      <c r="A1845" s="113"/>
      <c r="B1845" s="114">
        <v>46237.0</v>
      </c>
      <c r="C1845" s="115" t="s">
        <v>974</v>
      </c>
      <c r="D1845" s="116" t="str">
        <f>VLOOKUP(C1845,'DS ST'!A:B,2,0)</f>
        <v>HTN</v>
      </c>
      <c r="E1845" s="117">
        <v>11712.0</v>
      </c>
      <c r="F1845" s="115" t="s">
        <v>2927</v>
      </c>
      <c r="G1845" s="115" t="s">
        <v>29</v>
      </c>
      <c r="H1845" s="118">
        <v>1.0</v>
      </c>
      <c r="I1845" s="118">
        <v>0.0</v>
      </c>
      <c r="J1845" s="119">
        <f t="shared" si="4"/>
        <v>1</v>
      </c>
      <c r="K1845" s="115" t="s">
        <v>6288</v>
      </c>
      <c r="L1845" s="121" t="str">
        <f t="shared" si="5"/>
        <v>PT160840311712</v>
      </c>
      <c r="M1845" s="219" t="s">
        <v>6289</v>
      </c>
      <c r="N1845" s="122"/>
      <c r="O1845" s="122"/>
      <c r="P1845" s="119">
        <f t="shared" si="6"/>
        <v>1</v>
      </c>
      <c r="Q1845" s="124"/>
      <c r="R1845" s="124"/>
      <c r="S1845" s="124"/>
      <c r="T1845" s="125"/>
      <c r="U1845" s="126" t="s">
        <v>697</v>
      </c>
      <c r="V1845" s="127" t="s">
        <v>1500</v>
      </c>
      <c r="W1845" s="129" t="str">
        <f t="shared" si="7"/>
        <v/>
      </c>
      <c r="X1845" s="129" t="str">
        <f t="shared" si="73"/>
        <v/>
      </c>
      <c r="Y1845" s="130" t="str">
        <f t="shared" si="115"/>
        <v>Chưa xác định</v>
      </c>
      <c r="Z1845" s="131" t="s">
        <v>3828</v>
      </c>
      <c r="AA1845" s="124"/>
      <c r="AB1845" s="132"/>
      <c r="AC1845" s="133"/>
      <c r="AD1845" s="134"/>
      <c r="AE1845" s="133"/>
      <c r="AF1845" s="135" t="str">
        <f t="array" ref="AF1845">xlookup($E:$E,'CLV2'!$A:$A,'CLV2'!E:E)</f>
        <v>2.VEGETABLES</v>
      </c>
      <c r="AG1845" s="135" t="str">
        <f t="shared" si="10"/>
        <v>Pack</v>
      </c>
      <c r="AH1845" s="136">
        <f t="shared" si="11"/>
        <v>1</v>
      </c>
      <c r="AI1845" s="137">
        <f t="array" ref="AI1845">XLOOKUP(E1845,'Đơn giá'!A:A,'Đơn giá'!D:D)</f>
        <v>22400</v>
      </c>
      <c r="AJ1845" s="138">
        <f t="shared" si="12"/>
        <v>22400</v>
      </c>
      <c r="AK1845" s="138">
        <f t="shared" si="13"/>
        <v>0</v>
      </c>
      <c r="AL1845" s="138">
        <f t="shared" si="14"/>
        <v>0</v>
      </c>
      <c r="AM1845" s="138">
        <f t="shared" si="15"/>
        <v>0</v>
      </c>
      <c r="AN1845" s="138">
        <f t="shared" si="16"/>
        <v>22400</v>
      </c>
      <c r="AO1845" s="139" t="str">
        <f t="array" ref="AO1845">XLOOKUP($D:$D,'DS ST'!$J:$J,'DS ST'!K:K)</f>
        <v>SC010667 - Đào Hồng Hiện</v>
      </c>
      <c r="AP1845" s="139" t="str">
        <f t="array" ref="AP1845">XLOOKUP($D:$D,'DS ST'!$J:$J,'DS ST'!L:L)</f>
        <v>Nguyễn Thị Cà</v>
      </c>
      <c r="AQ1845" s="139" t="str">
        <f t="array" ref="AQ1845">XLOOKUP($D:$D,'DS ST'!$J:$J,'DS ST'!M:M)</f>
        <v>HCM 035</v>
      </c>
      <c r="AR1845" s="140"/>
      <c r="AS1845" s="140"/>
      <c r="AT1845" s="135" t="str">
        <f t="array" ref="AT1845">xlookup($E:$E,'CLV2'!$A:$A,'CLV2'!$F:$F)</f>
        <v>3.LEAFY VEGGIES</v>
      </c>
      <c r="AU1845" s="135" t="str">
        <f t="array" ref="AU1845">xlookup($E:$E,'CLV2'!$A:$A,'CLV2'!$G:$G)</f>
        <v>4.Rau Ăn Thân, Lá Khác</v>
      </c>
      <c r="AV1845" s="142"/>
      <c r="AW1845" s="143"/>
      <c r="AX1845" s="144"/>
    </row>
    <row r="1846" ht="22.5" customHeight="1">
      <c r="A1846" s="113"/>
      <c r="B1846" s="114">
        <v>46237.0</v>
      </c>
      <c r="C1846" s="115" t="s">
        <v>974</v>
      </c>
      <c r="D1846" s="116" t="str">
        <f>VLOOKUP(C1846,'DS ST'!A:B,2,0)</f>
        <v>HTN</v>
      </c>
      <c r="E1846" s="117">
        <v>1100816.0</v>
      </c>
      <c r="F1846" s="115" t="s">
        <v>919</v>
      </c>
      <c r="G1846" s="115" t="s">
        <v>104</v>
      </c>
      <c r="H1846" s="118">
        <v>15.1</v>
      </c>
      <c r="I1846" s="118">
        <v>15.06</v>
      </c>
      <c r="J1846" s="119">
        <f t="shared" si="4"/>
        <v>0.04</v>
      </c>
      <c r="K1846" s="115" t="s">
        <v>6288</v>
      </c>
      <c r="L1846" s="121" t="str">
        <f t="shared" si="5"/>
        <v>PT16084031100816</v>
      </c>
      <c r="M1846" s="219" t="s">
        <v>6289</v>
      </c>
      <c r="N1846" s="122">
        <v>0.03999999999999915</v>
      </c>
      <c r="O1846" s="122"/>
      <c r="P1846" s="119">
        <f t="shared" si="6"/>
        <v>0</v>
      </c>
      <c r="Q1846" s="124"/>
      <c r="R1846" s="124"/>
      <c r="S1846" s="124"/>
      <c r="T1846" s="125"/>
      <c r="U1846" s="126" t="s">
        <v>697</v>
      </c>
      <c r="V1846" s="127" t="s">
        <v>492</v>
      </c>
      <c r="W1846" s="129" t="str">
        <f t="shared" si="7"/>
        <v>Hao hụt</v>
      </c>
      <c r="X1846" s="129" t="str">
        <f t="shared" si="73"/>
        <v/>
      </c>
      <c r="Y1846" s="154" t="s">
        <v>499</v>
      </c>
      <c r="Z1846" s="131" t="s">
        <v>3828</v>
      </c>
      <c r="AA1846" s="124"/>
      <c r="AB1846" s="132"/>
      <c r="AC1846" s="133"/>
      <c r="AD1846" s="134"/>
      <c r="AE1846" s="133"/>
      <c r="AF1846" s="135" t="str">
        <f t="array" ref="AF1846">xlookup($E:$E,'CLV2'!$A:$A,'CLV2'!E:E)</f>
        <v>2.FRUITS</v>
      </c>
      <c r="AG1846" s="135" t="str">
        <f t="shared" si="10"/>
        <v>KG</v>
      </c>
      <c r="AH1846" s="136">
        <f t="shared" si="11"/>
        <v>0.002649006623</v>
      </c>
      <c r="AI1846" s="137">
        <f t="array" ref="AI1846">XLOOKUP(E1846,'Đơn giá'!A:A,'Đơn giá'!D:D)</f>
        <v>19000</v>
      </c>
      <c r="AJ1846" s="138">
        <f t="shared" si="12"/>
        <v>760</v>
      </c>
      <c r="AK1846" s="138">
        <f t="shared" si="13"/>
        <v>760</v>
      </c>
      <c r="AL1846" s="138">
        <f t="shared" si="14"/>
        <v>0</v>
      </c>
      <c r="AM1846" s="138">
        <f t="shared" si="15"/>
        <v>0</v>
      </c>
      <c r="AN1846" s="138">
        <f t="shared" si="16"/>
        <v>0</v>
      </c>
      <c r="AO1846" s="139" t="str">
        <f t="array" ref="AO1846">XLOOKUP($D:$D,'DS ST'!$J:$J,'DS ST'!K:K)</f>
        <v>SC010667 - Đào Hồng Hiện</v>
      </c>
      <c r="AP1846" s="139" t="str">
        <f t="array" ref="AP1846">XLOOKUP($D:$D,'DS ST'!$J:$J,'DS ST'!L:L)</f>
        <v>Nguyễn Thị Cà</v>
      </c>
      <c r="AQ1846" s="139" t="str">
        <f t="array" ref="AQ1846">XLOOKUP($D:$D,'DS ST'!$J:$J,'DS ST'!M:M)</f>
        <v>HCM 035</v>
      </c>
      <c r="AR1846" s="140"/>
      <c r="AS1846" s="140"/>
      <c r="AT1846" s="135" t="str">
        <f t="array" ref="AT1846">xlookup($E:$E,'CLV2'!$A:$A,'CLV2'!$F:$F)</f>
        <v>3.LOCAL FRUITS</v>
      </c>
      <c r="AU1846" s="135" t="str">
        <f t="array" ref="AU1846">xlookup($E:$E,'CLV2'!$A:$A,'CLV2'!$G:$G)</f>
        <v>4.Dưa Hấu</v>
      </c>
      <c r="AV1846" s="142"/>
      <c r="AW1846" s="143"/>
      <c r="AX1846" s="144"/>
    </row>
    <row r="1847" ht="22.5" customHeight="1">
      <c r="A1847" s="113"/>
      <c r="B1847" s="114">
        <v>46237.0</v>
      </c>
      <c r="C1847" s="115" t="s">
        <v>974</v>
      </c>
      <c r="D1847" s="116" t="str">
        <f>VLOOKUP(C1847,'DS ST'!A:B,2,0)</f>
        <v>HTN</v>
      </c>
      <c r="E1847" s="117">
        <v>1101318.0</v>
      </c>
      <c r="F1847" s="115" t="s">
        <v>1036</v>
      </c>
      <c r="G1847" s="115" t="s">
        <v>104</v>
      </c>
      <c r="H1847" s="118">
        <v>4.2</v>
      </c>
      <c r="I1847" s="118">
        <v>4.16</v>
      </c>
      <c r="J1847" s="119">
        <f t="shared" si="4"/>
        <v>0.04</v>
      </c>
      <c r="K1847" s="115" t="s">
        <v>6288</v>
      </c>
      <c r="L1847" s="121" t="str">
        <f t="shared" si="5"/>
        <v>PT16084031101318</v>
      </c>
      <c r="M1847" s="219" t="s">
        <v>6289</v>
      </c>
      <c r="N1847" s="122">
        <v>0.040000000000000036</v>
      </c>
      <c r="O1847" s="122"/>
      <c r="P1847" s="119">
        <f t="shared" si="6"/>
        <v>0</v>
      </c>
      <c r="Q1847" s="124"/>
      <c r="R1847" s="124"/>
      <c r="S1847" s="124"/>
      <c r="T1847" s="125"/>
      <c r="U1847" s="126" t="s">
        <v>697</v>
      </c>
      <c r="V1847" s="127" t="s">
        <v>492</v>
      </c>
      <c r="W1847" s="129" t="str">
        <f t="shared" si="7"/>
        <v>Hao hụt</v>
      </c>
      <c r="X1847" s="129" t="str">
        <f t="shared" si="73"/>
        <v/>
      </c>
      <c r="Y1847" s="154" t="s">
        <v>499</v>
      </c>
      <c r="Z1847" s="131" t="s">
        <v>3828</v>
      </c>
      <c r="AA1847" s="124"/>
      <c r="AB1847" s="132"/>
      <c r="AC1847" s="133"/>
      <c r="AD1847" s="134"/>
      <c r="AE1847" s="133"/>
      <c r="AF1847" s="135" t="str">
        <f t="array" ref="AF1847">xlookup($E:$E,'CLV2'!$A:$A,'CLV2'!E:E)</f>
        <v>2.FRUITS</v>
      </c>
      <c r="AG1847" s="135" t="str">
        <f t="shared" si="10"/>
        <v>KG</v>
      </c>
      <c r="AH1847" s="136">
        <f t="shared" si="11"/>
        <v>0.009523809524</v>
      </c>
      <c r="AI1847" s="137">
        <f t="array" ref="AI1847">XLOOKUP(E1847,'Đơn giá'!A:A,'Đơn giá'!D:D)</f>
        <v>35000</v>
      </c>
      <c r="AJ1847" s="138">
        <f t="shared" si="12"/>
        <v>1400</v>
      </c>
      <c r="AK1847" s="138">
        <f t="shared" si="13"/>
        <v>1400</v>
      </c>
      <c r="AL1847" s="138">
        <f t="shared" si="14"/>
        <v>0</v>
      </c>
      <c r="AM1847" s="138">
        <f t="shared" si="15"/>
        <v>0</v>
      </c>
      <c r="AN1847" s="138">
        <f t="shared" si="16"/>
        <v>0</v>
      </c>
      <c r="AO1847" s="139" t="str">
        <f t="array" ref="AO1847">XLOOKUP($D:$D,'DS ST'!$J:$J,'DS ST'!K:K)</f>
        <v>SC010667 - Đào Hồng Hiện</v>
      </c>
      <c r="AP1847" s="139" t="str">
        <f t="array" ref="AP1847">XLOOKUP($D:$D,'DS ST'!$J:$J,'DS ST'!L:L)</f>
        <v>Nguyễn Thị Cà</v>
      </c>
      <c r="AQ1847" s="139" t="str">
        <f t="array" ref="AQ1847">XLOOKUP($D:$D,'DS ST'!$J:$J,'DS ST'!M:M)</f>
        <v>HCM 035</v>
      </c>
      <c r="AR1847" s="140"/>
      <c r="AS1847" s="140"/>
      <c r="AT1847" s="135" t="str">
        <f t="array" ref="AT1847">xlookup($E:$E,'CLV2'!$A:$A,'CLV2'!$F:$F)</f>
        <v>3.LOCAL FRUITS</v>
      </c>
      <c r="AU1847" s="135" t="str">
        <f t="array" ref="AU1847">xlookup($E:$E,'CLV2'!$A:$A,'CLV2'!$G:$G)</f>
        <v>4.Mận Roi</v>
      </c>
      <c r="AV1847" s="142"/>
      <c r="AW1847" s="143"/>
      <c r="AX1847" s="144"/>
    </row>
    <row r="1848" ht="22.5" customHeight="1">
      <c r="A1848" s="113"/>
      <c r="B1848" s="114">
        <v>46237.0</v>
      </c>
      <c r="C1848" s="115" t="s">
        <v>977</v>
      </c>
      <c r="D1848" s="116" t="str">
        <f>VLOOKUP(C1848,'DS ST'!A:B,2,0)</f>
        <v>HTP</v>
      </c>
      <c r="E1848" s="117">
        <v>1101366.0</v>
      </c>
      <c r="F1848" s="115" t="s">
        <v>1804</v>
      </c>
      <c r="G1848" s="115" t="s">
        <v>104</v>
      </c>
      <c r="H1848" s="118">
        <v>12.0</v>
      </c>
      <c r="I1848" s="118">
        <v>11.55</v>
      </c>
      <c r="J1848" s="119">
        <f t="shared" si="4"/>
        <v>0.45</v>
      </c>
      <c r="K1848" s="115" t="s">
        <v>6290</v>
      </c>
      <c r="L1848" s="121" t="str">
        <f t="shared" si="5"/>
        <v>PT16084021101366</v>
      </c>
      <c r="M1848" s="219" t="s">
        <v>6291</v>
      </c>
      <c r="N1848" s="122">
        <v>0.4499999999999993</v>
      </c>
      <c r="O1848" s="122"/>
      <c r="P1848" s="119">
        <f t="shared" si="6"/>
        <v>0</v>
      </c>
      <c r="Q1848" s="124"/>
      <c r="R1848" s="124"/>
      <c r="S1848" s="124"/>
      <c r="T1848" s="125"/>
      <c r="U1848" s="126" t="s">
        <v>697</v>
      </c>
      <c r="V1848" s="127" t="s">
        <v>492</v>
      </c>
      <c r="W1848" s="129" t="str">
        <f t="shared" si="7"/>
        <v>Hao hụt</v>
      </c>
      <c r="X1848" s="129" t="str">
        <f t="shared" si="73"/>
        <v/>
      </c>
      <c r="Y1848" s="154" t="s">
        <v>499</v>
      </c>
      <c r="Z1848" s="131" t="s">
        <v>3828</v>
      </c>
      <c r="AA1848" s="124"/>
      <c r="AB1848" s="132"/>
      <c r="AC1848" s="133"/>
      <c r="AD1848" s="134"/>
      <c r="AE1848" s="133"/>
      <c r="AF1848" s="135" t="str">
        <f t="array" ref="AF1848">xlookup($E:$E,'CLV2'!$A:$A,'CLV2'!E:E)</f>
        <v>2.VEGETABLES</v>
      </c>
      <c r="AG1848" s="135" t="str">
        <f t="shared" si="10"/>
        <v>KG</v>
      </c>
      <c r="AH1848" s="136">
        <f t="shared" si="11"/>
        <v>0.0375</v>
      </c>
      <c r="AI1848" s="137">
        <f t="array" ref="AI1848">XLOOKUP(E1848,'Đơn giá'!A:A,'Đơn giá'!D:D)</f>
        <v>55000</v>
      </c>
      <c r="AJ1848" s="138">
        <f t="shared" si="12"/>
        <v>24750</v>
      </c>
      <c r="AK1848" s="138">
        <f t="shared" si="13"/>
        <v>24750</v>
      </c>
      <c r="AL1848" s="138">
        <f t="shared" si="14"/>
        <v>0</v>
      </c>
      <c r="AM1848" s="138">
        <f t="shared" si="15"/>
        <v>0</v>
      </c>
      <c r="AN1848" s="138">
        <f t="shared" si="16"/>
        <v>0</v>
      </c>
      <c r="AO1848" s="139" t="str">
        <f t="array" ref="AO1848">XLOOKUP($D:$D,'DS ST'!$J:$J,'DS ST'!K:K)</f>
        <v>SC002260 - Huỳnh Thị Tuyết Nhi</v>
      </c>
      <c r="AP1848" s="139" t="str">
        <f t="array" ref="AP1848">XLOOKUP($D:$D,'DS ST'!$J:$J,'DS ST'!L:L)</f>
        <v>Võ Thị Huệ</v>
      </c>
      <c r="AQ1848" s="139" t="str">
        <f t="array" ref="AQ1848">XLOOKUP($D:$D,'DS ST'!$J:$J,'DS ST'!M:M)</f>
        <v>HCM 002</v>
      </c>
      <c r="AR1848" s="140"/>
      <c r="AS1848" s="140"/>
      <c r="AT1848" s="135" t="str">
        <f t="array" ref="AT1848">xlookup($E:$E,'CLV2'!$A:$A,'CLV2'!$F:$F)</f>
        <v>3.LEAFY VEGGIES</v>
      </c>
      <c r="AU1848" s="135" t="str">
        <f t="array" ref="AU1848">xlookup($E:$E,'CLV2'!$A:$A,'CLV2'!$G:$G)</f>
        <v>4.Rau Ăn Bông</v>
      </c>
      <c r="AV1848" s="142"/>
      <c r="AW1848" s="143"/>
      <c r="AX1848" s="144"/>
    </row>
    <row r="1849" ht="22.5" customHeight="1">
      <c r="A1849" s="113"/>
      <c r="B1849" s="114">
        <v>46237.0</v>
      </c>
      <c r="C1849" s="115" t="s">
        <v>977</v>
      </c>
      <c r="D1849" s="116" t="str">
        <f>VLOOKUP(C1849,'DS ST'!A:B,2,0)</f>
        <v>HTP</v>
      </c>
      <c r="E1849" s="117">
        <v>1101377.0</v>
      </c>
      <c r="F1849" s="115" t="s">
        <v>1085</v>
      </c>
      <c r="G1849" s="115" t="s">
        <v>104</v>
      </c>
      <c r="H1849" s="118">
        <v>2.1</v>
      </c>
      <c r="I1849" s="118">
        <v>2.0</v>
      </c>
      <c r="J1849" s="119">
        <f t="shared" si="4"/>
        <v>0.1</v>
      </c>
      <c r="K1849" s="115" t="s">
        <v>6290</v>
      </c>
      <c r="L1849" s="121" t="str">
        <f t="shared" si="5"/>
        <v>PT16084021101377</v>
      </c>
      <c r="M1849" s="219" t="s">
        <v>6291</v>
      </c>
      <c r="N1849" s="122">
        <v>0.10000000000000009</v>
      </c>
      <c r="O1849" s="122"/>
      <c r="P1849" s="119">
        <f t="shared" si="6"/>
        <v>0</v>
      </c>
      <c r="Q1849" s="124"/>
      <c r="R1849" s="124"/>
      <c r="S1849" s="124"/>
      <c r="T1849" s="125"/>
      <c r="U1849" s="126" t="s">
        <v>697</v>
      </c>
      <c r="V1849" s="127" t="s">
        <v>492</v>
      </c>
      <c r="W1849" s="129" t="str">
        <f t="shared" si="7"/>
        <v>Hao hụt</v>
      </c>
      <c r="X1849" s="129" t="str">
        <f t="shared" si="73"/>
        <v/>
      </c>
      <c r="Y1849" s="154" t="s">
        <v>499</v>
      </c>
      <c r="Z1849" s="131" t="s">
        <v>3828</v>
      </c>
      <c r="AA1849" s="124"/>
      <c r="AB1849" s="132"/>
      <c r="AC1849" s="133"/>
      <c r="AD1849" s="134"/>
      <c r="AE1849" s="133"/>
      <c r="AF1849" s="135" t="str">
        <f t="array" ref="AF1849">xlookup($E:$E,'CLV2'!$A:$A,'CLV2'!E:E)</f>
        <v>2.VEGETABLES</v>
      </c>
      <c r="AG1849" s="135" t="str">
        <f t="shared" si="10"/>
        <v>KG</v>
      </c>
      <c r="AH1849" s="136">
        <f t="shared" si="11"/>
        <v>0.04761904762</v>
      </c>
      <c r="AI1849" s="137">
        <f t="array" ref="AI1849">XLOOKUP(E1849,'Đơn giá'!A:A,'Đơn giá'!D:D)</f>
        <v>60000</v>
      </c>
      <c r="AJ1849" s="138">
        <f t="shared" si="12"/>
        <v>6000</v>
      </c>
      <c r="AK1849" s="138">
        <f t="shared" si="13"/>
        <v>6000</v>
      </c>
      <c r="AL1849" s="138">
        <f t="shared" si="14"/>
        <v>0</v>
      </c>
      <c r="AM1849" s="138">
        <f t="shared" si="15"/>
        <v>0</v>
      </c>
      <c r="AN1849" s="138">
        <f t="shared" si="16"/>
        <v>0</v>
      </c>
      <c r="AO1849" s="139" t="str">
        <f t="array" ref="AO1849">XLOOKUP($D:$D,'DS ST'!$J:$J,'DS ST'!K:K)</f>
        <v>SC002260 - Huỳnh Thị Tuyết Nhi</v>
      </c>
      <c r="AP1849" s="139" t="str">
        <f t="array" ref="AP1849">XLOOKUP($D:$D,'DS ST'!$J:$J,'DS ST'!L:L)</f>
        <v>Võ Thị Huệ</v>
      </c>
      <c r="AQ1849" s="139" t="str">
        <f t="array" ref="AQ1849">XLOOKUP($D:$D,'DS ST'!$J:$J,'DS ST'!M:M)</f>
        <v>HCM 002</v>
      </c>
      <c r="AR1849" s="140"/>
      <c r="AS1849" s="140"/>
      <c r="AT1849" s="135" t="str">
        <f t="array" ref="AT1849">xlookup($E:$E,'CLV2'!$A:$A,'CLV2'!$F:$F)</f>
        <v>3.LEAFY VEGGIES</v>
      </c>
      <c r="AU1849" s="135" t="str">
        <f t="array" ref="AU1849">xlookup($E:$E,'CLV2'!$A:$A,'CLV2'!$G:$G)</f>
        <v>4.Rau Ăn Bông</v>
      </c>
      <c r="AV1849" s="142"/>
      <c r="AW1849" s="143"/>
      <c r="AX1849" s="144"/>
    </row>
    <row r="1850" ht="22.5" customHeight="1">
      <c r="A1850" s="113"/>
      <c r="B1850" s="114">
        <v>46237.0</v>
      </c>
      <c r="C1850" s="115" t="s">
        <v>977</v>
      </c>
      <c r="D1850" s="116" t="str">
        <f>VLOOKUP(C1850,'DS ST'!A:B,2,0)</f>
        <v>HTP</v>
      </c>
      <c r="E1850" s="117">
        <v>1101592.0</v>
      </c>
      <c r="F1850" s="115" t="s">
        <v>1161</v>
      </c>
      <c r="G1850" s="115" t="s">
        <v>104</v>
      </c>
      <c r="H1850" s="118">
        <v>9.6</v>
      </c>
      <c r="I1850" s="118">
        <v>9.5</v>
      </c>
      <c r="J1850" s="119">
        <f t="shared" si="4"/>
        <v>0.1</v>
      </c>
      <c r="K1850" s="115" t="s">
        <v>6290</v>
      </c>
      <c r="L1850" s="121" t="str">
        <f t="shared" si="5"/>
        <v>PT16084021101592</v>
      </c>
      <c r="M1850" s="219" t="s">
        <v>6291</v>
      </c>
      <c r="N1850" s="122">
        <v>0.09999999999999964</v>
      </c>
      <c r="O1850" s="122"/>
      <c r="P1850" s="119">
        <f t="shared" si="6"/>
        <v>0</v>
      </c>
      <c r="Q1850" s="124"/>
      <c r="R1850" s="124"/>
      <c r="S1850" s="124"/>
      <c r="T1850" s="125"/>
      <c r="U1850" s="126" t="s">
        <v>697</v>
      </c>
      <c r="V1850" s="127" t="s">
        <v>492</v>
      </c>
      <c r="W1850" s="129" t="str">
        <f t="shared" si="7"/>
        <v>Hao hụt</v>
      </c>
      <c r="X1850" s="129" t="str">
        <f t="shared" si="73"/>
        <v/>
      </c>
      <c r="Y1850" s="154" t="s">
        <v>499</v>
      </c>
      <c r="Z1850" s="131" t="s">
        <v>3828</v>
      </c>
      <c r="AA1850" s="124"/>
      <c r="AB1850" s="132"/>
      <c r="AC1850" s="133"/>
      <c r="AD1850" s="134"/>
      <c r="AE1850" s="133"/>
      <c r="AF1850" s="135" t="str">
        <f t="array" ref="AF1850">xlookup($E:$E,'CLV2'!$A:$A,'CLV2'!E:E)</f>
        <v>2.FRUITS</v>
      </c>
      <c r="AG1850" s="135" t="str">
        <f t="shared" si="10"/>
        <v>KG</v>
      </c>
      <c r="AH1850" s="136">
        <f t="shared" si="11"/>
        <v>0.01041666667</v>
      </c>
      <c r="AI1850" s="137">
        <f t="array" ref="AI1850">XLOOKUP(E1850,'Đơn giá'!A:A,'Đơn giá'!D:D)</f>
        <v>73000</v>
      </c>
      <c r="AJ1850" s="138">
        <f t="shared" si="12"/>
        <v>7300</v>
      </c>
      <c r="AK1850" s="138">
        <f t="shared" si="13"/>
        <v>7300</v>
      </c>
      <c r="AL1850" s="138">
        <f t="shared" si="14"/>
        <v>0</v>
      </c>
      <c r="AM1850" s="138">
        <f t="shared" si="15"/>
        <v>0</v>
      </c>
      <c r="AN1850" s="138">
        <f t="shared" si="16"/>
        <v>0</v>
      </c>
      <c r="AO1850" s="139" t="str">
        <f t="array" ref="AO1850">XLOOKUP($D:$D,'DS ST'!$J:$J,'DS ST'!K:K)</f>
        <v>SC002260 - Huỳnh Thị Tuyết Nhi</v>
      </c>
      <c r="AP1850" s="139" t="str">
        <f t="array" ref="AP1850">XLOOKUP($D:$D,'DS ST'!$J:$J,'DS ST'!L:L)</f>
        <v>Võ Thị Huệ</v>
      </c>
      <c r="AQ1850" s="139" t="str">
        <f t="array" ref="AQ1850">XLOOKUP($D:$D,'DS ST'!$J:$J,'DS ST'!M:M)</f>
        <v>HCM 002</v>
      </c>
      <c r="AR1850" s="140"/>
      <c r="AS1850" s="140"/>
      <c r="AT1850" s="135" t="str">
        <f t="array" ref="AT1850">xlookup($E:$E,'CLV2'!$A:$A,'CLV2'!$F:$F)</f>
        <v>3.LOCAL FRUITS</v>
      </c>
      <c r="AU1850" s="135" t="str">
        <f t="array" ref="AU1850">xlookup($E:$E,'CLV2'!$A:$A,'CLV2'!$G:$G)</f>
        <v>4.Sầu Riêng</v>
      </c>
      <c r="AV1850" s="142"/>
      <c r="AW1850" s="143"/>
      <c r="AX1850" s="144"/>
    </row>
    <row r="1851" ht="22.5" customHeight="1">
      <c r="A1851" s="113"/>
      <c r="B1851" s="114">
        <v>46237.0</v>
      </c>
      <c r="C1851" s="115" t="s">
        <v>1205</v>
      </c>
      <c r="D1851" s="116" t="str">
        <f>VLOOKUP(C1851,'DS ST'!A:B,2,0)</f>
        <v>TMY</v>
      </c>
      <c r="E1851" s="117">
        <v>10249.0</v>
      </c>
      <c r="F1851" s="115" t="s">
        <v>1638</v>
      </c>
      <c r="G1851" s="115" t="s">
        <v>29</v>
      </c>
      <c r="H1851" s="118">
        <v>5.0</v>
      </c>
      <c r="I1851" s="118">
        <v>4.0</v>
      </c>
      <c r="J1851" s="119">
        <f t="shared" si="4"/>
        <v>1</v>
      </c>
      <c r="K1851" s="115" t="s">
        <v>6292</v>
      </c>
      <c r="L1851" s="121" t="str">
        <f t="shared" si="5"/>
        <v>PT160840110249</v>
      </c>
      <c r="M1851" s="219" t="s">
        <v>6293</v>
      </c>
      <c r="N1851" s="122"/>
      <c r="O1851" s="122"/>
      <c r="P1851" s="119">
        <f t="shared" si="6"/>
        <v>1</v>
      </c>
      <c r="Q1851" s="124"/>
      <c r="R1851" s="124"/>
      <c r="S1851" s="124"/>
      <c r="T1851" s="125"/>
      <c r="U1851" s="126" t="s">
        <v>697</v>
      </c>
      <c r="V1851" s="127" t="s">
        <v>1500</v>
      </c>
      <c r="W1851" s="129" t="str">
        <f t="shared" si="7"/>
        <v/>
      </c>
      <c r="X1851" s="129" t="str">
        <f t="shared" si="73"/>
        <v/>
      </c>
      <c r="Y1851" s="130" t="str">
        <f>IF(N(P1851)&lt;=0,"",IF(OR(T1851="Hình KDB",T1851="Hình tele",ISNUMBER(SEARCH("Hình KDB",T1851)),ISNUMBER(SEARCH("Hình tele",T1851)),ISNUMBER(SEARCH("sai code",T1851)),ISNUMBER(SEARCH("Thiếu kiện",U1851))),"Kho rau",IF(AND(T1851&lt;&gt;"Hình KDB",T1851&lt;&gt;"Hình tele"),"Chưa xác định",IF(N(O1851)&gt;0,IF(OR(T1851="Hình KDB",T1851="Hình tele",ISNUMBER(SEARCH("Hình KDB",T1851)),ISNUMBER(SEARCH("Hình tele",T1851)),ISNUMBER(SEARCH("sai code",T1851)),ISNUMBER(SEARCH("Thiếu kiện",U1851))),"Kho rau","Chưa xác định"),IF(OR(T1851="Hình KDB",T1851="Hình tele",ISNUMBER(SEARCH("Hình KDB",T1851)),ISNUMBER(SEARCH("Hình tele",T1851)),ISNUMBER(SEARCH("sai code",T1851)),ISNUMBER(SEARCH("Thiếu kiện",U1851))),"Kho rau",IF(V1851="Chưa xác định","Chưa xác định",IF(OR(V1851="DC giao thiếu",V1851="TX giao thiếu kiện",V1851="Hàng không đạt CL"),"Kho rau","")))))))</f>
        <v>Chưa xác định</v>
      </c>
      <c r="Z1851" s="131" t="s">
        <v>3828</v>
      </c>
      <c r="AA1851" s="124"/>
      <c r="AB1851" s="132"/>
      <c r="AC1851" s="133"/>
      <c r="AD1851" s="134"/>
      <c r="AE1851" s="133"/>
      <c r="AF1851" s="135" t="str">
        <f t="array" ref="AF1851">xlookup($E:$E,'CLV2'!$A:$A,'CLV2'!E:E)</f>
        <v>2.VEGETABLES</v>
      </c>
      <c r="AG1851" s="135" t="str">
        <f t="shared" si="10"/>
        <v>Pack</v>
      </c>
      <c r="AH1851" s="136">
        <f t="shared" si="11"/>
        <v>0.2</v>
      </c>
      <c r="AI1851" s="137">
        <f t="array" ref="AI1851">XLOOKUP(E1851,'Đơn giá'!A:A,'Đơn giá'!D:D)</f>
        <v>16150</v>
      </c>
      <c r="AJ1851" s="138">
        <f t="shared" si="12"/>
        <v>16150</v>
      </c>
      <c r="AK1851" s="138">
        <f t="shared" si="13"/>
        <v>0</v>
      </c>
      <c r="AL1851" s="138">
        <f t="shared" si="14"/>
        <v>0</v>
      </c>
      <c r="AM1851" s="138">
        <f t="shared" si="15"/>
        <v>0</v>
      </c>
      <c r="AN1851" s="138">
        <f t="shared" si="16"/>
        <v>16150</v>
      </c>
      <c r="AO1851" s="139" t="str">
        <f t="array" ref="AO1851">XLOOKUP($D:$D,'DS ST'!$J:$J,'DS ST'!K:K)</f>
        <v>SC005377 - Nguyễn Minh Thắng</v>
      </c>
      <c r="AP1851" s="139" t="str">
        <f t="array" ref="AP1851">XLOOKUP($D:$D,'DS ST'!$J:$J,'DS ST'!L:L)</f>
        <v>Võ Thị Huệ</v>
      </c>
      <c r="AQ1851" s="139" t="str">
        <f t="array" ref="AQ1851">XLOOKUP($D:$D,'DS ST'!$J:$J,'DS ST'!M:M)</f>
        <v>HCM 001</v>
      </c>
      <c r="AR1851" s="140"/>
      <c r="AS1851" s="140"/>
      <c r="AT1851" s="135" t="str">
        <f t="array" ref="AT1851">xlookup($E:$E,'CLV2'!$A:$A,'CLV2'!$F:$F)</f>
        <v>3.FRUIT VEGGIES</v>
      </c>
      <c r="AU1851" s="135" t="str">
        <f t="array" ref="AU1851">xlookup($E:$E,'CLV2'!$A:$A,'CLV2'!$G:$G)</f>
        <v>4.Bắp, Đậu</v>
      </c>
      <c r="AV1851" s="142"/>
      <c r="AW1851" s="143"/>
      <c r="AX1851" s="144"/>
    </row>
    <row r="1852" ht="22.5" customHeight="1">
      <c r="A1852" s="113"/>
      <c r="B1852" s="114">
        <v>46237.0</v>
      </c>
      <c r="C1852" s="115" t="s">
        <v>1205</v>
      </c>
      <c r="D1852" s="116" t="str">
        <f>VLOOKUP(C1852,'DS ST'!A:B,2,0)</f>
        <v>TMY</v>
      </c>
      <c r="E1852" s="117">
        <v>1101077.0</v>
      </c>
      <c r="F1852" s="115" t="s">
        <v>1002</v>
      </c>
      <c r="G1852" s="115" t="s">
        <v>104</v>
      </c>
      <c r="H1852" s="118">
        <v>3.0</v>
      </c>
      <c r="I1852" s="118">
        <v>2.82</v>
      </c>
      <c r="J1852" s="119">
        <f t="shared" si="4"/>
        <v>0.18</v>
      </c>
      <c r="K1852" s="115" t="s">
        <v>6292</v>
      </c>
      <c r="L1852" s="121" t="str">
        <f t="shared" si="5"/>
        <v>PT16084011101077</v>
      </c>
      <c r="M1852" s="219" t="s">
        <v>6293</v>
      </c>
      <c r="N1852" s="122">
        <v>0.18000000000000016</v>
      </c>
      <c r="O1852" s="122"/>
      <c r="P1852" s="119">
        <f t="shared" si="6"/>
        <v>0</v>
      </c>
      <c r="Q1852" s="124"/>
      <c r="R1852" s="124"/>
      <c r="S1852" s="124"/>
      <c r="T1852" s="125"/>
      <c r="U1852" s="126" t="s">
        <v>697</v>
      </c>
      <c r="V1852" s="127" t="s">
        <v>492</v>
      </c>
      <c r="W1852" s="129" t="str">
        <f t="shared" si="7"/>
        <v>Hao hụt</v>
      </c>
      <c r="X1852" s="129" t="str">
        <f t="shared" si="73"/>
        <v/>
      </c>
      <c r="Y1852" s="154" t="s">
        <v>499</v>
      </c>
      <c r="Z1852" s="131" t="s">
        <v>3828</v>
      </c>
      <c r="AA1852" s="124"/>
      <c r="AB1852" s="132"/>
      <c r="AC1852" s="133"/>
      <c r="AD1852" s="134"/>
      <c r="AE1852" s="133"/>
      <c r="AF1852" s="135" t="str">
        <f t="array" ref="AF1852">xlookup($E:$E,'CLV2'!$A:$A,'CLV2'!E:E)</f>
        <v>2.FRUITS</v>
      </c>
      <c r="AG1852" s="135" t="str">
        <f t="shared" si="10"/>
        <v>KG</v>
      </c>
      <c r="AH1852" s="136">
        <f t="shared" si="11"/>
        <v>0.06</v>
      </c>
      <c r="AI1852" s="137">
        <f t="array" ref="AI1852">XLOOKUP(E1852,'Đơn giá'!A:A,'Đơn giá'!D:D)</f>
        <v>45000</v>
      </c>
      <c r="AJ1852" s="138">
        <f t="shared" si="12"/>
        <v>8100</v>
      </c>
      <c r="AK1852" s="138">
        <f t="shared" si="13"/>
        <v>8100</v>
      </c>
      <c r="AL1852" s="138">
        <f t="shared" si="14"/>
        <v>0</v>
      </c>
      <c r="AM1852" s="138">
        <f t="shared" si="15"/>
        <v>0</v>
      </c>
      <c r="AN1852" s="138">
        <f t="shared" si="16"/>
        <v>0</v>
      </c>
      <c r="AO1852" s="139" t="str">
        <f t="array" ref="AO1852">XLOOKUP($D:$D,'DS ST'!$J:$J,'DS ST'!K:K)</f>
        <v>SC005377 - Nguyễn Minh Thắng</v>
      </c>
      <c r="AP1852" s="139" t="str">
        <f t="array" ref="AP1852">XLOOKUP($D:$D,'DS ST'!$J:$J,'DS ST'!L:L)</f>
        <v>Võ Thị Huệ</v>
      </c>
      <c r="AQ1852" s="139" t="str">
        <f t="array" ref="AQ1852">XLOOKUP($D:$D,'DS ST'!$J:$J,'DS ST'!M:M)</f>
        <v>HCM 001</v>
      </c>
      <c r="AR1852" s="140"/>
      <c r="AS1852" s="140"/>
      <c r="AT1852" s="135" t="str">
        <f t="array" ref="AT1852">xlookup($E:$E,'CLV2'!$A:$A,'CLV2'!$F:$F)</f>
        <v>3.LOCAL FRUITS</v>
      </c>
      <c r="AU1852" s="135" t="str">
        <f t="array" ref="AU1852">xlookup($E:$E,'CLV2'!$A:$A,'CLV2'!$G:$G)</f>
        <v>4.Trái Cây Đa Dạng</v>
      </c>
      <c r="AV1852" s="142"/>
      <c r="AW1852" s="143"/>
      <c r="AX1852" s="144"/>
    </row>
    <row r="1853" ht="22.5" customHeight="1">
      <c r="A1853" s="113"/>
      <c r="B1853" s="114">
        <v>46237.0</v>
      </c>
      <c r="C1853" s="115" t="s">
        <v>1205</v>
      </c>
      <c r="D1853" s="116" t="str">
        <f>VLOOKUP(C1853,'DS ST'!A:B,2,0)</f>
        <v>TMY</v>
      </c>
      <c r="E1853" s="117">
        <v>1101366.0</v>
      </c>
      <c r="F1853" s="115" t="s">
        <v>1804</v>
      </c>
      <c r="G1853" s="115" t="s">
        <v>104</v>
      </c>
      <c r="H1853" s="118">
        <v>12.0</v>
      </c>
      <c r="I1853" s="118">
        <v>11.64</v>
      </c>
      <c r="J1853" s="119">
        <f t="shared" si="4"/>
        <v>0.36</v>
      </c>
      <c r="K1853" s="115" t="s">
        <v>6292</v>
      </c>
      <c r="L1853" s="121" t="str">
        <f t="shared" si="5"/>
        <v>PT16084011101366</v>
      </c>
      <c r="M1853" s="219" t="s">
        <v>6293</v>
      </c>
      <c r="N1853" s="122">
        <v>0.35999999999999943</v>
      </c>
      <c r="O1853" s="122"/>
      <c r="P1853" s="119">
        <f t="shared" si="6"/>
        <v>0</v>
      </c>
      <c r="Q1853" s="124"/>
      <c r="R1853" s="124"/>
      <c r="S1853" s="124"/>
      <c r="T1853" s="125"/>
      <c r="U1853" s="126" t="s">
        <v>697</v>
      </c>
      <c r="V1853" s="127" t="s">
        <v>492</v>
      </c>
      <c r="W1853" s="129" t="str">
        <f t="shared" si="7"/>
        <v>Hao hụt</v>
      </c>
      <c r="X1853" s="129" t="str">
        <f t="shared" si="73"/>
        <v/>
      </c>
      <c r="Y1853" s="154" t="s">
        <v>499</v>
      </c>
      <c r="Z1853" s="131" t="s">
        <v>3828</v>
      </c>
      <c r="AA1853" s="124"/>
      <c r="AB1853" s="132"/>
      <c r="AC1853" s="133"/>
      <c r="AD1853" s="134"/>
      <c r="AE1853" s="133"/>
      <c r="AF1853" s="135" t="str">
        <f t="array" ref="AF1853">xlookup($E:$E,'CLV2'!$A:$A,'CLV2'!E:E)</f>
        <v>2.VEGETABLES</v>
      </c>
      <c r="AG1853" s="135" t="str">
        <f t="shared" si="10"/>
        <v>KG</v>
      </c>
      <c r="AH1853" s="136">
        <f t="shared" si="11"/>
        <v>0.03</v>
      </c>
      <c r="AI1853" s="137">
        <f t="array" ref="AI1853">XLOOKUP(E1853,'Đơn giá'!A:A,'Đơn giá'!D:D)</f>
        <v>55000</v>
      </c>
      <c r="AJ1853" s="138">
        <f t="shared" si="12"/>
        <v>19800</v>
      </c>
      <c r="AK1853" s="138">
        <f t="shared" si="13"/>
        <v>19800</v>
      </c>
      <c r="AL1853" s="138">
        <f t="shared" si="14"/>
        <v>0</v>
      </c>
      <c r="AM1853" s="138">
        <f t="shared" si="15"/>
        <v>0</v>
      </c>
      <c r="AN1853" s="138">
        <f t="shared" si="16"/>
        <v>0</v>
      </c>
      <c r="AO1853" s="139" t="str">
        <f t="array" ref="AO1853">XLOOKUP($D:$D,'DS ST'!$J:$J,'DS ST'!K:K)</f>
        <v>SC005377 - Nguyễn Minh Thắng</v>
      </c>
      <c r="AP1853" s="139" t="str">
        <f t="array" ref="AP1853">XLOOKUP($D:$D,'DS ST'!$J:$J,'DS ST'!L:L)</f>
        <v>Võ Thị Huệ</v>
      </c>
      <c r="AQ1853" s="139" t="str">
        <f t="array" ref="AQ1853">XLOOKUP($D:$D,'DS ST'!$J:$J,'DS ST'!M:M)</f>
        <v>HCM 001</v>
      </c>
      <c r="AR1853" s="140"/>
      <c r="AS1853" s="140"/>
      <c r="AT1853" s="135" t="str">
        <f t="array" ref="AT1853">xlookup($E:$E,'CLV2'!$A:$A,'CLV2'!$F:$F)</f>
        <v>3.LEAFY VEGGIES</v>
      </c>
      <c r="AU1853" s="135" t="str">
        <f t="array" ref="AU1853">xlookup($E:$E,'CLV2'!$A:$A,'CLV2'!$G:$G)</f>
        <v>4.Rau Ăn Bông</v>
      </c>
      <c r="AV1853" s="142"/>
      <c r="AW1853" s="143"/>
      <c r="AX1853" s="144"/>
    </row>
    <row r="1854" ht="22.5" customHeight="1">
      <c r="A1854" s="113"/>
      <c r="B1854" s="114">
        <v>46237.0</v>
      </c>
      <c r="C1854" s="115" t="s">
        <v>1205</v>
      </c>
      <c r="D1854" s="116" t="str">
        <f>VLOOKUP(C1854,'DS ST'!A:B,2,0)</f>
        <v>TMY</v>
      </c>
      <c r="E1854" s="117">
        <v>1101941.0</v>
      </c>
      <c r="F1854" s="115" t="s">
        <v>1822</v>
      </c>
      <c r="G1854" s="115" t="s">
        <v>104</v>
      </c>
      <c r="H1854" s="118">
        <v>12.0</v>
      </c>
      <c r="I1854" s="118">
        <v>11.94</v>
      </c>
      <c r="J1854" s="119">
        <f t="shared" si="4"/>
        <v>0.06</v>
      </c>
      <c r="K1854" s="115" t="s">
        <v>6292</v>
      </c>
      <c r="L1854" s="121" t="str">
        <f t="shared" si="5"/>
        <v>PT16084011101941</v>
      </c>
      <c r="M1854" s="219" t="s">
        <v>6293</v>
      </c>
      <c r="N1854" s="122">
        <v>0.0600000000000005</v>
      </c>
      <c r="O1854" s="122"/>
      <c r="P1854" s="119">
        <f t="shared" si="6"/>
        <v>0</v>
      </c>
      <c r="Q1854" s="124"/>
      <c r="R1854" s="124"/>
      <c r="S1854" s="124"/>
      <c r="T1854" s="125"/>
      <c r="U1854" s="126" t="s">
        <v>697</v>
      </c>
      <c r="V1854" s="127" t="s">
        <v>492</v>
      </c>
      <c r="W1854" s="129" t="str">
        <f t="shared" si="7"/>
        <v>Hao hụt</v>
      </c>
      <c r="X1854" s="129" t="str">
        <f t="shared" si="73"/>
        <v/>
      </c>
      <c r="Y1854" s="154" t="s">
        <v>499</v>
      </c>
      <c r="Z1854" s="131" t="s">
        <v>3828</v>
      </c>
      <c r="AA1854" s="124"/>
      <c r="AB1854" s="132"/>
      <c r="AC1854" s="133"/>
      <c r="AD1854" s="134"/>
      <c r="AE1854" s="133"/>
      <c r="AF1854" s="135" t="str">
        <f t="array" ref="AF1854">xlookup($E:$E,'CLV2'!$A:$A,'CLV2'!E:E)</f>
        <v>2.FRUITS</v>
      </c>
      <c r="AG1854" s="135" t="str">
        <f t="shared" si="10"/>
        <v>KG</v>
      </c>
      <c r="AH1854" s="136">
        <f t="shared" si="11"/>
        <v>0.005</v>
      </c>
      <c r="AI1854" s="137">
        <f t="array" ref="AI1854">XLOOKUP(E1854,'Đơn giá'!A:A,'Đơn giá'!D:D)</f>
        <v>44000</v>
      </c>
      <c r="AJ1854" s="138">
        <f t="shared" si="12"/>
        <v>2640</v>
      </c>
      <c r="AK1854" s="138">
        <f t="shared" si="13"/>
        <v>2640</v>
      </c>
      <c r="AL1854" s="138">
        <f t="shared" si="14"/>
        <v>0</v>
      </c>
      <c r="AM1854" s="138">
        <f t="shared" si="15"/>
        <v>0</v>
      </c>
      <c r="AN1854" s="138">
        <f t="shared" si="16"/>
        <v>0</v>
      </c>
      <c r="AO1854" s="139" t="str">
        <f t="array" ref="AO1854">XLOOKUP($D:$D,'DS ST'!$J:$J,'DS ST'!K:K)</f>
        <v>SC005377 - Nguyễn Minh Thắng</v>
      </c>
      <c r="AP1854" s="139" t="str">
        <f t="array" ref="AP1854">XLOOKUP($D:$D,'DS ST'!$J:$J,'DS ST'!L:L)</f>
        <v>Võ Thị Huệ</v>
      </c>
      <c r="AQ1854" s="139" t="str">
        <f t="array" ref="AQ1854">XLOOKUP($D:$D,'DS ST'!$J:$J,'DS ST'!M:M)</f>
        <v>HCM 001</v>
      </c>
      <c r="AR1854" s="140"/>
      <c r="AS1854" s="140"/>
      <c r="AT1854" s="135" t="str">
        <f t="array" ref="AT1854">xlookup($E:$E,'CLV2'!$A:$A,'CLV2'!$F:$F)</f>
        <v>3.LOCAL FRUITS</v>
      </c>
      <c r="AU1854" s="135" t="str">
        <f t="array" ref="AU1854">xlookup($E:$E,'CLV2'!$A:$A,'CLV2'!$G:$G)</f>
        <v>4.Dưa Lưới</v>
      </c>
      <c r="AV1854" s="142"/>
      <c r="AW1854" s="143"/>
      <c r="AX1854" s="144"/>
    </row>
    <row r="1855" ht="22.5" customHeight="1">
      <c r="A1855" s="113"/>
      <c r="B1855" s="114">
        <v>46237.0</v>
      </c>
      <c r="C1855" s="115" t="s">
        <v>985</v>
      </c>
      <c r="D1855" s="116" t="str">
        <f>VLOOKUP(C1855,'DS ST'!A:B,2,0)</f>
        <v>IAP</v>
      </c>
      <c r="E1855" s="117">
        <v>1100917.0</v>
      </c>
      <c r="F1855" s="115" t="s">
        <v>928</v>
      </c>
      <c r="G1855" s="115" t="s">
        <v>104</v>
      </c>
      <c r="H1855" s="118">
        <v>8.4</v>
      </c>
      <c r="I1855" s="118">
        <v>8.36</v>
      </c>
      <c r="J1855" s="119">
        <f t="shared" si="4"/>
        <v>0.04</v>
      </c>
      <c r="K1855" s="115" t="s">
        <v>6294</v>
      </c>
      <c r="L1855" s="121" t="str">
        <f t="shared" si="5"/>
        <v>PT16084001100917</v>
      </c>
      <c r="M1855" s="219" t="s">
        <v>6295</v>
      </c>
      <c r="N1855" s="122">
        <v>0.040000000000000924</v>
      </c>
      <c r="O1855" s="122"/>
      <c r="P1855" s="119">
        <f t="shared" si="6"/>
        <v>0</v>
      </c>
      <c r="Q1855" s="124"/>
      <c r="R1855" s="124"/>
      <c r="S1855" s="124"/>
      <c r="T1855" s="125"/>
      <c r="U1855" s="126" t="s">
        <v>697</v>
      </c>
      <c r="V1855" s="127" t="s">
        <v>492</v>
      </c>
      <c r="W1855" s="129" t="str">
        <f t="shared" si="7"/>
        <v>Hao hụt</v>
      </c>
      <c r="X1855" s="129" t="str">
        <f t="shared" si="73"/>
        <v/>
      </c>
      <c r="Y1855" s="154" t="s">
        <v>499</v>
      </c>
      <c r="Z1855" s="131" t="s">
        <v>3828</v>
      </c>
      <c r="AA1855" s="124"/>
      <c r="AB1855" s="132"/>
      <c r="AC1855" s="133"/>
      <c r="AD1855" s="134"/>
      <c r="AE1855" s="133"/>
      <c r="AF1855" s="135" t="str">
        <f t="array" ref="AF1855">xlookup($E:$E,'CLV2'!$A:$A,'CLV2'!E:E)</f>
        <v>2.VEGETABLES</v>
      </c>
      <c r="AG1855" s="135" t="str">
        <f t="shared" si="10"/>
        <v>KG</v>
      </c>
      <c r="AH1855" s="136">
        <f t="shared" si="11"/>
        <v>0.004761904762</v>
      </c>
      <c r="AI1855" s="137">
        <f t="array" ref="AI1855">XLOOKUP(E1855,'Đơn giá'!A:A,'Đơn giá'!D:D)</f>
        <v>24500</v>
      </c>
      <c r="AJ1855" s="138">
        <f t="shared" si="12"/>
        <v>980</v>
      </c>
      <c r="AK1855" s="138">
        <f t="shared" si="13"/>
        <v>980</v>
      </c>
      <c r="AL1855" s="138">
        <f t="shared" si="14"/>
        <v>0</v>
      </c>
      <c r="AM1855" s="138">
        <f t="shared" si="15"/>
        <v>0</v>
      </c>
      <c r="AN1855" s="138">
        <f t="shared" si="16"/>
        <v>0</v>
      </c>
      <c r="AO1855" s="139" t="str">
        <f t="array" ref="AO1855">XLOOKUP($D:$D,'DS ST'!$J:$J,'DS ST'!K:K)</f>
        <v>SC004524 - Trần Thanh Hiền</v>
      </c>
      <c r="AP1855" s="139" t="str">
        <f t="array" ref="AP1855">XLOOKUP($D:$D,'DS ST'!$J:$J,'DS ST'!L:L)</f>
        <v>Nguyễn Thị Cà</v>
      </c>
      <c r="AQ1855" s="139" t="str">
        <f t="array" ref="AQ1855">XLOOKUP($D:$D,'DS ST'!$J:$J,'DS ST'!M:M)</f>
        <v>HCM 019</v>
      </c>
      <c r="AR1855" s="140"/>
      <c r="AS1855" s="140"/>
      <c r="AT1855" s="135" t="str">
        <f t="array" ref="AT1855">xlookup($E:$E,'CLV2'!$A:$A,'CLV2'!$F:$F)</f>
        <v>3.FRUIT VEGGIES</v>
      </c>
      <c r="AU1855" s="135" t="str">
        <f t="array" ref="AU1855">xlookup($E:$E,'CLV2'!$A:$A,'CLV2'!$G:$G)</f>
        <v>4.Bầu, Bí, Mướp</v>
      </c>
      <c r="AV1855" s="142"/>
      <c r="AW1855" s="143"/>
      <c r="AX1855" s="144"/>
    </row>
    <row r="1856" ht="22.5" customHeight="1">
      <c r="A1856" s="113"/>
      <c r="B1856" s="114">
        <v>46237.0</v>
      </c>
      <c r="C1856" s="115" t="s">
        <v>985</v>
      </c>
      <c r="D1856" s="116" t="str">
        <f>VLOOKUP(C1856,'DS ST'!A:B,2,0)</f>
        <v>IAP</v>
      </c>
      <c r="E1856" s="117">
        <v>1101318.0</v>
      </c>
      <c r="F1856" s="115" t="s">
        <v>1036</v>
      </c>
      <c r="G1856" s="115" t="s">
        <v>104</v>
      </c>
      <c r="H1856" s="118">
        <v>4.2</v>
      </c>
      <c r="I1856" s="118">
        <v>4.1</v>
      </c>
      <c r="J1856" s="119">
        <f t="shared" si="4"/>
        <v>0.1</v>
      </c>
      <c r="K1856" s="115" t="s">
        <v>6294</v>
      </c>
      <c r="L1856" s="121" t="str">
        <f t="shared" si="5"/>
        <v>PT16084001101318</v>
      </c>
      <c r="M1856" s="219" t="s">
        <v>6295</v>
      </c>
      <c r="N1856" s="122">
        <v>0.10000000000000053</v>
      </c>
      <c r="O1856" s="122"/>
      <c r="P1856" s="119">
        <f t="shared" si="6"/>
        <v>0</v>
      </c>
      <c r="Q1856" s="124"/>
      <c r="R1856" s="124"/>
      <c r="S1856" s="124"/>
      <c r="T1856" s="125"/>
      <c r="U1856" s="126" t="s">
        <v>697</v>
      </c>
      <c r="V1856" s="127" t="s">
        <v>492</v>
      </c>
      <c r="W1856" s="129" t="str">
        <f t="shared" si="7"/>
        <v>Hao hụt</v>
      </c>
      <c r="X1856" s="129" t="str">
        <f t="shared" si="73"/>
        <v/>
      </c>
      <c r="Y1856" s="154" t="s">
        <v>499</v>
      </c>
      <c r="Z1856" s="131" t="s">
        <v>3828</v>
      </c>
      <c r="AA1856" s="124"/>
      <c r="AB1856" s="132"/>
      <c r="AC1856" s="133"/>
      <c r="AD1856" s="134"/>
      <c r="AE1856" s="133"/>
      <c r="AF1856" s="135" t="str">
        <f t="array" ref="AF1856">xlookup($E:$E,'CLV2'!$A:$A,'CLV2'!E:E)</f>
        <v>2.FRUITS</v>
      </c>
      <c r="AG1856" s="135" t="str">
        <f t="shared" si="10"/>
        <v>KG</v>
      </c>
      <c r="AH1856" s="136">
        <f t="shared" si="11"/>
        <v>0.02380952381</v>
      </c>
      <c r="AI1856" s="137">
        <f t="array" ref="AI1856">XLOOKUP(E1856,'Đơn giá'!A:A,'Đơn giá'!D:D)</f>
        <v>35000</v>
      </c>
      <c r="AJ1856" s="138">
        <f t="shared" si="12"/>
        <v>3500</v>
      </c>
      <c r="AK1856" s="138">
        <f t="shared" si="13"/>
        <v>3500</v>
      </c>
      <c r="AL1856" s="138">
        <f t="shared" si="14"/>
        <v>0</v>
      </c>
      <c r="AM1856" s="138">
        <f t="shared" si="15"/>
        <v>0</v>
      </c>
      <c r="AN1856" s="138">
        <f t="shared" si="16"/>
        <v>0</v>
      </c>
      <c r="AO1856" s="139" t="str">
        <f t="array" ref="AO1856">XLOOKUP($D:$D,'DS ST'!$J:$J,'DS ST'!K:K)</f>
        <v>SC004524 - Trần Thanh Hiền</v>
      </c>
      <c r="AP1856" s="139" t="str">
        <f t="array" ref="AP1856">XLOOKUP($D:$D,'DS ST'!$J:$J,'DS ST'!L:L)</f>
        <v>Nguyễn Thị Cà</v>
      </c>
      <c r="AQ1856" s="139" t="str">
        <f t="array" ref="AQ1856">XLOOKUP($D:$D,'DS ST'!$J:$J,'DS ST'!M:M)</f>
        <v>HCM 019</v>
      </c>
      <c r="AR1856" s="140"/>
      <c r="AS1856" s="140"/>
      <c r="AT1856" s="135" t="str">
        <f t="array" ref="AT1856">xlookup($E:$E,'CLV2'!$A:$A,'CLV2'!$F:$F)</f>
        <v>3.LOCAL FRUITS</v>
      </c>
      <c r="AU1856" s="135" t="str">
        <f t="array" ref="AU1856">xlookup($E:$E,'CLV2'!$A:$A,'CLV2'!$G:$G)</f>
        <v>4.Mận Roi</v>
      </c>
      <c r="AV1856" s="142"/>
      <c r="AW1856" s="143"/>
      <c r="AX1856" s="144"/>
    </row>
    <row r="1857" ht="22.5" customHeight="1">
      <c r="A1857" s="113"/>
      <c r="B1857" s="114">
        <v>46237.0</v>
      </c>
      <c r="C1857" s="115" t="s">
        <v>985</v>
      </c>
      <c r="D1857" s="116" t="str">
        <f>VLOOKUP(C1857,'DS ST'!A:B,2,0)</f>
        <v>IAP</v>
      </c>
      <c r="E1857" s="117">
        <v>1101366.0</v>
      </c>
      <c r="F1857" s="115" t="s">
        <v>1804</v>
      </c>
      <c r="G1857" s="115" t="s">
        <v>104</v>
      </c>
      <c r="H1857" s="118">
        <v>8.0</v>
      </c>
      <c r="I1857" s="118">
        <v>7.84</v>
      </c>
      <c r="J1857" s="119">
        <f t="shared" si="4"/>
        <v>0.16</v>
      </c>
      <c r="K1857" s="115" t="s">
        <v>6294</v>
      </c>
      <c r="L1857" s="121" t="str">
        <f t="shared" si="5"/>
        <v>PT16084001101366</v>
      </c>
      <c r="M1857" s="219" t="s">
        <v>6295</v>
      </c>
      <c r="N1857" s="122">
        <v>0.16000000000000014</v>
      </c>
      <c r="O1857" s="122"/>
      <c r="P1857" s="119">
        <f t="shared" si="6"/>
        <v>0</v>
      </c>
      <c r="Q1857" s="124"/>
      <c r="R1857" s="124"/>
      <c r="S1857" s="124"/>
      <c r="T1857" s="125"/>
      <c r="U1857" s="126" t="s">
        <v>697</v>
      </c>
      <c r="V1857" s="127" t="s">
        <v>492</v>
      </c>
      <c r="W1857" s="129" t="str">
        <f t="shared" si="7"/>
        <v>Hao hụt</v>
      </c>
      <c r="X1857" s="129" t="str">
        <f t="shared" si="73"/>
        <v/>
      </c>
      <c r="Y1857" s="154" t="s">
        <v>499</v>
      </c>
      <c r="Z1857" s="131" t="s">
        <v>3828</v>
      </c>
      <c r="AA1857" s="124"/>
      <c r="AB1857" s="132"/>
      <c r="AC1857" s="133"/>
      <c r="AD1857" s="134"/>
      <c r="AE1857" s="133"/>
      <c r="AF1857" s="135" t="str">
        <f t="array" ref="AF1857">xlookup($E:$E,'CLV2'!$A:$A,'CLV2'!E:E)</f>
        <v>2.VEGETABLES</v>
      </c>
      <c r="AG1857" s="135" t="str">
        <f t="shared" si="10"/>
        <v>KG</v>
      </c>
      <c r="AH1857" s="136">
        <f t="shared" si="11"/>
        <v>0.02</v>
      </c>
      <c r="AI1857" s="137">
        <f t="array" ref="AI1857">XLOOKUP(E1857,'Đơn giá'!A:A,'Đơn giá'!D:D)</f>
        <v>55000</v>
      </c>
      <c r="AJ1857" s="138">
        <f t="shared" si="12"/>
        <v>8800</v>
      </c>
      <c r="AK1857" s="138">
        <f t="shared" si="13"/>
        <v>8800</v>
      </c>
      <c r="AL1857" s="138">
        <f t="shared" si="14"/>
        <v>0</v>
      </c>
      <c r="AM1857" s="138">
        <f t="shared" si="15"/>
        <v>0</v>
      </c>
      <c r="AN1857" s="138">
        <f t="shared" si="16"/>
        <v>0</v>
      </c>
      <c r="AO1857" s="139" t="str">
        <f t="array" ref="AO1857">XLOOKUP($D:$D,'DS ST'!$J:$J,'DS ST'!K:K)</f>
        <v>SC004524 - Trần Thanh Hiền</v>
      </c>
      <c r="AP1857" s="139" t="str">
        <f t="array" ref="AP1857">XLOOKUP($D:$D,'DS ST'!$J:$J,'DS ST'!L:L)</f>
        <v>Nguyễn Thị Cà</v>
      </c>
      <c r="AQ1857" s="139" t="str">
        <f t="array" ref="AQ1857">XLOOKUP($D:$D,'DS ST'!$J:$J,'DS ST'!M:M)</f>
        <v>HCM 019</v>
      </c>
      <c r="AR1857" s="140"/>
      <c r="AS1857" s="140"/>
      <c r="AT1857" s="135" t="str">
        <f t="array" ref="AT1857">xlookup($E:$E,'CLV2'!$A:$A,'CLV2'!$F:$F)</f>
        <v>3.LEAFY VEGGIES</v>
      </c>
      <c r="AU1857" s="135" t="str">
        <f t="array" ref="AU1857">xlookup($E:$E,'CLV2'!$A:$A,'CLV2'!$G:$G)</f>
        <v>4.Rau Ăn Bông</v>
      </c>
      <c r="AV1857" s="142"/>
      <c r="AW1857" s="143"/>
      <c r="AX1857" s="144"/>
    </row>
    <row r="1858" ht="22.5" customHeight="1">
      <c r="A1858" s="113"/>
      <c r="B1858" s="114">
        <v>46237.0</v>
      </c>
      <c r="C1858" s="115" t="s">
        <v>985</v>
      </c>
      <c r="D1858" s="116" t="str">
        <f>VLOOKUP(C1858,'DS ST'!A:B,2,0)</f>
        <v>IAP</v>
      </c>
      <c r="E1858" s="117">
        <v>1101592.0</v>
      </c>
      <c r="F1858" s="115" t="s">
        <v>1161</v>
      </c>
      <c r="G1858" s="115" t="s">
        <v>104</v>
      </c>
      <c r="H1858" s="118">
        <v>9.4</v>
      </c>
      <c r="I1858" s="118">
        <v>9.28</v>
      </c>
      <c r="J1858" s="119">
        <f t="shared" si="4"/>
        <v>0.12</v>
      </c>
      <c r="K1858" s="115" t="s">
        <v>6294</v>
      </c>
      <c r="L1858" s="121" t="str">
        <f t="shared" si="5"/>
        <v>PT16084001101592</v>
      </c>
      <c r="M1858" s="219" t="s">
        <v>6295</v>
      </c>
      <c r="N1858" s="122">
        <v>0.120000000000001</v>
      </c>
      <c r="O1858" s="122"/>
      <c r="P1858" s="119">
        <f t="shared" si="6"/>
        <v>0</v>
      </c>
      <c r="Q1858" s="124"/>
      <c r="R1858" s="124"/>
      <c r="S1858" s="124"/>
      <c r="T1858" s="125"/>
      <c r="U1858" s="126" t="s">
        <v>697</v>
      </c>
      <c r="V1858" s="127" t="s">
        <v>492</v>
      </c>
      <c r="W1858" s="129" t="str">
        <f t="shared" si="7"/>
        <v>Hao hụt</v>
      </c>
      <c r="X1858" s="129" t="str">
        <f t="shared" si="73"/>
        <v/>
      </c>
      <c r="Y1858" s="154" t="s">
        <v>499</v>
      </c>
      <c r="Z1858" s="131" t="s">
        <v>3828</v>
      </c>
      <c r="AA1858" s="124"/>
      <c r="AB1858" s="132"/>
      <c r="AC1858" s="133"/>
      <c r="AD1858" s="134"/>
      <c r="AE1858" s="133"/>
      <c r="AF1858" s="135" t="str">
        <f t="array" ref="AF1858">xlookup($E:$E,'CLV2'!$A:$A,'CLV2'!E:E)</f>
        <v>2.FRUITS</v>
      </c>
      <c r="AG1858" s="135" t="str">
        <f t="shared" si="10"/>
        <v>KG</v>
      </c>
      <c r="AH1858" s="136">
        <f t="shared" si="11"/>
        <v>0.01276595745</v>
      </c>
      <c r="AI1858" s="137">
        <f t="array" ref="AI1858">XLOOKUP(E1858,'Đơn giá'!A:A,'Đơn giá'!D:D)</f>
        <v>73000</v>
      </c>
      <c r="AJ1858" s="138">
        <f t="shared" si="12"/>
        <v>8760</v>
      </c>
      <c r="AK1858" s="138">
        <f t="shared" si="13"/>
        <v>8760</v>
      </c>
      <c r="AL1858" s="138">
        <f t="shared" si="14"/>
        <v>0</v>
      </c>
      <c r="AM1858" s="138">
        <f t="shared" si="15"/>
        <v>0</v>
      </c>
      <c r="AN1858" s="138">
        <f t="shared" si="16"/>
        <v>0</v>
      </c>
      <c r="AO1858" s="139" t="str">
        <f t="array" ref="AO1858">XLOOKUP($D:$D,'DS ST'!$J:$J,'DS ST'!K:K)</f>
        <v>SC004524 - Trần Thanh Hiền</v>
      </c>
      <c r="AP1858" s="139" t="str">
        <f t="array" ref="AP1858">XLOOKUP($D:$D,'DS ST'!$J:$J,'DS ST'!L:L)</f>
        <v>Nguyễn Thị Cà</v>
      </c>
      <c r="AQ1858" s="139" t="str">
        <f t="array" ref="AQ1858">XLOOKUP($D:$D,'DS ST'!$J:$J,'DS ST'!M:M)</f>
        <v>HCM 019</v>
      </c>
      <c r="AR1858" s="140"/>
      <c r="AS1858" s="140"/>
      <c r="AT1858" s="135" t="str">
        <f t="array" ref="AT1858">xlookup($E:$E,'CLV2'!$A:$A,'CLV2'!$F:$F)</f>
        <v>3.LOCAL FRUITS</v>
      </c>
      <c r="AU1858" s="135" t="str">
        <f t="array" ref="AU1858">xlookup($E:$E,'CLV2'!$A:$A,'CLV2'!$G:$G)</f>
        <v>4.Sầu Riêng</v>
      </c>
      <c r="AV1858" s="142"/>
      <c r="AW1858" s="143"/>
      <c r="AX1858" s="144"/>
    </row>
    <row r="1859" ht="22.5" customHeight="1">
      <c r="A1859" s="113"/>
      <c r="B1859" s="114">
        <v>46237.0</v>
      </c>
      <c r="C1859" s="115" t="s">
        <v>985</v>
      </c>
      <c r="D1859" s="116" t="str">
        <f>VLOOKUP(C1859,'DS ST'!A:B,2,0)</f>
        <v>IAP</v>
      </c>
      <c r="E1859" s="117">
        <v>1101991.0</v>
      </c>
      <c r="F1859" s="115" t="s">
        <v>5261</v>
      </c>
      <c r="G1859" s="115" t="s">
        <v>104</v>
      </c>
      <c r="H1859" s="118">
        <v>4.1</v>
      </c>
      <c r="I1859" s="118">
        <v>4.0</v>
      </c>
      <c r="J1859" s="119">
        <f t="shared" si="4"/>
        <v>0.1</v>
      </c>
      <c r="K1859" s="115" t="s">
        <v>6294</v>
      </c>
      <c r="L1859" s="121" t="str">
        <f t="shared" si="5"/>
        <v>PT16084001101991</v>
      </c>
      <c r="M1859" s="219" t="s">
        <v>6295</v>
      </c>
      <c r="N1859" s="122">
        <v>0.09999999999999964</v>
      </c>
      <c r="O1859" s="122"/>
      <c r="P1859" s="119">
        <f t="shared" si="6"/>
        <v>0</v>
      </c>
      <c r="Q1859" s="124"/>
      <c r="R1859" s="124"/>
      <c r="S1859" s="124"/>
      <c r="T1859" s="125"/>
      <c r="U1859" s="126" t="s">
        <v>697</v>
      </c>
      <c r="V1859" s="127" t="s">
        <v>492</v>
      </c>
      <c r="W1859" s="129" t="str">
        <f t="shared" si="7"/>
        <v>Hao hụt</v>
      </c>
      <c r="X1859" s="129" t="str">
        <f t="shared" si="73"/>
        <v/>
      </c>
      <c r="Y1859" s="154" t="s">
        <v>499</v>
      </c>
      <c r="Z1859" s="131" t="s">
        <v>3828</v>
      </c>
      <c r="AA1859" s="124"/>
      <c r="AB1859" s="132"/>
      <c r="AC1859" s="133"/>
      <c r="AD1859" s="134"/>
      <c r="AE1859" s="133"/>
      <c r="AF1859" s="135" t="str">
        <f t="array" ref="AF1859">xlookup($E:$E,'CLV2'!$A:$A,'CLV2'!E:E)</f>
        <v>2.FRUITS</v>
      </c>
      <c r="AG1859" s="135" t="str">
        <f t="shared" si="10"/>
        <v>KG</v>
      </c>
      <c r="AH1859" s="136">
        <f t="shared" si="11"/>
        <v>0.0243902439</v>
      </c>
      <c r="AI1859" s="137" t="str">
        <f t="array" ref="AI1859">XLOOKUP(E1859,'Đơn giá'!A:A,'Đơn giá'!D:D)</f>
        <v>#N/A</v>
      </c>
      <c r="AJ1859" s="138" t="str">
        <f t="shared" si="12"/>
        <v>#N/A</v>
      </c>
      <c r="AK1859" s="138" t="str">
        <f t="shared" si="13"/>
        <v>#N/A</v>
      </c>
      <c r="AL1859" s="138">
        <f t="shared" si="14"/>
        <v>0</v>
      </c>
      <c r="AM1859" s="138" t="str">
        <f t="shared" si="15"/>
        <v>#N/A</v>
      </c>
      <c r="AN1859" s="138">
        <f t="shared" si="16"/>
        <v>0</v>
      </c>
      <c r="AO1859" s="139" t="str">
        <f t="array" ref="AO1859">XLOOKUP($D:$D,'DS ST'!$J:$J,'DS ST'!K:K)</f>
        <v>SC004524 - Trần Thanh Hiền</v>
      </c>
      <c r="AP1859" s="139" t="str">
        <f t="array" ref="AP1859">XLOOKUP($D:$D,'DS ST'!$J:$J,'DS ST'!L:L)</f>
        <v>Nguyễn Thị Cà</v>
      </c>
      <c r="AQ1859" s="139" t="str">
        <f t="array" ref="AQ1859">XLOOKUP($D:$D,'DS ST'!$J:$J,'DS ST'!M:M)</f>
        <v>HCM 019</v>
      </c>
      <c r="AR1859" s="140"/>
      <c r="AS1859" s="140"/>
      <c r="AT1859" s="135" t="str">
        <f t="array" ref="AT1859">xlookup($E:$E,'CLV2'!$A:$A,'CLV2'!$F:$F)</f>
        <v>3.LOCAL FRUITS</v>
      </c>
      <c r="AU1859" s="135" t="str">
        <f t="array" ref="AU1859">xlookup($E:$E,'CLV2'!$A:$A,'CLV2'!$G:$G)</f>
        <v>4.Trái Cây Đa Dạng</v>
      </c>
      <c r="AV1859" s="142"/>
      <c r="AW1859" s="143"/>
      <c r="AX1859" s="144"/>
    </row>
    <row r="1860" ht="22.5" customHeight="1">
      <c r="A1860" s="113"/>
      <c r="B1860" s="114">
        <v>46237.0</v>
      </c>
      <c r="C1860" s="115" t="s">
        <v>989</v>
      </c>
      <c r="D1860" s="116" t="str">
        <f>VLOOKUP(C1860,'DS ST'!A:B,2,0)</f>
        <v>JKD</v>
      </c>
      <c r="E1860" s="117">
        <v>10356.0</v>
      </c>
      <c r="F1860" s="115" t="s">
        <v>5377</v>
      </c>
      <c r="G1860" s="115" t="s">
        <v>29</v>
      </c>
      <c r="H1860" s="118">
        <v>12.0</v>
      </c>
      <c r="I1860" s="118">
        <v>8.0</v>
      </c>
      <c r="J1860" s="119">
        <f t="shared" si="4"/>
        <v>4</v>
      </c>
      <c r="K1860" s="115" t="s">
        <v>6296</v>
      </c>
      <c r="L1860" s="121" t="str">
        <f t="shared" si="5"/>
        <v>PT160839910356</v>
      </c>
      <c r="M1860" s="219" t="s">
        <v>6297</v>
      </c>
      <c r="N1860" s="122"/>
      <c r="O1860" s="122"/>
      <c r="P1860" s="119">
        <f t="shared" si="6"/>
        <v>4</v>
      </c>
      <c r="Q1860" s="124"/>
      <c r="R1860" s="124"/>
      <c r="S1860" s="124"/>
      <c r="T1860" s="125"/>
      <c r="U1860" s="126" t="s">
        <v>697</v>
      </c>
      <c r="V1860" s="127" t="s">
        <v>1500</v>
      </c>
      <c r="W1860" s="129" t="str">
        <f t="shared" si="7"/>
        <v/>
      </c>
      <c r="X1860" s="129" t="str">
        <f t="shared" si="73"/>
        <v/>
      </c>
      <c r="Y1860" s="130" t="str">
        <f t="shared" ref="Y1860:Y1862" si="116">IF(N(P1860)&lt;=0,"",IF(OR(T1860="Hình KDB",T1860="Hình tele",ISNUMBER(SEARCH("Hình KDB",T1860)),ISNUMBER(SEARCH("Hình tele",T1860)),ISNUMBER(SEARCH("sai code",T1860)),ISNUMBER(SEARCH("Thiếu kiện",U1860))),"Kho rau",IF(AND(T1860&lt;&gt;"Hình KDB",T1860&lt;&gt;"Hình tele"),"Chưa xác định",IF(N(O1860)&gt;0,IF(OR(T1860="Hình KDB",T1860="Hình tele",ISNUMBER(SEARCH("Hình KDB",T1860)),ISNUMBER(SEARCH("Hình tele",T1860)),ISNUMBER(SEARCH("sai code",T1860)),ISNUMBER(SEARCH("Thiếu kiện",U1860))),"Kho rau","Chưa xác định"),IF(OR(T1860="Hình KDB",T1860="Hình tele",ISNUMBER(SEARCH("Hình KDB",T1860)),ISNUMBER(SEARCH("Hình tele",T1860)),ISNUMBER(SEARCH("sai code",T1860)),ISNUMBER(SEARCH("Thiếu kiện",U1860))),"Kho rau",IF(V1860="Chưa xác định","Chưa xác định",IF(OR(V1860="DC giao thiếu",V1860="TX giao thiếu kiện",V1860="Hàng không đạt CL"),"Kho rau","")))))))</f>
        <v>Chưa xác định</v>
      </c>
      <c r="Z1860" s="131" t="s">
        <v>3828</v>
      </c>
      <c r="AA1860" s="124"/>
      <c r="AB1860" s="132"/>
      <c r="AC1860" s="133"/>
      <c r="AD1860" s="134"/>
      <c r="AE1860" s="133"/>
      <c r="AF1860" s="135" t="str">
        <f t="array" ref="AF1860">xlookup($E:$E,'CLV2'!$A:$A,'CLV2'!E:E)</f>
        <v>2.VEGETABLES</v>
      </c>
      <c r="AG1860" s="135" t="str">
        <f t="shared" si="10"/>
        <v>Pack</v>
      </c>
      <c r="AH1860" s="136">
        <f t="shared" si="11"/>
        <v>0.3333333333</v>
      </c>
      <c r="AI1860" s="137">
        <f t="array" ref="AI1860">XLOOKUP(E1860,'Đơn giá'!A:A,'Đơn giá'!D:D)</f>
        <v>9603</v>
      </c>
      <c r="AJ1860" s="138">
        <f t="shared" si="12"/>
        <v>38412</v>
      </c>
      <c r="AK1860" s="138">
        <f t="shared" si="13"/>
        <v>0</v>
      </c>
      <c r="AL1860" s="138">
        <f t="shared" si="14"/>
        <v>0</v>
      </c>
      <c r="AM1860" s="138">
        <f t="shared" si="15"/>
        <v>0</v>
      </c>
      <c r="AN1860" s="138">
        <f t="shared" si="16"/>
        <v>38412</v>
      </c>
      <c r="AO1860" s="139" t="str">
        <f t="array" ref="AO1860">XLOOKUP($D:$D,'DS ST'!$J:$J,'DS ST'!K:K)</f>
        <v>SC002130 - Nguyễn Văn Lâm</v>
      </c>
      <c r="AP1860" s="139" t="str">
        <f t="array" ref="AP1860">XLOOKUP($D:$D,'DS ST'!$J:$J,'DS ST'!L:L)</f>
        <v>Nguyễn Thị Cà</v>
      </c>
      <c r="AQ1860" s="139" t="str">
        <f t="array" ref="AQ1860">XLOOKUP($D:$D,'DS ST'!$J:$J,'DS ST'!M:M)</f>
        <v>HCM 007</v>
      </c>
      <c r="AR1860" s="140"/>
      <c r="AS1860" s="140"/>
      <c r="AT1860" s="135" t="str">
        <f t="array" ref="AT1860">xlookup($E:$E,'CLV2'!$A:$A,'CLV2'!$F:$F)</f>
        <v>3.LETTUCE, SNACKABLES</v>
      </c>
      <c r="AU1860" s="135" t="str">
        <f t="array" ref="AU1860">xlookup($E:$E,'CLV2'!$A:$A,'CLV2'!$G:$G)</f>
        <v>4.Xà Lách Nguyên Cây</v>
      </c>
      <c r="AV1860" s="142"/>
      <c r="AW1860" s="143"/>
      <c r="AX1860" s="144"/>
    </row>
    <row r="1861" ht="22.5" customHeight="1">
      <c r="A1861" s="113"/>
      <c r="B1861" s="114">
        <v>46237.0</v>
      </c>
      <c r="C1861" s="115" t="s">
        <v>989</v>
      </c>
      <c r="D1861" s="116" t="str">
        <f>VLOOKUP(C1861,'DS ST'!A:B,2,0)</f>
        <v>JKD</v>
      </c>
      <c r="E1861" s="117">
        <v>11130.0</v>
      </c>
      <c r="F1861" s="115" t="s">
        <v>5415</v>
      </c>
      <c r="G1861" s="115" t="s">
        <v>23</v>
      </c>
      <c r="H1861" s="118">
        <v>5.0</v>
      </c>
      <c r="I1861" s="118">
        <v>0.0</v>
      </c>
      <c r="J1861" s="119">
        <f t="shared" si="4"/>
        <v>5</v>
      </c>
      <c r="K1861" s="115" t="s">
        <v>6296</v>
      </c>
      <c r="L1861" s="121" t="str">
        <f t="shared" si="5"/>
        <v>PT160839911130</v>
      </c>
      <c r="M1861" s="219" t="s">
        <v>6297</v>
      </c>
      <c r="N1861" s="122"/>
      <c r="O1861" s="122"/>
      <c r="P1861" s="119">
        <f t="shared" si="6"/>
        <v>5</v>
      </c>
      <c r="Q1861" s="124"/>
      <c r="R1861" s="124"/>
      <c r="S1861" s="124"/>
      <c r="T1861" s="125"/>
      <c r="U1861" s="126" t="s">
        <v>697</v>
      </c>
      <c r="V1861" s="127" t="s">
        <v>1500</v>
      </c>
      <c r="W1861" s="129" t="str">
        <f t="shared" si="7"/>
        <v/>
      </c>
      <c r="X1861" s="129" t="str">
        <f t="shared" si="73"/>
        <v/>
      </c>
      <c r="Y1861" s="130" t="str">
        <f t="shared" si="116"/>
        <v>Chưa xác định</v>
      </c>
      <c r="Z1861" s="131" t="s">
        <v>3828</v>
      </c>
      <c r="AA1861" s="124"/>
      <c r="AB1861" s="132"/>
      <c r="AC1861" s="133"/>
      <c r="AD1861" s="134"/>
      <c r="AE1861" s="133"/>
      <c r="AF1861" s="135" t="str">
        <f t="array" ref="AF1861">xlookup($E:$E,'CLV2'!$A:$A,'CLV2'!E:E)</f>
        <v>2.VEGETABLES</v>
      </c>
      <c r="AG1861" s="135" t="str">
        <f t="shared" si="10"/>
        <v>Pack</v>
      </c>
      <c r="AH1861" s="136">
        <f t="shared" si="11"/>
        <v>1</v>
      </c>
      <c r="AI1861" s="137">
        <f t="array" ref="AI1861">XLOOKUP(E1861,'Đơn giá'!A:A,'Đơn giá'!D:D)</f>
        <v>13000</v>
      </c>
      <c r="AJ1861" s="138">
        <f t="shared" si="12"/>
        <v>65000</v>
      </c>
      <c r="AK1861" s="138">
        <f t="shared" si="13"/>
        <v>0</v>
      </c>
      <c r="AL1861" s="138">
        <f t="shared" si="14"/>
        <v>0</v>
      </c>
      <c r="AM1861" s="138">
        <f t="shared" si="15"/>
        <v>0</v>
      </c>
      <c r="AN1861" s="138">
        <f t="shared" si="16"/>
        <v>65000</v>
      </c>
      <c r="AO1861" s="139" t="str">
        <f t="array" ref="AO1861">XLOOKUP($D:$D,'DS ST'!$J:$J,'DS ST'!K:K)</f>
        <v>SC002130 - Nguyễn Văn Lâm</v>
      </c>
      <c r="AP1861" s="139" t="str">
        <f t="array" ref="AP1861">XLOOKUP($D:$D,'DS ST'!$J:$J,'DS ST'!L:L)</f>
        <v>Nguyễn Thị Cà</v>
      </c>
      <c r="AQ1861" s="139" t="str">
        <f t="array" ref="AQ1861">XLOOKUP($D:$D,'DS ST'!$J:$J,'DS ST'!M:M)</f>
        <v>HCM 007</v>
      </c>
      <c r="AR1861" s="140"/>
      <c r="AS1861" s="140"/>
      <c r="AT1861" s="135" t="str">
        <f t="array" ref="AT1861">xlookup($E:$E,'CLV2'!$A:$A,'CLV2'!$F:$F)</f>
        <v>3.FRUIT VEGGIES</v>
      </c>
      <c r="AU1861" s="135" t="str">
        <f t="array" ref="AU1861">xlookup($E:$E,'CLV2'!$A:$A,'CLV2'!$G:$G)</f>
        <v>4.Bầu, Bí, Mướp</v>
      </c>
      <c r="AV1861" s="142"/>
      <c r="AW1861" s="143"/>
      <c r="AX1861" s="144"/>
    </row>
    <row r="1862" ht="22.5" customHeight="1">
      <c r="A1862" s="113"/>
      <c r="B1862" s="114">
        <v>46237.0</v>
      </c>
      <c r="C1862" s="115" t="s">
        <v>989</v>
      </c>
      <c r="D1862" s="116" t="str">
        <f>VLOOKUP(C1862,'DS ST'!A:B,2,0)</f>
        <v>JKD</v>
      </c>
      <c r="E1862" s="117">
        <v>11663.0</v>
      </c>
      <c r="F1862" s="115" t="s">
        <v>2658</v>
      </c>
      <c r="G1862" s="115" t="s">
        <v>29</v>
      </c>
      <c r="H1862" s="118">
        <v>2.0</v>
      </c>
      <c r="I1862" s="118">
        <v>1.0</v>
      </c>
      <c r="J1862" s="119">
        <f t="shared" si="4"/>
        <v>1</v>
      </c>
      <c r="K1862" s="115" t="s">
        <v>6296</v>
      </c>
      <c r="L1862" s="121" t="str">
        <f t="shared" si="5"/>
        <v>PT160839911663</v>
      </c>
      <c r="M1862" s="219" t="s">
        <v>6297</v>
      </c>
      <c r="N1862" s="122"/>
      <c r="O1862" s="122"/>
      <c r="P1862" s="119">
        <f t="shared" si="6"/>
        <v>1</v>
      </c>
      <c r="Q1862" s="124"/>
      <c r="R1862" s="124"/>
      <c r="S1862" s="124"/>
      <c r="T1862" s="125"/>
      <c r="U1862" s="126" t="s">
        <v>697</v>
      </c>
      <c r="V1862" s="127" t="s">
        <v>1500</v>
      </c>
      <c r="W1862" s="129" t="str">
        <f t="shared" si="7"/>
        <v/>
      </c>
      <c r="X1862" s="129" t="str">
        <f t="shared" si="73"/>
        <v/>
      </c>
      <c r="Y1862" s="130" t="str">
        <f t="shared" si="116"/>
        <v>Chưa xác định</v>
      </c>
      <c r="Z1862" s="131" t="s">
        <v>3828</v>
      </c>
      <c r="AA1862" s="124"/>
      <c r="AB1862" s="132"/>
      <c r="AC1862" s="133"/>
      <c r="AD1862" s="134"/>
      <c r="AE1862" s="133"/>
      <c r="AF1862" s="135" t="str">
        <f t="array" ref="AF1862">xlookup($E:$E,'CLV2'!$A:$A,'CLV2'!E:E)</f>
        <v>2.VEGETABLES</v>
      </c>
      <c r="AG1862" s="135" t="str">
        <f t="shared" si="10"/>
        <v>Pack</v>
      </c>
      <c r="AH1862" s="136">
        <f t="shared" si="11"/>
        <v>0.5</v>
      </c>
      <c r="AI1862" s="137">
        <f t="array" ref="AI1862">XLOOKUP(E1862,'Đơn giá'!A:A,'Đơn giá'!D:D)</f>
        <v>4000</v>
      </c>
      <c r="AJ1862" s="138">
        <f t="shared" si="12"/>
        <v>4000</v>
      </c>
      <c r="AK1862" s="138">
        <f t="shared" si="13"/>
        <v>0</v>
      </c>
      <c r="AL1862" s="138">
        <f t="shared" si="14"/>
        <v>0</v>
      </c>
      <c r="AM1862" s="138">
        <f t="shared" si="15"/>
        <v>0</v>
      </c>
      <c r="AN1862" s="138">
        <f t="shared" si="16"/>
        <v>4000</v>
      </c>
      <c r="AO1862" s="139" t="str">
        <f t="array" ref="AO1862">XLOOKUP($D:$D,'DS ST'!$J:$J,'DS ST'!K:K)</f>
        <v>SC002130 - Nguyễn Văn Lâm</v>
      </c>
      <c r="AP1862" s="139" t="str">
        <f t="array" ref="AP1862">XLOOKUP($D:$D,'DS ST'!$J:$J,'DS ST'!L:L)</f>
        <v>Nguyễn Thị Cà</v>
      </c>
      <c r="AQ1862" s="139" t="str">
        <f t="array" ref="AQ1862">XLOOKUP($D:$D,'DS ST'!$J:$J,'DS ST'!M:M)</f>
        <v>HCM 007</v>
      </c>
      <c r="AR1862" s="140"/>
      <c r="AS1862" s="140"/>
      <c r="AT1862" s="135" t="str">
        <f t="array" ref="AT1862">xlookup($E:$E,'CLV2'!$A:$A,'CLV2'!$F:$F)</f>
        <v>3.HERBS</v>
      </c>
      <c r="AU1862" s="135" t="str">
        <f t="array" ref="AU1862">xlookup($E:$E,'CLV2'!$A:$A,'CLV2'!$G:$G)</f>
        <v>4.Rau Thơm, Rau Nêm</v>
      </c>
      <c r="AV1862" s="142"/>
      <c r="AW1862" s="143"/>
      <c r="AX1862" s="144"/>
    </row>
    <row r="1863" ht="22.5" customHeight="1">
      <c r="A1863" s="113"/>
      <c r="B1863" s="114">
        <v>46237.0</v>
      </c>
      <c r="C1863" s="115" t="s">
        <v>989</v>
      </c>
      <c r="D1863" s="116" t="str">
        <f>VLOOKUP(C1863,'DS ST'!A:B,2,0)</f>
        <v>JKD</v>
      </c>
      <c r="E1863" s="117">
        <v>1101079.0</v>
      </c>
      <c r="F1863" s="115" t="s">
        <v>2047</v>
      </c>
      <c r="G1863" s="115" t="s">
        <v>104</v>
      </c>
      <c r="H1863" s="118">
        <v>3.1</v>
      </c>
      <c r="I1863" s="118">
        <v>3.06</v>
      </c>
      <c r="J1863" s="119">
        <f t="shared" si="4"/>
        <v>0.04</v>
      </c>
      <c r="K1863" s="115" t="s">
        <v>6296</v>
      </c>
      <c r="L1863" s="121" t="str">
        <f t="shared" si="5"/>
        <v>PT16083991101079</v>
      </c>
      <c r="M1863" s="219" t="s">
        <v>6297</v>
      </c>
      <c r="N1863" s="122">
        <v>0.040000000000000036</v>
      </c>
      <c r="O1863" s="122"/>
      <c r="P1863" s="119">
        <f t="shared" si="6"/>
        <v>0</v>
      </c>
      <c r="Q1863" s="124"/>
      <c r="R1863" s="124"/>
      <c r="S1863" s="124"/>
      <c r="T1863" s="125"/>
      <c r="U1863" s="126" t="s">
        <v>697</v>
      </c>
      <c r="V1863" s="127" t="s">
        <v>492</v>
      </c>
      <c r="W1863" s="129" t="str">
        <f t="shared" si="7"/>
        <v>Hao hụt</v>
      </c>
      <c r="X1863" s="129" t="str">
        <f t="shared" si="73"/>
        <v/>
      </c>
      <c r="Y1863" s="154" t="s">
        <v>499</v>
      </c>
      <c r="Z1863" s="131" t="s">
        <v>3828</v>
      </c>
      <c r="AA1863" s="124"/>
      <c r="AB1863" s="132"/>
      <c r="AC1863" s="133"/>
      <c r="AD1863" s="134"/>
      <c r="AE1863" s="133"/>
      <c r="AF1863" s="135" t="str">
        <f t="array" ref="AF1863">xlookup($E:$E,'CLV2'!$A:$A,'CLV2'!E:E)</f>
        <v>2.FRUITS</v>
      </c>
      <c r="AG1863" s="135" t="str">
        <f t="shared" si="10"/>
        <v>KG</v>
      </c>
      <c r="AH1863" s="136">
        <f t="shared" si="11"/>
        <v>0.01290322581</v>
      </c>
      <c r="AI1863" s="137">
        <f t="array" ref="AI1863">XLOOKUP(E1863,'Đơn giá'!A:A,'Đơn giá'!D:D)</f>
        <v>69416</v>
      </c>
      <c r="AJ1863" s="138">
        <f t="shared" si="12"/>
        <v>2776.64</v>
      </c>
      <c r="AK1863" s="138">
        <f t="shared" si="13"/>
        <v>2776.64</v>
      </c>
      <c r="AL1863" s="138">
        <f t="shared" si="14"/>
        <v>0</v>
      </c>
      <c r="AM1863" s="138">
        <f t="shared" si="15"/>
        <v>0</v>
      </c>
      <c r="AN1863" s="138">
        <f t="shared" si="16"/>
        <v>0</v>
      </c>
      <c r="AO1863" s="139" t="str">
        <f t="array" ref="AO1863">XLOOKUP($D:$D,'DS ST'!$J:$J,'DS ST'!K:K)</f>
        <v>SC002130 - Nguyễn Văn Lâm</v>
      </c>
      <c r="AP1863" s="139" t="str">
        <f t="array" ref="AP1863">XLOOKUP($D:$D,'DS ST'!$J:$J,'DS ST'!L:L)</f>
        <v>Nguyễn Thị Cà</v>
      </c>
      <c r="AQ1863" s="139" t="str">
        <f t="array" ref="AQ1863">XLOOKUP($D:$D,'DS ST'!$J:$J,'DS ST'!M:M)</f>
        <v>HCM 007</v>
      </c>
      <c r="AR1863" s="140"/>
      <c r="AS1863" s="140"/>
      <c r="AT1863" s="135" t="str">
        <f t="array" ref="AT1863">xlookup($E:$E,'CLV2'!$A:$A,'CLV2'!$F:$F)</f>
        <v>3.LOCAL FRUITS</v>
      </c>
      <c r="AU1863" s="135" t="str">
        <f t="array" ref="AU1863">xlookup($E:$E,'CLV2'!$A:$A,'CLV2'!$G:$G)</f>
        <v>4.Bơ</v>
      </c>
      <c r="AV1863" s="142"/>
      <c r="AW1863" s="143"/>
      <c r="AX1863" s="144"/>
    </row>
    <row r="1864" ht="22.5" customHeight="1">
      <c r="A1864" s="113"/>
      <c r="B1864" s="114">
        <v>46237.0</v>
      </c>
      <c r="C1864" s="115" t="s">
        <v>989</v>
      </c>
      <c r="D1864" s="116" t="str">
        <f>VLOOKUP(C1864,'DS ST'!A:B,2,0)</f>
        <v>JKD</v>
      </c>
      <c r="E1864" s="117">
        <v>1101318.0</v>
      </c>
      <c r="F1864" s="115" t="s">
        <v>1036</v>
      </c>
      <c r="G1864" s="115" t="s">
        <v>104</v>
      </c>
      <c r="H1864" s="118">
        <v>4.1</v>
      </c>
      <c r="I1864" s="118">
        <v>4.08</v>
      </c>
      <c r="J1864" s="119">
        <f t="shared" si="4"/>
        <v>0.02</v>
      </c>
      <c r="K1864" s="115" t="s">
        <v>6296</v>
      </c>
      <c r="L1864" s="121" t="str">
        <f t="shared" si="5"/>
        <v>PT16083991101318</v>
      </c>
      <c r="M1864" s="219" t="s">
        <v>6297</v>
      </c>
      <c r="N1864" s="122">
        <v>0.019999999999999574</v>
      </c>
      <c r="O1864" s="122"/>
      <c r="P1864" s="119">
        <f t="shared" si="6"/>
        <v>0</v>
      </c>
      <c r="Q1864" s="124"/>
      <c r="R1864" s="124"/>
      <c r="S1864" s="124"/>
      <c r="T1864" s="125"/>
      <c r="U1864" s="126" t="s">
        <v>697</v>
      </c>
      <c r="V1864" s="127" t="s">
        <v>492</v>
      </c>
      <c r="W1864" s="129" t="str">
        <f t="shared" si="7"/>
        <v>Hao hụt</v>
      </c>
      <c r="X1864" s="129" t="str">
        <f t="shared" si="73"/>
        <v/>
      </c>
      <c r="Y1864" s="154" t="s">
        <v>499</v>
      </c>
      <c r="Z1864" s="131" t="s">
        <v>3828</v>
      </c>
      <c r="AA1864" s="124"/>
      <c r="AB1864" s="132"/>
      <c r="AC1864" s="133"/>
      <c r="AD1864" s="134"/>
      <c r="AE1864" s="133"/>
      <c r="AF1864" s="135" t="str">
        <f t="array" ref="AF1864">xlookup($E:$E,'CLV2'!$A:$A,'CLV2'!E:E)</f>
        <v>2.FRUITS</v>
      </c>
      <c r="AG1864" s="135" t="str">
        <f t="shared" si="10"/>
        <v>KG</v>
      </c>
      <c r="AH1864" s="136">
        <f t="shared" si="11"/>
        <v>0.00487804878</v>
      </c>
      <c r="AI1864" s="137">
        <f t="array" ref="AI1864">XLOOKUP(E1864,'Đơn giá'!A:A,'Đơn giá'!D:D)</f>
        <v>35000</v>
      </c>
      <c r="AJ1864" s="138">
        <f t="shared" si="12"/>
        <v>700</v>
      </c>
      <c r="AK1864" s="138">
        <f t="shared" si="13"/>
        <v>700</v>
      </c>
      <c r="AL1864" s="138">
        <f t="shared" si="14"/>
        <v>0</v>
      </c>
      <c r="AM1864" s="138">
        <f t="shared" si="15"/>
        <v>0</v>
      </c>
      <c r="AN1864" s="138">
        <f t="shared" si="16"/>
        <v>0</v>
      </c>
      <c r="AO1864" s="139" t="str">
        <f t="array" ref="AO1864">XLOOKUP($D:$D,'DS ST'!$J:$J,'DS ST'!K:K)</f>
        <v>SC002130 - Nguyễn Văn Lâm</v>
      </c>
      <c r="AP1864" s="139" t="str">
        <f t="array" ref="AP1864">XLOOKUP($D:$D,'DS ST'!$J:$J,'DS ST'!L:L)</f>
        <v>Nguyễn Thị Cà</v>
      </c>
      <c r="AQ1864" s="139" t="str">
        <f t="array" ref="AQ1864">XLOOKUP($D:$D,'DS ST'!$J:$J,'DS ST'!M:M)</f>
        <v>HCM 007</v>
      </c>
      <c r="AR1864" s="140"/>
      <c r="AS1864" s="140"/>
      <c r="AT1864" s="135" t="str">
        <f t="array" ref="AT1864">xlookup($E:$E,'CLV2'!$A:$A,'CLV2'!$F:$F)</f>
        <v>3.LOCAL FRUITS</v>
      </c>
      <c r="AU1864" s="135" t="str">
        <f t="array" ref="AU1864">xlookup($E:$E,'CLV2'!$A:$A,'CLV2'!$G:$G)</f>
        <v>4.Mận Roi</v>
      </c>
      <c r="AV1864" s="142"/>
      <c r="AW1864" s="143"/>
      <c r="AX1864" s="144"/>
    </row>
    <row r="1865" ht="22.5" customHeight="1">
      <c r="A1865" s="113"/>
      <c r="B1865" s="114">
        <v>46237.0</v>
      </c>
      <c r="C1865" s="115" t="s">
        <v>989</v>
      </c>
      <c r="D1865" s="116" t="str">
        <f>VLOOKUP(C1865,'DS ST'!A:B,2,0)</f>
        <v>JKD</v>
      </c>
      <c r="E1865" s="117">
        <v>1101366.0</v>
      </c>
      <c r="F1865" s="115" t="s">
        <v>1804</v>
      </c>
      <c r="G1865" s="115" t="s">
        <v>104</v>
      </c>
      <c r="H1865" s="118">
        <v>4.2</v>
      </c>
      <c r="I1865" s="118">
        <v>4.1</v>
      </c>
      <c r="J1865" s="119">
        <f t="shared" si="4"/>
        <v>0.1</v>
      </c>
      <c r="K1865" s="115" t="s">
        <v>6296</v>
      </c>
      <c r="L1865" s="121" t="str">
        <f t="shared" si="5"/>
        <v>PT16083991101366</v>
      </c>
      <c r="M1865" s="219" t="s">
        <v>6297</v>
      </c>
      <c r="N1865" s="122">
        <v>0.10000000000000053</v>
      </c>
      <c r="O1865" s="122"/>
      <c r="P1865" s="119">
        <f t="shared" si="6"/>
        <v>0</v>
      </c>
      <c r="Q1865" s="124"/>
      <c r="R1865" s="124"/>
      <c r="S1865" s="124"/>
      <c r="T1865" s="125"/>
      <c r="U1865" s="126" t="s">
        <v>697</v>
      </c>
      <c r="V1865" s="127" t="s">
        <v>492</v>
      </c>
      <c r="W1865" s="129" t="str">
        <f t="shared" si="7"/>
        <v>Hao hụt</v>
      </c>
      <c r="X1865" s="129" t="str">
        <f t="shared" si="73"/>
        <v/>
      </c>
      <c r="Y1865" s="154" t="s">
        <v>499</v>
      </c>
      <c r="Z1865" s="131" t="s">
        <v>3828</v>
      </c>
      <c r="AA1865" s="124"/>
      <c r="AB1865" s="132"/>
      <c r="AC1865" s="133"/>
      <c r="AD1865" s="134"/>
      <c r="AE1865" s="133"/>
      <c r="AF1865" s="135" t="str">
        <f t="array" ref="AF1865">xlookup($E:$E,'CLV2'!$A:$A,'CLV2'!E:E)</f>
        <v>2.VEGETABLES</v>
      </c>
      <c r="AG1865" s="135" t="str">
        <f t="shared" si="10"/>
        <v>KG</v>
      </c>
      <c r="AH1865" s="136">
        <f t="shared" si="11"/>
        <v>0.02380952381</v>
      </c>
      <c r="AI1865" s="137">
        <f t="array" ref="AI1865">XLOOKUP(E1865,'Đơn giá'!A:A,'Đơn giá'!D:D)</f>
        <v>55000</v>
      </c>
      <c r="AJ1865" s="138">
        <f t="shared" si="12"/>
        <v>5500</v>
      </c>
      <c r="AK1865" s="138">
        <f t="shared" si="13"/>
        <v>5500</v>
      </c>
      <c r="AL1865" s="138">
        <f t="shared" si="14"/>
        <v>0</v>
      </c>
      <c r="AM1865" s="138">
        <f t="shared" si="15"/>
        <v>0</v>
      </c>
      <c r="AN1865" s="138">
        <f t="shared" si="16"/>
        <v>0</v>
      </c>
      <c r="AO1865" s="139" t="str">
        <f t="array" ref="AO1865">XLOOKUP($D:$D,'DS ST'!$J:$J,'DS ST'!K:K)</f>
        <v>SC002130 - Nguyễn Văn Lâm</v>
      </c>
      <c r="AP1865" s="139" t="str">
        <f t="array" ref="AP1865">XLOOKUP($D:$D,'DS ST'!$J:$J,'DS ST'!L:L)</f>
        <v>Nguyễn Thị Cà</v>
      </c>
      <c r="AQ1865" s="139" t="str">
        <f t="array" ref="AQ1865">XLOOKUP($D:$D,'DS ST'!$J:$J,'DS ST'!M:M)</f>
        <v>HCM 007</v>
      </c>
      <c r="AR1865" s="140"/>
      <c r="AS1865" s="140"/>
      <c r="AT1865" s="135" t="str">
        <f t="array" ref="AT1865">xlookup($E:$E,'CLV2'!$A:$A,'CLV2'!$F:$F)</f>
        <v>3.LEAFY VEGGIES</v>
      </c>
      <c r="AU1865" s="135" t="str">
        <f t="array" ref="AU1865">xlookup($E:$E,'CLV2'!$A:$A,'CLV2'!$G:$G)</f>
        <v>4.Rau Ăn Bông</v>
      </c>
      <c r="AV1865" s="142"/>
      <c r="AW1865" s="143"/>
      <c r="AX1865" s="144"/>
    </row>
    <row r="1866" ht="22.5" customHeight="1">
      <c r="A1866" s="113"/>
      <c r="B1866" s="114">
        <v>46237.0</v>
      </c>
      <c r="C1866" s="115" t="s">
        <v>989</v>
      </c>
      <c r="D1866" s="116" t="str">
        <f>VLOOKUP(C1866,'DS ST'!A:B,2,0)</f>
        <v>JKD</v>
      </c>
      <c r="E1866" s="117">
        <v>1101592.0</v>
      </c>
      <c r="F1866" s="115" t="s">
        <v>1161</v>
      </c>
      <c r="G1866" s="115" t="s">
        <v>104</v>
      </c>
      <c r="H1866" s="118">
        <v>10.2</v>
      </c>
      <c r="I1866" s="118">
        <v>10.06</v>
      </c>
      <c r="J1866" s="119">
        <f t="shared" si="4"/>
        <v>0.14</v>
      </c>
      <c r="K1866" s="115" t="s">
        <v>6296</v>
      </c>
      <c r="L1866" s="121" t="str">
        <f t="shared" si="5"/>
        <v>PT16083991101592</v>
      </c>
      <c r="M1866" s="219" t="s">
        <v>6297</v>
      </c>
      <c r="N1866" s="122">
        <v>0.1399999999999988</v>
      </c>
      <c r="O1866" s="122"/>
      <c r="P1866" s="119">
        <f t="shared" si="6"/>
        <v>0</v>
      </c>
      <c r="Q1866" s="124"/>
      <c r="R1866" s="124"/>
      <c r="S1866" s="124"/>
      <c r="T1866" s="125"/>
      <c r="U1866" s="126" t="s">
        <v>697</v>
      </c>
      <c r="V1866" s="127" t="s">
        <v>492</v>
      </c>
      <c r="W1866" s="129" t="str">
        <f t="shared" si="7"/>
        <v>Hao hụt</v>
      </c>
      <c r="X1866" s="129" t="str">
        <f t="shared" si="73"/>
        <v/>
      </c>
      <c r="Y1866" s="154" t="s">
        <v>499</v>
      </c>
      <c r="Z1866" s="131" t="s">
        <v>3828</v>
      </c>
      <c r="AA1866" s="124"/>
      <c r="AB1866" s="132"/>
      <c r="AC1866" s="133"/>
      <c r="AD1866" s="134"/>
      <c r="AE1866" s="133"/>
      <c r="AF1866" s="135" t="str">
        <f t="array" ref="AF1866">xlookup($E:$E,'CLV2'!$A:$A,'CLV2'!E:E)</f>
        <v>2.FRUITS</v>
      </c>
      <c r="AG1866" s="135" t="str">
        <f t="shared" si="10"/>
        <v>KG</v>
      </c>
      <c r="AH1866" s="136">
        <f t="shared" si="11"/>
        <v>0.0137254902</v>
      </c>
      <c r="AI1866" s="137">
        <f t="array" ref="AI1866">XLOOKUP(E1866,'Đơn giá'!A:A,'Đơn giá'!D:D)</f>
        <v>73000</v>
      </c>
      <c r="AJ1866" s="138">
        <f t="shared" si="12"/>
        <v>10220</v>
      </c>
      <c r="AK1866" s="138">
        <f t="shared" si="13"/>
        <v>10220</v>
      </c>
      <c r="AL1866" s="138">
        <f t="shared" si="14"/>
        <v>0</v>
      </c>
      <c r="AM1866" s="138">
        <f t="shared" si="15"/>
        <v>0</v>
      </c>
      <c r="AN1866" s="138">
        <f t="shared" si="16"/>
        <v>0</v>
      </c>
      <c r="AO1866" s="139" t="str">
        <f t="array" ref="AO1866">XLOOKUP($D:$D,'DS ST'!$J:$J,'DS ST'!K:K)</f>
        <v>SC002130 - Nguyễn Văn Lâm</v>
      </c>
      <c r="AP1866" s="139" t="str">
        <f t="array" ref="AP1866">XLOOKUP($D:$D,'DS ST'!$J:$J,'DS ST'!L:L)</f>
        <v>Nguyễn Thị Cà</v>
      </c>
      <c r="AQ1866" s="139" t="str">
        <f t="array" ref="AQ1866">XLOOKUP($D:$D,'DS ST'!$J:$J,'DS ST'!M:M)</f>
        <v>HCM 007</v>
      </c>
      <c r="AR1866" s="140"/>
      <c r="AS1866" s="140"/>
      <c r="AT1866" s="135" t="str">
        <f t="array" ref="AT1866">xlookup($E:$E,'CLV2'!$A:$A,'CLV2'!$F:$F)</f>
        <v>3.LOCAL FRUITS</v>
      </c>
      <c r="AU1866" s="135" t="str">
        <f t="array" ref="AU1866">xlookup($E:$E,'CLV2'!$A:$A,'CLV2'!$G:$G)</f>
        <v>4.Sầu Riêng</v>
      </c>
      <c r="AV1866" s="142"/>
      <c r="AW1866" s="143"/>
      <c r="AX1866" s="144"/>
    </row>
    <row r="1867" ht="22.5" customHeight="1">
      <c r="A1867" s="113"/>
      <c r="B1867" s="114">
        <v>46237.0</v>
      </c>
      <c r="C1867" s="115" t="s">
        <v>1227</v>
      </c>
      <c r="D1867" s="116" t="str">
        <f>VLOOKUP(C1867,'DS ST'!A:B,2,0)</f>
        <v>TVK</v>
      </c>
      <c r="E1867" s="117">
        <v>1101062.0</v>
      </c>
      <c r="F1867" s="115" t="s">
        <v>103</v>
      </c>
      <c r="G1867" s="115" t="s">
        <v>104</v>
      </c>
      <c r="H1867" s="118">
        <v>10.0</v>
      </c>
      <c r="I1867" s="118">
        <v>9.955</v>
      </c>
      <c r="J1867" s="119">
        <f t="shared" si="4"/>
        <v>0.045</v>
      </c>
      <c r="K1867" s="115" t="s">
        <v>6298</v>
      </c>
      <c r="L1867" s="121" t="str">
        <f t="shared" si="5"/>
        <v>PT16083981101062</v>
      </c>
      <c r="M1867" s="219" t="s">
        <v>6299</v>
      </c>
      <c r="N1867" s="122">
        <v>0.04499999999999993</v>
      </c>
      <c r="O1867" s="122"/>
      <c r="P1867" s="119">
        <f t="shared" si="6"/>
        <v>0</v>
      </c>
      <c r="Q1867" s="124"/>
      <c r="R1867" s="124"/>
      <c r="S1867" s="124"/>
      <c r="T1867" s="125"/>
      <c r="U1867" s="126" t="s">
        <v>697</v>
      </c>
      <c r="V1867" s="127" t="s">
        <v>492</v>
      </c>
      <c r="W1867" s="129" t="str">
        <f t="shared" si="7"/>
        <v>Hao hụt</v>
      </c>
      <c r="X1867" s="129" t="str">
        <f t="shared" si="73"/>
        <v/>
      </c>
      <c r="Y1867" s="154" t="s">
        <v>499</v>
      </c>
      <c r="Z1867" s="131" t="s">
        <v>3828</v>
      </c>
      <c r="AA1867" s="124"/>
      <c r="AB1867" s="132"/>
      <c r="AC1867" s="133"/>
      <c r="AD1867" s="134"/>
      <c r="AE1867" s="133"/>
      <c r="AF1867" s="135" t="str">
        <f t="array" ref="AF1867">xlookup($E:$E,'CLV2'!$A:$A,'CLV2'!E:E)</f>
        <v>2.FRUITS</v>
      </c>
      <c r="AG1867" s="135" t="str">
        <f t="shared" si="10"/>
        <v>KG</v>
      </c>
      <c r="AH1867" s="136">
        <f t="shared" si="11"/>
        <v>0.0045</v>
      </c>
      <c r="AI1867" s="137">
        <f t="array" ref="AI1867">XLOOKUP(E1867,'Đơn giá'!A:A,'Đơn giá'!D:D)</f>
        <v>23000</v>
      </c>
      <c r="AJ1867" s="138">
        <f t="shared" si="12"/>
        <v>1035</v>
      </c>
      <c r="AK1867" s="138">
        <f t="shared" si="13"/>
        <v>1035</v>
      </c>
      <c r="AL1867" s="138">
        <f t="shared" si="14"/>
        <v>0</v>
      </c>
      <c r="AM1867" s="138">
        <f t="shared" si="15"/>
        <v>0</v>
      </c>
      <c r="AN1867" s="138">
        <f t="shared" si="16"/>
        <v>0</v>
      </c>
      <c r="AO1867" s="139" t="str">
        <f t="array" ref="AO1867">XLOOKUP($D:$D,'DS ST'!$J:$J,'DS ST'!K:K)</f>
        <v>SC002172 - Nguyễn Ngọc Thuỳ Dương</v>
      </c>
      <c r="AP1867" s="139" t="str">
        <f t="array" ref="AP1867">XLOOKUP($D:$D,'DS ST'!$J:$J,'DS ST'!L:L)</f>
        <v>Võ Thị Huệ</v>
      </c>
      <c r="AQ1867" s="139" t="str">
        <f t="array" ref="AQ1867">XLOOKUP($D:$D,'DS ST'!$J:$J,'DS ST'!M:M)</f>
        <v>HCM 028</v>
      </c>
      <c r="AR1867" s="140"/>
      <c r="AS1867" s="140"/>
      <c r="AT1867" s="135" t="str">
        <f t="array" ref="AT1867">xlookup($E:$E,'CLV2'!$A:$A,'CLV2'!$F:$F)</f>
        <v>3.LOCAL FRUITS</v>
      </c>
      <c r="AU1867" s="135" t="str">
        <f t="array" ref="AU1867">xlookup($E:$E,'CLV2'!$A:$A,'CLV2'!$G:$G)</f>
        <v>4.Chuối</v>
      </c>
      <c r="AV1867" s="142"/>
      <c r="AW1867" s="143"/>
      <c r="AX1867" s="144"/>
    </row>
    <row r="1868" ht="22.5" customHeight="1">
      <c r="A1868" s="113"/>
      <c r="B1868" s="114">
        <v>46237.0</v>
      </c>
      <c r="C1868" s="115" t="s">
        <v>1227</v>
      </c>
      <c r="D1868" s="116" t="str">
        <f>VLOOKUP(C1868,'DS ST'!A:B,2,0)</f>
        <v>TVK</v>
      </c>
      <c r="E1868" s="117">
        <v>1101366.0</v>
      </c>
      <c r="F1868" s="115" t="s">
        <v>1804</v>
      </c>
      <c r="G1868" s="115" t="s">
        <v>104</v>
      </c>
      <c r="H1868" s="118">
        <v>4.1</v>
      </c>
      <c r="I1868" s="118">
        <v>4.045</v>
      </c>
      <c r="J1868" s="119">
        <f t="shared" si="4"/>
        <v>0.055</v>
      </c>
      <c r="K1868" s="115" t="s">
        <v>6298</v>
      </c>
      <c r="L1868" s="121" t="str">
        <f t="shared" si="5"/>
        <v>PT16083981101366</v>
      </c>
      <c r="M1868" s="219" t="s">
        <v>6299</v>
      </c>
      <c r="N1868" s="122">
        <v>0.054999999999999716</v>
      </c>
      <c r="O1868" s="122"/>
      <c r="P1868" s="119">
        <f t="shared" si="6"/>
        <v>0</v>
      </c>
      <c r="Q1868" s="124"/>
      <c r="R1868" s="124"/>
      <c r="S1868" s="124"/>
      <c r="T1868" s="125"/>
      <c r="U1868" s="126" t="s">
        <v>697</v>
      </c>
      <c r="V1868" s="127" t="s">
        <v>492</v>
      </c>
      <c r="W1868" s="129" t="str">
        <f t="shared" si="7"/>
        <v>Hao hụt</v>
      </c>
      <c r="X1868" s="129" t="str">
        <f t="shared" si="73"/>
        <v/>
      </c>
      <c r="Y1868" s="154" t="s">
        <v>499</v>
      </c>
      <c r="Z1868" s="131" t="s">
        <v>3828</v>
      </c>
      <c r="AA1868" s="124"/>
      <c r="AB1868" s="132"/>
      <c r="AC1868" s="133"/>
      <c r="AD1868" s="134"/>
      <c r="AE1868" s="133"/>
      <c r="AF1868" s="135" t="str">
        <f t="array" ref="AF1868">xlookup($E:$E,'CLV2'!$A:$A,'CLV2'!E:E)</f>
        <v>2.VEGETABLES</v>
      </c>
      <c r="AG1868" s="135" t="str">
        <f t="shared" si="10"/>
        <v>KG</v>
      </c>
      <c r="AH1868" s="136">
        <f t="shared" si="11"/>
        <v>0.01341463415</v>
      </c>
      <c r="AI1868" s="137">
        <f t="array" ref="AI1868">XLOOKUP(E1868,'Đơn giá'!A:A,'Đơn giá'!D:D)</f>
        <v>55000</v>
      </c>
      <c r="AJ1868" s="138">
        <f t="shared" si="12"/>
        <v>3025</v>
      </c>
      <c r="AK1868" s="138">
        <f t="shared" si="13"/>
        <v>3025</v>
      </c>
      <c r="AL1868" s="138">
        <f t="shared" si="14"/>
        <v>0</v>
      </c>
      <c r="AM1868" s="138">
        <f t="shared" si="15"/>
        <v>0</v>
      </c>
      <c r="AN1868" s="138">
        <f t="shared" si="16"/>
        <v>0</v>
      </c>
      <c r="AO1868" s="139" t="str">
        <f t="array" ref="AO1868">XLOOKUP($D:$D,'DS ST'!$J:$J,'DS ST'!K:K)</f>
        <v>SC002172 - Nguyễn Ngọc Thuỳ Dương</v>
      </c>
      <c r="AP1868" s="139" t="str">
        <f t="array" ref="AP1868">XLOOKUP($D:$D,'DS ST'!$J:$J,'DS ST'!L:L)</f>
        <v>Võ Thị Huệ</v>
      </c>
      <c r="AQ1868" s="139" t="str">
        <f t="array" ref="AQ1868">XLOOKUP($D:$D,'DS ST'!$J:$J,'DS ST'!M:M)</f>
        <v>HCM 028</v>
      </c>
      <c r="AR1868" s="140"/>
      <c r="AS1868" s="140"/>
      <c r="AT1868" s="135" t="str">
        <f t="array" ref="AT1868">xlookup($E:$E,'CLV2'!$A:$A,'CLV2'!$F:$F)</f>
        <v>3.LEAFY VEGGIES</v>
      </c>
      <c r="AU1868" s="135" t="str">
        <f t="array" ref="AU1868">xlookup($E:$E,'CLV2'!$A:$A,'CLV2'!$G:$G)</f>
        <v>4.Rau Ăn Bông</v>
      </c>
      <c r="AV1868" s="142"/>
      <c r="AW1868" s="143"/>
      <c r="AX1868" s="144"/>
    </row>
    <row r="1869" ht="22.5" customHeight="1">
      <c r="A1869" s="113"/>
      <c r="B1869" s="114">
        <v>46237.0</v>
      </c>
      <c r="C1869" s="115" t="s">
        <v>1227</v>
      </c>
      <c r="D1869" s="116" t="str">
        <f>VLOOKUP(C1869,'DS ST'!A:B,2,0)</f>
        <v>TVK</v>
      </c>
      <c r="E1869" s="117">
        <v>1101392.0</v>
      </c>
      <c r="F1869" s="115" t="s">
        <v>1093</v>
      </c>
      <c r="G1869" s="115" t="s">
        <v>104</v>
      </c>
      <c r="H1869" s="118">
        <v>5.3</v>
      </c>
      <c r="I1869" s="118">
        <v>5.275</v>
      </c>
      <c r="J1869" s="119">
        <f t="shared" si="4"/>
        <v>0.025</v>
      </c>
      <c r="K1869" s="115" t="s">
        <v>6298</v>
      </c>
      <c r="L1869" s="121" t="str">
        <f t="shared" si="5"/>
        <v>PT16083981101392</v>
      </c>
      <c r="M1869" s="219" t="s">
        <v>6299</v>
      </c>
      <c r="N1869" s="122">
        <v>0.024999999999999467</v>
      </c>
      <c r="O1869" s="122"/>
      <c r="P1869" s="119">
        <f t="shared" si="6"/>
        <v>0</v>
      </c>
      <c r="Q1869" s="124"/>
      <c r="R1869" s="124"/>
      <c r="S1869" s="124"/>
      <c r="T1869" s="125"/>
      <c r="U1869" s="126" t="s">
        <v>697</v>
      </c>
      <c r="V1869" s="127" t="s">
        <v>492</v>
      </c>
      <c r="W1869" s="129" t="str">
        <f t="shared" si="7"/>
        <v>Hao hụt</v>
      </c>
      <c r="X1869" s="129" t="str">
        <f t="shared" si="73"/>
        <v/>
      </c>
      <c r="Y1869" s="154" t="s">
        <v>499</v>
      </c>
      <c r="Z1869" s="131" t="s">
        <v>3828</v>
      </c>
      <c r="AA1869" s="124"/>
      <c r="AB1869" s="132"/>
      <c r="AC1869" s="133"/>
      <c r="AD1869" s="134"/>
      <c r="AE1869" s="133"/>
      <c r="AF1869" s="135" t="str">
        <f t="array" ref="AF1869">xlookup($E:$E,'CLV2'!$A:$A,'CLV2'!E:E)</f>
        <v>2.VEGETABLES</v>
      </c>
      <c r="AG1869" s="135" t="str">
        <f t="shared" si="10"/>
        <v>KG</v>
      </c>
      <c r="AH1869" s="136">
        <f t="shared" si="11"/>
        <v>0.004716981132</v>
      </c>
      <c r="AI1869" s="137">
        <f t="array" ref="AI1869">XLOOKUP(E1869,'Đơn giá'!A:A,'Đơn giá'!D:D)</f>
        <v>48000</v>
      </c>
      <c r="AJ1869" s="138">
        <f t="shared" si="12"/>
        <v>1200</v>
      </c>
      <c r="AK1869" s="138">
        <f t="shared" si="13"/>
        <v>1200</v>
      </c>
      <c r="AL1869" s="138">
        <f t="shared" si="14"/>
        <v>0</v>
      </c>
      <c r="AM1869" s="138">
        <f t="shared" si="15"/>
        <v>0</v>
      </c>
      <c r="AN1869" s="138">
        <f t="shared" si="16"/>
        <v>0</v>
      </c>
      <c r="AO1869" s="139" t="str">
        <f t="array" ref="AO1869">XLOOKUP($D:$D,'DS ST'!$J:$J,'DS ST'!K:K)</f>
        <v>SC002172 - Nguyễn Ngọc Thuỳ Dương</v>
      </c>
      <c r="AP1869" s="139" t="str">
        <f t="array" ref="AP1869">XLOOKUP($D:$D,'DS ST'!$J:$J,'DS ST'!L:L)</f>
        <v>Võ Thị Huệ</v>
      </c>
      <c r="AQ1869" s="139" t="str">
        <f t="array" ref="AQ1869">XLOOKUP($D:$D,'DS ST'!$J:$J,'DS ST'!M:M)</f>
        <v>HCM 028</v>
      </c>
      <c r="AR1869" s="140"/>
      <c r="AS1869" s="140"/>
      <c r="AT1869" s="135" t="str">
        <f t="array" ref="AT1869">xlookup($E:$E,'CLV2'!$A:$A,'CLV2'!$F:$F)</f>
        <v>3.FRUIT VEGGIES</v>
      </c>
      <c r="AU1869" s="135" t="str">
        <f t="array" ref="AU1869">xlookup($E:$E,'CLV2'!$A:$A,'CLV2'!$G:$G)</f>
        <v>4.Cà Chua, Dưa Leo, Ớt Chuông</v>
      </c>
      <c r="AV1869" s="142"/>
      <c r="AW1869" s="143"/>
      <c r="AX1869" s="144"/>
    </row>
    <row r="1870" ht="22.5" customHeight="1">
      <c r="A1870" s="113"/>
      <c r="B1870" s="114">
        <v>46237.0</v>
      </c>
      <c r="C1870" s="115" t="s">
        <v>998</v>
      </c>
      <c r="D1870" s="116" t="str">
        <f>VLOOKUP(C1870,'DS ST'!A:B,2,0)</f>
        <v>KHI</v>
      </c>
      <c r="E1870" s="117">
        <v>11055.0</v>
      </c>
      <c r="F1870" s="115" t="s">
        <v>2468</v>
      </c>
      <c r="G1870" s="115" t="s">
        <v>29</v>
      </c>
      <c r="H1870" s="118">
        <v>1.0</v>
      </c>
      <c r="I1870" s="118">
        <v>0.0</v>
      </c>
      <c r="J1870" s="119">
        <f t="shared" si="4"/>
        <v>1</v>
      </c>
      <c r="K1870" s="115" t="s">
        <v>6300</v>
      </c>
      <c r="L1870" s="121" t="str">
        <f t="shared" si="5"/>
        <v>PT160839711055</v>
      </c>
      <c r="M1870" s="219" t="s">
        <v>6301</v>
      </c>
      <c r="N1870" s="122"/>
      <c r="O1870" s="122"/>
      <c r="P1870" s="119">
        <f t="shared" si="6"/>
        <v>1</v>
      </c>
      <c r="Q1870" s="124"/>
      <c r="R1870" s="124"/>
      <c r="S1870" s="124"/>
      <c r="T1870" s="125"/>
      <c r="U1870" s="126" t="s">
        <v>697</v>
      </c>
      <c r="V1870" s="127" t="s">
        <v>1500</v>
      </c>
      <c r="W1870" s="129" t="str">
        <f t="shared" si="7"/>
        <v/>
      </c>
      <c r="X1870" s="129" t="str">
        <f t="shared" si="73"/>
        <v/>
      </c>
      <c r="Y1870" s="130" t="str">
        <f>IF(N(P1870)&lt;=0,"",IF(OR(T1870="Hình KDB",T1870="Hình tele",ISNUMBER(SEARCH("Hình KDB",T1870)),ISNUMBER(SEARCH("Hình tele",T1870)),ISNUMBER(SEARCH("sai code",T1870)),ISNUMBER(SEARCH("Thiếu kiện",U1870))),"Kho rau",IF(AND(T1870&lt;&gt;"Hình KDB",T1870&lt;&gt;"Hình tele"),"Chưa xác định",IF(N(O1870)&gt;0,IF(OR(T1870="Hình KDB",T1870="Hình tele",ISNUMBER(SEARCH("Hình KDB",T1870)),ISNUMBER(SEARCH("Hình tele",T1870)),ISNUMBER(SEARCH("sai code",T1870)),ISNUMBER(SEARCH("Thiếu kiện",U1870))),"Kho rau","Chưa xác định"),IF(OR(T1870="Hình KDB",T1870="Hình tele",ISNUMBER(SEARCH("Hình KDB",T1870)),ISNUMBER(SEARCH("Hình tele",T1870)),ISNUMBER(SEARCH("sai code",T1870)),ISNUMBER(SEARCH("Thiếu kiện",U1870))),"Kho rau",IF(V1870="Chưa xác định","Chưa xác định",IF(OR(V1870="DC giao thiếu",V1870="TX giao thiếu kiện",V1870="Hàng không đạt CL"),"Kho rau","")))))))</f>
        <v>Chưa xác định</v>
      </c>
      <c r="Z1870" s="131" t="s">
        <v>3828</v>
      </c>
      <c r="AA1870" s="124"/>
      <c r="AB1870" s="132"/>
      <c r="AC1870" s="133"/>
      <c r="AD1870" s="134"/>
      <c r="AE1870" s="133"/>
      <c r="AF1870" s="135" t="str">
        <f t="array" ref="AF1870">xlookup($E:$E,'CLV2'!$A:$A,'CLV2'!E:E)</f>
        <v>2.VEGETABLES</v>
      </c>
      <c r="AG1870" s="135" t="str">
        <f t="shared" si="10"/>
        <v>Pack</v>
      </c>
      <c r="AH1870" s="136">
        <f t="shared" si="11"/>
        <v>1</v>
      </c>
      <c r="AI1870" s="137">
        <f t="array" ref="AI1870">XLOOKUP(E1870,'Đơn giá'!A:A,'Đơn giá'!D:D)</f>
        <v>16815</v>
      </c>
      <c r="AJ1870" s="138">
        <f t="shared" si="12"/>
        <v>16815</v>
      </c>
      <c r="AK1870" s="138">
        <f t="shared" si="13"/>
        <v>0</v>
      </c>
      <c r="AL1870" s="138">
        <f t="shared" si="14"/>
        <v>0</v>
      </c>
      <c r="AM1870" s="138">
        <f t="shared" si="15"/>
        <v>0</v>
      </c>
      <c r="AN1870" s="138">
        <f t="shared" si="16"/>
        <v>16815</v>
      </c>
      <c r="AO1870" s="139" t="str">
        <f t="array" ref="AO1870">XLOOKUP($D:$D,'DS ST'!$J:$J,'DS ST'!K:K)</f>
        <v>SC002210 - Trương Công Nhật Tùng</v>
      </c>
      <c r="AP1870" s="139" t="str">
        <f t="array" ref="AP1870">XLOOKUP($D:$D,'DS ST'!$J:$J,'DS ST'!L:L)</f>
        <v>Võ Thị Huệ</v>
      </c>
      <c r="AQ1870" s="139" t="str">
        <f t="array" ref="AQ1870">XLOOKUP($D:$D,'DS ST'!$J:$J,'DS ST'!M:M)</f>
        <v>HCM 030</v>
      </c>
      <c r="AR1870" s="140"/>
      <c r="AS1870" s="140"/>
      <c r="AT1870" s="135" t="str">
        <f t="array" ref="AT1870">xlookup($E:$E,'CLV2'!$A:$A,'CLV2'!$F:$F)</f>
        <v>3.LEAFY VEGGIES</v>
      </c>
      <c r="AU1870" s="135" t="str">
        <f t="array" ref="AU1870">xlookup($E:$E,'CLV2'!$A:$A,'CLV2'!$G:$G)</f>
        <v>4.Rau Cải</v>
      </c>
      <c r="AV1870" s="142"/>
      <c r="AW1870" s="143"/>
      <c r="AX1870" s="144"/>
    </row>
    <row r="1871" ht="22.5" customHeight="1">
      <c r="A1871" s="113"/>
      <c r="B1871" s="114">
        <v>46237.0</v>
      </c>
      <c r="C1871" s="115" t="s">
        <v>998</v>
      </c>
      <c r="D1871" s="116" t="str">
        <f>VLOOKUP(C1871,'DS ST'!A:B,2,0)</f>
        <v>KHI</v>
      </c>
      <c r="E1871" s="117">
        <v>1100917.0</v>
      </c>
      <c r="F1871" s="115" t="s">
        <v>928</v>
      </c>
      <c r="G1871" s="115" t="s">
        <v>104</v>
      </c>
      <c r="H1871" s="118">
        <v>7.8</v>
      </c>
      <c r="I1871" s="118">
        <v>7.76</v>
      </c>
      <c r="J1871" s="119">
        <f t="shared" si="4"/>
        <v>0.04</v>
      </c>
      <c r="K1871" s="115" t="s">
        <v>6300</v>
      </c>
      <c r="L1871" s="121" t="str">
        <f t="shared" si="5"/>
        <v>PT16083971100917</v>
      </c>
      <c r="M1871" s="219" t="s">
        <v>6301</v>
      </c>
      <c r="N1871" s="122">
        <v>0.040000000000000036</v>
      </c>
      <c r="O1871" s="122"/>
      <c r="P1871" s="119">
        <f t="shared" si="6"/>
        <v>0</v>
      </c>
      <c r="Q1871" s="124"/>
      <c r="R1871" s="124"/>
      <c r="S1871" s="124"/>
      <c r="T1871" s="125"/>
      <c r="U1871" s="126" t="s">
        <v>697</v>
      </c>
      <c r="V1871" s="127" t="s">
        <v>492</v>
      </c>
      <c r="W1871" s="129" t="str">
        <f t="shared" si="7"/>
        <v>Hao hụt</v>
      </c>
      <c r="X1871" s="129" t="str">
        <f t="shared" si="73"/>
        <v/>
      </c>
      <c r="Y1871" s="154" t="s">
        <v>499</v>
      </c>
      <c r="Z1871" s="131" t="s">
        <v>3828</v>
      </c>
      <c r="AA1871" s="124"/>
      <c r="AB1871" s="132"/>
      <c r="AC1871" s="133"/>
      <c r="AD1871" s="134"/>
      <c r="AE1871" s="133"/>
      <c r="AF1871" s="135" t="str">
        <f t="array" ref="AF1871">xlookup($E:$E,'CLV2'!$A:$A,'CLV2'!E:E)</f>
        <v>2.VEGETABLES</v>
      </c>
      <c r="AG1871" s="135" t="str">
        <f t="shared" si="10"/>
        <v>KG</v>
      </c>
      <c r="AH1871" s="136">
        <f t="shared" si="11"/>
        <v>0.005128205128</v>
      </c>
      <c r="AI1871" s="137">
        <f t="array" ref="AI1871">XLOOKUP(E1871,'Đơn giá'!A:A,'Đơn giá'!D:D)</f>
        <v>24500</v>
      </c>
      <c r="AJ1871" s="138">
        <f t="shared" si="12"/>
        <v>980</v>
      </c>
      <c r="AK1871" s="138">
        <f t="shared" si="13"/>
        <v>980</v>
      </c>
      <c r="AL1871" s="138">
        <f t="shared" si="14"/>
        <v>0</v>
      </c>
      <c r="AM1871" s="138">
        <f t="shared" si="15"/>
        <v>0</v>
      </c>
      <c r="AN1871" s="138">
        <f t="shared" si="16"/>
        <v>0</v>
      </c>
      <c r="AO1871" s="139" t="str">
        <f t="array" ref="AO1871">XLOOKUP($D:$D,'DS ST'!$J:$J,'DS ST'!K:K)</f>
        <v>SC002210 - Trương Công Nhật Tùng</v>
      </c>
      <c r="AP1871" s="139" t="str">
        <f t="array" ref="AP1871">XLOOKUP($D:$D,'DS ST'!$J:$J,'DS ST'!L:L)</f>
        <v>Võ Thị Huệ</v>
      </c>
      <c r="AQ1871" s="139" t="str">
        <f t="array" ref="AQ1871">XLOOKUP($D:$D,'DS ST'!$J:$J,'DS ST'!M:M)</f>
        <v>HCM 030</v>
      </c>
      <c r="AR1871" s="140"/>
      <c r="AS1871" s="140"/>
      <c r="AT1871" s="135" t="str">
        <f t="array" ref="AT1871">xlookup($E:$E,'CLV2'!$A:$A,'CLV2'!$F:$F)</f>
        <v>3.FRUIT VEGGIES</v>
      </c>
      <c r="AU1871" s="135" t="str">
        <f t="array" ref="AU1871">xlookup($E:$E,'CLV2'!$A:$A,'CLV2'!$G:$G)</f>
        <v>4.Bầu, Bí, Mướp</v>
      </c>
      <c r="AV1871" s="142"/>
      <c r="AW1871" s="143"/>
      <c r="AX1871" s="144"/>
    </row>
    <row r="1872" ht="22.5" customHeight="1">
      <c r="A1872" s="113"/>
      <c r="B1872" s="114">
        <v>46237.0</v>
      </c>
      <c r="C1872" s="115" t="s">
        <v>998</v>
      </c>
      <c r="D1872" s="116" t="str">
        <f>VLOOKUP(C1872,'DS ST'!A:B,2,0)</f>
        <v>KHI</v>
      </c>
      <c r="E1872" s="117">
        <v>1101079.0</v>
      </c>
      <c r="F1872" s="115" t="s">
        <v>2047</v>
      </c>
      <c r="G1872" s="115" t="s">
        <v>104</v>
      </c>
      <c r="H1872" s="118">
        <v>6.0</v>
      </c>
      <c r="I1872" s="118">
        <v>5.966</v>
      </c>
      <c r="J1872" s="119">
        <f t="shared" si="4"/>
        <v>0.034</v>
      </c>
      <c r="K1872" s="115" t="s">
        <v>6300</v>
      </c>
      <c r="L1872" s="121" t="str">
        <f t="shared" si="5"/>
        <v>PT16083971101079</v>
      </c>
      <c r="M1872" s="219" t="s">
        <v>6301</v>
      </c>
      <c r="N1872" s="122">
        <v>0.03399999999999981</v>
      </c>
      <c r="O1872" s="122"/>
      <c r="P1872" s="119">
        <f t="shared" si="6"/>
        <v>0</v>
      </c>
      <c r="Q1872" s="124"/>
      <c r="R1872" s="124"/>
      <c r="S1872" s="124"/>
      <c r="T1872" s="125"/>
      <c r="U1872" s="126" t="s">
        <v>697</v>
      </c>
      <c r="V1872" s="127" t="s">
        <v>492</v>
      </c>
      <c r="W1872" s="129" t="str">
        <f t="shared" si="7"/>
        <v>Hao hụt</v>
      </c>
      <c r="X1872" s="129" t="str">
        <f t="shared" si="73"/>
        <v/>
      </c>
      <c r="Y1872" s="154" t="s">
        <v>499</v>
      </c>
      <c r="Z1872" s="131" t="s">
        <v>3828</v>
      </c>
      <c r="AA1872" s="124"/>
      <c r="AB1872" s="132"/>
      <c r="AC1872" s="133"/>
      <c r="AD1872" s="134"/>
      <c r="AE1872" s="133"/>
      <c r="AF1872" s="135" t="str">
        <f t="array" ref="AF1872">xlookup($E:$E,'CLV2'!$A:$A,'CLV2'!E:E)</f>
        <v>2.FRUITS</v>
      </c>
      <c r="AG1872" s="135" t="str">
        <f t="shared" si="10"/>
        <v>KG</v>
      </c>
      <c r="AH1872" s="136">
        <f t="shared" si="11"/>
        <v>0.005666666667</v>
      </c>
      <c r="AI1872" s="137">
        <f t="array" ref="AI1872">XLOOKUP(E1872,'Đơn giá'!A:A,'Đơn giá'!D:D)</f>
        <v>69416</v>
      </c>
      <c r="AJ1872" s="138">
        <f t="shared" si="12"/>
        <v>2360.144</v>
      </c>
      <c r="AK1872" s="138">
        <f t="shared" si="13"/>
        <v>2360.144</v>
      </c>
      <c r="AL1872" s="138">
        <f t="shared" si="14"/>
        <v>0</v>
      </c>
      <c r="AM1872" s="138">
        <f t="shared" si="15"/>
        <v>0</v>
      </c>
      <c r="AN1872" s="138">
        <f t="shared" si="16"/>
        <v>0</v>
      </c>
      <c r="AO1872" s="139" t="str">
        <f t="array" ref="AO1872">XLOOKUP($D:$D,'DS ST'!$J:$J,'DS ST'!K:K)</f>
        <v>SC002210 - Trương Công Nhật Tùng</v>
      </c>
      <c r="AP1872" s="139" t="str">
        <f t="array" ref="AP1872">XLOOKUP($D:$D,'DS ST'!$J:$J,'DS ST'!L:L)</f>
        <v>Võ Thị Huệ</v>
      </c>
      <c r="AQ1872" s="139" t="str">
        <f t="array" ref="AQ1872">XLOOKUP($D:$D,'DS ST'!$J:$J,'DS ST'!M:M)</f>
        <v>HCM 030</v>
      </c>
      <c r="AR1872" s="140"/>
      <c r="AS1872" s="140"/>
      <c r="AT1872" s="135" t="str">
        <f t="array" ref="AT1872">xlookup($E:$E,'CLV2'!$A:$A,'CLV2'!$F:$F)</f>
        <v>3.LOCAL FRUITS</v>
      </c>
      <c r="AU1872" s="135" t="str">
        <f t="array" ref="AU1872">xlookup($E:$E,'CLV2'!$A:$A,'CLV2'!$G:$G)</f>
        <v>4.Bơ</v>
      </c>
      <c r="AV1872" s="142"/>
      <c r="AW1872" s="143"/>
      <c r="AX1872" s="144"/>
    </row>
    <row r="1873" ht="22.5" customHeight="1">
      <c r="A1873" s="113"/>
      <c r="B1873" s="114">
        <v>46237.0</v>
      </c>
      <c r="C1873" s="115" t="s">
        <v>998</v>
      </c>
      <c r="D1873" s="116" t="str">
        <f>VLOOKUP(C1873,'DS ST'!A:B,2,0)</f>
        <v>KHI</v>
      </c>
      <c r="E1873" s="117">
        <v>1101318.0</v>
      </c>
      <c r="F1873" s="115" t="s">
        <v>1036</v>
      </c>
      <c r="G1873" s="115" t="s">
        <v>104</v>
      </c>
      <c r="H1873" s="118">
        <v>4.1</v>
      </c>
      <c r="I1873" s="118">
        <v>4.06</v>
      </c>
      <c r="J1873" s="119">
        <f t="shared" si="4"/>
        <v>0.04</v>
      </c>
      <c r="K1873" s="115" t="s">
        <v>6300</v>
      </c>
      <c r="L1873" s="121" t="str">
        <f t="shared" si="5"/>
        <v>PT16083971101318</v>
      </c>
      <c r="M1873" s="219" t="s">
        <v>6301</v>
      </c>
      <c r="N1873" s="122">
        <v>0.040000000000000036</v>
      </c>
      <c r="O1873" s="122"/>
      <c r="P1873" s="119">
        <f t="shared" si="6"/>
        <v>0</v>
      </c>
      <c r="Q1873" s="124"/>
      <c r="R1873" s="124"/>
      <c r="S1873" s="124"/>
      <c r="T1873" s="125"/>
      <c r="U1873" s="126" t="s">
        <v>697</v>
      </c>
      <c r="V1873" s="127" t="s">
        <v>492</v>
      </c>
      <c r="W1873" s="129" t="str">
        <f t="shared" si="7"/>
        <v>Hao hụt</v>
      </c>
      <c r="X1873" s="129" t="str">
        <f t="shared" si="73"/>
        <v/>
      </c>
      <c r="Y1873" s="154" t="s">
        <v>499</v>
      </c>
      <c r="Z1873" s="131" t="s">
        <v>3828</v>
      </c>
      <c r="AA1873" s="124"/>
      <c r="AB1873" s="132"/>
      <c r="AC1873" s="133"/>
      <c r="AD1873" s="134"/>
      <c r="AE1873" s="133"/>
      <c r="AF1873" s="135" t="str">
        <f t="array" ref="AF1873">xlookup($E:$E,'CLV2'!$A:$A,'CLV2'!E:E)</f>
        <v>2.FRUITS</v>
      </c>
      <c r="AG1873" s="135" t="str">
        <f t="shared" si="10"/>
        <v>KG</v>
      </c>
      <c r="AH1873" s="136">
        <f t="shared" si="11"/>
        <v>0.009756097561</v>
      </c>
      <c r="AI1873" s="137">
        <f t="array" ref="AI1873">XLOOKUP(E1873,'Đơn giá'!A:A,'Đơn giá'!D:D)</f>
        <v>35000</v>
      </c>
      <c r="AJ1873" s="138">
        <f t="shared" si="12"/>
        <v>1400</v>
      </c>
      <c r="AK1873" s="138">
        <f t="shared" si="13"/>
        <v>1400</v>
      </c>
      <c r="AL1873" s="138">
        <f t="shared" si="14"/>
        <v>0</v>
      </c>
      <c r="AM1873" s="138">
        <f t="shared" si="15"/>
        <v>0</v>
      </c>
      <c r="AN1873" s="138">
        <f t="shared" si="16"/>
        <v>0</v>
      </c>
      <c r="AO1873" s="139" t="str">
        <f t="array" ref="AO1873">XLOOKUP($D:$D,'DS ST'!$J:$J,'DS ST'!K:K)</f>
        <v>SC002210 - Trương Công Nhật Tùng</v>
      </c>
      <c r="AP1873" s="139" t="str">
        <f t="array" ref="AP1873">XLOOKUP($D:$D,'DS ST'!$J:$J,'DS ST'!L:L)</f>
        <v>Võ Thị Huệ</v>
      </c>
      <c r="AQ1873" s="139" t="str">
        <f t="array" ref="AQ1873">XLOOKUP($D:$D,'DS ST'!$J:$J,'DS ST'!M:M)</f>
        <v>HCM 030</v>
      </c>
      <c r="AR1873" s="140"/>
      <c r="AS1873" s="140"/>
      <c r="AT1873" s="135" t="str">
        <f t="array" ref="AT1873">xlookup($E:$E,'CLV2'!$A:$A,'CLV2'!$F:$F)</f>
        <v>3.LOCAL FRUITS</v>
      </c>
      <c r="AU1873" s="135" t="str">
        <f t="array" ref="AU1873">xlookup($E:$E,'CLV2'!$A:$A,'CLV2'!$G:$G)</f>
        <v>4.Mận Roi</v>
      </c>
      <c r="AV1873" s="142"/>
      <c r="AW1873" s="143"/>
      <c r="AX1873" s="144"/>
    </row>
    <row r="1874" ht="22.5" customHeight="1">
      <c r="A1874" s="113"/>
      <c r="B1874" s="114">
        <v>46237.0</v>
      </c>
      <c r="C1874" s="115" t="s">
        <v>998</v>
      </c>
      <c r="D1874" s="116" t="str">
        <f>VLOOKUP(C1874,'DS ST'!A:B,2,0)</f>
        <v>KHI</v>
      </c>
      <c r="E1874" s="117">
        <v>1101991.0</v>
      </c>
      <c r="F1874" s="115" t="s">
        <v>5261</v>
      </c>
      <c r="G1874" s="115" t="s">
        <v>104</v>
      </c>
      <c r="H1874" s="118">
        <v>4.1</v>
      </c>
      <c r="I1874" s="118">
        <v>4.074</v>
      </c>
      <c r="J1874" s="119">
        <f t="shared" si="4"/>
        <v>0.026</v>
      </c>
      <c r="K1874" s="115" t="s">
        <v>6300</v>
      </c>
      <c r="L1874" s="121" t="str">
        <f t="shared" si="5"/>
        <v>PT16083971101991</v>
      </c>
      <c r="M1874" s="219" t="s">
        <v>6301</v>
      </c>
      <c r="N1874" s="122">
        <v>0.0259999999999998</v>
      </c>
      <c r="O1874" s="122"/>
      <c r="P1874" s="119">
        <f t="shared" si="6"/>
        <v>0</v>
      </c>
      <c r="Q1874" s="124"/>
      <c r="R1874" s="124"/>
      <c r="S1874" s="124"/>
      <c r="T1874" s="125"/>
      <c r="U1874" s="126" t="s">
        <v>697</v>
      </c>
      <c r="V1874" s="127" t="s">
        <v>492</v>
      </c>
      <c r="W1874" s="129" t="str">
        <f t="shared" si="7"/>
        <v>Hao hụt</v>
      </c>
      <c r="X1874" s="129" t="str">
        <f t="shared" si="73"/>
        <v/>
      </c>
      <c r="Y1874" s="154" t="s">
        <v>499</v>
      </c>
      <c r="Z1874" s="131" t="s">
        <v>3828</v>
      </c>
      <c r="AA1874" s="124"/>
      <c r="AB1874" s="132"/>
      <c r="AC1874" s="133"/>
      <c r="AD1874" s="134"/>
      <c r="AE1874" s="133"/>
      <c r="AF1874" s="135" t="str">
        <f t="array" ref="AF1874">xlookup($E:$E,'CLV2'!$A:$A,'CLV2'!E:E)</f>
        <v>2.FRUITS</v>
      </c>
      <c r="AG1874" s="135" t="str">
        <f t="shared" si="10"/>
        <v>KG</v>
      </c>
      <c r="AH1874" s="136">
        <f t="shared" si="11"/>
        <v>0.006341463415</v>
      </c>
      <c r="AI1874" s="137" t="str">
        <f t="array" ref="AI1874">XLOOKUP(E1874,'Đơn giá'!A:A,'Đơn giá'!D:D)</f>
        <v>#N/A</v>
      </c>
      <c r="AJ1874" s="138" t="str">
        <f t="shared" si="12"/>
        <v>#N/A</v>
      </c>
      <c r="AK1874" s="138" t="str">
        <f t="shared" si="13"/>
        <v>#N/A</v>
      </c>
      <c r="AL1874" s="138">
        <f t="shared" si="14"/>
        <v>0</v>
      </c>
      <c r="AM1874" s="138" t="str">
        <f t="shared" si="15"/>
        <v>#N/A</v>
      </c>
      <c r="AN1874" s="138">
        <f t="shared" si="16"/>
        <v>0</v>
      </c>
      <c r="AO1874" s="139" t="str">
        <f t="array" ref="AO1874">XLOOKUP($D:$D,'DS ST'!$J:$J,'DS ST'!K:K)</f>
        <v>SC002210 - Trương Công Nhật Tùng</v>
      </c>
      <c r="AP1874" s="139" t="str">
        <f t="array" ref="AP1874">XLOOKUP($D:$D,'DS ST'!$J:$J,'DS ST'!L:L)</f>
        <v>Võ Thị Huệ</v>
      </c>
      <c r="AQ1874" s="139" t="str">
        <f t="array" ref="AQ1874">XLOOKUP($D:$D,'DS ST'!$J:$J,'DS ST'!M:M)</f>
        <v>HCM 030</v>
      </c>
      <c r="AR1874" s="140"/>
      <c r="AS1874" s="140"/>
      <c r="AT1874" s="135" t="str">
        <f t="array" ref="AT1874">xlookup($E:$E,'CLV2'!$A:$A,'CLV2'!$F:$F)</f>
        <v>3.LOCAL FRUITS</v>
      </c>
      <c r="AU1874" s="135" t="str">
        <f t="array" ref="AU1874">xlookup($E:$E,'CLV2'!$A:$A,'CLV2'!$G:$G)</f>
        <v>4.Trái Cây Đa Dạng</v>
      </c>
      <c r="AV1874" s="142"/>
      <c r="AW1874" s="143"/>
      <c r="AX1874" s="144"/>
    </row>
    <row r="1875" ht="22.5" customHeight="1">
      <c r="A1875" s="113"/>
      <c r="B1875" s="114">
        <v>46237.0</v>
      </c>
      <c r="C1875" s="115" t="s">
        <v>1230</v>
      </c>
      <c r="D1875" s="116" t="str">
        <f>VLOOKUP(C1875,'DS ST'!A:B,2,0)</f>
        <v>VH2</v>
      </c>
      <c r="E1875" s="117">
        <v>10903.0</v>
      </c>
      <c r="F1875" s="115" t="s">
        <v>783</v>
      </c>
      <c r="G1875" s="115" t="s">
        <v>29</v>
      </c>
      <c r="H1875" s="118">
        <v>2.0</v>
      </c>
      <c r="I1875" s="118">
        <v>1.0</v>
      </c>
      <c r="J1875" s="119">
        <f t="shared" si="4"/>
        <v>1</v>
      </c>
      <c r="K1875" s="115" t="s">
        <v>6302</v>
      </c>
      <c r="L1875" s="121" t="str">
        <f t="shared" si="5"/>
        <v>PT160839610903</v>
      </c>
      <c r="M1875" s="219" t="s">
        <v>6303</v>
      </c>
      <c r="N1875" s="122"/>
      <c r="O1875" s="122"/>
      <c r="P1875" s="119">
        <f t="shared" si="6"/>
        <v>1</v>
      </c>
      <c r="Q1875" s="124"/>
      <c r="R1875" s="124"/>
      <c r="S1875" s="124"/>
      <c r="T1875" s="125"/>
      <c r="U1875" s="126" t="s">
        <v>697</v>
      </c>
      <c r="V1875" s="127" t="s">
        <v>1500</v>
      </c>
      <c r="W1875" s="129" t="str">
        <f t="shared" si="7"/>
        <v/>
      </c>
      <c r="X1875" s="129" t="str">
        <f t="shared" si="73"/>
        <v/>
      </c>
      <c r="Y1875" s="130" t="str">
        <f t="shared" ref="Y1875:Y1877" si="117">IF(N(P1875)&lt;=0,"",IF(OR(T1875="Hình KDB",T1875="Hình tele",ISNUMBER(SEARCH("Hình KDB",T1875)),ISNUMBER(SEARCH("Hình tele",T1875)),ISNUMBER(SEARCH("sai code",T1875)),ISNUMBER(SEARCH("Thiếu kiện",U1875))),"Kho rau",IF(AND(T1875&lt;&gt;"Hình KDB",T1875&lt;&gt;"Hình tele"),"Chưa xác định",IF(N(O1875)&gt;0,IF(OR(T1875="Hình KDB",T1875="Hình tele",ISNUMBER(SEARCH("Hình KDB",T1875)),ISNUMBER(SEARCH("Hình tele",T1875)),ISNUMBER(SEARCH("sai code",T1875)),ISNUMBER(SEARCH("Thiếu kiện",U1875))),"Kho rau","Chưa xác định"),IF(OR(T1875="Hình KDB",T1875="Hình tele",ISNUMBER(SEARCH("Hình KDB",T1875)),ISNUMBER(SEARCH("Hình tele",T1875)),ISNUMBER(SEARCH("sai code",T1875)),ISNUMBER(SEARCH("Thiếu kiện",U1875))),"Kho rau",IF(V1875="Chưa xác định","Chưa xác định",IF(OR(V1875="DC giao thiếu",V1875="TX giao thiếu kiện",V1875="Hàng không đạt CL"),"Kho rau","")))))))</f>
        <v>Chưa xác định</v>
      </c>
      <c r="Z1875" s="131" t="s">
        <v>3828</v>
      </c>
      <c r="AA1875" s="124"/>
      <c r="AB1875" s="132"/>
      <c r="AC1875" s="133"/>
      <c r="AD1875" s="134"/>
      <c r="AE1875" s="133"/>
      <c r="AF1875" s="135" t="str">
        <f t="array" ref="AF1875">xlookup($E:$E,'CLV2'!$A:$A,'CLV2'!E:E)</f>
        <v>2.VEGETABLES</v>
      </c>
      <c r="AG1875" s="135" t="str">
        <f t="shared" si="10"/>
        <v>Pack</v>
      </c>
      <c r="AH1875" s="136">
        <f t="shared" si="11"/>
        <v>0.5</v>
      </c>
      <c r="AI1875" s="137">
        <f t="array" ref="AI1875">XLOOKUP(E1875,'Đơn giá'!A:A,'Đơn giá'!D:D)</f>
        <v>10000</v>
      </c>
      <c r="AJ1875" s="138">
        <f t="shared" si="12"/>
        <v>10000</v>
      </c>
      <c r="AK1875" s="138">
        <f t="shared" si="13"/>
        <v>0</v>
      </c>
      <c r="AL1875" s="138">
        <f t="shared" si="14"/>
        <v>0</v>
      </c>
      <c r="AM1875" s="138">
        <f t="shared" si="15"/>
        <v>0</v>
      </c>
      <c r="AN1875" s="138">
        <f t="shared" si="16"/>
        <v>10000</v>
      </c>
      <c r="AO1875" s="139" t="str">
        <f t="array" ref="AO1875">XLOOKUP($D:$D,'DS ST'!$J:$J,'DS ST'!K:K)</f>
        <v>SC011310 - Hồ Xuân Thịnh</v>
      </c>
      <c r="AP1875" s="139" t="str">
        <f t="array" ref="AP1875">XLOOKUP($D:$D,'DS ST'!$J:$J,'DS ST'!L:L)</f>
        <v>Nguyễn Thị Cà</v>
      </c>
      <c r="AQ1875" s="139" t="str">
        <f t="array" ref="AQ1875">XLOOKUP($D:$D,'DS ST'!$J:$J,'DS ST'!M:M)</f>
        <v>HCM 021</v>
      </c>
      <c r="AR1875" s="140"/>
      <c r="AS1875" s="140"/>
      <c r="AT1875" s="135" t="str">
        <f t="array" ref="AT1875">xlookup($E:$E,'CLV2'!$A:$A,'CLV2'!$F:$F)</f>
        <v>3.LEAFY VEGGIES</v>
      </c>
      <c r="AU1875" s="135" t="str">
        <f t="array" ref="AU1875">xlookup($E:$E,'CLV2'!$A:$A,'CLV2'!$G:$G)</f>
        <v>4.Rau Cải</v>
      </c>
      <c r="AV1875" s="142"/>
      <c r="AW1875" s="143"/>
      <c r="AX1875" s="144"/>
    </row>
    <row r="1876" ht="22.5" customHeight="1">
      <c r="A1876" s="113"/>
      <c r="B1876" s="114">
        <v>46237.0</v>
      </c>
      <c r="C1876" s="115" t="s">
        <v>1230</v>
      </c>
      <c r="D1876" s="116" t="str">
        <f>VLOOKUP(C1876,'DS ST'!A:B,2,0)</f>
        <v>VH2</v>
      </c>
      <c r="E1876" s="117">
        <v>10968.0</v>
      </c>
      <c r="F1876" s="115" t="s">
        <v>82</v>
      </c>
      <c r="G1876" s="115" t="s">
        <v>855</v>
      </c>
      <c r="H1876" s="118">
        <v>4.0</v>
      </c>
      <c r="I1876" s="118">
        <v>2.0</v>
      </c>
      <c r="J1876" s="119">
        <f t="shared" si="4"/>
        <v>2</v>
      </c>
      <c r="K1876" s="115" t="s">
        <v>6302</v>
      </c>
      <c r="L1876" s="121" t="str">
        <f t="shared" si="5"/>
        <v>PT160839610968</v>
      </c>
      <c r="M1876" s="219" t="s">
        <v>6303</v>
      </c>
      <c r="N1876" s="122"/>
      <c r="O1876" s="122"/>
      <c r="P1876" s="119">
        <f t="shared" si="6"/>
        <v>2</v>
      </c>
      <c r="Q1876" s="124"/>
      <c r="R1876" s="124"/>
      <c r="S1876" s="124"/>
      <c r="T1876" s="125"/>
      <c r="U1876" s="126" t="s">
        <v>697</v>
      </c>
      <c r="V1876" s="127" t="s">
        <v>1500</v>
      </c>
      <c r="W1876" s="129" t="str">
        <f t="shared" si="7"/>
        <v/>
      </c>
      <c r="X1876" s="129" t="str">
        <f t="shared" si="73"/>
        <v/>
      </c>
      <c r="Y1876" s="130" t="str">
        <f t="shared" si="117"/>
        <v>Chưa xác định</v>
      </c>
      <c r="Z1876" s="131" t="s">
        <v>3828</v>
      </c>
      <c r="AA1876" s="124"/>
      <c r="AB1876" s="132"/>
      <c r="AC1876" s="133"/>
      <c r="AD1876" s="134"/>
      <c r="AE1876" s="133"/>
      <c r="AF1876" s="135" t="str">
        <f t="array" ref="AF1876">xlookup($E:$E,'CLV2'!$A:$A,'CLV2'!E:E)</f>
        <v>2.FRUITS</v>
      </c>
      <c r="AG1876" s="135" t="str">
        <f t="shared" si="10"/>
        <v>Pack</v>
      </c>
      <c r="AH1876" s="136">
        <f t="shared" si="11"/>
        <v>0.5</v>
      </c>
      <c r="AI1876" s="137">
        <f t="array" ref="AI1876">XLOOKUP(E1876,'Đơn giá'!A:A,'Đơn giá'!D:D)</f>
        <v>20000</v>
      </c>
      <c r="AJ1876" s="138">
        <f t="shared" si="12"/>
        <v>40000</v>
      </c>
      <c r="AK1876" s="138">
        <f t="shared" si="13"/>
        <v>0</v>
      </c>
      <c r="AL1876" s="138">
        <f t="shared" si="14"/>
        <v>0</v>
      </c>
      <c r="AM1876" s="138">
        <f t="shared" si="15"/>
        <v>0</v>
      </c>
      <c r="AN1876" s="138">
        <f t="shared" si="16"/>
        <v>40000</v>
      </c>
      <c r="AO1876" s="139" t="str">
        <f t="array" ref="AO1876">XLOOKUP($D:$D,'DS ST'!$J:$J,'DS ST'!K:K)</f>
        <v>SC011310 - Hồ Xuân Thịnh</v>
      </c>
      <c r="AP1876" s="139" t="str">
        <f t="array" ref="AP1876">XLOOKUP($D:$D,'DS ST'!$J:$J,'DS ST'!L:L)</f>
        <v>Nguyễn Thị Cà</v>
      </c>
      <c r="AQ1876" s="139" t="str">
        <f t="array" ref="AQ1876">XLOOKUP($D:$D,'DS ST'!$J:$J,'DS ST'!M:M)</f>
        <v>HCM 021</v>
      </c>
      <c r="AR1876" s="140"/>
      <c r="AS1876" s="140"/>
      <c r="AT1876" s="135" t="str">
        <f t="array" ref="AT1876">xlookup($E:$E,'CLV2'!$A:$A,'CLV2'!$F:$F)</f>
        <v>3.LOCAL FRUITS</v>
      </c>
      <c r="AU1876" s="135" t="str">
        <f t="array" ref="AU1876">xlookup($E:$E,'CLV2'!$A:$A,'CLV2'!$G:$G)</f>
        <v>4.Chuối</v>
      </c>
      <c r="AV1876" s="142"/>
      <c r="AW1876" s="143"/>
      <c r="AX1876" s="144"/>
    </row>
    <row r="1877" ht="22.5" customHeight="1">
      <c r="A1877" s="113"/>
      <c r="B1877" s="114">
        <v>46237.0</v>
      </c>
      <c r="C1877" s="115" t="s">
        <v>1230</v>
      </c>
      <c r="D1877" s="116" t="str">
        <f>VLOOKUP(C1877,'DS ST'!A:B,2,0)</f>
        <v>VH2</v>
      </c>
      <c r="E1877" s="117">
        <v>11377.0</v>
      </c>
      <c r="F1877" s="115" t="s">
        <v>1299</v>
      </c>
      <c r="G1877" s="115" t="s">
        <v>275</v>
      </c>
      <c r="H1877" s="118">
        <v>2.0</v>
      </c>
      <c r="I1877" s="118">
        <v>0.0</v>
      </c>
      <c r="J1877" s="119">
        <f t="shared" si="4"/>
        <v>2</v>
      </c>
      <c r="K1877" s="115" t="s">
        <v>6302</v>
      </c>
      <c r="L1877" s="121" t="str">
        <f t="shared" si="5"/>
        <v>PT160839611377</v>
      </c>
      <c r="M1877" s="219" t="s">
        <v>6303</v>
      </c>
      <c r="N1877" s="122"/>
      <c r="O1877" s="122"/>
      <c r="P1877" s="119">
        <f t="shared" si="6"/>
        <v>2</v>
      </c>
      <c r="Q1877" s="124"/>
      <c r="R1877" s="124"/>
      <c r="S1877" s="124"/>
      <c r="T1877" s="125"/>
      <c r="U1877" s="126" t="s">
        <v>697</v>
      </c>
      <c r="V1877" s="127" t="s">
        <v>1500</v>
      </c>
      <c r="W1877" s="129" t="str">
        <f t="shared" si="7"/>
        <v/>
      </c>
      <c r="X1877" s="129" t="str">
        <f t="shared" si="73"/>
        <v/>
      </c>
      <c r="Y1877" s="130" t="str">
        <f t="shared" si="117"/>
        <v>Chưa xác định</v>
      </c>
      <c r="Z1877" s="131" t="s">
        <v>3828</v>
      </c>
      <c r="AA1877" s="124"/>
      <c r="AB1877" s="132"/>
      <c r="AC1877" s="133"/>
      <c r="AD1877" s="134"/>
      <c r="AE1877" s="133"/>
      <c r="AF1877" s="135" t="str">
        <f t="array" ref="AF1877">xlookup($E:$E,'CLV2'!$A:$A,'CLV2'!E:E)</f>
        <v>2.VEGETABLES</v>
      </c>
      <c r="AG1877" s="135" t="str">
        <f t="shared" si="10"/>
        <v>Pack</v>
      </c>
      <c r="AH1877" s="136">
        <f t="shared" si="11"/>
        <v>1</v>
      </c>
      <c r="AI1877" s="137">
        <f t="array" ref="AI1877">XLOOKUP(E1877,'Đơn giá'!A:A,'Đơn giá'!D:D)</f>
        <v>15000</v>
      </c>
      <c r="AJ1877" s="138">
        <f t="shared" si="12"/>
        <v>30000</v>
      </c>
      <c r="AK1877" s="138">
        <f t="shared" si="13"/>
        <v>0</v>
      </c>
      <c r="AL1877" s="138">
        <f t="shared" si="14"/>
        <v>0</v>
      </c>
      <c r="AM1877" s="138">
        <f t="shared" si="15"/>
        <v>0</v>
      </c>
      <c r="AN1877" s="138">
        <f t="shared" si="16"/>
        <v>30000</v>
      </c>
      <c r="AO1877" s="139" t="str">
        <f t="array" ref="AO1877">XLOOKUP($D:$D,'DS ST'!$J:$J,'DS ST'!K:K)</f>
        <v>SC011310 - Hồ Xuân Thịnh</v>
      </c>
      <c r="AP1877" s="139" t="str">
        <f t="array" ref="AP1877">XLOOKUP($D:$D,'DS ST'!$J:$J,'DS ST'!L:L)</f>
        <v>Nguyễn Thị Cà</v>
      </c>
      <c r="AQ1877" s="139" t="str">
        <f t="array" ref="AQ1877">XLOOKUP($D:$D,'DS ST'!$J:$J,'DS ST'!M:M)</f>
        <v>HCM 021</v>
      </c>
      <c r="AR1877" s="140"/>
      <c r="AS1877" s="140"/>
      <c r="AT1877" s="135" t="str">
        <f t="array" ref="AT1877">xlookup($E:$E,'CLV2'!$A:$A,'CLV2'!$F:$F)</f>
        <v>3.FRUIT VEGGIES</v>
      </c>
      <c r="AU1877" s="135" t="str">
        <f t="array" ref="AU1877">xlookup($E:$E,'CLV2'!$A:$A,'CLV2'!$G:$G)</f>
        <v>4.Bầu, Bí, Mướp</v>
      </c>
      <c r="AV1877" s="142"/>
      <c r="AW1877" s="143"/>
      <c r="AX1877" s="144"/>
    </row>
    <row r="1878" ht="22.5" customHeight="1">
      <c r="A1878" s="113"/>
      <c r="B1878" s="114">
        <v>46237.0</v>
      </c>
      <c r="C1878" s="115" t="s">
        <v>1230</v>
      </c>
      <c r="D1878" s="116" t="str">
        <f>VLOOKUP(C1878,'DS ST'!A:B,2,0)</f>
        <v>VH2</v>
      </c>
      <c r="E1878" s="117">
        <v>1101062.0</v>
      </c>
      <c r="F1878" s="115" t="s">
        <v>103</v>
      </c>
      <c r="G1878" s="115" t="s">
        <v>104</v>
      </c>
      <c r="H1878" s="118">
        <v>20.5</v>
      </c>
      <c r="I1878" s="118">
        <v>20.38</v>
      </c>
      <c r="J1878" s="119">
        <f t="shared" si="4"/>
        <v>0.12</v>
      </c>
      <c r="K1878" s="115" t="s">
        <v>6302</v>
      </c>
      <c r="L1878" s="121" t="str">
        <f t="shared" si="5"/>
        <v>PT16083961101062</v>
      </c>
      <c r="M1878" s="219" t="s">
        <v>6303</v>
      </c>
      <c r="N1878" s="122">
        <v>0.120000000000001</v>
      </c>
      <c r="O1878" s="122"/>
      <c r="P1878" s="119">
        <f t="shared" si="6"/>
        <v>0</v>
      </c>
      <c r="Q1878" s="124"/>
      <c r="R1878" s="124"/>
      <c r="S1878" s="124"/>
      <c r="T1878" s="125"/>
      <c r="U1878" s="126" t="s">
        <v>697</v>
      </c>
      <c r="V1878" s="127" t="s">
        <v>492</v>
      </c>
      <c r="W1878" s="129" t="str">
        <f t="shared" si="7"/>
        <v>Hao hụt</v>
      </c>
      <c r="X1878" s="129" t="str">
        <f t="shared" si="73"/>
        <v/>
      </c>
      <c r="Y1878" s="154" t="s">
        <v>499</v>
      </c>
      <c r="Z1878" s="131" t="s">
        <v>3828</v>
      </c>
      <c r="AA1878" s="124"/>
      <c r="AB1878" s="132"/>
      <c r="AC1878" s="133"/>
      <c r="AD1878" s="134"/>
      <c r="AE1878" s="133"/>
      <c r="AF1878" s="135" t="str">
        <f t="array" ref="AF1878">xlookup($E:$E,'CLV2'!$A:$A,'CLV2'!E:E)</f>
        <v>2.FRUITS</v>
      </c>
      <c r="AG1878" s="135" t="str">
        <f t="shared" si="10"/>
        <v>KG</v>
      </c>
      <c r="AH1878" s="136">
        <f t="shared" si="11"/>
        <v>0.005853658537</v>
      </c>
      <c r="AI1878" s="137">
        <f t="array" ref="AI1878">XLOOKUP(E1878,'Đơn giá'!A:A,'Đơn giá'!D:D)</f>
        <v>23000</v>
      </c>
      <c r="AJ1878" s="138">
        <f t="shared" si="12"/>
        <v>2760</v>
      </c>
      <c r="AK1878" s="138">
        <f t="shared" si="13"/>
        <v>2760</v>
      </c>
      <c r="AL1878" s="138">
        <f t="shared" si="14"/>
        <v>0</v>
      </c>
      <c r="AM1878" s="138">
        <f t="shared" si="15"/>
        <v>0</v>
      </c>
      <c r="AN1878" s="138">
        <f t="shared" si="16"/>
        <v>0</v>
      </c>
      <c r="AO1878" s="139" t="str">
        <f t="array" ref="AO1878">XLOOKUP($D:$D,'DS ST'!$J:$J,'DS ST'!K:K)</f>
        <v>SC011310 - Hồ Xuân Thịnh</v>
      </c>
      <c r="AP1878" s="139" t="str">
        <f t="array" ref="AP1878">XLOOKUP($D:$D,'DS ST'!$J:$J,'DS ST'!L:L)</f>
        <v>Nguyễn Thị Cà</v>
      </c>
      <c r="AQ1878" s="139" t="str">
        <f t="array" ref="AQ1878">XLOOKUP($D:$D,'DS ST'!$J:$J,'DS ST'!M:M)</f>
        <v>HCM 021</v>
      </c>
      <c r="AR1878" s="140"/>
      <c r="AS1878" s="140"/>
      <c r="AT1878" s="135" t="str">
        <f t="array" ref="AT1878">xlookup($E:$E,'CLV2'!$A:$A,'CLV2'!$F:$F)</f>
        <v>3.LOCAL FRUITS</v>
      </c>
      <c r="AU1878" s="135" t="str">
        <f t="array" ref="AU1878">xlookup($E:$E,'CLV2'!$A:$A,'CLV2'!$G:$G)</f>
        <v>4.Chuối</v>
      </c>
      <c r="AV1878" s="142"/>
      <c r="AW1878" s="143"/>
      <c r="AX1878" s="144"/>
    </row>
    <row r="1879" ht="22.5" customHeight="1">
      <c r="A1879" s="113"/>
      <c r="B1879" s="114">
        <v>46237.0</v>
      </c>
      <c r="C1879" s="115" t="s">
        <v>1230</v>
      </c>
      <c r="D1879" s="116" t="str">
        <f>VLOOKUP(C1879,'DS ST'!A:B,2,0)</f>
        <v>VH2</v>
      </c>
      <c r="E1879" s="117">
        <v>1101077.0</v>
      </c>
      <c r="F1879" s="115" t="s">
        <v>1002</v>
      </c>
      <c r="G1879" s="115" t="s">
        <v>104</v>
      </c>
      <c r="H1879" s="118">
        <v>3.0</v>
      </c>
      <c r="I1879" s="118">
        <v>2.835</v>
      </c>
      <c r="J1879" s="119">
        <f t="shared" si="4"/>
        <v>0.165</v>
      </c>
      <c r="K1879" s="115" t="s">
        <v>6302</v>
      </c>
      <c r="L1879" s="121" t="str">
        <f t="shared" si="5"/>
        <v>PT16083961101077</v>
      </c>
      <c r="M1879" s="219" t="s">
        <v>6303</v>
      </c>
      <c r="N1879" s="122">
        <v>0.16500000000000004</v>
      </c>
      <c r="O1879" s="122"/>
      <c r="P1879" s="119">
        <f t="shared" si="6"/>
        <v>0</v>
      </c>
      <c r="Q1879" s="124"/>
      <c r="R1879" s="124"/>
      <c r="S1879" s="124"/>
      <c r="T1879" s="125"/>
      <c r="U1879" s="126" t="s">
        <v>697</v>
      </c>
      <c r="V1879" s="127" t="s">
        <v>492</v>
      </c>
      <c r="W1879" s="129" t="str">
        <f t="shared" si="7"/>
        <v>Hao hụt</v>
      </c>
      <c r="X1879" s="129" t="str">
        <f t="shared" si="73"/>
        <v/>
      </c>
      <c r="Y1879" s="154" t="s">
        <v>499</v>
      </c>
      <c r="Z1879" s="131" t="s">
        <v>3828</v>
      </c>
      <c r="AA1879" s="124"/>
      <c r="AB1879" s="132"/>
      <c r="AC1879" s="133"/>
      <c r="AD1879" s="134"/>
      <c r="AE1879" s="133"/>
      <c r="AF1879" s="135" t="str">
        <f t="array" ref="AF1879">xlookup($E:$E,'CLV2'!$A:$A,'CLV2'!E:E)</f>
        <v>2.FRUITS</v>
      </c>
      <c r="AG1879" s="135" t="str">
        <f t="shared" si="10"/>
        <v>KG</v>
      </c>
      <c r="AH1879" s="136">
        <f t="shared" si="11"/>
        <v>0.055</v>
      </c>
      <c r="AI1879" s="137">
        <f t="array" ref="AI1879">XLOOKUP(E1879,'Đơn giá'!A:A,'Đơn giá'!D:D)</f>
        <v>45000</v>
      </c>
      <c r="AJ1879" s="138">
        <f t="shared" si="12"/>
        <v>7425</v>
      </c>
      <c r="AK1879" s="138">
        <f t="shared" si="13"/>
        <v>7425</v>
      </c>
      <c r="AL1879" s="138">
        <f t="shared" si="14"/>
        <v>0</v>
      </c>
      <c r="AM1879" s="138">
        <f t="shared" si="15"/>
        <v>0</v>
      </c>
      <c r="AN1879" s="138">
        <f t="shared" si="16"/>
        <v>0</v>
      </c>
      <c r="AO1879" s="139" t="str">
        <f t="array" ref="AO1879">XLOOKUP($D:$D,'DS ST'!$J:$J,'DS ST'!K:K)</f>
        <v>SC011310 - Hồ Xuân Thịnh</v>
      </c>
      <c r="AP1879" s="139" t="str">
        <f t="array" ref="AP1879">XLOOKUP($D:$D,'DS ST'!$J:$J,'DS ST'!L:L)</f>
        <v>Nguyễn Thị Cà</v>
      </c>
      <c r="AQ1879" s="139" t="str">
        <f t="array" ref="AQ1879">XLOOKUP($D:$D,'DS ST'!$J:$J,'DS ST'!M:M)</f>
        <v>HCM 021</v>
      </c>
      <c r="AR1879" s="140"/>
      <c r="AS1879" s="140"/>
      <c r="AT1879" s="135" t="str">
        <f t="array" ref="AT1879">xlookup($E:$E,'CLV2'!$A:$A,'CLV2'!$F:$F)</f>
        <v>3.LOCAL FRUITS</v>
      </c>
      <c r="AU1879" s="135" t="str">
        <f t="array" ref="AU1879">xlookup($E:$E,'CLV2'!$A:$A,'CLV2'!$G:$G)</f>
        <v>4.Trái Cây Đa Dạng</v>
      </c>
      <c r="AV1879" s="142"/>
      <c r="AW1879" s="143"/>
      <c r="AX1879" s="144"/>
    </row>
    <row r="1880" ht="22.5" customHeight="1">
      <c r="A1880" s="113"/>
      <c r="B1880" s="114">
        <v>46237.0</v>
      </c>
      <c r="C1880" s="115" t="s">
        <v>1230</v>
      </c>
      <c r="D1880" s="116" t="str">
        <f>VLOOKUP(C1880,'DS ST'!A:B,2,0)</f>
        <v>VH2</v>
      </c>
      <c r="E1880" s="117">
        <v>1101318.0</v>
      </c>
      <c r="F1880" s="115" t="s">
        <v>1036</v>
      </c>
      <c r="G1880" s="115" t="s">
        <v>104</v>
      </c>
      <c r="H1880" s="118">
        <v>4.2</v>
      </c>
      <c r="I1880" s="118">
        <v>4.145</v>
      </c>
      <c r="J1880" s="119">
        <f t="shared" si="4"/>
        <v>0.055</v>
      </c>
      <c r="K1880" s="115" t="s">
        <v>6302</v>
      </c>
      <c r="L1880" s="121" t="str">
        <f t="shared" si="5"/>
        <v>PT16083961101318</v>
      </c>
      <c r="M1880" s="219" t="s">
        <v>6303</v>
      </c>
      <c r="N1880" s="122">
        <v>0.055000000000000604</v>
      </c>
      <c r="O1880" s="122"/>
      <c r="P1880" s="119">
        <f t="shared" si="6"/>
        <v>0</v>
      </c>
      <c r="Q1880" s="124"/>
      <c r="R1880" s="124"/>
      <c r="S1880" s="124"/>
      <c r="T1880" s="125"/>
      <c r="U1880" s="126" t="s">
        <v>697</v>
      </c>
      <c r="V1880" s="127" t="s">
        <v>492</v>
      </c>
      <c r="W1880" s="129" t="str">
        <f t="shared" si="7"/>
        <v>Hao hụt</v>
      </c>
      <c r="X1880" s="129" t="str">
        <f t="shared" si="73"/>
        <v/>
      </c>
      <c r="Y1880" s="154" t="s">
        <v>499</v>
      </c>
      <c r="Z1880" s="131" t="s">
        <v>3828</v>
      </c>
      <c r="AA1880" s="124"/>
      <c r="AB1880" s="132"/>
      <c r="AC1880" s="133"/>
      <c r="AD1880" s="134"/>
      <c r="AE1880" s="133"/>
      <c r="AF1880" s="135" t="str">
        <f t="array" ref="AF1880">xlookup($E:$E,'CLV2'!$A:$A,'CLV2'!E:E)</f>
        <v>2.FRUITS</v>
      </c>
      <c r="AG1880" s="135" t="str">
        <f t="shared" si="10"/>
        <v>KG</v>
      </c>
      <c r="AH1880" s="136">
        <f t="shared" si="11"/>
        <v>0.0130952381</v>
      </c>
      <c r="AI1880" s="137">
        <f t="array" ref="AI1880">XLOOKUP(E1880,'Đơn giá'!A:A,'Đơn giá'!D:D)</f>
        <v>35000</v>
      </c>
      <c r="AJ1880" s="138">
        <f t="shared" si="12"/>
        <v>1925</v>
      </c>
      <c r="AK1880" s="138">
        <f t="shared" si="13"/>
        <v>1925</v>
      </c>
      <c r="AL1880" s="138">
        <f t="shared" si="14"/>
        <v>0</v>
      </c>
      <c r="AM1880" s="138">
        <f t="shared" si="15"/>
        <v>0</v>
      </c>
      <c r="AN1880" s="138">
        <f t="shared" si="16"/>
        <v>0</v>
      </c>
      <c r="AO1880" s="139" t="str">
        <f t="array" ref="AO1880">XLOOKUP($D:$D,'DS ST'!$J:$J,'DS ST'!K:K)</f>
        <v>SC011310 - Hồ Xuân Thịnh</v>
      </c>
      <c r="AP1880" s="139" t="str">
        <f t="array" ref="AP1880">XLOOKUP($D:$D,'DS ST'!$J:$J,'DS ST'!L:L)</f>
        <v>Nguyễn Thị Cà</v>
      </c>
      <c r="AQ1880" s="139" t="str">
        <f t="array" ref="AQ1880">XLOOKUP($D:$D,'DS ST'!$J:$J,'DS ST'!M:M)</f>
        <v>HCM 021</v>
      </c>
      <c r="AR1880" s="140"/>
      <c r="AS1880" s="140"/>
      <c r="AT1880" s="135" t="str">
        <f t="array" ref="AT1880">xlookup($E:$E,'CLV2'!$A:$A,'CLV2'!$F:$F)</f>
        <v>3.LOCAL FRUITS</v>
      </c>
      <c r="AU1880" s="135" t="str">
        <f t="array" ref="AU1880">xlookup($E:$E,'CLV2'!$A:$A,'CLV2'!$G:$G)</f>
        <v>4.Mận Roi</v>
      </c>
      <c r="AV1880" s="142"/>
      <c r="AW1880" s="143"/>
      <c r="AX1880" s="144"/>
    </row>
    <row r="1881" ht="22.5" customHeight="1">
      <c r="A1881" s="113"/>
      <c r="B1881" s="114">
        <v>46237.0</v>
      </c>
      <c r="C1881" s="115" t="s">
        <v>1230</v>
      </c>
      <c r="D1881" s="116" t="str">
        <f>VLOOKUP(C1881,'DS ST'!A:B,2,0)</f>
        <v>VH2</v>
      </c>
      <c r="E1881" s="117">
        <v>1101366.0</v>
      </c>
      <c r="F1881" s="115" t="s">
        <v>1804</v>
      </c>
      <c r="G1881" s="115" t="s">
        <v>104</v>
      </c>
      <c r="H1881" s="118">
        <v>8.2</v>
      </c>
      <c r="I1881" s="118">
        <v>8.14</v>
      </c>
      <c r="J1881" s="119">
        <f t="shared" si="4"/>
        <v>0.06</v>
      </c>
      <c r="K1881" s="115" t="s">
        <v>6302</v>
      </c>
      <c r="L1881" s="121" t="str">
        <f t="shared" si="5"/>
        <v>PT16083961101366</v>
      </c>
      <c r="M1881" s="219" t="s">
        <v>6303</v>
      </c>
      <c r="N1881" s="122">
        <v>0.05999999999999872</v>
      </c>
      <c r="O1881" s="122"/>
      <c r="P1881" s="119">
        <f t="shared" si="6"/>
        <v>0</v>
      </c>
      <c r="Q1881" s="124"/>
      <c r="R1881" s="124"/>
      <c r="S1881" s="124"/>
      <c r="T1881" s="125"/>
      <c r="U1881" s="126" t="s">
        <v>697</v>
      </c>
      <c r="V1881" s="127" t="s">
        <v>492</v>
      </c>
      <c r="W1881" s="129" t="str">
        <f t="shared" si="7"/>
        <v>Hao hụt</v>
      </c>
      <c r="X1881" s="129" t="str">
        <f t="shared" si="73"/>
        <v/>
      </c>
      <c r="Y1881" s="154" t="s">
        <v>499</v>
      </c>
      <c r="Z1881" s="131" t="s">
        <v>3828</v>
      </c>
      <c r="AA1881" s="124"/>
      <c r="AB1881" s="132"/>
      <c r="AC1881" s="133"/>
      <c r="AD1881" s="134"/>
      <c r="AE1881" s="133"/>
      <c r="AF1881" s="135" t="str">
        <f t="array" ref="AF1881">xlookup($E:$E,'CLV2'!$A:$A,'CLV2'!E:E)</f>
        <v>2.VEGETABLES</v>
      </c>
      <c r="AG1881" s="135" t="str">
        <f t="shared" si="10"/>
        <v>KG</v>
      </c>
      <c r="AH1881" s="136">
        <f t="shared" si="11"/>
        <v>0.007317073171</v>
      </c>
      <c r="AI1881" s="137">
        <f t="array" ref="AI1881">XLOOKUP(E1881,'Đơn giá'!A:A,'Đơn giá'!D:D)</f>
        <v>55000</v>
      </c>
      <c r="AJ1881" s="138">
        <f t="shared" si="12"/>
        <v>3300</v>
      </c>
      <c r="AK1881" s="138">
        <f t="shared" si="13"/>
        <v>3300</v>
      </c>
      <c r="AL1881" s="138">
        <f t="shared" si="14"/>
        <v>0</v>
      </c>
      <c r="AM1881" s="138">
        <f t="shared" si="15"/>
        <v>0</v>
      </c>
      <c r="AN1881" s="138">
        <f t="shared" si="16"/>
        <v>0</v>
      </c>
      <c r="AO1881" s="139" t="str">
        <f t="array" ref="AO1881">XLOOKUP($D:$D,'DS ST'!$J:$J,'DS ST'!K:K)</f>
        <v>SC011310 - Hồ Xuân Thịnh</v>
      </c>
      <c r="AP1881" s="139" t="str">
        <f t="array" ref="AP1881">XLOOKUP($D:$D,'DS ST'!$J:$J,'DS ST'!L:L)</f>
        <v>Nguyễn Thị Cà</v>
      </c>
      <c r="AQ1881" s="139" t="str">
        <f t="array" ref="AQ1881">XLOOKUP($D:$D,'DS ST'!$J:$J,'DS ST'!M:M)</f>
        <v>HCM 021</v>
      </c>
      <c r="AR1881" s="140"/>
      <c r="AS1881" s="140"/>
      <c r="AT1881" s="135" t="str">
        <f t="array" ref="AT1881">xlookup($E:$E,'CLV2'!$A:$A,'CLV2'!$F:$F)</f>
        <v>3.LEAFY VEGGIES</v>
      </c>
      <c r="AU1881" s="135" t="str">
        <f t="array" ref="AU1881">xlookup($E:$E,'CLV2'!$A:$A,'CLV2'!$G:$G)</f>
        <v>4.Rau Ăn Bông</v>
      </c>
      <c r="AV1881" s="142"/>
      <c r="AW1881" s="143"/>
      <c r="AX1881" s="144"/>
    </row>
    <row r="1882" ht="22.5" customHeight="1">
      <c r="A1882" s="113"/>
      <c r="B1882" s="114">
        <v>46237.0</v>
      </c>
      <c r="C1882" s="115" t="s">
        <v>1230</v>
      </c>
      <c r="D1882" s="116" t="str">
        <f>VLOOKUP(C1882,'DS ST'!A:B,2,0)</f>
        <v>VH2</v>
      </c>
      <c r="E1882" s="117">
        <v>1101592.0</v>
      </c>
      <c r="F1882" s="115" t="s">
        <v>1161</v>
      </c>
      <c r="G1882" s="115" t="s">
        <v>104</v>
      </c>
      <c r="H1882" s="118">
        <v>10.4</v>
      </c>
      <c r="I1882" s="118">
        <v>10.24</v>
      </c>
      <c r="J1882" s="119">
        <f t="shared" si="4"/>
        <v>0.16</v>
      </c>
      <c r="K1882" s="115" t="s">
        <v>6302</v>
      </c>
      <c r="L1882" s="121" t="str">
        <f t="shared" si="5"/>
        <v>PT16083961101592</v>
      </c>
      <c r="M1882" s="219" t="s">
        <v>6303</v>
      </c>
      <c r="N1882" s="122">
        <v>0.16000000000000014</v>
      </c>
      <c r="O1882" s="122"/>
      <c r="P1882" s="119">
        <f t="shared" si="6"/>
        <v>0</v>
      </c>
      <c r="Q1882" s="124"/>
      <c r="R1882" s="124"/>
      <c r="S1882" s="124"/>
      <c r="T1882" s="125"/>
      <c r="U1882" s="126" t="s">
        <v>697</v>
      </c>
      <c r="V1882" s="127" t="s">
        <v>492</v>
      </c>
      <c r="W1882" s="129" t="str">
        <f t="shared" si="7"/>
        <v>Hao hụt</v>
      </c>
      <c r="X1882" s="129" t="str">
        <f t="shared" si="73"/>
        <v/>
      </c>
      <c r="Y1882" s="154" t="s">
        <v>499</v>
      </c>
      <c r="Z1882" s="131" t="s">
        <v>3828</v>
      </c>
      <c r="AA1882" s="124"/>
      <c r="AB1882" s="132"/>
      <c r="AC1882" s="133"/>
      <c r="AD1882" s="134"/>
      <c r="AE1882" s="133"/>
      <c r="AF1882" s="135" t="str">
        <f t="array" ref="AF1882">xlookup($E:$E,'CLV2'!$A:$A,'CLV2'!E:E)</f>
        <v>2.FRUITS</v>
      </c>
      <c r="AG1882" s="135" t="str">
        <f t="shared" si="10"/>
        <v>KG</v>
      </c>
      <c r="AH1882" s="136">
        <f t="shared" si="11"/>
        <v>0.01538461538</v>
      </c>
      <c r="AI1882" s="137">
        <f t="array" ref="AI1882">XLOOKUP(E1882,'Đơn giá'!A:A,'Đơn giá'!D:D)</f>
        <v>73000</v>
      </c>
      <c r="AJ1882" s="138">
        <f t="shared" si="12"/>
        <v>11680</v>
      </c>
      <c r="AK1882" s="138">
        <f t="shared" si="13"/>
        <v>11680</v>
      </c>
      <c r="AL1882" s="138">
        <f t="shared" si="14"/>
        <v>0</v>
      </c>
      <c r="AM1882" s="138">
        <f t="shared" si="15"/>
        <v>0</v>
      </c>
      <c r="AN1882" s="138">
        <f t="shared" si="16"/>
        <v>0</v>
      </c>
      <c r="AO1882" s="139" t="str">
        <f t="array" ref="AO1882">XLOOKUP($D:$D,'DS ST'!$J:$J,'DS ST'!K:K)</f>
        <v>SC011310 - Hồ Xuân Thịnh</v>
      </c>
      <c r="AP1882" s="139" t="str">
        <f t="array" ref="AP1882">XLOOKUP($D:$D,'DS ST'!$J:$J,'DS ST'!L:L)</f>
        <v>Nguyễn Thị Cà</v>
      </c>
      <c r="AQ1882" s="139" t="str">
        <f t="array" ref="AQ1882">XLOOKUP($D:$D,'DS ST'!$J:$J,'DS ST'!M:M)</f>
        <v>HCM 021</v>
      </c>
      <c r="AR1882" s="140"/>
      <c r="AS1882" s="140"/>
      <c r="AT1882" s="135" t="str">
        <f t="array" ref="AT1882">xlookup($E:$E,'CLV2'!$A:$A,'CLV2'!$F:$F)</f>
        <v>3.LOCAL FRUITS</v>
      </c>
      <c r="AU1882" s="135" t="str">
        <f t="array" ref="AU1882">xlookup($E:$E,'CLV2'!$A:$A,'CLV2'!$G:$G)</f>
        <v>4.Sầu Riêng</v>
      </c>
      <c r="AV1882" s="142"/>
      <c r="AW1882" s="143"/>
      <c r="AX1882" s="144"/>
    </row>
    <row r="1883" ht="22.5" customHeight="1">
      <c r="A1883" s="113"/>
      <c r="B1883" s="114">
        <v>46237.0</v>
      </c>
      <c r="C1883" s="115" t="s">
        <v>1230</v>
      </c>
      <c r="D1883" s="116" t="str">
        <f>VLOOKUP(C1883,'DS ST'!A:B,2,0)</f>
        <v>VH2</v>
      </c>
      <c r="E1883" s="117">
        <v>1102981.0</v>
      </c>
      <c r="F1883" s="115" t="s">
        <v>5260</v>
      </c>
      <c r="G1883" s="115" t="s">
        <v>104</v>
      </c>
      <c r="H1883" s="118">
        <v>3.1</v>
      </c>
      <c r="I1883" s="118">
        <v>3.075</v>
      </c>
      <c r="J1883" s="119">
        <f t="shared" si="4"/>
        <v>0.025</v>
      </c>
      <c r="K1883" s="115" t="s">
        <v>6302</v>
      </c>
      <c r="L1883" s="121" t="str">
        <f t="shared" si="5"/>
        <v>PT16083961102981</v>
      </c>
      <c r="M1883" s="219" t="s">
        <v>6303</v>
      </c>
      <c r="N1883" s="122">
        <v>0.02499999999999991</v>
      </c>
      <c r="O1883" s="122"/>
      <c r="P1883" s="119">
        <f t="shared" si="6"/>
        <v>0</v>
      </c>
      <c r="Q1883" s="124"/>
      <c r="R1883" s="124"/>
      <c r="S1883" s="124"/>
      <c r="T1883" s="125"/>
      <c r="U1883" s="126" t="s">
        <v>697</v>
      </c>
      <c r="V1883" s="127" t="s">
        <v>492</v>
      </c>
      <c r="W1883" s="129" t="str">
        <f t="shared" si="7"/>
        <v>Hao hụt</v>
      </c>
      <c r="X1883" s="129" t="str">
        <f t="shared" si="73"/>
        <v/>
      </c>
      <c r="Y1883" s="154" t="s">
        <v>499</v>
      </c>
      <c r="Z1883" s="131" t="s">
        <v>3828</v>
      </c>
      <c r="AA1883" s="124"/>
      <c r="AB1883" s="132"/>
      <c r="AC1883" s="133"/>
      <c r="AD1883" s="134"/>
      <c r="AE1883" s="133"/>
      <c r="AF1883" s="135" t="str">
        <f t="array" ref="AF1883">xlookup($E:$E,'CLV2'!$A:$A,'CLV2'!E:E)</f>
        <v>2.FRUITS</v>
      </c>
      <c r="AG1883" s="135" t="str">
        <f t="shared" si="10"/>
        <v>KG</v>
      </c>
      <c r="AH1883" s="136">
        <f t="shared" si="11"/>
        <v>0.008064516129</v>
      </c>
      <c r="AI1883" s="137" t="str">
        <f t="array" ref="AI1883">XLOOKUP(E1883,'Đơn giá'!A:A,'Đơn giá'!D:D)</f>
        <v>#N/A</v>
      </c>
      <c r="AJ1883" s="138" t="str">
        <f t="shared" si="12"/>
        <v>#N/A</v>
      </c>
      <c r="AK1883" s="138" t="str">
        <f t="shared" si="13"/>
        <v>#N/A</v>
      </c>
      <c r="AL1883" s="138">
        <f t="shared" si="14"/>
        <v>0</v>
      </c>
      <c r="AM1883" s="138" t="str">
        <f t="shared" si="15"/>
        <v>#N/A</v>
      </c>
      <c r="AN1883" s="138">
        <f t="shared" si="16"/>
        <v>0</v>
      </c>
      <c r="AO1883" s="139" t="str">
        <f t="array" ref="AO1883">XLOOKUP($D:$D,'DS ST'!$J:$J,'DS ST'!K:K)</f>
        <v>SC011310 - Hồ Xuân Thịnh</v>
      </c>
      <c r="AP1883" s="139" t="str">
        <f t="array" ref="AP1883">XLOOKUP($D:$D,'DS ST'!$J:$J,'DS ST'!L:L)</f>
        <v>Nguyễn Thị Cà</v>
      </c>
      <c r="AQ1883" s="139" t="str">
        <f t="array" ref="AQ1883">XLOOKUP($D:$D,'DS ST'!$J:$J,'DS ST'!M:M)</f>
        <v>HCM 021</v>
      </c>
      <c r="AR1883" s="140"/>
      <c r="AS1883" s="140"/>
      <c r="AT1883" s="135" t="str">
        <f t="array" ref="AT1883">xlookup($E:$E,'CLV2'!$A:$A,'CLV2'!$F:$F)</f>
        <v>3.LOCAL FRUITS</v>
      </c>
      <c r="AU1883" s="135" t="str">
        <f t="array" ref="AU1883">xlookup($E:$E,'CLV2'!$A:$A,'CLV2'!$G:$G)</f>
        <v>4.Bơ</v>
      </c>
      <c r="AV1883" s="142"/>
      <c r="AW1883" s="143"/>
      <c r="AX1883" s="144"/>
    </row>
    <row r="1884" ht="22.5" customHeight="1">
      <c r="A1884" s="113"/>
      <c r="B1884" s="114">
        <v>46237.0</v>
      </c>
      <c r="C1884" s="115" t="s">
        <v>1007</v>
      </c>
      <c r="D1884" s="116" t="str">
        <f>VLOOKUP(C1884,'DS ST'!A:B,2,0)</f>
        <v>LTC</v>
      </c>
      <c r="E1884" s="117">
        <v>1100816.0</v>
      </c>
      <c r="F1884" s="115" t="s">
        <v>919</v>
      </c>
      <c r="G1884" s="115" t="s">
        <v>104</v>
      </c>
      <c r="H1884" s="118">
        <v>14.9</v>
      </c>
      <c r="I1884" s="118">
        <v>14.8</v>
      </c>
      <c r="J1884" s="119">
        <f t="shared" si="4"/>
        <v>0.1</v>
      </c>
      <c r="K1884" s="115" t="s">
        <v>6304</v>
      </c>
      <c r="L1884" s="121" t="str">
        <f t="shared" si="5"/>
        <v>PT16083951100816</v>
      </c>
      <c r="M1884" s="219" t="s">
        <v>6305</v>
      </c>
      <c r="N1884" s="122">
        <v>0.09999999999999964</v>
      </c>
      <c r="O1884" s="122"/>
      <c r="P1884" s="119">
        <f t="shared" si="6"/>
        <v>0</v>
      </c>
      <c r="Q1884" s="124"/>
      <c r="R1884" s="124"/>
      <c r="S1884" s="124"/>
      <c r="T1884" s="125"/>
      <c r="U1884" s="126" t="s">
        <v>697</v>
      </c>
      <c r="V1884" s="127" t="s">
        <v>492</v>
      </c>
      <c r="W1884" s="129" t="str">
        <f t="shared" si="7"/>
        <v>Hao hụt</v>
      </c>
      <c r="X1884" s="129" t="str">
        <f t="shared" si="73"/>
        <v/>
      </c>
      <c r="Y1884" s="154" t="s">
        <v>499</v>
      </c>
      <c r="Z1884" s="131" t="s">
        <v>3828</v>
      </c>
      <c r="AA1884" s="124"/>
      <c r="AB1884" s="132"/>
      <c r="AC1884" s="133"/>
      <c r="AD1884" s="134"/>
      <c r="AE1884" s="133"/>
      <c r="AF1884" s="135" t="str">
        <f t="array" ref="AF1884">xlookup($E:$E,'CLV2'!$A:$A,'CLV2'!E:E)</f>
        <v>2.FRUITS</v>
      </c>
      <c r="AG1884" s="135" t="str">
        <f t="shared" si="10"/>
        <v>KG</v>
      </c>
      <c r="AH1884" s="136">
        <f t="shared" si="11"/>
        <v>0.006711409396</v>
      </c>
      <c r="AI1884" s="137">
        <f t="array" ref="AI1884">XLOOKUP(E1884,'Đơn giá'!A:A,'Đơn giá'!D:D)</f>
        <v>19000</v>
      </c>
      <c r="AJ1884" s="138">
        <f t="shared" si="12"/>
        <v>1900</v>
      </c>
      <c r="AK1884" s="138">
        <f t="shared" si="13"/>
        <v>1900</v>
      </c>
      <c r="AL1884" s="138">
        <f t="shared" si="14"/>
        <v>0</v>
      </c>
      <c r="AM1884" s="138">
        <f t="shared" si="15"/>
        <v>0</v>
      </c>
      <c r="AN1884" s="138">
        <f t="shared" si="16"/>
        <v>0</v>
      </c>
      <c r="AO1884" s="139" t="str">
        <f t="array" ref="AO1884">XLOOKUP($D:$D,'DS ST'!$J:$J,'DS ST'!K:K)</f>
        <v>SC002206 - Hứa Thái Hiển</v>
      </c>
      <c r="AP1884" s="139" t="str">
        <f t="array" ref="AP1884">XLOOKUP($D:$D,'DS ST'!$J:$J,'DS ST'!L:L)</f>
        <v>Võ Thị Huệ</v>
      </c>
      <c r="AQ1884" s="139" t="str">
        <f t="array" ref="AQ1884">XLOOKUP($D:$D,'DS ST'!$J:$J,'DS ST'!M:M)</f>
        <v>HCM 023</v>
      </c>
      <c r="AR1884" s="140"/>
      <c r="AS1884" s="140"/>
      <c r="AT1884" s="135" t="str">
        <f t="array" ref="AT1884">xlookup($E:$E,'CLV2'!$A:$A,'CLV2'!$F:$F)</f>
        <v>3.LOCAL FRUITS</v>
      </c>
      <c r="AU1884" s="135" t="str">
        <f t="array" ref="AU1884">xlookup($E:$E,'CLV2'!$A:$A,'CLV2'!$G:$G)</f>
        <v>4.Dưa Hấu</v>
      </c>
      <c r="AV1884" s="142"/>
      <c r="AW1884" s="143"/>
      <c r="AX1884" s="144"/>
    </row>
    <row r="1885" ht="22.5" customHeight="1">
      <c r="A1885" s="113"/>
      <c r="B1885" s="114">
        <v>46237.0</v>
      </c>
      <c r="C1885" s="115" t="s">
        <v>1007</v>
      </c>
      <c r="D1885" s="116" t="str">
        <f>VLOOKUP(C1885,'DS ST'!A:B,2,0)</f>
        <v>LTC</v>
      </c>
      <c r="E1885" s="117">
        <v>1101077.0</v>
      </c>
      <c r="F1885" s="115" t="s">
        <v>1002</v>
      </c>
      <c r="G1885" s="115" t="s">
        <v>104</v>
      </c>
      <c r="H1885" s="118">
        <v>3.0</v>
      </c>
      <c r="I1885" s="118">
        <v>2.8</v>
      </c>
      <c r="J1885" s="119">
        <f t="shared" si="4"/>
        <v>0.2</v>
      </c>
      <c r="K1885" s="115" t="s">
        <v>6304</v>
      </c>
      <c r="L1885" s="121" t="str">
        <f t="shared" si="5"/>
        <v>PT16083951101077</v>
      </c>
      <c r="M1885" s="219" t="s">
        <v>6305</v>
      </c>
      <c r="N1885" s="122">
        <v>0.20000000000000018</v>
      </c>
      <c r="O1885" s="122"/>
      <c r="P1885" s="119">
        <f t="shared" si="6"/>
        <v>0</v>
      </c>
      <c r="Q1885" s="124"/>
      <c r="R1885" s="124"/>
      <c r="S1885" s="124"/>
      <c r="T1885" s="125"/>
      <c r="U1885" s="126" t="s">
        <v>697</v>
      </c>
      <c r="V1885" s="127" t="s">
        <v>492</v>
      </c>
      <c r="W1885" s="129" t="str">
        <f t="shared" si="7"/>
        <v>Hao hụt</v>
      </c>
      <c r="X1885" s="129" t="str">
        <f t="shared" si="73"/>
        <v/>
      </c>
      <c r="Y1885" s="154" t="s">
        <v>499</v>
      </c>
      <c r="Z1885" s="131" t="s">
        <v>3828</v>
      </c>
      <c r="AA1885" s="124"/>
      <c r="AB1885" s="132"/>
      <c r="AC1885" s="133"/>
      <c r="AD1885" s="134"/>
      <c r="AE1885" s="133"/>
      <c r="AF1885" s="135" t="str">
        <f t="array" ref="AF1885">xlookup($E:$E,'CLV2'!$A:$A,'CLV2'!E:E)</f>
        <v>2.FRUITS</v>
      </c>
      <c r="AG1885" s="135" t="str">
        <f t="shared" si="10"/>
        <v>KG</v>
      </c>
      <c r="AH1885" s="136">
        <f t="shared" si="11"/>
        <v>0.06666666667</v>
      </c>
      <c r="AI1885" s="137">
        <f t="array" ref="AI1885">XLOOKUP(E1885,'Đơn giá'!A:A,'Đơn giá'!D:D)</f>
        <v>45000</v>
      </c>
      <c r="AJ1885" s="138">
        <f t="shared" si="12"/>
        <v>9000</v>
      </c>
      <c r="AK1885" s="138">
        <f t="shared" si="13"/>
        <v>9000</v>
      </c>
      <c r="AL1885" s="138">
        <f t="shared" si="14"/>
        <v>0</v>
      </c>
      <c r="AM1885" s="138">
        <f t="shared" si="15"/>
        <v>0</v>
      </c>
      <c r="AN1885" s="138">
        <f t="shared" si="16"/>
        <v>0</v>
      </c>
      <c r="AO1885" s="139" t="str">
        <f t="array" ref="AO1885">XLOOKUP($D:$D,'DS ST'!$J:$J,'DS ST'!K:K)</f>
        <v>SC002206 - Hứa Thái Hiển</v>
      </c>
      <c r="AP1885" s="139" t="str">
        <f t="array" ref="AP1885">XLOOKUP($D:$D,'DS ST'!$J:$J,'DS ST'!L:L)</f>
        <v>Võ Thị Huệ</v>
      </c>
      <c r="AQ1885" s="139" t="str">
        <f t="array" ref="AQ1885">XLOOKUP($D:$D,'DS ST'!$J:$J,'DS ST'!M:M)</f>
        <v>HCM 023</v>
      </c>
      <c r="AR1885" s="140"/>
      <c r="AS1885" s="140"/>
      <c r="AT1885" s="135" t="str">
        <f t="array" ref="AT1885">xlookup($E:$E,'CLV2'!$A:$A,'CLV2'!$F:$F)</f>
        <v>3.LOCAL FRUITS</v>
      </c>
      <c r="AU1885" s="135" t="str">
        <f t="array" ref="AU1885">xlookup($E:$E,'CLV2'!$A:$A,'CLV2'!$G:$G)</f>
        <v>4.Trái Cây Đa Dạng</v>
      </c>
      <c r="AV1885" s="142"/>
      <c r="AW1885" s="143"/>
      <c r="AX1885" s="144"/>
    </row>
    <row r="1886" ht="22.5" customHeight="1">
      <c r="A1886" s="113"/>
      <c r="B1886" s="114">
        <v>46237.0</v>
      </c>
      <c r="C1886" s="115" t="s">
        <v>1007</v>
      </c>
      <c r="D1886" s="116" t="str">
        <f>VLOOKUP(C1886,'DS ST'!A:B,2,0)</f>
        <v>LTC</v>
      </c>
      <c r="E1886" s="117">
        <v>1101079.0</v>
      </c>
      <c r="F1886" s="115" t="s">
        <v>2047</v>
      </c>
      <c r="G1886" s="115" t="s">
        <v>104</v>
      </c>
      <c r="H1886" s="118">
        <v>12.0</v>
      </c>
      <c r="I1886" s="118">
        <v>11.98</v>
      </c>
      <c r="J1886" s="119">
        <f t="shared" si="4"/>
        <v>0.02</v>
      </c>
      <c r="K1886" s="115" t="s">
        <v>6304</v>
      </c>
      <c r="L1886" s="121" t="str">
        <f t="shared" si="5"/>
        <v>PT16083951101079</v>
      </c>
      <c r="M1886" s="219" t="s">
        <v>6305</v>
      </c>
      <c r="N1886" s="122">
        <v>0.019999999999999574</v>
      </c>
      <c r="O1886" s="122"/>
      <c r="P1886" s="119">
        <f t="shared" si="6"/>
        <v>0</v>
      </c>
      <c r="Q1886" s="124"/>
      <c r="R1886" s="124"/>
      <c r="S1886" s="124"/>
      <c r="T1886" s="125"/>
      <c r="U1886" s="126" t="s">
        <v>697</v>
      </c>
      <c r="V1886" s="127" t="s">
        <v>492</v>
      </c>
      <c r="W1886" s="129" t="str">
        <f t="shared" si="7"/>
        <v>Hao hụt</v>
      </c>
      <c r="X1886" s="129" t="str">
        <f t="shared" si="73"/>
        <v/>
      </c>
      <c r="Y1886" s="154" t="s">
        <v>499</v>
      </c>
      <c r="Z1886" s="131" t="s">
        <v>3828</v>
      </c>
      <c r="AA1886" s="124"/>
      <c r="AB1886" s="132"/>
      <c r="AC1886" s="133"/>
      <c r="AD1886" s="134"/>
      <c r="AE1886" s="133"/>
      <c r="AF1886" s="135" t="str">
        <f t="array" ref="AF1886">xlookup($E:$E,'CLV2'!$A:$A,'CLV2'!E:E)</f>
        <v>2.FRUITS</v>
      </c>
      <c r="AG1886" s="135" t="str">
        <f t="shared" si="10"/>
        <v>KG</v>
      </c>
      <c r="AH1886" s="136">
        <f t="shared" si="11"/>
        <v>0.001666666667</v>
      </c>
      <c r="AI1886" s="137">
        <f t="array" ref="AI1886">XLOOKUP(E1886,'Đơn giá'!A:A,'Đơn giá'!D:D)</f>
        <v>69416</v>
      </c>
      <c r="AJ1886" s="138">
        <f t="shared" si="12"/>
        <v>1388.32</v>
      </c>
      <c r="AK1886" s="138">
        <f t="shared" si="13"/>
        <v>1388.32</v>
      </c>
      <c r="AL1886" s="138">
        <f t="shared" si="14"/>
        <v>0</v>
      </c>
      <c r="AM1886" s="138">
        <f t="shared" si="15"/>
        <v>0</v>
      </c>
      <c r="AN1886" s="138">
        <f t="shared" si="16"/>
        <v>0</v>
      </c>
      <c r="AO1886" s="139" t="str">
        <f t="array" ref="AO1886">XLOOKUP($D:$D,'DS ST'!$J:$J,'DS ST'!K:K)</f>
        <v>SC002206 - Hứa Thái Hiển</v>
      </c>
      <c r="AP1886" s="139" t="str">
        <f t="array" ref="AP1886">XLOOKUP($D:$D,'DS ST'!$J:$J,'DS ST'!L:L)</f>
        <v>Võ Thị Huệ</v>
      </c>
      <c r="AQ1886" s="139" t="str">
        <f t="array" ref="AQ1886">XLOOKUP($D:$D,'DS ST'!$J:$J,'DS ST'!M:M)</f>
        <v>HCM 023</v>
      </c>
      <c r="AR1886" s="140"/>
      <c r="AS1886" s="140"/>
      <c r="AT1886" s="135" t="str">
        <f t="array" ref="AT1886">xlookup($E:$E,'CLV2'!$A:$A,'CLV2'!$F:$F)</f>
        <v>3.LOCAL FRUITS</v>
      </c>
      <c r="AU1886" s="135" t="str">
        <f t="array" ref="AU1886">xlookup($E:$E,'CLV2'!$A:$A,'CLV2'!$G:$G)</f>
        <v>4.Bơ</v>
      </c>
      <c r="AV1886" s="142"/>
      <c r="AW1886" s="143"/>
      <c r="AX1886" s="144"/>
    </row>
    <row r="1887" ht="22.5" customHeight="1">
      <c r="A1887" s="113"/>
      <c r="B1887" s="114">
        <v>46237.0</v>
      </c>
      <c r="C1887" s="115" t="s">
        <v>1007</v>
      </c>
      <c r="D1887" s="116" t="str">
        <f>VLOOKUP(C1887,'DS ST'!A:B,2,0)</f>
        <v>LTC</v>
      </c>
      <c r="E1887" s="117">
        <v>1101318.0</v>
      </c>
      <c r="F1887" s="115" t="s">
        <v>1036</v>
      </c>
      <c r="G1887" s="115" t="s">
        <v>104</v>
      </c>
      <c r="H1887" s="118">
        <v>4.2</v>
      </c>
      <c r="I1887" s="118">
        <v>4.16</v>
      </c>
      <c r="J1887" s="119">
        <f t="shared" si="4"/>
        <v>0.04</v>
      </c>
      <c r="K1887" s="115" t="s">
        <v>6304</v>
      </c>
      <c r="L1887" s="121" t="str">
        <f t="shared" si="5"/>
        <v>PT16083951101318</v>
      </c>
      <c r="M1887" s="219" t="s">
        <v>6305</v>
      </c>
      <c r="N1887" s="122">
        <v>0.040000000000000036</v>
      </c>
      <c r="O1887" s="122"/>
      <c r="P1887" s="119">
        <f t="shared" si="6"/>
        <v>0</v>
      </c>
      <c r="Q1887" s="124"/>
      <c r="R1887" s="124"/>
      <c r="S1887" s="124"/>
      <c r="T1887" s="125"/>
      <c r="U1887" s="126" t="s">
        <v>697</v>
      </c>
      <c r="V1887" s="127" t="s">
        <v>492</v>
      </c>
      <c r="W1887" s="129" t="str">
        <f t="shared" si="7"/>
        <v>Hao hụt</v>
      </c>
      <c r="X1887" s="129" t="str">
        <f t="shared" si="73"/>
        <v/>
      </c>
      <c r="Y1887" s="154" t="s">
        <v>499</v>
      </c>
      <c r="Z1887" s="131" t="s">
        <v>3828</v>
      </c>
      <c r="AA1887" s="124"/>
      <c r="AB1887" s="132"/>
      <c r="AC1887" s="133"/>
      <c r="AD1887" s="134"/>
      <c r="AE1887" s="133"/>
      <c r="AF1887" s="135" t="str">
        <f t="array" ref="AF1887">xlookup($E:$E,'CLV2'!$A:$A,'CLV2'!E:E)</f>
        <v>2.FRUITS</v>
      </c>
      <c r="AG1887" s="135" t="str">
        <f t="shared" si="10"/>
        <v>KG</v>
      </c>
      <c r="AH1887" s="136">
        <f t="shared" si="11"/>
        <v>0.009523809524</v>
      </c>
      <c r="AI1887" s="137">
        <f t="array" ref="AI1887">XLOOKUP(E1887,'Đơn giá'!A:A,'Đơn giá'!D:D)</f>
        <v>35000</v>
      </c>
      <c r="AJ1887" s="138">
        <f t="shared" si="12"/>
        <v>1400</v>
      </c>
      <c r="AK1887" s="138">
        <f t="shared" si="13"/>
        <v>1400</v>
      </c>
      <c r="AL1887" s="138">
        <f t="shared" si="14"/>
        <v>0</v>
      </c>
      <c r="AM1887" s="138">
        <f t="shared" si="15"/>
        <v>0</v>
      </c>
      <c r="AN1887" s="138">
        <f t="shared" si="16"/>
        <v>0</v>
      </c>
      <c r="AO1887" s="139" t="str">
        <f t="array" ref="AO1887">XLOOKUP($D:$D,'DS ST'!$J:$J,'DS ST'!K:K)</f>
        <v>SC002206 - Hứa Thái Hiển</v>
      </c>
      <c r="AP1887" s="139" t="str">
        <f t="array" ref="AP1887">XLOOKUP($D:$D,'DS ST'!$J:$J,'DS ST'!L:L)</f>
        <v>Võ Thị Huệ</v>
      </c>
      <c r="AQ1887" s="139" t="str">
        <f t="array" ref="AQ1887">XLOOKUP($D:$D,'DS ST'!$J:$J,'DS ST'!M:M)</f>
        <v>HCM 023</v>
      </c>
      <c r="AR1887" s="140"/>
      <c r="AS1887" s="140"/>
      <c r="AT1887" s="135" t="str">
        <f t="array" ref="AT1887">xlookup($E:$E,'CLV2'!$A:$A,'CLV2'!$F:$F)</f>
        <v>3.LOCAL FRUITS</v>
      </c>
      <c r="AU1887" s="135" t="str">
        <f t="array" ref="AU1887">xlookup($E:$E,'CLV2'!$A:$A,'CLV2'!$G:$G)</f>
        <v>4.Mận Roi</v>
      </c>
      <c r="AV1887" s="142"/>
      <c r="AW1887" s="143"/>
      <c r="AX1887" s="144"/>
    </row>
    <row r="1888" ht="22.5" customHeight="1">
      <c r="A1888" s="113"/>
      <c r="B1888" s="114">
        <v>46237.0</v>
      </c>
      <c r="C1888" s="115" t="s">
        <v>1007</v>
      </c>
      <c r="D1888" s="116" t="str">
        <f>VLOOKUP(C1888,'DS ST'!A:B,2,0)</f>
        <v>LTC</v>
      </c>
      <c r="E1888" s="117">
        <v>1101366.0</v>
      </c>
      <c r="F1888" s="115" t="s">
        <v>1804</v>
      </c>
      <c r="G1888" s="115" t="s">
        <v>104</v>
      </c>
      <c r="H1888" s="118">
        <v>8.2</v>
      </c>
      <c r="I1888" s="118">
        <v>8.16</v>
      </c>
      <c r="J1888" s="119">
        <f t="shared" si="4"/>
        <v>0.04</v>
      </c>
      <c r="K1888" s="115" t="s">
        <v>6304</v>
      </c>
      <c r="L1888" s="121" t="str">
        <f t="shared" si="5"/>
        <v>PT16083951101366</v>
      </c>
      <c r="M1888" s="219" t="s">
        <v>6305</v>
      </c>
      <c r="N1888" s="122">
        <v>0.03999999999999915</v>
      </c>
      <c r="O1888" s="122"/>
      <c r="P1888" s="119">
        <f t="shared" si="6"/>
        <v>0</v>
      </c>
      <c r="Q1888" s="124"/>
      <c r="R1888" s="124"/>
      <c r="S1888" s="124"/>
      <c r="T1888" s="125"/>
      <c r="U1888" s="126" t="s">
        <v>697</v>
      </c>
      <c r="V1888" s="127" t="s">
        <v>492</v>
      </c>
      <c r="W1888" s="129" t="str">
        <f t="shared" si="7"/>
        <v>Hao hụt</v>
      </c>
      <c r="X1888" s="129" t="str">
        <f t="shared" si="73"/>
        <v/>
      </c>
      <c r="Y1888" s="154" t="s">
        <v>499</v>
      </c>
      <c r="Z1888" s="131" t="s">
        <v>3828</v>
      </c>
      <c r="AA1888" s="124"/>
      <c r="AB1888" s="132"/>
      <c r="AC1888" s="133"/>
      <c r="AD1888" s="134"/>
      <c r="AE1888" s="133"/>
      <c r="AF1888" s="135" t="str">
        <f t="array" ref="AF1888">xlookup($E:$E,'CLV2'!$A:$A,'CLV2'!E:E)</f>
        <v>2.VEGETABLES</v>
      </c>
      <c r="AG1888" s="135" t="str">
        <f t="shared" si="10"/>
        <v>KG</v>
      </c>
      <c r="AH1888" s="136">
        <f t="shared" si="11"/>
        <v>0.00487804878</v>
      </c>
      <c r="AI1888" s="137">
        <f t="array" ref="AI1888">XLOOKUP(E1888,'Đơn giá'!A:A,'Đơn giá'!D:D)</f>
        <v>55000</v>
      </c>
      <c r="AJ1888" s="138">
        <f t="shared" si="12"/>
        <v>2200</v>
      </c>
      <c r="AK1888" s="138">
        <f t="shared" si="13"/>
        <v>2200</v>
      </c>
      <c r="AL1888" s="138">
        <f t="shared" si="14"/>
        <v>0</v>
      </c>
      <c r="AM1888" s="138">
        <f t="shared" si="15"/>
        <v>0</v>
      </c>
      <c r="AN1888" s="138">
        <f t="shared" si="16"/>
        <v>0</v>
      </c>
      <c r="AO1888" s="139" t="str">
        <f t="array" ref="AO1888">XLOOKUP($D:$D,'DS ST'!$J:$J,'DS ST'!K:K)</f>
        <v>SC002206 - Hứa Thái Hiển</v>
      </c>
      <c r="AP1888" s="139" t="str">
        <f t="array" ref="AP1888">XLOOKUP($D:$D,'DS ST'!$J:$J,'DS ST'!L:L)</f>
        <v>Võ Thị Huệ</v>
      </c>
      <c r="AQ1888" s="139" t="str">
        <f t="array" ref="AQ1888">XLOOKUP($D:$D,'DS ST'!$J:$J,'DS ST'!M:M)</f>
        <v>HCM 023</v>
      </c>
      <c r="AR1888" s="140"/>
      <c r="AS1888" s="140"/>
      <c r="AT1888" s="135" t="str">
        <f t="array" ref="AT1888">xlookup($E:$E,'CLV2'!$A:$A,'CLV2'!$F:$F)</f>
        <v>3.LEAFY VEGGIES</v>
      </c>
      <c r="AU1888" s="135" t="str">
        <f t="array" ref="AU1888">xlookup($E:$E,'CLV2'!$A:$A,'CLV2'!$G:$G)</f>
        <v>4.Rau Ăn Bông</v>
      </c>
      <c r="AV1888" s="142"/>
      <c r="AW1888" s="143"/>
      <c r="AX1888" s="144"/>
    </row>
    <row r="1889" ht="22.5" customHeight="1">
      <c r="A1889" s="113"/>
      <c r="B1889" s="114">
        <v>46237.0</v>
      </c>
      <c r="C1889" s="115" t="s">
        <v>1007</v>
      </c>
      <c r="D1889" s="116" t="str">
        <f>VLOOKUP(C1889,'DS ST'!A:B,2,0)</f>
        <v>LTC</v>
      </c>
      <c r="E1889" s="117">
        <v>1101377.0</v>
      </c>
      <c r="F1889" s="115" t="s">
        <v>1085</v>
      </c>
      <c r="G1889" s="115" t="s">
        <v>104</v>
      </c>
      <c r="H1889" s="118">
        <v>2.0</v>
      </c>
      <c r="I1889" s="118">
        <v>1.98</v>
      </c>
      <c r="J1889" s="119">
        <f t="shared" si="4"/>
        <v>0.02</v>
      </c>
      <c r="K1889" s="115" t="s">
        <v>6304</v>
      </c>
      <c r="L1889" s="121" t="str">
        <f t="shared" si="5"/>
        <v>PT16083951101377</v>
      </c>
      <c r="M1889" s="219" t="s">
        <v>6305</v>
      </c>
      <c r="N1889" s="122">
        <v>0.020000000000000018</v>
      </c>
      <c r="O1889" s="122"/>
      <c r="P1889" s="119">
        <f t="shared" si="6"/>
        <v>0</v>
      </c>
      <c r="Q1889" s="124"/>
      <c r="R1889" s="124"/>
      <c r="S1889" s="124"/>
      <c r="T1889" s="125"/>
      <c r="U1889" s="126" t="s">
        <v>697</v>
      </c>
      <c r="V1889" s="127" t="s">
        <v>492</v>
      </c>
      <c r="W1889" s="129" t="str">
        <f t="shared" si="7"/>
        <v>Hao hụt</v>
      </c>
      <c r="X1889" s="129" t="str">
        <f t="shared" si="73"/>
        <v/>
      </c>
      <c r="Y1889" s="154" t="s">
        <v>499</v>
      </c>
      <c r="Z1889" s="131" t="s">
        <v>3828</v>
      </c>
      <c r="AA1889" s="124"/>
      <c r="AB1889" s="132"/>
      <c r="AC1889" s="133"/>
      <c r="AD1889" s="134"/>
      <c r="AE1889" s="133"/>
      <c r="AF1889" s="135" t="str">
        <f t="array" ref="AF1889">xlookup($E:$E,'CLV2'!$A:$A,'CLV2'!E:E)</f>
        <v>2.VEGETABLES</v>
      </c>
      <c r="AG1889" s="135" t="str">
        <f t="shared" si="10"/>
        <v>KG</v>
      </c>
      <c r="AH1889" s="136">
        <f t="shared" si="11"/>
        <v>0.01</v>
      </c>
      <c r="AI1889" s="137">
        <f t="array" ref="AI1889">XLOOKUP(E1889,'Đơn giá'!A:A,'Đơn giá'!D:D)</f>
        <v>60000</v>
      </c>
      <c r="AJ1889" s="138">
        <f t="shared" si="12"/>
        <v>1200</v>
      </c>
      <c r="AK1889" s="138">
        <f t="shared" si="13"/>
        <v>1200</v>
      </c>
      <c r="AL1889" s="138">
        <f t="shared" si="14"/>
        <v>0</v>
      </c>
      <c r="AM1889" s="138">
        <f t="shared" si="15"/>
        <v>0</v>
      </c>
      <c r="AN1889" s="138">
        <f t="shared" si="16"/>
        <v>0</v>
      </c>
      <c r="AO1889" s="139" t="str">
        <f t="array" ref="AO1889">XLOOKUP($D:$D,'DS ST'!$J:$J,'DS ST'!K:K)</f>
        <v>SC002206 - Hứa Thái Hiển</v>
      </c>
      <c r="AP1889" s="139" t="str">
        <f t="array" ref="AP1889">XLOOKUP($D:$D,'DS ST'!$J:$J,'DS ST'!L:L)</f>
        <v>Võ Thị Huệ</v>
      </c>
      <c r="AQ1889" s="139" t="str">
        <f t="array" ref="AQ1889">XLOOKUP($D:$D,'DS ST'!$J:$J,'DS ST'!M:M)</f>
        <v>HCM 023</v>
      </c>
      <c r="AR1889" s="140"/>
      <c r="AS1889" s="140"/>
      <c r="AT1889" s="135" t="str">
        <f t="array" ref="AT1889">xlookup($E:$E,'CLV2'!$A:$A,'CLV2'!$F:$F)</f>
        <v>3.LEAFY VEGGIES</v>
      </c>
      <c r="AU1889" s="135" t="str">
        <f t="array" ref="AU1889">xlookup($E:$E,'CLV2'!$A:$A,'CLV2'!$G:$G)</f>
        <v>4.Rau Ăn Bông</v>
      </c>
      <c r="AV1889" s="142"/>
      <c r="AW1889" s="143"/>
      <c r="AX1889" s="144"/>
    </row>
    <row r="1890" ht="22.5" customHeight="1">
      <c r="A1890" s="113"/>
      <c r="B1890" s="114">
        <v>46237.0</v>
      </c>
      <c r="C1890" s="115" t="s">
        <v>1007</v>
      </c>
      <c r="D1890" s="116" t="str">
        <f>VLOOKUP(C1890,'DS ST'!A:B,2,0)</f>
        <v>LTC</v>
      </c>
      <c r="E1890" s="117">
        <v>1101592.0</v>
      </c>
      <c r="F1890" s="115" t="s">
        <v>1161</v>
      </c>
      <c r="G1890" s="115" t="s">
        <v>104</v>
      </c>
      <c r="H1890" s="118">
        <v>9.6</v>
      </c>
      <c r="I1890" s="118">
        <v>9.48</v>
      </c>
      <c r="J1890" s="119">
        <f t="shared" si="4"/>
        <v>0.12</v>
      </c>
      <c r="K1890" s="115" t="s">
        <v>6304</v>
      </c>
      <c r="L1890" s="121" t="str">
        <f t="shared" si="5"/>
        <v>PT16083951101592</v>
      </c>
      <c r="M1890" s="219" t="s">
        <v>6305</v>
      </c>
      <c r="N1890" s="122">
        <v>0.11999999999999922</v>
      </c>
      <c r="O1890" s="122"/>
      <c r="P1890" s="119">
        <f t="shared" si="6"/>
        <v>0</v>
      </c>
      <c r="Q1890" s="124"/>
      <c r="R1890" s="124"/>
      <c r="S1890" s="124"/>
      <c r="T1890" s="125"/>
      <c r="U1890" s="126" t="s">
        <v>697</v>
      </c>
      <c r="V1890" s="127" t="s">
        <v>492</v>
      </c>
      <c r="W1890" s="129" t="str">
        <f t="shared" si="7"/>
        <v>Hao hụt</v>
      </c>
      <c r="X1890" s="129" t="str">
        <f t="shared" si="73"/>
        <v/>
      </c>
      <c r="Y1890" s="154" t="s">
        <v>499</v>
      </c>
      <c r="Z1890" s="131" t="s">
        <v>3828</v>
      </c>
      <c r="AA1890" s="124"/>
      <c r="AB1890" s="132"/>
      <c r="AC1890" s="133"/>
      <c r="AD1890" s="134"/>
      <c r="AE1890" s="133"/>
      <c r="AF1890" s="135" t="str">
        <f t="array" ref="AF1890">xlookup($E:$E,'CLV2'!$A:$A,'CLV2'!E:E)</f>
        <v>2.FRUITS</v>
      </c>
      <c r="AG1890" s="135" t="str">
        <f t="shared" si="10"/>
        <v>KG</v>
      </c>
      <c r="AH1890" s="136">
        <f t="shared" si="11"/>
        <v>0.0125</v>
      </c>
      <c r="AI1890" s="137">
        <f t="array" ref="AI1890">XLOOKUP(E1890,'Đơn giá'!A:A,'Đơn giá'!D:D)</f>
        <v>73000</v>
      </c>
      <c r="AJ1890" s="138">
        <f t="shared" si="12"/>
        <v>8760</v>
      </c>
      <c r="AK1890" s="138">
        <f t="shared" si="13"/>
        <v>8760</v>
      </c>
      <c r="AL1890" s="138">
        <f t="shared" si="14"/>
        <v>0</v>
      </c>
      <c r="AM1890" s="138">
        <f t="shared" si="15"/>
        <v>0</v>
      </c>
      <c r="AN1890" s="138">
        <f t="shared" si="16"/>
        <v>0</v>
      </c>
      <c r="AO1890" s="139" t="str">
        <f t="array" ref="AO1890">XLOOKUP($D:$D,'DS ST'!$J:$J,'DS ST'!K:K)</f>
        <v>SC002206 - Hứa Thái Hiển</v>
      </c>
      <c r="AP1890" s="139" t="str">
        <f t="array" ref="AP1890">XLOOKUP($D:$D,'DS ST'!$J:$J,'DS ST'!L:L)</f>
        <v>Võ Thị Huệ</v>
      </c>
      <c r="AQ1890" s="139" t="str">
        <f t="array" ref="AQ1890">XLOOKUP($D:$D,'DS ST'!$J:$J,'DS ST'!M:M)</f>
        <v>HCM 023</v>
      </c>
      <c r="AR1890" s="140"/>
      <c r="AS1890" s="140"/>
      <c r="AT1890" s="135" t="str">
        <f t="array" ref="AT1890">xlookup($E:$E,'CLV2'!$A:$A,'CLV2'!$F:$F)</f>
        <v>3.LOCAL FRUITS</v>
      </c>
      <c r="AU1890" s="135" t="str">
        <f t="array" ref="AU1890">xlookup($E:$E,'CLV2'!$A:$A,'CLV2'!$G:$G)</f>
        <v>4.Sầu Riêng</v>
      </c>
      <c r="AV1890" s="142"/>
      <c r="AW1890" s="143"/>
      <c r="AX1890" s="144"/>
    </row>
    <row r="1891" ht="22.5" customHeight="1">
      <c r="A1891" s="113"/>
      <c r="B1891" s="114">
        <v>46237.0</v>
      </c>
      <c r="C1891" s="115" t="s">
        <v>1007</v>
      </c>
      <c r="D1891" s="116" t="str">
        <f>VLOOKUP(C1891,'DS ST'!A:B,2,0)</f>
        <v>LTC</v>
      </c>
      <c r="E1891" s="117">
        <v>1101812.0</v>
      </c>
      <c r="F1891" s="115" t="s">
        <v>1177</v>
      </c>
      <c r="G1891" s="115" t="s">
        <v>104</v>
      </c>
      <c r="H1891" s="118">
        <v>15.5</v>
      </c>
      <c r="I1891" s="118">
        <v>15.44</v>
      </c>
      <c r="J1891" s="119">
        <f t="shared" si="4"/>
        <v>0.06</v>
      </c>
      <c r="K1891" s="115" t="s">
        <v>6304</v>
      </c>
      <c r="L1891" s="121" t="str">
        <f t="shared" si="5"/>
        <v>PT16083951101812</v>
      </c>
      <c r="M1891" s="219" t="s">
        <v>6305</v>
      </c>
      <c r="N1891" s="122">
        <v>0.0600000000000005</v>
      </c>
      <c r="O1891" s="122"/>
      <c r="P1891" s="119">
        <f t="shared" si="6"/>
        <v>0</v>
      </c>
      <c r="Q1891" s="124"/>
      <c r="R1891" s="124"/>
      <c r="S1891" s="124"/>
      <c r="T1891" s="125"/>
      <c r="U1891" s="126" t="s">
        <v>697</v>
      </c>
      <c r="V1891" s="127" t="s">
        <v>492</v>
      </c>
      <c r="W1891" s="129" t="str">
        <f t="shared" si="7"/>
        <v>Hao hụt</v>
      </c>
      <c r="X1891" s="129" t="str">
        <f t="shared" si="73"/>
        <v/>
      </c>
      <c r="Y1891" s="154" t="s">
        <v>499</v>
      </c>
      <c r="Z1891" s="131" t="s">
        <v>3828</v>
      </c>
      <c r="AA1891" s="124"/>
      <c r="AB1891" s="132"/>
      <c r="AC1891" s="133"/>
      <c r="AD1891" s="134"/>
      <c r="AE1891" s="133"/>
      <c r="AF1891" s="135" t="str">
        <f t="array" ref="AF1891">xlookup($E:$E,'CLV2'!$A:$A,'CLV2'!E:E)</f>
        <v>2.FRUITS</v>
      </c>
      <c r="AG1891" s="135" t="str">
        <f t="shared" si="10"/>
        <v>KG</v>
      </c>
      <c r="AH1891" s="136">
        <f t="shared" si="11"/>
        <v>0.003870967742</v>
      </c>
      <c r="AI1891" s="137">
        <f t="array" ref="AI1891">XLOOKUP(E1891,'Đơn giá'!A:A,'Đơn giá'!D:D)</f>
        <v>23000</v>
      </c>
      <c r="AJ1891" s="138">
        <f t="shared" si="12"/>
        <v>1380</v>
      </c>
      <c r="AK1891" s="138">
        <f t="shared" si="13"/>
        <v>1380</v>
      </c>
      <c r="AL1891" s="138">
        <f t="shared" si="14"/>
        <v>0</v>
      </c>
      <c r="AM1891" s="138">
        <f t="shared" si="15"/>
        <v>0</v>
      </c>
      <c r="AN1891" s="138">
        <f t="shared" si="16"/>
        <v>0</v>
      </c>
      <c r="AO1891" s="139" t="str">
        <f t="array" ref="AO1891">XLOOKUP($D:$D,'DS ST'!$J:$J,'DS ST'!K:K)</f>
        <v>SC002206 - Hứa Thái Hiển</v>
      </c>
      <c r="AP1891" s="139" t="str">
        <f t="array" ref="AP1891">XLOOKUP($D:$D,'DS ST'!$J:$J,'DS ST'!L:L)</f>
        <v>Võ Thị Huệ</v>
      </c>
      <c r="AQ1891" s="139" t="str">
        <f t="array" ref="AQ1891">XLOOKUP($D:$D,'DS ST'!$J:$J,'DS ST'!M:M)</f>
        <v>HCM 023</v>
      </c>
      <c r="AR1891" s="140"/>
      <c r="AS1891" s="140"/>
      <c r="AT1891" s="135" t="str">
        <f t="array" ref="AT1891">xlookup($E:$E,'CLV2'!$A:$A,'CLV2'!$F:$F)</f>
        <v>3.LOCAL FRUITS</v>
      </c>
      <c r="AU1891" s="135" t="str">
        <f t="array" ref="AU1891">xlookup($E:$E,'CLV2'!$A:$A,'CLV2'!$G:$G)</f>
        <v>4.Dưa Hấu</v>
      </c>
      <c r="AV1891" s="142"/>
      <c r="AW1891" s="143"/>
      <c r="AX1891" s="144"/>
    </row>
    <row r="1892" ht="22.5" customHeight="1">
      <c r="A1892" s="113"/>
      <c r="B1892" s="114">
        <v>46237.0</v>
      </c>
      <c r="C1892" s="115" t="s">
        <v>1007</v>
      </c>
      <c r="D1892" s="116" t="str">
        <f>VLOOKUP(C1892,'DS ST'!A:B,2,0)</f>
        <v>LTC</v>
      </c>
      <c r="E1892" s="117">
        <v>1101941.0</v>
      </c>
      <c r="F1892" s="115" t="s">
        <v>1822</v>
      </c>
      <c r="G1892" s="115" t="s">
        <v>104</v>
      </c>
      <c r="H1892" s="118">
        <v>12.0</v>
      </c>
      <c r="I1892" s="118">
        <v>11.98</v>
      </c>
      <c r="J1892" s="119">
        <f t="shared" si="4"/>
        <v>0.02</v>
      </c>
      <c r="K1892" s="115" t="s">
        <v>6304</v>
      </c>
      <c r="L1892" s="121" t="str">
        <f t="shared" si="5"/>
        <v>PT16083951101941</v>
      </c>
      <c r="M1892" s="219" t="s">
        <v>6305</v>
      </c>
      <c r="N1892" s="122">
        <v>0.019999999999999574</v>
      </c>
      <c r="O1892" s="122"/>
      <c r="P1892" s="119">
        <f t="shared" si="6"/>
        <v>0</v>
      </c>
      <c r="Q1892" s="124"/>
      <c r="R1892" s="124"/>
      <c r="S1892" s="124"/>
      <c r="T1892" s="125"/>
      <c r="U1892" s="126" t="s">
        <v>697</v>
      </c>
      <c r="V1892" s="127" t="s">
        <v>492</v>
      </c>
      <c r="W1892" s="129" t="str">
        <f t="shared" si="7"/>
        <v>Hao hụt</v>
      </c>
      <c r="X1892" s="129" t="str">
        <f t="shared" si="73"/>
        <v/>
      </c>
      <c r="Y1892" s="154" t="s">
        <v>499</v>
      </c>
      <c r="Z1892" s="131" t="s">
        <v>3828</v>
      </c>
      <c r="AA1892" s="124"/>
      <c r="AB1892" s="132"/>
      <c r="AC1892" s="133"/>
      <c r="AD1892" s="134"/>
      <c r="AE1892" s="133"/>
      <c r="AF1892" s="135" t="str">
        <f t="array" ref="AF1892">xlookup($E:$E,'CLV2'!$A:$A,'CLV2'!E:E)</f>
        <v>2.FRUITS</v>
      </c>
      <c r="AG1892" s="135" t="str">
        <f t="shared" si="10"/>
        <v>KG</v>
      </c>
      <c r="AH1892" s="136">
        <f t="shared" si="11"/>
        <v>0.001666666667</v>
      </c>
      <c r="AI1892" s="137">
        <f t="array" ref="AI1892">XLOOKUP(E1892,'Đơn giá'!A:A,'Đơn giá'!D:D)</f>
        <v>44000</v>
      </c>
      <c r="AJ1892" s="138">
        <f t="shared" si="12"/>
        <v>880</v>
      </c>
      <c r="AK1892" s="138">
        <f t="shared" si="13"/>
        <v>880</v>
      </c>
      <c r="AL1892" s="138">
        <f t="shared" si="14"/>
        <v>0</v>
      </c>
      <c r="AM1892" s="138">
        <f t="shared" si="15"/>
        <v>0</v>
      </c>
      <c r="AN1892" s="138">
        <f t="shared" si="16"/>
        <v>0</v>
      </c>
      <c r="AO1892" s="139" t="str">
        <f t="array" ref="AO1892">XLOOKUP($D:$D,'DS ST'!$J:$J,'DS ST'!K:K)</f>
        <v>SC002206 - Hứa Thái Hiển</v>
      </c>
      <c r="AP1892" s="139" t="str">
        <f t="array" ref="AP1892">XLOOKUP($D:$D,'DS ST'!$J:$J,'DS ST'!L:L)</f>
        <v>Võ Thị Huệ</v>
      </c>
      <c r="AQ1892" s="139" t="str">
        <f t="array" ref="AQ1892">XLOOKUP($D:$D,'DS ST'!$J:$J,'DS ST'!M:M)</f>
        <v>HCM 023</v>
      </c>
      <c r="AR1892" s="140"/>
      <c r="AS1892" s="140"/>
      <c r="AT1892" s="135" t="str">
        <f t="array" ref="AT1892">xlookup($E:$E,'CLV2'!$A:$A,'CLV2'!$F:$F)</f>
        <v>3.LOCAL FRUITS</v>
      </c>
      <c r="AU1892" s="135" t="str">
        <f t="array" ref="AU1892">xlookup($E:$E,'CLV2'!$A:$A,'CLV2'!$G:$G)</f>
        <v>4.Dưa Lưới</v>
      </c>
      <c r="AV1892" s="142"/>
      <c r="AW1892" s="143"/>
      <c r="AX1892" s="144"/>
    </row>
    <row r="1893" ht="22.5" customHeight="1">
      <c r="A1893" s="113"/>
      <c r="B1893" s="114">
        <v>46237.0</v>
      </c>
      <c r="C1893" s="115" t="s">
        <v>1007</v>
      </c>
      <c r="D1893" s="116" t="str">
        <f>VLOOKUP(C1893,'DS ST'!A:B,2,0)</f>
        <v>LTC</v>
      </c>
      <c r="E1893" s="117">
        <v>1102981.0</v>
      </c>
      <c r="F1893" s="115" t="s">
        <v>5260</v>
      </c>
      <c r="G1893" s="115" t="s">
        <v>104</v>
      </c>
      <c r="H1893" s="118">
        <v>3.3</v>
      </c>
      <c r="I1893" s="118">
        <v>3.24</v>
      </c>
      <c r="J1893" s="119">
        <f t="shared" si="4"/>
        <v>0.06</v>
      </c>
      <c r="K1893" s="115" t="s">
        <v>6304</v>
      </c>
      <c r="L1893" s="121" t="str">
        <f t="shared" si="5"/>
        <v>PT16083951102981</v>
      </c>
      <c r="M1893" s="219" t="s">
        <v>6305</v>
      </c>
      <c r="N1893" s="122">
        <v>0.05999999999999961</v>
      </c>
      <c r="O1893" s="122"/>
      <c r="P1893" s="119">
        <f t="shared" si="6"/>
        <v>0</v>
      </c>
      <c r="Q1893" s="124"/>
      <c r="R1893" s="124"/>
      <c r="S1893" s="124"/>
      <c r="T1893" s="125"/>
      <c r="U1893" s="126" t="s">
        <v>697</v>
      </c>
      <c r="V1893" s="127" t="s">
        <v>492</v>
      </c>
      <c r="W1893" s="129" t="str">
        <f t="shared" si="7"/>
        <v>Hao hụt</v>
      </c>
      <c r="X1893" s="129" t="str">
        <f t="shared" si="73"/>
        <v/>
      </c>
      <c r="Y1893" s="154" t="s">
        <v>499</v>
      </c>
      <c r="Z1893" s="131" t="s">
        <v>3828</v>
      </c>
      <c r="AA1893" s="124"/>
      <c r="AB1893" s="132"/>
      <c r="AC1893" s="133"/>
      <c r="AD1893" s="134"/>
      <c r="AE1893" s="133"/>
      <c r="AF1893" s="135" t="str">
        <f t="array" ref="AF1893">xlookup($E:$E,'CLV2'!$A:$A,'CLV2'!E:E)</f>
        <v>2.FRUITS</v>
      </c>
      <c r="AG1893" s="135" t="str">
        <f t="shared" si="10"/>
        <v>KG</v>
      </c>
      <c r="AH1893" s="136">
        <f t="shared" si="11"/>
        <v>0.01818181818</v>
      </c>
      <c r="AI1893" s="137" t="str">
        <f t="array" ref="AI1893">XLOOKUP(E1893,'Đơn giá'!A:A,'Đơn giá'!D:D)</f>
        <v>#N/A</v>
      </c>
      <c r="AJ1893" s="138" t="str">
        <f t="shared" si="12"/>
        <v>#N/A</v>
      </c>
      <c r="AK1893" s="138" t="str">
        <f t="shared" si="13"/>
        <v>#N/A</v>
      </c>
      <c r="AL1893" s="138">
        <f t="shared" si="14"/>
        <v>0</v>
      </c>
      <c r="AM1893" s="138" t="str">
        <f t="shared" si="15"/>
        <v>#N/A</v>
      </c>
      <c r="AN1893" s="138">
        <f t="shared" si="16"/>
        <v>0</v>
      </c>
      <c r="AO1893" s="139" t="str">
        <f t="array" ref="AO1893">XLOOKUP($D:$D,'DS ST'!$J:$J,'DS ST'!K:K)</f>
        <v>SC002206 - Hứa Thái Hiển</v>
      </c>
      <c r="AP1893" s="139" t="str">
        <f t="array" ref="AP1893">XLOOKUP($D:$D,'DS ST'!$J:$J,'DS ST'!L:L)</f>
        <v>Võ Thị Huệ</v>
      </c>
      <c r="AQ1893" s="139" t="str">
        <f t="array" ref="AQ1893">XLOOKUP($D:$D,'DS ST'!$J:$J,'DS ST'!M:M)</f>
        <v>HCM 023</v>
      </c>
      <c r="AR1893" s="140"/>
      <c r="AS1893" s="140"/>
      <c r="AT1893" s="135" t="str">
        <f t="array" ref="AT1893">xlookup($E:$E,'CLV2'!$A:$A,'CLV2'!$F:$F)</f>
        <v>3.LOCAL FRUITS</v>
      </c>
      <c r="AU1893" s="135" t="str">
        <f t="array" ref="AU1893">xlookup($E:$E,'CLV2'!$A:$A,'CLV2'!$G:$G)</f>
        <v>4.Bơ</v>
      </c>
      <c r="AV1893" s="142"/>
      <c r="AW1893" s="143"/>
      <c r="AX1893" s="144"/>
    </row>
    <row r="1894" ht="22.5" customHeight="1">
      <c r="A1894" s="113"/>
      <c r="B1894" s="114">
        <v>46237.0</v>
      </c>
      <c r="C1894" s="115" t="s">
        <v>1020</v>
      </c>
      <c r="D1894" s="116" t="str">
        <f>VLOOKUP(C1894,'DS ST'!A:B,2,0)</f>
        <v>LVL</v>
      </c>
      <c r="E1894" s="117">
        <v>11307.0</v>
      </c>
      <c r="F1894" s="115" t="s">
        <v>1287</v>
      </c>
      <c r="G1894" s="115" t="s">
        <v>275</v>
      </c>
      <c r="H1894" s="118">
        <v>10.0</v>
      </c>
      <c r="I1894" s="118">
        <v>0.0</v>
      </c>
      <c r="J1894" s="119">
        <f t="shared" si="4"/>
        <v>10</v>
      </c>
      <c r="K1894" s="115" t="s">
        <v>6306</v>
      </c>
      <c r="L1894" s="121" t="str">
        <f t="shared" si="5"/>
        <v>PT160839411307</v>
      </c>
      <c r="M1894" s="219" t="s">
        <v>6307</v>
      </c>
      <c r="N1894" s="122"/>
      <c r="O1894" s="122"/>
      <c r="P1894" s="119">
        <f t="shared" si="6"/>
        <v>10</v>
      </c>
      <c r="Q1894" s="124"/>
      <c r="R1894" s="124"/>
      <c r="S1894" s="124"/>
      <c r="T1894" s="125"/>
      <c r="U1894" s="126" t="s">
        <v>697</v>
      </c>
      <c r="V1894" s="127" t="s">
        <v>1500</v>
      </c>
      <c r="W1894" s="129" t="str">
        <f t="shared" si="7"/>
        <v/>
      </c>
      <c r="X1894" s="129" t="str">
        <f t="shared" si="73"/>
        <v/>
      </c>
      <c r="Y1894" s="130" t="str">
        <f>IF(N(P1894)&lt;=0,"",IF(OR(T1894="Hình KDB",T1894="Hình tele",ISNUMBER(SEARCH("Hình KDB",T1894)),ISNUMBER(SEARCH("Hình tele",T1894)),ISNUMBER(SEARCH("sai code",T1894)),ISNUMBER(SEARCH("Thiếu kiện",U1894))),"Kho rau",IF(AND(T1894&lt;&gt;"Hình KDB",T1894&lt;&gt;"Hình tele"),"Chưa xác định",IF(N(O1894)&gt;0,IF(OR(T1894="Hình KDB",T1894="Hình tele",ISNUMBER(SEARCH("Hình KDB",T1894)),ISNUMBER(SEARCH("Hình tele",T1894)),ISNUMBER(SEARCH("sai code",T1894)),ISNUMBER(SEARCH("Thiếu kiện",U1894))),"Kho rau","Chưa xác định"),IF(OR(T1894="Hình KDB",T1894="Hình tele",ISNUMBER(SEARCH("Hình KDB",T1894)),ISNUMBER(SEARCH("Hình tele",T1894)),ISNUMBER(SEARCH("sai code",T1894)),ISNUMBER(SEARCH("Thiếu kiện",U1894))),"Kho rau",IF(V1894="Chưa xác định","Chưa xác định",IF(OR(V1894="DC giao thiếu",V1894="TX giao thiếu kiện",V1894="Hàng không đạt CL"),"Kho rau","")))))))</f>
        <v>Chưa xác định</v>
      </c>
      <c r="Z1894" s="131" t="s">
        <v>3828</v>
      </c>
      <c r="AA1894" s="124"/>
      <c r="AB1894" s="132"/>
      <c r="AC1894" s="133"/>
      <c r="AD1894" s="134"/>
      <c r="AE1894" s="133"/>
      <c r="AF1894" s="135" t="str">
        <f t="array" ref="AF1894">xlookup($E:$E,'CLV2'!$A:$A,'CLV2'!E:E)</f>
        <v>2.VEGETABLES</v>
      </c>
      <c r="AG1894" s="135" t="str">
        <f t="shared" si="10"/>
        <v>Pack</v>
      </c>
      <c r="AH1894" s="136">
        <f t="shared" si="11"/>
        <v>1</v>
      </c>
      <c r="AI1894" s="137">
        <f t="array" ref="AI1894">XLOOKUP(E1894,'Đơn giá'!A:A,'Đơn giá'!D:D)</f>
        <v>35500</v>
      </c>
      <c r="AJ1894" s="138">
        <f t="shared" si="12"/>
        <v>355000</v>
      </c>
      <c r="AK1894" s="138">
        <f t="shared" si="13"/>
        <v>0</v>
      </c>
      <c r="AL1894" s="138">
        <f t="shared" si="14"/>
        <v>0</v>
      </c>
      <c r="AM1894" s="138">
        <f t="shared" si="15"/>
        <v>0</v>
      </c>
      <c r="AN1894" s="138">
        <f t="shared" si="16"/>
        <v>355000</v>
      </c>
      <c r="AO1894" s="139" t="str">
        <f t="array" ref="AO1894">XLOOKUP($D:$D,'DS ST'!$J:$J,'DS ST'!K:K)</f>
        <v>SC003831 - Trần Kim Phụng</v>
      </c>
      <c r="AP1894" s="139" t="str">
        <f t="array" ref="AP1894">XLOOKUP($D:$D,'DS ST'!$J:$J,'DS ST'!L:L)</f>
        <v>Võ Thị Huệ</v>
      </c>
      <c r="AQ1894" s="139" t="str">
        <f t="array" ref="AQ1894">XLOOKUP($D:$D,'DS ST'!$J:$J,'DS ST'!M:M)</f>
        <v>HCM 004</v>
      </c>
      <c r="AR1894" s="140"/>
      <c r="AS1894" s="140"/>
      <c r="AT1894" s="135" t="str">
        <f t="array" ref="AT1894">xlookup($E:$E,'CLV2'!$A:$A,'CLV2'!$F:$F)</f>
        <v>3.FRUIT VEGGIES</v>
      </c>
      <c r="AU1894" s="135" t="str">
        <f t="array" ref="AU1894">xlookup($E:$E,'CLV2'!$A:$A,'CLV2'!$G:$G)</f>
        <v>4.Cà Chua, Dưa Leo, Ớt Chuông</v>
      </c>
      <c r="AV1894" s="142"/>
      <c r="AW1894" s="143"/>
      <c r="AX1894" s="144"/>
    </row>
    <row r="1895" ht="22.5" customHeight="1">
      <c r="A1895" s="113"/>
      <c r="B1895" s="114">
        <v>46237.0</v>
      </c>
      <c r="C1895" s="115" t="s">
        <v>1020</v>
      </c>
      <c r="D1895" s="116" t="str">
        <f>VLOOKUP(C1895,'DS ST'!A:B,2,0)</f>
        <v>LVL</v>
      </c>
      <c r="E1895" s="117">
        <v>1100917.0</v>
      </c>
      <c r="F1895" s="115" t="s">
        <v>928</v>
      </c>
      <c r="G1895" s="115" t="s">
        <v>104</v>
      </c>
      <c r="H1895" s="118">
        <v>18.6</v>
      </c>
      <c r="I1895" s="118">
        <v>18.36</v>
      </c>
      <c r="J1895" s="119">
        <f t="shared" si="4"/>
        <v>0.24</v>
      </c>
      <c r="K1895" s="115" t="s">
        <v>6306</v>
      </c>
      <c r="L1895" s="121" t="str">
        <f t="shared" si="5"/>
        <v>PT16083941100917</v>
      </c>
      <c r="M1895" s="219" t="s">
        <v>6307</v>
      </c>
      <c r="N1895" s="122">
        <v>0.240000000000002</v>
      </c>
      <c r="O1895" s="122"/>
      <c r="P1895" s="119">
        <f t="shared" si="6"/>
        <v>0</v>
      </c>
      <c r="Q1895" s="124"/>
      <c r="R1895" s="124"/>
      <c r="S1895" s="124"/>
      <c r="T1895" s="125"/>
      <c r="U1895" s="126" t="s">
        <v>697</v>
      </c>
      <c r="V1895" s="127" t="s">
        <v>492</v>
      </c>
      <c r="W1895" s="129" t="str">
        <f t="shared" si="7"/>
        <v>Hao hụt</v>
      </c>
      <c r="X1895" s="129" t="str">
        <f t="shared" si="73"/>
        <v/>
      </c>
      <c r="Y1895" s="154" t="s">
        <v>499</v>
      </c>
      <c r="Z1895" s="131" t="s">
        <v>3828</v>
      </c>
      <c r="AA1895" s="124"/>
      <c r="AB1895" s="132"/>
      <c r="AC1895" s="133"/>
      <c r="AD1895" s="134"/>
      <c r="AE1895" s="133"/>
      <c r="AF1895" s="135" t="str">
        <f t="array" ref="AF1895">xlookup($E:$E,'CLV2'!$A:$A,'CLV2'!E:E)</f>
        <v>2.VEGETABLES</v>
      </c>
      <c r="AG1895" s="135" t="str">
        <f t="shared" si="10"/>
        <v>KG</v>
      </c>
      <c r="AH1895" s="136">
        <f t="shared" si="11"/>
        <v>0.01290322581</v>
      </c>
      <c r="AI1895" s="137">
        <f t="array" ref="AI1895">XLOOKUP(E1895,'Đơn giá'!A:A,'Đơn giá'!D:D)</f>
        <v>24500</v>
      </c>
      <c r="AJ1895" s="138">
        <f t="shared" si="12"/>
        <v>5880</v>
      </c>
      <c r="AK1895" s="138">
        <f t="shared" si="13"/>
        <v>5880</v>
      </c>
      <c r="AL1895" s="138">
        <f t="shared" si="14"/>
        <v>0</v>
      </c>
      <c r="AM1895" s="138">
        <f t="shared" si="15"/>
        <v>0</v>
      </c>
      <c r="AN1895" s="138">
        <f t="shared" si="16"/>
        <v>0</v>
      </c>
      <c r="AO1895" s="139" t="str">
        <f t="array" ref="AO1895">XLOOKUP($D:$D,'DS ST'!$J:$J,'DS ST'!K:K)</f>
        <v>SC003831 - Trần Kim Phụng</v>
      </c>
      <c r="AP1895" s="139" t="str">
        <f t="array" ref="AP1895">XLOOKUP($D:$D,'DS ST'!$J:$J,'DS ST'!L:L)</f>
        <v>Võ Thị Huệ</v>
      </c>
      <c r="AQ1895" s="139" t="str">
        <f t="array" ref="AQ1895">XLOOKUP($D:$D,'DS ST'!$J:$J,'DS ST'!M:M)</f>
        <v>HCM 004</v>
      </c>
      <c r="AR1895" s="140"/>
      <c r="AS1895" s="140"/>
      <c r="AT1895" s="135" t="str">
        <f t="array" ref="AT1895">xlookup($E:$E,'CLV2'!$A:$A,'CLV2'!$F:$F)</f>
        <v>3.FRUIT VEGGIES</v>
      </c>
      <c r="AU1895" s="135" t="str">
        <f t="array" ref="AU1895">xlookup($E:$E,'CLV2'!$A:$A,'CLV2'!$G:$G)</f>
        <v>4.Bầu, Bí, Mướp</v>
      </c>
      <c r="AV1895" s="142"/>
      <c r="AW1895" s="143"/>
      <c r="AX1895" s="144"/>
    </row>
    <row r="1896" ht="22.5" customHeight="1">
      <c r="A1896" s="113"/>
      <c r="B1896" s="114">
        <v>46237.0</v>
      </c>
      <c r="C1896" s="115" t="s">
        <v>1020</v>
      </c>
      <c r="D1896" s="116" t="str">
        <f>VLOOKUP(C1896,'DS ST'!A:B,2,0)</f>
        <v>LVL</v>
      </c>
      <c r="E1896" s="117">
        <v>1101062.0</v>
      </c>
      <c r="F1896" s="115" t="s">
        <v>103</v>
      </c>
      <c r="G1896" s="115" t="s">
        <v>104</v>
      </c>
      <c r="H1896" s="118">
        <v>20.1</v>
      </c>
      <c r="I1896" s="118">
        <v>19.94</v>
      </c>
      <c r="J1896" s="119">
        <f t="shared" si="4"/>
        <v>0.16</v>
      </c>
      <c r="K1896" s="115" t="s">
        <v>6306</v>
      </c>
      <c r="L1896" s="121" t="str">
        <f t="shared" si="5"/>
        <v>PT16083941101062</v>
      </c>
      <c r="M1896" s="219" t="s">
        <v>6307</v>
      </c>
      <c r="N1896" s="122">
        <v>0.16000000000000014</v>
      </c>
      <c r="O1896" s="122"/>
      <c r="P1896" s="119">
        <f t="shared" si="6"/>
        <v>0</v>
      </c>
      <c r="Q1896" s="124"/>
      <c r="R1896" s="124"/>
      <c r="S1896" s="124"/>
      <c r="T1896" s="125"/>
      <c r="U1896" s="126" t="s">
        <v>697</v>
      </c>
      <c r="V1896" s="127" t="s">
        <v>492</v>
      </c>
      <c r="W1896" s="129" t="str">
        <f t="shared" si="7"/>
        <v>Hao hụt</v>
      </c>
      <c r="X1896" s="129" t="str">
        <f t="shared" si="73"/>
        <v/>
      </c>
      <c r="Y1896" s="154" t="s">
        <v>499</v>
      </c>
      <c r="Z1896" s="131" t="s">
        <v>3828</v>
      </c>
      <c r="AA1896" s="124"/>
      <c r="AB1896" s="132"/>
      <c r="AC1896" s="133"/>
      <c r="AD1896" s="134"/>
      <c r="AE1896" s="133"/>
      <c r="AF1896" s="135" t="str">
        <f t="array" ref="AF1896">xlookup($E:$E,'CLV2'!$A:$A,'CLV2'!E:E)</f>
        <v>2.FRUITS</v>
      </c>
      <c r="AG1896" s="135" t="str">
        <f t="shared" si="10"/>
        <v>KG</v>
      </c>
      <c r="AH1896" s="136">
        <f t="shared" si="11"/>
        <v>0.007960199005</v>
      </c>
      <c r="AI1896" s="137">
        <f t="array" ref="AI1896">XLOOKUP(E1896,'Đơn giá'!A:A,'Đơn giá'!D:D)</f>
        <v>23000</v>
      </c>
      <c r="AJ1896" s="138">
        <f t="shared" si="12"/>
        <v>3680</v>
      </c>
      <c r="AK1896" s="138">
        <f t="shared" si="13"/>
        <v>3680</v>
      </c>
      <c r="AL1896" s="138">
        <f t="shared" si="14"/>
        <v>0</v>
      </c>
      <c r="AM1896" s="138">
        <f t="shared" si="15"/>
        <v>0</v>
      </c>
      <c r="AN1896" s="138">
        <f t="shared" si="16"/>
        <v>0</v>
      </c>
      <c r="AO1896" s="139" t="str">
        <f t="array" ref="AO1896">XLOOKUP($D:$D,'DS ST'!$J:$J,'DS ST'!K:K)</f>
        <v>SC003831 - Trần Kim Phụng</v>
      </c>
      <c r="AP1896" s="139" t="str">
        <f t="array" ref="AP1896">XLOOKUP($D:$D,'DS ST'!$J:$J,'DS ST'!L:L)</f>
        <v>Võ Thị Huệ</v>
      </c>
      <c r="AQ1896" s="139" t="str">
        <f t="array" ref="AQ1896">XLOOKUP($D:$D,'DS ST'!$J:$J,'DS ST'!M:M)</f>
        <v>HCM 004</v>
      </c>
      <c r="AR1896" s="140"/>
      <c r="AS1896" s="140"/>
      <c r="AT1896" s="135" t="str">
        <f t="array" ref="AT1896">xlookup($E:$E,'CLV2'!$A:$A,'CLV2'!$F:$F)</f>
        <v>3.LOCAL FRUITS</v>
      </c>
      <c r="AU1896" s="135" t="str">
        <f t="array" ref="AU1896">xlookup($E:$E,'CLV2'!$A:$A,'CLV2'!$G:$G)</f>
        <v>4.Chuối</v>
      </c>
      <c r="AV1896" s="142"/>
      <c r="AW1896" s="143"/>
      <c r="AX1896" s="144"/>
    </row>
    <row r="1897" ht="22.5" customHeight="1">
      <c r="A1897" s="113"/>
      <c r="B1897" s="114">
        <v>46237.0</v>
      </c>
      <c r="C1897" s="115" t="s">
        <v>1020</v>
      </c>
      <c r="D1897" s="116" t="str">
        <f>VLOOKUP(C1897,'DS ST'!A:B,2,0)</f>
        <v>LVL</v>
      </c>
      <c r="E1897" s="117">
        <v>1101302.0</v>
      </c>
      <c r="F1897" s="115" t="s">
        <v>944</v>
      </c>
      <c r="G1897" s="115" t="s">
        <v>104</v>
      </c>
      <c r="H1897" s="118">
        <v>24.0</v>
      </c>
      <c r="I1897" s="118">
        <v>23.98</v>
      </c>
      <c r="J1897" s="119">
        <f t="shared" si="4"/>
        <v>0.02</v>
      </c>
      <c r="K1897" s="115" t="s">
        <v>6306</v>
      </c>
      <c r="L1897" s="121" t="str">
        <f t="shared" si="5"/>
        <v>PT16083941101302</v>
      </c>
      <c r="M1897" s="219" t="s">
        <v>6307</v>
      </c>
      <c r="N1897" s="122">
        <v>0.019999999999999574</v>
      </c>
      <c r="O1897" s="122"/>
      <c r="P1897" s="119">
        <f t="shared" si="6"/>
        <v>0</v>
      </c>
      <c r="Q1897" s="124"/>
      <c r="R1897" s="124"/>
      <c r="S1897" s="124"/>
      <c r="T1897" s="125"/>
      <c r="U1897" s="126" t="s">
        <v>697</v>
      </c>
      <c r="V1897" s="127" t="s">
        <v>492</v>
      </c>
      <c r="W1897" s="129" t="str">
        <f t="shared" si="7"/>
        <v>Hao hụt</v>
      </c>
      <c r="X1897" s="129" t="str">
        <f t="shared" si="73"/>
        <v/>
      </c>
      <c r="Y1897" s="154" t="s">
        <v>499</v>
      </c>
      <c r="Z1897" s="131" t="s">
        <v>3828</v>
      </c>
      <c r="AA1897" s="124"/>
      <c r="AB1897" s="132"/>
      <c r="AC1897" s="133"/>
      <c r="AD1897" s="134"/>
      <c r="AE1897" s="133"/>
      <c r="AF1897" s="135" t="str">
        <f t="array" ref="AF1897">xlookup($E:$E,'CLV2'!$A:$A,'CLV2'!E:E)</f>
        <v>2.FRUITS</v>
      </c>
      <c r="AG1897" s="135" t="str">
        <f t="shared" si="10"/>
        <v>KG</v>
      </c>
      <c r="AH1897" s="136">
        <f t="shared" si="11"/>
        <v>0.0008333333333</v>
      </c>
      <c r="AI1897" s="137">
        <f t="array" ref="AI1897">XLOOKUP(E1897,'Đơn giá'!A:A,'Đơn giá'!D:D)</f>
        <v>17500</v>
      </c>
      <c r="AJ1897" s="138">
        <f t="shared" si="12"/>
        <v>350</v>
      </c>
      <c r="AK1897" s="138">
        <f t="shared" si="13"/>
        <v>350</v>
      </c>
      <c r="AL1897" s="138">
        <f t="shared" si="14"/>
        <v>0</v>
      </c>
      <c r="AM1897" s="138">
        <f t="shared" si="15"/>
        <v>0</v>
      </c>
      <c r="AN1897" s="138">
        <f t="shared" si="16"/>
        <v>0</v>
      </c>
      <c r="AO1897" s="139" t="str">
        <f t="array" ref="AO1897">XLOOKUP($D:$D,'DS ST'!$J:$J,'DS ST'!K:K)</f>
        <v>SC003831 - Trần Kim Phụng</v>
      </c>
      <c r="AP1897" s="139" t="str">
        <f t="array" ref="AP1897">XLOOKUP($D:$D,'DS ST'!$J:$J,'DS ST'!L:L)</f>
        <v>Võ Thị Huệ</v>
      </c>
      <c r="AQ1897" s="139" t="str">
        <f t="array" ref="AQ1897">XLOOKUP($D:$D,'DS ST'!$J:$J,'DS ST'!M:M)</f>
        <v>HCM 004</v>
      </c>
      <c r="AR1897" s="140"/>
      <c r="AS1897" s="140"/>
      <c r="AT1897" s="135" t="str">
        <f t="array" ref="AT1897">xlookup($E:$E,'CLV2'!$A:$A,'CLV2'!$F:$F)</f>
        <v>3.LOCAL FRUITS</v>
      </c>
      <c r="AU1897" s="135" t="str">
        <f t="array" ref="AU1897">xlookup($E:$E,'CLV2'!$A:$A,'CLV2'!$G:$G)</f>
        <v>4.Chuối</v>
      </c>
      <c r="AV1897" s="142"/>
      <c r="AW1897" s="143"/>
      <c r="AX1897" s="144"/>
    </row>
    <row r="1898" ht="22.5" customHeight="1">
      <c r="A1898" s="113"/>
      <c r="B1898" s="114">
        <v>46237.0</v>
      </c>
      <c r="C1898" s="115" t="s">
        <v>1020</v>
      </c>
      <c r="D1898" s="116" t="str">
        <f>VLOOKUP(C1898,'DS ST'!A:B,2,0)</f>
        <v>LVL</v>
      </c>
      <c r="E1898" s="117">
        <v>1101318.0</v>
      </c>
      <c r="F1898" s="115" t="s">
        <v>1036</v>
      </c>
      <c r="G1898" s="115" t="s">
        <v>104</v>
      </c>
      <c r="H1898" s="118">
        <v>8.4</v>
      </c>
      <c r="I1898" s="118">
        <v>8.32</v>
      </c>
      <c r="J1898" s="119">
        <f t="shared" si="4"/>
        <v>0.08</v>
      </c>
      <c r="K1898" s="115" t="s">
        <v>6306</v>
      </c>
      <c r="L1898" s="121" t="str">
        <f t="shared" si="5"/>
        <v>PT16083941101318</v>
      </c>
      <c r="M1898" s="219" t="s">
        <v>6307</v>
      </c>
      <c r="N1898" s="122">
        <v>0.08000000000000007</v>
      </c>
      <c r="O1898" s="122"/>
      <c r="P1898" s="119">
        <f t="shared" si="6"/>
        <v>0</v>
      </c>
      <c r="Q1898" s="124"/>
      <c r="R1898" s="124"/>
      <c r="S1898" s="124"/>
      <c r="T1898" s="125"/>
      <c r="U1898" s="126" t="s">
        <v>697</v>
      </c>
      <c r="V1898" s="127" t="s">
        <v>492</v>
      </c>
      <c r="W1898" s="129" t="str">
        <f t="shared" si="7"/>
        <v>Hao hụt</v>
      </c>
      <c r="X1898" s="129" t="str">
        <f t="shared" si="73"/>
        <v/>
      </c>
      <c r="Y1898" s="154" t="s">
        <v>499</v>
      </c>
      <c r="Z1898" s="131" t="s">
        <v>3828</v>
      </c>
      <c r="AA1898" s="124"/>
      <c r="AB1898" s="132"/>
      <c r="AC1898" s="133"/>
      <c r="AD1898" s="134"/>
      <c r="AE1898" s="133"/>
      <c r="AF1898" s="135" t="str">
        <f t="array" ref="AF1898">xlookup($E:$E,'CLV2'!$A:$A,'CLV2'!E:E)</f>
        <v>2.FRUITS</v>
      </c>
      <c r="AG1898" s="135" t="str">
        <f t="shared" si="10"/>
        <v>KG</v>
      </c>
      <c r="AH1898" s="136">
        <f t="shared" si="11"/>
        <v>0.009523809524</v>
      </c>
      <c r="AI1898" s="137">
        <f t="array" ref="AI1898">XLOOKUP(E1898,'Đơn giá'!A:A,'Đơn giá'!D:D)</f>
        <v>35000</v>
      </c>
      <c r="AJ1898" s="138">
        <f t="shared" si="12"/>
        <v>2800</v>
      </c>
      <c r="AK1898" s="138">
        <f t="shared" si="13"/>
        <v>2800</v>
      </c>
      <c r="AL1898" s="138">
        <f t="shared" si="14"/>
        <v>0</v>
      </c>
      <c r="AM1898" s="138">
        <f t="shared" si="15"/>
        <v>0</v>
      </c>
      <c r="AN1898" s="138">
        <f t="shared" si="16"/>
        <v>0</v>
      </c>
      <c r="AO1898" s="139" t="str">
        <f t="array" ref="AO1898">XLOOKUP($D:$D,'DS ST'!$J:$J,'DS ST'!K:K)</f>
        <v>SC003831 - Trần Kim Phụng</v>
      </c>
      <c r="AP1898" s="139" t="str">
        <f t="array" ref="AP1898">XLOOKUP($D:$D,'DS ST'!$J:$J,'DS ST'!L:L)</f>
        <v>Võ Thị Huệ</v>
      </c>
      <c r="AQ1898" s="139" t="str">
        <f t="array" ref="AQ1898">XLOOKUP($D:$D,'DS ST'!$J:$J,'DS ST'!M:M)</f>
        <v>HCM 004</v>
      </c>
      <c r="AR1898" s="140"/>
      <c r="AS1898" s="140"/>
      <c r="AT1898" s="135" t="str">
        <f t="array" ref="AT1898">xlookup($E:$E,'CLV2'!$A:$A,'CLV2'!$F:$F)</f>
        <v>3.LOCAL FRUITS</v>
      </c>
      <c r="AU1898" s="135" t="str">
        <f t="array" ref="AU1898">xlookup($E:$E,'CLV2'!$A:$A,'CLV2'!$G:$G)</f>
        <v>4.Mận Roi</v>
      </c>
      <c r="AV1898" s="142"/>
      <c r="AW1898" s="143"/>
      <c r="AX1898" s="144"/>
    </row>
    <row r="1899" ht="22.5" customHeight="1">
      <c r="A1899" s="113"/>
      <c r="B1899" s="114">
        <v>46237.0</v>
      </c>
      <c r="C1899" s="115" t="s">
        <v>1020</v>
      </c>
      <c r="D1899" s="116" t="str">
        <f>VLOOKUP(C1899,'DS ST'!A:B,2,0)</f>
        <v>LVL</v>
      </c>
      <c r="E1899" s="117">
        <v>1101366.0</v>
      </c>
      <c r="F1899" s="115" t="s">
        <v>1804</v>
      </c>
      <c r="G1899" s="115" t="s">
        <v>104</v>
      </c>
      <c r="H1899" s="118">
        <v>16.3</v>
      </c>
      <c r="I1899" s="118">
        <v>16.12</v>
      </c>
      <c r="J1899" s="119">
        <f t="shared" si="4"/>
        <v>0.18</v>
      </c>
      <c r="K1899" s="115" t="s">
        <v>6306</v>
      </c>
      <c r="L1899" s="121" t="str">
        <f t="shared" si="5"/>
        <v>PT16083941101366</v>
      </c>
      <c r="M1899" s="219" t="s">
        <v>6307</v>
      </c>
      <c r="N1899" s="122">
        <v>0.17999999999999972</v>
      </c>
      <c r="O1899" s="122"/>
      <c r="P1899" s="119">
        <f t="shared" si="6"/>
        <v>0</v>
      </c>
      <c r="Q1899" s="124"/>
      <c r="R1899" s="124"/>
      <c r="S1899" s="124"/>
      <c r="T1899" s="125"/>
      <c r="U1899" s="126" t="s">
        <v>697</v>
      </c>
      <c r="V1899" s="127" t="s">
        <v>492</v>
      </c>
      <c r="W1899" s="129" t="str">
        <f t="shared" si="7"/>
        <v>Hao hụt</v>
      </c>
      <c r="X1899" s="129" t="str">
        <f t="shared" si="73"/>
        <v/>
      </c>
      <c r="Y1899" s="154" t="s">
        <v>499</v>
      </c>
      <c r="Z1899" s="131" t="s">
        <v>3828</v>
      </c>
      <c r="AA1899" s="124"/>
      <c r="AB1899" s="132"/>
      <c r="AC1899" s="133"/>
      <c r="AD1899" s="134"/>
      <c r="AE1899" s="133"/>
      <c r="AF1899" s="135" t="str">
        <f t="array" ref="AF1899">xlookup($E:$E,'CLV2'!$A:$A,'CLV2'!E:E)</f>
        <v>2.VEGETABLES</v>
      </c>
      <c r="AG1899" s="135" t="str">
        <f t="shared" si="10"/>
        <v>KG</v>
      </c>
      <c r="AH1899" s="136">
        <f t="shared" si="11"/>
        <v>0.01104294479</v>
      </c>
      <c r="AI1899" s="137">
        <f t="array" ref="AI1899">XLOOKUP(E1899,'Đơn giá'!A:A,'Đơn giá'!D:D)</f>
        <v>55000</v>
      </c>
      <c r="AJ1899" s="138">
        <f t="shared" si="12"/>
        <v>9900</v>
      </c>
      <c r="AK1899" s="138">
        <f t="shared" si="13"/>
        <v>9900</v>
      </c>
      <c r="AL1899" s="138">
        <f t="shared" si="14"/>
        <v>0</v>
      </c>
      <c r="AM1899" s="138">
        <f t="shared" si="15"/>
        <v>0</v>
      </c>
      <c r="AN1899" s="138">
        <f t="shared" si="16"/>
        <v>0</v>
      </c>
      <c r="AO1899" s="139" t="str">
        <f t="array" ref="AO1899">XLOOKUP($D:$D,'DS ST'!$J:$J,'DS ST'!K:K)</f>
        <v>SC003831 - Trần Kim Phụng</v>
      </c>
      <c r="AP1899" s="139" t="str">
        <f t="array" ref="AP1899">XLOOKUP($D:$D,'DS ST'!$J:$J,'DS ST'!L:L)</f>
        <v>Võ Thị Huệ</v>
      </c>
      <c r="AQ1899" s="139" t="str">
        <f t="array" ref="AQ1899">XLOOKUP($D:$D,'DS ST'!$J:$J,'DS ST'!M:M)</f>
        <v>HCM 004</v>
      </c>
      <c r="AR1899" s="140"/>
      <c r="AS1899" s="140"/>
      <c r="AT1899" s="135" t="str">
        <f t="array" ref="AT1899">xlookup($E:$E,'CLV2'!$A:$A,'CLV2'!$F:$F)</f>
        <v>3.LEAFY VEGGIES</v>
      </c>
      <c r="AU1899" s="135" t="str">
        <f t="array" ref="AU1899">xlookup($E:$E,'CLV2'!$A:$A,'CLV2'!$G:$G)</f>
        <v>4.Rau Ăn Bông</v>
      </c>
      <c r="AV1899" s="142"/>
      <c r="AW1899" s="143"/>
      <c r="AX1899" s="144"/>
    </row>
    <row r="1900" ht="22.5" customHeight="1">
      <c r="A1900" s="113"/>
      <c r="B1900" s="114">
        <v>46237.0</v>
      </c>
      <c r="C1900" s="115" t="s">
        <v>1020</v>
      </c>
      <c r="D1900" s="116" t="str">
        <f>VLOOKUP(C1900,'DS ST'!A:B,2,0)</f>
        <v>LVL</v>
      </c>
      <c r="E1900" s="117">
        <v>1101592.0</v>
      </c>
      <c r="F1900" s="115" t="s">
        <v>1161</v>
      </c>
      <c r="G1900" s="115" t="s">
        <v>104</v>
      </c>
      <c r="H1900" s="118">
        <v>19.9</v>
      </c>
      <c r="I1900" s="118">
        <v>19.68</v>
      </c>
      <c r="J1900" s="119">
        <f t="shared" si="4"/>
        <v>0.22</v>
      </c>
      <c r="K1900" s="115" t="s">
        <v>6306</v>
      </c>
      <c r="L1900" s="121" t="str">
        <f t="shared" si="5"/>
        <v>PT16083941101592</v>
      </c>
      <c r="M1900" s="219" t="s">
        <v>6307</v>
      </c>
      <c r="N1900" s="122">
        <v>0.21999999999999886</v>
      </c>
      <c r="O1900" s="122"/>
      <c r="P1900" s="119">
        <f t="shared" si="6"/>
        <v>0</v>
      </c>
      <c r="Q1900" s="124"/>
      <c r="R1900" s="124"/>
      <c r="S1900" s="124"/>
      <c r="T1900" s="125"/>
      <c r="U1900" s="126" t="s">
        <v>697</v>
      </c>
      <c r="V1900" s="127" t="s">
        <v>492</v>
      </c>
      <c r="W1900" s="129" t="str">
        <f t="shared" si="7"/>
        <v>Hao hụt</v>
      </c>
      <c r="X1900" s="129" t="str">
        <f t="shared" si="73"/>
        <v/>
      </c>
      <c r="Y1900" s="154" t="s">
        <v>499</v>
      </c>
      <c r="Z1900" s="131" t="s">
        <v>3828</v>
      </c>
      <c r="AA1900" s="124"/>
      <c r="AB1900" s="132"/>
      <c r="AC1900" s="133"/>
      <c r="AD1900" s="134"/>
      <c r="AE1900" s="133"/>
      <c r="AF1900" s="135" t="str">
        <f t="array" ref="AF1900">xlookup($E:$E,'CLV2'!$A:$A,'CLV2'!E:E)</f>
        <v>2.FRUITS</v>
      </c>
      <c r="AG1900" s="135" t="str">
        <f t="shared" si="10"/>
        <v>KG</v>
      </c>
      <c r="AH1900" s="136">
        <f t="shared" si="11"/>
        <v>0.01105527638</v>
      </c>
      <c r="AI1900" s="137">
        <f t="array" ref="AI1900">XLOOKUP(E1900,'Đơn giá'!A:A,'Đơn giá'!D:D)</f>
        <v>73000</v>
      </c>
      <c r="AJ1900" s="138">
        <f t="shared" si="12"/>
        <v>16060</v>
      </c>
      <c r="AK1900" s="138">
        <f t="shared" si="13"/>
        <v>16060</v>
      </c>
      <c r="AL1900" s="138">
        <f t="shared" si="14"/>
        <v>0</v>
      </c>
      <c r="AM1900" s="138">
        <f t="shared" si="15"/>
        <v>0</v>
      </c>
      <c r="AN1900" s="138">
        <f t="shared" si="16"/>
        <v>0</v>
      </c>
      <c r="AO1900" s="139" t="str">
        <f t="array" ref="AO1900">XLOOKUP($D:$D,'DS ST'!$J:$J,'DS ST'!K:K)</f>
        <v>SC003831 - Trần Kim Phụng</v>
      </c>
      <c r="AP1900" s="139" t="str">
        <f t="array" ref="AP1900">XLOOKUP($D:$D,'DS ST'!$J:$J,'DS ST'!L:L)</f>
        <v>Võ Thị Huệ</v>
      </c>
      <c r="AQ1900" s="139" t="str">
        <f t="array" ref="AQ1900">XLOOKUP($D:$D,'DS ST'!$J:$J,'DS ST'!M:M)</f>
        <v>HCM 004</v>
      </c>
      <c r="AR1900" s="140"/>
      <c r="AS1900" s="140"/>
      <c r="AT1900" s="135" t="str">
        <f t="array" ref="AT1900">xlookup($E:$E,'CLV2'!$A:$A,'CLV2'!$F:$F)</f>
        <v>3.LOCAL FRUITS</v>
      </c>
      <c r="AU1900" s="135" t="str">
        <f t="array" ref="AU1900">xlookup($E:$E,'CLV2'!$A:$A,'CLV2'!$G:$G)</f>
        <v>4.Sầu Riêng</v>
      </c>
      <c r="AV1900" s="142"/>
      <c r="AW1900" s="143"/>
      <c r="AX1900" s="144"/>
    </row>
    <row r="1901" ht="22.5" customHeight="1">
      <c r="A1901" s="113"/>
      <c r="B1901" s="114">
        <v>46237.0</v>
      </c>
      <c r="C1901" s="115" t="s">
        <v>1020</v>
      </c>
      <c r="D1901" s="116" t="str">
        <f>VLOOKUP(C1901,'DS ST'!A:B,2,0)</f>
        <v>LVL</v>
      </c>
      <c r="E1901" s="117">
        <v>1101941.0</v>
      </c>
      <c r="F1901" s="115" t="s">
        <v>1822</v>
      </c>
      <c r="G1901" s="115" t="s">
        <v>104</v>
      </c>
      <c r="H1901" s="118">
        <v>24.0</v>
      </c>
      <c r="I1901" s="118">
        <v>0.0</v>
      </c>
      <c r="J1901" s="119">
        <f t="shared" si="4"/>
        <v>24</v>
      </c>
      <c r="K1901" s="115" t="s">
        <v>6306</v>
      </c>
      <c r="L1901" s="121" t="str">
        <f t="shared" si="5"/>
        <v>PT16083941101941</v>
      </c>
      <c r="M1901" s="219" t="s">
        <v>6307</v>
      </c>
      <c r="N1901" s="122"/>
      <c r="O1901" s="122"/>
      <c r="P1901" s="119">
        <f t="shared" si="6"/>
        <v>24</v>
      </c>
      <c r="Q1901" s="124"/>
      <c r="R1901" s="124"/>
      <c r="S1901" s="124"/>
      <c r="T1901" s="125"/>
      <c r="U1901" s="126" t="s">
        <v>697</v>
      </c>
      <c r="V1901" s="127" t="s">
        <v>1500</v>
      </c>
      <c r="W1901" s="129" t="str">
        <f t="shared" si="7"/>
        <v/>
      </c>
      <c r="X1901" s="129" t="str">
        <f t="shared" si="73"/>
        <v/>
      </c>
      <c r="Y1901" s="130" t="str">
        <f t="shared" ref="Y1901:Y1903" si="118">IF(N(P1901)&lt;=0,"",IF(OR(T1901="Hình KDB",T1901="Hình tele",ISNUMBER(SEARCH("Hình KDB",T1901)),ISNUMBER(SEARCH("Hình tele",T1901)),ISNUMBER(SEARCH("sai code",T1901)),ISNUMBER(SEARCH("Thiếu kiện",U1901))),"Kho rau",IF(AND(T1901&lt;&gt;"Hình KDB",T1901&lt;&gt;"Hình tele"),"Chưa xác định",IF(N(O1901)&gt;0,IF(OR(T1901="Hình KDB",T1901="Hình tele",ISNUMBER(SEARCH("Hình KDB",T1901)),ISNUMBER(SEARCH("Hình tele",T1901)),ISNUMBER(SEARCH("sai code",T1901)),ISNUMBER(SEARCH("Thiếu kiện",U1901))),"Kho rau","Chưa xác định"),IF(OR(T1901="Hình KDB",T1901="Hình tele",ISNUMBER(SEARCH("Hình KDB",T1901)),ISNUMBER(SEARCH("Hình tele",T1901)),ISNUMBER(SEARCH("sai code",T1901)),ISNUMBER(SEARCH("Thiếu kiện",U1901))),"Kho rau",IF(V1901="Chưa xác định","Chưa xác định",IF(OR(V1901="DC giao thiếu",V1901="TX giao thiếu kiện",V1901="Hàng không đạt CL"),"Kho rau","")))))))</f>
        <v>Chưa xác định</v>
      </c>
      <c r="Z1901" s="131" t="s">
        <v>3828</v>
      </c>
      <c r="AA1901" s="124"/>
      <c r="AB1901" s="132"/>
      <c r="AC1901" s="133"/>
      <c r="AD1901" s="134"/>
      <c r="AE1901" s="133"/>
      <c r="AF1901" s="135" t="str">
        <f t="array" ref="AF1901">xlookup($E:$E,'CLV2'!$A:$A,'CLV2'!E:E)</f>
        <v>2.FRUITS</v>
      </c>
      <c r="AG1901" s="135" t="str">
        <f t="shared" si="10"/>
        <v>KG</v>
      </c>
      <c r="AH1901" s="136">
        <f t="shared" si="11"/>
        <v>1</v>
      </c>
      <c r="AI1901" s="137">
        <f t="array" ref="AI1901">XLOOKUP(E1901,'Đơn giá'!A:A,'Đơn giá'!D:D)</f>
        <v>44000</v>
      </c>
      <c r="AJ1901" s="138">
        <f t="shared" si="12"/>
        <v>1056000</v>
      </c>
      <c r="AK1901" s="138">
        <f t="shared" si="13"/>
        <v>0</v>
      </c>
      <c r="AL1901" s="138">
        <f t="shared" si="14"/>
        <v>0</v>
      </c>
      <c r="AM1901" s="138">
        <f t="shared" si="15"/>
        <v>0</v>
      </c>
      <c r="AN1901" s="138">
        <f t="shared" si="16"/>
        <v>1056000</v>
      </c>
      <c r="AO1901" s="139" t="str">
        <f t="array" ref="AO1901">XLOOKUP($D:$D,'DS ST'!$J:$J,'DS ST'!K:K)</f>
        <v>SC003831 - Trần Kim Phụng</v>
      </c>
      <c r="AP1901" s="139" t="str">
        <f t="array" ref="AP1901">XLOOKUP($D:$D,'DS ST'!$J:$J,'DS ST'!L:L)</f>
        <v>Võ Thị Huệ</v>
      </c>
      <c r="AQ1901" s="139" t="str">
        <f t="array" ref="AQ1901">XLOOKUP($D:$D,'DS ST'!$J:$J,'DS ST'!M:M)</f>
        <v>HCM 004</v>
      </c>
      <c r="AR1901" s="140"/>
      <c r="AS1901" s="140"/>
      <c r="AT1901" s="135" t="str">
        <f t="array" ref="AT1901">xlookup($E:$E,'CLV2'!$A:$A,'CLV2'!$F:$F)</f>
        <v>3.LOCAL FRUITS</v>
      </c>
      <c r="AU1901" s="135" t="str">
        <f t="array" ref="AU1901">xlookup($E:$E,'CLV2'!$A:$A,'CLV2'!$G:$G)</f>
        <v>4.Dưa Lưới</v>
      </c>
      <c r="AV1901" s="142"/>
      <c r="AW1901" s="143"/>
      <c r="AX1901" s="144"/>
    </row>
    <row r="1902" ht="22.5" customHeight="1">
      <c r="A1902" s="113"/>
      <c r="B1902" s="114">
        <v>46237.0</v>
      </c>
      <c r="C1902" s="115" t="s">
        <v>1020</v>
      </c>
      <c r="D1902" s="116" t="str">
        <f>VLOOKUP(C1902,'DS ST'!A:B,2,0)</f>
        <v>LVL</v>
      </c>
      <c r="E1902" s="117">
        <v>8.938525767073E12</v>
      </c>
      <c r="F1902" s="115" t="s">
        <v>1468</v>
      </c>
      <c r="G1902" s="115" t="s">
        <v>29</v>
      </c>
      <c r="H1902" s="118">
        <v>4.0</v>
      </c>
      <c r="I1902" s="118">
        <v>3.0</v>
      </c>
      <c r="J1902" s="119">
        <f t="shared" si="4"/>
        <v>1</v>
      </c>
      <c r="K1902" s="115" t="s">
        <v>6306</v>
      </c>
      <c r="L1902" s="121" t="str">
        <f t="shared" si="5"/>
        <v>PT16083948938525767073</v>
      </c>
      <c r="M1902" s="219" t="s">
        <v>6307</v>
      </c>
      <c r="N1902" s="122"/>
      <c r="O1902" s="122"/>
      <c r="P1902" s="119">
        <f t="shared" si="6"/>
        <v>1</v>
      </c>
      <c r="Q1902" s="124"/>
      <c r="R1902" s="124"/>
      <c r="S1902" s="124"/>
      <c r="T1902" s="125"/>
      <c r="U1902" s="126" t="s">
        <v>697</v>
      </c>
      <c r="V1902" s="127" t="s">
        <v>1500</v>
      </c>
      <c r="W1902" s="129" t="str">
        <f t="shared" si="7"/>
        <v/>
      </c>
      <c r="X1902" s="129" t="str">
        <f t="shared" si="73"/>
        <v/>
      </c>
      <c r="Y1902" s="130" t="str">
        <f t="shared" si="118"/>
        <v>Chưa xác định</v>
      </c>
      <c r="Z1902" s="131" t="s">
        <v>3828</v>
      </c>
      <c r="AA1902" s="124"/>
      <c r="AB1902" s="132"/>
      <c r="AC1902" s="133"/>
      <c r="AD1902" s="134"/>
      <c r="AE1902" s="133"/>
      <c r="AF1902" s="135" t="str">
        <f t="array" ref="AF1902">xlookup($E:$E,'CLV2'!$A:$A,'CLV2'!E:E)</f>
        <v>2.VEGETABLES</v>
      </c>
      <c r="AG1902" s="135" t="str">
        <f t="shared" si="10"/>
        <v>Pack</v>
      </c>
      <c r="AH1902" s="136">
        <f t="shared" si="11"/>
        <v>0.25</v>
      </c>
      <c r="AI1902" s="137">
        <f t="array" ref="AI1902">XLOOKUP(E1902,'Đơn giá'!A:A,'Đơn giá'!D:D)</f>
        <v>6650</v>
      </c>
      <c r="AJ1902" s="138">
        <f t="shared" si="12"/>
        <v>6650</v>
      </c>
      <c r="AK1902" s="138">
        <f t="shared" si="13"/>
        <v>0</v>
      </c>
      <c r="AL1902" s="138">
        <f t="shared" si="14"/>
        <v>0</v>
      </c>
      <c r="AM1902" s="138">
        <f t="shared" si="15"/>
        <v>0</v>
      </c>
      <c r="AN1902" s="138">
        <f t="shared" si="16"/>
        <v>6650</v>
      </c>
      <c r="AO1902" s="139" t="str">
        <f t="array" ref="AO1902">XLOOKUP($D:$D,'DS ST'!$J:$J,'DS ST'!K:K)</f>
        <v>SC003831 - Trần Kim Phụng</v>
      </c>
      <c r="AP1902" s="139" t="str">
        <f t="array" ref="AP1902">XLOOKUP($D:$D,'DS ST'!$J:$J,'DS ST'!L:L)</f>
        <v>Võ Thị Huệ</v>
      </c>
      <c r="AQ1902" s="139" t="str">
        <f t="array" ref="AQ1902">XLOOKUP($D:$D,'DS ST'!$J:$J,'DS ST'!M:M)</f>
        <v>HCM 004</v>
      </c>
      <c r="AR1902" s="140"/>
      <c r="AS1902" s="140"/>
      <c r="AT1902" s="135" t="str">
        <f t="array" ref="AT1902">xlookup($E:$E,'CLV2'!$A:$A,'CLV2'!$F:$F)</f>
        <v>3.HERBS</v>
      </c>
      <c r="AU1902" s="135" t="str">
        <f t="array" ref="AU1902">xlookup($E:$E,'CLV2'!$A:$A,'CLV2'!$G:$G)</f>
        <v>4.Rau Thơm, Rau Nêm</v>
      </c>
      <c r="AV1902" s="142"/>
      <c r="AW1902" s="143"/>
      <c r="AX1902" s="144"/>
    </row>
    <row r="1903" ht="22.5" customHeight="1">
      <c r="A1903" s="113"/>
      <c r="B1903" s="114">
        <v>46237.0</v>
      </c>
      <c r="C1903" s="115" t="s">
        <v>1020</v>
      </c>
      <c r="D1903" s="116" t="str">
        <f>VLOOKUP(C1903,'DS ST'!A:B,2,0)</f>
        <v>LVL</v>
      </c>
      <c r="E1903" s="117">
        <v>8.936138400578E12</v>
      </c>
      <c r="F1903" s="115" t="s">
        <v>1398</v>
      </c>
      <c r="G1903" s="115" t="s">
        <v>1126</v>
      </c>
      <c r="H1903" s="118">
        <v>4.0</v>
      </c>
      <c r="I1903" s="118">
        <v>3.0</v>
      </c>
      <c r="J1903" s="119">
        <f t="shared" si="4"/>
        <v>1</v>
      </c>
      <c r="K1903" s="115" t="s">
        <v>6306</v>
      </c>
      <c r="L1903" s="121" t="str">
        <f t="shared" si="5"/>
        <v>PT16083948936138400578</v>
      </c>
      <c r="M1903" s="219" t="s">
        <v>6307</v>
      </c>
      <c r="N1903" s="122"/>
      <c r="O1903" s="122"/>
      <c r="P1903" s="119">
        <f t="shared" si="6"/>
        <v>1</v>
      </c>
      <c r="Q1903" s="124"/>
      <c r="R1903" s="124"/>
      <c r="S1903" s="124"/>
      <c r="T1903" s="125"/>
      <c r="U1903" s="126" t="s">
        <v>697</v>
      </c>
      <c r="V1903" s="127" t="s">
        <v>1500</v>
      </c>
      <c r="W1903" s="129" t="str">
        <f t="shared" si="7"/>
        <v/>
      </c>
      <c r="X1903" s="129" t="str">
        <f t="shared" si="73"/>
        <v/>
      </c>
      <c r="Y1903" s="130" t="str">
        <f t="shared" si="118"/>
        <v>Chưa xác định</v>
      </c>
      <c r="Z1903" s="131" t="s">
        <v>3828</v>
      </c>
      <c r="AA1903" s="124"/>
      <c r="AB1903" s="132"/>
      <c r="AC1903" s="133"/>
      <c r="AD1903" s="134"/>
      <c r="AE1903" s="133"/>
      <c r="AF1903" s="135" t="str">
        <f t="array" ref="AF1903">xlookup($E:$E,'CLV2'!$A:$A,'CLV2'!E:E)</f>
        <v>2.VEGETABLES</v>
      </c>
      <c r="AG1903" s="135" t="str">
        <f t="shared" si="10"/>
        <v>Pack</v>
      </c>
      <c r="AH1903" s="136">
        <f t="shared" si="11"/>
        <v>0.25</v>
      </c>
      <c r="AI1903" s="137">
        <f t="array" ref="AI1903">XLOOKUP(E1903,'Đơn giá'!A:A,'Đơn giá'!D:D)</f>
        <v>5000</v>
      </c>
      <c r="AJ1903" s="138">
        <f t="shared" si="12"/>
        <v>5000</v>
      </c>
      <c r="AK1903" s="138">
        <f t="shared" si="13"/>
        <v>0</v>
      </c>
      <c r="AL1903" s="138">
        <f t="shared" si="14"/>
        <v>0</v>
      </c>
      <c r="AM1903" s="138">
        <f t="shared" si="15"/>
        <v>0</v>
      </c>
      <c r="AN1903" s="138">
        <f t="shared" si="16"/>
        <v>5000</v>
      </c>
      <c r="AO1903" s="139" t="str">
        <f t="array" ref="AO1903">XLOOKUP($D:$D,'DS ST'!$J:$J,'DS ST'!K:K)</f>
        <v>SC003831 - Trần Kim Phụng</v>
      </c>
      <c r="AP1903" s="139" t="str">
        <f t="array" ref="AP1903">XLOOKUP($D:$D,'DS ST'!$J:$J,'DS ST'!L:L)</f>
        <v>Võ Thị Huệ</v>
      </c>
      <c r="AQ1903" s="139" t="str">
        <f t="array" ref="AQ1903">XLOOKUP($D:$D,'DS ST'!$J:$J,'DS ST'!M:M)</f>
        <v>HCM 004</v>
      </c>
      <c r="AR1903" s="140"/>
      <c r="AS1903" s="140"/>
      <c r="AT1903" s="135" t="str">
        <f t="array" ref="AT1903">xlookup($E:$E,'CLV2'!$A:$A,'CLV2'!$F:$F)</f>
        <v>3.HERBS</v>
      </c>
      <c r="AU1903" s="135" t="str">
        <f t="array" ref="AU1903">xlookup($E:$E,'CLV2'!$A:$A,'CLV2'!$G:$G)</f>
        <v>4.Rau Gia Vị Khác</v>
      </c>
      <c r="AV1903" s="142"/>
      <c r="AW1903" s="143"/>
      <c r="AX1903" s="144"/>
    </row>
    <row r="1904" ht="22.5" customHeight="1">
      <c r="A1904" s="113"/>
      <c r="B1904" s="114">
        <v>46237.0</v>
      </c>
      <c r="C1904" s="115" t="s">
        <v>1026</v>
      </c>
      <c r="D1904" s="116" t="str">
        <f>VLOOKUP(C1904,'DS ST'!A:B,2,0)</f>
        <v>LVN</v>
      </c>
      <c r="E1904" s="117">
        <v>1101055.0</v>
      </c>
      <c r="F1904" s="115" t="s">
        <v>996</v>
      </c>
      <c r="G1904" s="115" t="s">
        <v>104</v>
      </c>
      <c r="H1904" s="118">
        <v>3.0</v>
      </c>
      <c r="I1904" s="118">
        <v>2.93</v>
      </c>
      <c r="J1904" s="119">
        <f t="shared" si="4"/>
        <v>0.07</v>
      </c>
      <c r="K1904" s="115" t="s">
        <v>6308</v>
      </c>
      <c r="L1904" s="121" t="str">
        <f t="shared" si="5"/>
        <v>PT16083931101055</v>
      </c>
      <c r="M1904" s="219" t="s">
        <v>6309</v>
      </c>
      <c r="N1904" s="122">
        <v>0.06999999999999984</v>
      </c>
      <c r="O1904" s="122"/>
      <c r="P1904" s="119">
        <f t="shared" si="6"/>
        <v>0</v>
      </c>
      <c r="Q1904" s="124"/>
      <c r="R1904" s="124"/>
      <c r="S1904" s="124"/>
      <c r="T1904" s="125"/>
      <c r="U1904" s="126" t="s">
        <v>697</v>
      </c>
      <c r="V1904" s="127" t="s">
        <v>492</v>
      </c>
      <c r="W1904" s="129" t="str">
        <f t="shared" si="7"/>
        <v>Hao hụt</v>
      </c>
      <c r="X1904" s="129" t="str">
        <f t="shared" si="73"/>
        <v/>
      </c>
      <c r="Y1904" s="154" t="s">
        <v>499</v>
      </c>
      <c r="Z1904" s="131" t="s">
        <v>3828</v>
      </c>
      <c r="AA1904" s="124"/>
      <c r="AB1904" s="132"/>
      <c r="AC1904" s="133"/>
      <c r="AD1904" s="134"/>
      <c r="AE1904" s="133"/>
      <c r="AF1904" s="135" t="str">
        <f t="array" ref="AF1904">xlookup($E:$E,'CLV2'!$A:$A,'CLV2'!E:E)</f>
        <v>2.FRUITS</v>
      </c>
      <c r="AG1904" s="135" t="str">
        <f t="shared" si="10"/>
        <v>KG</v>
      </c>
      <c r="AH1904" s="136">
        <f t="shared" si="11"/>
        <v>0.02333333333</v>
      </c>
      <c r="AI1904" s="137">
        <f t="array" ref="AI1904">XLOOKUP(E1904,'Đơn giá'!A:A,'Đơn giá'!D:D)</f>
        <v>30000</v>
      </c>
      <c r="AJ1904" s="138">
        <f t="shared" si="12"/>
        <v>2100</v>
      </c>
      <c r="AK1904" s="138">
        <f t="shared" si="13"/>
        <v>2100</v>
      </c>
      <c r="AL1904" s="138">
        <f t="shared" si="14"/>
        <v>0</v>
      </c>
      <c r="AM1904" s="138">
        <f t="shared" si="15"/>
        <v>0</v>
      </c>
      <c r="AN1904" s="138">
        <f t="shared" si="16"/>
        <v>0</v>
      </c>
      <c r="AO1904" s="139" t="str">
        <f t="array" ref="AO1904">XLOOKUP($D:$D,'DS ST'!$J:$J,'DS ST'!K:K)</f>
        <v>SC002220 - Nguyễn Thuỷ Tiên</v>
      </c>
      <c r="AP1904" s="139" t="str">
        <f t="array" ref="AP1904">XLOOKUP($D:$D,'DS ST'!$J:$J,'DS ST'!L:L)</f>
        <v>Võ Thị Huệ</v>
      </c>
      <c r="AQ1904" s="139" t="str">
        <f t="array" ref="AQ1904">XLOOKUP($D:$D,'DS ST'!$J:$J,'DS ST'!M:M)</f>
        <v>HCM 003</v>
      </c>
      <c r="AR1904" s="140"/>
      <c r="AS1904" s="140"/>
      <c r="AT1904" s="135" t="str">
        <f t="array" ref="AT1904">xlookup($E:$E,'CLV2'!$A:$A,'CLV2'!$F:$F)</f>
        <v>3.LOCAL FRUITS</v>
      </c>
      <c r="AU1904" s="135" t="str">
        <f t="array" ref="AU1904">xlookup($E:$E,'CLV2'!$A:$A,'CLV2'!$G:$G)</f>
        <v>4.Trái Cây Đa Dạng</v>
      </c>
      <c r="AV1904" s="142"/>
      <c r="AW1904" s="143"/>
      <c r="AX1904" s="144"/>
    </row>
    <row r="1905" ht="22.5" customHeight="1">
      <c r="A1905" s="113"/>
      <c r="B1905" s="114">
        <v>46237.0</v>
      </c>
      <c r="C1905" s="115" t="s">
        <v>1026</v>
      </c>
      <c r="D1905" s="116" t="str">
        <f>VLOOKUP(C1905,'DS ST'!A:B,2,0)</f>
        <v>LVN</v>
      </c>
      <c r="E1905" s="117">
        <v>1101062.0</v>
      </c>
      <c r="F1905" s="115" t="s">
        <v>103</v>
      </c>
      <c r="G1905" s="115" t="s">
        <v>104</v>
      </c>
      <c r="H1905" s="118">
        <v>10.0</v>
      </c>
      <c r="I1905" s="118">
        <v>9.9</v>
      </c>
      <c r="J1905" s="119">
        <f t="shared" si="4"/>
        <v>0.1</v>
      </c>
      <c r="K1905" s="115" t="s">
        <v>6308</v>
      </c>
      <c r="L1905" s="121" t="str">
        <f t="shared" si="5"/>
        <v>PT16083931101062</v>
      </c>
      <c r="M1905" s="219" t="s">
        <v>6309</v>
      </c>
      <c r="N1905" s="122">
        <v>0.09999999999999964</v>
      </c>
      <c r="O1905" s="122"/>
      <c r="P1905" s="119">
        <f t="shared" si="6"/>
        <v>0</v>
      </c>
      <c r="Q1905" s="124"/>
      <c r="R1905" s="124"/>
      <c r="S1905" s="124"/>
      <c r="T1905" s="125"/>
      <c r="U1905" s="126" t="s">
        <v>697</v>
      </c>
      <c r="V1905" s="127" t="s">
        <v>492</v>
      </c>
      <c r="W1905" s="129" t="str">
        <f t="shared" si="7"/>
        <v>Hao hụt</v>
      </c>
      <c r="X1905" s="129" t="str">
        <f t="shared" si="73"/>
        <v/>
      </c>
      <c r="Y1905" s="154" t="s">
        <v>499</v>
      </c>
      <c r="Z1905" s="131" t="s">
        <v>3828</v>
      </c>
      <c r="AA1905" s="124"/>
      <c r="AB1905" s="132"/>
      <c r="AC1905" s="133"/>
      <c r="AD1905" s="134"/>
      <c r="AE1905" s="133"/>
      <c r="AF1905" s="135" t="str">
        <f t="array" ref="AF1905">xlookup($E:$E,'CLV2'!$A:$A,'CLV2'!E:E)</f>
        <v>2.FRUITS</v>
      </c>
      <c r="AG1905" s="135" t="str">
        <f t="shared" si="10"/>
        <v>KG</v>
      </c>
      <c r="AH1905" s="136">
        <f t="shared" si="11"/>
        <v>0.01</v>
      </c>
      <c r="AI1905" s="137">
        <f t="array" ref="AI1905">XLOOKUP(E1905,'Đơn giá'!A:A,'Đơn giá'!D:D)</f>
        <v>23000</v>
      </c>
      <c r="AJ1905" s="138">
        <f t="shared" si="12"/>
        <v>2300</v>
      </c>
      <c r="AK1905" s="138">
        <f t="shared" si="13"/>
        <v>2300</v>
      </c>
      <c r="AL1905" s="138">
        <f t="shared" si="14"/>
        <v>0</v>
      </c>
      <c r="AM1905" s="138">
        <f t="shared" si="15"/>
        <v>0</v>
      </c>
      <c r="AN1905" s="138">
        <f t="shared" si="16"/>
        <v>0</v>
      </c>
      <c r="AO1905" s="139" t="str">
        <f t="array" ref="AO1905">XLOOKUP($D:$D,'DS ST'!$J:$J,'DS ST'!K:K)</f>
        <v>SC002220 - Nguyễn Thuỷ Tiên</v>
      </c>
      <c r="AP1905" s="139" t="str">
        <f t="array" ref="AP1905">XLOOKUP($D:$D,'DS ST'!$J:$J,'DS ST'!L:L)</f>
        <v>Võ Thị Huệ</v>
      </c>
      <c r="AQ1905" s="139" t="str">
        <f t="array" ref="AQ1905">XLOOKUP($D:$D,'DS ST'!$J:$J,'DS ST'!M:M)</f>
        <v>HCM 003</v>
      </c>
      <c r="AR1905" s="140"/>
      <c r="AS1905" s="140"/>
      <c r="AT1905" s="135" t="str">
        <f t="array" ref="AT1905">xlookup($E:$E,'CLV2'!$A:$A,'CLV2'!$F:$F)</f>
        <v>3.LOCAL FRUITS</v>
      </c>
      <c r="AU1905" s="135" t="str">
        <f t="array" ref="AU1905">xlookup($E:$E,'CLV2'!$A:$A,'CLV2'!$G:$G)</f>
        <v>4.Chuối</v>
      </c>
      <c r="AV1905" s="142"/>
      <c r="AW1905" s="143"/>
      <c r="AX1905" s="144"/>
    </row>
    <row r="1906" ht="22.5" customHeight="1">
      <c r="A1906" s="113"/>
      <c r="B1906" s="114">
        <v>46237.0</v>
      </c>
      <c r="C1906" s="115" t="s">
        <v>1026</v>
      </c>
      <c r="D1906" s="116" t="str">
        <f>VLOOKUP(C1906,'DS ST'!A:B,2,0)</f>
        <v>LVN</v>
      </c>
      <c r="E1906" s="117">
        <v>1101079.0</v>
      </c>
      <c r="F1906" s="115" t="s">
        <v>2047</v>
      </c>
      <c r="G1906" s="115" t="s">
        <v>104</v>
      </c>
      <c r="H1906" s="118">
        <v>6.0</v>
      </c>
      <c r="I1906" s="118">
        <v>5.85</v>
      </c>
      <c r="J1906" s="119">
        <f t="shared" si="4"/>
        <v>0.15</v>
      </c>
      <c r="K1906" s="115" t="s">
        <v>6308</v>
      </c>
      <c r="L1906" s="121" t="str">
        <f t="shared" si="5"/>
        <v>PT16083931101079</v>
      </c>
      <c r="M1906" s="219" t="s">
        <v>6309</v>
      </c>
      <c r="N1906" s="122">
        <v>0.15000000000000036</v>
      </c>
      <c r="O1906" s="122"/>
      <c r="P1906" s="119">
        <f t="shared" si="6"/>
        <v>0</v>
      </c>
      <c r="Q1906" s="124"/>
      <c r="R1906" s="124"/>
      <c r="S1906" s="124"/>
      <c r="T1906" s="125"/>
      <c r="U1906" s="126" t="s">
        <v>697</v>
      </c>
      <c r="V1906" s="127" t="s">
        <v>492</v>
      </c>
      <c r="W1906" s="129" t="str">
        <f t="shared" si="7"/>
        <v>Hao hụt</v>
      </c>
      <c r="X1906" s="129" t="str">
        <f t="shared" si="73"/>
        <v/>
      </c>
      <c r="Y1906" s="154" t="s">
        <v>499</v>
      </c>
      <c r="Z1906" s="131" t="s">
        <v>3828</v>
      </c>
      <c r="AA1906" s="124"/>
      <c r="AB1906" s="132"/>
      <c r="AC1906" s="133"/>
      <c r="AD1906" s="134"/>
      <c r="AE1906" s="133"/>
      <c r="AF1906" s="135" t="str">
        <f t="array" ref="AF1906">xlookup($E:$E,'CLV2'!$A:$A,'CLV2'!E:E)</f>
        <v>2.FRUITS</v>
      </c>
      <c r="AG1906" s="135" t="str">
        <f t="shared" si="10"/>
        <v>KG</v>
      </c>
      <c r="AH1906" s="136">
        <f t="shared" si="11"/>
        <v>0.025</v>
      </c>
      <c r="AI1906" s="137">
        <f t="array" ref="AI1906">XLOOKUP(E1906,'Đơn giá'!A:A,'Đơn giá'!D:D)</f>
        <v>69416</v>
      </c>
      <c r="AJ1906" s="138">
        <f t="shared" si="12"/>
        <v>10412.4</v>
      </c>
      <c r="AK1906" s="138">
        <f t="shared" si="13"/>
        <v>10412.4</v>
      </c>
      <c r="AL1906" s="138">
        <f t="shared" si="14"/>
        <v>0</v>
      </c>
      <c r="AM1906" s="138">
        <f t="shared" si="15"/>
        <v>0</v>
      </c>
      <c r="AN1906" s="138">
        <f t="shared" si="16"/>
        <v>0</v>
      </c>
      <c r="AO1906" s="139" t="str">
        <f t="array" ref="AO1906">XLOOKUP($D:$D,'DS ST'!$J:$J,'DS ST'!K:K)</f>
        <v>SC002220 - Nguyễn Thuỷ Tiên</v>
      </c>
      <c r="AP1906" s="139" t="str">
        <f t="array" ref="AP1906">XLOOKUP($D:$D,'DS ST'!$J:$J,'DS ST'!L:L)</f>
        <v>Võ Thị Huệ</v>
      </c>
      <c r="AQ1906" s="139" t="str">
        <f t="array" ref="AQ1906">XLOOKUP($D:$D,'DS ST'!$J:$J,'DS ST'!M:M)</f>
        <v>HCM 003</v>
      </c>
      <c r="AR1906" s="140"/>
      <c r="AS1906" s="140"/>
      <c r="AT1906" s="135" t="str">
        <f t="array" ref="AT1906">xlookup($E:$E,'CLV2'!$A:$A,'CLV2'!$F:$F)</f>
        <v>3.LOCAL FRUITS</v>
      </c>
      <c r="AU1906" s="135" t="str">
        <f t="array" ref="AU1906">xlookup($E:$E,'CLV2'!$A:$A,'CLV2'!$G:$G)</f>
        <v>4.Bơ</v>
      </c>
      <c r="AV1906" s="142"/>
      <c r="AW1906" s="143"/>
      <c r="AX1906" s="144"/>
    </row>
    <row r="1907" ht="22.5" customHeight="1">
      <c r="A1907" s="113"/>
      <c r="B1907" s="114">
        <v>46237.0</v>
      </c>
      <c r="C1907" s="115" t="s">
        <v>1026</v>
      </c>
      <c r="D1907" s="116" t="str">
        <f>VLOOKUP(C1907,'DS ST'!A:B,2,0)</f>
        <v>LVN</v>
      </c>
      <c r="E1907" s="117">
        <v>1101094.0</v>
      </c>
      <c r="F1907" s="115" t="s">
        <v>1011</v>
      </c>
      <c r="G1907" s="115" t="s">
        <v>104</v>
      </c>
      <c r="H1907" s="118">
        <v>3.0</v>
      </c>
      <c r="I1907" s="118">
        <v>2.945</v>
      </c>
      <c r="J1907" s="119">
        <f t="shared" si="4"/>
        <v>0.055</v>
      </c>
      <c r="K1907" s="115" t="s">
        <v>6308</v>
      </c>
      <c r="L1907" s="121" t="str">
        <f t="shared" si="5"/>
        <v>PT16083931101094</v>
      </c>
      <c r="M1907" s="219" t="s">
        <v>6309</v>
      </c>
      <c r="N1907" s="122">
        <v>0.05500000000000016</v>
      </c>
      <c r="O1907" s="122"/>
      <c r="P1907" s="119">
        <f t="shared" si="6"/>
        <v>0</v>
      </c>
      <c r="Q1907" s="124"/>
      <c r="R1907" s="124"/>
      <c r="S1907" s="124"/>
      <c r="T1907" s="125"/>
      <c r="U1907" s="126" t="s">
        <v>697</v>
      </c>
      <c r="V1907" s="127" t="s">
        <v>492</v>
      </c>
      <c r="W1907" s="129" t="str">
        <f t="shared" si="7"/>
        <v>Hao hụt</v>
      </c>
      <c r="X1907" s="129" t="str">
        <f t="shared" si="73"/>
        <v/>
      </c>
      <c r="Y1907" s="154" t="s">
        <v>499</v>
      </c>
      <c r="Z1907" s="131" t="s">
        <v>3828</v>
      </c>
      <c r="AA1907" s="124"/>
      <c r="AB1907" s="132"/>
      <c r="AC1907" s="133"/>
      <c r="AD1907" s="134"/>
      <c r="AE1907" s="133"/>
      <c r="AF1907" s="135" t="str">
        <f t="array" ref="AF1907">xlookup($E:$E,'CLV2'!$A:$A,'CLV2'!E:E)</f>
        <v>2.FRUITS</v>
      </c>
      <c r="AG1907" s="135" t="str">
        <f t="shared" si="10"/>
        <v>KG</v>
      </c>
      <c r="AH1907" s="136">
        <f t="shared" si="11"/>
        <v>0.01833333333</v>
      </c>
      <c r="AI1907" s="137">
        <f t="array" ref="AI1907">XLOOKUP(E1907,'Đơn giá'!A:A,'Đơn giá'!D:D)</f>
        <v>37000</v>
      </c>
      <c r="AJ1907" s="138">
        <f t="shared" si="12"/>
        <v>2035</v>
      </c>
      <c r="AK1907" s="138">
        <f t="shared" si="13"/>
        <v>2035</v>
      </c>
      <c r="AL1907" s="138">
        <f t="shared" si="14"/>
        <v>0</v>
      </c>
      <c r="AM1907" s="138">
        <f t="shared" si="15"/>
        <v>0</v>
      </c>
      <c r="AN1907" s="138">
        <f t="shared" si="16"/>
        <v>0</v>
      </c>
      <c r="AO1907" s="139" t="str">
        <f t="array" ref="AO1907">XLOOKUP($D:$D,'DS ST'!$J:$J,'DS ST'!K:K)</f>
        <v>SC002220 - Nguyễn Thuỷ Tiên</v>
      </c>
      <c r="AP1907" s="139" t="str">
        <f t="array" ref="AP1907">XLOOKUP($D:$D,'DS ST'!$J:$J,'DS ST'!L:L)</f>
        <v>Võ Thị Huệ</v>
      </c>
      <c r="AQ1907" s="139" t="str">
        <f t="array" ref="AQ1907">XLOOKUP($D:$D,'DS ST'!$J:$J,'DS ST'!M:M)</f>
        <v>HCM 003</v>
      </c>
      <c r="AR1907" s="140"/>
      <c r="AS1907" s="140"/>
      <c r="AT1907" s="135" t="str">
        <f t="array" ref="AT1907">xlookup($E:$E,'CLV2'!$A:$A,'CLV2'!$F:$F)</f>
        <v>3.LOCAL FRUITS</v>
      </c>
      <c r="AU1907" s="135" t="str">
        <f t="array" ref="AU1907">xlookup($E:$E,'CLV2'!$A:$A,'CLV2'!$G:$G)</f>
        <v>4.Mít</v>
      </c>
      <c r="AV1907" s="142"/>
      <c r="AW1907" s="143"/>
      <c r="AX1907" s="144"/>
    </row>
    <row r="1908" ht="22.5" customHeight="1">
      <c r="A1908" s="113"/>
      <c r="B1908" s="114">
        <v>46237.0</v>
      </c>
      <c r="C1908" s="115" t="s">
        <v>1026</v>
      </c>
      <c r="D1908" s="116" t="str">
        <f>VLOOKUP(C1908,'DS ST'!A:B,2,0)</f>
        <v>LVN</v>
      </c>
      <c r="E1908" s="117">
        <v>1101366.0</v>
      </c>
      <c r="F1908" s="115" t="s">
        <v>1804</v>
      </c>
      <c r="G1908" s="115" t="s">
        <v>104</v>
      </c>
      <c r="H1908" s="118">
        <v>12.0</v>
      </c>
      <c r="I1908" s="118">
        <v>11.45</v>
      </c>
      <c r="J1908" s="119">
        <f t="shared" si="4"/>
        <v>0.55</v>
      </c>
      <c r="K1908" s="115" t="s">
        <v>6308</v>
      </c>
      <c r="L1908" s="121" t="str">
        <f t="shared" si="5"/>
        <v>PT16083931101366</v>
      </c>
      <c r="M1908" s="219" t="s">
        <v>6309</v>
      </c>
      <c r="N1908" s="122">
        <v>0.5500000000000007</v>
      </c>
      <c r="O1908" s="122"/>
      <c r="P1908" s="119">
        <f t="shared" si="6"/>
        <v>0</v>
      </c>
      <c r="Q1908" s="124"/>
      <c r="R1908" s="124"/>
      <c r="S1908" s="124"/>
      <c r="T1908" s="125"/>
      <c r="U1908" s="126" t="s">
        <v>697</v>
      </c>
      <c r="V1908" s="127" t="s">
        <v>492</v>
      </c>
      <c r="W1908" s="129" t="str">
        <f t="shared" si="7"/>
        <v>Hao hụt</v>
      </c>
      <c r="X1908" s="129" t="str">
        <f t="shared" si="73"/>
        <v/>
      </c>
      <c r="Y1908" s="154" t="s">
        <v>499</v>
      </c>
      <c r="Z1908" s="131" t="s">
        <v>3828</v>
      </c>
      <c r="AA1908" s="124"/>
      <c r="AB1908" s="132"/>
      <c r="AC1908" s="133"/>
      <c r="AD1908" s="134"/>
      <c r="AE1908" s="133"/>
      <c r="AF1908" s="135" t="str">
        <f t="array" ref="AF1908">xlookup($E:$E,'CLV2'!$A:$A,'CLV2'!E:E)</f>
        <v>2.VEGETABLES</v>
      </c>
      <c r="AG1908" s="135" t="str">
        <f t="shared" si="10"/>
        <v>KG</v>
      </c>
      <c r="AH1908" s="136">
        <f t="shared" si="11"/>
        <v>0.04583333333</v>
      </c>
      <c r="AI1908" s="137">
        <f t="array" ref="AI1908">XLOOKUP(E1908,'Đơn giá'!A:A,'Đơn giá'!D:D)</f>
        <v>55000</v>
      </c>
      <c r="AJ1908" s="138">
        <f t="shared" si="12"/>
        <v>30250</v>
      </c>
      <c r="AK1908" s="138">
        <f t="shared" si="13"/>
        <v>30250</v>
      </c>
      <c r="AL1908" s="138">
        <f t="shared" si="14"/>
        <v>0</v>
      </c>
      <c r="AM1908" s="138">
        <f t="shared" si="15"/>
        <v>0</v>
      </c>
      <c r="AN1908" s="138">
        <f t="shared" si="16"/>
        <v>0</v>
      </c>
      <c r="AO1908" s="139" t="str">
        <f t="array" ref="AO1908">XLOOKUP($D:$D,'DS ST'!$J:$J,'DS ST'!K:K)</f>
        <v>SC002220 - Nguyễn Thuỷ Tiên</v>
      </c>
      <c r="AP1908" s="139" t="str">
        <f t="array" ref="AP1908">XLOOKUP($D:$D,'DS ST'!$J:$J,'DS ST'!L:L)</f>
        <v>Võ Thị Huệ</v>
      </c>
      <c r="AQ1908" s="139" t="str">
        <f t="array" ref="AQ1908">XLOOKUP($D:$D,'DS ST'!$J:$J,'DS ST'!M:M)</f>
        <v>HCM 003</v>
      </c>
      <c r="AR1908" s="140"/>
      <c r="AS1908" s="140"/>
      <c r="AT1908" s="135" t="str">
        <f t="array" ref="AT1908">xlookup($E:$E,'CLV2'!$A:$A,'CLV2'!$F:$F)</f>
        <v>3.LEAFY VEGGIES</v>
      </c>
      <c r="AU1908" s="135" t="str">
        <f t="array" ref="AU1908">xlookup($E:$E,'CLV2'!$A:$A,'CLV2'!$G:$G)</f>
        <v>4.Rau Ăn Bông</v>
      </c>
      <c r="AV1908" s="142"/>
      <c r="AW1908" s="143"/>
      <c r="AX1908" s="144"/>
    </row>
    <row r="1909" ht="22.5" customHeight="1">
      <c r="A1909" s="113"/>
      <c r="B1909" s="114">
        <v>46237.0</v>
      </c>
      <c r="C1909" s="115" t="s">
        <v>1237</v>
      </c>
      <c r="D1909" s="116" t="str">
        <f>VLOOKUP(C1909,'DS ST'!A:B,2,0)</f>
        <v>VH6</v>
      </c>
      <c r="E1909" s="117">
        <v>11074.0</v>
      </c>
      <c r="F1909" s="115" t="s">
        <v>5318</v>
      </c>
      <c r="G1909" s="115" t="s">
        <v>428</v>
      </c>
      <c r="H1909" s="118">
        <v>10.0</v>
      </c>
      <c r="I1909" s="118">
        <v>5.0</v>
      </c>
      <c r="J1909" s="119">
        <f t="shared" si="4"/>
        <v>5</v>
      </c>
      <c r="K1909" s="115" t="s">
        <v>6310</v>
      </c>
      <c r="L1909" s="121" t="str">
        <f t="shared" si="5"/>
        <v>PT160839111074</v>
      </c>
      <c r="M1909" s="219" t="s">
        <v>6311</v>
      </c>
      <c r="N1909" s="122"/>
      <c r="O1909" s="122"/>
      <c r="P1909" s="119">
        <f t="shared" si="6"/>
        <v>5</v>
      </c>
      <c r="Q1909" s="124"/>
      <c r="R1909" s="124"/>
      <c r="S1909" s="124"/>
      <c r="T1909" s="125"/>
      <c r="U1909" s="126" t="s">
        <v>697</v>
      </c>
      <c r="V1909" s="127" t="s">
        <v>1500</v>
      </c>
      <c r="W1909" s="129" t="str">
        <f t="shared" si="7"/>
        <v/>
      </c>
      <c r="X1909" s="129" t="str">
        <f t="shared" si="73"/>
        <v/>
      </c>
      <c r="Y1909" s="130" t="str">
        <f>IF(N(P1909)&lt;=0,"",IF(OR(T1909="Hình KDB",T1909="Hình tele",ISNUMBER(SEARCH("Hình KDB",T1909)),ISNUMBER(SEARCH("Hình tele",T1909)),ISNUMBER(SEARCH("sai code",T1909)),ISNUMBER(SEARCH("Thiếu kiện",U1909))),"Kho rau",IF(AND(T1909&lt;&gt;"Hình KDB",T1909&lt;&gt;"Hình tele"),"Chưa xác định",IF(N(O1909)&gt;0,IF(OR(T1909="Hình KDB",T1909="Hình tele",ISNUMBER(SEARCH("Hình KDB",T1909)),ISNUMBER(SEARCH("Hình tele",T1909)),ISNUMBER(SEARCH("sai code",T1909)),ISNUMBER(SEARCH("Thiếu kiện",U1909))),"Kho rau","Chưa xác định"),IF(OR(T1909="Hình KDB",T1909="Hình tele",ISNUMBER(SEARCH("Hình KDB",T1909)),ISNUMBER(SEARCH("Hình tele",T1909)),ISNUMBER(SEARCH("sai code",T1909)),ISNUMBER(SEARCH("Thiếu kiện",U1909))),"Kho rau",IF(V1909="Chưa xác định","Chưa xác định",IF(OR(V1909="DC giao thiếu",V1909="TX giao thiếu kiện",V1909="Hàng không đạt CL"),"Kho rau","")))))))</f>
        <v>Chưa xác định</v>
      </c>
      <c r="Z1909" s="131" t="s">
        <v>3828</v>
      </c>
      <c r="AA1909" s="124"/>
      <c r="AB1909" s="132"/>
      <c r="AC1909" s="133"/>
      <c r="AD1909" s="134"/>
      <c r="AE1909" s="133"/>
      <c r="AF1909" s="135" t="str">
        <f t="array" ref="AF1909">xlookup($E:$E,'CLV2'!$A:$A,'CLV2'!E:E)</f>
        <v>2.VEGETABLES</v>
      </c>
      <c r="AG1909" s="135" t="str">
        <f t="shared" si="10"/>
        <v>Pack</v>
      </c>
      <c r="AH1909" s="136">
        <f t="shared" si="11"/>
        <v>0.5</v>
      </c>
      <c r="AI1909" s="137">
        <f t="array" ref="AI1909">XLOOKUP(E1909,'Đơn giá'!A:A,'Đơn giá'!D:D)</f>
        <v>14000</v>
      </c>
      <c r="AJ1909" s="138">
        <f t="shared" si="12"/>
        <v>70000</v>
      </c>
      <c r="AK1909" s="138">
        <f t="shared" si="13"/>
        <v>0</v>
      </c>
      <c r="AL1909" s="138">
        <f t="shared" si="14"/>
        <v>0</v>
      </c>
      <c r="AM1909" s="138">
        <f t="shared" si="15"/>
        <v>0</v>
      </c>
      <c r="AN1909" s="138">
        <f t="shared" si="16"/>
        <v>70000</v>
      </c>
      <c r="AO1909" s="139" t="str">
        <f t="array" ref="AO1909">XLOOKUP($D:$D,'DS ST'!$J:$J,'DS ST'!K:K)</f>
        <v>SC008790 - Lê Thị Bích Liểu</v>
      </c>
      <c r="AP1909" s="139" t="str">
        <f t="array" ref="AP1909">XLOOKUP($D:$D,'DS ST'!$J:$J,'DS ST'!L:L)</f>
        <v>Nguyễn Thị Cà</v>
      </c>
      <c r="AQ1909" s="139" t="str">
        <f t="array" ref="AQ1909">XLOOKUP($D:$D,'DS ST'!$J:$J,'DS ST'!M:M)</f>
        <v>HCM 034</v>
      </c>
      <c r="AR1909" s="140"/>
      <c r="AS1909" s="140"/>
      <c r="AT1909" s="135" t="str">
        <f t="array" ref="AT1909">xlookup($E:$E,'CLV2'!$A:$A,'CLV2'!$F:$F)</f>
        <v>3.FRUIT VEGGIES</v>
      </c>
      <c r="AU1909" s="135" t="str">
        <f t="array" ref="AU1909">xlookup($E:$E,'CLV2'!$A:$A,'CLV2'!$G:$G)</f>
        <v>4.Bầu, Bí, Mướp</v>
      </c>
      <c r="AV1909" s="142"/>
      <c r="AW1909" s="143"/>
      <c r="AX1909" s="144"/>
    </row>
    <row r="1910" ht="22.5" customHeight="1">
      <c r="A1910" s="113"/>
      <c r="B1910" s="114">
        <v>46237.0</v>
      </c>
      <c r="C1910" s="115" t="s">
        <v>1237</v>
      </c>
      <c r="D1910" s="116" t="str">
        <f>VLOOKUP(C1910,'DS ST'!A:B,2,0)</f>
        <v>VH6</v>
      </c>
      <c r="E1910" s="117">
        <v>1101062.0</v>
      </c>
      <c r="F1910" s="115" t="s">
        <v>103</v>
      </c>
      <c r="G1910" s="115" t="s">
        <v>104</v>
      </c>
      <c r="H1910" s="118">
        <v>10.1</v>
      </c>
      <c r="I1910" s="118">
        <v>10.06</v>
      </c>
      <c r="J1910" s="119">
        <f t="shared" si="4"/>
        <v>0.04</v>
      </c>
      <c r="K1910" s="115" t="s">
        <v>6310</v>
      </c>
      <c r="L1910" s="121" t="str">
        <f t="shared" si="5"/>
        <v>PT16083911101062</v>
      </c>
      <c r="M1910" s="219" t="s">
        <v>6311</v>
      </c>
      <c r="N1910" s="122">
        <v>0.03999999999999915</v>
      </c>
      <c r="O1910" s="122"/>
      <c r="P1910" s="119">
        <f t="shared" si="6"/>
        <v>0</v>
      </c>
      <c r="Q1910" s="124"/>
      <c r="R1910" s="124"/>
      <c r="S1910" s="124"/>
      <c r="T1910" s="125"/>
      <c r="U1910" s="126" t="s">
        <v>697</v>
      </c>
      <c r="V1910" s="127" t="s">
        <v>492</v>
      </c>
      <c r="W1910" s="129" t="str">
        <f t="shared" si="7"/>
        <v>Hao hụt</v>
      </c>
      <c r="X1910" s="129" t="str">
        <f t="shared" si="73"/>
        <v/>
      </c>
      <c r="Y1910" s="154" t="s">
        <v>499</v>
      </c>
      <c r="Z1910" s="131" t="s">
        <v>3828</v>
      </c>
      <c r="AA1910" s="124"/>
      <c r="AB1910" s="132"/>
      <c r="AC1910" s="133"/>
      <c r="AD1910" s="134"/>
      <c r="AE1910" s="133"/>
      <c r="AF1910" s="135" t="str">
        <f t="array" ref="AF1910">xlookup($E:$E,'CLV2'!$A:$A,'CLV2'!E:E)</f>
        <v>2.FRUITS</v>
      </c>
      <c r="AG1910" s="135" t="str">
        <f t="shared" si="10"/>
        <v>KG</v>
      </c>
      <c r="AH1910" s="136">
        <f t="shared" si="11"/>
        <v>0.00396039604</v>
      </c>
      <c r="AI1910" s="137">
        <f t="array" ref="AI1910">XLOOKUP(E1910,'Đơn giá'!A:A,'Đơn giá'!D:D)</f>
        <v>23000</v>
      </c>
      <c r="AJ1910" s="138">
        <f t="shared" si="12"/>
        <v>920</v>
      </c>
      <c r="AK1910" s="138">
        <f t="shared" si="13"/>
        <v>920</v>
      </c>
      <c r="AL1910" s="138">
        <f t="shared" si="14"/>
        <v>0</v>
      </c>
      <c r="AM1910" s="138">
        <f t="shared" si="15"/>
        <v>0</v>
      </c>
      <c r="AN1910" s="138">
        <f t="shared" si="16"/>
        <v>0</v>
      </c>
      <c r="AO1910" s="139" t="str">
        <f t="array" ref="AO1910">XLOOKUP($D:$D,'DS ST'!$J:$J,'DS ST'!K:K)</f>
        <v>SC008790 - Lê Thị Bích Liểu</v>
      </c>
      <c r="AP1910" s="139" t="str">
        <f t="array" ref="AP1910">XLOOKUP($D:$D,'DS ST'!$J:$J,'DS ST'!L:L)</f>
        <v>Nguyễn Thị Cà</v>
      </c>
      <c r="AQ1910" s="139" t="str">
        <f t="array" ref="AQ1910">XLOOKUP($D:$D,'DS ST'!$J:$J,'DS ST'!M:M)</f>
        <v>HCM 034</v>
      </c>
      <c r="AR1910" s="140"/>
      <c r="AS1910" s="140"/>
      <c r="AT1910" s="135" t="str">
        <f t="array" ref="AT1910">xlookup($E:$E,'CLV2'!$A:$A,'CLV2'!$F:$F)</f>
        <v>3.LOCAL FRUITS</v>
      </c>
      <c r="AU1910" s="135" t="str">
        <f t="array" ref="AU1910">xlookup($E:$E,'CLV2'!$A:$A,'CLV2'!$G:$G)</f>
        <v>4.Chuối</v>
      </c>
      <c r="AV1910" s="142"/>
      <c r="AW1910" s="143"/>
      <c r="AX1910" s="144"/>
    </row>
    <row r="1911" ht="22.5" customHeight="1">
      <c r="A1911" s="113"/>
      <c r="B1911" s="114">
        <v>46237.0</v>
      </c>
      <c r="C1911" s="115" t="s">
        <v>1237</v>
      </c>
      <c r="D1911" s="116" t="str">
        <f>VLOOKUP(C1911,'DS ST'!A:B,2,0)</f>
        <v>VH6</v>
      </c>
      <c r="E1911" s="117">
        <v>1101592.0</v>
      </c>
      <c r="F1911" s="115" t="s">
        <v>1161</v>
      </c>
      <c r="G1911" s="115" t="s">
        <v>104</v>
      </c>
      <c r="H1911" s="118">
        <v>10.3</v>
      </c>
      <c r="I1911" s="118">
        <v>10.22</v>
      </c>
      <c r="J1911" s="119">
        <f t="shared" si="4"/>
        <v>0.08</v>
      </c>
      <c r="K1911" s="115" t="s">
        <v>6310</v>
      </c>
      <c r="L1911" s="121" t="str">
        <f t="shared" si="5"/>
        <v>PT16083911101592</v>
      </c>
      <c r="M1911" s="219" t="s">
        <v>6311</v>
      </c>
      <c r="N1911" s="122">
        <v>0.08000000000000007</v>
      </c>
      <c r="O1911" s="122"/>
      <c r="P1911" s="119">
        <f t="shared" si="6"/>
        <v>0</v>
      </c>
      <c r="Q1911" s="124"/>
      <c r="R1911" s="124"/>
      <c r="S1911" s="124"/>
      <c r="T1911" s="125"/>
      <c r="U1911" s="126" t="s">
        <v>697</v>
      </c>
      <c r="V1911" s="127" t="s">
        <v>492</v>
      </c>
      <c r="W1911" s="129" t="str">
        <f t="shared" si="7"/>
        <v>Hao hụt</v>
      </c>
      <c r="X1911" s="129" t="str">
        <f t="shared" si="73"/>
        <v/>
      </c>
      <c r="Y1911" s="154" t="s">
        <v>499</v>
      </c>
      <c r="Z1911" s="131" t="s">
        <v>3828</v>
      </c>
      <c r="AA1911" s="124"/>
      <c r="AB1911" s="132"/>
      <c r="AC1911" s="133"/>
      <c r="AD1911" s="134"/>
      <c r="AE1911" s="133"/>
      <c r="AF1911" s="135" t="str">
        <f t="array" ref="AF1911">xlookup($E:$E,'CLV2'!$A:$A,'CLV2'!E:E)</f>
        <v>2.FRUITS</v>
      </c>
      <c r="AG1911" s="135" t="str">
        <f t="shared" si="10"/>
        <v>KG</v>
      </c>
      <c r="AH1911" s="136">
        <f t="shared" si="11"/>
        <v>0.007766990291</v>
      </c>
      <c r="AI1911" s="137">
        <f t="array" ref="AI1911">XLOOKUP(E1911,'Đơn giá'!A:A,'Đơn giá'!D:D)</f>
        <v>73000</v>
      </c>
      <c r="AJ1911" s="138">
        <f t="shared" si="12"/>
        <v>5840</v>
      </c>
      <c r="AK1911" s="138">
        <f t="shared" si="13"/>
        <v>5840</v>
      </c>
      <c r="AL1911" s="138">
        <f t="shared" si="14"/>
        <v>0</v>
      </c>
      <c r="AM1911" s="138">
        <f t="shared" si="15"/>
        <v>0</v>
      </c>
      <c r="AN1911" s="138">
        <f t="shared" si="16"/>
        <v>0</v>
      </c>
      <c r="AO1911" s="139" t="str">
        <f t="array" ref="AO1911">XLOOKUP($D:$D,'DS ST'!$J:$J,'DS ST'!K:K)</f>
        <v>SC008790 - Lê Thị Bích Liểu</v>
      </c>
      <c r="AP1911" s="139" t="str">
        <f t="array" ref="AP1911">XLOOKUP($D:$D,'DS ST'!$J:$J,'DS ST'!L:L)</f>
        <v>Nguyễn Thị Cà</v>
      </c>
      <c r="AQ1911" s="139" t="str">
        <f t="array" ref="AQ1911">XLOOKUP($D:$D,'DS ST'!$J:$J,'DS ST'!M:M)</f>
        <v>HCM 034</v>
      </c>
      <c r="AR1911" s="140"/>
      <c r="AS1911" s="140"/>
      <c r="AT1911" s="135" t="str">
        <f t="array" ref="AT1911">xlookup($E:$E,'CLV2'!$A:$A,'CLV2'!$F:$F)</f>
        <v>3.LOCAL FRUITS</v>
      </c>
      <c r="AU1911" s="135" t="str">
        <f t="array" ref="AU1911">xlookup($E:$E,'CLV2'!$A:$A,'CLV2'!$G:$G)</f>
        <v>4.Sầu Riêng</v>
      </c>
      <c r="AV1911" s="142"/>
      <c r="AW1911" s="143"/>
      <c r="AX1911" s="144"/>
    </row>
    <row r="1912" ht="22.5" customHeight="1">
      <c r="A1912" s="113"/>
      <c r="B1912" s="114">
        <v>46237.0</v>
      </c>
      <c r="C1912" s="115" t="s">
        <v>1237</v>
      </c>
      <c r="D1912" s="116" t="str">
        <f>VLOOKUP(C1912,'DS ST'!A:B,2,0)</f>
        <v>VH6</v>
      </c>
      <c r="E1912" s="117">
        <v>1102981.0</v>
      </c>
      <c r="F1912" s="115" t="s">
        <v>5260</v>
      </c>
      <c r="G1912" s="115" t="s">
        <v>104</v>
      </c>
      <c r="H1912" s="118">
        <v>3.1</v>
      </c>
      <c r="I1912" s="118">
        <v>3.06</v>
      </c>
      <c r="J1912" s="119">
        <f t="shared" si="4"/>
        <v>0.04</v>
      </c>
      <c r="K1912" s="115" t="s">
        <v>6310</v>
      </c>
      <c r="L1912" s="121" t="str">
        <f t="shared" si="5"/>
        <v>PT16083911102981</v>
      </c>
      <c r="M1912" s="219" t="s">
        <v>6311</v>
      </c>
      <c r="N1912" s="122">
        <v>0.040000000000000036</v>
      </c>
      <c r="O1912" s="122"/>
      <c r="P1912" s="119">
        <f t="shared" si="6"/>
        <v>0</v>
      </c>
      <c r="Q1912" s="124"/>
      <c r="R1912" s="124"/>
      <c r="S1912" s="124"/>
      <c r="T1912" s="125"/>
      <c r="U1912" s="126" t="s">
        <v>697</v>
      </c>
      <c r="V1912" s="127" t="s">
        <v>492</v>
      </c>
      <c r="W1912" s="129" t="str">
        <f t="shared" si="7"/>
        <v>Hao hụt</v>
      </c>
      <c r="X1912" s="129" t="str">
        <f t="shared" si="73"/>
        <v/>
      </c>
      <c r="Y1912" s="154" t="s">
        <v>499</v>
      </c>
      <c r="Z1912" s="131" t="s">
        <v>3828</v>
      </c>
      <c r="AA1912" s="124"/>
      <c r="AB1912" s="132"/>
      <c r="AC1912" s="133"/>
      <c r="AD1912" s="134"/>
      <c r="AE1912" s="133"/>
      <c r="AF1912" s="135" t="str">
        <f t="array" ref="AF1912">xlookup($E:$E,'CLV2'!$A:$A,'CLV2'!E:E)</f>
        <v>2.FRUITS</v>
      </c>
      <c r="AG1912" s="135" t="str">
        <f t="shared" si="10"/>
        <v>KG</v>
      </c>
      <c r="AH1912" s="136">
        <f t="shared" si="11"/>
        <v>0.01290322581</v>
      </c>
      <c r="AI1912" s="137" t="str">
        <f t="array" ref="AI1912">XLOOKUP(E1912,'Đơn giá'!A:A,'Đơn giá'!D:D)</f>
        <v>#N/A</v>
      </c>
      <c r="AJ1912" s="138" t="str">
        <f t="shared" si="12"/>
        <v>#N/A</v>
      </c>
      <c r="AK1912" s="138" t="str">
        <f t="shared" si="13"/>
        <v>#N/A</v>
      </c>
      <c r="AL1912" s="138">
        <f t="shared" si="14"/>
        <v>0</v>
      </c>
      <c r="AM1912" s="138" t="str">
        <f t="shared" si="15"/>
        <v>#N/A</v>
      </c>
      <c r="AN1912" s="138">
        <f t="shared" si="16"/>
        <v>0</v>
      </c>
      <c r="AO1912" s="139" t="str">
        <f t="array" ref="AO1912">XLOOKUP($D:$D,'DS ST'!$J:$J,'DS ST'!K:K)</f>
        <v>SC008790 - Lê Thị Bích Liểu</v>
      </c>
      <c r="AP1912" s="139" t="str">
        <f t="array" ref="AP1912">XLOOKUP($D:$D,'DS ST'!$J:$J,'DS ST'!L:L)</f>
        <v>Nguyễn Thị Cà</v>
      </c>
      <c r="AQ1912" s="139" t="str">
        <f t="array" ref="AQ1912">XLOOKUP($D:$D,'DS ST'!$J:$J,'DS ST'!M:M)</f>
        <v>HCM 034</v>
      </c>
      <c r="AR1912" s="140"/>
      <c r="AS1912" s="140"/>
      <c r="AT1912" s="135" t="str">
        <f t="array" ref="AT1912">xlookup($E:$E,'CLV2'!$A:$A,'CLV2'!$F:$F)</f>
        <v>3.LOCAL FRUITS</v>
      </c>
      <c r="AU1912" s="135" t="str">
        <f t="array" ref="AU1912">xlookup($E:$E,'CLV2'!$A:$A,'CLV2'!$G:$G)</f>
        <v>4.Bơ</v>
      </c>
      <c r="AV1912" s="142"/>
      <c r="AW1912" s="143"/>
      <c r="AX1912" s="144"/>
    </row>
    <row r="1913" ht="22.5" customHeight="1">
      <c r="A1913" s="113"/>
      <c r="B1913" s="114">
        <v>46237.0</v>
      </c>
      <c r="C1913" s="115" t="s">
        <v>1038</v>
      </c>
      <c r="D1913" s="116" t="str">
        <f>VLOOKUP(C1913,'DS ST'!A:B,2,0)</f>
        <v>LVY</v>
      </c>
      <c r="E1913" s="117">
        <v>10793.0</v>
      </c>
      <c r="F1913" s="115" t="s">
        <v>642</v>
      </c>
      <c r="G1913" s="115" t="s">
        <v>29</v>
      </c>
      <c r="H1913" s="118">
        <v>9.0</v>
      </c>
      <c r="I1913" s="118">
        <v>8.0</v>
      </c>
      <c r="J1913" s="119">
        <f t="shared" si="4"/>
        <v>1</v>
      </c>
      <c r="K1913" s="115" t="s">
        <v>6312</v>
      </c>
      <c r="L1913" s="121" t="str">
        <f t="shared" si="5"/>
        <v>PT160839010793</v>
      </c>
      <c r="M1913" s="219" t="s">
        <v>6313</v>
      </c>
      <c r="N1913" s="122"/>
      <c r="O1913" s="122"/>
      <c r="P1913" s="119">
        <f t="shared" si="6"/>
        <v>1</v>
      </c>
      <c r="Q1913" s="124"/>
      <c r="R1913" s="124"/>
      <c r="S1913" s="124"/>
      <c r="T1913" s="125"/>
      <c r="U1913" s="126" t="s">
        <v>697</v>
      </c>
      <c r="V1913" s="127" t="s">
        <v>1500</v>
      </c>
      <c r="W1913" s="129" t="str">
        <f t="shared" si="7"/>
        <v/>
      </c>
      <c r="X1913" s="129" t="str">
        <f t="shared" si="73"/>
        <v/>
      </c>
      <c r="Y1913" s="130" t="str">
        <f t="shared" ref="Y1913:Y1918" si="119">IF(N(P1913)&lt;=0,"",IF(OR(T1913="Hình KDB",T1913="Hình tele",ISNUMBER(SEARCH("Hình KDB",T1913)),ISNUMBER(SEARCH("Hình tele",T1913)),ISNUMBER(SEARCH("sai code",T1913)),ISNUMBER(SEARCH("Thiếu kiện",U1913))),"Kho rau",IF(AND(T1913&lt;&gt;"Hình KDB",T1913&lt;&gt;"Hình tele"),"Chưa xác định",IF(N(O1913)&gt;0,IF(OR(T1913="Hình KDB",T1913="Hình tele",ISNUMBER(SEARCH("Hình KDB",T1913)),ISNUMBER(SEARCH("Hình tele",T1913)),ISNUMBER(SEARCH("sai code",T1913)),ISNUMBER(SEARCH("Thiếu kiện",U1913))),"Kho rau","Chưa xác định"),IF(OR(T1913="Hình KDB",T1913="Hình tele",ISNUMBER(SEARCH("Hình KDB",T1913)),ISNUMBER(SEARCH("Hình tele",T1913)),ISNUMBER(SEARCH("sai code",T1913)),ISNUMBER(SEARCH("Thiếu kiện",U1913))),"Kho rau",IF(V1913="Chưa xác định","Chưa xác định",IF(OR(V1913="DC giao thiếu",V1913="TX giao thiếu kiện",V1913="Hàng không đạt CL"),"Kho rau","")))))))</f>
        <v>Chưa xác định</v>
      </c>
      <c r="Z1913" s="131" t="s">
        <v>3828</v>
      </c>
      <c r="AA1913" s="124"/>
      <c r="AB1913" s="132"/>
      <c r="AC1913" s="133"/>
      <c r="AD1913" s="134"/>
      <c r="AE1913" s="133"/>
      <c r="AF1913" s="135" t="str">
        <f t="array" ref="AF1913">xlookup($E:$E,'CLV2'!$A:$A,'CLV2'!E:E)</f>
        <v>2.VEGETABLES</v>
      </c>
      <c r="AG1913" s="135" t="str">
        <f t="shared" si="10"/>
        <v>Pack</v>
      </c>
      <c r="AH1913" s="136">
        <f t="shared" si="11"/>
        <v>0.1111111111</v>
      </c>
      <c r="AI1913" s="137">
        <f t="array" ref="AI1913">XLOOKUP(E1913,'Đơn giá'!A:A,'Đơn giá'!D:D)</f>
        <v>5500</v>
      </c>
      <c r="AJ1913" s="138">
        <f t="shared" si="12"/>
        <v>5500</v>
      </c>
      <c r="AK1913" s="138">
        <f t="shared" si="13"/>
        <v>0</v>
      </c>
      <c r="AL1913" s="138">
        <f t="shared" si="14"/>
        <v>0</v>
      </c>
      <c r="AM1913" s="138">
        <f t="shared" si="15"/>
        <v>0</v>
      </c>
      <c r="AN1913" s="138">
        <f t="shared" si="16"/>
        <v>5500</v>
      </c>
      <c r="AO1913" s="139" t="str">
        <f t="array" ref="AO1913">XLOOKUP($D:$D,'DS ST'!$J:$J,'DS ST'!K:K)</f>
        <v>SC007426 - Trần Hữu Vinh</v>
      </c>
      <c r="AP1913" s="139" t="str">
        <f t="array" ref="AP1913">XLOOKUP($D:$D,'DS ST'!$J:$J,'DS ST'!L:L)</f>
        <v>Võ Thị Huệ</v>
      </c>
      <c r="AQ1913" s="139" t="str">
        <f t="array" ref="AQ1913">XLOOKUP($D:$D,'DS ST'!$J:$J,'DS ST'!M:M)</f>
        <v>HCM 015</v>
      </c>
      <c r="AR1913" s="140"/>
      <c r="AS1913" s="140"/>
      <c r="AT1913" s="135" t="str">
        <f t="array" ref="AT1913">xlookup($E:$E,'CLV2'!$A:$A,'CLV2'!$F:$F)</f>
        <v>3.HERBS</v>
      </c>
      <c r="AU1913" s="135" t="str">
        <f t="array" ref="AU1913">xlookup($E:$E,'CLV2'!$A:$A,'CLV2'!$G:$G)</f>
        <v>4.Rau Thơm, Rau Nêm</v>
      </c>
      <c r="AV1913" s="142"/>
      <c r="AW1913" s="143"/>
      <c r="AX1913" s="144"/>
    </row>
    <row r="1914" ht="22.5" customHeight="1">
      <c r="A1914" s="113"/>
      <c r="B1914" s="114">
        <v>46237.0</v>
      </c>
      <c r="C1914" s="115" t="s">
        <v>1038</v>
      </c>
      <c r="D1914" s="116" t="str">
        <f>VLOOKUP(C1914,'DS ST'!A:B,2,0)</f>
        <v>LVY</v>
      </c>
      <c r="E1914" s="117">
        <v>10911.0</v>
      </c>
      <c r="F1914" s="115" t="s">
        <v>817</v>
      </c>
      <c r="G1914" s="115" t="s">
        <v>56</v>
      </c>
      <c r="H1914" s="118">
        <v>15.0</v>
      </c>
      <c r="I1914" s="118">
        <v>14.0</v>
      </c>
      <c r="J1914" s="119">
        <f t="shared" si="4"/>
        <v>1</v>
      </c>
      <c r="K1914" s="115" t="s">
        <v>6312</v>
      </c>
      <c r="L1914" s="121" t="str">
        <f t="shared" si="5"/>
        <v>PT160839010911</v>
      </c>
      <c r="M1914" s="219" t="s">
        <v>6313</v>
      </c>
      <c r="N1914" s="122"/>
      <c r="O1914" s="122"/>
      <c r="P1914" s="119">
        <f t="shared" si="6"/>
        <v>1</v>
      </c>
      <c r="Q1914" s="124"/>
      <c r="R1914" s="124"/>
      <c r="S1914" s="124"/>
      <c r="T1914" s="125"/>
      <c r="U1914" s="126" t="s">
        <v>697</v>
      </c>
      <c r="V1914" s="127" t="s">
        <v>1500</v>
      </c>
      <c r="W1914" s="129" t="str">
        <f t="shared" si="7"/>
        <v/>
      </c>
      <c r="X1914" s="129" t="str">
        <f t="shared" si="73"/>
        <v/>
      </c>
      <c r="Y1914" s="130" t="str">
        <f t="shared" si="119"/>
        <v>Chưa xác định</v>
      </c>
      <c r="Z1914" s="131" t="s">
        <v>3828</v>
      </c>
      <c r="AA1914" s="124"/>
      <c r="AB1914" s="132"/>
      <c r="AC1914" s="133"/>
      <c r="AD1914" s="134"/>
      <c r="AE1914" s="133"/>
      <c r="AF1914" s="135" t="str">
        <f t="array" ref="AF1914">xlookup($E:$E,'CLV2'!$A:$A,'CLV2'!E:E)</f>
        <v>2.VEGETABLES</v>
      </c>
      <c r="AG1914" s="135" t="str">
        <f t="shared" si="10"/>
        <v>Pack</v>
      </c>
      <c r="AH1914" s="136">
        <f t="shared" si="11"/>
        <v>0.06666666667</v>
      </c>
      <c r="AI1914" s="137">
        <f t="array" ref="AI1914">XLOOKUP(E1914,'Đơn giá'!A:A,'Đơn giá'!D:D)</f>
        <v>22000</v>
      </c>
      <c r="AJ1914" s="138">
        <f t="shared" si="12"/>
        <v>22000</v>
      </c>
      <c r="AK1914" s="138">
        <f t="shared" si="13"/>
        <v>0</v>
      </c>
      <c r="AL1914" s="138">
        <f t="shared" si="14"/>
        <v>0</v>
      </c>
      <c r="AM1914" s="138">
        <f t="shared" si="15"/>
        <v>0</v>
      </c>
      <c r="AN1914" s="138">
        <f t="shared" si="16"/>
        <v>22000</v>
      </c>
      <c r="AO1914" s="139" t="str">
        <f t="array" ref="AO1914">XLOOKUP($D:$D,'DS ST'!$J:$J,'DS ST'!K:K)</f>
        <v>SC007426 - Trần Hữu Vinh</v>
      </c>
      <c r="AP1914" s="139" t="str">
        <f t="array" ref="AP1914">XLOOKUP($D:$D,'DS ST'!$J:$J,'DS ST'!L:L)</f>
        <v>Võ Thị Huệ</v>
      </c>
      <c r="AQ1914" s="139" t="str">
        <f t="array" ref="AQ1914">XLOOKUP($D:$D,'DS ST'!$J:$J,'DS ST'!M:M)</f>
        <v>HCM 015</v>
      </c>
      <c r="AR1914" s="140"/>
      <c r="AS1914" s="140"/>
      <c r="AT1914" s="135" t="str">
        <f t="array" ref="AT1914">xlookup($E:$E,'CLV2'!$A:$A,'CLV2'!$F:$F)</f>
        <v>3.FRUIT VEGGIES</v>
      </c>
      <c r="AU1914" s="135" t="str">
        <f t="array" ref="AU1914">xlookup($E:$E,'CLV2'!$A:$A,'CLV2'!$G:$G)</f>
        <v>4.Cà Chua, Dưa Leo, Ớt Chuông</v>
      </c>
      <c r="AV1914" s="142"/>
      <c r="AW1914" s="143"/>
      <c r="AX1914" s="144"/>
    </row>
    <row r="1915" ht="22.5" customHeight="1">
      <c r="A1915" s="113"/>
      <c r="B1915" s="114">
        <v>46237.0</v>
      </c>
      <c r="C1915" s="115" t="s">
        <v>1038</v>
      </c>
      <c r="D1915" s="116" t="str">
        <f>VLOOKUP(C1915,'DS ST'!A:B,2,0)</f>
        <v>LVY</v>
      </c>
      <c r="E1915" s="117">
        <v>10914.0</v>
      </c>
      <c r="F1915" s="115" t="s">
        <v>825</v>
      </c>
      <c r="G1915" s="115" t="s">
        <v>23</v>
      </c>
      <c r="H1915" s="118">
        <v>10.0</v>
      </c>
      <c r="I1915" s="118">
        <v>8.0</v>
      </c>
      <c r="J1915" s="119">
        <f t="shared" si="4"/>
        <v>2</v>
      </c>
      <c r="K1915" s="115" t="s">
        <v>6312</v>
      </c>
      <c r="L1915" s="121" t="str">
        <f t="shared" si="5"/>
        <v>PT160839010914</v>
      </c>
      <c r="M1915" s="219" t="s">
        <v>6313</v>
      </c>
      <c r="N1915" s="122"/>
      <c r="O1915" s="122"/>
      <c r="P1915" s="119">
        <f t="shared" si="6"/>
        <v>2</v>
      </c>
      <c r="Q1915" s="124"/>
      <c r="R1915" s="124"/>
      <c r="S1915" s="124"/>
      <c r="T1915" s="125"/>
      <c r="U1915" s="126" t="s">
        <v>697</v>
      </c>
      <c r="V1915" s="127" t="s">
        <v>1500</v>
      </c>
      <c r="W1915" s="129" t="str">
        <f t="shared" si="7"/>
        <v/>
      </c>
      <c r="X1915" s="129" t="str">
        <f t="shared" si="73"/>
        <v/>
      </c>
      <c r="Y1915" s="130" t="str">
        <f t="shared" si="119"/>
        <v>Chưa xác định</v>
      </c>
      <c r="Z1915" s="131" t="s">
        <v>3828</v>
      </c>
      <c r="AA1915" s="124"/>
      <c r="AB1915" s="132"/>
      <c r="AC1915" s="133"/>
      <c r="AD1915" s="134"/>
      <c r="AE1915" s="133"/>
      <c r="AF1915" s="135" t="str">
        <f t="array" ref="AF1915">xlookup($E:$E,'CLV2'!$A:$A,'CLV2'!E:E)</f>
        <v>2.VEGETABLES</v>
      </c>
      <c r="AG1915" s="135" t="str">
        <f t="shared" si="10"/>
        <v>Pack</v>
      </c>
      <c r="AH1915" s="136">
        <f t="shared" si="11"/>
        <v>0.2</v>
      </c>
      <c r="AI1915" s="137">
        <f t="array" ref="AI1915">XLOOKUP(E1915,'Đơn giá'!A:A,'Đơn giá'!D:D)</f>
        <v>10000</v>
      </c>
      <c r="AJ1915" s="138">
        <f t="shared" si="12"/>
        <v>20000</v>
      </c>
      <c r="AK1915" s="138">
        <f t="shared" si="13"/>
        <v>0</v>
      </c>
      <c r="AL1915" s="138">
        <f t="shared" si="14"/>
        <v>0</v>
      </c>
      <c r="AM1915" s="138">
        <f t="shared" si="15"/>
        <v>0</v>
      </c>
      <c r="AN1915" s="138">
        <f t="shared" si="16"/>
        <v>20000</v>
      </c>
      <c r="AO1915" s="139" t="str">
        <f t="array" ref="AO1915">XLOOKUP($D:$D,'DS ST'!$J:$J,'DS ST'!K:K)</f>
        <v>SC007426 - Trần Hữu Vinh</v>
      </c>
      <c r="AP1915" s="139" t="str">
        <f t="array" ref="AP1915">XLOOKUP($D:$D,'DS ST'!$J:$J,'DS ST'!L:L)</f>
        <v>Võ Thị Huệ</v>
      </c>
      <c r="AQ1915" s="139" t="str">
        <f t="array" ref="AQ1915">XLOOKUP($D:$D,'DS ST'!$J:$J,'DS ST'!M:M)</f>
        <v>HCM 015</v>
      </c>
      <c r="AR1915" s="140"/>
      <c r="AS1915" s="140"/>
      <c r="AT1915" s="135" t="str">
        <f t="array" ref="AT1915">xlookup($E:$E,'CLV2'!$A:$A,'CLV2'!$F:$F)</f>
        <v>3.FRUIT VEGGIES</v>
      </c>
      <c r="AU1915" s="135" t="str">
        <f t="array" ref="AU1915">xlookup($E:$E,'CLV2'!$A:$A,'CLV2'!$G:$G)</f>
        <v>4.Bầu, Bí, Mướp</v>
      </c>
      <c r="AV1915" s="142"/>
      <c r="AW1915" s="143"/>
      <c r="AX1915" s="144"/>
    </row>
    <row r="1916" ht="22.5" customHeight="1">
      <c r="A1916" s="113"/>
      <c r="B1916" s="114">
        <v>46237.0</v>
      </c>
      <c r="C1916" s="115" t="s">
        <v>1038</v>
      </c>
      <c r="D1916" s="116" t="str">
        <f>VLOOKUP(C1916,'DS ST'!A:B,2,0)</f>
        <v>LVY</v>
      </c>
      <c r="E1916" s="117">
        <v>11129.0</v>
      </c>
      <c r="F1916" s="115" t="s">
        <v>2531</v>
      </c>
      <c r="G1916" s="115" t="s">
        <v>23</v>
      </c>
      <c r="H1916" s="118">
        <v>20.0</v>
      </c>
      <c r="I1916" s="118">
        <v>18.0</v>
      </c>
      <c r="J1916" s="119">
        <f t="shared" si="4"/>
        <v>2</v>
      </c>
      <c r="K1916" s="115" t="s">
        <v>6312</v>
      </c>
      <c r="L1916" s="121" t="str">
        <f t="shared" si="5"/>
        <v>PT160839011129</v>
      </c>
      <c r="M1916" s="219" t="s">
        <v>6313</v>
      </c>
      <c r="N1916" s="122"/>
      <c r="O1916" s="122"/>
      <c r="P1916" s="119">
        <f t="shared" si="6"/>
        <v>2</v>
      </c>
      <c r="Q1916" s="124"/>
      <c r="R1916" s="124"/>
      <c r="S1916" s="124"/>
      <c r="T1916" s="125"/>
      <c r="U1916" s="126" t="s">
        <v>697</v>
      </c>
      <c r="V1916" s="127" t="s">
        <v>1500</v>
      </c>
      <c r="W1916" s="129" t="str">
        <f t="shared" si="7"/>
        <v/>
      </c>
      <c r="X1916" s="129" t="str">
        <f t="shared" si="73"/>
        <v/>
      </c>
      <c r="Y1916" s="130" t="str">
        <f t="shared" si="119"/>
        <v>Chưa xác định</v>
      </c>
      <c r="Z1916" s="131" t="s">
        <v>3828</v>
      </c>
      <c r="AA1916" s="124"/>
      <c r="AB1916" s="132"/>
      <c r="AC1916" s="133"/>
      <c r="AD1916" s="134"/>
      <c r="AE1916" s="133"/>
      <c r="AF1916" s="135" t="str">
        <f t="array" ref="AF1916">xlookup($E:$E,'CLV2'!$A:$A,'CLV2'!E:E)</f>
        <v>2.VEGETABLES</v>
      </c>
      <c r="AG1916" s="135" t="str">
        <f t="shared" si="10"/>
        <v>Pack</v>
      </c>
      <c r="AH1916" s="136">
        <f t="shared" si="11"/>
        <v>0.1</v>
      </c>
      <c r="AI1916" s="137">
        <f t="array" ref="AI1916">XLOOKUP(E1916,'Đơn giá'!A:A,'Đơn giá'!D:D)</f>
        <v>8500</v>
      </c>
      <c r="AJ1916" s="138">
        <f t="shared" si="12"/>
        <v>17000</v>
      </c>
      <c r="AK1916" s="138">
        <f t="shared" si="13"/>
        <v>0</v>
      </c>
      <c r="AL1916" s="138">
        <f t="shared" si="14"/>
        <v>0</v>
      </c>
      <c r="AM1916" s="138">
        <f t="shared" si="15"/>
        <v>0</v>
      </c>
      <c r="AN1916" s="138">
        <f t="shared" si="16"/>
        <v>17000</v>
      </c>
      <c r="AO1916" s="139" t="str">
        <f t="array" ref="AO1916">XLOOKUP($D:$D,'DS ST'!$J:$J,'DS ST'!K:K)</f>
        <v>SC007426 - Trần Hữu Vinh</v>
      </c>
      <c r="AP1916" s="139" t="str">
        <f t="array" ref="AP1916">XLOOKUP($D:$D,'DS ST'!$J:$J,'DS ST'!L:L)</f>
        <v>Võ Thị Huệ</v>
      </c>
      <c r="AQ1916" s="139" t="str">
        <f t="array" ref="AQ1916">XLOOKUP($D:$D,'DS ST'!$J:$J,'DS ST'!M:M)</f>
        <v>HCM 015</v>
      </c>
      <c r="AR1916" s="140"/>
      <c r="AS1916" s="140"/>
      <c r="AT1916" s="135" t="str">
        <f t="array" ref="AT1916">xlookup($E:$E,'CLV2'!$A:$A,'CLV2'!$F:$F)</f>
        <v>3.FRUIT VEGGIES</v>
      </c>
      <c r="AU1916" s="135" t="str">
        <f t="array" ref="AU1916">xlookup($E:$E,'CLV2'!$A:$A,'CLV2'!$G:$G)</f>
        <v>4.Bầu, Bí, Mướp</v>
      </c>
      <c r="AV1916" s="142"/>
      <c r="AW1916" s="143"/>
      <c r="AX1916" s="144"/>
    </row>
    <row r="1917" ht="22.5" customHeight="1">
      <c r="A1917" s="113"/>
      <c r="B1917" s="114">
        <v>46237.0</v>
      </c>
      <c r="C1917" s="115" t="s">
        <v>1038</v>
      </c>
      <c r="D1917" s="116" t="str">
        <f>VLOOKUP(C1917,'DS ST'!A:B,2,0)</f>
        <v>LVY</v>
      </c>
      <c r="E1917" s="117">
        <v>11320.0</v>
      </c>
      <c r="F1917" s="115" t="s">
        <v>2436</v>
      </c>
      <c r="G1917" s="115" t="s">
        <v>29</v>
      </c>
      <c r="H1917" s="118">
        <v>3.0</v>
      </c>
      <c r="I1917" s="118">
        <v>0.0</v>
      </c>
      <c r="J1917" s="119">
        <f t="shared" si="4"/>
        <v>3</v>
      </c>
      <c r="K1917" s="115" t="s">
        <v>6312</v>
      </c>
      <c r="L1917" s="121" t="str">
        <f t="shared" si="5"/>
        <v>PT160839011320</v>
      </c>
      <c r="M1917" s="219" t="s">
        <v>6313</v>
      </c>
      <c r="N1917" s="122"/>
      <c r="O1917" s="122"/>
      <c r="P1917" s="119">
        <f t="shared" si="6"/>
        <v>3</v>
      </c>
      <c r="Q1917" s="124"/>
      <c r="R1917" s="124"/>
      <c r="S1917" s="124"/>
      <c r="T1917" s="125"/>
      <c r="U1917" s="126" t="s">
        <v>697</v>
      </c>
      <c r="V1917" s="127" t="s">
        <v>1500</v>
      </c>
      <c r="W1917" s="129" t="str">
        <f t="shared" si="7"/>
        <v/>
      </c>
      <c r="X1917" s="129" t="str">
        <f t="shared" si="73"/>
        <v/>
      </c>
      <c r="Y1917" s="130" t="str">
        <f t="shared" si="119"/>
        <v>Chưa xác định</v>
      </c>
      <c r="Z1917" s="131" t="s">
        <v>3828</v>
      </c>
      <c r="AA1917" s="124"/>
      <c r="AB1917" s="132"/>
      <c r="AC1917" s="133"/>
      <c r="AD1917" s="134"/>
      <c r="AE1917" s="133"/>
      <c r="AF1917" s="135" t="str">
        <f t="array" ref="AF1917">xlookup($E:$E,'CLV2'!$A:$A,'CLV2'!E:E)</f>
        <v>2.VEGETABLES</v>
      </c>
      <c r="AG1917" s="135" t="str">
        <f t="shared" si="10"/>
        <v>Pack</v>
      </c>
      <c r="AH1917" s="136">
        <f t="shared" si="11"/>
        <v>1</v>
      </c>
      <c r="AI1917" s="137">
        <f t="array" ref="AI1917">XLOOKUP(E1917,'Đơn giá'!A:A,'Đơn giá'!D:D)</f>
        <v>11688</v>
      </c>
      <c r="AJ1917" s="138">
        <f t="shared" si="12"/>
        <v>35064</v>
      </c>
      <c r="AK1917" s="138">
        <f t="shared" si="13"/>
        <v>0</v>
      </c>
      <c r="AL1917" s="138">
        <f t="shared" si="14"/>
        <v>0</v>
      </c>
      <c r="AM1917" s="138">
        <f t="shared" si="15"/>
        <v>0</v>
      </c>
      <c r="AN1917" s="138">
        <f t="shared" si="16"/>
        <v>35064</v>
      </c>
      <c r="AO1917" s="139" t="str">
        <f t="array" ref="AO1917">XLOOKUP($D:$D,'DS ST'!$J:$J,'DS ST'!K:K)</f>
        <v>SC007426 - Trần Hữu Vinh</v>
      </c>
      <c r="AP1917" s="139" t="str">
        <f t="array" ref="AP1917">XLOOKUP($D:$D,'DS ST'!$J:$J,'DS ST'!L:L)</f>
        <v>Võ Thị Huệ</v>
      </c>
      <c r="AQ1917" s="139" t="str">
        <f t="array" ref="AQ1917">XLOOKUP($D:$D,'DS ST'!$J:$J,'DS ST'!M:M)</f>
        <v>HCM 015</v>
      </c>
      <c r="AR1917" s="140"/>
      <c r="AS1917" s="140"/>
      <c r="AT1917" s="135" t="str">
        <f t="array" ref="AT1917">xlookup($E:$E,'CLV2'!$A:$A,'CLV2'!$F:$F)</f>
        <v>3.LEAFY VEGGIES</v>
      </c>
      <c r="AU1917" s="135" t="str">
        <f t="array" ref="AU1917">xlookup($E:$E,'CLV2'!$A:$A,'CLV2'!$G:$G)</f>
        <v>4.Rau Ăn Lá Thông Dụng</v>
      </c>
      <c r="AV1917" s="142"/>
      <c r="AW1917" s="143"/>
      <c r="AX1917" s="144"/>
    </row>
    <row r="1918" ht="22.5" customHeight="1">
      <c r="A1918" s="113"/>
      <c r="B1918" s="114">
        <v>46237.0</v>
      </c>
      <c r="C1918" s="115" t="s">
        <v>1038</v>
      </c>
      <c r="D1918" s="116" t="str">
        <f>VLOOKUP(C1918,'DS ST'!A:B,2,0)</f>
        <v>LVY</v>
      </c>
      <c r="E1918" s="117">
        <v>11608.0</v>
      </c>
      <c r="F1918" s="115" t="s">
        <v>2386</v>
      </c>
      <c r="G1918" s="115" t="s">
        <v>29</v>
      </c>
      <c r="H1918" s="118">
        <v>8.0</v>
      </c>
      <c r="I1918" s="118">
        <v>7.0</v>
      </c>
      <c r="J1918" s="119">
        <f t="shared" si="4"/>
        <v>1</v>
      </c>
      <c r="K1918" s="115" t="s">
        <v>6312</v>
      </c>
      <c r="L1918" s="121" t="str">
        <f t="shared" si="5"/>
        <v>PT160839011608</v>
      </c>
      <c r="M1918" s="219" t="s">
        <v>6313</v>
      </c>
      <c r="N1918" s="122"/>
      <c r="O1918" s="122"/>
      <c r="P1918" s="119">
        <f t="shared" si="6"/>
        <v>1</v>
      </c>
      <c r="Q1918" s="124"/>
      <c r="R1918" s="124"/>
      <c r="S1918" s="124"/>
      <c r="T1918" s="125"/>
      <c r="U1918" s="126" t="s">
        <v>697</v>
      </c>
      <c r="V1918" s="127" t="s">
        <v>1500</v>
      </c>
      <c r="W1918" s="129" t="str">
        <f t="shared" si="7"/>
        <v/>
      </c>
      <c r="X1918" s="129" t="str">
        <f t="shared" si="73"/>
        <v/>
      </c>
      <c r="Y1918" s="130" t="str">
        <f t="shared" si="119"/>
        <v>Chưa xác định</v>
      </c>
      <c r="Z1918" s="131" t="s">
        <v>3828</v>
      </c>
      <c r="AA1918" s="124"/>
      <c r="AB1918" s="132"/>
      <c r="AC1918" s="133"/>
      <c r="AD1918" s="134"/>
      <c r="AE1918" s="133"/>
      <c r="AF1918" s="135" t="str">
        <f t="array" ref="AF1918">xlookup($E:$E,'CLV2'!$A:$A,'CLV2'!E:E)</f>
        <v>2.VEGETABLES</v>
      </c>
      <c r="AG1918" s="135" t="str">
        <f t="shared" si="10"/>
        <v>Pack</v>
      </c>
      <c r="AH1918" s="136">
        <f t="shared" si="11"/>
        <v>0.125</v>
      </c>
      <c r="AI1918" s="137">
        <f t="array" ref="AI1918">XLOOKUP(E1918,'Đơn giá'!A:A,'Đơn giá'!D:D)</f>
        <v>13500</v>
      </c>
      <c r="AJ1918" s="138">
        <f t="shared" si="12"/>
        <v>13500</v>
      </c>
      <c r="AK1918" s="138">
        <f t="shared" si="13"/>
        <v>0</v>
      </c>
      <c r="AL1918" s="138">
        <f t="shared" si="14"/>
        <v>0</v>
      </c>
      <c r="AM1918" s="138">
        <f t="shared" si="15"/>
        <v>0</v>
      </c>
      <c r="AN1918" s="138">
        <f t="shared" si="16"/>
        <v>13500</v>
      </c>
      <c r="AO1918" s="139" t="str">
        <f t="array" ref="AO1918">XLOOKUP($D:$D,'DS ST'!$J:$J,'DS ST'!K:K)</f>
        <v>SC007426 - Trần Hữu Vinh</v>
      </c>
      <c r="AP1918" s="139" t="str">
        <f t="array" ref="AP1918">XLOOKUP($D:$D,'DS ST'!$J:$J,'DS ST'!L:L)</f>
        <v>Võ Thị Huệ</v>
      </c>
      <c r="AQ1918" s="139" t="str">
        <f t="array" ref="AQ1918">XLOOKUP($D:$D,'DS ST'!$J:$J,'DS ST'!M:M)</f>
        <v>HCM 015</v>
      </c>
      <c r="AR1918" s="140"/>
      <c r="AS1918" s="140"/>
      <c r="AT1918" s="135" t="str">
        <f t="array" ref="AT1918">xlookup($E:$E,'CLV2'!$A:$A,'CLV2'!$F:$F)</f>
        <v>3.LEAFY VEGGIES</v>
      </c>
      <c r="AU1918" s="135" t="str">
        <f t="array" ref="AU1918">xlookup($E:$E,'CLV2'!$A:$A,'CLV2'!$G:$G)</f>
        <v>4.Rau Cải</v>
      </c>
      <c r="AV1918" s="142"/>
      <c r="AW1918" s="143"/>
      <c r="AX1918" s="144"/>
    </row>
    <row r="1919" ht="22.5" customHeight="1">
      <c r="A1919" s="113"/>
      <c r="B1919" s="114">
        <v>46237.0</v>
      </c>
      <c r="C1919" s="115" t="s">
        <v>1038</v>
      </c>
      <c r="D1919" s="116" t="str">
        <f>VLOOKUP(C1919,'DS ST'!A:B,2,0)</f>
        <v>LVY</v>
      </c>
      <c r="E1919" s="117">
        <v>1101062.0</v>
      </c>
      <c r="F1919" s="115" t="s">
        <v>103</v>
      </c>
      <c r="G1919" s="115" t="s">
        <v>104</v>
      </c>
      <c r="H1919" s="118">
        <v>20.1</v>
      </c>
      <c r="I1919" s="118">
        <v>19.96</v>
      </c>
      <c r="J1919" s="119">
        <f t="shared" si="4"/>
        <v>0.14</v>
      </c>
      <c r="K1919" s="115" t="s">
        <v>6312</v>
      </c>
      <c r="L1919" s="121" t="str">
        <f t="shared" si="5"/>
        <v>PT16083901101062</v>
      </c>
      <c r="M1919" s="219" t="s">
        <v>6313</v>
      </c>
      <c r="N1919" s="122">
        <v>0.14000000000000057</v>
      </c>
      <c r="O1919" s="122"/>
      <c r="P1919" s="119">
        <f t="shared" si="6"/>
        <v>0</v>
      </c>
      <c r="Q1919" s="124"/>
      <c r="R1919" s="124"/>
      <c r="S1919" s="124"/>
      <c r="T1919" s="125"/>
      <c r="U1919" s="126" t="s">
        <v>697</v>
      </c>
      <c r="V1919" s="127" t="s">
        <v>492</v>
      </c>
      <c r="W1919" s="129" t="str">
        <f t="shared" si="7"/>
        <v>Hao hụt</v>
      </c>
      <c r="X1919" s="129" t="str">
        <f t="shared" si="73"/>
        <v/>
      </c>
      <c r="Y1919" s="154" t="s">
        <v>499</v>
      </c>
      <c r="Z1919" s="131" t="s">
        <v>3828</v>
      </c>
      <c r="AA1919" s="124"/>
      <c r="AB1919" s="132"/>
      <c r="AC1919" s="133"/>
      <c r="AD1919" s="134"/>
      <c r="AE1919" s="133"/>
      <c r="AF1919" s="135" t="str">
        <f t="array" ref="AF1919">xlookup($E:$E,'CLV2'!$A:$A,'CLV2'!E:E)</f>
        <v>2.FRUITS</v>
      </c>
      <c r="AG1919" s="135" t="str">
        <f t="shared" si="10"/>
        <v>KG</v>
      </c>
      <c r="AH1919" s="136">
        <f t="shared" si="11"/>
        <v>0.006965174129</v>
      </c>
      <c r="AI1919" s="137">
        <f t="array" ref="AI1919">XLOOKUP(E1919,'Đơn giá'!A:A,'Đơn giá'!D:D)</f>
        <v>23000</v>
      </c>
      <c r="AJ1919" s="138">
        <f t="shared" si="12"/>
        <v>3220</v>
      </c>
      <c r="AK1919" s="138">
        <f t="shared" si="13"/>
        <v>3220</v>
      </c>
      <c r="AL1919" s="138">
        <f t="shared" si="14"/>
        <v>0</v>
      </c>
      <c r="AM1919" s="138">
        <f t="shared" si="15"/>
        <v>0</v>
      </c>
      <c r="AN1919" s="138">
        <f t="shared" si="16"/>
        <v>0</v>
      </c>
      <c r="AO1919" s="139" t="str">
        <f t="array" ref="AO1919">XLOOKUP($D:$D,'DS ST'!$J:$J,'DS ST'!K:K)</f>
        <v>SC007426 - Trần Hữu Vinh</v>
      </c>
      <c r="AP1919" s="139" t="str">
        <f t="array" ref="AP1919">XLOOKUP($D:$D,'DS ST'!$J:$J,'DS ST'!L:L)</f>
        <v>Võ Thị Huệ</v>
      </c>
      <c r="AQ1919" s="139" t="str">
        <f t="array" ref="AQ1919">XLOOKUP($D:$D,'DS ST'!$J:$J,'DS ST'!M:M)</f>
        <v>HCM 015</v>
      </c>
      <c r="AR1919" s="140"/>
      <c r="AS1919" s="140"/>
      <c r="AT1919" s="135" t="str">
        <f t="array" ref="AT1919">xlookup($E:$E,'CLV2'!$A:$A,'CLV2'!$F:$F)</f>
        <v>3.LOCAL FRUITS</v>
      </c>
      <c r="AU1919" s="135" t="str">
        <f t="array" ref="AU1919">xlookup($E:$E,'CLV2'!$A:$A,'CLV2'!$G:$G)</f>
        <v>4.Chuối</v>
      </c>
      <c r="AV1919" s="142"/>
      <c r="AW1919" s="143"/>
      <c r="AX1919" s="144"/>
    </row>
    <row r="1920" ht="22.5" customHeight="1">
      <c r="A1920" s="113"/>
      <c r="B1920" s="114">
        <v>46237.0</v>
      </c>
      <c r="C1920" s="115" t="s">
        <v>1038</v>
      </c>
      <c r="D1920" s="116" t="str">
        <f>VLOOKUP(C1920,'DS ST'!A:B,2,0)</f>
        <v>LVY</v>
      </c>
      <c r="E1920" s="117">
        <v>1101366.0</v>
      </c>
      <c r="F1920" s="115" t="s">
        <v>1804</v>
      </c>
      <c r="G1920" s="115" t="s">
        <v>104</v>
      </c>
      <c r="H1920" s="118">
        <v>12.1</v>
      </c>
      <c r="I1920" s="118">
        <v>11.96</v>
      </c>
      <c r="J1920" s="119">
        <f t="shared" si="4"/>
        <v>0.14</v>
      </c>
      <c r="K1920" s="115" t="s">
        <v>6312</v>
      </c>
      <c r="L1920" s="121" t="str">
        <f t="shared" si="5"/>
        <v>PT16083901101366</v>
      </c>
      <c r="M1920" s="219" t="s">
        <v>6313</v>
      </c>
      <c r="N1920" s="122">
        <v>0.1399999999999988</v>
      </c>
      <c r="O1920" s="122"/>
      <c r="P1920" s="119">
        <f t="shared" si="6"/>
        <v>0</v>
      </c>
      <c r="Q1920" s="124"/>
      <c r="R1920" s="124"/>
      <c r="S1920" s="124"/>
      <c r="T1920" s="125"/>
      <c r="U1920" s="126" t="s">
        <v>697</v>
      </c>
      <c r="V1920" s="127" t="s">
        <v>492</v>
      </c>
      <c r="W1920" s="129" t="str">
        <f t="shared" si="7"/>
        <v>Hao hụt</v>
      </c>
      <c r="X1920" s="129" t="str">
        <f t="shared" si="73"/>
        <v/>
      </c>
      <c r="Y1920" s="154" t="s">
        <v>499</v>
      </c>
      <c r="Z1920" s="131" t="s">
        <v>3828</v>
      </c>
      <c r="AA1920" s="124"/>
      <c r="AB1920" s="132"/>
      <c r="AC1920" s="133"/>
      <c r="AD1920" s="134"/>
      <c r="AE1920" s="133"/>
      <c r="AF1920" s="135" t="str">
        <f t="array" ref="AF1920">xlookup($E:$E,'CLV2'!$A:$A,'CLV2'!E:E)</f>
        <v>2.VEGETABLES</v>
      </c>
      <c r="AG1920" s="135" t="str">
        <f t="shared" si="10"/>
        <v>KG</v>
      </c>
      <c r="AH1920" s="136">
        <f t="shared" si="11"/>
        <v>0.01157024793</v>
      </c>
      <c r="AI1920" s="137">
        <f t="array" ref="AI1920">XLOOKUP(E1920,'Đơn giá'!A:A,'Đơn giá'!D:D)</f>
        <v>55000</v>
      </c>
      <c r="AJ1920" s="138">
        <f t="shared" si="12"/>
        <v>7700</v>
      </c>
      <c r="AK1920" s="138">
        <f t="shared" si="13"/>
        <v>7700</v>
      </c>
      <c r="AL1920" s="138">
        <f t="shared" si="14"/>
        <v>0</v>
      </c>
      <c r="AM1920" s="138">
        <f t="shared" si="15"/>
        <v>0</v>
      </c>
      <c r="AN1920" s="138">
        <f t="shared" si="16"/>
        <v>0</v>
      </c>
      <c r="AO1920" s="139" t="str">
        <f t="array" ref="AO1920">XLOOKUP($D:$D,'DS ST'!$J:$J,'DS ST'!K:K)</f>
        <v>SC007426 - Trần Hữu Vinh</v>
      </c>
      <c r="AP1920" s="139" t="str">
        <f t="array" ref="AP1920">XLOOKUP($D:$D,'DS ST'!$J:$J,'DS ST'!L:L)</f>
        <v>Võ Thị Huệ</v>
      </c>
      <c r="AQ1920" s="139" t="str">
        <f t="array" ref="AQ1920">XLOOKUP($D:$D,'DS ST'!$J:$J,'DS ST'!M:M)</f>
        <v>HCM 015</v>
      </c>
      <c r="AR1920" s="140"/>
      <c r="AS1920" s="140"/>
      <c r="AT1920" s="135" t="str">
        <f t="array" ref="AT1920">xlookup($E:$E,'CLV2'!$A:$A,'CLV2'!$F:$F)</f>
        <v>3.LEAFY VEGGIES</v>
      </c>
      <c r="AU1920" s="135" t="str">
        <f t="array" ref="AU1920">xlookup($E:$E,'CLV2'!$A:$A,'CLV2'!$G:$G)</f>
        <v>4.Rau Ăn Bông</v>
      </c>
      <c r="AV1920" s="142"/>
      <c r="AW1920" s="143"/>
      <c r="AX1920" s="144"/>
    </row>
    <row r="1921" ht="22.5" customHeight="1">
      <c r="A1921" s="113"/>
      <c r="B1921" s="114">
        <v>46237.0</v>
      </c>
      <c r="C1921" s="115" t="s">
        <v>1038</v>
      </c>
      <c r="D1921" s="116" t="str">
        <f>VLOOKUP(C1921,'DS ST'!A:B,2,0)</f>
        <v>LVY</v>
      </c>
      <c r="E1921" s="117">
        <v>1101592.0</v>
      </c>
      <c r="F1921" s="115" t="s">
        <v>1161</v>
      </c>
      <c r="G1921" s="115" t="s">
        <v>104</v>
      </c>
      <c r="H1921" s="118">
        <v>10.3</v>
      </c>
      <c r="I1921" s="118">
        <v>10.14</v>
      </c>
      <c r="J1921" s="119">
        <f t="shared" si="4"/>
        <v>0.16</v>
      </c>
      <c r="K1921" s="115" t="s">
        <v>6312</v>
      </c>
      <c r="L1921" s="121" t="str">
        <f t="shared" si="5"/>
        <v>PT16083901101592</v>
      </c>
      <c r="M1921" s="219" t="s">
        <v>6313</v>
      </c>
      <c r="N1921" s="122">
        <v>0.16000000000000014</v>
      </c>
      <c r="O1921" s="122"/>
      <c r="P1921" s="119">
        <f t="shared" si="6"/>
        <v>0</v>
      </c>
      <c r="Q1921" s="124"/>
      <c r="R1921" s="124"/>
      <c r="S1921" s="124"/>
      <c r="T1921" s="125"/>
      <c r="U1921" s="126" t="s">
        <v>697</v>
      </c>
      <c r="V1921" s="127" t="s">
        <v>492</v>
      </c>
      <c r="W1921" s="129" t="str">
        <f t="shared" si="7"/>
        <v>Hao hụt</v>
      </c>
      <c r="X1921" s="129" t="str">
        <f t="shared" si="73"/>
        <v/>
      </c>
      <c r="Y1921" s="154" t="s">
        <v>499</v>
      </c>
      <c r="Z1921" s="131" t="s">
        <v>3828</v>
      </c>
      <c r="AA1921" s="124"/>
      <c r="AB1921" s="132"/>
      <c r="AC1921" s="133"/>
      <c r="AD1921" s="134"/>
      <c r="AE1921" s="133"/>
      <c r="AF1921" s="135" t="str">
        <f t="array" ref="AF1921">xlookup($E:$E,'CLV2'!$A:$A,'CLV2'!E:E)</f>
        <v>2.FRUITS</v>
      </c>
      <c r="AG1921" s="135" t="str">
        <f t="shared" si="10"/>
        <v>KG</v>
      </c>
      <c r="AH1921" s="136">
        <f t="shared" si="11"/>
        <v>0.01553398058</v>
      </c>
      <c r="AI1921" s="137">
        <f t="array" ref="AI1921">XLOOKUP(E1921,'Đơn giá'!A:A,'Đơn giá'!D:D)</f>
        <v>73000</v>
      </c>
      <c r="AJ1921" s="138">
        <f t="shared" si="12"/>
        <v>11680</v>
      </c>
      <c r="AK1921" s="138">
        <f t="shared" si="13"/>
        <v>11680</v>
      </c>
      <c r="AL1921" s="138">
        <f t="shared" si="14"/>
        <v>0</v>
      </c>
      <c r="AM1921" s="138">
        <f t="shared" si="15"/>
        <v>0</v>
      </c>
      <c r="AN1921" s="138">
        <f t="shared" si="16"/>
        <v>0</v>
      </c>
      <c r="AO1921" s="139" t="str">
        <f t="array" ref="AO1921">XLOOKUP($D:$D,'DS ST'!$J:$J,'DS ST'!K:K)</f>
        <v>SC007426 - Trần Hữu Vinh</v>
      </c>
      <c r="AP1921" s="139" t="str">
        <f t="array" ref="AP1921">XLOOKUP($D:$D,'DS ST'!$J:$J,'DS ST'!L:L)</f>
        <v>Võ Thị Huệ</v>
      </c>
      <c r="AQ1921" s="139" t="str">
        <f t="array" ref="AQ1921">XLOOKUP($D:$D,'DS ST'!$J:$J,'DS ST'!M:M)</f>
        <v>HCM 015</v>
      </c>
      <c r="AR1921" s="140"/>
      <c r="AS1921" s="140"/>
      <c r="AT1921" s="135" t="str">
        <f t="array" ref="AT1921">xlookup($E:$E,'CLV2'!$A:$A,'CLV2'!$F:$F)</f>
        <v>3.LOCAL FRUITS</v>
      </c>
      <c r="AU1921" s="135" t="str">
        <f t="array" ref="AU1921">xlookup($E:$E,'CLV2'!$A:$A,'CLV2'!$G:$G)</f>
        <v>4.Sầu Riêng</v>
      </c>
      <c r="AV1921" s="142"/>
      <c r="AW1921" s="143"/>
      <c r="AX1921" s="144"/>
    </row>
    <row r="1922" ht="22.5" customHeight="1">
      <c r="A1922" s="113"/>
      <c r="B1922" s="114">
        <v>46237.0</v>
      </c>
      <c r="C1922" s="115" t="s">
        <v>1038</v>
      </c>
      <c r="D1922" s="116" t="str">
        <f>VLOOKUP(C1922,'DS ST'!A:B,2,0)</f>
        <v>LVY</v>
      </c>
      <c r="E1922" s="117">
        <v>1101991.0</v>
      </c>
      <c r="F1922" s="115" t="s">
        <v>5261</v>
      </c>
      <c r="G1922" s="115" t="s">
        <v>104</v>
      </c>
      <c r="H1922" s="118">
        <v>4.2</v>
      </c>
      <c r="I1922" s="118">
        <v>4.16</v>
      </c>
      <c r="J1922" s="119">
        <f t="shared" si="4"/>
        <v>0.04</v>
      </c>
      <c r="K1922" s="115" t="s">
        <v>6312</v>
      </c>
      <c r="L1922" s="121" t="str">
        <f t="shared" si="5"/>
        <v>PT16083901101991</v>
      </c>
      <c r="M1922" s="219" t="s">
        <v>6313</v>
      </c>
      <c r="N1922" s="122">
        <v>0.040000000000000036</v>
      </c>
      <c r="O1922" s="122"/>
      <c r="P1922" s="119">
        <f t="shared" si="6"/>
        <v>0</v>
      </c>
      <c r="Q1922" s="124"/>
      <c r="R1922" s="124"/>
      <c r="S1922" s="124"/>
      <c r="T1922" s="125"/>
      <c r="U1922" s="126" t="s">
        <v>697</v>
      </c>
      <c r="V1922" s="127" t="s">
        <v>492</v>
      </c>
      <c r="W1922" s="129" t="str">
        <f t="shared" si="7"/>
        <v>Hao hụt</v>
      </c>
      <c r="X1922" s="129" t="str">
        <f t="shared" si="73"/>
        <v/>
      </c>
      <c r="Y1922" s="154" t="s">
        <v>499</v>
      </c>
      <c r="Z1922" s="131" t="s">
        <v>3828</v>
      </c>
      <c r="AA1922" s="124"/>
      <c r="AB1922" s="132"/>
      <c r="AC1922" s="133"/>
      <c r="AD1922" s="134"/>
      <c r="AE1922" s="133"/>
      <c r="AF1922" s="135" t="str">
        <f t="array" ref="AF1922">xlookup($E:$E,'CLV2'!$A:$A,'CLV2'!E:E)</f>
        <v>2.FRUITS</v>
      </c>
      <c r="AG1922" s="135" t="str">
        <f t="shared" si="10"/>
        <v>KG</v>
      </c>
      <c r="AH1922" s="136">
        <f t="shared" si="11"/>
        <v>0.009523809524</v>
      </c>
      <c r="AI1922" s="137" t="str">
        <f t="array" ref="AI1922">XLOOKUP(E1922,'Đơn giá'!A:A,'Đơn giá'!D:D)</f>
        <v>#N/A</v>
      </c>
      <c r="AJ1922" s="138" t="str">
        <f t="shared" si="12"/>
        <v>#N/A</v>
      </c>
      <c r="AK1922" s="138" t="str">
        <f t="shared" si="13"/>
        <v>#N/A</v>
      </c>
      <c r="AL1922" s="138">
        <f t="shared" si="14"/>
        <v>0</v>
      </c>
      <c r="AM1922" s="138" t="str">
        <f t="shared" si="15"/>
        <v>#N/A</v>
      </c>
      <c r="AN1922" s="138">
        <f t="shared" si="16"/>
        <v>0</v>
      </c>
      <c r="AO1922" s="139" t="str">
        <f t="array" ref="AO1922">XLOOKUP($D:$D,'DS ST'!$J:$J,'DS ST'!K:K)</f>
        <v>SC007426 - Trần Hữu Vinh</v>
      </c>
      <c r="AP1922" s="139" t="str">
        <f t="array" ref="AP1922">XLOOKUP($D:$D,'DS ST'!$J:$J,'DS ST'!L:L)</f>
        <v>Võ Thị Huệ</v>
      </c>
      <c r="AQ1922" s="139" t="str">
        <f t="array" ref="AQ1922">XLOOKUP($D:$D,'DS ST'!$J:$J,'DS ST'!M:M)</f>
        <v>HCM 015</v>
      </c>
      <c r="AR1922" s="140"/>
      <c r="AS1922" s="140"/>
      <c r="AT1922" s="135" t="str">
        <f t="array" ref="AT1922">xlookup($E:$E,'CLV2'!$A:$A,'CLV2'!$F:$F)</f>
        <v>3.LOCAL FRUITS</v>
      </c>
      <c r="AU1922" s="135" t="str">
        <f t="array" ref="AU1922">xlookup($E:$E,'CLV2'!$A:$A,'CLV2'!$G:$G)</f>
        <v>4.Trái Cây Đa Dạng</v>
      </c>
      <c r="AV1922" s="142"/>
      <c r="AW1922" s="143"/>
      <c r="AX1922" s="144"/>
    </row>
    <row r="1923" ht="22.5" customHeight="1">
      <c r="A1923" s="113"/>
      <c r="B1923" s="114">
        <v>46237.0</v>
      </c>
      <c r="C1923" s="115" t="s">
        <v>1038</v>
      </c>
      <c r="D1923" s="116" t="str">
        <f>VLOOKUP(C1923,'DS ST'!A:B,2,0)</f>
        <v>LVY</v>
      </c>
      <c r="E1923" s="117">
        <v>8.938509616045E12</v>
      </c>
      <c r="F1923" s="115" t="s">
        <v>1447</v>
      </c>
      <c r="G1923" s="115" t="s">
        <v>29</v>
      </c>
      <c r="H1923" s="118">
        <v>5.0</v>
      </c>
      <c r="I1923" s="118">
        <v>0.0</v>
      </c>
      <c r="J1923" s="119">
        <f t="shared" si="4"/>
        <v>5</v>
      </c>
      <c r="K1923" s="115" t="s">
        <v>6312</v>
      </c>
      <c r="L1923" s="121" t="str">
        <f t="shared" si="5"/>
        <v>PT16083908938509616045</v>
      </c>
      <c r="M1923" s="219" t="s">
        <v>6313</v>
      </c>
      <c r="N1923" s="122"/>
      <c r="O1923" s="122"/>
      <c r="P1923" s="119">
        <f t="shared" si="6"/>
        <v>5</v>
      </c>
      <c r="Q1923" s="124"/>
      <c r="R1923" s="124"/>
      <c r="S1923" s="124"/>
      <c r="T1923" s="125"/>
      <c r="U1923" s="126" t="s">
        <v>697</v>
      </c>
      <c r="V1923" s="127" t="s">
        <v>1500</v>
      </c>
      <c r="W1923" s="129" t="str">
        <f t="shared" si="7"/>
        <v/>
      </c>
      <c r="X1923" s="129" t="str">
        <f t="shared" si="73"/>
        <v/>
      </c>
      <c r="Y1923" s="130" t="str">
        <f t="shared" ref="Y1923:Y1926" si="120">IF(N(P1923)&lt;=0,"",IF(OR(T1923="Hình KDB",T1923="Hình tele",ISNUMBER(SEARCH("Hình KDB",T1923)),ISNUMBER(SEARCH("Hình tele",T1923)),ISNUMBER(SEARCH("sai code",T1923)),ISNUMBER(SEARCH("Thiếu kiện",U1923))),"Kho rau",IF(AND(T1923&lt;&gt;"Hình KDB",T1923&lt;&gt;"Hình tele"),"Chưa xác định",IF(N(O1923)&gt;0,IF(OR(T1923="Hình KDB",T1923="Hình tele",ISNUMBER(SEARCH("Hình KDB",T1923)),ISNUMBER(SEARCH("Hình tele",T1923)),ISNUMBER(SEARCH("sai code",T1923)),ISNUMBER(SEARCH("Thiếu kiện",U1923))),"Kho rau","Chưa xác định"),IF(OR(T1923="Hình KDB",T1923="Hình tele",ISNUMBER(SEARCH("Hình KDB",T1923)),ISNUMBER(SEARCH("Hình tele",T1923)),ISNUMBER(SEARCH("sai code",T1923)),ISNUMBER(SEARCH("Thiếu kiện",U1923))),"Kho rau",IF(V1923="Chưa xác định","Chưa xác định",IF(OR(V1923="DC giao thiếu",V1923="TX giao thiếu kiện",V1923="Hàng không đạt CL"),"Kho rau","")))))))</f>
        <v>Chưa xác định</v>
      </c>
      <c r="Z1923" s="131" t="s">
        <v>3828</v>
      </c>
      <c r="AA1923" s="124"/>
      <c r="AB1923" s="132"/>
      <c r="AC1923" s="133"/>
      <c r="AD1923" s="134"/>
      <c r="AE1923" s="133"/>
      <c r="AF1923" s="135" t="str">
        <f t="array" ref="AF1923">xlookup($E:$E,'CLV2'!$A:$A,'CLV2'!E:E)</f>
        <v>2.VEGETABLES</v>
      </c>
      <c r="AG1923" s="135" t="str">
        <f t="shared" si="10"/>
        <v>Pack</v>
      </c>
      <c r="AH1923" s="136">
        <f t="shared" si="11"/>
        <v>1</v>
      </c>
      <c r="AI1923" s="137">
        <f t="array" ref="AI1923">XLOOKUP(E1923,'Đơn giá'!A:A,'Đơn giá'!D:D)</f>
        <v>19350</v>
      </c>
      <c r="AJ1923" s="138">
        <f t="shared" si="12"/>
        <v>96750</v>
      </c>
      <c r="AK1923" s="138">
        <f t="shared" si="13"/>
        <v>0</v>
      </c>
      <c r="AL1923" s="138">
        <f t="shared" si="14"/>
        <v>0</v>
      </c>
      <c r="AM1923" s="138">
        <f t="shared" si="15"/>
        <v>0</v>
      </c>
      <c r="AN1923" s="138">
        <f t="shared" si="16"/>
        <v>96750</v>
      </c>
      <c r="AO1923" s="139" t="str">
        <f t="array" ref="AO1923">XLOOKUP($D:$D,'DS ST'!$J:$J,'DS ST'!K:K)</f>
        <v>SC007426 - Trần Hữu Vinh</v>
      </c>
      <c r="AP1923" s="139" t="str">
        <f t="array" ref="AP1923">XLOOKUP($D:$D,'DS ST'!$J:$J,'DS ST'!L:L)</f>
        <v>Võ Thị Huệ</v>
      </c>
      <c r="AQ1923" s="139" t="str">
        <f t="array" ref="AQ1923">XLOOKUP($D:$D,'DS ST'!$J:$J,'DS ST'!M:M)</f>
        <v>HCM 015</v>
      </c>
      <c r="AR1923" s="140"/>
      <c r="AS1923" s="140"/>
      <c r="AT1923" s="135" t="str">
        <f t="array" ref="AT1923">xlookup($E:$E,'CLV2'!$A:$A,'CLV2'!$F:$F)</f>
        <v>3.HERBS</v>
      </c>
      <c r="AU1923" s="135" t="str">
        <f t="array" ref="AU1923">xlookup($E:$E,'CLV2'!$A:$A,'CLV2'!$G:$G)</f>
        <v>4.Hành, Tỏi</v>
      </c>
      <c r="AV1923" s="142"/>
      <c r="AW1923" s="143"/>
      <c r="AX1923" s="144"/>
    </row>
    <row r="1924" ht="22.5" customHeight="1">
      <c r="A1924" s="113"/>
      <c r="B1924" s="114">
        <v>46237.0</v>
      </c>
      <c r="C1924" s="115" t="s">
        <v>1038</v>
      </c>
      <c r="D1924" s="116" t="str">
        <f>VLOOKUP(C1924,'DS ST'!A:B,2,0)</f>
        <v>LVY</v>
      </c>
      <c r="E1924" s="117">
        <v>8.936114400288E12</v>
      </c>
      <c r="F1924" s="115" t="s">
        <v>1373</v>
      </c>
      <c r="G1924" s="115" t="s">
        <v>29</v>
      </c>
      <c r="H1924" s="118">
        <v>7.0</v>
      </c>
      <c r="I1924" s="118">
        <v>6.0</v>
      </c>
      <c r="J1924" s="119">
        <f t="shared" si="4"/>
        <v>1</v>
      </c>
      <c r="K1924" s="115" t="s">
        <v>6312</v>
      </c>
      <c r="L1924" s="121" t="str">
        <f t="shared" si="5"/>
        <v>PT16083908936114400288</v>
      </c>
      <c r="M1924" s="219" t="s">
        <v>6313</v>
      </c>
      <c r="N1924" s="122"/>
      <c r="O1924" s="122"/>
      <c r="P1924" s="119">
        <f t="shared" si="6"/>
        <v>1</v>
      </c>
      <c r="Q1924" s="124"/>
      <c r="R1924" s="124"/>
      <c r="S1924" s="124"/>
      <c r="T1924" s="125"/>
      <c r="U1924" s="126" t="s">
        <v>697</v>
      </c>
      <c r="V1924" s="127" t="s">
        <v>1500</v>
      </c>
      <c r="W1924" s="129" t="str">
        <f t="shared" si="7"/>
        <v/>
      </c>
      <c r="X1924" s="129" t="str">
        <f t="shared" si="73"/>
        <v/>
      </c>
      <c r="Y1924" s="130" t="str">
        <f t="shared" si="120"/>
        <v>Chưa xác định</v>
      </c>
      <c r="Z1924" s="131" t="s">
        <v>3828</v>
      </c>
      <c r="AA1924" s="124"/>
      <c r="AB1924" s="132"/>
      <c r="AC1924" s="133"/>
      <c r="AD1924" s="134"/>
      <c r="AE1924" s="133"/>
      <c r="AF1924" s="135" t="str">
        <f t="array" ref="AF1924">xlookup($E:$E,'CLV2'!$A:$A,'CLV2'!E:E)</f>
        <v>2.VEGETABLES</v>
      </c>
      <c r="AG1924" s="135" t="str">
        <f t="shared" si="10"/>
        <v>Pack</v>
      </c>
      <c r="AH1924" s="136">
        <f t="shared" si="11"/>
        <v>0.1428571429</v>
      </c>
      <c r="AI1924" s="137">
        <f t="array" ref="AI1924">XLOOKUP(E1924,'Đơn giá'!A:A,'Đơn giá'!D:D)</f>
        <v>18900</v>
      </c>
      <c r="AJ1924" s="138">
        <f t="shared" si="12"/>
        <v>18900</v>
      </c>
      <c r="AK1924" s="138">
        <f t="shared" si="13"/>
        <v>0</v>
      </c>
      <c r="AL1924" s="138">
        <f t="shared" si="14"/>
        <v>0</v>
      </c>
      <c r="AM1924" s="138">
        <f t="shared" si="15"/>
        <v>0</v>
      </c>
      <c r="AN1924" s="138">
        <f t="shared" si="16"/>
        <v>18900</v>
      </c>
      <c r="AO1924" s="139" t="str">
        <f t="array" ref="AO1924">XLOOKUP($D:$D,'DS ST'!$J:$J,'DS ST'!K:K)</f>
        <v>SC007426 - Trần Hữu Vinh</v>
      </c>
      <c r="AP1924" s="139" t="str">
        <f t="array" ref="AP1924">XLOOKUP($D:$D,'DS ST'!$J:$J,'DS ST'!L:L)</f>
        <v>Võ Thị Huệ</v>
      </c>
      <c r="AQ1924" s="139" t="str">
        <f t="array" ref="AQ1924">XLOOKUP($D:$D,'DS ST'!$J:$J,'DS ST'!M:M)</f>
        <v>HCM 015</v>
      </c>
      <c r="AR1924" s="140"/>
      <c r="AS1924" s="140"/>
      <c r="AT1924" s="135" t="str">
        <f t="array" ref="AT1924">xlookup($E:$E,'CLV2'!$A:$A,'CLV2'!$F:$F)</f>
        <v>3.LEAFY VEGGIES</v>
      </c>
      <c r="AU1924" s="135" t="str">
        <f t="array" ref="AU1924">xlookup($E:$E,'CLV2'!$A:$A,'CLV2'!$G:$G)</f>
        <v>4.Rau Cải</v>
      </c>
      <c r="AV1924" s="142"/>
      <c r="AW1924" s="143"/>
      <c r="AX1924" s="144"/>
    </row>
    <row r="1925" ht="22.5" customHeight="1">
      <c r="A1925" s="113"/>
      <c r="B1925" s="114">
        <v>46237.0</v>
      </c>
      <c r="C1925" s="115" t="s">
        <v>1038</v>
      </c>
      <c r="D1925" s="116" t="str">
        <f>VLOOKUP(C1925,'DS ST'!A:B,2,0)</f>
        <v>LVY</v>
      </c>
      <c r="E1925" s="117">
        <v>8.936210960631E12</v>
      </c>
      <c r="F1925" s="115" t="s">
        <v>1424</v>
      </c>
      <c r="G1925" s="115" t="s">
        <v>29</v>
      </c>
      <c r="H1925" s="118">
        <v>6.0</v>
      </c>
      <c r="I1925" s="118">
        <v>5.0</v>
      </c>
      <c r="J1925" s="119">
        <f t="shared" si="4"/>
        <v>1</v>
      </c>
      <c r="K1925" s="115" t="s">
        <v>6312</v>
      </c>
      <c r="L1925" s="121" t="str">
        <f t="shared" si="5"/>
        <v>PT16083908936210960631</v>
      </c>
      <c r="M1925" s="219" t="s">
        <v>6313</v>
      </c>
      <c r="N1925" s="122"/>
      <c r="O1925" s="122"/>
      <c r="P1925" s="119">
        <f t="shared" si="6"/>
        <v>1</v>
      </c>
      <c r="Q1925" s="124"/>
      <c r="R1925" s="124"/>
      <c r="S1925" s="124"/>
      <c r="T1925" s="125"/>
      <c r="U1925" s="126" t="s">
        <v>697</v>
      </c>
      <c r="V1925" s="127" t="s">
        <v>1500</v>
      </c>
      <c r="W1925" s="129" t="str">
        <f t="shared" si="7"/>
        <v/>
      </c>
      <c r="X1925" s="129" t="str">
        <f t="shared" si="73"/>
        <v/>
      </c>
      <c r="Y1925" s="130" t="str">
        <f t="shared" si="120"/>
        <v>Chưa xác định</v>
      </c>
      <c r="Z1925" s="131" t="s">
        <v>3828</v>
      </c>
      <c r="AA1925" s="124"/>
      <c r="AB1925" s="132"/>
      <c r="AC1925" s="133"/>
      <c r="AD1925" s="134"/>
      <c r="AE1925" s="133"/>
      <c r="AF1925" s="135" t="str">
        <f t="array" ref="AF1925">xlookup($E:$E,'CLV2'!$A:$A,'CLV2'!E:E)</f>
        <v>2.VEGETABLES</v>
      </c>
      <c r="AG1925" s="135" t="str">
        <f t="shared" si="10"/>
        <v>Pack</v>
      </c>
      <c r="AH1925" s="136">
        <f t="shared" si="11"/>
        <v>0.1666666667</v>
      </c>
      <c r="AI1925" s="137">
        <f t="array" ref="AI1925">XLOOKUP(E1925,'Đơn giá'!A:A,'Đơn giá'!D:D)</f>
        <v>51000</v>
      </c>
      <c r="AJ1925" s="138">
        <f t="shared" si="12"/>
        <v>51000</v>
      </c>
      <c r="AK1925" s="138">
        <f t="shared" si="13"/>
        <v>0</v>
      </c>
      <c r="AL1925" s="138">
        <f t="shared" si="14"/>
        <v>0</v>
      </c>
      <c r="AM1925" s="138">
        <f t="shared" si="15"/>
        <v>0</v>
      </c>
      <c r="AN1925" s="138">
        <f t="shared" si="16"/>
        <v>51000</v>
      </c>
      <c r="AO1925" s="139" t="str">
        <f t="array" ref="AO1925">XLOOKUP($D:$D,'DS ST'!$J:$J,'DS ST'!K:K)</f>
        <v>SC007426 - Trần Hữu Vinh</v>
      </c>
      <c r="AP1925" s="139" t="str">
        <f t="array" ref="AP1925">XLOOKUP($D:$D,'DS ST'!$J:$J,'DS ST'!L:L)</f>
        <v>Võ Thị Huệ</v>
      </c>
      <c r="AQ1925" s="139" t="str">
        <f t="array" ref="AQ1925">XLOOKUP($D:$D,'DS ST'!$J:$J,'DS ST'!M:M)</f>
        <v>HCM 015</v>
      </c>
      <c r="AR1925" s="140"/>
      <c r="AS1925" s="140"/>
      <c r="AT1925" s="135" t="str">
        <f t="array" ref="AT1925">xlookup($E:$E,'CLV2'!$A:$A,'CLV2'!$F:$F)</f>
        <v>3.MUSHROOM</v>
      </c>
      <c r="AU1925" s="135" t="str">
        <f t="array" ref="AU1925">xlookup($E:$E,'CLV2'!$A:$A,'CLV2'!$G:$G)</f>
        <v>4.Nấm Tai</v>
      </c>
      <c r="AV1925" s="142"/>
      <c r="AW1925" s="143"/>
      <c r="AX1925" s="144"/>
    </row>
    <row r="1926" ht="22.5" customHeight="1">
      <c r="A1926" s="113"/>
      <c r="B1926" s="114">
        <v>46237.0</v>
      </c>
      <c r="C1926" s="115" t="s">
        <v>1046</v>
      </c>
      <c r="D1926" s="116" t="str">
        <f>VLOOKUP(C1926,'DS ST'!A:B,2,0)</f>
        <v>MZ2</v>
      </c>
      <c r="E1926" s="117">
        <v>11692.0</v>
      </c>
      <c r="F1926" s="115" t="s">
        <v>2671</v>
      </c>
      <c r="G1926" s="115" t="s">
        <v>116</v>
      </c>
      <c r="H1926" s="118">
        <v>5.0</v>
      </c>
      <c r="I1926" s="118">
        <v>0.0</v>
      </c>
      <c r="J1926" s="119">
        <f t="shared" si="4"/>
        <v>5</v>
      </c>
      <c r="K1926" s="115" t="s">
        <v>6314</v>
      </c>
      <c r="L1926" s="121" t="str">
        <f t="shared" si="5"/>
        <v>PT160838911692</v>
      </c>
      <c r="M1926" s="219" t="s">
        <v>6315</v>
      </c>
      <c r="N1926" s="122"/>
      <c r="O1926" s="122"/>
      <c r="P1926" s="119">
        <f t="shared" si="6"/>
        <v>5</v>
      </c>
      <c r="Q1926" s="124"/>
      <c r="R1926" s="124"/>
      <c r="S1926" s="124"/>
      <c r="T1926" s="125"/>
      <c r="U1926" s="126" t="s">
        <v>697</v>
      </c>
      <c r="V1926" s="127" t="s">
        <v>1500</v>
      </c>
      <c r="W1926" s="129" t="str">
        <f t="shared" si="7"/>
        <v/>
      </c>
      <c r="X1926" s="129" t="str">
        <f t="shared" si="73"/>
        <v/>
      </c>
      <c r="Y1926" s="130" t="str">
        <f t="shared" si="120"/>
        <v>Chưa xác định</v>
      </c>
      <c r="Z1926" s="131" t="s">
        <v>3828</v>
      </c>
      <c r="AA1926" s="124"/>
      <c r="AB1926" s="132"/>
      <c r="AC1926" s="133"/>
      <c r="AD1926" s="134"/>
      <c r="AE1926" s="133"/>
      <c r="AF1926" s="135" t="str">
        <f t="array" ref="AF1926">xlookup($E:$E,'CLV2'!$A:$A,'CLV2'!E:E)</f>
        <v>2.VEGETABLES</v>
      </c>
      <c r="AG1926" s="135" t="str">
        <f t="shared" si="10"/>
        <v>Pack</v>
      </c>
      <c r="AH1926" s="136">
        <f t="shared" si="11"/>
        <v>1</v>
      </c>
      <c r="AI1926" s="137">
        <f t="array" ref="AI1926">XLOOKUP(E1926,'Đơn giá'!A:A,'Đơn giá'!D:D)</f>
        <v>11975</v>
      </c>
      <c r="AJ1926" s="138">
        <f t="shared" si="12"/>
        <v>59875</v>
      </c>
      <c r="AK1926" s="138">
        <f t="shared" si="13"/>
        <v>0</v>
      </c>
      <c r="AL1926" s="138">
        <f t="shared" si="14"/>
        <v>0</v>
      </c>
      <c r="AM1926" s="138">
        <f t="shared" si="15"/>
        <v>0</v>
      </c>
      <c r="AN1926" s="138">
        <f t="shared" si="16"/>
        <v>59875</v>
      </c>
      <c r="AO1926" s="139" t="str">
        <f t="array" ref="AO1926">XLOOKUP($D:$D,'DS ST'!$J:$J,'DS ST'!K:K)</f>
        <v>SC005255 - Hồng Trọng Nghĩa</v>
      </c>
      <c r="AP1926" s="139" t="str">
        <f t="array" ref="AP1926">XLOOKUP($D:$D,'DS ST'!$J:$J,'DS ST'!L:L)</f>
        <v>Võ Thị Huệ</v>
      </c>
      <c r="AQ1926" s="139" t="str">
        <f t="array" ref="AQ1926">XLOOKUP($D:$D,'DS ST'!$J:$J,'DS ST'!M:M)</f>
        <v>HCM 022</v>
      </c>
      <c r="AR1926" s="140"/>
      <c r="AS1926" s="140"/>
      <c r="AT1926" s="135" t="str">
        <f t="array" ref="AT1926">xlookup($E:$E,'CLV2'!$A:$A,'CLV2'!$F:$F)</f>
        <v>3.LEAFY VEGGIES</v>
      </c>
      <c r="AU1926" s="135" t="str">
        <f t="array" ref="AU1926">xlookup($E:$E,'CLV2'!$A:$A,'CLV2'!$G:$G)</f>
        <v>4.Bắp Cải, Cải Thảo</v>
      </c>
      <c r="AV1926" s="142"/>
      <c r="AW1926" s="143"/>
      <c r="AX1926" s="144"/>
    </row>
    <row r="1927" ht="22.5" customHeight="1">
      <c r="A1927" s="113"/>
      <c r="B1927" s="114">
        <v>46237.0</v>
      </c>
      <c r="C1927" s="115" t="s">
        <v>1075</v>
      </c>
      <c r="D1927" s="116" t="str">
        <f>VLOOKUP(C1927,'DS ST'!A:B,2,0)</f>
        <v>NTD</v>
      </c>
      <c r="E1927" s="117">
        <v>1100816.0</v>
      </c>
      <c r="F1927" s="115" t="s">
        <v>919</v>
      </c>
      <c r="G1927" s="115" t="s">
        <v>104</v>
      </c>
      <c r="H1927" s="118">
        <v>15.0</v>
      </c>
      <c r="I1927" s="118">
        <v>14.9</v>
      </c>
      <c r="J1927" s="119">
        <f t="shared" si="4"/>
        <v>0.1</v>
      </c>
      <c r="K1927" s="115" t="s">
        <v>6316</v>
      </c>
      <c r="L1927" s="121" t="str">
        <f t="shared" si="5"/>
        <v>PT16083871100816</v>
      </c>
      <c r="M1927" s="219" t="s">
        <v>6317</v>
      </c>
      <c r="N1927" s="122">
        <v>0.09999999999999964</v>
      </c>
      <c r="O1927" s="122"/>
      <c r="P1927" s="119">
        <f t="shared" si="6"/>
        <v>0</v>
      </c>
      <c r="Q1927" s="124"/>
      <c r="R1927" s="124"/>
      <c r="S1927" s="124"/>
      <c r="T1927" s="125"/>
      <c r="U1927" s="126" t="s">
        <v>697</v>
      </c>
      <c r="V1927" s="127" t="s">
        <v>492</v>
      </c>
      <c r="W1927" s="129" t="str">
        <f t="shared" si="7"/>
        <v>Hao hụt</v>
      </c>
      <c r="X1927" s="129" t="str">
        <f t="shared" si="73"/>
        <v/>
      </c>
      <c r="Y1927" s="154" t="s">
        <v>499</v>
      </c>
      <c r="Z1927" s="131" t="s">
        <v>3828</v>
      </c>
      <c r="AA1927" s="124"/>
      <c r="AB1927" s="132"/>
      <c r="AC1927" s="133"/>
      <c r="AD1927" s="134"/>
      <c r="AE1927" s="133"/>
      <c r="AF1927" s="135" t="str">
        <f t="array" ref="AF1927">xlookup($E:$E,'CLV2'!$A:$A,'CLV2'!E:E)</f>
        <v>2.FRUITS</v>
      </c>
      <c r="AG1927" s="135" t="str">
        <f t="shared" si="10"/>
        <v>KG</v>
      </c>
      <c r="AH1927" s="136">
        <f t="shared" si="11"/>
        <v>0.006666666667</v>
      </c>
      <c r="AI1927" s="137">
        <f t="array" ref="AI1927">XLOOKUP(E1927,'Đơn giá'!A:A,'Đơn giá'!D:D)</f>
        <v>19000</v>
      </c>
      <c r="AJ1927" s="138">
        <f t="shared" si="12"/>
        <v>1900</v>
      </c>
      <c r="AK1927" s="138">
        <f t="shared" si="13"/>
        <v>1900</v>
      </c>
      <c r="AL1927" s="138">
        <f t="shared" si="14"/>
        <v>0</v>
      </c>
      <c r="AM1927" s="138">
        <f t="shared" si="15"/>
        <v>0</v>
      </c>
      <c r="AN1927" s="138">
        <f t="shared" si="16"/>
        <v>0</v>
      </c>
      <c r="AO1927" s="139" t="str">
        <f t="array" ref="AO1927">XLOOKUP($D:$D,'DS ST'!$J:$J,'DS ST'!K:K)</f>
        <v>SC002196 - Phạm Hữu Chương</v>
      </c>
      <c r="AP1927" s="139" t="str">
        <f t="array" ref="AP1927">XLOOKUP($D:$D,'DS ST'!$J:$J,'DS ST'!L:L)</f>
        <v>Nguyễn Thị Cà</v>
      </c>
      <c r="AQ1927" s="139" t="str">
        <f t="array" ref="AQ1927">XLOOKUP($D:$D,'DS ST'!$J:$J,'DS ST'!M:M)</f>
        <v>HCM 020</v>
      </c>
      <c r="AR1927" s="140"/>
      <c r="AS1927" s="140"/>
      <c r="AT1927" s="135" t="str">
        <f t="array" ref="AT1927">xlookup($E:$E,'CLV2'!$A:$A,'CLV2'!$F:$F)</f>
        <v>3.LOCAL FRUITS</v>
      </c>
      <c r="AU1927" s="135" t="str">
        <f t="array" ref="AU1927">xlookup($E:$E,'CLV2'!$A:$A,'CLV2'!$G:$G)</f>
        <v>4.Dưa Hấu</v>
      </c>
      <c r="AV1927" s="142"/>
      <c r="AW1927" s="143"/>
      <c r="AX1927" s="144"/>
    </row>
    <row r="1928" ht="22.5" customHeight="1">
      <c r="A1928" s="113"/>
      <c r="B1928" s="114">
        <v>46237.0</v>
      </c>
      <c r="C1928" s="115" t="s">
        <v>1075</v>
      </c>
      <c r="D1928" s="116" t="str">
        <f>VLOOKUP(C1928,'DS ST'!A:B,2,0)</f>
        <v>NTD</v>
      </c>
      <c r="E1928" s="117">
        <v>1101062.0</v>
      </c>
      <c r="F1928" s="115" t="s">
        <v>103</v>
      </c>
      <c r="G1928" s="115" t="s">
        <v>104</v>
      </c>
      <c r="H1928" s="118">
        <v>9.9</v>
      </c>
      <c r="I1928" s="118">
        <v>9.85</v>
      </c>
      <c r="J1928" s="119">
        <f t="shared" si="4"/>
        <v>0.05</v>
      </c>
      <c r="K1928" s="115" t="s">
        <v>6316</v>
      </c>
      <c r="L1928" s="121" t="str">
        <f t="shared" si="5"/>
        <v>PT16083871101062</v>
      </c>
      <c r="M1928" s="219" t="s">
        <v>6317</v>
      </c>
      <c r="N1928" s="122">
        <v>0.05000000000000071</v>
      </c>
      <c r="O1928" s="122"/>
      <c r="P1928" s="119">
        <f t="shared" si="6"/>
        <v>0</v>
      </c>
      <c r="Q1928" s="124"/>
      <c r="R1928" s="124"/>
      <c r="S1928" s="124"/>
      <c r="T1928" s="125"/>
      <c r="U1928" s="126" t="s">
        <v>697</v>
      </c>
      <c r="V1928" s="127" t="s">
        <v>492</v>
      </c>
      <c r="W1928" s="129" t="str">
        <f t="shared" si="7"/>
        <v>Hao hụt</v>
      </c>
      <c r="X1928" s="129" t="str">
        <f t="shared" si="73"/>
        <v/>
      </c>
      <c r="Y1928" s="154" t="s">
        <v>499</v>
      </c>
      <c r="Z1928" s="131" t="s">
        <v>3828</v>
      </c>
      <c r="AA1928" s="124"/>
      <c r="AB1928" s="132"/>
      <c r="AC1928" s="133"/>
      <c r="AD1928" s="134"/>
      <c r="AE1928" s="133"/>
      <c r="AF1928" s="135" t="str">
        <f t="array" ref="AF1928">xlookup($E:$E,'CLV2'!$A:$A,'CLV2'!E:E)</f>
        <v>2.FRUITS</v>
      </c>
      <c r="AG1928" s="135" t="str">
        <f t="shared" si="10"/>
        <v>KG</v>
      </c>
      <c r="AH1928" s="136">
        <f t="shared" si="11"/>
        <v>0.005050505051</v>
      </c>
      <c r="AI1928" s="137">
        <f t="array" ref="AI1928">XLOOKUP(E1928,'Đơn giá'!A:A,'Đơn giá'!D:D)</f>
        <v>23000</v>
      </c>
      <c r="AJ1928" s="138">
        <f t="shared" si="12"/>
        <v>1150</v>
      </c>
      <c r="AK1928" s="138">
        <f t="shared" si="13"/>
        <v>1150</v>
      </c>
      <c r="AL1928" s="138">
        <f t="shared" si="14"/>
        <v>0</v>
      </c>
      <c r="AM1928" s="138">
        <f t="shared" si="15"/>
        <v>0</v>
      </c>
      <c r="AN1928" s="138">
        <f t="shared" si="16"/>
        <v>0</v>
      </c>
      <c r="AO1928" s="139" t="str">
        <f t="array" ref="AO1928">XLOOKUP($D:$D,'DS ST'!$J:$J,'DS ST'!K:K)</f>
        <v>SC002196 - Phạm Hữu Chương</v>
      </c>
      <c r="AP1928" s="139" t="str">
        <f t="array" ref="AP1928">XLOOKUP($D:$D,'DS ST'!$J:$J,'DS ST'!L:L)</f>
        <v>Nguyễn Thị Cà</v>
      </c>
      <c r="AQ1928" s="139" t="str">
        <f t="array" ref="AQ1928">XLOOKUP($D:$D,'DS ST'!$J:$J,'DS ST'!M:M)</f>
        <v>HCM 020</v>
      </c>
      <c r="AR1928" s="140"/>
      <c r="AS1928" s="140"/>
      <c r="AT1928" s="135" t="str">
        <f t="array" ref="AT1928">xlookup($E:$E,'CLV2'!$A:$A,'CLV2'!$F:$F)</f>
        <v>3.LOCAL FRUITS</v>
      </c>
      <c r="AU1928" s="135" t="str">
        <f t="array" ref="AU1928">xlookup($E:$E,'CLV2'!$A:$A,'CLV2'!$G:$G)</f>
        <v>4.Chuối</v>
      </c>
      <c r="AV1928" s="142"/>
      <c r="AW1928" s="143"/>
      <c r="AX1928" s="144"/>
    </row>
    <row r="1929" ht="22.5" customHeight="1">
      <c r="A1929" s="113"/>
      <c r="B1929" s="114">
        <v>46237.0</v>
      </c>
      <c r="C1929" s="115" t="s">
        <v>1075</v>
      </c>
      <c r="D1929" s="116" t="str">
        <f>VLOOKUP(C1929,'DS ST'!A:B,2,0)</f>
        <v>NTD</v>
      </c>
      <c r="E1929" s="117">
        <v>1101302.0</v>
      </c>
      <c r="F1929" s="115" t="s">
        <v>944</v>
      </c>
      <c r="G1929" s="115" t="s">
        <v>104</v>
      </c>
      <c r="H1929" s="118">
        <v>8.0</v>
      </c>
      <c r="I1929" s="118">
        <v>7.85</v>
      </c>
      <c r="J1929" s="119">
        <f t="shared" si="4"/>
        <v>0.15</v>
      </c>
      <c r="K1929" s="115" t="s">
        <v>6316</v>
      </c>
      <c r="L1929" s="121" t="str">
        <f t="shared" si="5"/>
        <v>PT16083871101302</v>
      </c>
      <c r="M1929" s="219" t="s">
        <v>6317</v>
      </c>
      <c r="N1929" s="122">
        <v>0.15000000000000036</v>
      </c>
      <c r="O1929" s="122"/>
      <c r="P1929" s="119">
        <f t="shared" si="6"/>
        <v>0</v>
      </c>
      <c r="Q1929" s="124"/>
      <c r="R1929" s="124"/>
      <c r="S1929" s="124"/>
      <c r="T1929" s="125"/>
      <c r="U1929" s="126" t="s">
        <v>697</v>
      </c>
      <c r="V1929" s="127" t="s">
        <v>492</v>
      </c>
      <c r="W1929" s="129" t="str">
        <f t="shared" si="7"/>
        <v>Hao hụt</v>
      </c>
      <c r="X1929" s="129" t="str">
        <f t="shared" si="73"/>
        <v/>
      </c>
      <c r="Y1929" s="154" t="s">
        <v>499</v>
      </c>
      <c r="Z1929" s="131" t="s">
        <v>3828</v>
      </c>
      <c r="AA1929" s="124"/>
      <c r="AB1929" s="132"/>
      <c r="AC1929" s="133"/>
      <c r="AD1929" s="134"/>
      <c r="AE1929" s="133"/>
      <c r="AF1929" s="135" t="str">
        <f t="array" ref="AF1929">xlookup($E:$E,'CLV2'!$A:$A,'CLV2'!E:E)</f>
        <v>2.FRUITS</v>
      </c>
      <c r="AG1929" s="135" t="str">
        <f t="shared" si="10"/>
        <v>KG</v>
      </c>
      <c r="AH1929" s="136">
        <f t="shared" si="11"/>
        <v>0.01875</v>
      </c>
      <c r="AI1929" s="137">
        <f t="array" ref="AI1929">XLOOKUP(E1929,'Đơn giá'!A:A,'Đơn giá'!D:D)</f>
        <v>17500</v>
      </c>
      <c r="AJ1929" s="138">
        <f t="shared" si="12"/>
        <v>2625</v>
      </c>
      <c r="AK1929" s="138">
        <f t="shared" si="13"/>
        <v>2625</v>
      </c>
      <c r="AL1929" s="138">
        <f t="shared" si="14"/>
        <v>0</v>
      </c>
      <c r="AM1929" s="138">
        <f t="shared" si="15"/>
        <v>0</v>
      </c>
      <c r="AN1929" s="138">
        <f t="shared" si="16"/>
        <v>0</v>
      </c>
      <c r="AO1929" s="139" t="str">
        <f t="array" ref="AO1929">XLOOKUP($D:$D,'DS ST'!$J:$J,'DS ST'!K:K)</f>
        <v>SC002196 - Phạm Hữu Chương</v>
      </c>
      <c r="AP1929" s="139" t="str">
        <f t="array" ref="AP1929">XLOOKUP($D:$D,'DS ST'!$J:$J,'DS ST'!L:L)</f>
        <v>Nguyễn Thị Cà</v>
      </c>
      <c r="AQ1929" s="139" t="str">
        <f t="array" ref="AQ1929">XLOOKUP($D:$D,'DS ST'!$J:$J,'DS ST'!M:M)</f>
        <v>HCM 020</v>
      </c>
      <c r="AR1929" s="140"/>
      <c r="AS1929" s="140"/>
      <c r="AT1929" s="135" t="str">
        <f t="array" ref="AT1929">xlookup($E:$E,'CLV2'!$A:$A,'CLV2'!$F:$F)</f>
        <v>3.LOCAL FRUITS</v>
      </c>
      <c r="AU1929" s="135" t="str">
        <f t="array" ref="AU1929">xlookup($E:$E,'CLV2'!$A:$A,'CLV2'!$G:$G)</f>
        <v>4.Chuối</v>
      </c>
      <c r="AV1929" s="142"/>
      <c r="AW1929" s="143"/>
      <c r="AX1929" s="144"/>
    </row>
    <row r="1930" ht="22.5" customHeight="1">
      <c r="A1930" s="113"/>
      <c r="B1930" s="114">
        <v>46237.0</v>
      </c>
      <c r="C1930" s="115" t="s">
        <v>1075</v>
      </c>
      <c r="D1930" s="116" t="str">
        <f>VLOOKUP(C1930,'DS ST'!A:B,2,0)</f>
        <v>NTD</v>
      </c>
      <c r="E1930" s="117">
        <v>1101366.0</v>
      </c>
      <c r="F1930" s="115" t="s">
        <v>1804</v>
      </c>
      <c r="G1930" s="115" t="s">
        <v>104</v>
      </c>
      <c r="H1930" s="118">
        <v>4.0</v>
      </c>
      <c r="I1930" s="118">
        <v>3.85</v>
      </c>
      <c r="J1930" s="119">
        <f t="shared" si="4"/>
        <v>0.15</v>
      </c>
      <c r="K1930" s="115" t="s">
        <v>6316</v>
      </c>
      <c r="L1930" s="121" t="str">
        <f t="shared" si="5"/>
        <v>PT16083871101366</v>
      </c>
      <c r="M1930" s="219" t="s">
        <v>6317</v>
      </c>
      <c r="N1930" s="122">
        <v>0.1499999999999999</v>
      </c>
      <c r="O1930" s="122"/>
      <c r="P1930" s="119">
        <f t="shared" si="6"/>
        <v>0</v>
      </c>
      <c r="Q1930" s="124"/>
      <c r="R1930" s="124"/>
      <c r="S1930" s="124"/>
      <c r="T1930" s="125"/>
      <c r="U1930" s="126" t="s">
        <v>697</v>
      </c>
      <c r="V1930" s="127" t="s">
        <v>492</v>
      </c>
      <c r="W1930" s="129" t="str">
        <f t="shared" si="7"/>
        <v>Hao hụt</v>
      </c>
      <c r="X1930" s="129" t="str">
        <f t="shared" si="73"/>
        <v/>
      </c>
      <c r="Y1930" s="154" t="s">
        <v>499</v>
      </c>
      <c r="Z1930" s="131" t="s">
        <v>3828</v>
      </c>
      <c r="AA1930" s="124"/>
      <c r="AB1930" s="132"/>
      <c r="AC1930" s="133"/>
      <c r="AD1930" s="134"/>
      <c r="AE1930" s="133"/>
      <c r="AF1930" s="135" t="str">
        <f t="array" ref="AF1930">xlookup($E:$E,'CLV2'!$A:$A,'CLV2'!E:E)</f>
        <v>2.VEGETABLES</v>
      </c>
      <c r="AG1930" s="135" t="str">
        <f t="shared" si="10"/>
        <v>KG</v>
      </c>
      <c r="AH1930" s="136">
        <f t="shared" si="11"/>
        <v>0.0375</v>
      </c>
      <c r="AI1930" s="137">
        <f t="array" ref="AI1930">XLOOKUP(E1930,'Đơn giá'!A:A,'Đơn giá'!D:D)</f>
        <v>55000</v>
      </c>
      <c r="AJ1930" s="138">
        <f t="shared" si="12"/>
        <v>8250</v>
      </c>
      <c r="AK1930" s="138">
        <f t="shared" si="13"/>
        <v>8250</v>
      </c>
      <c r="AL1930" s="138">
        <f t="shared" si="14"/>
        <v>0</v>
      </c>
      <c r="AM1930" s="138">
        <f t="shared" si="15"/>
        <v>0</v>
      </c>
      <c r="AN1930" s="138">
        <f t="shared" si="16"/>
        <v>0</v>
      </c>
      <c r="AO1930" s="139" t="str">
        <f t="array" ref="AO1930">XLOOKUP($D:$D,'DS ST'!$J:$J,'DS ST'!K:K)</f>
        <v>SC002196 - Phạm Hữu Chương</v>
      </c>
      <c r="AP1930" s="139" t="str">
        <f t="array" ref="AP1930">XLOOKUP($D:$D,'DS ST'!$J:$J,'DS ST'!L:L)</f>
        <v>Nguyễn Thị Cà</v>
      </c>
      <c r="AQ1930" s="139" t="str">
        <f t="array" ref="AQ1930">XLOOKUP($D:$D,'DS ST'!$J:$J,'DS ST'!M:M)</f>
        <v>HCM 020</v>
      </c>
      <c r="AR1930" s="140"/>
      <c r="AS1930" s="140"/>
      <c r="AT1930" s="135" t="str">
        <f t="array" ref="AT1930">xlookup($E:$E,'CLV2'!$A:$A,'CLV2'!$F:$F)</f>
        <v>3.LEAFY VEGGIES</v>
      </c>
      <c r="AU1930" s="135" t="str">
        <f t="array" ref="AU1930">xlookup($E:$E,'CLV2'!$A:$A,'CLV2'!$G:$G)</f>
        <v>4.Rau Ăn Bông</v>
      </c>
      <c r="AV1930" s="142"/>
      <c r="AW1930" s="143"/>
      <c r="AX1930" s="144"/>
    </row>
    <row r="1931" ht="22.5" customHeight="1">
      <c r="A1931" s="113"/>
      <c r="B1931" s="114">
        <v>46237.0</v>
      </c>
      <c r="C1931" s="115" t="s">
        <v>1075</v>
      </c>
      <c r="D1931" s="116" t="str">
        <f>VLOOKUP(C1931,'DS ST'!A:B,2,0)</f>
        <v>NTD</v>
      </c>
      <c r="E1931" s="117">
        <v>1101592.0</v>
      </c>
      <c r="F1931" s="115" t="s">
        <v>1161</v>
      </c>
      <c r="G1931" s="115" t="s">
        <v>104</v>
      </c>
      <c r="H1931" s="118">
        <v>10.0</v>
      </c>
      <c r="I1931" s="118">
        <v>9.85</v>
      </c>
      <c r="J1931" s="119">
        <f t="shared" si="4"/>
        <v>0.15</v>
      </c>
      <c r="K1931" s="115" t="s">
        <v>6316</v>
      </c>
      <c r="L1931" s="121" t="str">
        <f t="shared" si="5"/>
        <v>PT16083871101592</v>
      </c>
      <c r="M1931" s="219" t="s">
        <v>6317</v>
      </c>
      <c r="N1931" s="122">
        <v>0.15000000000000036</v>
      </c>
      <c r="O1931" s="122"/>
      <c r="P1931" s="119">
        <f t="shared" si="6"/>
        <v>0</v>
      </c>
      <c r="Q1931" s="124"/>
      <c r="R1931" s="124"/>
      <c r="S1931" s="124"/>
      <c r="T1931" s="125"/>
      <c r="U1931" s="126" t="s">
        <v>697</v>
      </c>
      <c r="V1931" s="127" t="s">
        <v>492</v>
      </c>
      <c r="W1931" s="129" t="str">
        <f t="shared" si="7"/>
        <v>Hao hụt</v>
      </c>
      <c r="X1931" s="129" t="str">
        <f t="shared" si="73"/>
        <v/>
      </c>
      <c r="Y1931" s="154" t="s">
        <v>499</v>
      </c>
      <c r="Z1931" s="131" t="s">
        <v>3828</v>
      </c>
      <c r="AA1931" s="124"/>
      <c r="AB1931" s="132"/>
      <c r="AC1931" s="133"/>
      <c r="AD1931" s="134"/>
      <c r="AE1931" s="133"/>
      <c r="AF1931" s="135" t="str">
        <f t="array" ref="AF1931">xlookup($E:$E,'CLV2'!$A:$A,'CLV2'!E:E)</f>
        <v>2.FRUITS</v>
      </c>
      <c r="AG1931" s="135" t="str">
        <f t="shared" si="10"/>
        <v>KG</v>
      </c>
      <c r="AH1931" s="136">
        <f t="shared" si="11"/>
        <v>0.015</v>
      </c>
      <c r="AI1931" s="137">
        <f t="array" ref="AI1931">XLOOKUP(E1931,'Đơn giá'!A:A,'Đơn giá'!D:D)</f>
        <v>73000</v>
      </c>
      <c r="AJ1931" s="138">
        <f t="shared" si="12"/>
        <v>10950</v>
      </c>
      <c r="AK1931" s="138">
        <f t="shared" si="13"/>
        <v>10950</v>
      </c>
      <c r="AL1931" s="138">
        <f t="shared" si="14"/>
        <v>0</v>
      </c>
      <c r="AM1931" s="138">
        <f t="shared" si="15"/>
        <v>0</v>
      </c>
      <c r="AN1931" s="138">
        <f t="shared" si="16"/>
        <v>0</v>
      </c>
      <c r="AO1931" s="139" t="str">
        <f t="array" ref="AO1931">XLOOKUP($D:$D,'DS ST'!$J:$J,'DS ST'!K:K)</f>
        <v>SC002196 - Phạm Hữu Chương</v>
      </c>
      <c r="AP1931" s="139" t="str">
        <f t="array" ref="AP1931">XLOOKUP($D:$D,'DS ST'!$J:$J,'DS ST'!L:L)</f>
        <v>Nguyễn Thị Cà</v>
      </c>
      <c r="AQ1931" s="139" t="str">
        <f t="array" ref="AQ1931">XLOOKUP($D:$D,'DS ST'!$J:$J,'DS ST'!M:M)</f>
        <v>HCM 020</v>
      </c>
      <c r="AR1931" s="140"/>
      <c r="AS1931" s="140"/>
      <c r="AT1931" s="135" t="str">
        <f t="array" ref="AT1931">xlookup($E:$E,'CLV2'!$A:$A,'CLV2'!$F:$F)</f>
        <v>3.LOCAL FRUITS</v>
      </c>
      <c r="AU1931" s="135" t="str">
        <f t="array" ref="AU1931">xlookup($E:$E,'CLV2'!$A:$A,'CLV2'!$G:$G)</f>
        <v>4.Sầu Riêng</v>
      </c>
      <c r="AV1931" s="142"/>
      <c r="AW1931" s="143"/>
      <c r="AX1931" s="144"/>
    </row>
    <row r="1932" ht="22.5" customHeight="1">
      <c r="A1932" s="113"/>
      <c r="B1932" s="114">
        <v>46237.0</v>
      </c>
      <c r="C1932" s="115" t="s">
        <v>1084</v>
      </c>
      <c r="D1932" s="116" t="str">
        <f>VLOOKUP(C1932,'DS ST'!A:B,2,0)</f>
        <v>NTO</v>
      </c>
      <c r="E1932" s="117">
        <v>10463.0</v>
      </c>
      <c r="F1932" s="115" t="s">
        <v>321</v>
      </c>
      <c r="G1932" s="115" t="s">
        <v>275</v>
      </c>
      <c r="H1932" s="118">
        <v>10.0</v>
      </c>
      <c r="I1932" s="118">
        <v>9.0</v>
      </c>
      <c r="J1932" s="119">
        <f t="shared" si="4"/>
        <v>1</v>
      </c>
      <c r="K1932" s="115" t="s">
        <v>6318</v>
      </c>
      <c r="L1932" s="121" t="str">
        <f t="shared" si="5"/>
        <v>PT160838610463</v>
      </c>
      <c r="M1932" s="219" t="s">
        <v>6319</v>
      </c>
      <c r="N1932" s="122"/>
      <c r="O1932" s="122"/>
      <c r="P1932" s="119">
        <f t="shared" si="6"/>
        <v>1</v>
      </c>
      <c r="Q1932" s="124"/>
      <c r="R1932" s="124"/>
      <c r="S1932" s="124"/>
      <c r="T1932" s="125"/>
      <c r="U1932" s="126" t="s">
        <v>697</v>
      </c>
      <c r="V1932" s="127" t="s">
        <v>1500</v>
      </c>
      <c r="W1932" s="129" t="str">
        <f t="shared" si="7"/>
        <v/>
      </c>
      <c r="X1932" s="129" t="str">
        <f t="shared" si="73"/>
        <v/>
      </c>
      <c r="Y1932" s="130" t="str">
        <f t="shared" ref="Y1932:Y1933" si="121">IF(N(P1932)&lt;=0,"",IF(OR(T1932="Hình KDB",T1932="Hình tele",ISNUMBER(SEARCH("Hình KDB",T1932)),ISNUMBER(SEARCH("Hình tele",T1932)),ISNUMBER(SEARCH("sai code",T1932)),ISNUMBER(SEARCH("Thiếu kiện",U1932))),"Kho rau",IF(AND(T1932&lt;&gt;"Hình KDB",T1932&lt;&gt;"Hình tele"),"Chưa xác định",IF(N(O1932)&gt;0,IF(OR(T1932="Hình KDB",T1932="Hình tele",ISNUMBER(SEARCH("Hình KDB",T1932)),ISNUMBER(SEARCH("Hình tele",T1932)),ISNUMBER(SEARCH("sai code",T1932)),ISNUMBER(SEARCH("Thiếu kiện",U1932))),"Kho rau","Chưa xác định"),IF(OR(T1932="Hình KDB",T1932="Hình tele",ISNUMBER(SEARCH("Hình KDB",T1932)),ISNUMBER(SEARCH("Hình tele",T1932)),ISNUMBER(SEARCH("sai code",T1932)),ISNUMBER(SEARCH("Thiếu kiện",U1932))),"Kho rau",IF(V1932="Chưa xác định","Chưa xác định",IF(OR(V1932="DC giao thiếu",V1932="TX giao thiếu kiện",V1932="Hàng không đạt CL"),"Kho rau","")))))))</f>
        <v>Chưa xác định</v>
      </c>
      <c r="Z1932" s="131" t="s">
        <v>3828</v>
      </c>
      <c r="AA1932" s="124"/>
      <c r="AB1932" s="132"/>
      <c r="AC1932" s="133"/>
      <c r="AD1932" s="134"/>
      <c r="AE1932" s="133"/>
      <c r="AF1932" s="135" t="str">
        <f t="array" ref="AF1932">xlookup($E:$E,'CLV2'!$A:$A,'CLV2'!E:E)</f>
        <v>2.VEGETABLES</v>
      </c>
      <c r="AG1932" s="135" t="str">
        <f t="shared" si="10"/>
        <v>Pack</v>
      </c>
      <c r="AH1932" s="136">
        <f t="shared" si="11"/>
        <v>0.1</v>
      </c>
      <c r="AI1932" s="137">
        <f t="array" ref="AI1932">XLOOKUP(E1932,'Đơn giá'!A:A,'Đơn giá'!D:D)</f>
        <v>10000</v>
      </c>
      <c r="AJ1932" s="138">
        <f t="shared" si="12"/>
        <v>10000</v>
      </c>
      <c r="AK1932" s="138">
        <f t="shared" si="13"/>
        <v>0</v>
      </c>
      <c r="AL1932" s="138">
        <f t="shared" si="14"/>
        <v>0</v>
      </c>
      <c r="AM1932" s="138">
        <f t="shared" si="15"/>
        <v>0</v>
      </c>
      <c r="AN1932" s="138">
        <f t="shared" si="16"/>
        <v>10000</v>
      </c>
      <c r="AO1932" s="139" t="str">
        <f t="array" ref="AO1932">XLOOKUP($D:$D,'DS ST'!$J:$J,'DS ST'!K:K)</f>
        <v>SC006139 - Võ Minh Đạt</v>
      </c>
      <c r="AP1932" s="139" t="str">
        <f t="array" ref="AP1932">XLOOKUP($D:$D,'DS ST'!$J:$J,'DS ST'!L:L)</f>
        <v>Nguyễn Thị Cà</v>
      </c>
      <c r="AQ1932" s="139" t="str">
        <f t="array" ref="AQ1932">XLOOKUP($D:$D,'DS ST'!$J:$J,'DS ST'!M:M)</f>
        <v>HCM 018</v>
      </c>
      <c r="AR1932" s="140"/>
      <c r="AS1932" s="140"/>
      <c r="AT1932" s="135" t="str">
        <f t="array" ref="AT1932">xlookup($E:$E,'CLV2'!$A:$A,'CLV2'!$F:$F)</f>
        <v>3.LETTUCE, SNACKABLES</v>
      </c>
      <c r="AU1932" s="135" t="str">
        <f t="array" ref="AU1932">xlookup($E:$E,'CLV2'!$A:$A,'CLV2'!$G:$G)</f>
        <v>4.Cà Chua, Dưa Leo, Ớt Ngọt</v>
      </c>
      <c r="AV1932" s="142"/>
      <c r="AW1932" s="143"/>
      <c r="AX1932" s="144"/>
    </row>
    <row r="1933" ht="22.5" customHeight="1">
      <c r="A1933" s="113"/>
      <c r="B1933" s="114">
        <v>46237.0</v>
      </c>
      <c r="C1933" s="115" t="s">
        <v>1084</v>
      </c>
      <c r="D1933" s="116" t="str">
        <f>VLOOKUP(C1933,'DS ST'!A:B,2,0)</f>
        <v>NTO</v>
      </c>
      <c r="E1933" s="117">
        <v>11093.0</v>
      </c>
      <c r="F1933" s="115" t="s">
        <v>5588</v>
      </c>
      <c r="G1933" s="115" t="s">
        <v>275</v>
      </c>
      <c r="H1933" s="118">
        <v>15.0</v>
      </c>
      <c r="I1933" s="118">
        <v>10.0</v>
      </c>
      <c r="J1933" s="119">
        <f t="shared" si="4"/>
        <v>5</v>
      </c>
      <c r="K1933" s="115" t="s">
        <v>6318</v>
      </c>
      <c r="L1933" s="121" t="str">
        <f t="shared" si="5"/>
        <v>PT160838611093</v>
      </c>
      <c r="M1933" s="219" t="s">
        <v>6319</v>
      </c>
      <c r="N1933" s="122"/>
      <c r="O1933" s="122"/>
      <c r="P1933" s="119">
        <f t="shared" si="6"/>
        <v>5</v>
      </c>
      <c r="Q1933" s="124"/>
      <c r="R1933" s="124"/>
      <c r="S1933" s="124"/>
      <c r="T1933" s="125"/>
      <c r="U1933" s="126" t="s">
        <v>697</v>
      </c>
      <c r="V1933" s="127" t="s">
        <v>1500</v>
      </c>
      <c r="W1933" s="129" t="str">
        <f t="shared" si="7"/>
        <v/>
      </c>
      <c r="X1933" s="129" t="str">
        <f t="shared" si="73"/>
        <v/>
      </c>
      <c r="Y1933" s="130" t="str">
        <f t="shared" si="121"/>
        <v>Chưa xác định</v>
      </c>
      <c r="Z1933" s="131" t="s">
        <v>3828</v>
      </c>
      <c r="AA1933" s="124"/>
      <c r="AB1933" s="132"/>
      <c r="AC1933" s="133"/>
      <c r="AD1933" s="134"/>
      <c r="AE1933" s="133"/>
      <c r="AF1933" s="135" t="str">
        <f t="array" ref="AF1933">xlookup($E:$E,'CLV2'!$A:$A,'CLV2'!E:E)</f>
        <v>2.VEGETABLES</v>
      </c>
      <c r="AG1933" s="135" t="str">
        <f t="shared" si="10"/>
        <v>Pack</v>
      </c>
      <c r="AH1933" s="136">
        <f t="shared" si="11"/>
        <v>0.3333333333</v>
      </c>
      <c r="AI1933" s="137">
        <f t="array" ref="AI1933">XLOOKUP(E1933,'Đơn giá'!A:A,'Đơn giá'!D:D)</f>
        <v>19500</v>
      </c>
      <c r="AJ1933" s="138">
        <f t="shared" si="12"/>
        <v>97500</v>
      </c>
      <c r="AK1933" s="138">
        <f t="shared" si="13"/>
        <v>0</v>
      </c>
      <c r="AL1933" s="138">
        <f t="shared" si="14"/>
        <v>0</v>
      </c>
      <c r="AM1933" s="138">
        <f t="shared" si="15"/>
        <v>0</v>
      </c>
      <c r="AN1933" s="138">
        <f t="shared" si="16"/>
        <v>97500</v>
      </c>
      <c r="AO1933" s="139" t="str">
        <f t="array" ref="AO1933">XLOOKUP($D:$D,'DS ST'!$J:$J,'DS ST'!K:K)</f>
        <v>SC006139 - Võ Minh Đạt</v>
      </c>
      <c r="AP1933" s="139" t="str">
        <f t="array" ref="AP1933">XLOOKUP($D:$D,'DS ST'!$J:$J,'DS ST'!L:L)</f>
        <v>Nguyễn Thị Cà</v>
      </c>
      <c r="AQ1933" s="139" t="str">
        <f t="array" ref="AQ1933">XLOOKUP($D:$D,'DS ST'!$J:$J,'DS ST'!M:M)</f>
        <v>HCM 018</v>
      </c>
      <c r="AR1933" s="140"/>
      <c r="AS1933" s="140"/>
      <c r="AT1933" s="135" t="str">
        <f t="array" ref="AT1933">xlookup($E:$E,'CLV2'!$A:$A,'CLV2'!$F:$F)</f>
        <v>3.FRUIT VEGGIES</v>
      </c>
      <c r="AU1933" s="135" t="str">
        <f t="array" ref="AU1933">xlookup($E:$E,'CLV2'!$A:$A,'CLV2'!$G:$G)</f>
        <v>4.Cà Chua, Dưa Leo, Ớt Chuông</v>
      </c>
      <c r="AV1933" s="142"/>
      <c r="AW1933" s="143"/>
      <c r="AX1933" s="144"/>
    </row>
    <row r="1934" ht="22.5" customHeight="1">
      <c r="A1934" s="113"/>
      <c r="B1934" s="114">
        <v>46237.0</v>
      </c>
      <c r="C1934" s="115" t="s">
        <v>1084</v>
      </c>
      <c r="D1934" s="116" t="str">
        <f>VLOOKUP(C1934,'DS ST'!A:B,2,0)</f>
        <v>NTO</v>
      </c>
      <c r="E1934" s="117">
        <v>1101094.0</v>
      </c>
      <c r="F1934" s="115" t="s">
        <v>1011</v>
      </c>
      <c r="G1934" s="115" t="s">
        <v>104</v>
      </c>
      <c r="H1934" s="118">
        <v>3.0</v>
      </c>
      <c r="I1934" s="118">
        <v>2.98</v>
      </c>
      <c r="J1934" s="119">
        <f t="shared" si="4"/>
        <v>0.02</v>
      </c>
      <c r="K1934" s="115" t="s">
        <v>6318</v>
      </c>
      <c r="L1934" s="121" t="str">
        <f t="shared" si="5"/>
        <v>PT16083861101094</v>
      </c>
      <c r="M1934" s="219" t="s">
        <v>6319</v>
      </c>
      <c r="N1934" s="122">
        <v>0.020000000000000018</v>
      </c>
      <c r="O1934" s="122"/>
      <c r="P1934" s="119">
        <f t="shared" si="6"/>
        <v>0</v>
      </c>
      <c r="Q1934" s="124"/>
      <c r="R1934" s="124"/>
      <c r="S1934" s="124"/>
      <c r="T1934" s="125"/>
      <c r="U1934" s="126" t="s">
        <v>697</v>
      </c>
      <c r="V1934" s="127" t="s">
        <v>492</v>
      </c>
      <c r="W1934" s="129" t="str">
        <f t="shared" si="7"/>
        <v>Hao hụt</v>
      </c>
      <c r="X1934" s="129" t="str">
        <f t="shared" si="73"/>
        <v/>
      </c>
      <c r="Y1934" s="154" t="s">
        <v>499</v>
      </c>
      <c r="Z1934" s="131" t="s">
        <v>3828</v>
      </c>
      <c r="AA1934" s="124"/>
      <c r="AB1934" s="132"/>
      <c r="AC1934" s="133"/>
      <c r="AD1934" s="134"/>
      <c r="AE1934" s="133"/>
      <c r="AF1934" s="135" t="str">
        <f t="array" ref="AF1934">xlookup($E:$E,'CLV2'!$A:$A,'CLV2'!E:E)</f>
        <v>2.FRUITS</v>
      </c>
      <c r="AG1934" s="135" t="str">
        <f t="shared" si="10"/>
        <v>KG</v>
      </c>
      <c r="AH1934" s="136">
        <f t="shared" si="11"/>
        <v>0.006666666667</v>
      </c>
      <c r="AI1934" s="137">
        <f t="array" ref="AI1934">XLOOKUP(E1934,'Đơn giá'!A:A,'Đơn giá'!D:D)</f>
        <v>37000</v>
      </c>
      <c r="AJ1934" s="138">
        <f t="shared" si="12"/>
        <v>740</v>
      </c>
      <c r="AK1934" s="138">
        <f t="shared" si="13"/>
        <v>740</v>
      </c>
      <c r="AL1934" s="138">
        <f t="shared" si="14"/>
        <v>0</v>
      </c>
      <c r="AM1934" s="138">
        <f t="shared" si="15"/>
        <v>0</v>
      </c>
      <c r="AN1934" s="138">
        <f t="shared" si="16"/>
        <v>0</v>
      </c>
      <c r="AO1934" s="139" t="str">
        <f t="array" ref="AO1934">XLOOKUP($D:$D,'DS ST'!$J:$J,'DS ST'!K:K)</f>
        <v>SC006139 - Võ Minh Đạt</v>
      </c>
      <c r="AP1934" s="139" t="str">
        <f t="array" ref="AP1934">XLOOKUP($D:$D,'DS ST'!$J:$J,'DS ST'!L:L)</f>
        <v>Nguyễn Thị Cà</v>
      </c>
      <c r="AQ1934" s="139" t="str">
        <f t="array" ref="AQ1934">XLOOKUP($D:$D,'DS ST'!$J:$J,'DS ST'!M:M)</f>
        <v>HCM 018</v>
      </c>
      <c r="AR1934" s="140"/>
      <c r="AS1934" s="140"/>
      <c r="AT1934" s="135" t="str">
        <f t="array" ref="AT1934">xlookup($E:$E,'CLV2'!$A:$A,'CLV2'!$F:$F)</f>
        <v>3.LOCAL FRUITS</v>
      </c>
      <c r="AU1934" s="135" t="str">
        <f t="array" ref="AU1934">xlookup($E:$E,'CLV2'!$A:$A,'CLV2'!$G:$G)</f>
        <v>4.Mít</v>
      </c>
      <c r="AV1934" s="142"/>
      <c r="AW1934" s="143"/>
      <c r="AX1934" s="144"/>
    </row>
    <row r="1935" ht="22.5" customHeight="1">
      <c r="A1935" s="113"/>
      <c r="B1935" s="114">
        <v>46237.0</v>
      </c>
      <c r="C1935" s="115" t="s">
        <v>1084</v>
      </c>
      <c r="D1935" s="116" t="str">
        <f>VLOOKUP(C1935,'DS ST'!A:B,2,0)</f>
        <v>NTO</v>
      </c>
      <c r="E1935" s="117">
        <v>1101302.0</v>
      </c>
      <c r="F1935" s="115" t="s">
        <v>944</v>
      </c>
      <c r="G1935" s="115" t="s">
        <v>104</v>
      </c>
      <c r="H1935" s="118">
        <v>32.0</v>
      </c>
      <c r="I1935" s="118">
        <v>31.96</v>
      </c>
      <c r="J1935" s="119">
        <f t="shared" si="4"/>
        <v>0.04</v>
      </c>
      <c r="K1935" s="115" t="s">
        <v>6318</v>
      </c>
      <c r="L1935" s="121" t="str">
        <f t="shared" si="5"/>
        <v>PT16083861101302</v>
      </c>
      <c r="M1935" s="219" t="s">
        <v>6319</v>
      </c>
      <c r="N1935" s="122">
        <v>0.03999999999999915</v>
      </c>
      <c r="O1935" s="122"/>
      <c r="P1935" s="119">
        <f t="shared" si="6"/>
        <v>0</v>
      </c>
      <c r="Q1935" s="124"/>
      <c r="R1935" s="124"/>
      <c r="S1935" s="124"/>
      <c r="T1935" s="125"/>
      <c r="U1935" s="126" t="s">
        <v>697</v>
      </c>
      <c r="V1935" s="127" t="s">
        <v>492</v>
      </c>
      <c r="W1935" s="129" t="str">
        <f t="shared" si="7"/>
        <v>Hao hụt</v>
      </c>
      <c r="X1935" s="129" t="str">
        <f t="shared" si="73"/>
        <v/>
      </c>
      <c r="Y1935" s="154" t="s">
        <v>499</v>
      </c>
      <c r="Z1935" s="131" t="s">
        <v>3828</v>
      </c>
      <c r="AA1935" s="124"/>
      <c r="AB1935" s="132"/>
      <c r="AC1935" s="133"/>
      <c r="AD1935" s="134"/>
      <c r="AE1935" s="133"/>
      <c r="AF1935" s="135" t="str">
        <f t="array" ref="AF1935">xlookup($E:$E,'CLV2'!$A:$A,'CLV2'!E:E)</f>
        <v>2.FRUITS</v>
      </c>
      <c r="AG1935" s="135" t="str">
        <f t="shared" si="10"/>
        <v>KG</v>
      </c>
      <c r="AH1935" s="136">
        <f t="shared" si="11"/>
        <v>0.00125</v>
      </c>
      <c r="AI1935" s="137">
        <f t="array" ref="AI1935">XLOOKUP(E1935,'Đơn giá'!A:A,'Đơn giá'!D:D)</f>
        <v>17500</v>
      </c>
      <c r="AJ1935" s="138">
        <f t="shared" si="12"/>
        <v>700</v>
      </c>
      <c r="AK1935" s="138">
        <f t="shared" si="13"/>
        <v>700</v>
      </c>
      <c r="AL1935" s="138">
        <f t="shared" si="14"/>
        <v>0</v>
      </c>
      <c r="AM1935" s="138">
        <f t="shared" si="15"/>
        <v>0</v>
      </c>
      <c r="AN1935" s="138">
        <f t="shared" si="16"/>
        <v>0</v>
      </c>
      <c r="AO1935" s="139" t="str">
        <f t="array" ref="AO1935">XLOOKUP($D:$D,'DS ST'!$J:$J,'DS ST'!K:K)</f>
        <v>SC006139 - Võ Minh Đạt</v>
      </c>
      <c r="AP1935" s="139" t="str">
        <f t="array" ref="AP1935">XLOOKUP($D:$D,'DS ST'!$J:$J,'DS ST'!L:L)</f>
        <v>Nguyễn Thị Cà</v>
      </c>
      <c r="AQ1935" s="139" t="str">
        <f t="array" ref="AQ1935">XLOOKUP($D:$D,'DS ST'!$J:$J,'DS ST'!M:M)</f>
        <v>HCM 018</v>
      </c>
      <c r="AR1935" s="140"/>
      <c r="AS1935" s="140"/>
      <c r="AT1935" s="135" t="str">
        <f t="array" ref="AT1935">xlookup($E:$E,'CLV2'!$A:$A,'CLV2'!$F:$F)</f>
        <v>3.LOCAL FRUITS</v>
      </c>
      <c r="AU1935" s="135" t="str">
        <f t="array" ref="AU1935">xlookup($E:$E,'CLV2'!$A:$A,'CLV2'!$G:$G)</f>
        <v>4.Chuối</v>
      </c>
      <c r="AV1935" s="142"/>
      <c r="AW1935" s="143"/>
      <c r="AX1935" s="144"/>
    </row>
    <row r="1936" ht="22.5" customHeight="1">
      <c r="A1936" s="113"/>
      <c r="B1936" s="114">
        <v>46237.0</v>
      </c>
      <c r="C1936" s="115" t="s">
        <v>1090</v>
      </c>
      <c r="D1936" s="116" t="str">
        <f>VLOOKUP(C1936,'DS ST'!A:B,2,0)</f>
        <v>NTT</v>
      </c>
      <c r="E1936" s="117">
        <v>1101062.0</v>
      </c>
      <c r="F1936" s="115" t="s">
        <v>103</v>
      </c>
      <c r="G1936" s="115" t="s">
        <v>104</v>
      </c>
      <c r="H1936" s="118">
        <v>10.0</v>
      </c>
      <c r="I1936" s="118">
        <v>9.94</v>
      </c>
      <c r="J1936" s="119">
        <f t="shared" si="4"/>
        <v>0.06</v>
      </c>
      <c r="K1936" s="115" t="s">
        <v>6320</v>
      </c>
      <c r="L1936" s="121" t="str">
        <f t="shared" si="5"/>
        <v>PT16083851101062</v>
      </c>
      <c r="M1936" s="219" t="s">
        <v>6321</v>
      </c>
      <c r="N1936" s="122">
        <v>0.0600000000000005</v>
      </c>
      <c r="O1936" s="122"/>
      <c r="P1936" s="119">
        <f t="shared" si="6"/>
        <v>0</v>
      </c>
      <c r="Q1936" s="124"/>
      <c r="R1936" s="124"/>
      <c r="S1936" s="124"/>
      <c r="T1936" s="125"/>
      <c r="U1936" s="126" t="s">
        <v>697</v>
      </c>
      <c r="V1936" s="127" t="s">
        <v>492</v>
      </c>
      <c r="W1936" s="129" t="str">
        <f t="shared" si="7"/>
        <v>Hao hụt</v>
      </c>
      <c r="X1936" s="129" t="str">
        <f t="shared" si="73"/>
        <v/>
      </c>
      <c r="Y1936" s="154" t="s">
        <v>499</v>
      </c>
      <c r="Z1936" s="131" t="s">
        <v>3828</v>
      </c>
      <c r="AA1936" s="124"/>
      <c r="AB1936" s="132"/>
      <c r="AC1936" s="133"/>
      <c r="AD1936" s="134"/>
      <c r="AE1936" s="133"/>
      <c r="AF1936" s="135" t="str">
        <f t="array" ref="AF1936">xlookup($E:$E,'CLV2'!$A:$A,'CLV2'!E:E)</f>
        <v>2.FRUITS</v>
      </c>
      <c r="AG1936" s="135" t="str">
        <f t="shared" si="10"/>
        <v>KG</v>
      </c>
      <c r="AH1936" s="136">
        <f t="shared" si="11"/>
        <v>0.006</v>
      </c>
      <c r="AI1936" s="137">
        <f t="array" ref="AI1936">XLOOKUP(E1936,'Đơn giá'!A:A,'Đơn giá'!D:D)</f>
        <v>23000</v>
      </c>
      <c r="AJ1936" s="138">
        <f t="shared" si="12"/>
        <v>1380</v>
      </c>
      <c r="AK1936" s="138">
        <f t="shared" si="13"/>
        <v>1380</v>
      </c>
      <c r="AL1936" s="138">
        <f t="shared" si="14"/>
        <v>0</v>
      </c>
      <c r="AM1936" s="138">
        <f t="shared" si="15"/>
        <v>0</v>
      </c>
      <c r="AN1936" s="138">
        <f t="shared" si="16"/>
        <v>0</v>
      </c>
      <c r="AO1936" s="139" t="str">
        <f t="array" ref="AO1936">XLOOKUP($D:$D,'DS ST'!$J:$J,'DS ST'!K:K)</f>
        <v>SC002220 - Nguyễn Thuỷ Tiên</v>
      </c>
      <c r="AP1936" s="139" t="str">
        <f t="array" ref="AP1936">XLOOKUP($D:$D,'DS ST'!$J:$J,'DS ST'!L:L)</f>
        <v>Võ Thị Huệ</v>
      </c>
      <c r="AQ1936" s="139" t="str">
        <f t="array" ref="AQ1936">XLOOKUP($D:$D,'DS ST'!$J:$J,'DS ST'!M:M)</f>
        <v>HCM 003</v>
      </c>
      <c r="AR1936" s="140"/>
      <c r="AS1936" s="140"/>
      <c r="AT1936" s="135" t="str">
        <f t="array" ref="AT1936">xlookup($E:$E,'CLV2'!$A:$A,'CLV2'!$F:$F)</f>
        <v>3.LOCAL FRUITS</v>
      </c>
      <c r="AU1936" s="135" t="str">
        <f t="array" ref="AU1936">xlookup($E:$E,'CLV2'!$A:$A,'CLV2'!$G:$G)</f>
        <v>4.Chuối</v>
      </c>
      <c r="AV1936" s="142"/>
      <c r="AW1936" s="143"/>
      <c r="AX1936" s="144"/>
    </row>
    <row r="1937" ht="22.5" customHeight="1">
      <c r="A1937" s="113"/>
      <c r="B1937" s="114">
        <v>46237.0</v>
      </c>
      <c r="C1937" s="115" t="s">
        <v>1090</v>
      </c>
      <c r="D1937" s="116" t="str">
        <f>VLOOKUP(C1937,'DS ST'!A:B,2,0)</f>
        <v>NTT</v>
      </c>
      <c r="E1937" s="117">
        <v>1101366.0</v>
      </c>
      <c r="F1937" s="115" t="s">
        <v>1804</v>
      </c>
      <c r="G1937" s="115" t="s">
        <v>104</v>
      </c>
      <c r="H1937" s="118">
        <v>4.3</v>
      </c>
      <c r="I1937" s="118">
        <v>4.22</v>
      </c>
      <c r="J1937" s="119">
        <f t="shared" si="4"/>
        <v>0.08</v>
      </c>
      <c r="K1937" s="115" t="s">
        <v>6320</v>
      </c>
      <c r="L1937" s="121" t="str">
        <f t="shared" si="5"/>
        <v>PT16083851101366</v>
      </c>
      <c r="M1937" s="219" t="s">
        <v>6321</v>
      </c>
      <c r="N1937" s="122">
        <v>0.08000000000000007</v>
      </c>
      <c r="O1937" s="122"/>
      <c r="P1937" s="119">
        <f t="shared" si="6"/>
        <v>0</v>
      </c>
      <c r="Q1937" s="124"/>
      <c r="R1937" s="124"/>
      <c r="S1937" s="124"/>
      <c r="T1937" s="125"/>
      <c r="U1937" s="126" t="s">
        <v>697</v>
      </c>
      <c r="V1937" s="127" t="s">
        <v>492</v>
      </c>
      <c r="W1937" s="129" t="str">
        <f t="shared" si="7"/>
        <v>Hao hụt</v>
      </c>
      <c r="X1937" s="129" t="str">
        <f t="shared" si="73"/>
        <v/>
      </c>
      <c r="Y1937" s="154" t="s">
        <v>499</v>
      </c>
      <c r="Z1937" s="131" t="s">
        <v>3828</v>
      </c>
      <c r="AA1937" s="124"/>
      <c r="AB1937" s="132"/>
      <c r="AC1937" s="133"/>
      <c r="AD1937" s="134"/>
      <c r="AE1937" s="133"/>
      <c r="AF1937" s="135" t="str">
        <f t="array" ref="AF1937">xlookup($E:$E,'CLV2'!$A:$A,'CLV2'!E:E)</f>
        <v>2.VEGETABLES</v>
      </c>
      <c r="AG1937" s="135" t="str">
        <f t="shared" si="10"/>
        <v>KG</v>
      </c>
      <c r="AH1937" s="136">
        <f t="shared" si="11"/>
        <v>0.01860465116</v>
      </c>
      <c r="AI1937" s="137">
        <f t="array" ref="AI1937">XLOOKUP(E1937,'Đơn giá'!A:A,'Đơn giá'!D:D)</f>
        <v>55000</v>
      </c>
      <c r="AJ1937" s="138">
        <f t="shared" si="12"/>
        <v>4400</v>
      </c>
      <c r="AK1937" s="138">
        <f t="shared" si="13"/>
        <v>4400</v>
      </c>
      <c r="AL1937" s="138">
        <f t="shared" si="14"/>
        <v>0</v>
      </c>
      <c r="AM1937" s="138">
        <f t="shared" si="15"/>
        <v>0</v>
      </c>
      <c r="AN1937" s="138">
        <f t="shared" si="16"/>
        <v>0</v>
      </c>
      <c r="AO1937" s="139" t="str">
        <f t="array" ref="AO1937">XLOOKUP($D:$D,'DS ST'!$J:$J,'DS ST'!K:K)</f>
        <v>SC002220 - Nguyễn Thuỷ Tiên</v>
      </c>
      <c r="AP1937" s="139" t="str">
        <f t="array" ref="AP1937">XLOOKUP($D:$D,'DS ST'!$J:$J,'DS ST'!L:L)</f>
        <v>Võ Thị Huệ</v>
      </c>
      <c r="AQ1937" s="139" t="str">
        <f t="array" ref="AQ1937">XLOOKUP($D:$D,'DS ST'!$J:$J,'DS ST'!M:M)</f>
        <v>HCM 003</v>
      </c>
      <c r="AR1937" s="140"/>
      <c r="AS1937" s="140"/>
      <c r="AT1937" s="135" t="str">
        <f t="array" ref="AT1937">xlookup($E:$E,'CLV2'!$A:$A,'CLV2'!$F:$F)</f>
        <v>3.LEAFY VEGGIES</v>
      </c>
      <c r="AU1937" s="135" t="str">
        <f t="array" ref="AU1937">xlookup($E:$E,'CLV2'!$A:$A,'CLV2'!$G:$G)</f>
        <v>4.Rau Ăn Bông</v>
      </c>
      <c r="AV1937" s="142"/>
      <c r="AW1937" s="143"/>
      <c r="AX1937" s="144"/>
    </row>
    <row r="1938" ht="22.5" customHeight="1">
      <c r="A1938" s="113"/>
      <c r="B1938" s="114">
        <v>46237.0</v>
      </c>
      <c r="C1938" s="115" t="s">
        <v>1090</v>
      </c>
      <c r="D1938" s="116" t="str">
        <f>VLOOKUP(C1938,'DS ST'!A:B,2,0)</f>
        <v>NTT</v>
      </c>
      <c r="E1938" s="117">
        <v>1101377.0</v>
      </c>
      <c r="F1938" s="115" t="s">
        <v>1085</v>
      </c>
      <c r="G1938" s="115" t="s">
        <v>104</v>
      </c>
      <c r="H1938" s="118">
        <v>2.1</v>
      </c>
      <c r="I1938" s="118">
        <v>2.06</v>
      </c>
      <c r="J1938" s="119">
        <f t="shared" si="4"/>
        <v>0.04</v>
      </c>
      <c r="K1938" s="115" t="s">
        <v>6320</v>
      </c>
      <c r="L1938" s="121" t="str">
        <f t="shared" si="5"/>
        <v>PT16083851101377</v>
      </c>
      <c r="M1938" s="219" t="s">
        <v>6321</v>
      </c>
      <c r="N1938" s="122">
        <v>0.040000000000000036</v>
      </c>
      <c r="O1938" s="122"/>
      <c r="P1938" s="119">
        <f t="shared" si="6"/>
        <v>0</v>
      </c>
      <c r="Q1938" s="124"/>
      <c r="R1938" s="124"/>
      <c r="S1938" s="124"/>
      <c r="T1938" s="125"/>
      <c r="U1938" s="126" t="s">
        <v>697</v>
      </c>
      <c r="V1938" s="127" t="s">
        <v>492</v>
      </c>
      <c r="W1938" s="129" t="str">
        <f t="shared" si="7"/>
        <v>Hao hụt</v>
      </c>
      <c r="X1938" s="129" t="str">
        <f t="shared" si="73"/>
        <v/>
      </c>
      <c r="Y1938" s="154" t="s">
        <v>499</v>
      </c>
      <c r="Z1938" s="131" t="s">
        <v>3828</v>
      </c>
      <c r="AA1938" s="124"/>
      <c r="AB1938" s="132"/>
      <c r="AC1938" s="133"/>
      <c r="AD1938" s="134"/>
      <c r="AE1938" s="133"/>
      <c r="AF1938" s="135" t="str">
        <f t="array" ref="AF1938">xlookup($E:$E,'CLV2'!$A:$A,'CLV2'!E:E)</f>
        <v>2.VEGETABLES</v>
      </c>
      <c r="AG1938" s="135" t="str">
        <f t="shared" si="10"/>
        <v>KG</v>
      </c>
      <c r="AH1938" s="136">
        <f t="shared" si="11"/>
        <v>0.01904761905</v>
      </c>
      <c r="AI1938" s="137">
        <f t="array" ref="AI1938">XLOOKUP(E1938,'Đơn giá'!A:A,'Đơn giá'!D:D)</f>
        <v>60000</v>
      </c>
      <c r="AJ1938" s="138">
        <f t="shared" si="12"/>
        <v>2400</v>
      </c>
      <c r="AK1938" s="138">
        <f t="shared" si="13"/>
        <v>2400</v>
      </c>
      <c r="AL1938" s="138">
        <f t="shared" si="14"/>
        <v>0</v>
      </c>
      <c r="AM1938" s="138">
        <f t="shared" si="15"/>
        <v>0</v>
      </c>
      <c r="AN1938" s="138">
        <f t="shared" si="16"/>
        <v>0</v>
      </c>
      <c r="AO1938" s="139" t="str">
        <f t="array" ref="AO1938">XLOOKUP($D:$D,'DS ST'!$J:$J,'DS ST'!K:K)</f>
        <v>SC002220 - Nguyễn Thuỷ Tiên</v>
      </c>
      <c r="AP1938" s="139" t="str">
        <f t="array" ref="AP1938">XLOOKUP($D:$D,'DS ST'!$J:$J,'DS ST'!L:L)</f>
        <v>Võ Thị Huệ</v>
      </c>
      <c r="AQ1938" s="139" t="str">
        <f t="array" ref="AQ1938">XLOOKUP($D:$D,'DS ST'!$J:$J,'DS ST'!M:M)</f>
        <v>HCM 003</v>
      </c>
      <c r="AR1938" s="140"/>
      <c r="AS1938" s="140"/>
      <c r="AT1938" s="135" t="str">
        <f t="array" ref="AT1938">xlookup($E:$E,'CLV2'!$A:$A,'CLV2'!$F:$F)</f>
        <v>3.LEAFY VEGGIES</v>
      </c>
      <c r="AU1938" s="135" t="str">
        <f t="array" ref="AU1938">xlookup($E:$E,'CLV2'!$A:$A,'CLV2'!$G:$G)</f>
        <v>4.Rau Ăn Bông</v>
      </c>
      <c r="AV1938" s="142"/>
      <c r="AW1938" s="143"/>
      <c r="AX1938" s="144"/>
    </row>
    <row r="1939" ht="22.5" customHeight="1">
      <c r="A1939" s="113"/>
      <c r="B1939" s="114">
        <v>46237.0</v>
      </c>
      <c r="C1939" s="115" t="s">
        <v>1103</v>
      </c>
      <c r="D1939" s="116" t="str">
        <f>VLOOKUP(C1939,'DS ST'!A:B,2,0)</f>
        <v>NVD</v>
      </c>
      <c r="E1939" s="117">
        <v>11020.0</v>
      </c>
      <c r="F1939" s="115" t="s">
        <v>1198</v>
      </c>
      <c r="G1939" s="115" t="s">
        <v>23</v>
      </c>
      <c r="H1939" s="118">
        <v>6.0</v>
      </c>
      <c r="I1939" s="118">
        <v>4.0</v>
      </c>
      <c r="J1939" s="119">
        <f t="shared" si="4"/>
        <v>2</v>
      </c>
      <c r="K1939" s="115" t="s">
        <v>6322</v>
      </c>
      <c r="L1939" s="121" t="str">
        <f t="shared" si="5"/>
        <v>PT160838411020</v>
      </c>
      <c r="M1939" s="219" t="s">
        <v>6323</v>
      </c>
      <c r="N1939" s="122"/>
      <c r="O1939" s="122"/>
      <c r="P1939" s="119">
        <f t="shared" si="6"/>
        <v>2</v>
      </c>
      <c r="Q1939" s="124"/>
      <c r="R1939" s="124"/>
      <c r="S1939" s="124"/>
      <c r="T1939" s="125"/>
      <c r="U1939" s="126" t="s">
        <v>697</v>
      </c>
      <c r="V1939" s="127" t="s">
        <v>1500</v>
      </c>
      <c r="W1939" s="129" t="str">
        <f t="shared" si="7"/>
        <v/>
      </c>
      <c r="X1939" s="129" t="str">
        <f t="shared" si="73"/>
        <v/>
      </c>
      <c r="Y1939" s="130" t="str">
        <f>IF(N(P1939)&lt;=0,"",IF(OR(T1939="Hình KDB",T1939="Hình tele",ISNUMBER(SEARCH("Hình KDB",T1939)),ISNUMBER(SEARCH("Hình tele",T1939)),ISNUMBER(SEARCH("sai code",T1939)),ISNUMBER(SEARCH("Thiếu kiện",U1939))),"Kho rau",IF(AND(T1939&lt;&gt;"Hình KDB",T1939&lt;&gt;"Hình tele"),"Chưa xác định",IF(N(O1939)&gt;0,IF(OR(T1939="Hình KDB",T1939="Hình tele",ISNUMBER(SEARCH("Hình KDB",T1939)),ISNUMBER(SEARCH("Hình tele",T1939)),ISNUMBER(SEARCH("sai code",T1939)),ISNUMBER(SEARCH("Thiếu kiện",U1939))),"Kho rau","Chưa xác định"),IF(OR(T1939="Hình KDB",T1939="Hình tele",ISNUMBER(SEARCH("Hình KDB",T1939)),ISNUMBER(SEARCH("Hình tele",T1939)),ISNUMBER(SEARCH("sai code",T1939)),ISNUMBER(SEARCH("Thiếu kiện",U1939))),"Kho rau",IF(V1939="Chưa xác định","Chưa xác định",IF(OR(V1939="DC giao thiếu",V1939="TX giao thiếu kiện",V1939="Hàng không đạt CL"),"Kho rau","")))))))</f>
        <v>Chưa xác định</v>
      </c>
      <c r="Z1939" s="131" t="s">
        <v>3828</v>
      </c>
      <c r="AA1939" s="124"/>
      <c r="AB1939" s="132"/>
      <c r="AC1939" s="133"/>
      <c r="AD1939" s="134"/>
      <c r="AE1939" s="133"/>
      <c r="AF1939" s="135" t="str">
        <f t="array" ref="AF1939">xlookup($E:$E,'CLV2'!$A:$A,'CLV2'!E:E)</f>
        <v>2.VEGETABLES</v>
      </c>
      <c r="AG1939" s="135" t="str">
        <f t="shared" si="10"/>
        <v>Pack</v>
      </c>
      <c r="AH1939" s="136">
        <f t="shared" si="11"/>
        <v>0.3333333333</v>
      </c>
      <c r="AI1939" s="137">
        <f t="array" ref="AI1939">XLOOKUP(E1939,'Đơn giá'!A:A,'Đơn giá'!D:D)</f>
        <v>17000</v>
      </c>
      <c r="AJ1939" s="138">
        <f t="shared" si="12"/>
        <v>34000</v>
      </c>
      <c r="AK1939" s="138">
        <f t="shared" si="13"/>
        <v>0</v>
      </c>
      <c r="AL1939" s="138">
        <f t="shared" si="14"/>
        <v>0</v>
      </c>
      <c r="AM1939" s="138">
        <f t="shared" si="15"/>
        <v>0</v>
      </c>
      <c r="AN1939" s="138">
        <f t="shared" si="16"/>
        <v>34000</v>
      </c>
      <c r="AO1939" s="139" t="str">
        <f t="array" ref="AO1939">XLOOKUP($D:$D,'DS ST'!$J:$J,'DS ST'!K:K)</f>
        <v>SC009915 - Đoàn Ngọc Thịnh</v>
      </c>
      <c r="AP1939" s="139" t="str">
        <f t="array" ref="AP1939">XLOOKUP($D:$D,'DS ST'!$J:$J,'DS ST'!L:L)</f>
        <v>Nguyễn Thị Cà</v>
      </c>
      <c r="AQ1939" s="139" t="str">
        <f t="array" ref="AQ1939">XLOOKUP($D:$D,'DS ST'!$J:$J,'DS ST'!M:M)</f>
        <v>HCM 025</v>
      </c>
      <c r="AR1939" s="140"/>
      <c r="AS1939" s="140"/>
      <c r="AT1939" s="135" t="str">
        <f t="array" ref="AT1939">xlookup($E:$E,'CLV2'!$A:$A,'CLV2'!$F:$F)</f>
        <v>3.HERBS</v>
      </c>
      <c r="AU1939" s="135" t="str">
        <f t="array" ref="AU1939">xlookup($E:$E,'CLV2'!$A:$A,'CLV2'!$G:$G)</f>
        <v>4.Chanh, Ớt</v>
      </c>
      <c r="AV1939" s="142"/>
      <c r="AW1939" s="143"/>
      <c r="AX1939" s="144"/>
    </row>
    <row r="1940" ht="22.5" customHeight="1">
      <c r="A1940" s="113"/>
      <c r="B1940" s="114">
        <v>46237.0</v>
      </c>
      <c r="C1940" s="115" t="s">
        <v>1110</v>
      </c>
      <c r="D1940" s="116" t="str">
        <f>VLOOKUP(C1940,'DS ST'!A:B,2,0)</f>
        <v>NVK</v>
      </c>
      <c r="E1940" s="117">
        <v>1101079.0</v>
      </c>
      <c r="F1940" s="115" t="s">
        <v>2047</v>
      </c>
      <c r="G1940" s="115" t="s">
        <v>104</v>
      </c>
      <c r="H1940" s="118">
        <v>6.0</v>
      </c>
      <c r="I1940" s="118">
        <v>5.8</v>
      </c>
      <c r="J1940" s="119">
        <f t="shared" si="4"/>
        <v>0.2</v>
      </c>
      <c r="K1940" s="115" t="s">
        <v>6324</v>
      </c>
      <c r="L1940" s="121" t="str">
        <f t="shared" si="5"/>
        <v>PT16083831101079</v>
      </c>
      <c r="M1940" s="219" t="s">
        <v>6325</v>
      </c>
      <c r="N1940" s="122">
        <v>0.20000000000000018</v>
      </c>
      <c r="O1940" s="122"/>
      <c r="P1940" s="119">
        <f t="shared" si="6"/>
        <v>0</v>
      </c>
      <c r="Q1940" s="124"/>
      <c r="R1940" s="124"/>
      <c r="S1940" s="124"/>
      <c r="T1940" s="125"/>
      <c r="U1940" s="126" t="s">
        <v>697</v>
      </c>
      <c r="V1940" s="127" t="s">
        <v>492</v>
      </c>
      <c r="W1940" s="129" t="str">
        <f t="shared" si="7"/>
        <v>Hao hụt</v>
      </c>
      <c r="X1940" s="129" t="str">
        <f t="shared" si="73"/>
        <v/>
      </c>
      <c r="Y1940" s="154" t="s">
        <v>499</v>
      </c>
      <c r="Z1940" s="131" t="s">
        <v>3828</v>
      </c>
      <c r="AA1940" s="124"/>
      <c r="AB1940" s="132"/>
      <c r="AC1940" s="133"/>
      <c r="AD1940" s="134"/>
      <c r="AE1940" s="133"/>
      <c r="AF1940" s="135" t="str">
        <f t="array" ref="AF1940">xlookup($E:$E,'CLV2'!$A:$A,'CLV2'!E:E)</f>
        <v>2.FRUITS</v>
      </c>
      <c r="AG1940" s="135" t="str">
        <f t="shared" si="10"/>
        <v>KG</v>
      </c>
      <c r="AH1940" s="136">
        <f t="shared" si="11"/>
        <v>0.03333333333</v>
      </c>
      <c r="AI1940" s="137">
        <f t="array" ref="AI1940">XLOOKUP(E1940,'Đơn giá'!A:A,'Đơn giá'!D:D)</f>
        <v>69416</v>
      </c>
      <c r="AJ1940" s="138">
        <f t="shared" si="12"/>
        <v>13883.2</v>
      </c>
      <c r="AK1940" s="138">
        <f t="shared" si="13"/>
        <v>13883.2</v>
      </c>
      <c r="AL1940" s="138">
        <f t="shared" si="14"/>
        <v>0</v>
      </c>
      <c r="AM1940" s="138">
        <f t="shared" si="15"/>
        <v>0</v>
      </c>
      <c r="AN1940" s="138">
        <f t="shared" si="16"/>
        <v>0</v>
      </c>
      <c r="AO1940" s="139" t="str">
        <f t="array" ref="AO1940">XLOOKUP($D:$D,'DS ST'!$J:$J,'DS ST'!K:K)</f>
        <v>SC005218 - Đặng Đăng Khoa</v>
      </c>
      <c r="AP1940" s="139" t="str">
        <f t="array" ref="AP1940">XLOOKUP($D:$D,'DS ST'!$J:$J,'DS ST'!L:L)</f>
        <v>Nguyễn Thị Cà</v>
      </c>
      <c r="AQ1940" s="139" t="str">
        <f t="array" ref="AQ1940">XLOOKUP($D:$D,'DS ST'!$J:$J,'DS ST'!M:M)</f>
        <v>HCM 036</v>
      </c>
      <c r="AR1940" s="140"/>
      <c r="AS1940" s="140"/>
      <c r="AT1940" s="135" t="str">
        <f t="array" ref="AT1940">xlookup($E:$E,'CLV2'!$A:$A,'CLV2'!$F:$F)</f>
        <v>3.LOCAL FRUITS</v>
      </c>
      <c r="AU1940" s="135" t="str">
        <f t="array" ref="AU1940">xlookup($E:$E,'CLV2'!$A:$A,'CLV2'!$G:$G)</f>
        <v>4.Bơ</v>
      </c>
      <c r="AV1940" s="142"/>
      <c r="AW1940" s="143"/>
      <c r="AX1940" s="144"/>
    </row>
    <row r="1941" ht="22.5" customHeight="1">
      <c r="A1941" s="113"/>
      <c r="B1941" s="114">
        <v>46237.0</v>
      </c>
      <c r="C1941" s="115" t="s">
        <v>1119</v>
      </c>
      <c r="D1941" s="116" t="str">
        <f>VLOOKUP(C1941,'DS ST'!A:B,2,0)</f>
        <v>NVQ</v>
      </c>
      <c r="E1941" s="117">
        <v>10463.0</v>
      </c>
      <c r="F1941" s="115" t="s">
        <v>321</v>
      </c>
      <c r="G1941" s="115" t="s">
        <v>275</v>
      </c>
      <c r="H1941" s="118">
        <v>5.0</v>
      </c>
      <c r="I1941" s="118">
        <v>4.0</v>
      </c>
      <c r="J1941" s="119">
        <f t="shared" si="4"/>
        <v>1</v>
      </c>
      <c r="K1941" s="115" t="s">
        <v>6326</v>
      </c>
      <c r="L1941" s="121" t="str">
        <f t="shared" si="5"/>
        <v>PT160838210463</v>
      </c>
      <c r="M1941" s="219" t="s">
        <v>6327</v>
      </c>
      <c r="N1941" s="122"/>
      <c r="O1941" s="122"/>
      <c r="P1941" s="119">
        <f t="shared" si="6"/>
        <v>1</v>
      </c>
      <c r="Q1941" s="124"/>
      <c r="R1941" s="124"/>
      <c r="S1941" s="124"/>
      <c r="T1941" s="125"/>
      <c r="U1941" s="126" t="s">
        <v>697</v>
      </c>
      <c r="V1941" s="127" t="s">
        <v>1500</v>
      </c>
      <c r="W1941" s="129" t="str">
        <f t="shared" si="7"/>
        <v/>
      </c>
      <c r="X1941" s="129" t="str">
        <f t="shared" si="73"/>
        <v/>
      </c>
      <c r="Y1941" s="130" t="str">
        <f t="shared" ref="Y1941:Y1943" si="122">IF(N(P1941)&lt;=0,"",IF(OR(T1941="Hình KDB",T1941="Hình tele",ISNUMBER(SEARCH("Hình KDB",T1941)),ISNUMBER(SEARCH("Hình tele",T1941)),ISNUMBER(SEARCH("sai code",T1941)),ISNUMBER(SEARCH("Thiếu kiện",U1941))),"Kho rau",IF(AND(T1941&lt;&gt;"Hình KDB",T1941&lt;&gt;"Hình tele"),"Chưa xác định",IF(N(O1941)&gt;0,IF(OR(T1941="Hình KDB",T1941="Hình tele",ISNUMBER(SEARCH("Hình KDB",T1941)),ISNUMBER(SEARCH("Hình tele",T1941)),ISNUMBER(SEARCH("sai code",T1941)),ISNUMBER(SEARCH("Thiếu kiện",U1941))),"Kho rau","Chưa xác định"),IF(OR(T1941="Hình KDB",T1941="Hình tele",ISNUMBER(SEARCH("Hình KDB",T1941)),ISNUMBER(SEARCH("Hình tele",T1941)),ISNUMBER(SEARCH("sai code",T1941)),ISNUMBER(SEARCH("Thiếu kiện",U1941))),"Kho rau",IF(V1941="Chưa xác định","Chưa xác định",IF(OR(V1941="DC giao thiếu",V1941="TX giao thiếu kiện",V1941="Hàng không đạt CL"),"Kho rau","")))))))</f>
        <v>Chưa xác định</v>
      </c>
      <c r="Z1941" s="131" t="s">
        <v>3828</v>
      </c>
      <c r="AA1941" s="124"/>
      <c r="AB1941" s="132"/>
      <c r="AC1941" s="133"/>
      <c r="AD1941" s="134"/>
      <c r="AE1941" s="133"/>
      <c r="AF1941" s="135" t="str">
        <f t="array" ref="AF1941">xlookup($E:$E,'CLV2'!$A:$A,'CLV2'!E:E)</f>
        <v>2.VEGETABLES</v>
      </c>
      <c r="AG1941" s="135" t="str">
        <f t="shared" si="10"/>
        <v>Pack</v>
      </c>
      <c r="AH1941" s="136">
        <f t="shared" si="11"/>
        <v>0.2</v>
      </c>
      <c r="AI1941" s="137">
        <f t="array" ref="AI1941">XLOOKUP(E1941,'Đơn giá'!A:A,'Đơn giá'!D:D)</f>
        <v>10000</v>
      </c>
      <c r="AJ1941" s="138">
        <f t="shared" si="12"/>
        <v>10000</v>
      </c>
      <c r="AK1941" s="138">
        <f t="shared" si="13"/>
        <v>0</v>
      </c>
      <c r="AL1941" s="138">
        <f t="shared" si="14"/>
        <v>0</v>
      </c>
      <c r="AM1941" s="138">
        <f t="shared" si="15"/>
        <v>0</v>
      </c>
      <c r="AN1941" s="138">
        <f t="shared" si="16"/>
        <v>10000</v>
      </c>
      <c r="AO1941" s="139" t="str">
        <f t="array" ref="AO1941">XLOOKUP($D:$D,'DS ST'!$J:$J,'DS ST'!K:K)</f>
        <v>SC005218 - Đặng Đăng Khoa</v>
      </c>
      <c r="AP1941" s="139" t="str">
        <f t="array" ref="AP1941">XLOOKUP($D:$D,'DS ST'!$J:$J,'DS ST'!L:L)</f>
        <v>Nguyễn Thị Cà</v>
      </c>
      <c r="AQ1941" s="139" t="str">
        <f t="array" ref="AQ1941">XLOOKUP($D:$D,'DS ST'!$J:$J,'DS ST'!M:M)</f>
        <v>HCM 036</v>
      </c>
      <c r="AR1941" s="140"/>
      <c r="AS1941" s="140"/>
      <c r="AT1941" s="135" t="str">
        <f t="array" ref="AT1941">xlookup($E:$E,'CLV2'!$A:$A,'CLV2'!$F:$F)</f>
        <v>3.LETTUCE, SNACKABLES</v>
      </c>
      <c r="AU1941" s="135" t="str">
        <f t="array" ref="AU1941">xlookup($E:$E,'CLV2'!$A:$A,'CLV2'!$G:$G)</f>
        <v>4.Cà Chua, Dưa Leo, Ớt Ngọt</v>
      </c>
      <c r="AV1941" s="142"/>
      <c r="AW1941" s="143"/>
      <c r="AX1941" s="144"/>
    </row>
    <row r="1942" ht="22.5" customHeight="1">
      <c r="A1942" s="113"/>
      <c r="B1942" s="114">
        <v>46237.0</v>
      </c>
      <c r="C1942" s="115" t="s">
        <v>1119</v>
      </c>
      <c r="D1942" s="116" t="str">
        <f>VLOOKUP(C1942,'DS ST'!A:B,2,0)</f>
        <v>NVQ</v>
      </c>
      <c r="E1942" s="117">
        <v>11364.0</v>
      </c>
      <c r="F1942" s="115" t="s">
        <v>1293</v>
      </c>
      <c r="G1942" s="115" t="s">
        <v>116</v>
      </c>
      <c r="H1942" s="118">
        <v>2.0</v>
      </c>
      <c r="I1942" s="118">
        <v>1.0</v>
      </c>
      <c r="J1942" s="119">
        <f t="shared" si="4"/>
        <v>1</v>
      </c>
      <c r="K1942" s="115" t="s">
        <v>6326</v>
      </c>
      <c r="L1942" s="121" t="str">
        <f t="shared" si="5"/>
        <v>PT160838211364</v>
      </c>
      <c r="M1942" s="219" t="s">
        <v>6327</v>
      </c>
      <c r="N1942" s="122"/>
      <c r="O1942" s="122"/>
      <c r="P1942" s="119">
        <f t="shared" si="6"/>
        <v>1</v>
      </c>
      <c r="Q1942" s="124"/>
      <c r="R1942" s="124"/>
      <c r="S1942" s="124"/>
      <c r="T1942" s="125"/>
      <c r="U1942" s="126" t="s">
        <v>697</v>
      </c>
      <c r="V1942" s="127" t="s">
        <v>1500</v>
      </c>
      <c r="W1942" s="129" t="str">
        <f t="shared" si="7"/>
        <v/>
      </c>
      <c r="X1942" s="129" t="str">
        <f t="shared" si="73"/>
        <v/>
      </c>
      <c r="Y1942" s="130" t="str">
        <f t="shared" si="122"/>
        <v>Chưa xác định</v>
      </c>
      <c r="Z1942" s="131" t="s">
        <v>3828</v>
      </c>
      <c r="AA1942" s="124"/>
      <c r="AB1942" s="132"/>
      <c r="AC1942" s="133"/>
      <c r="AD1942" s="134"/>
      <c r="AE1942" s="133"/>
      <c r="AF1942" s="135" t="str">
        <f t="array" ref="AF1942">xlookup($E:$E,'CLV2'!$A:$A,'CLV2'!E:E)</f>
        <v>2.VEGETABLES</v>
      </c>
      <c r="AG1942" s="135" t="str">
        <f t="shared" si="10"/>
        <v>Pack</v>
      </c>
      <c r="AH1942" s="136">
        <f t="shared" si="11"/>
        <v>0.5</v>
      </c>
      <c r="AI1942" s="137">
        <f t="array" ref="AI1942">XLOOKUP(E1942,'Đơn giá'!A:A,'Đơn giá'!D:D)</f>
        <v>20000</v>
      </c>
      <c r="AJ1942" s="138">
        <f t="shared" si="12"/>
        <v>20000</v>
      </c>
      <c r="AK1942" s="138">
        <f t="shared" si="13"/>
        <v>0</v>
      </c>
      <c r="AL1942" s="138">
        <f t="shared" si="14"/>
        <v>0</v>
      </c>
      <c r="AM1942" s="138">
        <f t="shared" si="15"/>
        <v>0</v>
      </c>
      <c r="AN1942" s="138">
        <f t="shared" si="16"/>
        <v>20000</v>
      </c>
      <c r="AO1942" s="139" t="str">
        <f t="array" ref="AO1942">XLOOKUP($D:$D,'DS ST'!$J:$J,'DS ST'!K:K)</f>
        <v>SC005218 - Đặng Đăng Khoa</v>
      </c>
      <c r="AP1942" s="139" t="str">
        <f t="array" ref="AP1942">XLOOKUP($D:$D,'DS ST'!$J:$J,'DS ST'!L:L)</f>
        <v>Nguyễn Thị Cà</v>
      </c>
      <c r="AQ1942" s="139" t="str">
        <f t="array" ref="AQ1942">XLOOKUP($D:$D,'DS ST'!$J:$J,'DS ST'!M:M)</f>
        <v>HCM 036</v>
      </c>
      <c r="AR1942" s="140"/>
      <c r="AS1942" s="140"/>
      <c r="AT1942" s="135" t="str">
        <f t="array" ref="AT1942">xlookup($E:$E,'CLV2'!$A:$A,'CLV2'!$F:$F)</f>
        <v>3.FRUIT VEGGIES</v>
      </c>
      <c r="AU1942" s="135" t="str">
        <f t="array" ref="AU1942">xlookup($E:$E,'CLV2'!$A:$A,'CLV2'!$G:$G)</f>
        <v>4.Bắp, Đậu</v>
      </c>
      <c r="AV1942" s="142"/>
      <c r="AW1942" s="143"/>
      <c r="AX1942" s="144"/>
    </row>
    <row r="1943" ht="22.5" customHeight="1">
      <c r="A1943" s="113"/>
      <c r="B1943" s="114">
        <v>46237.0</v>
      </c>
      <c r="C1943" s="115" t="s">
        <v>1119</v>
      </c>
      <c r="D1943" s="116" t="str">
        <f>VLOOKUP(C1943,'DS ST'!A:B,2,0)</f>
        <v>NVQ</v>
      </c>
      <c r="E1943" s="117">
        <v>11766.0</v>
      </c>
      <c r="F1943" s="115" t="s">
        <v>2828</v>
      </c>
      <c r="G1943" s="115" t="s">
        <v>29</v>
      </c>
      <c r="H1943" s="118">
        <v>2.0</v>
      </c>
      <c r="I1943" s="118">
        <v>1.0</v>
      </c>
      <c r="J1943" s="119">
        <f t="shared" si="4"/>
        <v>1</v>
      </c>
      <c r="K1943" s="115" t="s">
        <v>6326</v>
      </c>
      <c r="L1943" s="121" t="str">
        <f t="shared" si="5"/>
        <v>PT160838211766</v>
      </c>
      <c r="M1943" s="219" t="s">
        <v>6327</v>
      </c>
      <c r="N1943" s="122"/>
      <c r="O1943" s="122"/>
      <c r="P1943" s="119">
        <f t="shared" si="6"/>
        <v>1</v>
      </c>
      <c r="Q1943" s="124"/>
      <c r="R1943" s="124"/>
      <c r="S1943" s="124"/>
      <c r="T1943" s="125"/>
      <c r="U1943" s="126" t="s">
        <v>697</v>
      </c>
      <c r="V1943" s="127" t="s">
        <v>1500</v>
      </c>
      <c r="W1943" s="129" t="str">
        <f t="shared" si="7"/>
        <v/>
      </c>
      <c r="X1943" s="129" t="str">
        <f t="shared" si="73"/>
        <v/>
      </c>
      <c r="Y1943" s="130" t="str">
        <f t="shared" si="122"/>
        <v>Chưa xác định</v>
      </c>
      <c r="Z1943" s="131" t="s">
        <v>3828</v>
      </c>
      <c r="AA1943" s="124"/>
      <c r="AB1943" s="132"/>
      <c r="AC1943" s="133"/>
      <c r="AD1943" s="134"/>
      <c r="AE1943" s="133"/>
      <c r="AF1943" s="135" t="str">
        <f t="array" ref="AF1943">xlookup($E:$E,'CLV2'!$A:$A,'CLV2'!E:E)</f>
        <v>2.VEGETABLES</v>
      </c>
      <c r="AG1943" s="135" t="str">
        <f t="shared" si="10"/>
        <v>Pack</v>
      </c>
      <c r="AH1943" s="136">
        <f t="shared" si="11"/>
        <v>0.5</v>
      </c>
      <c r="AI1943" s="137">
        <f t="array" ref="AI1943">XLOOKUP(E1943,'Đơn giá'!A:A,'Đơn giá'!D:D)</f>
        <v>11000</v>
      </c>
      <c r="AJ1943" s="138">
        <f t="shared" si="12"/>
        <v>11000</v>
      </c>
      <c r="AK1943" s="138">
        <f t="shared" si="13"/>
        <v>0</v>
      </c>
      <c r="AL1943" s="138">
        <f t="shared" si="14"/>
        <v>0</v>
      </c>
      <c r="AM1943" s="138">
        <f t="shared" si="15"/>
        <v>0</v>
      </c>
      <c r="AN1943" s="138">
        <f t="shared" si="16"/>
        <v>11000</v>
      </c>
      <c r="AO1943" s="139" t="str">
        <f t="array" ref="AO1943">XLOOKUP($D:$D,'DS ST'!$J:$J,'DS ST'!K:K)</f>
        <v>SC005218 - Đặng Đăng Khoa</v>
      </c>
      <c r="AP1943" s="139" t="str">
        <f t="array" ref="AP1943">XLOOKUP($D:$D,'DS ST'!$J:$J,'DS ST'!L:L)</f>
        <v>Nguyễn Thị Cà</v>
      </c>
      <c r="AQ1943" s="139" t="str">
        <f t="array" ref="AQ1943">XLOOKUP($D:$D,'DS ST'!$J:$J,'DS ST'!M:M)</f>
        <v>HCM 036</v>
      </c>
      <c r="AR1943" s="140"/>
      <c r="AS1943" s="140"/>
      <c r="AT1943" s="135" t="str">
        <f t="array" ref="AT1943">xlookup($E:$E,'CLV2'!$A:$A,'CLV2'!$F:$F)</f>
        <v>3.LEAFY VEGGIES</v>
      </c>
      <c r="AU1943" s="135" t="str">
        <f t="array" ref="AU1943">xlookup($E:$E,'CLV2'!$A:$A,'CLV2'!$G:$G)</f>
        <v>4.Rau Ăn Thân, Lá Khác</v>
      </c>
      <c r="AV1943" s="142"/>
      <c r="AW1943" s="143"/>
      <c r="AX1943" s="144"/>
    </row>
    <row r="1944" ht="22.5" customHeight="1">
      <c r="A1944" s="113"/>
      <c r="B1944" s="114">
        <v>46237.0</v>
      </c>
      <c r="C1944" s="115" t="s">
        <v>1119</v>
      </c>
      <c r="D1944" s="116" t="str">
        <f>VLOOKUP(C1944,'DS ST'!A:B,2,0)</f>
        <v>NVQ</v>
      </c>
      <c r="E1944" s="117">
        <v>1101366.0</v>
      </c>
      <c r="F1944" s="115" t="s">
        <v>1804</v>
      </c>
      <c r="G1944" s="115" t="s">
        <v>104</v>
      </c>
      <c r="H1944" s="118">
        <v>8.4</v>
      </c>
      <c r="I1944" s="118">
        <v>8.325</v>
      </c>
      <c r="J1944" s="119">
        <f t="shared" si="4"/>
        <v>0.075</v>
      </c>
      <c r="K1944" s="115" t="s">
        <v>6326</v>
      </c>
      <c r="L1944" s="121" t="str">
        <f t="shared" si="5"/>
        <v>PT16083821101366</v>
      </c>
      <c r="M1944" s="219" t="s">
        <v>6327</v>
      </c>
      <c r="N1944" s="122">
        <v>0.07500000000000107</v>
      </c>
      <c r="O1944" s="122"/>
      <c r="P1944" s="119">
        <f t="shared" si="6"/>
        <v>0</v>
      </c>
      <c r="Q1944" s="124"/>
      <c r="R1944" s="124"/>
      <c r="S1944" s="124"/>
      <c r="T1944" s="125"/>
      <c r="U1944" s="126" t="s">
        <v>697</v>
      </c>
      <c r="V1944" s="127" t="s">
        <v>492</v>
      </c>
      <c r="W1944" s="129" t="str">
        <f t="shared" si="7"/>
        <v>Hao hụt</v>
      </c>
      <c r="X1944" s="129" t="str">
        <f t="shared" si="73"/>
        <v/>
      </c>
      <c r="Y1944" s="154" t="s">
        <v>499</v>
      </c>
      <c r="Z1944" s="131" t="s">
        <v>3828</v>
      </c>
      <c r="AA1944" s="124"/>
      <c r="AB1944" s="132"/>
      <c r="AC1944" s="133"/>
      <c r="AD1944" s="134"/>
      <c r="AE1944" s="133"/>
      <c r="AF1944" s="135" t="str">
        <f t="array" ref="AF1944">xlookup($E:$E,'CLV2'!$A:$A,'CLV2'!E:E)</f>
        <v>2.VEGETABLES</v>
      </c>
      <c r="AG1944" s="135" t="str">
        <f t="shared" si="10"/>
        <v>KG</v>
      </c>
      <c r="AH1944" s="136">
        <f t="shared" si="11"/>
        <v>0.008928571429</v>
      </c>
      <c r="AI1944" s="137">
        <f t="array" ref="AI1944">XLOOKUP(E1944,'Đơn giá'!A:A,'Đơn giá'!D:D)</f>
        <v>55000</v>
      </c>
      <c r="AJ1944" s="138">
        <f t="shared" si="12"/>
        <v>4125</v>
      </c>
      <c r="AK1944" s="138">
        <f t="shared" si="13"/>
        <v>4125</v>
      </c>
      <c r="AL1944" s="138">
        <f t="shared" si="14"/>
        <v>0</v>
      </c>
      <c r="AM1944" s="138">
        <f t="shared" si="15"/>
        <v>0</v>
      </c>
      <c r="AN1944" s="138">
        <f t="shared" si="16"/>
        <v>0</v>
      </c>
      <c r="AO1944" s="139" t="str">
        <f t="array" ref="AO1944">XLOOKUP($D:$D,'DS ST'!$J:$J,'DS ST'!K:K)</f>
        <v>SC005218 - Đặng Đăng Khoa</v>
      </c>
      <c r="AP1944" s="139" t="str">
        <f t="array" ref="AP1944">XLOOKUP($D:$D,'DS ST'!$J:$J,'DS ST'!L:L)</f>
        <v>Nguyễn Thị Cà</v>
      </c>
      <c r="AQ1944" s="139" t="str">
        <f t="array" ref="AQ1944">XLOOKUP($D:$D,'DS ST'!$J:$J,'DS ST'!M:M)</f>
        <v>HCM 036</v>
      </c>
      <c r="AR1944" s="140"/>
      <c r="AS1944" s="140"/>
      <c r="AT1944" s="135" t="str">
        <f t="array" ref="AT1944">xlookup($E:$E,'CLV2'!$A:$A,'CLV2'!$F:$F)</f>
        <v>3.LEAFY VEGGIES</v>
      </c>
      <c r="AU1944" s="135" t="str">
        <f t="array" ref="AU1944">xlookup($E:$E,'CLV2'!$A:$A,'CLV2'!$G:$G)</f>
        <v>4.Rau Ăn Bông</v>
      </c>
      <c r="AV1944" s="142"/>
      <c r="AW1944" s="143"/>
      <c r="AX1944" s="144"/>
    </row>
    <row r="1945" ht="22.5" customHeight="1">
      <c r="A1945" s="113"/>
      <c r="B1945" s="114">
        <v>46237.0</v>
      </c>
      <c r="C1945" s="115" t="s">
        <v>1119</v>
      </c>
      <c r="D1945" s="116" t="str">
        <f>VLOOKUP(C1945,'DS ST'!A:B,2,0)</f>
        <v>NVQ</v>
      </c>
      <c r="E1945" s="117">
        <v>1101941.0</v>
      </c>
      <c r="F1945" s="115" t="s">
        <v>1822</v>
      </c>
      <c r="G1945" s="115" t="s">
        <v>104</v>
      </c>
      <c r="H1945" s="118">
        <v>12.0</v>
      </c>
      <c r="I1945" s="118">
        <v>11.985</v>
      </c>
      <c r="J1945" s="119">
        <f t="shared" si="4"/>
        <v>0.015</v>
      </c>
      <c r="K1945" s="115" t="s">
        <v>6326</v>
      </c>
      <c r="L1945" s="121" t="str">
        <f t="shared" si="5"/>
        <v>PT16083821101941</v>
      </c>
      <c r="M1945" s="219" t="s">
        <v>6327</v>
      </c>
      <c r="N1945" s="122">
        <v>0.015000000000000568</v>
      </c>
      <c r="O1945" s="122"/>
      <c r="P1945" s="119">
        <f t="shared" si="6"/>
        <v>0</v>
      </c>
      <c r="Q1945" s="124"/>
      <c r="R1945" s="124"/>
      <c r="S1945" s="124"/>
      <c r="T1945" s="125"/>
      <c r="U1945" s="126" t="s">
        <v>697</v>
      </c>
      <c r="V1945" s="127" t="s">
        <v>492</v>
      </c>
      <c r="W1945" s="129" t="str">
        <f t="shared" si="7"/>
        <v>Hao hụt</v>
      </c>
      <c r="X1945" s="129" t="str">
        <f t="shared" si="73"/>
        <v/>
      </c>
      <c r="Y1945" s="154" t="s">
        <v>499</v>
      </c>
      <c r="Z1945" s="131" t="s">
        <v>3828</v>
      </c>
      <c r="AA1945" s="124"/>
      <c r="AB1945" s="132"/>
      <c r="AC1945" s="133"/>
      <c r="AD1945" s="134"/>
      <c r="AE1945" s="133"/>
      <c r="AF1945" s="135" t="str">
        <f t="array" ref="AF1945">xlookup($E:$E,'CLV2'!$A:$A,'CLV2'!E:E)</f>
        <v>2.FRUITS</v>
      </c>
      <c r="AG1945" s="135" t="str">
        <f t="shared" si="10"/>
        <v>KG</v>
      </c>
      <c r="AH1945" s="136">
        <f t="shared" si="11"/>
        <v>0.00125</v>
      </c>
      <c r="AI1945" s="137">
        <f t="array" ref="AI1945">XLOOKUP(E1945,'Đơn giá'!A:A,'Đơn giá'!D:D)</f>
        <v>44000</v>
      </c>
      <c r="AJ1945" s="138">
        <f t="shared" si="12"/>
        <v>660</v>
      </c>
      <c r="AK1945" s="138">
        <f t="shared" si="13"/>
        <v>660</v>
      </c>
      <c r="AL1945" s="138">
        <f t="shared" si="14"/>
        <v>0</v>
      </c>
      <c r="AM1945" s="138">
        <f t="shared" si="15"/>
        <v>0</v>
      </c>
      <c r="AN1945" s="138">
        <f t="shared" si="16"/>
        <v>0</v>
      </c>
      <c r="AO1945" s="139" t="str">
        <f t="array" ref="AO1945">XLOOKUP($D:$D,'DS ST'!$J:$J,'DS ST'!K:K)</f>
        <v>SC005218 - Đặng Đăng Khoa</v>
      </c>
      <c r="AP1945" s="139" t="str">
        <f t="array" ref="AP1945">XLOOKUP($D:$D,'DS ST'!$J:$J,'DS ST'!L:L)</f>
        <v>Nguyễn Thị Cà</v>
      </c>
      <c r="AQ1945" s="139" t="str">
        <f t="array" ref="AQ1945">XLOOKUP($D:$D,'DS ST'!$J:$J,'DS ST'!M:M)</f>
        <v>HCM 036</v>
      </c>
      <c r="AR1945" s="140"/>
      <c r="AS1945" s="140"/>
      <c r="AT1945" s="135" t="str">
        <f t="array" ref="AT1945">xlookup($E:$E,'CLV2'!$A:$A,'CLV2'!$F:$F)</f>
        <v>3.LOCAL FRUITS</v>
      </c>
      <c r="AU1945" s="135" t="str">
        <f t="array" ref="AU1945">xlookup($E:$E,'CLV2'!$A:$A,'CLV2'!$G:$G)</f>
        <v>4.Dưa Lưới</v>
      </c>
      <c r="AV1945" s="142"/>
      <c r="AW1945" s="143"/>
      <c r="AX1945" s="144"/>
    </row>
    <row r="1946" ht="22.5" customHeight="1">
      <c r="A1946" s="113"/>
      <c r="B1946" s="114">
        <v>46237.0</v>
      </c>
      <c r="C1946" s="115" t="s">
        <v>1119</v>
      </c>
      <c r="D1946" s="116" t="str">
        <f>VLOOKUP(C1946,'DS ST'!A:B,2,0)</f>
        <v>NVQ</v>
      </c>
      <c r="E1946" s="117">
        <v>1102981.0</v>
      </c>
      <c r="F1946" s="115" t="s">
        <v>5260</v>
      </c>
      <c r="G1946" s="115" t="s">
        <v>104</v>
      </c>
      <c r="H1946" s="118">
        <v>3.1</v>
      </c>
      <c r="I1946" s="118">
        <v>3.095</v>
      </c>
      <c r="J1946" s="119">
        <f t="shared" si="4"/>
        <v>0.005</v>
      </c>
      <c r="K1946" s="115" t="s">
        <v>6326</v>
      </c>
      <c r="L1946" s="121" t="str">
        <f t="shared" si="5"/>
        <v>PT16083821102981</v>
      </c>
      <c r="M1946" s="219" t="s">
        <v>6327</v>
      </c>
      <c r="N1946" s="122">
        <v>0.004999999999999893</v>
      </c>
      <c r="O1946" s="122"/>
      <c r="P1946" s="119">
        <f t="shared" si="6"/>
        <v>0</v>
      </c>
      <c r="Q1946" s="124"/>
      <c r="R1946" s="124"/>
      <c r="S1946" s="124"/>
      <c r="T1946" s="125"/>
      <c r="U1946" s="126" t="s">
        <v>697</v>
      </c>
      <c r="V1946" s="127" t="s">
        <v>492</v>
      </c>
      <c r="W1946" s="129" t="str">
        <f t="shared" si="7"/>
        <v>Hao hụt</v>
      </c>
      <c r="X1946" s="129" t="str">
        <f t="shared" si="73"/>
        <v/>
      </c>
      <c r="Y1946" s="154" t="s">
        <v>499</v>
      </c>
      <c r="Z1946" s="131" t="s">
        <v>3828</v>
      </c>
      <c r="AA1946" s="124"/>
      <c r="AB1946" s="132"/>
      <c r="AC1946" s="133"/>
      <c r="AD1946" s="134"/>
      <c r="AE1946" s="133"/>
      <c r="AF1946" s="135" t="str">
        <f t="array" ref="AF1946">xlookup($E:$E,'CLV2'!$A:$A,'CLV2'!E:E)</f>
        <v>2.FRUITS</v>
      </c>
      <c r="AG1946" s="135" t="str">
        <f t="shared" si="10"/>
        <v>KG</v>
      </c>
      <c r="AH1946" s="136">
        <f t="shared" si="11"/>
        <v>0.001612903226</v>
      </c>
      <c r="AI1946" s="137" t="str">
        <f t="array" ref="AI1946">XLOOKUP(E1946,'Đơn giá'!A:A,'Đơn giá'!D:D)</f>
        <v>#N/A</v>
      </c>
      <c r="AJ1946" s="138" t="str">
        <f t="shared" si="12"/>
        <v>#N/A</v>
      </c>
      <c r="AK1946" s="138" t="str">
        <f t="shared" si="13"/>
        <v>#N/A</v>
      </c>
      <c r="AL1946" s="138">
        <f t="shared" si="14"/>
        <v>0</v>
      </c>
      <c r="AM1946" s="138" t="str">
        <f t="shared" si="15"/>
        <v>#N/A</v>
      </c>
      <c r="AN1946" s="138">
        <f t="shared" si="16"/>
        <v>0</v>
      </c>
      <c r="AO1946" s="139" t="str">
        <f t="array" ref="AO1946">XLOOKUP($D:$D,'DS ST'!$J:$J,'DS ST'!K:K)</f>
        <v>SC005218 - Đặng Đăng Khoa</v>
      </c>
      <c r="AP1946" s="139" t="str">
        <f t="array" ref="AP1946">XLOOKUP($D:$D,'DS ST'!$J:$J,'DS ST'!L:L)</f>
        <v>Nguyễn Thị Cà</v>
      </c>
      <c r="AQ1946" s="139" t="str">
        <f t="array" ref="AQ1946">XLOOKUP($D:$D,'DS ST'!$J:$J,'DS ST'!M:M)</f>
        <v>HCM 036</v>
      </c>
      <c r="AR1946" s="140"/>
      <c r="AS1946" s="140"/>
      <c r="AT1946" s="135" t="str">
        <f t="array" ref="AT1946">xlookup($E:$E,'CLV2'!$A:$A,'CLV2'!$F:$F)</f>
        <v>3.LOCAL FRUITS</v>
      </c>
      <c r="AU1946" s="135" t="str">
        <f t="array" ref="AU1946">xlookup($E:$E,'CLV2'!$A:$A,'CLV2'!$G:$G)</f>
        <v>4.Bơ</v>
      </c>
      <c r="AV1946" s="142"/>
      <c r="AW1946" s="143"/>
      <c r="AX1946" s="144"/>
    </row>
    <row r="1947" ht="22.5" customHeight="1">
      <c r="A1947" s="113"/>
      <c r="B1947" s="114">
        <v>46237.0</v>
      </c>
      <c r="C1947" s="115" t="s">
        <v>1130</v>
      </c>
      <c r="D1947" s="116" t="str">
        <f>VLOOKUP(C1947,'DS ST'!A:B,2,0)</f>
        <v>OPS</v>
      </c>
      <c r="E1947" s="117">
        <v>10791.0</v>
      </c>
      <c r="F1947" s="115" t="s">
        <v>615</v>
      </c>
      <c r="G1947" s="115" t="s">
        <v>29</v>
      </c>
      <c r="H1947" s="118">
        <v>10.0</v>
      </c>
      <c r="I1947" s="118">
        <v>8.0</v>
      </c>
      <c r="J1947" s="119">
        <f t="shared" si="4"/>
        <v>2</v>
      </c>
      <c r="K1947" s="115" t="s">
        <v>6328</v>
      </c>
      <c r="L1947" s="121" t="str">
        <f t="shared" si="5"/>
        <v>PT160838110791</v>
      </c>
      <c r="M1947" s="219" t="s">
        <v>6329</v>
      </c>
      <c r="N1947" s="122"/>
      <c r="O1947" s="122"/>
      <c r="P1947" s="119">
        <f t="shared" si="6"/>
        <v>2</v>
      </c>
      <c r="Q1947" s="124"/>
      <c r="R1947" s="124"/>
      <c r="S1947" s="124"/>
      <c r="T1947" s="125"/>
      <c r="U1947" s="126" t="s">
        <v>697</v>
      </c>
      <c r="V1947" s="127" t="s">
        <v>1500</v>
      </c>
      <c r="W1947" s="129" t="str">
        <f t="shared" si="7"/>
        <v/>
      </c>
      <c r="X1947" s="129" t="str">
        <f t="shared" si="73"/>
        <v/>
      </c>
      <c r="Y1947" s="130" t="str">
        <f t="shared" ref="Y1947:Y1949" si="123">IF(N(P1947)&lt;=0,"",IF(OR(T1947="Hình KDB",T1947="Hình tele",ISNUMBER(SEARCH("Hình KDB",T1947)),ISNUMBER(SEARCH("Hình tele",T1947)),ISNUMBER(SEARCH("sai code",T1947)),ISNUMBER(SEARCH("Thiếu kiện",U1947))),"Kho rau",IF(AND(T1947&lt;&gt;"Hình KDB",T1947&lt;&gt;"Hình tele"),"Chưa xác định",IF(N(O1947)&gt;0,IF(OR(T1947="Hình KDB",T1947="Hình tele",ISNUMBER(SEARCH("Hình KDB",T1947)),ISNUMBER(SEARCH("Hình tele",T1947)),ISNUMBER(SEARCH("sai code",T1947)),ISNUMBER(SEARCH("Thiếu kiện",U1947))),"Kho rau","Chưa xác định"),IF(OR(T1947="Hình KDB",T1947="Hình tele",ISNUMBER(SEARCH("Hình KDB",T1947)),ISNUMBER(SEARCH("Hình tele",T1947)),ISNUMBER(SEARCH("sai code",T1947)),ISNUMBER(SEARCH("Thiếu kiện",U1947))),"Kho rau",IF(V1947="Chưa xác định","Chưa xác định",IF(OR(V1947="DC giao thiếu",V1947="TX giao thiếu kiện",V1947="Hàng không đạt CL"),"Kho rau","")))))))</f>
        <v>Chưa xác định</v>
      </c>
      <c r="Z1947" s="131" t="s">
        <v>3828</v>
      </c>
      <c r="AA1947" s="124"/>
      <c r="AB1947" s="132"/>
      <c r="AC1947" s="133"/>
      <c r="AD1947" s="134"/>
      <c r="AE1947" s="133"/>
      <c r="AF1947" s="135" t="str">
        <f t="array" ref="AF1947">xlookup($E:$E,'CLV2'!$A:$A,'CLV2'!E:E)</f>
        <v>2.VEGETABLES</v>
      </c>
      <c r="AG1947" s="135" t="str">
        <f t="shared" si="10"/>
        <v>Pack</v>
      </c>
      <c r="AH1947" s="136">
        <f t="shared" si="11"/>
        <v>0.2</v>
      </c>
      <c r="AI1947" s="137">
        <f t="array" ref="AI1947">XLOOKUP(E1947,'Đơn giá'!A:A,'Đơn giá'!D:D)</f>
        <v>7500</v>
      </c>
      <c r="AJ1947" s="138">
        <f t="shared" si="12"/>
        <v>15000</v>
      </c>
      <c r="AK1947" s="138">
        <f t="shared" si="13"/>
        <v>0</v>
      </c>
      <c r="AL1947" s="138">
        <f t="shared" si="14"/>
        <v>0</v>
      </c>
      <c r="AM1947" s="138">
        <f t="shared" si="15"/>
        <v>0</v>
      </c>
      <c r="AN1947" s="138">
        <f t="shared" si="16"/>
        <v>15000</v>
      </c>
      <c r="AO1947" s="139" t="str">
        <f t="array" ref="AO1947">XLOOKUP($D:$D,'DS ST'!$J:$J,'DS ST'!K:K)</f>
        <v>SC008806 - Nguyễn Bữu Trùng Dương</v>
      </c>
      <c r="AP1947" s="139" t="str">
        <f t="array" ref="AP1947">XLOOKUP($D:$D,'DS ST'!$J:$J,'DS ST'!L:L)</f>
        <v>Nguyễn Thị Cà</v>
      </c>
      <c r="AQ1947" s="139" t="str">
        <f t="array" ref="AQ1947">XLOOKUP($D:$D,'DS ST'!$J:$J,'DS ST'!M:M)</f>
        <v>HCM 017</v>
      </c>
      <c r="AR1947" s="140"/>
      <c r="AS1947" s="140"/>
      <c r="AT1947" s="135" t="str">
        <f t="array" ref="AT1947">xlookup($E:$E,'CLV2'!$A:$A,'CLV2'!$F:$F)</f>
        <v>3.HERBS</v>
      </c>
      <c r="AU1947" s="135" t="str">
        <f t="array" ref="AU1947">xlookup($E:$E,'CLV2'!$A:$A,'CLV2'!$G:$G)</f>
        <v>4.Rau Thơm, Rau Nêm</v>
      </c>
      <c r="AV1947" s="142"/>
      <c r="AW1947" s="143"/>
      <c r="AX1947" s="144"/>
    </row>
    <row r="1948" ht="22.5" customHeight="1">
      <c r="A1948" s="113"/>
      <c r="B1948" s="114">
        <v>46237.0</v>
      </c>
      <c r="C1948" s="115" t="s">
        <v>1135</v>
      </c>
      <c r="D1948" s="116" t="str">
        <f>VLOOKUP(C1948,'DS ST'!A:B,2,0)</f>
        <v>PGS</v>
      </c>
      <c r="E1948" s="117">
        <v>10902.0</v>
      </c>
      <c r="F1948" s="115" t="s">
        <v>775</v>
      </c>
      <c r="G1948" s="115" t="s">
        <v>29</v>
      </c>
      <c r="H1948" s="118">
        <v>3.0</v>
      </c>
      <c r="I1948" s="118">
        <v>0.0</v>
      </c>
      <c r="J1948" s="119">
        <f t="shared" si="4"/>
        <v>3</v>
      </c>
      <c r="K1948" s="115" t="s">
        <v>6330</v>
      </c>
      <c r="L1948" s="121" t="str">
        <f t="shared" si="5"/>
        <v>PT160838010902</v>
      </c>
      <c r="M1948" s="219" t="s">
        <v>6331</v>
      </c>
      <c r="N1948" s="122"/>
      <c r="O1948" s="122"/>
      <c r="P1948" s="119">
        <f t="shared" si="6"/>
        <v>3</v>
      </c>
      <c r="Q1948" s="124"/>
      <c r="R1948" s="124"/>
      <c r="S1948" s="124"/>
      <c r="T1948" s="125"/>
      <c r="U1948" s="126" t="s">
        <v>697</v>
      </c>
      <c r="V1948" s="127" t="s">
        <v>1500</v>
      </c>
      <c r="W1948" s="129" t="str">
        <f t="shared" si="7"/>
        <v/>
      </c>
      <c r="X1948" s="129" t="str">
        <f t="shared" si="73"/>
        <v/>
      </c>
      <c r="Y1948" s="130" t="str">
        <f t="shared" si="123"/>
        <v>Chưa xác định</v>
      </c>
      <c r="Z1948" s="131" t="s">
        <v>3828</v>
      </c>
      <c r="AA1948" s="124"/>
      <c r="AB1948" s="132"/>
      <c r="AC1948" s="133"/>
      <c r="AD1948" s="134"/>
      <c r="AE1948" s="133"/>
      <c r="AF1948" s="135" t="str">
        <f t="array" ref="AF1948">xlookup($E:$E,'CLV2'!$A:$A,'CLV2'!E:E)</f>
        <v>2.VEGETABLES</v>
      </c>
      <c r="AG1948" s="135" t="str">
        <f t="shared" si="10"/>
        <v>Pack</v>
      </c>
      <c r="AH1948" s="136">
        <f t="shared" si="11"/>
        <v>1</v>
      </c>
      <c r="AI1948" s="137">
        <f t="array" ref="AI1948">XLOOKUP(E1948,'Đơn giá'!A:A,'Đơn giá'!D:D)</f>
        <v>10000</v>
      </c>
      <c r="AJ1948" s="138">
        <f t="shared" si="12"/>
        <v>30000</v>
      </c>
      <c r="AK1948" s="138">
        <f t="shared" si="13"/>
        <v>0</v>
      </c>
      <c r="AL1948" s="138">
        <f t="shared" si="14"/>
        <v>0</v>
      </c>
      <c r="AM1948" s="138">
        <f t="shared" si="15"/>
        <v>0</v>
      </c>
      <c r="AN1948" s="138">
        <f t="shared" si="16"/>
        <v>30000</v>
      </c>
      <c r="AO1948" s="139" t="str">
        <f t="array" ref="AO1948">XLOOKUP($D:$D,'DS ST'!$J:$J,'DS ST'!K:K)</f>
        <v>SC009565 - Cao Chánh Tuấn</v>
      </c>
      <c r="AP1948" s="139" t="str">
        <f t="array" ref="AP1948">XLOOKUP($D:$D,'DS ST'!$J:$J,'DS ST'!L:L)</f>
        <v>Võ Thị Huệ</v>
      </c>
      <c r="AQ1948" s="139" t="str">
        <f t="array" ref="AQ1948">XLOOKUP($D:$D,'DS ST'!$J:$J,'DS ST'!M:M)</f>
        <v>HCM 010</v>
      </c>
      <c r="AR1948" s="140"/>
      <c r="AS1948" s="140"/>
      <c r="AT1948" s="135" t="str">
        <f t="array" ref="AT1948">xlookup($E:$E,'CLV2'!$A:$A,'CLV2'!$F:$F)</f>
        <v>3.LEAFY VEGGIES</v>
      </c>
      <c r="AU1948" s="135" t="str">
        <f t="array" ref="AU1948">xlookup($E:$E,'CLV2'!$A:$A,'CLV2'!$G:$G)</f>
        <v>4.Rau Ăn Lá Thông Dụng</v>
      </c>
      <c r="AV1948" s="142"/>
      <c r="AW1948" s="143"/>
      <c r="AX1948" s="144"/>
    </row>
    <row r="1949" ht="22.5" customHeight="1">
      <c r="A1949" s="113"/>
      <c r="B1949" s="114">
        <v>46237.0</v>
      </c>
      <c r="C1949" s="115" t="s">
        <v>1135</v>
      </c>
      <c r="D1949" s="116" t="str">
        <f>VLOOKUP(C1949,'DS ST'!A:B,2,0)</f>
        <v>PGS</v>
      </c>
      <c r="E1949" s="117">
        <v>11303.0</v>
      </c>
      <c r="F1949" s="115" t="s">
        <v>1285</v>
      </c>
      <c r="G1949" s="115" t="s">
        <v>311</v>
      </c>
      <c r="H1949" s="118">
        <v>5.0</v>
      </c>
      <c r="I1949" s="118">
        <v>4.0</v>
      </c>
      <c r="J1949" s="119">
        <f t="shared" si="4"/>
        <v>1</v>
      </c>
      <c r="K1949" s="115" t="s">
        <v>6330</v>
      </c>
      <c r="L1949" s="121" t="str">
        <f t="shared" si="5"/>
        <v>PT160838011303</v>
      </c>
      <c r="M1949" s="219" t="s">
        <v>6331</v>
      </c>
      <c r="N1949" s="122"/>
      <c r="O1949" s="122"/>
      <c r="P1949" s="119">
        <f t="shared" si="6"/>
        <v>1</v>
      </c>
      <c r="Q1949" s="124"/>
      <c r="R1949" s="124"/>
      <c r="S1949" s="124"/>
      <c r="T1949" s="125"/>
      <c r="U1949" s="126" t="s">
        <v>697</v>
      </c>
      <c r="V1949" s="127" t="s">
        <v>1500</v>
      </c>
      <c r="W1949" s="129" t="str">
        <f t="shared" si="7"/>
        <v/>
      </c>
      <c r="X1949" s="129" t="str">
        <f t="shared" si="73"/>
        <v/>
      </c>
      <c r="Y1949" s="130" t="str">
        <f t="shared" si="123"/>
        <v>Chưa xác định</v>
      </c>
      <c r="Z1949" s="131" t="s">
        <v>3828</v>
      </c>
      <c r="AA1949" s="124"/>
      <c r="AB1949" s="132"/>
      <c r="AC1949" s="133"/>
      <c r="AD1949" s="134"/>
      <c r="AE1949" s="133"/>
      <c r="AF1949" s="135" t="str">
        <f t="array" ref="AF1949">xlookup($E:$E,'CLV2'!$A:$A,'CLV2'!E:E)</f>
        <v>2.VEGETABLES</v>
      </c>
      <c r="AG1949" s="135" t="str">
        <f t="shared" si="10"/>
        <v>Pack</v>
      </c>
      <c r="AH1949" s="136">
        <f t="shared" si="11"/>
        <v>0.2</v>
      </c>
      <c r="AI1949" s="137">
        <f t="array" ref="AI1949">XLOOKUP(E1949,'Đơn giá'!A:A,'Đơn giá'!D:D)</f>
        <v>33000</v>
      </c>
      <c r="AJ1949" s="138">
        <f t="shared" si="12"/>
        <v>33000</v>
      </c>
      <c r="AK1949" s="138">
        <f t="shared" si="13"/>
        <v>0</v>
      </c>
      <c r="AL1949" s="138">
        <f t="shared" si="14"/>
        <v>0</v>
      </c>
      <c r="AM1949" s="138">
        <f t="shared" si="15"/>
        <v>0</v>
      </c>
      <c r="AN1949" s="138">
        <f t="shared" si="16"/>
        <v>33000</v>
      </c>
      <c r="AO1949" s="139" t="str">
        <f t="array" ref="AO1949">XLOOKUP($D:$D,'DS ST'!$J:$J,'DS ST'!K:K)</f>
        <v>SC009565 - Cao Chánh Tuấn</v>
      </c>
      <c r="AP1949" s="139" t="str">
        <f t="array" ref="AP1949">XLOOKUP($D:$D,'DS ST'!$J:$J,'DS ST'!L:L)</f>
        <v>Võ Thị Huệ</v>
      </c>
      <c r="AQ1949" s="139" t="str">
        <f t="array" ref="AQ1949">XLOOKUP($D:$D,'DS ST'!$J:$J,'DS ST'!M:M)</f>
        <v>HCM 010</v>
      </c>
      <c r="AR1949" s="140"/>
      <c r="AS1949" s="140"/>
      <c r="AT1949" s="135" t="str">
        <f t="array" ref="AT1949">xlookup($E:$E,'CLV2'!$A:$A,'CLV2'!$F:$F)</f>
        <v>3.HERBS</v>
      </c>
      <c r="AU1949" s="135" t="str">
        <f t="array" ref="AU1949">xlookup($E:$E,'CLV2'!$A:$A,'CLV2'!$G:$G)</f>
        <v>4.Hành, Tỏi</v>
      </c>
      <c r="AV1949" s="142"/>
      <c r="AW1949" s="143"/>
      <c r="AX1949" s="144"/>
    </row>
    <row r="1950" ht="22.5" customHeight="1">
      <c r="A1950" s="113"/>
      <c r="B1950" s="114">
        <v>46237.0</v>
      </c>
      <c r="C1950" s="115" t="s">
        <v>1135</v>
      </c>
      <c r="D1950" s="116" t="str">
        <f>VLOOKUP(C1950,'DS ST'!A:B,2,0)</f>
        <v>PGS</v>
      </c>
      <c r="E1950" s="117">
        <v>1101094.0</v>
      </c>
      <c r="F1950" s="115" t="s">
        <v>1011</v>
      </c>
      <c r="G1950" s="115" t="s">
        <v>104</v>
      </c>
      <c r="H1950" s="118">
        <v>3.0</v>
      </c>
      <c r="I1950" s="118">
        <v>2.9</v>
      </c>
      <c r="J1950" s="119">
        <f t="shared" si="4"/>
        <v>0.1</v>
      </c>
      <c r="K1950" s="115" t="s">
        <v>6330</v>
      </c>
      <c r="L1950" s="121" t="str">
        <f t="shared" si="5"/>
        <v>PT16083801101094</v>
      </c>
      <c r="M1950" s="219" t="s">
        <v>6331</v>
      </c>
      <c r="N1950" s="122">
        <v>0.10000000000000009</v>
      </c>
      <c r="O1950" s="122"/>
      <c r="P1950" s="119">
        <f t="shared" si="6"/>
        <v>0</v>
      </c>
      <c r="Q1950" s="124"/>
      <c r="R1950" s="124"/>
      <c r="S1950" s="124"/>
      <c r="T1950" s="125"/>
      <c r="U1950" s="126" t="s">
        <v>697</v>
      </c>
      <c r="V1950" s="127" t="s">
        <v>492</v>
      </c>
      <c r="W1950" s="129" t="str">
        <f t="shared" si="7"/>
        <v>Hao hụt</v>
      </c>
      <c r="X1950" s="129" t="str">
        <f t="shared" si="73"/>
        <v/>
      </c>
      <c r="Y1950" s="154" t="s">
        <v>499</v>
      </c>
      <c r="Z1950" s="131" t="s">
        <v>3828</v>
      </c>
      <c r="AA1950" s="124"/>
      <c r="AB1950" s="132"/>
      <c r="AC1950" s="133"/>
      <c r="AD1950" s="134"/>
      <c r="AE1950" s="133"/>
      <c r="AF1950" s="135" t="str">
        <f t="array" ref="AF1950">xlookup($E:$E,'CLV2'!$A:$A,'CLV2'!E:E)</f>
        <v>2.FRUITS</v>
      </c>
      <c r="AG1950" s="135" t="str">
        <f t="shared" si="10"/>
        <v>KG</v>
      </c>
      <c r="AH1950" s="136">
        <f t="shared" si="11"/>
        <v>0.03333333333</v>
      </c>
      <c r="AI1950" s="137">
        <f t="array" ref="AI1950">XLOOKUP(E1950,'Đơn giá'!A:A,'Đơn giá'!D:D)</f>
        <v>37000</v>
      </c>
      <c r="AJ1950" s="138">
        <f t="shared" si="12"/>
        <v>3700</v>
      </c>
      <c r="AK1950" s="138">
        <f t="shared" si="13"/>
        <v>3700</v>
      </c>
      <c r="AL1950" s="138">
        <f t="shared" si="14"/>
        <v>0</v>
      </c>
      <c r="AM1950" s="138">
        <f t="shared" si="15"/>
        <v>0</v>
      </c>
      <c r="AN1950" s="138">
        <f t="shared" si="16"/>
        <v>0</v>
      </c>
      <c r="AO1950" s="139" t="str">
        <f t="array" ref="AO1950">XLOOKUP($D:$D,'DS ST'!$J:$J,'DS ST'!K:K)</f>
        <v>SC009565 - Cao Chánh Tuấn</v>
      </c>
      <c r="AP1950" s="139" t="str">
        <f t="array" ref="AP1950">XLOOKUP($D:$D,'DS ST'!$J:$J,'DS ST'!L:L)</f>
        <v>Võ Thị Huệ</v>
      </c>
      <c r="AQ1950" s="139" t="str">
        <f t="array" ref="AQ1950">XLOOKUP($D:$D,'DS ST'!$J:$J,'DS ST'!M:M)</f>
        <v>HCM 010</v>
      </c>
      <c r="AR1950" s="140"/>
      <c r="AS1950" s="140"/>
      <c r="AT1950" s="135" t="str">
        <f t="array" ref="AT1950">xlookup($E:$E,'CLV2'!$A:$A,'CLV2'!$F:$F)</f>
        <v>3.LOCAL FRUITS</v>
      </c>
      <c r="AU1950" s="135" t="str">
        <f t="array" ref="AU1950">xlookup($E:$E,'CLV2'!$A:$A,'CLV2'!$G:$G)</f>
        <v>4.Mít</v>
      </c>
      <c r="AV1950" s="142"/>
      <c r="AW1950" s="143"/>
      <c r="AX1950" s="144"/>
    </row>
    <row r="1951" ht="22.5" customHeight="1">
      <c r="A1951" s="113"/>
      <c r="B1951" s="114">
        <v>46237.0</v>
      </c>
      <c r="C1951" s="115" t="s">
        <v>1135</v>
      </c>
      <c r="D1951" s="116" t="str">
        <f>VLOOKUP(C1951,'DS ST'!A:B,2,0)</f>
        <v>PGS</v>
      </c>
      <c r="E1951" s="117">
        <v>1101941.0</v>
      </c>
      <c r="F1951" s="115" t="s">
        <v>1822</v>
      </c>
      <c r="G1951" s="115" t="s">
        <v>104</v>
      </c>
      <c r="H1951" s="118">
        <v>12.0</v>
      </c>
      <c r="I1951" s="118">
        <v>11.86</v>
      </c>
      <c r="J1951" s="119">
        <f t="shared" si="4"/>
        <v>0.14</v>
      </c>
      <c r="K1951" s="115" t="s">
        <v>6330</v>
      </c>
      <c r="L1951" s="121" t="str">
        <f t="shared" si="5"/>
        <v>PT16083801101941</v>
      </c>
      <c r="M1951" s="219" t="s">
        <v>6331</v>
      </c>
      <c r="N1951" s="122">
        <v>0.14000000000000057</v>
      </c>
      <c r="O1951" s="122"/>
      <c r="P1951" s="119">
        <f t="shared" si="6"/>
        <v>0</v>
      </c>
      <c r="Q1951" s="124"/>
      <c r="R1951" s="124"/>
      <c r="S1951" s="124"/>
      <c r="T1951" s="125"/>
      <c r="U1951" s="126" t="s">
        <v>697</v>
      </c>
      <c r="V1951" s="127" t="s">
        <v>492</v>
      </c>
      <c r="W1951" s="129" t="str">
        <f t="shared" si="7"/>
        <v>Hao hụt</v>
      </c>
      <c r="X1951" s="129" t="str">
        <f t="shared" si="73"/>
        <v/>
      </c>
      <c r="Y1951" s="154" t="s">
        <v>499</v>
      </c>
      <c r="Z1951" s="131" t="s">
        <v>3828</v>
      </c>
      <c r="AA1951" s="124"/>
      <c r="AB1951" s="132"/>
      <c r="AC1951" s="133"/>
      <c r="AD1951" s="134"/>
      <c r="AE1951" s="133"/>
      <c r="AF1951" s="135" t="str">
        <f t="array" ref="AF1951">xlookup($E:$E,'CLV2'!$A:$A,'CLV2'!E:E)</f>
        <v>2.FRUITS</v>
      </c>
      <c r="AG1951" s="135" t="str">
        <f t="shared" si="10"/>
        <v>KG</v>
      </c>
      <c r="AH1951" s="136">
        <f t="shared" si="11"/>
        <v>0.01166666667</v>
      </c>
      <c r="AI1951" s="137">
        <f t="array" ref="AI1951">XLOOKUP(E1951,'Đơn giá'!A:A,'Đơn giá'!D:D)</f>
        <v>44000</v>
      </c>
      <c r="AJ1951" s="138">
        <f t="shared" si="12"/>
        <v>6160</v>
      </c>
      <c r="AK1951" s="138">
        <f t="shared" si="13"/>
        <v>6160</v>
      </c>
      <c r="AL1951" s="138">
        <f t="shared" si="14"/>
        <v>0</v>
      </c>
      <c r="AM1951" s="138">
        <f t="shared" si="15"/>
        <v>0</v>
      </c>
      <c r="AN1951" s="138">
        <f t="shared" si="16"/>
        <v>0</v>
      </c>
      <c r="AO1951" s="139" t="str">
        <f t="array" ref="AO1951">XLOOKUP($D:$D,'DS ST'!$J:$J,'DS ST'!K:K)</f>
        <v>SC009565 - Cao Chánh Tuấn</v>
      </c>
      <c r="AP1951" s="139" t="str">
        <f t="array" ref="AP1951">XLOOKUP($D:$D,'DS ST'!$J:$J,'DS ST'!L:L)</f>
        <v>Võ Thị Huệ</v>
      </c>
      <c r="AQ1951" s="139" t="str">
        <f t="array" ref="AQ1951">XLOOKUP($D:$D,'DS ST'!$J:$J,'DS ST'!M:M)</f>
        <v>HCM 010</v>
      </c>
      <c r="AR1951" s="140"/>
      <c r="AS1951" s="140"/>
      <c r="AT1951" s="135" t="str">
        <f t="array" ref="AT1951">xlookup($E:$E,'CLV2'!$A:$A,'CLV2'!$F:$F)</f>
        <v>3.LOCAL FRUITS</v>
      </c>
      <c r="AU1951" s="135" t="str">
        <f t="array" ref="AU1951">xlookup($E:$E,'CLV2'!$A:$A,'CLV2'!$G:$G)</f>
        <v>4.Dưa Lưới</v>
      </c>
      <c r="AV1951" s="142"/>
      <c r="AW1951" s="143"/>
      <c r="AX1951" s="144"/>
    </row>
    <row r="1952" ht="22.5" customHeight="1">
      <c r="A1952" s="113"/>
      <c r="B1952" s="114">
        <v>46237.0</v>
      </c>
      <c r="C1952" s="115" t="s">
        <v>1135</v>
      </c>
      <c r="D1952" s="116" t="str">
        <f>VLOOKUP(C1952,'DS ST'!A:B,2,0)</f>
        <v>PGS</v>
      </c>
      <c r="E1952" s="117">
        <v>1101991.0</v>
      </c>
      <c r="F1952" s="115" t="s">
        <v>5261</v>
      </c>
      <c r="G1952" s="115" t="s">
        <v>104</v>
      </c>
      <c r="H1952" s="118">
        <v>4.1</v>
      </c>
      <c r="I1952" s="118">
        <v>4.08</v>
      </c>
      <c r="J1952" s="119">
        <f t="shared" si="4"/>
        <v>0.02</v>
      </c>
      <c r="K1952" s="115" t="s">
        <v>6330</v>
      </c>
      <c r="L1952" s="121" t="str">
        <f t="shared" si="5"/>
        <v>PT16083801101991</v>
      </c>
      <c r="M1952" s="219" t="s">
        <v>6331</v>
      </c>
      <c r="N1952" s="122">
        <v>0.019999999999999574</v>
      </c>
      <c r="O1952" s="122"/>
      <c r="P1952" s="119">
        <f t="shared" si="6"/>
        <v>0</v>
      </c>
      <c r="Q1952" s="124"/>
      <c r="R1952" s="124"/>
      <c r="S1952" s="124"/>
      <c r="T1952" s="125"/>
      <c r="U1952" s="126" t="s">
        <v>697</v>
      </c>
      <c r="V1952" s="127" t="s">
        <v>492</v>
      </c>
      <c r="W1952" s="129" t="str">
        <f t="shared" si="7"/>
        <v>Hao hụt</v>
      </c>
      <c r="X1952" s="129" t="str">
        <f t="shared" si="73"/>
        <v/>
      </c>
      <c r="Y1952" s="154" t="s">
        <v>499</v>
      </c>
      <c r="Z1952" s="131" t="s">
        <v>3828</v>
      </c>
      <c r="AA1952" s="124"/>
      <c r="AB1952" s="132"/>
      <c r="AC1952" s="133"/>
      <c r="AD1952" s="134"/>
      <c r="AE1952" s="133"/>
      <c r="AF1952" s="135" t="str">
        <f t="array" ref="AF1952">xlookup($E:$E,'CLV2'!$A:$A,'CLV2'!E:E)</f>
        <v>2.FRUITS</v>
      </c>
      <c r="AG1952" s="135" t="str">
        <f t="shared" si="10"/>
        <v>KG</v>
      </c>
      <c r="AH1952" s="136">
        <f t="shared" si="11"/>
        <v>0.00487804878</v>
      </c>
      <c r="AI1952" s="137" t="str">
        <f t="array" ref="AI1952">XLOOKUP(E1952,'Đơn giá'!A:A,'Đơn giá'!D:D)</f>
        <v>#N/A</v>
      </c>
      <c r="AJ1952" s="138" t="str">
        <f t="shared" si="12"/>
        <v>#N/A</v>
      </c>
      <c r="AK1952" s="138" t="str">
        <f t="shared" si="13"/>
        <v>#N/A</v>
      </c>
      <c r="AL1952" s="138">
        <f t="shared" si="14"/>
        <v>0</v>
      </c>
      <c r="AM1952" s="138" t="str">
        <f t="shared" si="15"/>
        <v>#N/A</v>
      </c>
      <c r="AN1952" s="138">
        <f t="shared" si="16"/>
        <v>0</v>
      </c>
      <c r="AO1952" s="139" t="str">
        <f t="array" ref="AO1952">XLOOKUP($D:$D,'DS ST'!$J:$J,'DS ST'!K:K)</f>
        <v>SC009565 - Cao Chánh Tuấn</v>
      </c>
      <c r="AP1952" s="139" t="str">
        <f t="array" ref="AP1952">XLOOKUP($D:$D,'DS ST'!$J:$J,'DS ST'!L:L)</f>
        <v>Võ Thị Huệ</v>
      </c>
      <c r="AQ1952" s="139" t="str">
        <f t="array" ref="AQ1952">XLOOKUP($D:$D,'DS ST'!$J:$J,'DS ST'!M:M)</f>
        <v>HCM 010</v>
      </c>
      <c r="AR1952" s="140"/>
      <c r="AS1952" s="140"/>
      <c r="AT1952" s="135" t="str">
        <f t="array" ref="AT1952">xlookup($E:$E,'CLV2'!$A:$A,'CLV2'!$F:$F)</f>
        <v>3.LOCAL FRUITS</v>
      </c>
      <c r="AU1952" s="135" t="str">
        <f t="array" ref="AU1952">xlookup($E:$E,'CLV2'!$A:$A,'CLV2'!$G:$G)</f>
        <v>4.Trái Cây Đa Dạng</v>
      </c>
      <c r="AV1952" s="142"/>
      <c r="AW1952" s="143"/>
      <c r="AX1952" s="144"/>
    </row>
    <row r="1953" ht="22.5" customHeight="1">
      <c r="A1953" s="113"/>
      <c r="B1953" s="114">
        <v>46237.0</v>
      </c>
      <c r="C1953" s="115" t="s">
        <v>1135</v>
      </c>
      <c r="D1953" s="116" t="str">
        <f>VLOOKUP(C1953,'DS ST'!A:B,2,0)</f>
        <v>PGS</v>
      </c>
      <c r="E1953" s="117">
        <v>1102981.0</v>
      </c>
      <c r="F1953" s="115" t="s">
        <v>5260</v>
      </c>
      <c r="G1953" s="115" t="s">
        <v>104</v>
      </c>
      <c r="H1953" s="118">
        <v>3.1</v>
      </c>
      <c r="I1953" s="118">
        <v>3.06</v>
      </c>
      <c r="J1953" s="119">
        <f t="shared" si="4"/>
        <v>0.04</v>
      </c>
      <c r="K1953" s="115" t="s">
        <v>6330</v>
      </c>
      <c r="L1953" s="121" t="str">
        <f t="shared" si="5"/>
        <v>PT16083801102981</v>
      </c>
      <c r="M1953" s="219" t="s">
        <v>6331</v>
      </c>
      <c r="N1953" s="122">
        <v>0.040000000000000036</v>
      </c>
      <c r="O1953" s="122"/>
      <c r="P1953" s="119">
        <f t="shared" si="6"/>
        <v>0</v>
      </c>
      <c r="Q1953" s="124"/>
      <c r="R1953" s="124"/>
      <c r="S1953" s="124"/>
      <c r="T1953" s="125"/>
      <c r="U1953" s="126" t="s">
        <v>697</v>
      </c>
      <c r="V1953" s="127" t="s">
        <v>492</v>
      </c>
      <c r="W1953" s="129" t="str">
        <f t="shared" si="7"/>
        <v>Hao hụt</v>
      </c>
      <c r="X1953" s="129" t="str">
        <f t="shared" si="73"/>
        <v/>
      </c>
      <c r="Y1953" s="154" t="s">
        <v>499</v>
      </c>
      <c r="Z1953" s="131" t="s">
        <v>3828</v>
      </c>
      <c r="AA1953" s="124"/>
      <c r="AB1953" s="132"/>
      <c r="AC1953" s="133"/>
      <c r="AD1953" s="134"/>
      <c r="AE1953" s="133"/>
      <c r="AF1953" s="135" t="str">
        <f t="array" ref="AF1953">xlookup($E:$E,'CLV2'!$A:$A,'CLV2'!E:E)</f>
        <v>2.FRUITS</v>
      </c>
      <c r="AG1953" s="135" t="str">
        <f t="shared" si="10"/>
        <v>KG</v>
      </c>
      <c r="AH1953" s="136">
        <f t="shared" si="11"/>
        <v>0.01290322581</v>
      </c>
      <c r="AI1953" s="137" t="str">
        <f t="array" ref="AI1953">XLOOKUP(E1953,'Đơn giá'!A:A,'Đơn giá'!D:D)</f>
        <v>#N/A</v>
      </c>
      <c r="AJ1953" s="138" t="str">
        <f t="shared" si="12"/>
        <v>#N/A</v>
      </c>
      <c r="AK1953" s="138" t="str">
        <f t="shared" si="13"/>
        <v>#N/A</v>
      </c>
      <c r="AL1953" s="138">
        <f t="shared" si="14"/>
        <v>0</v>
      </c>
      <c r="AM1953" s="138" t="str">
        <f t="shared" si="15"/>
        <v>#N/A</v>
      </c>
      <c r="AN1953" s="138">
        <f t="shared" si="16"/>
        <v>0</v>
      </c>
      <c r="AO1953" s="139" t="str">
        <f t="array" ref="AO1953">XLOOKUP($D:$D,'DS ST'!$J:$J,'DS ST'!K:K)</f>
        <v>SC009565 - Cao Chánh Tuấn</v>
      </c>
      <c r="AP1953" s="139" t="str">
        <f t="array" ref="AP1953">XLOOKUP($D:$D,'DS ST'!$J:$J,'DS ST'!L:L)</f>
        <v>Võ Thị Huệ</v>
      </c>
      <c r="AQ1953" s="139" t="str">
        <f t="array" ref="AQ1953">XLOOKUP($D:$D,'DS ST'!$J:$J,'DS ST'!M:M)</f>
        <v>HCM 010</v>
      </c>
      <c r="AR1953" s="140"/>
      <c r="AS1953" s="140"/>
      <c r="AT1953" s="135" t="str">
        <f t="array" ref="AT1953">xlookup($E:$E,'CLV2'!$A:$A,'CLV2'!$F:$F)</f>
        <v>3.LOCAL FRUITS</v>
      </c>
      <c r="AU1953" s="135" t="str">
        <f t="array" ref="AU1953">xlookup($E:$E,'CLV2'!$A:$A,'CLV2'!$G:$G)</f>
        <v>4.Bơ</v>
      </c>
      <c r="AV1953" s="142"/>
      <c r="AW1953" s="143"/>
      <c r="AX1953" s="144"/>
    </row>
    <row r="1954" ht="22.5" customHeight="1">
      <c r="A1954" s="113"/>
      <c r="B1954" s="114">
        <v>46237.0</v>
      </c>
      <c r="C1954" s="115" t="s">
        <v>1135</v>
      </c>
      <c r="D1954" s="116" t="str">
        <f>VLOOKUP(C1954,'DS ST'!A:B,2,0)</f>
        <v>PGS</v>
      </c>
      <c r="E1954" s="117">
        <v>8.936127491167E12</v>
      </c>
      <c r="F1954" s="115" t="s">
        <v>1391</v>
      </c>
      <c r="G1954" s="115" t="s">
        <v>29</v>
      </c>
      <c r="H1954" s="118">
        <v>3.0</v>
      </c>
      <c r="I1954" s="118">
        <v>0.0</v>
      </c>
      <c r="J1954" s="119">
        <f t="shared" si="4"/>
        <v>3</v>
      </c>
      <c r="K1954" s="115" t="s">
        <v>6330</v>
      </c>
      <c r="L1954" s="121" t="str">
        <f t="shared" si="5"/>
        <v>PT16083808936127491167</v>
      </c>
      <c r="M1954" s="219" t="s">
        <v>6331</v>
      </c>
      <c r="N1954" s="122"/>
      <c r="O1954" s="122"/>
      <c r="P1954" s="119">
        <f t="shared" si="6"/>
        <v>3</v>
      </c>
      <c r="Q1954" s="124"/>
      <c r="R1954" s="124"/>
      <c r="S1954" s="124"/>
      <c r="T1954" s="125"/>
      <c r="U1954" s="126" t="s">
        <v>697</v>
      </c>
      <c r="V1954" s="127" t="s">
        <v>1500</v>
      </c>
      <c r="W1954" s="129" t="str">
        <f t="shared" si="7"/>
        <v/>
      </c>
      <c r="X1954" s="129" t="str">
        <f t="shared" si="73"/>
        <v/>
      </c>
      <c r="Y1954" s="130" t="str">
        <f>IF(N(P1954)&lt;=0,"",IF(OR(T1954="Hình KDB",T1954="Hình tele",ISNUMBER(SEARCH("Hình KDB",T1954)),ISNUMBER(SEARCH("Hình tele",T1954)),ISNUMBER(SEARCH("sai code",T1954)),ISNUMBER(SEARCH("Thiếu kiện",U1954))),"Kho rau",IF(AND(T1954&lt;&gt;"Hình KDB",T1954&lt;&gt;"Hình tele"),"Chưa xác định",IF(N(O1954)&gt;0,IF(OR(T1954="Hình KDB",T1954="Hình tele",ISNUMBER(SEARCH("Hình KDB",T1954)),ISNUMBER(SEARCH("Hình tele",T1954)),ISNUMBER(SEARCH("sai code",T1954)),ISNUMBER(SEARCH("Thiếu kiện",U1954))),"Kho rau","Chưa xác định"),IF(OR(T1954="Hình KDB",T1954="Hình tele",ISNUMBER(SEARCH("Hình KDB",T1954)),ISNUMBER(SEARCH("Hình tele",T1954)),ISNUMBER(SEARCH("sai code",T1954)),ISNUMBER(SEARCH("Thiếu kiện",U1954))),"Kho rau",IF(V1954="Chưa xác định","Chưa xác định",IF(OR(V1954="DC giao thiếu",V1954="TX giao thiếu kiện",V1954="Hàng không đạt CL"),"Kho rau","")))))))</f>
        <v>Chưa xác định</v>
      </c>
      <c r="Z1954" s="131" t="s">
        <v>3828</v>
      </c>
      <c r="AA1954" s="124"/>
      <c r="AB1954" s="132"/>
      <c r="AC1954" s="133"/>
      <c r="AD1954" s="134"/>
      <c r="AE1954" s="133"/>
      <c r="AF1954" s="135" t="str">
        <f t="array" ref="AF1954">xlookup($E:$E,'CLV2'!$A:$A,'CLV2'!E:E)</f>
        <v>2.VEGETABLES</v>
      </c>
      <c r="AG1954" s="135" t="str">
        <f t="shared" si="10"/>
        <v>Pack</v>
      </c>
      <c r="AH1954" s="136">
        <f t="shared" si="11"/>
        <v>1</v>
      </c>
      <c r="AI1954" s="137">
        <f t="array" ref="AI1954">XLOOKUP(E1954,'Đơn giá'!A:A,'Đơn giá'!D:D)</f>
        <v>11750</v>
      </c>
      <c r="AJ1954" s="138">
        <f t="shared" si="12"/>
        <v>35250</v>
      </c>
      <c r="AK1954" s="138">
        <f t="shared" si="13"/>
        <v>0</v>
      </c>
      <c r="AL1954" s="138">
        <f t="shared" si="14"/>
        <v>0</v>
      </c>
      <c r="AM1954" s="138">
        <f t="shared" si="15"/>
        <v>0</v>
      </c>
      <c r="AN1954" s="138">
        <f t="shared" si="16"/>
        <v>35250</v>
      </c>
      <c r="AO1954" s="139" t="str">
        <f t="array" ref="AO1954">XLOOKUP($D:$D,'DS ST'!$J:$J,'DS ST'!K:K)</f>
        <v>SC009565 - Cao Chánh Tuấn</v>
      </c>
      <c r="AP1954" s="139" t="str">
        <f t="array" ref="AP1954">XLOOKUP($D:$D,'DS ST'!$J:$J,'DS ST'!L:L)</f>
        <v>Võ Thị Huệ</v>
      </c>
      <c r="AQ1954" s="139" t="str">
        <f t="array" ref="AQ1954">XLOOKUP($D:$D,'DS ST'!$J:$J,'DS ST'!M:M)</f>
        <v>HCM 010</v>
      </c>
      <c r="AR1954" s="140"/>
      <c r="AS1954" s="140"/>
      <c r="AT1954" s="135" t="str">
        <f t="array" ref="AT1954">xlookup($E:$E,'CLV2'!$A:$A,'CLV2'!$F:$F)</f>
        <v>3.LEAFY VEGGIES</v>
      </c>
      <c r="AU1954" s="135" t="str">
        <f t="array" ref="AU1954">xlookup($E:$E,'CLV2'!$A:$A,'CLV2'!$G:$G)</f>
        <v>4.Rau Ăn Lá Thông Dụng</v>
      </c>
      <c r="AV1954" s="142"/>
      <c r="AW1954" s="143"/>
      <c r="AX1954" s="144"/>
    </row>
    <row r="1955" ht="22.5" customHeight="1">
      <c r="A1955" s="113"/>
      <c r="B1955" s="114">
        <v>46237.0</v>
      </c>
      <c r="C1955" s="115" t="s">
        <v>1144</v>
      </c>
      <c r="D1955" s="116" t="str">
        <f>VLOOKUP(C1955,'DS ST'!A:B,2,0)</f>
        <v>PHI</v>
      </c>
      <c r="E1955" s="117">
        <v>1101366.0</v>
      </c>
      <c r="F1955" s="115" t="s">
        <v>1804</v>
      </c>
      <c r="G1955" s="115" t="s">
        <v>104</v>
      </c>
      <c r="H1955" s="118">
        <v>4.3</v>
      </c>
      <c r="I1955" s="118">
        <v>4.2</v>
      </c>
      <c r="J1955" s="119">
        <f t="shared" si="4"/>
        <v>0.1</v>
      </c>
      <c r="K1955" s="115" t="s">
        <v>6332</v>
      </c>
      <c r="L1955" s="121" t="str">
        <f t="shared" si="5"/>
        <v>PT16083791101366</v>
      </c>
      <c r="M1955" s="219" t="s">
        <v>6333</v>
      </c>
      <c r="N1955" s="122">
        <v>0.09999999999999964</v>
      </c>
      <c r="O1955" s="122"/>
      <c r="P1955" s="119">
        <f t="shared" si="6"/>
        <v>0</v>
      </c>
      <c r="Q1955" s="124"/>
      <c r="R1955" s="124"/>
      <c r="S1955" s="124"/>
      <c r="T1955" s="125"/>
      <c r="U1955" s="126" t="s">
        <v>697</v>
      </c>
      <c r="V1955" s="127" t="s">
        <v>492</v>
      </c>
      <c r="W1955" s="129" t="str">
        <f t="shared" si="7"/>
        <v>Hao hụt</v>
      </c>
      <c r="X1955" s="129" t="str">
        <f t="shared" si="73"/>
        <v/>
      </c>
      <c r="Y1955" s="154" t="s">
        <v>499</v>
      </c>
      <c r="Z1955" s="131" t="s">
        <v>3828</v>
      </c>
      <c r="AA1955" s="124"/>
      <c r="AB1955" s="132"/>
      <c r="AC1955" s="133"/>
      <c r="AD1955" s="134"/>
      <c r="AE1955" s="133"/>
      <c r="AF1955" s="135" t="str">
        <f t="array" ref="AF1955">xlookup($E:$E,'CLV2'!$A:$A,'CLV2'!E:E)</f>
        <v>2.VEGETABLES</v>
      </c>
      <c r="AG1955" s="135" t="str">
        <f t="shared" si="10"/>
        <v>KG</v>
      </c>
      <c r="AH1955" s="136">
        <f t="shared" si="11"/>
        <v>0.02325581395</v>
      </c>
      <c r="AI1955" s="137">
        <f t="array" ref="AI1955">XLOOKUP(E1955,'Đơn giá'!A:A,'Đơn giá'!D:D)</f>
        <v>55000</v>
      </c>
      <c r="AJ1955" s="138">
        <f t="shared" si="12"/>
        <v>5500</v>
      </c>
      <c r="AK1955" s="138">
        <f t="shared" si="13"/>
        <v>5500</v>
      </c>
      <c r="AL1955" s="138">
        <f t="shared" si="14"/>
        <v>0</v>
      </c>
      <c r="AM1955" s="138">
        <f t="shared" si="15"/>
        <v>0</v>
      </c>
      <c r="AN1955" s="138">
        <f t="shared" si="16"/>
        <v>0</v>
      </c>
      <c r="AO1955" s="139" t="str">
        <f t="array" ref="AO1955">XLOOKUP($D:$D,'DS ST'!$J:$J,'DS ST'!K:K)</f>
        <v>SC008789 - Lê Huỳnh Thiện</v>
      </c>
      <c r="AP1955" s="139" t="str">
        <f t="array" ref="AP1955">XLOOKUP($D:$D,'DS ST'!$J:$J,'DS ST'!L:L)</f>
        <v>Nguyễn Thị Cà</v>
      </c>
      <c r="AQ1955" s="139" t="str">
        <f t="array" ref="AQ1955">XLOOKUP($D:$D,'DS ST'!$J:$J,'DS ST'!M:M)</f>
        <v>HCM 009</v>
      </c>
      <c r="AR1955" s="140"/>
      <c r="AS1955" s="140"/>
      <c r="AT1955" s="135" t="str">
        <f t="array" ref="AT1955">xlookup($E:$E,'CLV2'!$A:$A,'CLV2'!$F:$F)</f>
        <v>3.LEAFY VEGGIES</v>
      </c>
      <c r="AU1955" s="135" t="str">
        <f t="array" ref="AU1955">xlookup($E:$E,'CLV2'!$A:$A,'CLV2'!$G:$G)</f>
        <v>4.Rau Ăn Bông</v>
      </c>
      <c r="AV1955" s="142"/>
      <c r="AW1955" s="143"/>
      <c r="AX1955" s="144"/>
    </row>
    <row r="1956" ht="22.5" customHeight="1">
      <c r="A1956" s="113"/>
      <c r="B1956" s="114">
        <v>46237.0</v>
      </c>
      <c r="C1956" s="115" t="s">
        <v>1147</v>
      </c>
      <c r="D1956" s="116" t="str">
        <f>VLOOKUP(C1956,'DS ST'!A:B,2,0)</f>
        <v>PHL</v>
      </c>
      <c r="E1956" s="117">
        <v>11013.0</v>
      </c>
      <c r="F1956" s="115" t="s">
        <v>2170</v>
      </c>
      <c r="G1956" s="115" t="s">
        <v>29</v>
      </c>
      <c r="H1956" s="118">
        <v>5.0</v>
      </c>
      <c r="I1956" s="118">
        <v>0.0</v>
      </c>
      <c r="J1956" s="119">
        <f t="shared" si="4"/>
        <v>5</v>
      </c>
      <c r="K1956" s="115" t="s">
        <v>6334</v>
      </c>
      <c r="L1956" s="121" t="str">
        <f t="shared" si="5"/>
        <v>PT160837811013</v>
      </c>
      <c r="M1956" s="219" t="s">
        <v>6335</v>
      </c>
      <c r="N1956" s="122"/>
      <c r="O1956" s="122"/>
      <c r="P1956" s="119">
        <f t="shared" si="6"/>
        <v>5</v>
      </c>
      <c r="Q1956" s="124"/>
      <c r="R1956" s="124"/>
      <c r="S1956" s="124"/>
      <c r="T1956" s="125"/>
      <c r="U1956" s="126" t="s">
        <v>697</v>
      </c>
      <c r="V1956" s="127" t="s">
        <v>1500</v>
      </c>
      <c r="W1956" s="129" t="str">
        <f t="shared" si="7"/>
        <v/>
      </c>
      <c r="X1956" s="129" t="str">
        <f t="shared" si="73"/>
        <v/>
      </c>
      <c r="Y1956" s="130" t="str">
        <f>IF(N(P1956)&lt;=0,"",IF(OR(T1956="Hình KDB",T1956="Hình tele",ISNUMBER(SEARCH("Hình KDB",T1956)),ISNUMBER(SEARCH("Hình tele",T1956)),ISNUMBER(SEARCH("sai code",T1956)),ISNUMBER(SEARCH("Thiếu kiện",U1956))),"Kho rau",IF(AND(T1956&lt;&gt;"Hình KDB",T1956&lt;&gt;"Hình tele"),"Chưa xác định",IF(N(O1956)&gt;0,IF(OR(T1956="Hình KDB",T1956="Hình tele",ISNUMBER(SEARCH("Hình KDB",T1956)),ISNUMBER(SEARCH("Hình tele",T1956)),ISNUMBER(SEARCH("sai code",T1956)),ISNUMBER(SEARCH("Thiếu kiện",U1956))),"Kho rau","Chưa xác định"),IF(OR(T1956="Hình KDB",T1956="Hình tele",ISNUMBER(SEARCH("Hình KDB",T1956)),ISNUMBER(SEARCH("Hình tele",T1956)),ISNUMBER(SEARCH("sai code",T1956)),ISNUMBER(SEARCH("Thiếu kiện",U1956))),"Kho rau",IF(V1956="Chưa xác định","Chưa xác định",IF(OR(V1956="DC giao thiếu",V1956="TX giao thiếu kiện",V1956="Hàng không đạt CL"),"Kho rau","")))))))</f>
        <v>Chưa xác định</v>
      </c>
      <c r="Z1956" s="131" t="s">
        <v>3828</v>
      </c>
      <c r="AA1956" s="124"/>
      <c r="AB1956" s="132"/>
      <c r="AC1956" s="133"/>
      <c r="AD1956" s="134"/>
      <c r="AE1956" s="133"/>
      <c r="AF1956" s="135" t="str">
        <f t="array" ref="AF1956">xlookup($E:$E,'CLV2'!$A:$A,'CLV2'!E:E)</f>
        <v>2.VEGETABLES</v>
      </c>
      <c r="AG1956" s="135" t="str">
        <f t="shared" si="10"/>
        <v>Pack</v>
      </c>
      <c r="AH1956" s="136">
        <f t="shared" si="11"/>
        <v>1</v>
      </c>
      <c r="AI1956" s="137">
        <f t="array" ref="AI1956">XLOOKUP(E1956,'Đơn giá'!A:A,'Đơn giá'!D:D)</f>
        <v>24000</v>
      </c>
      <c r="AJ1956" s="138">
        <f t="shared" si="12"/>
        <v>120000</v>
      </c>
      <c r="AK1956" s="138">
        <f t="shared" si="13"/>
        <v>0</v>
      </c>
      <c r="AL1956" s="138">
        <f t="shared" si="14"/>
        <v>0</v>
      </c>
      <c r="AM1956" s="138">
        <f t="shared" si="15"/>
        <v>0</v>
      </c>
      <c r="AN1956" s="138">
        <f t="shared" si="16"/>
        <v>120000</v>
      </c>
      <c r="AO1956" s="139" t="str">
        <f t="array" ref="AO1956">XLOOKUP($D:$D,'DS ST'!$J:$J,'DS ST'!K:K)</f>
        <v>SC002206 - Hứa Thái Hiển</v>
      </c>
      <c r="AP1956" s="139" t="str">
        <f t="array" ref="AP1956">XLOOKUP($D:$D,'DS ST'!$J:$J,'DS ST'!L:L)</f>
        <v>Võ Thị Huệ</v>
      </c>
      <c r="AQ1956" s="139" t="str">
        <f t="array" ref="AQ1956">XLOOKUP($D:$D,'DS ST'!$J:$J,'DS ST'!M:M)</f>
        <v>HCM 023</v>
      </c>
      <c r="AR1956" s="140"/>
      <c r="AS1956" s="140"/>
      <c r="AT1956" s="135" t="str">
        <f t="array" ref="AT1956">xlookup($E:$E,'CLV2'!$A:$A,'CLV2'!$F:$F)</f>
        <v>3.HERBS</v>
      </c>
      <c r="AU1956" s="135" t="str">
        <f t="array" ref="AU1956">xlookup($E:$E,'CLV2'!$A:$A,'CLV2'!$G:$G)</f>
        <v>4.Hành, Tỏi</v>
      </c>
      <c r="AV1956" s="142"/>
      <c r="AW1956" s="143"/>
      <c r="AX1956" s="144"/>
    </row>
    <row r="1957" ht="22.5" customHeight="1">
      <c r="A1957" s="113"/>
      <c r="B1957" s="114">
        <v>46237.0</v>
      </c>
      <c r="C1957" s="115" t="s">
        <v>1147</v>
      </c>
      <c r="D1957" s="116" t="str">
        <f>VLOOKUP(C1957,'DS ST'!A:B,2,0)</f>
        <v>PHL</v>
      </c>
      <c r="E1957" s="117">
        <v>1101366.0</v>
      </c>
      <c r="F1957" s="115" t="s">
        <v>1804</v>
      </c>
      <c r="G1957" s="115" t="s">
        <v>104</v>
      </c>
      <c r="H1957" s="118">
        <v>16.6</v>
      </c>
      <c r="I1957" s="118">
        <v>16.0</v>
      </c>
      <c r="J1957" s="119">
        <f t="shared" si="4"/>
        <v>0.6</v>
      </c>
      <c r="K1957" s="115" t="s">
        <v>6334</v>
      </c>
      <c r="L1957" s="121" t="str">
        <f t="shared" si="5"/>
        <v>PT16083781101366</v>
      </c>
      <c r="M1957" s="219" t="s">
        <v>6335</v>
      </c>
      <c r="N1957" s="122">
        <v>0.6000000000000014</v>
      </c>
      <c r="O1957" s="122"/>
      <c r="P1957" s="119">
        <f t="shared" si="6"/>
        <v>0</v>
      </c>
      <c r="Q1957" s="124"/>
      <c r="R1957" s="124"/>
      <c r="S1957" s="124"/>
      <c r="T1957" s="125"/>
      <c r="U1957" s="126" t="s">
        <v>697</v>
      </c>
      <c r="V1957" s="127" t="s">
        <v>492</v>
      </c>
      <c r="W1957" s="129" t="str">
        <f t="shared" si="7"/>
        <v>Hao hụt</v>
      </c>
      <c r="X1957" s="129" t="str">
        <f t="shared" si="73"/>
        <v/>
      </c>
      <c r="Y1957" s="154" t="s">
        <v>499</v>
      </c>
      <c r="Z1957" s="131" t="s">
        <v>3828</v>
      </c>
      <c r="AA1957" s="124"/>
      <c r="AB1957" s="132"/>
      <c r="AC1957" s="133"/>
      <c r="AD1957" s="134"/>
      <c r="AE1957" s="133"/>
      <c r="AF1957" s="135" t="str">
        <f t="array" ref="AF1957">xlookup($E:$E,'CLV2'!$A:$A,'CLV2'!E:E)</f>
        <v>2.VEGETABLES</v>
      </c>
      <c r="AG1957" s="135" t="str">
        <f t="shared" si="10"/>
        <v>KG</v>
      </c>
      <c r="AH1957" s="136">
        <f t="shared" si="11"/>
        <v>0.03614457831</v>
      </c>
      <c r="AI1957" s="137">
        <f t="array" ref="AI1957">XLOOKUP(E1957,'Đơn giá'!A:A,'Đơn giá'!D:D)</f>
        <v>55000</v>
      </c>
      <c r="AJ1957" s="138">
        <f t="shared" si="12"/>
        <v>33000</v>
      </c>
      <c r="AK1957" s="138">
        <f t="shared" si="13"/>
        <v>33000</v>
      </c>
      <c r="AL1957" s="138">
        <f t="shared" si="14"/>
        <v>0</v>
      </c>
      <c r="AM1957" s="138">
        <f t="shared" si="15"/>
        <v>0</v>
      </c>
      <c r="AN1957" s="138">
        <f t="shared" si="16"/>
        <v>0</v>
      </c>
      <c r="AO1957" s="139" t="str">
        <f t="array" ref="AO1957">XLOOKUP($D:$D,'DS ST'!$J:$J,'DS ST'!K:K)</f>
        <v>SC002206 - Hứa Thái Hiển</v>
      </c>
      <c r="AP1957" s="139" t="str">
        <f t="array" ref="AP1957">XLOOKUP($D:$D,'DS ST'!$J:$J,'DS ST'!L:L)</f>
        <v>Võ Thị Huệ</v>
      </c>
      <c r="AQ1957" s="139" t="str">
        <f t="array" ref="AQ1957">XLOOKUP($D:$D,'DS ST'!$J:$J,'DS ST'!M:M)</f>
        <v>HCM 023</v>
      </c>
      <c r="AR1957" s="140"/>
      <c r="AS1957" s="140"/>
      <c r="AT1957" s="135" t="str">
        <f t="array" ref="AT1957">xlookup($E:$E,'CLV2'!$A:$A,'CLV2'!$F:$F)</f>
        <v>3.LEAFY VEGGIES</v>
      </c>
      <c r="AU1957" s="135" t="str">
        <f t="array" ref="AU1957">xlookup($E:$E,'CLV2'!$A:$A,'CLV2'!$G:$G)</f>
        <v>4.Rau Ăn Bông</v>
      </c>
      <c r="AV1957" s="142"/>
      <c r="AW1957" s="143"/>
      <c r="AX1957" s="144"/>
    </row>
    <row r="1958" ht="22.5" customHeight="1">
      <c r="A1958" s="113"/>
      <c r="B1958" s="114">
        <v>46237.0</v>
      </c>
      <c r="C1958" s="115" t="s">
        <v>1151</v>
      </c>
      <c r="D1958" s="116" t="str">
        <f>VLOOKUP(C1958,'DS ST'!A:B,2,0)</f>
        <v>PKD</v>
      </c>
      <c r="E1958" s="117">
        <v>10462.0</v>
      </c>
      <c r="F1958" s="115" t="s">
        <v>310</v>
      </c>
      <c r="G1958" s="115" t="s">
        <v>311</v>
      </c>
      <c r="H1958" s="118">
        <v>5.0</v>
      </c>
      <c r="I1958" s="118">
        <v>0.0</v>
      </c>
      <c r="J1958" s="119">
        <f t="shared" si="4"/>
        <v>5</v>
      </c>
      <c r="K1958" s="115" t="s">
        <v>6336</v>
      </c>
      <c r="L1958" s="121" t="str">
        <f t="shared" si="5"/>
        <v>PT160837710462</v>
      </c>
      <c r="M1958" s="219" t="s">
        <v>6337</v>
      </c>
      <c r="N1958" s="122"/>
      <c r="O1958" s="122"/>
      <c r="P1958" s="119">
        <f t="shared" si="6"/>
        <v>5</v>
      </c>
      <c r="Q1958" s="124"/>
      <c r="R1958" s="124"/>
      <c r="S1958" s="124"/>
      <c r="T1958" s="125"/>
      <c r="U1958" s="126" t="s">
        <v>697</v>
      </c>
      <c r="V1958" s="127" t="s">
        <v>1500</v>
      </c>
      <c r="W1958" s="129" t="str">
        <f t="shared" si="7"/>
        <v/>
      </c>
      <c r="X1958" s="129" t="str">
        <f t="shared" si="73"/>
        <v/>
      </c>
      <c r="Y1958" s="130" t="str">
        <f t="shared" ref="Y1958:Y1968" si="124">IF(N(P1958)&lt;=0,"",IF(OR(T1958="Hình KDB",T1958="Hình tele",ISNUMBER(SEARCH("Hình KDB",T1958)),ISNUMBER(SEARCH("Hình tele",T1958)),ISNUMBER(SEARCH("sai code",T1958)),ISNUMBER(SEARCH("Thiếu kiện",U1958))),"Kho rau",IF(AND(T1958&lt;&gt;"Hình KDB",T1958&lt;&gt;"Hình tele"),"Chưa xác định",IF(N(O1958)&gt;0,IF(OR(T1958="Hình KDB",T1958="Hình tele",ISNUMBER(SEARCH("Hình KDB",T1958)),ISNUMBER(SEARCH("Hình tele",T1958)),ISNUMBER(SEARCH("sai code",T1958)),ISNUMBER(SEARCH("Thiếu kiện",U1958))),"Kho rau","Chưa xác định"),IF(OR(T1958="Hình KDB",T1958="Hình tele",ISNUMBER(SEARCH("Hình KDB",T1958)),ISNUMBER(SEARCH("Hình tele",T1958)),ISNUMBER(SEARCH("sai code",T1958)),ISNUMBER(SEARCH("Thiếu kiện",U1958))),"Kho rau",IF(V1958="Chưa xác định","Chưa xác định",IF(OR(V1958="DC giao thiếu",V1958="TX giao thiếu kiện",V1958="Hàng không đạt CL"),"Kho rau","")))))))</f>
        <v>Chưa xác định</v>
      </c>
      <c r="Z1958" s="131" t="s">
        <v>3828</v>
      </c>
      <c r="AA1958" s="124"/>
      <c r="AB1958" s="132"/>
      <c r="AC1958" s="133"/>
      <c r="AD1958" s="134"/>
      <c r="AE1958" s="133"/>
      <c r="AF1958" s="135" t="str">
        <f t="array" ref="AF1958">xlookup($E:$E,'CLV2'!$A:$A,'CLV2'!E:E)</f>
        <v>2.VEGETABLES</v>
      </c>
      <c r="AG1958" s="135" t="str">
        <f t="shared" si="10"/>
        <v>Pack</v>
      </c>
      <c r="AH1958" s="136">
        <f t="shared" si="11"/>
        <v>1</v>
      </c>
      <c r="AI1958" s="137">
        <f t="array" ref="AI1958">XLOOKUP(E1958,'Đơn giá'!A:A,'Đơn giá'!D:D)</f>
        <v>15000</v>
      </c>
      <c r="AJ1958" s="138">
        <f t="shared" si="12"/>
        <v>75000</v>
      </c>
      <c r="AK1958" s="138">
        <f t="shared" si="13"/>
        <v>0</v>
      </c>
      <c r="AL1958" s="138">
        <f t="shared" si="14"/>
        <v>0</v>
      </c>
      <c r="AM1958" s="138">
        <f t="shared" si="15"/>
        <v>0</v>
      </c>
      <c r="AN1958" s="138">
        <f t="shared" si="16"/>
        <v>75000</v>
      </c>
      <c r="AO1958" s="139" t="str">
        <f t="array" ref="AO1958">XLOOKUP($D:$D,'DS ST'!$J:$J,'DS ST'!K:K)</f>
        <v>SC003242 - Võ Văn Phi Hùng</v>
      </c>
      <c r="AP1958" s="139" t="str">
        <f t="array" ref="AP1958">XLOOKUP($D:$D,'DS ST'!$J:$J,'DS ST'!L:L)</f>
        <v>Võ Thị Huệ</v>
      </c>
      <c r="AQ1958" s="139" t="str">
        <f t="array" ref="AQ1958">XLOOKUP($D:$D,'DS ST'!$J:$J,'DS ST'!M:M)</f>
        <v>HCM 029</v>
      </c>
      <c r="AR1958" s="140"/>
      <c r="AS1958" s="140"/>
      <c r="AT1958" s="135" t="str">
        <f t="array" ref="AT1958">xlookup($E:$E,'CLV2'!$A:$A,'CLV2'!$F:$F)</f>
        <v>3.ROOT VEGGIES</v>
      </c>
      <c r="AU1958" s="135" t="str">
        <f t="array" ref="AU1958">xlookup($E:$E,'CLV2'!$A:$A,'CLV2'!$G:$G)</f>
        <v>4.Hành Tây</v>
      </c>
      <c r="AV1958" s="142"/>
      <c r="AW1958" s="143"/>
      <c r="AX1958" s="144"/>
    </row>
    <row r="1959" ht="22.5" customHeight="1">
      <c r="A1959" s="113"/>
      <c r="B1959" s="114">
        <v>46237.0</v>
      </c>
      <c r="C1959" s="115" t="s">
        <v>1151</v>
      </c>
      <c r="D1959" s="116" t="str">
        <f>VLOOKUP(C1959,'DS ST'!A:B,2,0)</f>
        <v>PKD</v>
      </c>
      <c r="E1959" s="117">
        <v>10466.0</v>
      </c>
      <c r="F1959" s="115" t="s">
        <v>374</v>
      </c>
      <c r="G1959" s="115" t="s">
        <v>275</v>
      </c>
      <c r="H1959" s="118">
        <v>5.0</v>
      </c>
      <c r="I1959" s="118">
        <v>0.0</v>
      </c>
      <c r="J1959" s="119">
        <f t="shared" si="4"/>
        <v>5</v>
      </c>
      <c r="K1959" s="115" t="s">
        <v>6336</v>
      </c>
      <c r="L1959" s="121" t="str">
        <f t="shared" si="5"/>
        <v>PT160837710466</v>
      </c>
      <c r="M1959" s="219" t="s">
        <v>6337</v>
      </c>
      <c r="N1959" s="122"/>
      <c r="O1959" s="122"/>
      <c r="P1959" s="119">
        <f t="shared" si="6"/>
        <v>5</v>
      </c>
      <c r="Q1959" s="124"/>
      <c r="R1959" s="124"/>
      <c r="S1959" s="124"/>
      <c r="T1959" s="125"/>
      <c r="U1959" s="126" t="s">
        <v>697</v>
      </c>
      <c r="V1959" s="127" t="s">
        <v>1500</v>
      </c>
      <c r="W1959" s="129" t="str">
        <f t="shared" si="7"/>
        <v/>
      </c>
      <c r="X1959" s="129" t="str">
        <f t="shared" si="73"/>
        <v/>
      </c>
      <c r="Y1959" s="130" t="str">
        <f t="shared" si="124"/>
        <v>Chưa xác định</v>
      </c>
      <c r="Z1959" s="131" t="s">
        <v>3828</v>
      </c>
      <c r="AA1959" s="124"/>
      <c r="AB1959" s="132"/>
      <c r="AC1959" s="133"/>
      <c r="AD1959" s="134"/>
      <c r="AE1959" s="133"/>
      <c r="AF1959" s="135" t="str">
        <f t="array" ref="AF1959">xlookup($E:$E,'CLV2'!$A:$A,'CLV2'!E:E)</f>
        <v>2.VEGETABLES</v>
      </c>
      <c r="AG1959" s="135" t="str">
        <f t="shared" si="10"/>
        <v>Pack</v>
      </c>
      <c r="AH1959" s="136">
        <f t="shared" si="11"/>
        <v>1</v>
      </c>
      <c r="AI1959" s="137">
        <f t="array" ref="AI1959">XLOOKUP(E1959,'Đơn giá'!A:A,'Đơn giá'!D:D)</f>
        <v>22500</v>
      </c>
      <c r="AJ1959" s="138">
        <f t="shared" si="12"/>
        <v>112500</v>
      </c>
      <c r="AK1959" s="138">
        <f t="shared" si="13"/>
        <v>0</v>
      </c>
      <c r="AL1959" s="138">
        <f t="shared" si="14"/>
        <v>0</v>
      </c>
      <c r="AM1959" s="138">
        <f t="shared" si="15"/>
        <v>0</v>
      </c>
      <c r="AN1959" s="138">
        <f t="shared" si="16"/>
        <v>112500</v>
      </c>
      <c r="AO1959" s="139" t="str">
        <f t="array" ref="AO1959">XLOOKUP($D:$D,'DS ST'!$J:$J,'DS ST'!K:K)</f>
        <v>SC003242 - Võ Văn Phi Hùng</v>
      </c>
      <c r="AP1959" s="139" t="str">
        <f t="array" ref="AP1959">XLOOKUP($D:$D,'DS ST'!$J:$J,'DS ST'!L:L)</f>
        <v>Võ Thị Huệ</v>
      </c>
      <c r="AQ1959" s="139" t="str">
        <f t="array" ref="AQ1959">XLOOKUP($D:$D,'DS ST'!$J:$J,'DS ST'!M:M)</f>
        <v>HCM 029</v>
      </c>
      <c r="AR1959" s="140"/>
      <c r="AS1959" s="140"/>
      <c r="AT1959" s="135" t="str">
        <f t="array" ref="AT1959">xlookup($E:$E,'CLV2'!$A:$A,'CLV2'!$F:$F)</f>
        <v>3.FRUIT VEGGIES</v>
      </c>
      <c r="AU1959" s="135" t="str">
        <f t="array" ref="AU1959">xlookup($E:$E,'CLV2'!$A:$A,'CLV2'!$G:$G)</f>
        <v>4.Cà Chua, Dưa Leo, Ớt Chuông</v>
      </c>
      <c r="AV1959" s="142"/>
      <c r="AW1959" s="143"/>
      <c r="AX1959" s="144"/>
    </row>
    <row r="1960" ht="22.5" customHeight="1">
      <c r="A1960" s="113"/>
      <c r="B1960" s="114">
        <v>46237.0</v>
      </c>
      <c r="C1960" s="115" t="s">
        <v>1151</v>
      </c>
      <c r="D1960" s="116" t="str">
        <f>VLOOKUP(C1960,'DS ST'!A:B,2,0)</f>
        <v>PKD</v>
      </c>
      <c r="E1960" s="117">
        <v>10511.0</v>
      </c>
      <c r="F1960" s="115" t="s">
        <v>427</v>
      </c>
      <c r="G1960" s="115" t="s">
        <v>428</v>
      </c>
      <c r="H1960" s="118">
        <v>4.0</v>
      </c>
      <c r="I1960" s="118">
        <v>0.0</v>
      </c>
      <c r="J1960" s="119">
        <f t="shared" si="4"/>
        <v>4</v>
      </c>
      <c r="K1960" s="115" t="s">
        <v>6336</v>
      </c>
      <c r="L1960" s="121" t="str">
        <f t="shared" si="5"/>
        <v>PT160837710511</v>
      </c>
      <c r="M1960" s="219" t="s">
        <v>6337</v>
      </c>
      <c r="N1960" s="122"/>
      <c r="O1960" s="122"/>
      <c r="P1960" s="119">
        <f t="shared" si="6"/>
        <v>4</v>
      </c>
      <c r="Q1960" s="124"/>
      <c r="R1960" s="124"/>
      <c r="S1960" s="124"/>
      <c r="T1960" s="125"/>
      <c r="U1960" s="126" t="s">
        <v>697</v>
      </c>
      <c r="V1960" s="127" t="s">
        <v>1500</v>
      </c>
      <c r="W1960" s="129" t="str">
        <f t="shared" si="7"/>
        <v/>
      </c>
      <c r="X1960" s="129" t="str">
        <f t="shared" si="73"/>
        <v/>
      </c>
      <c r="Y1960" s="130" t="str">
        <f t="shared" si="124"/>
        <v>Chưa xác định</v>
      </c>
      <c r="Z1960" s="131" t="s">
        <v>3828</v>
      </c>
      <c r="AA1960" s="124"/>
      <c r="AB1960" s="132"/>
      <c r="AC1960" s="133"/>
      <c r="AD1960" s="134"/>
      <c r="AE1960" s="133"/>
      <c r="AF1960" s="135" t="str">
        <f t="array" ref="AF1960">xlookup($E:$E,'CLV2'!$A:$A,'CLV2'!E:E)</f>
        <v>2.VEGETABLES</v>
      </c>
      <c r="AG1960" s="135" t="str">
        <f t="shared" si="10"/>
        <v>Pack</v>
      </c>
      <c r="AH1960" s="136">
        <f t="shared" si="11"/>
        <v>1</v>
      </c>
      <c r="AI1960" s="137">
        <f t="array" ref="AI1960">XLOOKUP(E1960,'Đơn giá'!A:A,'Đơn giá'!D:D)</f>
        <v>16000</v>
      </c>
      <c r="AJ1960" s="138">
        <f t="shared" si="12"/>
        <v>64000</v>
      </c>
      <c r="AK1960" s="138">
        <f t="shared" si="13"/>
        <v>0</v>
      </c>
      <c r="AL1960" s="138">
        <f t="shared" si="14"/>
        <v>0</v>
      </c>
      <c r="AM1960" s="138">
        <f t="shared" si="15"/>
        <v>0</v>
      </c>
      <c r="AN1960" s="138">
        <f t="shared" si="16"/>
        <v>64000</v>
      </c>
      <c r="AO1960" s="139" t="str">
        <f t="array" ref="AO1960">XLOOKUP($D:$D,'DS ST'!$J:$J,'DS ST'!K:K)</f>
        <v>SC003242 - Võ Văn Phi Hùng</v>
      </c>
      <c r="AP1960" s="139" t="str">
        <f t="array" ref="AP1960">XLOOKUP($D:$D,'DS ST'!$J:$J,'DS ST'!L:L)</f>
        <v>Võ Thị Huệ</v>
      </c>
      <c r="AQ1960" s="139" t="str">
        <f t="array" ref="AQ1960">XLOOKUP($D:$D,'DS ST'!$J:$J,'DS ST'!M:M)</f>
        <v>HCM 029</v>
      </c>
      <c r="AR1960" s="140"/>
      <c r="AS1960" s="140"/>
      <c r="AT1960" s="135" t="str">
        <f t="array" ref="AT1960">xlookup($E:$E,'CLV2'!$A:$A,'CLV2'!$F:$F)</f>
        <v>3.FRUIT VEGGIES</v>
      </c>
      <c r="AU1960" s="135" t="str">
        <f t="array" ref="AU1960">xlookup($E:$E,'CLV2'!$A:$A,'CLV2'!$G:$G)</f>
        <v>4.Bắp, Đậu</v>
      </c>
      <c r="AV1960" s="142"/>
      <c r="AW1960" s="143"/>
      <c r="AX1960" s="144"/>
    </row>
    <row r="1961" ht="22.5" customHeight="1">
      <c r="A1961" s="113"/>
      <c r="B1961" s="114">
        <v>46237.0</v>
      </c>
      <c r="C1961" s="115" t="s">
        <v>1151</v>
      </c>
      <c r="D1961" s="116" t="str">
        <f>VLOOKUP(C1961,'DS ST'!A:B,2,0)</f>
        <v>PKD</v>
      </c>
      <c r="E1961" s="117">
        <v>10565.0</v>
      </c>
      <c r="F1961" s="115" t="s">
        <v>5467</v>
      </c>
      <c r="G1961" s="115" t="s">
        <v>275</v>
      </c>
      <c r="H1961" s="118">
        <v>5.0</v>
      </c>
      <c r="I1961" s="118">
        <v>3.0</v>
      </c>
      <c r="J1961" s="119">
        <f t="shared" si="4"/>
        <v>2</v>
      </c>
      <c r="K1961" s="115" t="s">
        <v>6336</v>
      </c>
      <c r="L1961" s="121" t="str">
        <f t="shared" si="5"/>
        <v>PT160837710565</v>
      </c>
      <c r="M1961" s="219" t="s">
        <v>6337</v>
      </c>
      <c r="N1961" s="122"/>
      <c r="O1961" s="122"/>
      <c r="P1961" s="119">
        <f t="shared" si="6"/>
        <v>2</v>
      </c>
      <c r="Q1961" s="124"/>
      <c r="R1961" s="124"/>
      <c r="S1961" s="124"/>
      <c r="T1961" s="125"/>
      <c r="U1961" s="126" t="s">
        <v>697</v>
      </c>
      <c r="V1961" s="127" t="s">
        <v>1500</v>
      </c>
      <c r="W1961" s="129" t="str">
        <f t="shared" si="7"/>
        <v/>
      </c>
      <c r="X1961" s="129" t="str">
        <f t="shared" si="73"/>
        <v/>
      </c>
      <c r="Y1961" s="130" t="str">
        <f t="shared" si="124"/>
        <v>Chưa xác định</v>
      </c>
      <c r="Z1961" s="131" t="s">
        <v>3828</v>
      </c>
      <c r="AA1961" s="124"/>
      <c r="AB1961" s="132"/>
      <c r="AC1961" s="133"/>
      <c r="AD1961" s="134"/>
      <c r="AE1961" s="133"/>
      <c r="AF1961" s="135" t="str">
        <f t="array" ref="AF1961">xlookup($E:$E,'CLV2'!$A:$A,'CLV2'!E:E)</f>
        <v>2.FRUITS</v>
      </c>
      <c r="AG1961" s="135" t="str">
        <f t="shared" si="10"/>
        <v>Pack</v>
      </c>
      <c r="AH1961" s="136">
        <f t="shared" si="11"/>
        <v>0.4</v>
      </c>
      <c r="AI1961" s="137">
        <f t="array" ref="AI1961">XLOOKUP(E1961,'Đơn giá'!A:A,'Đơn giá'!D:D)</f>
        <v>14940</v>
      </c>
      <c r="AJ1961" s="138">
        <f t="shared" si="12"/>
        <v>29880</v>
      </c>
      <c r="AK1961" s="138">
        <f t="shared" si="13"/>
        <v>0</v>
      </c>
      <c r="AL1961" s="138">
        <f t="shared" si="14"/>
        <v>0</v>
      </c>
      <c r="AM1961" s="138">
        <f t="shared" si="15"/>
        <v>0</v>
      </c>
      <c r="AN1961" s="138">
        <f t="shared" si="16"/>
        <v>29880</v>
      </c>
      <c r="AO1961" s="139" t="str">
        <f t="array" ref="AO1961">XLOOKUP($D:$D,'DS ST'!$J:$J,'DS ST'!K:K)</f>
        <v>SC003242 - Võ Văn Phi Hùng</v>
      </c>
      <c r="AP1961" s="139" t="str">
        <f t="array" ref="AP1961">XLOOKUP($D:$D,'DS ST'!$J:$J,'DS ST'!L:L)</f>
        <v>Võ Thị Huệ</v>
      </c>
      <c r="AQ1961" s="139" t="str">
        <f t="array" ref="AQ1961">XLOOKUP($D:$D,'DS ST'!$J:$J,'DS ST'!M:M)</f>
        <v>HCM 029</v>
      </c>
      <c r="AR1961" s="140"/>
      <c r="AS1961" s="140"/>
      <c r="AT1961" s="135" t="str">
        <f t="array" ref="AT1961">xlookup($E:$E,'CLV2'!$A:$A,'CLV2'!$F:$F)</f>
        <v>3.LOCAL FRUITS</v>
      </c>
      <c r="AU1961" s="135" t="str">
        <f t="array" ref="AU1961">xlookup($E:$E,'CLV2'!$A:$A,'CLV2'!$G:$G)</f>
        <v>4.Ổi</v>
      </c>
      <c r="AV1961" s="142"/>
      <c r="AW1961" s="143"/>
      <c r="AX1961" s="144"/>
    </row>
    <row r="1962" ht="22.5" customHeight="1">
      <c r="A1962" s="113"/>
      <c r="B1962" s="114">
        <v>46237.0</v>
      </c>
      <c r="C1962" s="115" t="s">
        <v>1151</v>
      </c>
      <c r="D1962" s="116" t="str">
        <f>VLOOKUP(C1962,'DS ST'!A:B,2,0)</f>
        <v>PKD</v>
      </c>
      <c r="E1962" s="117">
        <v>11024.0</v>
      </c>
      <c r="F1962" s="115" t="s">
        <v>3389</v>
      </c>
      <c r="G1962" s="115" t="s">
        <v>29</v>
      </c>
      <c r="H1962" s="118">
        <v>2.0</v>
      </c>
      <c r="I1962" s="118">
        <v>0.0</v>
      </c>
      <c r="J1962" s="119">
        <f t="shared" si="4"/>
        <v>2</v>
      </c>
      <c r="K1962" s="115" t="s">
        <v>6336</v>
      </c>
      <c r="L1962" s="121" t="str">
        <f t="shared" si="5"/>
        <v>PT160837711024</v>
      </c>
      <c r="M1962" s="219" t="s">
        <v>6337</v>
      </c>
      <c r="N1962" s="122"/>
      <c r="O1962" s="122"/>
      <c r="P1962" s="119">
        <f t="shared" si="6"/>
        <v>2</v>
      </c>
      <c r="Q1962" s="124"/>
      <c r="R1962" s="124"/>
      <c r="S1962" s="124"/>
      <c r="T1962" s="125"/>
      <c r="U1962" s="126" t="s">
        <v>697</v>
      </c>
      <c r="V1962" s="127" t="s">
        <v>1500</v>
      </c>
      <c r="W1962" s="129" t="str">
        <f t="shared" si="7"/>
        <v/>
      </c>
      <c r="X1962" s="129" t="str">
        <f t="shared" si="73"/>
        <v/>
      </c>
      <c r="Y1962" s="130" t="str">
        <f t="shared" si="124"/>
        <v>Chưa xác định</v>
      </c>
      <c r="Z1962" s="131" t="s">
        <v>3828</v>
      </c>
      <c r="AA1962" s="124"/>
      <c r="AB1962" s="132"/>
      <c r="AC1962" s="133"/>
      <c r="AD1962" s="134"/>
      <c r="AE1962" s="133"/>
      <c r="AF1962" s="135" t="str">
        <f t="array" ref="AF1962">xlookup($E:$E,'CLV2'!$A:$A,'CLV2'!E:E)</f>
        <v>2.VEGETABLES</v>
      </c>
      <c r="AG1962" s="135" t="str">
        <f t="shared" si="10"/>
        <v>Pack</v>
      </c>
      <c r="AH1962" s="136">
        <f t="shared" si="11"/>
        <v>1</v>
      </c>
      <c r="AI1962" s="137">
        <f t="array" ref="AI1962">XLOOKUP(E1962,'Đơn giá'!A:A,'Đơn giá'!D:D)</f>
        <v>8000</v>
      </c>
      <c r="AJ1962" s="138">
        <f t="shared" si="12"/>
        <v>16000</v>
      </c>
      <c r="AK1962" s="138">
        <f t="shared" si="13"/>
        <v>0</v>
      </c>
      <c r="AL1962" s="138">
        <f t="shared" si="14"/>
        <v>0</v>
      </c>
      <c r="AM1962" s="138">
        <f t="shared" si="15"/>
        <v>0</v>
      </c>
      <c r="AN1962" s="138">
        <f t="shared" si="16"/>
        <v>16000</v>
      </c>
      <c r="AO1962" s="139" t="str">
        <f t="array" ref="AO1962">XLOOKUP($D:$D,'DS ST'!$J:$J,'DS ST'!K:K)</f>
        <v>SC003242 - Võ Văn Phi Hùng</v>
      </c>
      <c r="AP1962" s="139" t="str">
        <f t="array" ref="AP1962">XLOOKUP($D:$D,'DS ST'!$J:$J,'DS ST'!L:L)</f>
        <v>Võ Thị Huệ</v>
      </c>
      <c r="AQ1962" s="139" t="str">
        <f t="array" ref="AQ1962">XLOOKUP($D:$D,'DS ST'!$J:$J,'DS ST'!M:M)</f>
        <v>HCM 029</v>
      </c>
      <c r="AR1962" s="140"/>
      <c r="AS1962" s="140"/>
      <c r="AT1962" s="135" t="str">
        <f t="array" ref="AT1962">xlookup($E:$E,'CLV2'!$A:$A,'CLV2'!$F:$F)</f>
        <v>3.HERBS</v>
      </c>
      <c r="AU1962" s="135" t="str">
        <f t="array" ref="AU1962">xlookup($E:$E,'CLV2'!$A:$A,'CLV2'!$G:$G)</f>
        <v>4.Rau Thơm, Rau Nêm</v>
      </c>
      <c r="AV1962" s="142"/>
      <c r="AW1962" s="143"/>
      <c r="AX1962" s="144"/>
    </row>
    <row r="1963" ht="22.5" customHeight="1">
      <c r="A1963" s="113"/>
      <c r="B1963" s="114">
        <v>46237.0</v>
      </c>
      <c r="C1963" s="115" t="s">
        <v>1151</v>
      </c>
      <c r="D1963" s="116" t="str">
        <f>VLOOKUP(C1963,'DS ST'!A:B,2,0)</f>
        <v>PKD</v>
      </c>
      <c r="E1963" s="117">
        <v>11055.0</v>
      </c>
      <c r="F1963" s="115" t="s">
        <v>2468</v>
      </c>
      <c r="G1963" s="115" t="s">
        <v>29</v>
      </c>
      <c r="H1963" s="118">
        <v>2.0</v>
      </c>
      <c r="I1963" s="118">
        <v>0.0</v>
      </c>
      <c r="J1963" s="119">
        <f t="shared" si="4"/>
        <v>2</v>
      </c>
      <c r="K1963" s="115" t="s">
        <v>6336</v>
      </c>
      <c r="L1963" s="121" t="str">
        <f t="shared" si="5"/>
        <v>PT160837711055</v>
      </c>
      <c r="M1963" s="219" t="s">
        <v>6337</v>
      </c>
      <c r="N1963" s="122"/>
      <c r="O1963" s="122"/>
      <c r="P1963" s="119">
        <f t="shared" si="6"/>
        <v>2</v>
      </c>
      <c r="Q1963" s="124"/>
      <c r="R1963" s="124"/>
      <c r="S1963" s="124"/>
      <c r="T1963" s="125"/>
      <c r="U1963" s="126" t="s">
        <v>697</v>
      </c>
      <c r="V1963" s="127" t="s">
        <v>1500</v>
      </c>
      <c r="W1963" s="129" t="str">
        <f t="shared" si="7"/>
        <v/>
      </c>
      <c r="X1963" s="129" t="str">
        <f t="shared" si="73"/>
        <v/>
      </c>
      <c r="Y1963" s="130" t="str">
        <f t="shared" si="124"/>
        <v>Chưa xác định</v>
      </c>
      <c r="Z1963" s="131" t="s">
        <v>3828</v>
      </c>
      <c r="AA1963" s="124"/>
      <c r="AB1963" s="132"/>
      <c r="AC1963" s="133"/>
      <c r="AD1963" s="134"/>
      <c r="AE1963" s="133"/>
      <c r="AF1963" s="135" t="str">
        <f t="array" ref="AF1963">xlookup($E:$E,'CLV2'!$A:$A,'CLV2'!E:E)</f>
        <v>2.VEGETABLES</v>
      </c>
      <c r="AG1963" s="135" t="str">
        <f t="shared" si="10"/>
        <v>Pack</v>
      </c>
      <c r="AH1963" s="136">
        <f t="shared" si="11"/>
        <v>1</v>
      </c>
      <c r="AI1963" s="137">
        <f t="array" ref="AI1963">XLOOKUP(E1963,'Đơn giá'!A:A,'Đơn giá'!D:D)</f>
        <v>16815</v>
      </c>
      <c r="AJ1963" s="138">
        <f t="shared" si="12"/>
        <v>33630</v>
      </c>
      <c r="AK1963" s="138">
        <f t="shared" si="13"/>
        <v>0</v>
      </c>
      <c r="AL1963" s="138">
        <f t="shared" si="14"/>
        <v>0</v>
      </c>
      <c r="AM1963" s="138">
        <f t="shared" si="15"/>
        <v>0</v>
      </c>
      <c r="AN1963" s="138">
        <f t="shared" si="16"/>
        <v>33630</v>
      </c>
      <c r="AO1963" s="139" t="str">
        <f t="array" ref="AO1963">XLOOKUP($D:$D,'DS ST'!$J:$J,'DS ST'!K:K)</f>
        <v>SC003242 - Võ Văn Phi Hùng</v>
      </c>
      <c r="AP1963" s="139" t="str">
        <f t="array" ref="AP1963">XLOOKUP($D:$D,'DS ST'!$J:$J,'DS ST'!L:L)</f>
        <v>Võ Thị Huệ</v>
      </c>
      <c r="AQ1963" s="139" t="str">
        <f t="array" ref="AQ1963">XLOOKUP($D:$D,'DS ST'!$J:$J,'DS ST'!M:M)</f>
        <v>HCM 029</v>
      </c>
      <c r="AR1963" s="140"/>
      <c r="AS1963" s="140"/>
      <c r="AT1963" s="135" t="str">
        <f t="array" ref="AT1963">xlookup($E:$E,'CLV2'!$A:$A,'CLV2'!$F:$F)</f>
        <v>3.LEAFY VEGGIES</v>
      </c>
      <c r="AU1963" s="135" t="str">
        <f t="array" ref="AU1963">xlookup($E:$E,'CLV2'!$A:$A,'CLV2'!$G:$G)</f>
        <v>4.Rau Cải</v>
      </c>
      <c r="AV1963" s="142"/>
      <c r="AW1963" s="143"/>
      <c r="AX1963" s="144"/>
    </row>
    <row r="1964" ht="22.5" customHeight="1">
      <c r="A1964" s="113"/>
      <c r="B1964" s="114">
        <v>46237.0</v>
      </c>
      <c r="C1964" s="115" t="s">
        <v>1151</v>
      </c>
      <c r="D1964" s="116" t="str">
        <f>VLOOKUP(C1964,'DS ST'!A:B,2,0)</f>
        <v>PKD</v>
      </c>
      <c r="E1964" s="117">
        <v>11270.0</v>
      </c>
      <c r="F1964" s="115" t="s">
        <v>1268</v>
      </c>
      <c r="G1964" s="115" t="s">
        <v>275</v>
      </c>
      <c r="H1964" s="118">
        <v>5.0</v>
      </c>
      <c r="I1964" s="118">
        <v>0.0</v>
      </c>
      <c r="J1964" s="119">
        <f t="shared" si="4"/>
        <v>5</v>
      </c>
      <c r="K1964" s="115" t="s">
        <v>6336</v>
      </c>
      <c r="L1964" s="121" t="str">
        <f t="shared" si="5"/>
        <v>PT160837711270</v>
      </c>
      <c r="M1964" s="219" t="s">
        <v>6337</v>
      </c>
      <c r="N1964" s="122"/>
      <c r="O1964" s="122"/>
      <c r="P1964" s="119">
        <f t="shared" si="6"/>
        <v>5</v>
      </c>
      <c r="Q1964" s="124"/>
      <c r="R1964" s="124"/>
      <c r="S1964" s="124"/>
      <c r="T1964" s="125"/>
      <c r="U1964" s="126" t="s">
        <v>697</v>
      </c>
      <c r="V1964" s="127" t="s">
        <v>1500</v>
      </c>
      <c r="W1964" s="129" t="str">
        <f t="shared" si="7"/>
        <v/>
      </c>
      <c r="X1964" s="129" t="str">
        <f t="shared" si="73"/>
        <v/>
      </c>
      <c r="Y1964" s="130" t="str">
        <f t="shared" si="124"/>
        <v>Chưa xác định</v>
      </c>
      <c r="Z1964" s="131" t="s">
        <v>3828</v>
      </c>
      <c r="AA1964" s="124"/>
      <c r="AB1964" s="132"/>
      <c r="AC1964" s="133"/>
      <c r="AD1964" s="134"/>
      <c r="AE1964" s="133"/>
      <c r="AF1964" s="135" t="str">
        <f t="array" ref="AF1964">xlookup($E:$E,'CLV2'!$A:$A,'CLV2'!E:E)</f>
        <v>2.VEGETABLES</v>
      </c>
      <c r="AG1964" s="135" t="str">
        <f t="shared" si="10"/>
        <v>Pack</v>
      </c>
      <c r="AH1964" s="136">
        <f t="shared" si="11"/>
        <v>1</v>
      </c>
      <c r="AI1964" s="137">
        <f t="array" ref="AI1964">XLOOKUP(E1964,'Đơn giá'!A:A,'Đơn giá'!D:D)</f>
        <v>20500</v>
      </c>
      <c r="AJ1964" s="138">
        <f t="shared" si="12"/>
        <v>102500</v>
      </c>
      <c r="AK1964" s="138">
        <f t="shared" si="13"/>
        <v>0</v>
      </c>
      <c r="AL1964" s="138">
        <f t="shared" si="14"/>
        <v>0</v>
      </c>
      <c r="AM1964" s="138">
        <f t="shared" si="15"/>
        <v>0</v>
      </c>
      <c r="AN1964" s="138">
        <f t="shared" si="16"/>
        <v>102500</v>
      </c>
      <c r="AO1964" s="139" t="str">
        <f t="array" ref="AO1964">XLOOKUP($D:$D,'DS ST'!$J:$J,'DS ST'!K:K)</f>
        <v>SC003242 - Võ Văn Phi Hùng</v>
      </c>
      <c r="AP1964" s="139" t="str">
        <f t="array" ref="AP1964">XLOOKUP($D:$D,'DS ST'!$J:$J,'DS ST'!L:L)</f>
        <v>Võ Thị Huệ</v>
      </c>
      <c r="AQ1964" s="139" t="str">
        <f t="array" ref="AQ1964">XLOOKUP($D:$D,'DS ST'!$J:$J,'DS ST'!M:M)</f>
        <v>HCM 029</v>
      </c>
      <c r="AR1964" s="140"/>
      <c r="AS1964" s="140"/>
      <c r="AT1964" s="135" t="str">
        <f t="array" ref="AT1964">xlookup($E:$E,'CLV2'!$A:$A,'CLV2'!$F:$F)</f>
        <v>3.LETTUCE, SNACKABLES</v>
      </c>
      <c r="AU1964" s="135" t="str">
        <f t="array" ref="AU1964">xlookup($E:$E,'CLV2'!$A:$A,'CLV2'!$G:$G)</f>
        <v>4.Cà Chua, Dưa Leo, Ớt Ngọt</v>
      </c>
      <c r="AV1964" s="142"/>
      <c r="AW1964" s="143"/>
      <c r="AX1964" s="144"/>
    </row>
    <row r="1965" ht="22.5" customHeight="1">
      <c r="A1965" s="113"/>
      <c r="B1965" s="114">
        <v>46237.0</v>
      </c>
      <c r="C1965" s="115" t="s">
        <v>1151</v>
      </c>
      <c r="D1965" s="116" t="str">
        <f>VLOOKUP(C1965,'DS ST'!A:B,2,0)</f>
        <v>PKD</v>
      </c>
      <c r="E1965" s="117">
        <v>11538.0</v>
      </c>
      <c r="F1965" s="115" t="s">
        <v>1318</v>
      </c>
      <c r="G1965" s="115" t="s">
        <v>29</v>
      </c>
      <c r="H1965" s="118">
        <v>1.0</v>
      </c>
      <c r="I1965" s="118">
        <v>0.0</v>
      </c>
      <c r="J1965" s="119">
        <f t="shared" si="4"/>
        <v>1</v>
      </c>
      <c r="K1965" s="115" t="s">
        <v>6336</v>
      </c>
      <c r="L1965" s="121" t="str">
        <f t="shared" si="5"/>
        <v>PT160837711538</v>
      </c>
      <c r="M1965" s="219" t="s">
        <v>6337</v>
      </c>
      <c r="N1965" s="122"/>
      <c r="O1965" s="122"/>
      <c r="P1965" s="119">
        <f t="shared" si="6"/>
        <v>1</v>
      </c>
      <c r="Q1965" s="124"/>
      <c r="R1965" s="124"/>
      <c r="S1965" s="124"/>
      <c r="T1965" s="125"/>
      <c r="U1965" s="126" t="s">
        <v>697</v>
      </c>
      <c r="V1965" s="127" t="s">
        <v>1500</v>
      </c>
      <c r="W1965" s="129" t="str">
        <f t="shared" si="7"/>
        <v/>
      </c>
      <c r="X1965" s="129" t="str">
        <f t="shared" si="73"/>
        <v/>
      </c>
      <c r="Y1965" s="130" t="str">
        <f t="shared" si="124"/>
        <v>Chưa xác định</v>
      </c>
      <c r="Z1965" s="131" t="s">
        <v>3828</v>
      </c>
      <c r="AA1965" s="124"/>
      <c r="AB1965" s="132"/>
      <c r="AC1965" s="133"/>
      <c r="AD1965" s="134"/>
      <c r="AE1965" s="133"/>
      <c r="AF1965" s="135" t="str">
        <f t="array" ref="AF1965">xlookup($E:$E,'CLV2'!$A:$A,'CLV2'!E:E)</f>
        <v>2.VEGETABLES</v>
      </c>
      <c r="AG1965" s="135" t="str">
        <f t="shared" si="10"/>
        <v>Pack</v>
      </c>
      <c r="AH1965" s="136">
        <f t="shared" si="11"/>
        <v>1</v>
      </c>
      <c r="AI1965" s="137">
        <f t="array" ref="AI1965">XLOOKUP(E1965,'Đơn giá'!A:A,'Đơn giá'!D:D)</f>
        <v>7000</v>
      </c>
      <c r="AJ1965" s="138">
        <f t="shared" si="12"/>
        <v>7000</v>
      </c>
      <c r="AK1965" s="138">
        <f t="shared" si="13"/>
        <v>0</v>
      </c>
      <c r="AL1965" s="138">
        <f t="shared" si="14"/>
        <v>0</v>
      </c>
      <c r="AM1965" s="138">
        <f t="shared" si="15"/>
        <v>0</v>
      </c>
      <c r="AN1965" s="138">
        <f t="shared" si="16"/>
        <v>7000</v>
      </c>
      <c r="AO1965" s="139" t="str">
        <f t="array" ref="AO1965">XLOOKUP($D:$D,'DS ST'!$J:$J,'DS ST'!K:K)</f>
        <v>SC003242 - Võ Văn Phi Hùng</v>
      </c>
      <c r="AP1965" s="139" t="str">
        <f t="array" ref="AP1965">XLOOKUP($D:$D,'DS ST'!$J:$J,'DS ST'!L:L)</f>
        <v>Võ Thị Huệ</v>
      </c>
      <c r="AQ1965" s="139" t="str">
        <f t="array" ref="AQ1965">XLOOKUP($D:$D,'DS ST'!$J:$J,'DS ST'!M:M)</f>
        <v>HCM 029</v>
      </c>
      <c r="AR1965" s="140"/>
      <c r="AS1965" s="140"/>
      <c r="AT1965" s="135" t="str">
        <f t="array" ref="AT1965">xlookup($E:$E,'CLV2'!$A:$A,'CLV2'!$F:$F)</f>
        <v>3.LEAFY VEGGIES</v>
      </c>
      <c r="AU1965" s="135" t="str">
        <f t="array" ref="AU1965">xlookup($E:$E,'CLV2'!$A:$A,'CLV2'!$G:$G)</f>
        <v>4.Rau Cải</v>
      </c>
      <c r="AV1965" s="142"/>
      <c r="AW1965" s="143"/>
      <c r="AX1965" s="144"/>
    </row>
    <row r="1966" ht="22.5" customHeight="1">
      <c r="A1966" s="113"/>
      <c r="B1966" s="114">
        <v>46237.0</v>
      </c>
      <c r="C1966" s="115" t="s">
        <v>1151</v>
      </c>
      <c r="D1966" s="116" t="str">
        <f>VLOOKUP(C1966,'DS ST'!A:B,2,0)</f>
        <v>PKD</v>
      </c>
      <c r="E1966" s="117">
        <v>11569.0</v>
      </c>
      <c r="F1966" s="115" t="s">
        <v>1324</v>
      </c>
      <c r="G1966" s="115" t="s">
        <v>29</v>
      </c>
      <c r="H1966" s="118">
        <v>5.0</v>
      </c>
      <c r="I1966" s="118">
        <v>0.0</v>
      </c>
      <c r="J1966" s="119">
        <f t="shared" si="4"/>
        <v>5</v>
      </c>
      <c r="K1966" s="115" t="s">
        <v>6336</v>
      </c>
      <c r="L1966" s="121" t="str">
        <f t="shared" si="5"/>
        <v>PT160837711569</v>
      </c>
      <c r="M1966" s="219" t="s">
        <v>6337</v>
      </c>
      <c r="N1966" s="122"/>
      <c r="O1966" s="122"/>
      <c r="P1966" s="119">
        <f t="shared" si="6"/>
        <v>5</v>
      </c>
      <c r="Q1966" s="124"/>
      <c r="R1966" s="124"/>
      <c r="S1966" s="124"/>
      <c r="T1966" s="125"/>
      <c r="U1966" s="126" t="s">
        <v>697</v>
      </c>
      <c r="V1966" s="127" t="s">
        <v>1500</v>
      </c>
      <c r="W1966" s="129" t="str">
        <f t="shared" si="7"/>
        <v/>
      </c>
      <c r="X1966" s="129" t="str">
        <f t="shared" si="73"/>
        <v/>
      </c>
      <c r="Y1966" s="130" t="str">
        <f t="shared" si="124"/>
        <v>Chưa xác định</v>
      </c>
      <c r="Z1966" s="131" t="s">
        <v>3828</v>
      </c>
      <c r="AA1966" s="124"/>
      <c r="AB1966" s="132"/>
      <c r="AC1966" s="133"/>
      <c r="AD1966" s="134"/>
      <c r="AE1966" s="133"/>
      <c r="AF1966" s="135" t="str">
        <f t="array" ref="AF1966">xlookup($E:$E,'CLV2'!$A:$A,'CLV2'!E:E)</f>
        <v>2.VEGETABLES</v>
      </c>
      <c r="AG1966" s="135" t="str">
        <f t="shared" si="10"/>
        <v>Pack</v>
      </c>
      <c r="AH1966" s="136">
        <f t="shared" si="11"/>
        <v>1</v>
      </c>
      <c r="AI1966" s="137">
        <f t="array" ref="AI1966">XLOOKUP(E1966,'Đơn giá'!A:A,'Đơn giá'!D:D)</f>
        <v>16250</v>
      </c>
      <c r="AJ1966" s="138">
        <f t="shared" si="12"/>
        <v>81250</v>
      </c>
      <c r="AK1966" s="138">
        <f t="shared" si="13"/>
        <v>0</v>
      </c>
      <c r="AL1966" s="138">
        <f t="shared" si="14"/>
        <v>0</v>
      </c>
      <c r="AM1966" s="138">
        <f t="shared" si="15"/>
        <v>0</v>
      </c>
      <c r="AN1966" s="138">
        <f t="shared" si="16"/>
        <v>81250</v>
      </c>
      <c r="AO1966" s="139" t="str">
        <f t="array" ref="AO1966">XLOOKUP($D:$D,'DS ST'!$J:$J,'DS ST'!K:K)</f>
        <v>SC003242 - Võ Văn Phi Hùng</v>
      </c>
      <c r="AP1966" s="139" t="str">
        <f t="array" ref="AP1966">XLOOKUP($D:$D,'DS ST'!$J:$J,'DS ST'!L:L)</f>
        <v>Võ Thị Huệ</v>
      </c>
      <c r="AQ1966" s="139" t="str">
        <f t="array" ref="AQ1966">XLOOKUP($D:$D,'DS ST'!$J:$J,'DS ST'!M:M)</f>
        <v>HCM 029</v>
      </c>
      <c r="AR1966" s="140"/>
      <c r="AS1966" s="140"/>
      <c r="AT1966" s="135" t="str">
        <f t="array" ref="AT1966">xlookup($E:$E,'CLV2'!$A:$A,'CLV2'!$F:$F)</f>
        <v>3.MUSHROOM</v>
      </c>
      <c r="AU1966" s="135" t="str">
        <f t="array" ref="AU1966">xlookup($E:$E,'CLV2'!$A:$A,'CLV2'!$G:$G)</f>
        <v>4.Nấm Cục</v>
      </c>
      <c r="AV1966" s="142"/>
      <c r="AW1966" s="143"/>
      <c r="AX1966" s="144"/>
    </row>
    <row r="1967" ht="22.5" customHeight="1">
      <c r="A1967" s="113"/>
      <c r="B1967" s="114">
        <v>46237.0</v>
      </c>
      <c r="C1967" s="115" t="s">
        <v>1151</v>
      </c>
      <c r="D1967" s="116" t="str">
        <f>VLOOKUP(C1967,'DS ST'!A:B,2,0)</f>
        <v>PKD</v>
      </c>
      <c r="E1967" s="117">
        <v>1101062.0</v>
      </c>
      <c r="F1967" s="115" t="s">
        <v>103</v>
      </c>
      <c r="G1967" s="115" t="s">
        <v>104</v>
      </c>
      <c r="H1967" s="118">
        <v>10.1</v>
      </c>
      <c r="I1967" s="118">
        <v>0.0</v>
      </c>
      <c r="J1967" s="119">
        <f t="shared" si="4"/>
        <v>10.1</v>
      </c>
      <c r="K1967" s="115" t="s">
        <v>6336</v>
      </c>
      <c r="L1967" s="121" t="str">
        <f t="shared" si="5"/>
        <v>PT16083771101062</v>
      </c>
      <c r="M1967" s="219" t="s">
        <v>6337</v>
      </c>
      <c r="N1967" s="122"/>
      <c r="O1967" s="122"/>
      <c r="P1967" s="119">
        <f t="shared" si="6"/>
        <v>10.1</v>
      </c>
      <c r="Q1967" s="124"/>
      <c r="R1967" s="124"/>
      <c r="S1967" s="124"/>
      <c r="T1967" s="125"/>
      <c r="U1967" s="126" t="s">
        <v>697</v>
      </c>
      <c r="V1967" s="127" t="s">
        <v>1500</v>
      </c>
      <c r="W1967" s="129" t="str">
        <f t="shared" si="7"/>
        <v/>
      </c>
      <c r="X1967" s="129" t="str">
        <f t="shared" si="73"/>
        <v/>
      </c>
      <c r="Y1967" s="130" t="str">
        <f t="shared" si="124"/>
        <v>Chưa xác định</v>
      </c>
      <c r="Z1967" s="131" t="s">
        <v>3828</v>
      </c>
      <c r="AA1967" s="124"/>
      <c r="AB1967" s="132"/>
      <c r="AC1967" s="133"/>
      <c r="AD1967" s="134"/>
      <c r="AE1967" s="133"/>
      <c r="AF1967" s="135" t="str">
        <f t="array" ref="AF1967">xlookup($E:$E,'CLV2'!$A:$A,'CLV2'!E:E)</f>
        <v>2.FRUITS</v>
      </c>
      <c r="AG1967" s="135" t="str">
        <f t="shared" si="10"/>
        <v>KG</v>
      </c>
      <c r="AH1967" s="136">
        <f t="shared" si="11"/>
        <v>1</v>
      </c>
      <c r="AI1967" s="137">
        <f t="array" ref="AI1967">XLOOKUP(E1967,'Đơn giá'!A:A,'Đơn giá'!D:D)</f>
        <v>23000</v>
      </c>
      <c r="AJ1967" s="138">
        <f t="shared" si="12"/>
        <v>232300</v>
      </c>
      <c r="AK1967" s="138">
        <f t="shared" si="13"/>
        <v>0</v>
      </c>
      <c r="AL1967" s="138">
        <f t="shared" si="14"/>
        <v>0</v>
      </c>
      <c r="AM1967" s="138">
        <f t="shared" si="15"/>
        <v>0</v>
      </c>
      <c r="AN1967" s="138">
        <f t="shared" si="16"/>
        <v>232300</v>
      </c>
      <c r="AO1967" s="139" t="str">
        <f t="array" ref="AO1967">XLOOKUP($D:$D,'DS ST'!$J:$J,'DS ST'!K:K)</f>
        <v>SC003242 - Võ Văn Phi Hùng</v>
      </c>
      <c r="AP1967" s="139" t="str">
        <f t="array" ref="AP1967">XLOOKUP($D:$D,'DS ST'!$J:$J,'DS ST'!L:L)</f>
        <v>Võ Thị Huệ</v>
      </c>
      <c r="AQ1967" s="139" t="str">
        <f t="array" ref="AQ1967">XLOOKUP($D:$D,'DS ST'!$J:$J,'DS ST'!M:M)</f>
        <v>HCM 029</v>
      </c>
      <c r="AR1967" s="140"/>
      <c r="AS1967" s="140"/>
      <c r="AT1967" s="135" t="str">
        <f t="array" ref="AT1967">xlookup($E:$E,'CLV2'!$A:$A,'CLV2'!$F:$F)</f>
        <v>3.LOCAL FRUITS</v>
      </c>
      <c r="AU1967" s="135" t="str">
        <f t="array" ref="AU1967">xlookup($E:$E,'CLV2'!$A:$A,'CLV2'!$G:$G)</f>
        <v>4.Chuối</v>
      </c>
      <c r="AV1967" s="142"/>
      <c r="AW1967" s="143"/>
      <c r="AX1967" s="144"/>
    </row>
    <row r="1968" ht="22.5" customHeight="1">
      <c r="A1968" s="113"/>
      <c r="B1968" s="114">
        <v>46237.0</v>
      </c>
      <c r="C1968" s="115" t="s">
        <v>1151</v>
      </c>
      <c r="D1968" s="116" t="str">
        <f>VLOOKUP(C1968,'DS ST'!A:B,2,0)</f>
        <v>PKD</v>
      </c>
      <c r="E1968" s="117">
        <v>1101302.0</v>
      </c>
      <c r="F1968" s="115" t="s">
        <v>944</v>
      </c>
      <c r="G1968" s="115" t="s">
        <v>104</v>
      </c>
      <c r="H1968" s="118">
        <v>16.0</v>
      </c>
      <c r="I1968" s="118">
        <v>0.0</v>
      </c>
      <c r="J1968" s="119">
        <f t="shared" si="4"/>
        <v>16</v>
      </c>
      <c r="K1968" s="115" t="s">
        <v>6336</v>
      </c>
      <c r="L1968" s="121" t="str">
        <f t="shared" si="5"/>
        <v>PT16083771101302</v>
      </c>
      <c r="M1968" s="219" t="s">
        <v>6337</v>
      </c>
      <c r="N1968" s="122"/>
      <c r="O1968" s="122"/>
      <c r="P1968" s="119">
        <f t="shared" si="6"/>
        <v>16</v>
      </c>
      <c r="Q1968" s="124"/>
      <c r="R1968" s="124"/>
      <c r="S1968" s="124"/>
      <c r="T1968" s="125"/>
      <c r="U1968" s="126" t="s">
        <v>697</v>
      </c>
      <c r="V1968" s="127" t="s">
        <v>1500</v>
      </c>
      <c r="W1968" s="129" t="str">
        <f t="shared" si="7"/>
        <v/>
      </c>
      <c r="X1968" s="129" t="str">
        <f t="shared" si="73"/>
        <v/>
      </c>
      <c r="Y1968" s="130" t="str">
        <f t="shared" si="124"/>
        <v>Chưa xác định</v>
      </c>
      <c r="Z1968" s="131" t="s">
        <v>3828</v>
      </c>
      <c r="AA1968" s="124"/>
      <c r="AB1968" s="132"/>
      <c r="AC1968" s="133"/>
      <c r="AD1968" s="134"/>
      <c r="AE1968" s="133"/>
      <c r="AF1968" s="135" t="str">
        <f t="array" ref="AF1968">xlookup($E:$E,'CLV2'!$A:$A,'CLV2'!E:E)</f>
        <v>2.FRUITS</v>
      </c>
      <c r="AG1968" s="135" t="str">
        <f t="shared" si="10"/>
        <v>KG</v>
      </c>
      <c r="AH1968" s="136">
        <f t="shared" si="11"/>
        <v>1</v>
      </c>
      <c r="AI1968" s="137">
        <f t="array" ref="AI1968">XLOOKUP(E1968,'Đơn giá'!A:A,'Đơn giá'!D:D)</f>
        <v>17500</v>
      </c>
      <c r="AJ1968" s="138">
        <f t="shared" si="12"/>
        <v>280000</v>
      </c>
      <c r="AK1968" s="138">
        <f t="shared" si="13"/>
        <v>0</v>
      </c>
      <c r="AL1968" s="138">
        <f t="shared" si="14"/>
        <v>0</v>
      </c>
      <c r="AM1968" s="138">
        <f t="shared" si="15"/>
        <v>0</v>
      </c>
      <c r="AN1968" s="138">
        <f t="shared" si="16"/>
        <v>280000</v>
      </c>
      <c r="AO1968" s="139" t="str">
        <f t="array" ref="AO1968">XLOOKUP($D:$D,'DS ST'!$J:$J,'DS ST'!K:K)</f>
        <v>SC003242 - Võ Văn Phi Hùng</v>
      </c>
      <c r="AP1968" s="139" t="str">
        <f t="array" ref="AP1968">XLOOKUP($D:$D,'DS ST'!$J:$J,'DS ST'!L:L)</f>
        <v>Võ Thị Huệ</v>
      </c>
      <c r="AQ1968" s="139" t="str">
        <f t="array" ref="AQ1968">XLOOKUP($D:$D,'DS ST'!$J:$J,'DS ST'!M:M)</f>
        <v>HCM 029</v>
      </c>
      <c r="AR1968" s="140"/>
      <c r="AS1968" s="140"/>
      <c r="AT1968" s="135" t="str">
        <f t="array" ref="AT1968">xlookup($E:$E,'CLV2'!$A:$A,'CLV2'!$F:$F)</f>
        <v>3.LOCAL FRUITS</v>
      </c>
      <c r="AU1968" s="135" t="str">
        <f t="array" ref="AU1968">xlookup($E:$E,'CLV2'!$A:$A,'CLV2'!$G:$G)</f>
        <v>4.Chuối</v>
      </c>
      <c r="AV1968" s="142"/>
      <c r="AW1968" s="143"/>
      <c r="AX1968" s="144"/>
    </row>
    <row r="1969" ht="22.5" customHeight="1">
      <c r="A1969" s="113"/>
      <c r="B1969" s="114">
        <v>46237.0</v>
      </c>
      <c r="C1969" s="115" t="s">
        <v>1151</v>
      </c>
      <c r="D1969" s="116" t="str">
        <f>VLOOKUP(C1969,'DS ST'!A:B,2,0)</f>
        <v>PKD</v>
      </c>
      <c r="E1969" s="117">
        <v>1101592.0</v>
      </c>
      <c r="F1969" s="115" t="s">
        <v>1161</v>
      </c>
      <c r="G1969" s="115" t="s">
        <v>104</v>
      </c>
      <c r="H1969" s="118">
        <v>9.7</v>
      </c>
      <c r="I1969" s="118">
        <v>9.62</v>
      </c>
      <c r="J1969" s="119">
        <f t="shared" si="4"/>
        <v>0.08</v>
      </c>
      <c r="K1969" s="115" t="s">
        <v>6336</v>
      </c>
      <c r="L1969" s="121" t="str">
        <f t="shared" si="5"/>
        <v>PT16083771101592</v>
      </c>
      <c r="M1969" s="219" t="s">
        <v>6337</v>
      </c>
      <c r="N1969" s="122">
        <v>0.08000000000000007</v>
      </c>
      <c r="O1969" s="122"/>
      <c r="P1969" s="119">
        <f t="shared" si="6"/>
        <v>0</v>
      </c>
      <c r="Q1969" s="124"/>
      <c r="R1969" s="124"/>
      <c r="S1969" s="124"/>
      <c r="T1969" s="125"/>
      <c r="U1969" s="126" t="s">
        <v>697</v>
      </c>
      <c r="V1969" s="127" t="s">
        <v>492</v>
      </c>
      <c r="W1969" s="129" t="str">
        <f t="shared" si="7"/>
        <v>Hao hụt</v>
      </c>
      <c r="X1969" s="129" t="str">
        <f t="shared" si="73"/>
        <v/>
      </c>
      <c r="Y1969" s="154" t="s">
        <v>499</v>
      </c>
      <c r="Z1969" s="131" t="s">
        <v>3828</v>
      </c>
      <c r="AA1969" s="124"/>
      <c r="AB1969" s="132"/>
      <c r="AC1969" s="133"/>
      <c r="AD1969" s="134"/>
      <c r="AE1969" s="133"/>
      <c r="AF1969" s="135" t="str">
        <f t="array" ref="AF1969">xlookup($E:$E,'CLV2'!$A:$A,'CLV2'!E:E)</f>
        <v>2.FRUITS</v>
      </c>
      <c r="AG1969" s="135" t="str">
        <f t="shared" si="10"/>
        <v>KG</v>
      </c>
      <c r="AH1969" s="136">
        <f t="shared" si="11"/>
        <v>0.00824742268</v>
      </c>
      <c r="AI1969" s="137">
        <f t="array" ref="AI1969">XLOOKUP(E1969,'Đơn giá'!A:A,'Đơn giá'!D:D)</f>
        <v>73000</v>
      </c>
      <c r="AJ1969" s="138">
        <f t="shared" si="12"/>
        <v>5840</v>
      </c>
      <c r="AK1969" s="138">
        <f t="shared" si="13"/>
        <v>5840</v>
      </c>
      <c r="AL1969" s="138">
        <f t="shared" si="14"/>
        <v>0</v>
      </c>
      <c r="AM1969" s="138">
        <f t="shared" si="15"/>
        <v>0</v>
      </c>
      <c r="AN1969" s="138">
        <f t="shared" si="16"/>
        <v>0</v>
      </c>
      <c r="AO1969" s="139" t="str">
        <f t="array" ref="AO1969">XLOOKUP($D:$D,'DS ST'!$J:$J,'DS ST'!K:K)</f>
        <v>SC003242 - Võ Văn Phi Hùng</v>
      </c>
      <c r="AP1969" s="139" t="str">
        <f t="array" ref="AP1969">XLOOKUP($D:$D,'DS ST'!$J:$J,'DS ST'!L:L)</f>
        <v>Võ Thị Huệ</v>
      </c>
      <c r="AQ1969" s="139" t="str">
        <f t="array" ref="AQ1969">XLOOKUP($D:$D,'DS ST'!$J:$J,'DS ST'!M:M)</f>
        <v>HCM 029</v>
      </c>
      <c r="AR1969" s="140"/>
      <c r="AS1969" s="140"/>
      <c r="AT1969" s="135" t="str">
        <f t="array" ref="AT1969">xlookup($E:$E,'CLV2'!$A:$A,'CLV2'!$F:$F)</f>
        <v>3.LOCAL FRUITS</v>
      </c>
      <c r="AU1969" s="135" t="str">
        <f t="array" ref="AU1969">xlookup($E:$E,'CLV2'!$A:$A,'CLV2'!$G:$G)</f>
        <v>4.Sầu Riêng</v>
      </c>
      <c r="AV1969" s="142"/>
      <c r="AW1969" s="143"/>
      <c r="AX1969" s="144"/>
    </row>
    <row r="1970" ht="22.5" customHeight="1">
      <c r="A1970" s="113"/>
      <c r="B1970" s="114">
        <v>46237.0</v>
      </c>
      <c r="C1970" s="115" t="s">
        <v>1151</v>
      </c>
      <c r="D1970" s="116" t="str">
        <f>VLOOKUP(C1970,'DS ST'!A:B,2,0)</f>
        <v>PKD</v>
      </c>
      <c r="E1970" s="117">
        <v>8.938525767059E12</v>
      </c>
      <c r="F1970" s="115" t="s">
        <v>2006</v>
      </c>
      <c r="G1970" s="115" t="s">
        <v>29</v>
      </c>
      <c r="H1970" s="118">
        <v>4.0</v>
      </c>
      <c r="I1970" s="118">
        <v>0.0</v>
      </c>
      <c r="J1970" s="119">
        <f t="shared" si="4"/>
        <v>4</v>
      </c>
      <c r="K1970" s="115" t="s">
        <v>6336</v>
      </c>
      <c r="L1970" s="121" t="str">
        <f t="shared" si="5"/>
        <v>PT16083778938525767059</v>
      </c>
      <c r="M1970" s="219" t="s">
        <v>6337</v>
      </c>
      <c r="N1970" s="122"/>
      <c r="O1970" s="122"/>
      <c r="P1970" s="119">
        <f t="shared" si="6"/>
        <v>4</v>
      </c>
      <c r="Q1970" s="124"/>
      <c r="R1970" s="124"/>
      <c r="S1970" s="124"/>
      <c r="T1970" s="125"/>
      <c r="U1970" s="126" t="s">
        <v>697</v>
      </c>
      <c r="V1970" s="127" t="s">
        <v>1500</v>
      </c>
      <c r="W1970" s="129" t="str">
        <f t="shared" si="7"/>
        <v/>
      </c>
      <c r="X1970" s="129" t="str">
        <f t="shared" si="73"/>
        <v/>
      </c>
      <c r="Y1970" s="130" t="str">
        <f t="shared" ref="Y1970:Y1973" si="125">IF(N(P1970)&lt;=0,"",IF(OR(T1970="Hình KDB",T1970="Hình tele",ISNUMBER(SEARCH("Hình KDB",T1970)),ISNUMBER(SEARCH("Hình tele",T1970)),ISNUMBER(SEARCH("sai code",T1970)),ISNUMBER(SEARCH("Thiếu kiện",U1970))),"Kho rau",IF(AND(T1970&lt;&gt;"Hình KDB",T1970&lt;&gt;"Hình tele"),"Chưa xác định",IF(N(O1970)&gt;0,IF(OR(T1970="Hình KDB",T1970="Hình tele",ISNUMBER(SEARCH("Hình KDB",T1970)),ISNUMBER(SEARCH("Hình tele",T1970)),ISNUMBER(SEARCH("sai code",T1970)),ISNUMBER(SEARCH("Thiếu kiện",U1970))),"Kho rau","Chưa xác định"),IF(OR(T1970="Hình KDB",T1970="Hình tele",ISNUMBER(SEARCH("Hình KDB",T1970)),ISNUMBER(SEARCH("Hình tele",T1970)),ISNUMBER(SEARCH("sai code",T1970)),ISNUMBER(SEARCH("Thiếu kiện",U1970))),"Kho rau",IF(V1970="Chưa xác định","Chưa xác định",IF(OR(V1970="DC giao thiếu",V1970="TX giao thiếu kiện",V1970="Hàng không đạt CL"),"Kho rau","")))))))</f>
        <v>Chưa xác định</v>
      </c>
      <c r="Z1970" s="131" t="s">
        <v>3828</v>
      </c>
      <c r="AA1970" s="124"/>
      <c r="AB1970" s="132"/>
      <c r="AC1970" s="133"/>
      <c r="AD1970" s="134"/>
      <c r="AE1970" s="133"/>
      <c r="AF1970" s="135" t="str">
        <f t="array" ref="AF1970">xlookup($E:$E,'CLV2'!$A:$A,'CLV2'!E:E)</f>
        <v>2.VEGETABLES</v>
      </c>
      <c r="AG1970" s="135" t="str">
        <f t="shared" si="10"/>
        <v>Pack</v>
      </c>
      <c r="AH1970" s="136">
        <f t="shared" si="11"/>
        <v>1</v>
      </c>
      <c r="AI1970" s="137">
        <f t="array" ref="AI1970">XLOOKUP(E1970,'Đơn giá'!A:A,'Đơn giá'!D:D)</f>
        <v>15675</v>
      </c>
      <c r="AJ1970" s="138">
        <f t="shared" si="12"/>
        <v>62700</v>
      </c>
      <c r="AK1970" s="138">
        <f t="shared" si="13"/>
        <v>0</v>
      </c>
      <c r="AL1970" s="138">
        <f t="shared" si="14"/>
        <v>0</v>
      </c>
      <c r="AM1970" s="138">
        <f t="shared" si="15"/>
        <v>0</v>
      </c>
      <c r="AN1970" s="138">
        <f t="shared" si="16"/>
        <v>62700</v>
      </c>
      <c r="AO1970" s="139" t="str">
        <f t="array" ref="AO1970">XLOOKUP($D:$D,'DS ST'!$J:$J,'DS ST'!K:K)</f>
        <v>SC003242 - Võ Văn Phi Hùng</v>
      </c>
      <c r="AP1970" s="139" t="str">
        <f t="array" ref="AP1970">XLOOKUP($D:$D,'DS ST'!$J:$J,'DS ST'!L:L)</f>
        <v>Võ Thị Huệ</v>
      </c>
      <c r="AQ1970" s="139" t="str">
        <f t="array" ref="AQ1970">XLOOKUP($D:$D,'DS ST'!$J:$J,'DS ST'!M:M)</f>
        <v>HCM 029</v>
      </c>
      <c r="AR1970" s="140"/>
      <c r="AS1970" s="140"/>
      <c r="AT1970" s="135" t="str">
        <f t="array" ref="AT1970">xlookup($E:$E,'CLV2'!$A:$A,'CLV2'!$F:$F)</f>
        <v>3.HERBS</v>
      </c>
      <c r="AU1970" s="135" t="str">
        <f t="array" ref="AU1970">xlookup($E:$E,'CLV2'!$A:$A,'CLV2'!$G:$G)</f>
        <v>4.Rau Thơm, Rau Nêm</v>
      </c>
      <c r="AV1970" s="142"/>
      <c r="AW1970" s="143"/>
      <c r="AX1970" s="144"/>
    </row>
    <row r="1971" ht="22.5" customHeight="1">
      <c r="A1971" s="113"/>
      <c r="B1971" s="114">
        <v>46237.0</v>
      </c>
      <c r="C1971" s="115" t="s">
        <v>1151</v>
      </c>
      <c r="D1971" s="116" t="str">
        <f>VLOOKUP(C1971,'DS ST'!A:B,2,0)</f>
        <v>PKD</v>
      </c>
      <c r="E1971" s="117">
        <v>8.938509616045E12</v>
      </c>
      <c r="F1971" s="115" t="s">
        <v>1447</v>
      </c>
      <c r="G1971" s="115" t="s">
        <v>29</v>
      </c>
      <c r="H1971" s="118">
        <v>5.0</v>
      </c>
      <c r="I1971" s="118">
        <v>0.0</v>
      </c>
      <c r="J1971" s="119">
        <f t="shared" si="4"/>
        <v>5</v>
      </c>
      <c r="K1971" s="115" t="s">
        <v>6336</v>
      </c>
      <c r="L1971" s="121" t="str">
        <f t="shared" si="5"/>
        <v>PT16083778938509616045</v>
      </c>
      <c r="M1971" s="219" t="s">
        <v>6337</v>
      </c>
      <c r="N1971" s="122"/>
      <c r="O1971" s="122"/>
      <c r="P1971" s="119">
        <f t="shared" si="6"/>
        <v>5</v>
      </c>
      <c r="Q1971" s="124"/>
      <c r="R1971" s="124"/>
      <c r="S1971" s="124"/>
      <c r="T1971" s="125"/>
      <c r="U1971" s="126" t="s">
        <v>697</v>
      </c>
      <c r="V1971" s="127" t="s">
        <v>1500</v>
      </c>
      <c r="W1971" s="129" t="str">
        <f t="shared" si="7"/>
        <v/>
      </c>
      <c r="X1971" s="129" t="str">
        <f t="shared" si="73"/>
        <v/>
      </c>
      <c r="Y1971" s="130" t="str">
        <f t="shared" si="125"/>
        <v>Chưa xác định</v>
      </c>
      <c r="Z1971" s="131" t="s">
        <v>3828</v>
      </c>
      <c r="AA1971" s="124"/>
      <c r="AB1971" s="132"/>
      <c r="AC1971" s="133"/>
      <c r="AD1971" s="134"/>
      <c r="AE1971" s="133"/>
      <c r="AF1971" s="135" t="str">
        <f t="array" ref="AF1971">xlookup($E:$E,'CLV2'!$A:$A,'CLV2'!E:E)</f>
        <v>2.VEGETABLES</v>
      </c>
      <c r="AG1971" s="135" t="str">
        <f t="shared" si="10"/>
        <v>Pack</v>
      </c>
      <c r="AH1971" s="136">
        <f t="shared" si="11"/>
        <v>1</v>
      </c>
      <c r="AI1971" s="137">
        <f t="array" ref="AI1971">XLOOKUP(E1971,'Đơn giá'!A:A,'Đơn giá'!D:D)</f>
        <v>19350</v>
      </c>
      <c r="AJ1971" s="138">
        <f t="shared" si="12"/>
        <v>96750</v>
      </c>
      <c r="AK1971" s="138">
        <f t="shared" si="13"/>
        <v>0</v>
      </c>
      <c r="AL1971" s="138">
        <f t="shared" si="14"/>
        <v>0</v>
      </c>
      <c r="AM1971" s="138">
        <f t="shared" si="15"/>
        <v>0</v>
      </c>
      <c r="AN1971" s="138">
        <f t="shared" si="16"/>
        <v>96750</v>
      </c>
      <c r="AO1971" s="139" t="str">
        <f t="array" ref="AO1971">XLOOKUP($D:$D,'DS ST'!$J:$J,'DS ST'!K:K)</f>
        <v>SC003242 - Võ Văn Phi Hùng</v>
      </c>
      <c r="AP1971" s="139" t="str">
        <f t="array" ref="AP1971">XLOOKUP($D:$D,'DS ST'!$J:$J,'DS ST'!L:L)</f>
        <v>Võ Thị Huệ</v>
      </c>
      <c r="AQ1971" s="139" t="str">
        <f t="array" ref="AQ1971">XLOOKUP($D:$D,'DS ST'!$J:$J,'DS ST'!M:M)</f>
        <v>HCM 029</v>
      </c>
      <c r="AR1971" s="140"/>
      <c r="AS1971" s="140"/>
      <c r="AT1971" s="135" t="str">
        <f t="array" ref="AT1971">xlookup($E:$E,'CLV2'!$A:$A,'CLV2'!$F:$F)</f>
        <v>3.HERBS</v>
      </c>
      <c r="AU1971" s="135" t="str">
        <f t="array" ref="AU1971">xlookup($E:$E,'CLV2'!$A:$A,'CLV2'!$G:$G)</f>
        <v>4.Hành, Tỏi</v>
      </c>
      <c r="AV1971" s="142"/>
      <c r="AW1971" s="143"/>
      <c r="AX1971" s="144"/>
    </row>
    <row r="1972" ht="22.5" customHeight="1">
      <c r="A1972" s="113"/>
      <c r="B1972" s="114">
        <v>46237.0</v>
      </c>
      <c r="C1972" s="115" t="s">
        <v>1151</v>
      </c>
      <c r="D1972" s="116" t="str">
        <f>VLOOKUP(C1972,'DS ST'!A:B,2,0)</f>
        <v>PKD</v>
      </c>
      <c r="E1972" s="117">
        <v>8.936114400103E12</v>
      </c>
      <c r="F1972" s="115" t="s">
        <v>1369</v>
      </c>
      <c r="G1972" s="115" t="s">
        <v>29</v>
      </c>
      <c r="H1972" s="118">
        <v>2.0</v>
      </c>
      <c r="I1972" s="118">
        <v>0.0</v>
      </c>
      <c r="J1972" s="119">
        <f t="shared" si="4"/>
        <v>2</v>
      </c>
      <c r="K1972" s="115" t="s">
        <v>6336</v>
      </c>
      <c r="L1972" s="121" t="str">
        <f t="shared" si="5"/>
        <v>PT16083778936114400103</v>
      </c>
      <c r="M1972" s="219" t="s">
        <v>6337</v>
      </c>
      <c r="N1972" s="122"/>
      <c r="O1972" s="122"/>
      <c r="P1972" s="119">
        <f t="shared" si="6"/>
        <v>2</v>
      </c>
      <c r="Q1972" s="124"/>
      <c r="R1972" s="124"/>
      <c r="S1972" s="124"/>
      <c r="T1972" s="125"/>
      <c r="U1972" s="126" t="s">
        <v>697</v>
      </c>
      <c r="V1972" s="127" t="s">
        <v>1500</v>
      </c>
      <c r="W1972" s="129" t="str">
        <f t="shared" si="7"/>
        <v/>
      </c>
      <c r="X1972" s="129" t="str">
        <f t="shared" si="73"/>
        <v/>
      </c>
      <c r="Y1972" s="130" t="str">
        <f t="shared" si="125"/>
        <v>Chưa xác định</v>
      </c>
      <c r="Z1972" s="131" t="s">
        <v>3828</v>
      </c>
      <c r="AA1972" s="124"/>
      <c r="AB1972" s="132"/>
      <c r="AC1972" s="133"/>
      <c r="AD1972" s="134"/>
      <c r="AE1972" s="133"/>
      <c r="AF1972" s="135" t="str">
        <f t="array" ref="AF1972">xlookup($E:$E,'CLV2'!$A:$A,'CLV2'!E:E)</f>
        <v>2.VEGETABLES</v>
      </c>
      <c r="AG1972" s="135" t="str">
        <f t="shared" si="10"/>
        <v>Pack</v>
      </c>
      <c r="AH1972" s="136">
        <f t="shared" si="11"/>
        <v>1</v>
      </c>
      <c r="AI1972" s="137">
        <f t="array" ref="AI1972">XLOOKUP(E1972,'Đơn giá'!A:A,'Đơn giá'!D:D)</f>
        <v>18900</v>
      </c>
      <c r="AJ1972" s="138">
        <f t="shared" si="12"/>
        <v>37800</v>
      </c>
      <c r="AK1972" s="138">
        <f t="shared" si="13"/>
        <v>0</v>
      </c>
      <c r="AL1972" s="138">
        <f t="shared" si="14"/>
        <v>0</v>
      </c>
      <c r="AM1972" s="138">
        <f t="shared" si="15"/>
        <v>0</v>
      </c>
      <c r="AN1972" s="138">
        <f t="shared" si="16"/>
        <v>37800</v>
      </c>
      <c r="AO1972" s="139" t="str">
        <f t="array" ref="AO1972">XLOOKUP($D:$D,'DS ST'!$J:$J,'DS ST'!K:K)</f>
        <v>SC003242 - Võ Văn Phi Hùng</v>
      </c>
      <c r="AP1972" s="139" t="str">
        <f t="array" ref="AP1972">XLOOKUP($D:$D,'DS ST'!$J:$J,'DS ST'!L:L)</f>
        <v>Võ Thị Huệ</v>
      </c>
      <c r="AQ1972" s="139" t="str">
        <f t="array" ref="AQ1972">XLOOKUP($D:$D,'DS ST'!$J:$J,'DS ST'!M:M)</f>
        <v>HCM 029</v>
      </c>
      <c r="AR1972" s="140"/>
      <c r="AS1972" s="140"/>
      <c r="AT1972" s="135" t="str">
        <f t="array" ref="AT1972">xlookup($E:$E,'CLV2'!$A:$A,'CLV2'!$F:$F)</f>
        <v>3.LEAFY VEGGIES</v>
      </c>
      <c r="AU1972" s="135" t="str">
        <f t="array" ref="AU1972">xlookup($E:$E,'CLV2'!$A:$A,'CLV2'!$G:$G)</f>
        <v>4.Rau Cải</v>
      </c>
      <c r="AV1972" s="142"/>
      <c r="AW1972" s="143"/>
      <c r="AX1972" s="144"/>
    </row>
    <row r="1973" ht="22.5" customHeight="1">
      <c r="A1973" s="113"/>
      <c r="B1973" s="114">
        <v>46237.0</v>
      </c>
      <c r="C1973" s="115" t="s">
        <v>1154</v>
      </c>
      <c r="D1973" s="116" t="str">
        <f>VLOOKUP(C1973,'DS ST'!A:B,2,0)</f>
        <v>PPZ</v>
      </c>
      <c r="E1973" s="117">
        <v>10962.0</v>
      </c>
      <c r="F1973" s="115" t="s">
        <v>848</v>
      </c>
      <c r="G1973" s="115" t="s">
        <v>29</v>
      </c>
      <c r="H1973" s="118">
        <v>3.0</v>
      </c>
      <c r="I1973" s="118">
        <v>0.0</v>
      </c>
      <c r="J1973" s="119">
        <f t="shared" si="4"/>
        <v>3</v>
      </c>
      <c r="K1973" s="115" t="s">
        <v>6338</v>
      </c>
      <c r="L1973" s="121" t="str">
        <f t="shared" si="5"/>
        <v>PT160837610962</v>
      </c>
      <c r="M1973" s="219" t="s">
        <v>6339</v>
      </c>
      <c r="N1973" s="122"/>
      <c r="O1973" s="122"/>
      <c r="P1973" s="119">
        <f t="shared" si="6"/>
        <v>3</v>
      </c>
      <c r="Q1973" s="124"/>
      <c r="R1973" s="124"/>
      <c r="S1973" s="124"/>
      <c r="T1973" s="125"/>
      <c r="U1973" s="126" t="s">
        <v>697</v>
      </c>
      <c r="V1973" s="127" t="s">
        <v>1500</v>
      </c>
      <c r="W1973" s="129" t="str">
        <f t="shared" si="7"/>
        <v/>
      </c>
      <c r="X1973" s="129" t="str">
        <f t="shared" si="73"/>
        <v/>
      </c>
      <c r="Y1973" s="130" t="str">
        <f t="shared" si="125"/>
        <v>Chưa xác định</v>
      </c>
      <c r="Z1973" s="131" t="s">
        <v>3828</v>
      </c>
      <c r="AA1973" s="124"/>
      <c r="AB1973" s="132"/>
      <c r="AC1973" s="133"/>
      <c r="AD1973" s="134"/>
      <c r="AE1973" s="133"/>
      <c r="AF1973" s="135" t="str">
        <f t="array" ref="AF1973">xlookup($E:$E,'CLV2'!$A:$A,'CLV2'!E:E)</f>
        <v>2.VEGETABLES</v>
      </c>
      <c r="AG1973" s="135" t="str">
        <f t="shared" si="10"/>
        <v>Pack</v>
      </c>
      <c r="AH1973" s="136">
        <f t="shared" si="11"/>
        <v>1</v>
      </c>
      <c r="AI1973" s="137">
        <f t="array" ref="AI1973">XLOOKUP(E1973,'Đơn giá'!A:A,'Đơn giá'!D:D)</f>
        <v>6500</v>
      </c>
      <c r="AJ1973" s="138">
        <f t="shared" si="12"/>
        <v>19500</v>
      </c>
      <c r="AK1973" s="138">
        <f t="shared" si="13"/>
        <v>0</v>
      </c>
      <c r="AL1973" s="138">
        <f t="shared" si="14"/>
        <v>0</v>
      </c>
      <c r="AM1973" s="138">
        <f t="shared" si="15"/>
        <v>0</v>
      </c>
      <c r="AN1973" s="138">
        <f t="shared" si="16"/>
        <v>19500</v>
      </c>
      <c r="AO1973" s="139" t="str">
        <f t="array" ref="AO1973">XLOOKUP($D:$D,'DS ST'!$J:$J,'DS ST'!K:K)</f>
        <v>SC008789 - Lê Huỳnh Thiện</v>
      </c>
      <c r="AP1973" s="139" t="str">
        <f t="array" ref="AP1973">XLOOKUP($D:$D,'DS ST'!$J:$J,'DS ST'!L:L)</f>
        <v>Nguyễn Thị Cà</v>
      </c>
      <c r="AQ1973" s="139" t="str">
        <f t="array" ref="AQ1973">XLOOKUP($D:$D,'DS ST'!$J:$J,'DS ST'!M:M)</f>
        <v>HCM 009</v>
      </c>
      <c r="AR1973" s="140"/>
      <c r="AS1973" s="140"/>
      <c r="AT1973" s="135" t="str">
        <f t="array" ref="AT1973">xlookup($E:$E,'CLV2'!$A:$A,'CLV2'!$F:$F)</f>
        <v>3.HERBS</v>
      </c>
      <c r="AU1973" s="135" t="str">
        <f t="array" ref="AU1973">xlookup($E:$E,'CLV2'!$A:$A,'CLV2'!$G:$G)</f>
        <v>4.Rau Thơm, Rau Nêm</v>
      </c>
      <c r="AV1973" s="142"/>
      <c r="AW1973" s="143"/>
      <c r="AX1973" s="144"/>
    </row>
    <row r="1974" ht="22.5" customHeight="1">
      <c r="A1974" s="113"/>
      <c r="B1974" s="114">
        <v>46237.0</v>
      </c>
      <c r="C1974" s="115" t="s">
        <v>1154</v>
      </c>
      <c r="D1974" s="116" t="str">
        <f>VLOOKUP(C1974,'DS ST'!A:B,2,0)</f>
        <v>PPZ</v>
      </c>
      <c r="E1974" s="117">
        <v>1101062.0</v>
      </c>
      <c r="F1974" s="115" t="s">
        <v>103</v>
      </c>
      <c r="G1974" s="115" t="s">
        <v>104</v>
      </c>
      <c r="H1974" s="118">
        <v>10.1</v>
      </c>
      <c r="I1974" s="118">
        <v>9.905</v>
      </c>
      <c r="J1974" s="119">
        <f t="shared" si="4"/>
        <v>0.195</v>
      </c>
      <c r="K1974" s="115" t="s">
        <v>6338</v>
      </c>
      <c r="L1974" s="121" t="str">
        <f t="shared" si="5"/>
        <v>PT16083761101062</v>
      </c>
      <c r="M1974" s="219" t="s">
        <v>6339</v>
      </c>
      <c r="N1974" s="122">
        <v>0.19500000000000028</v>
      </c>
      <c r="O1974" s="122"/>
      <c r="P1974" s="119">
        <f t="shared" si="6"/>
        <v>0</v>
      </c>
      <c r="Q1974" s="124"/>
      <c r="R1974" s="124"/>
      <c r="S1974" s="124"/>
      <c r="T1974" s="125"/>
      <c r="U1974" s="126" t="s">
        <v>697</v>
      </c>
      <c r="V1974" s="127" t="s">
        <v>492</v>
      </c>
      <c r="W1974" s="129" t="str">
        <f t="shared" si="7"/>
        <v>Hao hụt</v>
      </c>
      <c r="X1974" s="129" t="str">
        <f t="shared" si="73"/>
        <v/>
      </c>
      <c r="Y1974" s="154" t="s">
        <v>499</v>
      </c>
      <c r="Z1974" s="131" t="s">
        <v>3828</v>
      </c>
      <c r="AA1974" s="124"/>
      <c r="AB1974" s="132"/>
      <c r="AC1974" s="133"/>
      <c r="AD1974" s="134"/>
      <c r="AE1974" s="133"/>
      <c r="AF1974" s="135" t="str">
        <f t="array" ref="AF1974">xlookup($E:$E,'CLV2'!$A:$A,'CLV2'!E:E)</f>
        <v>2.FRUITS</v>
      </c>
      <c r="AG1974" s="135" t="str">
        <f t="shared" si="10"/>
        <v>KG</v>
      </c>
      <c r="AH1974" s="136">
        <f t="shared" si="11"/>
        <v>0.01930693069</v>
      </c>
      <c r="AI1974" s="137">
        <f t="array" ref="AI1974">XLOOKUP(E1974,'Đơn giá'!A:A,'Đơn giá'!D:D)</f>
        <v>23000</v>
      </c>
      <c r="AJ1974" s="138">
        <f t="shared" si="12"/>
        <v>4485</v>
      </c>
      <c r="AK1974" s="138">
        <f t="shared" si="13"/>
        <v>4485</v>
      </c>
      <c r="AL1974" s="138">
        <f t="shared" si="14"/>
        <v>0</v>
      </c>
      <c r="AM1974" s="138">
        <f t="shared" si="15"/>
        <v>0</v>
      </c>
      <c r="AN1974" s="138">
        <f t="shared" si="16"/>
        <v>0</v>
      </c>
      <c r="AO1974" s="139" t="str">
        <f t="array" ref="AO1974">XLOOKUP($D:$D,'DS ST'!$J:$J,'DS ST'!K:K)</f>
        <v>SC008789 - Lê Huỳnh Thiện</v>
      </c>
      <c r="AP1974" s="139" t="str">
        <f t="array" ref="AP1974">XLOOKUP($D:$D,'DS ST'!$J:$J,'DS ST'!L:L)</f>
        <v>Nguyễn Thị Cà</v>
      </c>
      <c r="AQ1974" s="139" t="str">
        <f t="array" ref="AQ1974">XLOOKUP($D:$D,'DS ST'!$J:$J,'DS ST'!M:M)</f>
        <v>HCM 009</v>
      </c>
      <c r="AR1974" s="140"/>
      <c r="AS1974" s="140"/>
      <c r="AT1974" s="135" t="str">
        <f t="array" ref="AT1974">xlookup($E:$E,'CLV2'!$A:$A,'CLV2'!$F:$F)</f>
        <v>3.LOCAL FRUITS</v>
      </c>
      <c r="AU1974" s="135" t="str">
        <f t="array" ref="AU1974">xlookup($E:$E,'CLV2'!$A:$A,'CLV2'!$G:$G)</f>
        <v>4.Chuối</v>
      </c>
      <c r="AV1974" s="142"/>
      <c r="AW1974" s="143"/>
      <c r="AX1974" s="144"/>
    </row>
    <row r="1975" ht="22.5" customHeight="1">
      <c r="A1975" s="113"/>
      <c r="B1975" s="114">
        <v>46237.0</v>
      </c>
      <c r="C1975" s="115" t="s">
        <v>1154</v>
      </c>
      <c r="D1975" s="116" t="str">
        <f>VLOOKUP(C1975,'DS ST'!A:B,2,0)</f>
        <v>PPZ</v>
      </c>
      <c r="E1975" s="117">
        <v>1101318.0</v>
      </c>
      <c r="F1975" s="115" t="s">
        <v>1036</v>
      </c>
      <c r="G1975" s="115" t="s">
        <v>104</v>
      </c>
      <c r="H1975" s="118">
        <v>4.2</v>
      </c>
      <c r="I1975" s="118">
        <v>4.185</v>
      </c>
      <c r="J1975" s="119">
        <f t="shared" si="4"/>
        <v>0.015</v>
      </c>
      <c r="K1975" s="115" t="s">
        <v>6338</v>
      </c>
      <c r="L1975" s="121" t="str">
        <f t="shared" si="5"/>
        <v>PT16083761101318</v>
      </c>
      <c r="M1975" s="219" t="s">
        <v>6339</v>
      </c>
      <c r="N1975" s="122">
        <v>0.015000000000000568</v>
      </c>
      <c r="O1975" s="122"/>
      <c r="P1975" s="119">
        <f t="shared" si="6"/>
        <v>0</v>
      </c>
      <c r="Q1975" s="124"/>
      <c r="R1975" s="124"/>
      <c r="S1975" s="124"/>
      <c r="T1975" s="125"/>
      <c r="U1975" s="126" t="s">
        <v>697</v>
      </c>
      <c r="V1975" s="127" t="s">
        <v>492</v>
      </c>
      <c r="W1975" s="129" t="str">
        <f t="shared" si="7"/>
        <v>Hao hụt</v>
      </c>
      <c r="X1975" s="129" t="str">
        <f t="shared" si="73"/>
        <v/>
      </c>
      <c r="Y1975" s="154" t="s">
        <v>499</v>
      </c>
      <c r="Z1975" s="131" t="s">
        <v>3828</v>
      </c>
      <c r="AA1975" s="124"/>
      <c r="AB1975" s="132"/>
      <c r="AC1975" s="133"/>
      <c r="AD1975" s="134"/>
      <c r="AE1975" s="133"/>
      <c r="AF1975" s="135" t="str">
        <f t="array" ref="AF1975">xlookup($E:$E,'CLV2'!$A:$A,'CLV2'!E:E)</f>
        <v>2.FRUITS</v>
      </c>
      <c r="AG1975" s="135" t="str">
        <f t="shared" si="10"/>
        <v>KG</v>
      </c>
      <c r="AH1975" s="136">
        <f t="shared" si="11"/>
        <v>0.003571428571</v>
      </c>
      <c r="AI1975" s="137">
        <f t="array" ref="AI1975">XLOOKUP(E1975,'Đơn giá'!A:A,'Đơn giá'!D:D)</f>
        <v>35000</v>
      </c>
      <c r="AJ1975" s="138">
        <f t="shared" si="12"/>
        <v>525</v>
      </c>
      <c r="AK1975" s="138">
        <f t="shared" si="13"/>
        <v>525</v>
      </c>
      <c r="AL1975" s="138">
        <f t="shared" si="14"/>
        <v>0</v>
      </c>
      <c r="AM1975" s="138">
        <f t="shared" si="15"/>
        <v>0</v>
      </c>
      <c r="AN1975" s="138">
        <f t="shared" si="16"/>
        <v>0</v>
      </c>
      <c r="AO1975" s="139" t="str">
        <f t="array" ref="AO1975">XLOOKUP($D:$D,'DS ST'!$J:$J,'DS ST'!K:K)</f>
        <v>SC008789 - Lê Huỳnh Thiện</v>
      </c>
      <c r="AP1975" s="139" t="str">
        <f t="array" ref="AP1975">XLOOKUP($D:$D,'DS ST'!$J:$J,'DS ST'!L:L)</f>
        <v>Nguyễn Thị Cà</v>
      </c>
      <c r="AQ1975" s="139" t="str">
        <f t="array" ref="AQ1975">XLOOKUP($D:$D,'DS ST'!$J:$J,'DS ST'!M:M)</f>
        <v>HCM 009</v>
      </c>
      <c r="AR1975" s="140"/>
      <c r="AS1975" s="140"/>
      <c r="AT1975" s="135" t="str">
        <f t="array" ref="AT1975">xlookup($E:$E,'CLV2'!$A:$A,'CLV2'!$F:$F)</f>
        <v>3.LOCAL FRUITS</v>
      </c>
      <c r="AU1975" s="135" t="str">
        <f t="array" ref="AU1975">xlookup($E:$E,'CLV2'!$A:$A,'CLV2'!$G:$G)</f>
        <v>4.Mận Roi</v>
      </c>
      <c r="AV1975" s="142"/>
      <c r="AW1975" s="143"/>
      <c r="AX1975" s="144"/>
    </row>
    <row r="1976" ht="22.5" customHeight="1">
      <c r="A1976" s="113"/>
      <c r="B1976" s="114">
        <v>46237.0</v>
      </c>
      <c r="C1976" s="115" t="s">
        <v>1154</v>
      </c>
      <c r="D1976" s="116" t="str">
        <f>VLOOKUP(C1976,'DS ST'!A:B,2,0)</f>
        <v>PPZ</v>
      </c>
      <c r="E1976" s="117">
        <v>1101592.0</v>
      </c>
      <c r="F1976" s="115" t="s">
        <v>1161</v>
      </c>
      <c r="G1976" s="115" t="s">
        <v>104</v>
      </c>
      <c r="H1976" s="118">
        <v>9.8</v>
      </c>
      <c r="I1976" s="118">
        <v>9.58</v>
      </c>
      <c r="J1976" s="119">
        <f t="shared" si="4"/>
        <v>0.22</v>
      </c>
      <c r="K1976" s="115" t="s">
        <v>6338</v>
      </c>
      <c r="L1976" s="121" t="str">
        <f t="shared" si="5"/>
        <v>PT16083761101592</v>
      </c>
      <c r="M1976" s="219" t="s">
        <v>6339</v>
      </c>
      <c r="N1976" s="122">
        <v>0.22000000000000064</v>
      </c>
      <c r="O1976" s="122"/>
      <c r="P1976" s="119">
        <f t="shared" si="6"/>
        <v>0</v>
      </c>
      <c r="Q1976" s="124"/>
      <c r="R1976" s="124"/>
      <c r="S1976" s="124"/>
      <c r="T1976" s="125"/>
      <c r="U1976" s="126" t="s">
        <v>697</v>
      </c>
      <c r="V1976" s="127" t="s">
        <v>492</v>
      </c>
      <c r="W1976" s="129" t="str">
        <f t="shared" si="7"/>
        <v>Hao hụt</v>
      </c>
      <c r="X1976" s="129" t="str">
        <f t="shared" si="73"/>
        <v/>
      </c>
      <c r="Y1976" s="154" t="s">
        <v>499</v>
      </c>
      <c r="Z1976" s="131" t="s">
        <v>3828</v>
      </c>
      <c r="AA1976" s="124"/>
      <c r="AB1976" s="132"/>
      <c r="AC1976" s="133"/>
      <c r="AD1976" s="134"/>
      <c r="AE1976" s="133"/>
      <c r="AF1976" s="135" t="str">
        <f t="array" ref="AF1976">xlookup($E:$E,'CLV2'!$A:$A,'CLV2'!E:E)</f>
        <v>2.FRUITS</v>
      </c>
      <c r="AG1976" s="135" t="str">
        <f t="shared" si="10"/>
        <v>KG</v>
      </c>
      <c r="AH1976" s="136">
        <f t="shared" si="11"/>
        <v>0.02244897959</v>
      </c>
      <c r="AI1976" s="137">
        <f t="array" ref="AI1976">XLOOKUP(E1976,'Đơn giá'!A:A,'Đơn giá'!D:D)</f>
        <v>73000</v>
      </c>
      <c r="AJ1976" s="138">
        <f t="shared" si="12"/>
        <v>16060</v>
      </c>
      <c r="AK1976" s="138">
        <f t="shared" si="13"/>
        <v>16060</v>
      </c>
      <c r="AL1976" s="138">
        <f t="shared" si="14"/>
        <v>0</v>
      </c>
      <c r="AM1976" s="138">
        <f t="shared" si="15"/>
        <v>0</v>
      </c>
      <c r="AN1976" s="138">
        <f t="shared" si="16"/>
        <v>0</v>
      </c>
      <c r="AO1976" s="139" t="str">
        <f t="array" ref="AO1976">XLOOKUP($D:$D,'DS ST'!$J:$J,'DS ST'!K:K)</f>
        <v>SC008789 - Lê Huỳnh Thiện</v>
      </c>
      <c r="AP1976" s="139" t="str">
        <f t="array" ref="AP1976">XLOOKUP($D:$D,'DS ST'!$J:$J,'DS ST'!L:L)</f>
        <v>Nguyễn Thị Cà</v>
      </c>
      <c r="AQ1976" s="139" t="str">
        <f t="array" ref="AQ1976">XLOOKUP($D:$D,'DS ST'!$J:$J,'DS ST'!M:M)</f>
        <v>HCM 009</v>
      </c>
      <c r="AR1976" s="140"/>
      <c r="AS1976" s="140"/>
      <c r="AT1976" s="135" t="str">
        <f t="array" ref="AT1976">xlookup($E:$E,'CLV2'!$A:$A,'CLV2'!$F:$F)</f>
        <v>3.LOCAL FRUITS</v>
      </c>
      <c r="AU1976" s="135" t="str">
        <f t="array" ref="AU1976">xlookup($E:$E,'CLV2'!$A:$A,'CLV2'!$G:$G)</f>
        <v>4.Sầu Riêng</v>
      </c>
      <c r="AV1976" s="142"/>
      <c r="AW1976" s="143"/>
      <c r="AX1976" s="144"/>
    </row>
    <row r="1977" ht="22.5" customHeight="1">
      <c r="A1977" s="113"/>
      <c r="B1977" s="114">
        <v>46237.0</v>
      </c>
      <c r="C1977" s="115" t="s">
        <v>1170</v>
      </c>
      <c r="D1977" s="116" t="str">
        <f>VLOOKUP(C1977,'DS ST'!A:B,2,0)</f>
        <v>Q7R</v>
      </c>
      <c r="E1977" s="117">
        <v>10790.0</v>
      </c>
      <c r="F1977" s="115" t="s">
        <v>598</v>
      </c>
      <c r="G1977" s="115" t="s">
        <v>29</v>
      </c>
      <c r="H1977" s="118">
        <v>20.0</v>
      </c>
      <c r="I1977" s="118">
        <v>0.0</v>
      </c>
      <c r="J1977" s="119">
        <f t="shared" si="4"/>
        <v>20</v>
      </c>
      <c r="K1977" s="115" t="s">
        <v>6340</v>
      </c>
      <c r="L1977" s="121" t="str">
        <f t="shared" si="5"/>
        <v>PT160837510790</v>
      </c>
      <c r="M1977" s="219" t="s">
        <v>6341</v>
      </c>
      <c r="N1977" s="122"/>
      <c r="O1977" s="122"/>
      <c r="P1977" s="119">
        <f t="shared" si="6"/>
        <v>20</v>
      </c>
      <c r="Q1977" s="124"/>
      <c r="R1977" s="124"/>
      <c r="S1977" s="124"/>
      <c r="T1977" s="125"/>
      <c r="U1977" s="126" t="s">
        <v>697</v>
      </c>
      <c r="V1977" s="127" t="s">
        <v>1500</v>
      </c>
      <c r="W1977" s="129" t="str">
        <f t="shared" si="7"/>
        <v/>
      </c>
      <c r="X1977" s="129" t="str">
        <f t="shared" si="73"/>
        <v/>
      </c>
      <c r="Y1977" s="130" t="str">
        <f>IF(N(P1977)&lt;=0,"",IF(OR(T1977="Hình KDB",T1977="Hình tele",ISNUMBER(SEARCH("Hình KDB",T1977)),ISNUMBER(SEARCH("Hình tele",T1977)),ISNUMBER(SEARCH("sai code",T1977)),ISNUMBER(SEARCH("Thiếu kiện",U1977))),"Kho rau",IF(AND(T1977&lt;&gt;"Hình KDB",T1977&lt;&gt;"Hình tele"),"Chưa xác định",IF(N(O1977)&gt;0,IF(OR(T1977="Hình KDB",T1977="Hình tele",ISNUMBER(SEARCH("Hình KDB",T1977)),ISNUMBER(SEARCH("Hình tele",T1977)),ISNUMBER(SEARCH("sai code",T1977)),ISNUMBER(SEARCH("Thiếu kiện",U1977))),"Kho rau","Chưa xác định"),IF(OR(T1977="Hình KDB",T1977="Hình tele",ISNUMBER(SEARCH("Hình KDB",T1977)),ISNUMBER(SEARCH("Hình tele",T1977)),ISNUMBER(SEARCH("sai code",T1977)),ISNUMBER(SEARCH("Thiếu kiện",U1977))),"Kho rau",IF(V1977="Chưa xác định","Chưa xác định",IF(OR(V1977="DC giao thiếu",V1977="TX giao thiếu kiện",V1977="Hàng không đạt CL"),"Kho rau","")))))))</f>
        <v>Chưa xác định</v>
      </c>
      <c r="Z1977" s="131" t="s">
        <v>3828</v>
      </c>
      <c r="AA1977" s="124"/>
      <c r="AB1977" s="132"/>
      <c r="AC1977" s="133"/>
      <c r="AD1977" s="134"/>
      <c r="AE1977" s="133"/>
      <c r="AF1977" s="135" t="str">
        <f t="array" ref="AF1977">xlookup($E:$E,'CLV2'!$A:$A,'CLV2'!E:E)</f>
        <v>2.VEGETABLES</v>
      </c>
      <c r="AG1977" s="135" t="str">
        <f t="shared" si="10"/>
        <v>Pack</v>
      </c>
      <c r="AH1977" s="136">
        <f t="shared" si="11"/>
        <v>1</v>
      </c>
      <c r="AI1977" s="137">
        <f t="array" ref="AI1977">XLOOKUP(E1977,'Đơn giá'!A:A,'Đơn giá'!D:D)</f>
        <v>5000</v>
      </c>
      <c r="AJ1977" s="138">
        <f t="shared" si="12"/>
        <v>100000</v>
      </c>
      <c r="AK1977" s="138">
        <f t="shared" si="13"/>
        <v>0</v>
      </c>
      <c r="AL1977" s="138">
        <f t="shared" si="14"/>
        <v>0</v>
      </c>
      <c r="AM1977" s="138">
        <f t="shared" si="15"/>
        <v>0</v>
      </c>
      <c r="AN1977" s="138">
        <f t="shared" si="16"/>
        <v>100000</v>
      </c>
      <c r="AO1977" s="139" t="str">
        <f t="array" ref="AO1977">XLOOKUP($D:$D,'DS ST'!$J:$J,'DS ST'!K:K)</f>
        <v>SC005141 - Phạm Duy</v>
      </c>
      <c r="AP1977" s="139" t="str">
        <f t="array" ref="AP1977">XLOOKUP($D:$D,'DS ST'!$J:$J,'DS ST'!L:L)</f>
        <v>Võ Thị Huệ</v>
      </c>
      <c r="AQ1977" s="139" t="str">
        <f t="array" ref="AQ1977">XLOOKUP($D:$D,'DS ST'!$J:$J,'DS ST'!M:M)</f>
        <v>HCM 024</v>
      </c>
      <c r="AR1977" s="140"/>
      <c r="AS1977" s="140"/>
      <c r="AT1977" s="135" t="str">
        <f t="array" ref="AT1977">xlookup($E:$E,'CLV2'!$A:$A,'CLV2'!$F:$F)</f>
        <v>3.HERBS</v>
      </c>
      <c r="AU1977" s="135" t="str">
        <f t="array" ref="AU1977">xlookup($E:$E,'CLV2'!$A:$A,'CLV2'!$G:$G)</f>
        <v>4.Rau Thơm, Rau Nêm</v>
      </c>
      <c r="AV1977" s="142"/>
      <c r="AW1977" s="143"/>
      <c r="AX1977" s="144"/>
    </row>
    <row r="1978" ht="22.5" customHeight="1">
      <c r="A1978" s="113"/>
      <c r="B1978" s="114">
        <v>46237.0</v>
      </c>
      <c r="C1978" s="115" t="s">
        <v>1170</v>
      </c>
      <c r="D1978" s="116" t="str">
        <f>VLOOKUP(C1978,'DS ST'!A:B,2,0)</f>
        <v>Q7R</v>
      </c>
      <c r="E1978" s="117">
        <v>1101366.0</v>
      </c>
      <c r="F1978" s="115" t="s">
        <v>1804</v>
      </c>
      <c r="G1978" s="115" t="s">
        <v>104</v>
      </c>
      <c r="H1978" s="118">
        <v>8.2</v>
      </c>
      <c r="I1978" s="118">
        <v>8.16</v>
      </c>
      <c r="J1978" s="119">
        <f t="shared" si="4"/>
        <v>0.04</v>
      </c>
      <c r="K1978" s="115" t="s">
        <v>6340</v>
      </c>
      <c r="L1978" s="121" t="str">
        <f t="shared" si="5"/>
        <v>PT16083751101366</v>
      </c>
      <c r="M1978" s="219" t="s">
        <v>6341</v>
      </c>
      <c r="N1978" s="122">
        <v>0.03999999999999915</v>
      </c>
      <c r="O1978" s="122"/>
      <c r="P1978" s="119">
        <f t="shared" si="6"/>
        <v>0</v>
      </c>
      <c r="Q1978" s="124"/>
      <c r="R1978" s="124"/>
      <c r="S1978" s="124"/>
      <c r="T1978" s="125"/>
      <c r="U1978" s="126" t="s">
        <v>697</v>
      </c>
      <c r="V1978" s="127" t="s">
        <v>492</v>
      </c>
      <c r="W1978" s="129" t="str">
        <f t="shared" si="7"/>
        <v>Hao hụt</v>
      </c>
      <c r="X1978" s="129" t="str">
        <f t="shared" si="73"/>
        <v/>
      </c>
      <c r="Y1978" s="154" t="s">
        <v>499</v>
      </c>
      <c r="Z1978" s="131" t="s">
        <v>3828</v>
      </c>
      <c r="AA1978" s="124"/>
      <c r="AB1978" s="132"/>
      <c r="AC1978" s="133"/>
      <c r="AD1978" s="134"/>
      <c r="AE1978" s="133"/>
      <c r="AF1978" s="135" t="str">
        <f t="array" ref="AF1978">xlookup($E:$E,'CLV2'!$A:$A,'CLV2'!E:E)</f>
        <v>2.VEGETABLES</v>
      </c>
      <c r="AG1978" s="135" t="str">
        <f t="shared" si="10"/>
        <v>KG</v>
      </c>
      <c r="AH1978" s="136">
        <f t="shared" si="11"/>
        <v>0.00487804878</v>
      </c>
      <c r="AI1978" s="137">
        <f t="array" ref="AI1978">XLOOKUP(E1978,'Đơn giá'!A:A,'Đơn giá'!D:D)</f>
        <v>55000</v>
      </c>
      <c r="AJ1978" s="138">
        <f t="shared" si="12"/>
        <v>2200</v>
      </c>
      <c r="AK1978" s="138">
        <f t="shared" si="13"/>
        <v>2200</v>
      </c>
      <c r="AL1978" s="138">
        <f t="shared" si="14"/>
        <v>0</v>
      </c>
      <c r="AM1978" s="138">
        <f t="shared" si="15"/>
        <v>0</v>
      </c>
      <c r="AN1978" s="138">
        <f t="shared" si="16"/>
        <v>0</v>
      </c>
      <c r="AO1978" s="139" t="str">
        <f t="array" ref="AO1978">XLOOKUP($D:$D,'DS ST'!$J:$J,'DS ST'!K:K)</f>
        <v>SC005141 - Phạm Duy</v>
      </c>
      <c r="AP1978" s="139" t="str">
        <f t="array" ref="AP1978">XLOOKUP($D:$D,'DS ST'!$J:$J,'DS ST'!L:L)</f>
        <v>Võ Thị Huệ</v>
      </c>
      <c r="AQ1978" s="139" t="str">
        <f t="array" ref="AQ1978">XLOOKUP($D:$D,'DS ST'!$J:$J,'DS ST'!M:M)</f>
        <v>HCM 024</v>
      </c>
      <c r="AR1978" s="140"/>
      <c r="AS1978" s="140"/>
      <c r="AT1978" s="135" t="str">
        <f t="array" ref="AT1978">xlookup($E:$E,'CLV2'!$A:$A,'CLV2'!$F:$F)</f>
        <v>3.LEAFY VEGGIES</v>
      </c>
      <c r="AU1978" s="135" t="str">
        <f t="array" ref="AU1978">xlookup($E:$E,'CLV2'!$A:$A,'CLV2'!$G:$G)</f>
        <v>4.Rau Ăn Bông</v>
      </c>
      <c r="AV1978" s="142"/>
      <c r="AW1978" s="143"/>
      <c r="AX1978" s="144"/>
    </row>
    <row r="1979" ht="22.5" customHeight="1">
      <c r="A1979" s="113"/>
      <c r="B1979" s="114">
        <v>46237.0</v>
      </c>
      <c r="C1979" s="115" t="s">
        <v>1170</v>
      </c>
      <c r="D1979" s="116" t="str">
        <f>VLOOKUP(C1979,'DS ST'!A:B,2,0)</f>
        <v>Q7R</v>
      </c>
      <c r="E1979" s="117">
        <v>1102981.0</v>
      </c>
      <c r="F1979" s="115" t="s">
        <v>5260</v>
      </c>
      <c r="G1979" s="115" t="s">
        <v>104</v>
      </c>
      <c r="H1979" s="118">
        <v>3.2</v>
      </c>
      <c r="I1979" s="118">
        <v>3.14</v>
      </c>
      <c r="J1979" s="119">
        <f t="shared" si="4"/>
        <v>0.06</v>
      </c>
      <c r="K1979" s="115" t="s">
        <v>6340</v>
      </c>
      <c r="L1979" s="121" t="str">
        <f t="shared" si="5"/>
        <v>PT16083751102981</v>
      </c>
      <c r="M1979" s="219" t="s">
        <v>6341</v>
      </c>
      <c r="N1979" s="122">
        <v>0.06000000000000005</v>
      </c>
      <c r="O1979" s="122"/>
      <c r="P1979" s="119">
        <f t="shared" si="6"/>
        <v>0</v>
      </c>
      <c r="Q1979" s="124"/>
      <c r="R1979" s="124"/>
      <c r="S1979" s="124"/>
      <c r="T1979" s="125"/>
      <c r="U1979" s="126" t="s">
        <v>697</v>
      </c>
      <c r="V1979" s="127" t="s">
        <v>492</v>
      </c>
      <c r="W1979" s="129" t="str">
        <f t="shared" si="7"/>
        <v>Hao hụt</v>
      </c>
      <c r="X1979" s="129" t="str">
        <f t="shared" si="73"/>
        <v/>
      </c>
      <c r="Y1979" s="154" t="s">
        <v>499</v>
      </c>
      <c r="Z1979" s="131" t="s">
        <v>3828</v>
      </c>
      <c r="AA1979" s="124"/>
      <c r="AB1979" s="132"/>
      <c r="AC1979" s="133"/>
      <c r="AD1979" s="134"/>
      <c r="AE1979" s="133"/>
      <c r="AF1979" s="135" t="str">
        <f t="array" ref="AF1979">xlookup($E:$E,'CLV2'!$A:$A,'CLV2'!E:E)</f>
        <v>2.FRUITS</v>
      </c>
      <c r="AG1979" s="135" t="str">
        <f t="shared" si="10"/>
        <v>KG</v>
      </c>
      <c r="AH1979" s="136">
        <f t="shared" si="11"/>
        <v>0.01875</v>
      </c>
      <c r="AI1979" s="137" t="str">
        <f t="array" ref="AI1979">XLOOKUP(E1979,'Đơn giá'!A:A,'Đơn giá'!D:D)</f>
        <v>#N/A</v>
      </c>
      <c r="AJ1979" s="138" t="str">
        <f t="shared" si="12"/>
        <v>#N/A</v>
      </c>
      <c r="AK1979" s="138" t="str">
        <f t="shared" si="13"/>
        <v>#N/A</v>
      </c>
      <c r="AL1979" s="138">
        <f t="shared" si="14"/>
        <v>0</v>
      </c>
      <c r="AM1979" s="138" t="str">
        <f t="shared" si="15"/>
        <v>#N/A</v>
      </c>
      <c r="AN1979" s="138">
        <f t="shared" si="16"/>
        <v>0</v>
      </c>
      <c r="AO1979" s="139" t="str">
        <f t="array" ref="AO1979">XLOOKUP($D:$D,'DS ST'!$J:$J,'DS ST'!K:K)</f>
        <v>SC005141 - Phạm Duy</v>
      </c>
      <c r="AP1979" s="139" t="str">
        <f t="array" ref="AP1979">XLOOKUP($D:$D,'DS ST'!$J:$J,'DS ST'!L:L)</f>
        <v>Võ Thị Huệ</v>
      </c>
      <c r="AQ1979" s="139" t="str">
        <f t="array" ref="AQ1979">XLOOKUP($D:$D,'DS ST'!$J:$J,'DS ST'!M:M)</f>
        <v>HCM 024</v>
      </c>
      <c r="AR1979" s="140"/>
      <c r="AS1979" s="140"/>
      <c r="AT1979" s="135" t="str">
        <f t="array" ref="AT1979">xlookup($E:$E,'CLV2'!$A:$A,'CLV2'!$F:$F)</f>
        <v>3.LOCAL FRUITS</v>
      </c>
      <c r="AU1979" s="135" t="str">
        <f t="array" ref="AU1979">xlookup($E:$E,'CLV2'!$A:$A,'CLV2'!$G:$G)</f>
        <v>4.Bơ</v>
      </c>
      <c r="AV1979" s="142"/>
      <c r="AW1979" s="143"/>
      <c r="AX1979" s="144"/>
    </row>
    <row r="1980" ht="22.5" customHeight="1">
      <c r="A1980" s="113"/>
      <c r="B1980" s="114">
        <v>46237.0</v>
      </c>
      <c r="C1980" s="115" t="s">
        <v>1179</v>
      </c>
      <c r="D1980" s="116" t="str">
        <f>VLOOKUP(C1980,'DS ST'!A:B,2,0)</f>
        <v>RS4</v>
      </c>
      <c r="E1980" s="117">
        <v>1101062.0</v>
      </c>
      <c r="F1980" s="115" t="s">
        <v>103</v>
      </c>
      <c r="G1980" s="115" t="s">
        <v>104</v>
      </c>
      <c r="H1980" s="118">
        <v>10.0</v>
      </c>
      <c r="I1980" s="118">
        <v>9.64</v>
      </c>
      <c r="J1980" s="119">
        <f t="shared" si="4"/>
        <v>0.36</v>
      </c>
      <c r="K1980" s="115" t="s">
        <v>6342</v>
      </c>
      <c r="L1980" s="121" t="str">
        <f t="shared" si="5"/>
        <v>PT16083741101062</v>
      </c>
      <c r="M1980" s="219" t="s">
        <v>6343</v>
      </c>
      <c r="N1980" s="122">
        <v>0.35999999999999943</v>
      </c>
      <c r="O1980" s="122"/>
      <c r="P1980" s="119">
        <f t="shared" si="6"/>
        <v>0</v>
      </c>
      <c r="Q1980" s="124"/>
      <c r="R1980" s="124"/>
      <c r="S1980" s="124"/>
      <c r="T1980" s="125"/>
      <c r="U1980" s="126" t="s">
        <v>697</v>
      </c>
      <c r="V1980" s="127" t="s">
        <v>492</v>
      </c>
      <c r="W1980" s="129" t="str">
        <f t="shared" si="7"/>
        <v>Hao hụt</v>
      </c>
      <c r="X1980" s="129" t="str">
        <f t="shared" si="73"/>
        <v/>
      </c>
      <c r="Y1980" s="154" t="s">
        <v>499</v>
      </c>
      <c r="Z1980" s="131" t="s">
        <v>3828</v>
      </c>
      <c r="AA1980" s="124"/>
      <c r="AB1980" s="132"/>
      <c r="AC1980" s="133"/>
      <c r="AD1980" s="134"/>
      <c r="AE1980" s="133"/>
      <c r="AF1980" s="135" t="str">
        <f t="array" ref="AF1980">xlookup($E:$E,'CLV2'!$A:$A,'CLV2'!E:E)</f>
        <v>2.FRUITS</v>
      </c>
      <c r="AG1980" s="135" t="str">
        <f t="shared" si="10"/>
        <v>KG</v>
      </c>
      <c r="AH1980" s="136">
        <f t="shared" si="11"/>
        <v>0.036</v>
      </c>
      <c r="AI1980" s="137">
        <f t="array" ref="AI1980">XLOOKUP(E1980,'Đơn giá'!A:A,'Đơn giá'!D:D)</f>
        <v>23000</v>
      </c>
      <c r="AJ1980" s="138">
        <f t="shared" si="12"/>
        <v>8280</v>
      </c>
      <c r="AK1980" s="138">
        <f t="shared" si="13"/>
        <v>8280</v>
      </c>
      <c r="AL1980" s="138">
        <f t="shared" si="14"/>
        <v>0</v>
      </c>
      <c r="AM1980" s="138">
        <f t="shared" si="15"/>
        <v>0</v>
      </c>
      <c r="AN1980" s="138">
        <f t="shared" si="16"/>
        <v>0</v>
      </c>
      <c r="AO1980" s="139" t="str">
        <f t="array" ref="AO1980">XLOOKUP($D:$D,'DS ST'!$J:$J,'DS ST'!K:K)</f>
        <v>SC005375 - Trần Văn Hiếu</v>
      </c>
      <c r="AP1980" s="139" t="str">
        <f t="array" ref="AP1980">XLOOKUP($D:$D,'DS ST'!$J:$J,'DS ST'!L:L)</f>
        <v>Võ Thị Huệ</v>
      </c>
      <c r="AQ1980" s="139" t="str">
        <f t="array" ref="AQ1980">XLOOKUP($D:$D,'DS ST'!$J:$J,'DS ST'!M:M)</f>
        <v>HCM 014</v>
      </c>
      <c r="AR1980" s="140"/>
      <c r="AS1980" s="140"/>
      <c r="AT1980" s="135" t="str">
        <f t="array" ref="AT1980">xlookup($E:$E,'CLV2'!$A:$A,'CLV2'!$F:$F)</f>
        <v>3.LOCAL FRUITS</v>
      </c>
      <c r="AU1980" s="135" t="str">
        <f t="array" ref="AU1980">xlookup($E:$E,'CLV2'!$A:$A,'CLV2'!$G:$G)</f>
        <v>4.Chuối</v>
      </c>
      <c r="AV1980" s="142"/>
      <c r="AW1980" s="143"/>
      <c r="AX1980" s="144"/>
    </row>
    <row r="1981" ht="22.5" customHeight="1">
      <c r="A1981" s="113"/>
      <c r="B1981" s="114">
        <v>46237.0</v>
      </c>
      <c r="C1981" s="115" t="s">
        <v>1179</v>
      </c>
      <c r="D1981" s="116" t="str">
        <f>VLOOKUP(C1981,'DS ST'!A:B,2,0)</f>
        <v>RS4</v>
      </c>
      <c r="E1981" s="117">
        <v>1101302.0</v>
      </c>
      <c r="F1981" s="115" t="s">
        <v>944</v>
      </c>
      <c r="G1981" s="115" t="s">
        <v>104</v>
      </c>
      <c r="H1981" s="118">
        <v>8.0</v>
      </c>
      <c r="I1981" s="118">
        <v>7.96</v>
      </c>
      <c r="J1981" s="119">
        <f t="shared" si="4"/>
        <v>0.04</v>
      </c>
      <c r="K1981" s="115" t="s">
        <v>6342</v>
      </c>
      <c r="L1981" s="121" t="str">
        <f t="shared" si="5"/>
        <v>PT16083741101302</v>
      </c>
      <c r="M1981" s="219" t="s">
        <v>6343</v>
      </c>
      <c r="N1981" s="122">
        <v>0.040000000000000036</v>
      </c>
      <c r="O1981" s="122"/>
      <c r="P1981" s="119">
        <f t="shared" si="6"/>
        <v>0</v>
      </c>
      <c r="Q1981" s="124"/>
      <c r="R1981" s="124"/>
      <c r="S1981" s="124"/>
      <c r="T1981" s="125"/>
      <c r="U1981" s="126" t="s">
        <v>697</v>
      </c>
      <c r="V1981" s="127" t="s">
        <v>492</v>
      </c>
      <c r="W1981" s="129" t="str">
        <f t="shared" si="7"/>
        <v>Hao hụt</v>
      </c>
      <c r="X1981" s="129" t="str">
        <f t="shared" si="73"/>
        <v/>
      </c>
      <c r="Y1981" s="154" t="s">
        <v>499</v>
      </c>
      <c r="Z1981" s="131" t="s">
        <v>3828</v>
      </c>
      <c r="AA1981" s="124"/>
      <c r="AB1981" s="132"/>
      <c r="AC1981" s="133"/>
      <c r="AD1981" s="134"/>
      <c r="AE1981" s="133"/>
      <c r="AF1981" s="135" t="str">
        <f t="array" ref="AF1981">xlookup($E:$E,'CLV2'!$A:$A,'CLV2'!E:E)</f>
        <v>2.FRUITS</v>
      </c>
      <c r="AG1981" s="135" t="str">
        <f t="shared" si="10"/>
        <v>KG</v>
      </c>
      <c r="AH1981" s="136">
        <f t="shared" si="11"/>
        <v>0.005</v>
      </c>
      <c r="AI1981" s="137">
        <f t="array" ref="AI1981">XLOOKUP(E1981,'Đơn giá'!A:A,'Đơn giá'!D:D)</f>
        <v>17500</v>
      </c>
      <c r="AJ1981" s="138">
        <f t="shared" si="12"/>
        <v>700</v>
      </c>
      <c r="AK1981" s="138">
        <f t="shared" si="13"/>
        <v>700</v>
      </c>
      <c r="AL1981" s="138">
        <f t="shared" si="14"/>
        <v>0</v>
      </c>
      <c r="AM1981" s="138">
        <f t="shared" si="15"/>
        <v>0</v>
      </c>
      <c r="AN1981" s="138">
        <f t="shared" si="16"/>
        <v>0</v>
      </c>
      <c r="AO1981" s="139" t="str">
        <f t="array" ref="AO1981">XLOOKUP($D:$D,'DS ST'!$J:$J,'DS ST'!K:K)</f>
        <v>SC005375 - Trần Văn Hiếu</v>
      </c>
      <c r="AP1981" s="139" t="str">
        <f t="array" ref="AP1981">XLOOKUP($D:$D,'DS ST'!$J:$J,'DS ST'!L:L)</f>
        <v>Võ Thị Huệ</v>
      </c>
      <c r="AQ1981" s="139" t="str">
        <f t="array" ref="AQ1981">XLOOKUP($D:$D,'DS ST'!$J:$J,'DS ST'!M:M)</f>
        <v>HCM 014</v>
      </c>
      <c r="AR1981" s="140"/>
      <c r="AS1981" s="140"/>
      <c r="AT1981" s="135" t="str">
        <f t="array" ref="AT1981">xlookup($E:$E,'CLV2'!$A:$A,'CLV2'!$F:$F)</f>
        <v>3.LOCAL FRUITS</v>
      </c>
      <c r="AU1981" s="135" t="str">
        <f t="array" ref="AU1981">xlookup($E:$E,'CLV2'!$A:$A,'CLV2'!$G:$G)</f>
        <v>4.Chuối</v>
      </c>
      <c r="AV1981" s="142"/>
      <c r="AW1981" s="143"/>
      <c r="AX1981" s="144"/>
    </row>
    <row r="1982" ht="22.5" customHeight="1">
      <c r="A1982" s="113"/>
      <c r="B1982" s="114">
        <v>46237.0</v>
      </c>
      <c r="C1982" s="115" t="s">
        <v>1179</v>
      </c>
      <c r="D1982" s="116" t="str">
        <f>VLOOKUP(C1982,'DS ST'!A:B,2,0)</f>
        <v>RS4</v>
      </c>
      <c r="E1982" s="117">
        <v>1101366.0</v>
      </c>
      <c r="F1982" s="115" t="s">
        <v>1804</v>
      </c>
      <c r="G1982" s="115" t="s">
        <v>104</v>
      </c>
      <c r="H1982" s="118">
        <v>4.0</v>
      </c>
      <c r="I1982" s="118">
        <v>3.55</v>
      </c>
      <c r="J1982" s="119">
        <f t="shared" si="4"/>
        <v>0.45</v>
      </c>
      <c r="K1982" s="115" t="s">
        <v>6342</v>
      </c>
      <c r="L1982" s="121" t="str">
        <f t="shared" si="5"/>
        <v>PT16083741101366</v>
      </c>
      <c r="M1982" s="219" t="s">
        <v>6343</v>
      </c>
      <c r="N1982" s="122">
        <v>0.4500000000000002</v>
      </c>
      <c r="O1982" s="122"/>
      <c r="P1982" s="119">
        <f t="shared" si="6"/>
        <v>0</v>
      </c>
      <c r="Q1982" s="124"/>
      <c r="R1982" s="124"/>
      <c r="S1982" s="124"/>
      <c r="T1982" s="125"/>
      <c r="U1982" s="126" t="s">
        <v>697</v>
      </c>
      <c r="V1982" s="127" t="s">
        <v>492</v>
      </c>
      <c r="W1982" s="129" t="str">
        <f t="shared" si="7"/>
        <v>Hao hụt</v>
      </c>
      <c r="X1982" s="129" t="str">
        <f t="shared" si="73"/>
        <v/>
      </c>
      <c r="Y1982" s="154" t="s">
        <v>499</v>
      </c>
      <c r="Z1982" s="131" t="s">
        <v>3828</v>
      </c>
      <c r="AA1982" s="124"/>
      <c r="AB1982" s="132"/>
      <c r="AC1982" s="133"/>
      <c r="AD1982" s="134"/>
      <c r="AE1982" s="133"/>
      <c r="AF1982" s="135" t="str">
        <f t="array" ref="AF1982">xlookup($E:$E,'CLV2'!$A:$A,'CLV2'!E:E)</f>
        <v>2.VEGETABLES</v>
      </c>
      <c r="AG1982" s="135" t="str">
        <f t="shared" si="10"/>
        <v>KG</v>
      </c>
      <c r="AH1982" s="136">
        <f t="shared" si="11"/>
        <v>0.1125</v>
      </c>
      <c r="AI1982" s="137">
        <f t="array" ref="AI1982">XLOOKUP(E1982,'Đơn giá'!A:A,'Đơn giá'!D:D)</f>
        <v>55000</v>
      </c>
      <c r="AJ1982" s="138">
        <f t="shared" si="12"/>
        <v>24750</v>
      </c>
      <c r="AK1982" s="138">
        <f t="shared" si="13"/>
        <v>24750</v>
      </c>
      <c r="AL1982" s="138">
        <f t="shared" si="14"/>
        <v>0</v>
      </c>
      <c r="AM1982" s="138">
        <f t="shared" si="15"/>
        <v>0</v>
      </c>
      <c r="AN1982" s="138">
        <f t="shared" si="16"/>
        <v>0</v>
      </c>
      <c r="AO1982" s="139" t="str">
        <f t="array" ref="AO1982">XLOOKUP($D:$D,'DS ST'!$J:$J,'DS ST'!K:K)</f>
        <v>SC005375 - Trần Văn Hiếu</v>
      </c>
      <c r="AP1982" s="139" t="str">
        <f t="array" ref="AP1982">XLOOKUP($D:$D,'DS ST'!$J:$J,'DS ST'!L:L)</f>
        <v>Võ Thị Huệ</v>
      </c>
      <c r="AQ1982" s="139" t="str">
        <f t="array" ref="AQ1982">XLOOKUP($D:$D,'DS ST'!$J:$J,'DS ST'!M:M)</f>
        <v>HCM 014</v>
      </c>
      <c r="AR1982" s="140"/>
      <c r="AS1982" s="140"/>
      <c r="AT1982" s="135" t="str">
        <f t="array" ref="AT1982">xlookup($E:$E,'CLV2'!$A:$A,'CLV2'!$F:$F)</f>
        <v>3.LEAFY VEGGIES</v>
      </c>
      <c r="AU1982" s="135" t="str">
        <f t="array" ref="AU1982">xlookup($E:$E,'CLV2'!$A:$A,'CLV2'!$G:$G)</f>
        <v>4.Rau Ăn Bông</v>
      </c>
      <c r="AV1982" s="142"/>
      <c r="AW1982" s="143"/>
      <c r="AX1982" s="144"/>
    </row>
    <row r="1983" ht="22.5" customHeight="1">
      <c r="A1983" s="113"/>
      <c r="B1983" s="114">
        <v>46237.0</v>
      </c>
      <c r="C1983" s="115" t="s">
        <v>1191</v>
      </c>
      <c r="D1983" s="116" t="str">
        <f>VLOOKUP(C1983,'DS ST'!A:B,2,0)</f>
        <v>SFR</v>
      </c>
      <c r="E1983" s="117">
        <v>1101062.0</v>
      </c>
      <c r="F1983" s="115" t="s">
        <v>103</v>
      </c>
      <c r="G1983" s="115" t="s">
        <v>104</v>
      </c>
      <c r="H1983" s="118">
        <v>10.1</v>
      </c>
      <c r="I1983" s="118">
        <v>10.04</v>
      </c>
      <c r="J1983" s="119">
        <f t="shared" si="4"/>
        <v>0.06</v>
      </c>
      <c r="K1983" s="115" t="s">
        <v>6344</v>
      </c>
      <c r="L1983" s="121" t="str">
        <f t="shared" si="5"/>
        <v>PT16083731101062</v>
      </c>
      <c r="M1983" s="219" t="s">
        <v>6345</v>
      </c>
      <c r="N1983" s="122">
        <v>0.0600000000000005</v>
      </c>
      <c r="O1983" s="122"/>
      <c r="P1983" s="119">
        <f t="shared" si="6"/>
        <v>0</v>
      </c>
      <c r="Q1983" s="124"/>
      <c r="R1983" s="124"/>
      <c r="S1983" s="124"/>
      <c r="T1983" s="125"/>
      <c r="U1983" s="126" t="s">
        <v>697</v>
      </c>
      <c r="V1983" s="127" t="s">
        <v>492</v>
      </c>
      <c r="W1983" s="129" t="str">
        <f t="shared" si="7"/>
        <v>Hao hụt</v>
      </c>
      <c r="X1983" s="129" t="str">
        <f t="shared" si="73"/>
        <v/>
      </c>
      <c r="Y1983" s="154" t="s">
        <v>499</v>
      </c>
      <c r="Z1983" s="131" t="s">
        <v>3828</v>
      </c>
      <c r="AA1983" s="124"/>
      <c r="AB1983" s="132"/>
      <c r="AC1983" s="133"/>
      <c r="AD1983" s="134"/>
      <c r="AE1983" s="133"/>
      <c r="AF1983" s="135" t="str">
        <f t="array" ref="AF1983">xlookup($E:$E,'CLV2'!$A:$A,'CLV2'!E:E)</f>
        <v>2.FRUITS</v>
      </c>
      <c r="AG1983" s="135" t="str">
        <f t="shared" si="10"/>
        <v>KG</v>
      </c>
      <c r="AH1983" s="136">
        <f t="shared" si="11"/>
        <v>0.005940594059</v>
      </c>
      <c r="AI1983" s="137">
        <f t="array" ref="AI1983">XLOOKUP(E1983,'Đơn giá'!A:A,'Đơn giá'!D:D)</f>
        <v>23000</v>
      </c>
      <c r="AJ1983" s="138">
        <f t="shared" si="12"/>
        <v>1380</v>
      </c>
      <c r="AK1983" s="138">
        <f t="shared" si="13"/>
        <v>1380</v>
      </c>
      <c r="AL1983" s="138">
        <f t="shared" si="14"/>
        <v>0</v>
      </c>
      <c r="AM1983" s="138">
        <f t="shared" si="15"/>
        <v>0</v>
      </c>
      <c r="AN1983" s="138">
        <f t="shared" si="16"/>
        <v>0</v>
      </c>
      <c r="AO1983" s="139" t="str">
        <f t="array" ref="AO1983">XLOOKUP($D:$D,'DS ST'!$J:$J,'DS ST'!K:K)</f>
        <v>SC002130 - Nguyễn Văn Lâm</v>
      </c>
      <c r="AP1983" s="139" t="str">
        <f t="array" ref="AP1983">XLOOKUP($D:$D,'DS ST'!$J:$J,'DS ST'!L:L)</f>
        <v>Nguyễn Thị Cà</v>
      </c>
      <c r="AQ1983" s="139" t="str">
        <f t="array" ref="AQ1983">XLOOKUP($D:$D,'DS ST'!$J:$J,'DS ST'!M:M)</f>
        <v>HCM 007</v>
      </c>
      <c r="AR1983" s="140"/>
      <c r="AS1983" s="140"/>
      <c r="AT1983" s="135" t="str">
        <f t="array" ref="AT1983">xlookup($E:$E,'CLV2'!$A:$A,'CLV2'!$F:$F)</f>
        <v>3.LOCAL FRUITS</v>
      </c>
      <c r="AU1983" s="135" t="str">
        <f t="array" ref="AU1983">xlookup($E:$E,'CLV2'!$A:$A,'CLV2'!$G:$G)</f>
        <v>4.Chuối</v>
      </c>
      <c r="AV1983" s="142"/>
      <c r="AW1983" s="143"/>
      <c r="AX1983" s="144"/>
    </row>
    <row r="1984" ht="22.5" customHeight="1">
      <c r="A1984" s="113"/>
      <c r="B1984" s="114">
        <v>46237.0</v>
      </c>
      <c r="C1984" s="115" t="s">
        <v>1191</v>
      </c>
      <c r="D1984" s="116" t="str">
        <f>VLOOKUP(C1984,'DS ST'!A:B,2,0)</f>
        <v>SFR</v>
      </c>
      <c r="E1984" s="117">
        <v>1101079.0</v>
      </c>
      <c r="F1984" s="115" t="s">
        <v>2047</v>
      </c>
      <c r="G1984" s="115" t="s">
        <v>104</v>
      </c>
      <c r="H1984" s="118">
        <v>6.2</v>
      </c>
      <c r="I1984" s="118">
        <v>5.775</v>
      </c>
      <c r="J1984" s="119">
        <f t="shared" si="4"/>
        <v>0.425</v>
      </c>
      <c r="K1984" s="115" t="s">
        <v>6344</v>
      </c>
      <c r="L1984" s="121" t="str">
        <f t="shared" si="5"/>
        <v>PT16083731101079</v>
      </c>
      <c r="M1984" s="219" t="s">
        <v>6345</v>
      </c>
      <c r="N1984" s="122">
        <v>0.4249999999999998</v>
      </c>
      <c r="O1984" s="122"/>
      <c r="P1984" s="119">
        <f t="shared" si="6"/>
        <v>0</v>
      </c>
      <c r="Q1984" s="124"/>
      <c r="R1984" s="124"/>
      <c r="S1984" s="124"/>
      <c r="T1984" s="125"/>
      <c r="U1984" s="126" t="s">
        <v>697</v>
      </c>
      <c r="V1984" s="127" t="s">
        <v>492</v>
      </c>
      <c r="W1984" s="129" t="str">
        <f t="shared" si="7"/>
        <v>Hao hụt</v>
      </c>
      <c r="X1984" s="129" t="str">
        <f t="shared" si="73"/>
        <v/>
      </c>
      <c r="Y1984" s="154" t="s">
        <v>499</v>
      </c>
      <c r="Z1984" s="131" t="s">
        <v>3828</v>
      </c>
      <c r="AA1984" s="124"/>
      <c r="AB1984" s="132"/>
      <c r="AC1984" s="133"/>
      <c r="AD1984" s="134"/>
      <c r="AE1984" s="133"/>
      <c r="AF1984" s="135" t="str">
        <f t="array" ref="AF1984">xlookup($E:$E,'CLV2'!$A:$A,'CLV2'!E:E)</f>
        <v>2.FRUITS</v>
      </c>
      <c r="AG1984" s="135" t="str">
        <f t="shared" si="10"/>
        <v>KG</v>
      </c>
      <c r="AH1984" s="136">
        <f t="shared" si="11"/>
        <v>0.0685483871</v>
      </c>
      <c r="AI1984" s="137">
        <f t="array" ref="AI1984">XLOOKUP(E1984,'Đơn giá'!A:A,'Đơn giá'!D:D)</f>
        <v>69416</v>
      </c>
      <c r="AJ1984" s="138">
        <f t="shared" si="12"/>
        <v>29501.8</v>
      </c>
      <c r="AK1984" s="138">
        <f t="shared" si="13"/>
        <v>29501.8</v>
      </c>
      <c r="AL1984" s="138">
        <f t="shared" si="14"/>
        <v>0</v>
      </c>
      <c r="AM1984" s="138">
        <f t="shared" si="15"/>
        <v>0</v>
      </c>
      <c r="AN1984" s="138">
        <f t="shared" si="16"/>
        <v>0</v>
      </c>
      <c r="AO1984" s="139" t="str">
        <f t="array" ref="AO1984">XLOOKUP($D:$D,'DS ST'!$J:$J,'DS ST'!K:K)</f>
        <v>SC002130 - Nguyễn Văn Lâm</v>
      </c>
      <c r="AP1984" s="139" t="str">
        <f t="array" ref="AP1984">XLOOKUP($D:$D,'DS ST'!$J:$J,'DS ST'!L:L)</f>
        <v>Nguyễn Thị Cà</v>
      </c>
      <c r="AQ1984" s="139" t="str">
        <f t="array" ref="AQ1984">XLOOKUP($D:$D,'DS ST'!$J:$J,'DS ST'!M:M)</f>
        <v>HCM 007</v>
      </c>
      <c r="AR1984" s="140"/>
      <c r="AS1984" s="140"/>
      <c r="AT1984" s="135" t="str">
        <f t="array" ref="AT1984">xlookup($E:$E,'CLV2'!$A:$A,'CLV2'!$F:$F)</f>
        <v>3.LOCAL FRUITS</v>
      </c>
      <c r="AU1984" s="135" t="str">
        <f t="array" ref="AU1984">xlookup($E:$E,'CLV2'!$A:$A,'CLV2'!$G:$G)</f>
        <v>4.Bơ</v>
      </c>
      <c r="AV1984" s="142"/>
      <c r="AW1984" s="143"/>
      <c r="AX1984" s="144"/>
    </row>
    <row r="1985" ht="22.5" customHeight="1">
      <c r="A1985" s="113"/>
      <c r="B1985" s="114">
        <v>46237.0</v>
      </c>
      <c r="C1985" s="115" t="s">
        <v>1191</v>
      </c>
      <c r="D1985" s="116" t="str">
        <f>VLOOKUP(C1985,'DS ST'!A:B,2,0)</f>
        <v>SFR</v>
      </c>
      <c r="E1985" s="117">
        <v>1101302.0</v>
      </c>
      <c r="F1985" s="115" t="s">
        <v>944</v>
      </c>
      <c r="G1985" s="115" t="s">
        <v>104</v>
      </c>
      <c r="H1985" s="118">
        <v>32.0</v>
      </c>
      <c r="I1985" s="118">
        <v>31.14</v>
      </c>
      <c r="J1985" s="119">
        <f t="shared" si="4"/>
        <v>0.86</v>
      </c>
      <c r="K1985" s="115" t="s">
        <v>6344</v>
      </c>
      <c r="L1985" s="121" t="str">
        <f t="shared" si="5"/>
        <v>PT16083731101302</v>
      </c>
      <c r="M1985" s="219" t="s">
        <v>6345</v>
      </c>
      <c r="N1985" s="122">
        <v>0.8599999999999994</v>
      </c>
      <c r="O1985" s="122"/>
      <c r="P1985" s="119">
        <f t="shared" si="6"/>
        <v>0</v>
      </c>
      <c r="Q1985" s="124"/>
      <c r="R1985" s="124"/>
      <c r="S1985" s="124"/>
      <c r="T1985" s="125"/>
      <c r="U1985" s="126" t="s">
        <v>697</v>
      </c>
      <c r="V1985" s="127" t="s">
        <v>492</v>
      </c>
      <c r="W1985" s="129" t="str">
        <f t="shared" si="7"/>
        <v>Hao hụt</v>
      </c>
      <c r="X1985" s="129" t="str">
        <f t="shared" si="73"/>
        <v/>
      </c>
      <c r="Y1985" s="154" t="s">
        <v>499</v>
      </c>
      <c r="Z1985" s="131" t="s">
        <v>3828</v>
      </c>
      <c r="AA1985" s="124"/>
      <c r="AB1985" s="132"/>
      <c r="AC1985" s="133"/>
      <c r="AD1985" s="134"/>
      <c r="AE1985" s="133"/>
      <c r="AF1985" s="135" t="str">
        <f t="array" ref="AF1985">xlookup($E:$E,'CLV2'!$A:$A,'CLV2'!E:E)</f>
        <v>2.FRUITS</v>
      </c>
      <c r="AG1985" s="135" t="str">
        <f t="shared" si="10"/>
        <v>KG</v>
      </c>
      <c r="AH1985" s="136">
        <f t="shared" si="11"/>
        <v>0.026875</v>
      </c>
      <c r="AI1985" s="137">
        <f t="array" ref="AI1985">XLOOKUP(E1985,'Đơn giá'!A:A,'Đơn giá'!D:D)</f>
        <v>17500</v>
      </c>
      <c r="AJ1985" s="138">
        <f t="shared" si="12"/>
        <v>15050</v>
      </c>
      <c r="AK1985" s="138">
        <f t="shared" si="13"/>
        <v>15050</v>
      </c>
      <c r="AL1985" s="138">
        <f t="shared" si="14"/>
        <v>0</v>
      </c>
      <c r="AM1985" s="138">
        <f t="shared" si="15"/>
        <v>0</v>
      </c>
      <c r="AN1985" s="138">
        <f t="shared" si="16"/>
        <v>0</v>
      </c>
      <c r="AO1985" s="139" t="str">
        <f t="array" ref="AO1985">XLOOKUP($D:$D,'DS ST'!$J:$J,'DS ST'!K:K)</f>
        <v>SC002130 - Nguyễn Văn Lâm</v>
      </c>
      <c r="AP1985" s="139" t="str">
        <f t="array" ref="AP1985">XLOOKUP($D:$D,'DS ST'!$J:$J,'DS ST'!L:L)</f>
        <v>Nguyễn Thị Cà</v>
      </c>
      <c r="AQ1985" s="139" t="str">
        <f t="array" ref="AQ1985">XLOOKUP($D:$D,'DS ST'!$J:$J,'DS ST'!M:M)</f>
        <v>HCM 007</v>
      </c>
      <c r="AR1985" s="140"/>
      <c r="AS1985" s="140"/>
      <c r="AT1985" s="135" t="str">
        <f t="array" ref="AT1985">xlookup($E:$E,'CLV2'!$A:$A,'CLV2'!$F:$F)</f>
        <v>3.LOCAL FRUITS</v>
      </c>
      <c r="AU1985" s="135" t="str">
        <f t="array" ref="AU1985">xlookup($E:$E,'CLV2'!$A:$A,'CLV2'!$G:$G)</f>
        <v>4.Chuối</v>
      </c>
      <c r="AV1985" s="142"/>
      <c r="AW1985" s="143"/>
      <c r="AX1985" s="144"/>
    </row>
    <row r="1986" ht="22.5" customHeight="1">
      <c r="A1986" s="113"/>
      <c r="B1986" s="114">
        <v>46237.0</v>
      </c>
      <c r="C1986" s="115" t="s">
        <v>1191</v>
      </c>
      <c r="D1986" s="116" t="str">
        <f>VLOOKUP(C1986,'DS ST'!A:B,2,0)</f>
        <v>SFR</v>
      </c>
      <c r="E1986" s="117">
        <v>1101366.0</v>
      </c>
      <c r="F1986" s="115" t="s">
        <v>1804</v>
      </c>
      <c r="G1986" s="115" t="s">
        <v>104</v>
      </c>
      <c r="H1986" s="118">
        <v>4.0</v>
      </c>
      <c r="I1986" s="118">
        <v>3.8</v>
      </c>
      <c r="J1986" s="119">
        <f t="shared" si="4"/>
        <v>0.2</v>
      </c>
      <c r="K1986" s="115" t="s">
        <v>6344</v>
      </c>
      <c r="L1986" s="121" t="str">
        <f t="shared" si="5"/>
        <v>PT16083731101366</v>
      </c>
      <c r="M1986" s="219" t="s">
        <v>6345</v>
      </c>
      <c r="N1986" s="122">
        <v>0.20000000000000018</v>
      </c>
      <c r="O1986" s="122"/>
      <c r="P1986" s="119">
        <f t="shared" si="6"/>
        <v>0</v>
      </c>
      <c r="Q1986" s="124"/>
      <c r="R1986" s="124"/>
      <c r="S1986" s="124"/>
      <c r="T1986" s="125"/>
      <c r="U1986" s="126" t="s">
        <v>697</v>
      </c>
      <c r="V1986" s="127" t="s">
        <v>492</v>
      </c>
      <c r="W1986" s="129" t="str">
        <f t="shared" si="7"/>
        <v>Hao hụt</v>
      </c>
      <c r="X1986" s="129" t="str">
        <f t="shared" si="73"/>
        <v/>
      </c>
      <c r="Y1986" s="154" t="s">
        <v>499</v>
      </c>
      <c r="Z1986" s="131" t="s">
        <v>3828</v>
      </c>
      <c r="AA1986" s="124"/>
      <c r="AB1986" s="132"/>
      <c r="AC1986" s="133"/>
      <c r="AD1986" s="134"/>
      <c r="AE1986" s="133"/>
      <c r="AF1986" s="135" t="str">
        <f t="array" ref="AF1986">xlookup($E:$E,'CLV2'!$A:$A,'CLV2'!E:E)</f>
        <v>2.VEGETABLES</v>
      </c>
      <c r="AG1986" s="135" t="str">
        <f t="shared" si="10"/>
        <v>KG</v>
      </c>
      <c r="AH1986" s="136">
        <f t="shared" si="11"/>
        <v>0.05</v>
      </c>
      <c r="AI1986" s="137">
        <f t="array" ref="AI1986">XLOOKUP(E1986,'Đơn giá'!A:A,'Đơn giá'!D:D)</f>
        <v>55000</v>
      </c>
      <c r="AJ1986" s="138">
        <f t="shared" si="12"/>
        <v>11000</v>
      </c>
      <c r="AK1986" s="138">
        <f t="shared" si="13"/>
        <v>11000</v>
      </c>
      <c r="AL1986" s="138">
        <f t="shared" si="14"/>
        <v>0</v>
      </c>
      <c r="AM1986" s="138">
        <f t="shared" si="15"/>
        <v>0</v>
      </c>
      <c r="AN1986" s="138">
        <f t="shared" si="16"/>
        <v>0</v>
      </c>
      <c r="AO1986" s="139" t="str">
        <f t="array" ref="AO1986">XLOOKUP($D:$D,'DS ST'!$J:$J,'DS ST'!K:K)</f>
        <v>SC002130 - Nguyễn Văn Lâm</v>
      </c>
      <c r="AP1986" s="139" t="str">
        <f t="array" ref="AP1986">XLOOKUP($D:$D,'DS ST'!$J:$J,'DS ST'!L:L)</f>
        <v>Nguyễn Thị Cà</v>
      </c>
      <c r="AQ1986" s="139" t="str">
        <f t="array" ref="AQ1986">XLOOKUP($D:$D,'DS ST'!$J:$J,'DS ST'!M:M)</f>
        <v>HCM 007</v>
      </c>
      <c r="AR1986" s="140"/>
      <c r="AS1986" s="140"/>
      <c r="AT1986" s="135" t="str">
        <f t="array" ref="AT1986">xlookup($E:$E,'CLV2'!$A:$A,'CLV2'!$F:$F)</f>
        <v>3.LEAFY VEGGIES</v>
      </c>
      <c r="AU1986" s="135" t="str">
        <f t="array" ref="AU1986">xlookup($E:$E,'CLV2'!$A:$A,'CLV2'!$G:$G)</f>
        <v>4.Rau Ăn Bông</v>
      </c>
      <c r="AV1986" s="142"/>
      <c r="AW1986" s="143"/>
      <c r="AX1986" s="144"/>
    </row>
    <row r="1987" ht="22.5" customHeight="1">
      <c r="A1987" s="113"/>
      <c r="B1987" s="114">
        <v>46237.0</v>
      </c>
      <c r="C1987" s="115" t="s">
        <v>1191</v>
      </c>
      <c r="D1987" s="116" t="str">
        <f>VLOOKUP(C1987,'DS ST'!A:B,2,0)</f>
        <v>SFR</v>
      </c>
      <c r="E1987" s="117">
        <v>1101377.0</v>
      </c>
      <c r="F1987" s="115" t="s">
        <v>1085</v>
      </c>
      <c r="G1987" s="115" t="s">
        <v>104</v>
      </c>
      <c r="H1987" s="118">
        <v>2.1</v>
      </c>
      <c r="I1987" s="118">
        <v>2.065</v>
      </c>
      <c r="J1987" s="119">
        <f t="shared" si="4"/>
        <v>0.035</v>
      </c>
      <c r="K1987" s="115" t="s">
        <v>6344</v>
      </c>
      <c r="L1987" s="121" t="str">
        <f t="shared" si="5"/>
        <v>PT16083731101377</v>
      </c>
      <c r="M1987" s="219" t="s">
        <v>6345</v>
      </c>
      <c r="N1987" s="122">
        <v>0.03500000000000014</v>
      </c>
      <c r="O1987" s="122"/>
      <c r="P1987" s="119">
        <f t="shared" si="6"/>
        <v>0</v>
      </c>
      <c r="Q1987" s="124"/>
      <c r="R1987" s="124"/>
      <c r="S1987" s="124"/>
      <c r="T1987" s="125"/>
      <c r="U1987" s="126" t="s">
        <v>697</v>
      </c>
      <c r="V1987" s="127" t="s">
        <v>492</v>
      </c>
      <c r="W1987" s="129" t="str">
        <f t="shared" si="7"/>
        <v>Hao hụt</v>
      </c>
      <c r="X1987" s="129" t="str">
        <f t="shared" si="73"/>
        <v/>
      </c>
      <c r="Y1987" s="154" t="s">
        <v>499</v>
      </c>
      <c r="Z1987" s="131" t="s">
        <v>3828</v>
      </c>
      <c r="AA1987" s="124"/>
      <c r="AB1987" s="132"/>
      <c r="AC1987" s="133"/>
      <c r="AD1987" s="134"/>
      <c r="AE1987" s="133"/>
      <c r="AF1987" s="135" t="str">
        <f t="array" ref="AF1987">xlookup($E:$E,'CLV2'!$A:$A,'CLV2'!E:E)</f>
        <v>2.VEGETABLES</v>
      </c>
      <c r="AG1987" s="135" t="str">
        <f t="shared" si="10"/>
        <v>KG</v>
      </c>
      <c r="AH1987" s="136">
        <f t="shared" si="11"/>
        <v>0.01666666667</v>
      </c>
      <c r="AI1987" s="137">
        <f t="array" ref="AI1987">XLOOKUP(E1987,'Đơn giá'!A:A,'Đơn giá'!D:D)</f>
        <v>60000</v>
      </c>
      <c r="AJ1987" s="138">
        <f t="shared" si="12"/>
        <v>2100</v>
      </c>
      <c r="AK1987" s="138">
        <f t="shared" si="13"/>
        <v>2100</v>
      </c>
      <c r="AL1987" s="138">
        <f t="shared" si="14"/>
        <v>0</v>
      </c>
      <c r="AM1987" s="138">
        <f t="shared" si="15"/>
        <v>0</v>
      </c>
      <c r="AN1987" s="138">
        <f t="shared" si="16"/>
        <v>0</v>
      </c>
      <c r="AO1987" s="139" t="str">
        <f t="array" ref="AO1987">XLOOKUP($D:$D,'DS ST'!$J:$J,'DS ST'!K:K)</f>
        <v>SC002130 - Nguyễn Văn Lâm</v>
      </c>
      <c r="AP1987" s="139" t="str">
        <f t="array" ref="AP1987">XLOOKUP($D:$D,'DS ST'!$J:$J,'DS ST'!L:L)</f>
        <v>Nguyễn Thị Cà</v>
      </c>
      <c r="AQ1987" s="139" t="str">
        <f t="array" ref="AQ1987">XLOOKUP($D:$D,'DS ST'!$J:$J,'DS ST'!M:M)</f>
        <v>HCM 007</v>
      </c>
      <c r="AR1987" s="140"/>
      <c r="AS1987" s="140"/>
      <c r="AT1987" s="135" t="str">
        <f t="array" ref="AT1987">xlookup($E:$E,'CLV2'!$A:$A,'CLV2'!$F:$F)</f>
        <v>3.LEAFY VEGGIES</v>
      </c>
      <c r="AU1987" s="135" t="str">
        <f t="array" ref="AU1987">xlookup($E:$E,'CLV2'!$A:$A,'CLV2'!$G:$G)</f>
        <v>4.Rau Ăn Bông</v>
      </c>
      <c r="AV1987" s="142"/>
      <c r="AW1987" s="143"/>
      <c r="AX1987" s="144"/>
    </row>
    <row r="1988" ht="22.5" customHeight="1">
      <c r="A1988" s="113"/>
      <c r="B1988" s="114">
        <v>46237.0</v>
      </c>
      <c r="C1988" s="115" t="s">
        <v>1191</v>
      </c>
      <c r="D1988" s="116" t="str">
        <f>VLOOKUP(C1988,'DS ST'!A:B,2,0)</f>
        <v>SFR</v>
      </c>
      <c r="E1988" s="117">
        <v>1101592.0</v>
      </c>
      <c r="F1988" s="115" t="s">
        <v>1161</v>
      </c>
      <c r="G1988" s="115" t="s">
        <v>104</v>
      </c>
      <c r="H1988" s="118">
        <v>10.0</v>
      </c>
      <c r="I1988" s="118">
        <v>9.98</v>
      </c>
      <c r="J1988" s="119">
        <f t="shared" si="4"/>
        <v>0.02</v>
      </c>
      <c r="K1988" s="115" t="s">
        <v>6344</v>
      </c>
      <c r="L1988" s="121" t="str">
        <f t="shared" si="5"/>
        <v>PT16083731101592</v>
      </c>
      <c r="M1988" s="219" t="s">
        <v>6345</v>
      </c>
      <c r="N1988" s="122">
        <v>0.019999999999999574</v>
      </c>
      <c r="O1988" s="122"/>
      <c r="P1988" s="119">
        <f t="shared" si="6"/>
        <v>0</v>
      </c>
      <c r="Q1988" s="124"/>
      <c r="R1988" s="124"/>
      <c r="S1988" s="124"/>
      <c r="T1988" s="125"/>
      <c r="U1988" s="126" t="s">
        <v>697</v>
      </c>
      <c r="V1988" s="127" t="s">
        <v>492</v>
      </c>
      <c r="W1988" s="129" t="str">
        <f t="shared" si="7"/>
        <v>Hao hụt</v>
      </c>
      <c r="X1988" s="129" t="str">
        <f t="shared" si="73"/>
        <v/>
      </c>
      <c r="Y1988" s="154" t="s">
        <v>499</v>
      </c>
      <c r="Z1988" s="131" t="s">
        <v>3828</v>
      </c>
      <c r="AA1988" s="124"/>
      <c r="AB1988" s="132"/>
      <c r="AC1988" s="133"/>
      <c r="AD1988" s="134"/>
      <c r="AE1988" s="133"/>
      <c r="AF1988" s="135" t="str">
        <f t="array" ref="AF1988">xlookup($E:$E,'CLV2'!$A:$A,'CLV2'!E:E)</f>
        <v>2.FRUITS</v>
      </c>
      <c r="AG1988" s="135" t="str">
        <f t="shared" si="10"/>
        <v>KG</v>
      </c>
      <c r="AH1988" s="136">
        <f t="shared" si="11"/>
        <v>0.002</v>
      </c>
      <c r="AI1988" s="137">
        <f t="array" ref="AI1988">XLOOKUP(E1988,'Đơn giá'!A:A,'Đơn giá'!D:D)</f>
        <v>73000</v>
      </c>
      <c r="AJ1988" s="138">
        <f t="shared" si="12"/>
        <v>1460</v>
      </c>
      <c r="AK1988" s="138">
        <f t="shared" si="13"/>
        <v>1460</v>
      </c>
      <c r="AL1988" s="138">
        <f t="shared" si="14"/>
        <v>0</v>
      </c>
      <c r="AM1988" s="138">
        <f t="shared" si="15"/>
        <v>0</v>
      </c>
      <c r="AN1988" s="138">
        <f t="shared" si="16"/>
        <v>0</v>
      </c>
      <c r="AO1988" s="139" t="str">
        <f t="array" ref="AO1988">XLOOKUP($D:$D,'DS ST'!$J:$J,'DS ST'!K:K)</f>
        <v>SC002130 - Nguyễn Văn Lâm</v>
      </c>
      <c r="AP1988" s="139" t="str">
        <f t="array" ref="AP1988">XLOOKUP($D:$D,'DS ST'!$J:$J,'DS ST'!L:L)</f>
        <v>Nguyễn Thị Cà</v>
      </c>
      <c r="AQ1988" s="139" t="str">
        <f t="array" ref="AQ1988">XLOOKUP($D:$D,'DS ST'!$J:$J,'DS ST'!M:M)</f>
        <v>HCM 007</v>
      </c>
      <c r="AR1988" s="140"/>
      <c r="AS1988" s="140"/>
      <c r="AT1988" s="135" t="str">
        <f t="array" ref="AT1988">xlookup($E:$E,'CLV2'!$A:$A,'CLV2'!$F:$F)</f>
        <v>3.LOCAL FRUITS</v>
      </c>
      <c r="AU1988" s="135" t="str">
        <f t="array" ref="AU1988">xlookup($E:$E,'CLV2'!$A:$A,'CLV2'!$G:$G)</f>
        <v>4.Sầu Riêng</v>
      </c>
      <c r="AV1988" s="142"/>
      <c r="AW1988" s="143"/>
      <c r="AX1988" s="144"/>
    </row>
    <row r="1989" ht="22.5" customHeight="1">
      <c r="A1989" s="113"/>
      <c r="B1989" s="114">
        <v>46237.0</v>
      </c>
      <c r="C1989" s="115" t="s">
        <v>1191</v>
      </c>
      <c r="D1989" s="116" t="str">
        <f>VLOOKUP(C1989,'DS ST'!A:B,2,0)</f>
        <v>SFR</v>
      </c>
      <c r="E1989" s="117">
        <v>1102981.0</v>
      </c>
      <c r="F1989" s="115" t="s">
        <v>5260</v>
      </c>
      <c r="G1989" s="115" t="s">
        <v>104</v>
      </c>
      <c r="H1989" s="118">
        <v>3.0</v>
      </c>
      <c r="I1989" s="118">
        <v>2.99</v>
      </c>
      <c r="J1989" s="119">
        <f t="shared" si="4"/>
        <v>0.01</v>
      </c>
      <c r="K1989" s="115" t="s">
        <v>6344</v>
      </c>
      <c r="L1989" s="121" t="str">
        <f t="shared" si="5"/>
        <v>PT16083731102981</v>
      </c>
      <c r="M1989" s="219" t="s">
        <v>6345</v>
      </c>
      <c r="N1989" s="122">
        <v>0.009999999999999787</v>
      </c>
      <c r="O1989" s="122"/>
      <c r="P1989" s="119">
        <f t="shared" si="6"/>
        <v>0</v>
      </c>
      <c r="Q1989" s="124"/>
      <c r="R1989" s="124"/>
      <c r="S1989" s="124"/>
      <c r="T1989" s="125"/>
      <c r="U1989" s="126" t="s">
        <v>697</v>
      </c>
      <c r="V1989" s="127" t="s">
        <v>492</v>
      </c>
      <c r="W1989" s="129" t="str">
        <f t="shared" si="7"/>
        <v>Hao hụt</v>
      </c>
      <c r="X1989" s="129" t="str">
        <f t="shared" si="73"/>
        <v/>
      </c>
      <c r="Y1989" s="154" t="s">
        <v>499</v>
      </c>
      <c r="Z1989" s="131" t="s">
        <v>3828</v>
      </c>
      <c r="AA1989" s="124"/>
      <c r="AB1989" s="132"/>
      <c r="AC1989" s="133"/>
      <c r="AD1989" s="134"/>
      <c r="AE1989" s="133"/>
      <c r="AF1989" s="135" t="str">
        <f t="array" ref="AF1989">xlookup($E:$E,'CLV2'!$A:$A,'CLV2'!E:E)</f>
        <v>2.FRUITS</v>
      </c>
      <c r="AG1989" s="135" t="str">
        <f t="shared" si="10"/>
        <v>KG</v>
      </c>
      <c r="AH1989" s="136">
        <f t="shared" si="11"/>
        <v>0.003333333333</v>
      </c>
      <c r="AI1989" s="137" t="str">
        <f t="array" ref="AI1989">XLOOKUP(E1989,'Đơn giá'!A:A,'Đơn giá'!D:D)</f>
        <v>#N/A</v>
      </c>
      <c r="AJ1989" s="138" t="str">
        <f t="shared" si="12"/>
        <v>#N/A</v>
      </c>
      <c r="AK1989" s="138" t="str">
        <f t="shared" si="13"/>
        <v>#N/A</v>
      </c>
      <c r="AL1989" s="138">
        <f t="shared" si="14"/>
        <v>0</v>
      </c>
      <c r="AM1989" s="138" t="str">
        <f t="shared" si="15"/>
        <v>#N/A</v>
      </c>
      <c r="AN1989" s="138">
        <f t="shared" si="16"/>
        <v>0</v>
      </c>
      <c r="AO1989" s="139" t="str">
        <f t="array" ref="AO1989">XLOOKUP($D:$D,'DS ST'!$J:$J,'DS ST'!K:K)</f>
        <v>SC002130 - Nguyễn Văn Lâm</v>
      </c>
      <c r="AP1989" s="139" t="str">
        <f t="array" ref="AP1989">XLOOKUP($D:$D,'DS ST'!$J:$J,'DS ST'!L:L)</f>
        <v>Nguyễn Thị Cà</v>
      </c>
      <c r="AQ1989" s="139" t="str">
        <f t="array" ref="AQ1989">XLOOKUP($D:$D,'DS ST'!$J:$J,'DS ST'!M:M)</f>
        <v>HCM 007</v>
      </c>
      <c r="AR1989" s="140"/>
      <c r="AS1989" s="140"/>
      <c r="AT1989" s="135" t="str">
        <f t="array" ref="AT1989">xlookup($E:$E,'CLV2'!$A:$A,'CLV2'!$F:$F)</f>
        <v>3.LOCAL FRUITS</v>
      </c>
      <c r="AU1989" s="135" t="str">
        <f t="array" ref="AU1989">xlookup($E:$E,'CLV2'!$A:$A,'CLV2'!$G:$G)</f>
        <v>4.Bơ</v>
      </c>
      <c r="AV1989" s="142"/>
      <c r="AW1989" s="143"/>
      <c r="AX1989" s="144"/>
    </row>
    <row r="1990" ht="22.5" customHeight="1">
      <c r="A1990" s="113"/>
      <c r="B1990" s="114">
        <v>46237.0</v>
      </c>
      <c r="C1990" s="115" t="s">
        <v>1194</v>
      </c>
      <c r="D1990" s="116" t="str">
        <f>VLOOKUP(C1990,'DS ST'!A:B,2,0)</f>
        <v>SSR</v>
      </c>
      <c r="E1990" s="117">
        <v>10465.0</v>
      </c>
      <c r="F1990" s="115" t="s">
        <v>358</v>
      </c>
      <c r="G1990" s="115" t="s">
        <v>29</v>
      </c>
      <c r="H1990" s="118">
        <v>9.0</v>
      </c>
      <c r="I1990" s="118">
        <v>6.0</v>
      </c>
      <c r="J1990" s="119">
        <f t="shared" si="4"/>
        <v>3</v>
      </c>
      <c r="K1990" s="115" t="s">
        <v>6346</v>
      </c>
      <c r="L1990" s="121" t="str">
        <f t="shared" si="5"/>
        <v>PT160837210465</v>
      </c>
      <c r="M1990" s="219" t="s">
        <v>6347</v>
      </c>
      <c r="N1990" s="122"/>
      <c r="O1990" s="122"/>
      <c r="P1990" s="119">
        <f t="shared" si="6"/>
        <v>3</v>
      </c>
      <c r="Q1990" s="124"/>
      <c r="R1990" s="124"/>
      <c r="S1990" s="124"/>
      <c r="T1990" s="125"/>
      <c r="U1990" s="126" t="s">
        <v>697</v>
      </c>
      <c r="V1990" s="127" t="s">
        <v>1500</v>
      </c>
      <c r="W1990" s="129" t="str">
        <f t="shared" si="7"/>
        <v/>
      </c>
      <c r="X1990" s="129" t="str">
        <f t="shared" si="73"/>
        <v/>
      </c>
      <c r="Y1990" s="130" t="str">
        <f>IF(N(P1990)&lt;=0,"",IF(OR(T1990="Hình KDB",T1990="Hình tele",ISNUMBER(SEARCH("Hình KDB",T1990)),ISNUMBER(SEARCH("Hình tele",T1990)),ISNUMBER(SEARCH("sai code",T1990)),ISNUMBER(SEARCH("Thiếu kiện",U1990))),"Kho rau",IF(AND(T1990&lt;&gt;"Hình KDB",T1990&lt;&gt;"Hình tele"),"Chưa xác định",IF(N(O1990)&gt;0,IF(OR(T1990="Hình KDB",T1990="Hình tele",ISNUMBER(SEARCH("Hình KDB",T1990)),ISNUMBER(SEARCH("Hình tele",T1990)),ISNUMBER(SEARCH("sai code",T1990)),ISNUMBER(SEARCH("Thiếu kiện",U1990))),"Kho rau","Chưa xác định"),IF(OR(T1990="Hình KDB",T1990="Hình tele",ISNUMBER(SEARCH("Hình KDB",T1990)),ISNUMBER(SEARCH("Hình tele",T1990)),ISNUMBER(SEARCH("sai code",T1990)),ISNUMBER(SEARCH("Thiếu kiện",U1990))),"Kho rau",IF(V1990="Chưa xác định","Chưa xác định",IF(OR(V1990="DC giao thiếu",V1990="TX giao thiếu kiện",V1990="Hàng không đạt CL"),"Kho rau","")))))))</f>
        <v>Chưa xác định</v>
      </c>
      <c r="Z1990" s="131" t="s">
        <v>3828</v>
      </c>
      <c r="AA1990" s="124"/>
      <c r="AB1990" s="132"/>
      <c r="AC1990" s="133"/>
      <c r="AD1990" s="134"/>
      <c r="AE1990" s="133"/>
      <c r="AF1990" s="135" t="str">
        <f t="array" ref="AF1990">xlookup($E:$E,'CLV2'!$A:$A,'CLV2'!E:E)</f>
        <v>2.VEGETABLES</v>
      </c>
      <c r="AG1990" s="135" t="str">
        <f t="shared" si="10"/>
        <v>Pack</v>
      </c>
      <c r="AH1990" s="136">
        <f t="shared" si="11"/>
        <v>0.3333333333</v>
      </c>
      <c r="AI1990" s="137">
        <f t="array" ref="AI1990">XLOOKUP(E1990,'Đơn giá'!A:A,'Đơn giá'!D:D)</f>
        <v>22000</v>
      </c>
      <c r="AJ1990" s="138">
        <f t="shared" si="12"/>
        <v>66000</v>
      </c>
      <c r="AK1990" s="138">
        <f t="shared" si="13"/>
        <v>0</v>
      </c>
      <c r="AL1990" s="138">
        <f t="shared" si="14"/>
        <v>0</v>
      </c>
      <c r="AM1990" s="138">
        <f t="shared" si="15"/>
        <v>0</v>
      </c>
      <c r="AN1990" s="138">
        <f t="shared" si="16"/>
        <v>66000</v>
      </c>
      <c r="AO1990" s="139" t="str">
        <f t="array" ref="AO1990">XLOOKUP($D:$D,'DS ST'!$J:$J,'DS ST'!K:K)</f>
        <v>SC003831 - Trần Kim Phụng</v>
      </c>
      <c r="AP1990" s="139" t="str">
        <f t="array" ref="AP1990">XLOOKUP($D:$D,'DS ST'!$J:$J,'DS ST'!L:L)</f>
        <v>Võ Thị Huệ</v>
      </c>
      <c r="AQ1990" s="139" t="str">
        <f t="array" ref="AQ1990">XLOOKUP($D:$D,'DS ST'!$J:$J,'DS ST'!M:M)</f>
        <v>HCM 004</v>
      </c>
      <c r="AR1990" s="140"/>
      <c r="AS1990" s="140"/>
      <c r="AT1990" s="135" t="str">
        <f t="array" ref="AT1990">xlookup($E:$E,'CLV2'!$A:$A,'CLV2'!$F:$F)</f>
        <v>3.LEAFY VEGGIES</v>
      </c>
      <c r="AU1990" s="135" t="str">
        <f t="array" ref="AU1990">xlookup($E:$E,'CLV2'!$A:$A,'CLV2'!$G:$G)</f>
        <v>4.Rau Cải</v>
      </c>
      <c r="AV1990" s="142"/>
      <c r="AW1990" s="143"/>
      <c r="AX1990" s="144"/>
    </row>
    <row r="1991" ht="22.5" customHeight="1">
      <c r="A1991" s="113"/>
      <c r="B1991" s="114">
        <v>46237.0</v>
      </c>
      <c r="C1991" s="115" t="s">
        <v>1194</v>
      </c>
      <c r="D1991" s="116" t="str">
        <f>VLOOKUP(C1991,'DS ST'!A:B,2,0)</f>
        <v>SSR</v>
      </c>
      <c r="E1991" s="117">
        <v>1100816.0</v>
      </c>
      <c r="F1991" s="115" t="s">
        <v>919</v>
      </c>
      <c r="G1991" s="115" t="s">
        <v>104</v>
      </c>
      <c r="H1991" s="118">
        <v>15.2</v>
      </c>
      <c r="I1991" s="118">
        <v>15.15</v>
      </c>
      <c r="J1991" s="119">
        <f t="shared" si="4"/>
        <v>0.05</v>
      </c>
      <c r="K1991" s="115" t="s">
        <v>6346</v>
      </c>
      <c r="L1991" s="121" t="str">
        <f t="shared" si="5"/>
        <v>PT16083721100816</v>
      </c>
      <c r="M1991" s="219" t="s">
        <v>6347</v>
      </c>
      <c r="N1991" s="122">
        <v>0.049999999999998934</v>
      </c>
      <c r="O1991" s="122"/>
      <c r="P1991" s="119">
        <f t="shared" si="6"/>
        <v>0</v>
      </c>
      <c r="Q1991" s="124"/>
      <c r="R1991" s="124"/>
      <c r="S1991" s="124"/>
      <c r="T1991" s="125"/>
      <c r="U1991" s="126" t="s">
        <v>697</v>
      </c>
      <c r="V1991" s="127" t="s">
        <v>492</v>
      </c>
      <c r="W1991" s="129" t="str">
        <f t="shared" si="7"/>
        <v>Hao hụt</v>
      </c>
      <c r="X1991" s="129" t="str">
        <f t="shared" si="73"/>
        <v/>
      </c>
      <c r="Y1991" s="154" t="s">
        <v>499</v>
      </c>
      <c r="Z1991" s="131" t="s">
        <v>3828</v>
      </c>
      <c r="AA1991" s="124"/>
      <c r="AB1991" s="132"/>
      <c r="AC1991" s="133"/>
      <c r="AD1991" s="134"/>
      <c r="AE1991" s="133"/>
      <c r="AF1991" s="135" t="str">
        <f t="array" ref="AF1991">xlookup($E:$E,'CLV2'!$A:$A,'CLV2'!E:E)</f>
        <v>2.FRUITS</v>
      </c>
      <c r="AG1991" s="135" t="str">
        <f t="shared" si="10"/>
        <v>KG</v>
      </c>
      <c r="AH1991" s="136">
        <f t="shared" si="11"/>
        <v>0.003289473684</v>
      </c>
      <c r="AI1991" s="137">
        <f t="array" ref="AI1991">XLOOKUP(E1991,'Đơn giá'!A:A,'Đơn giá'!D:D)</f>
        <v>19000</v>
      </c>
      <c r="AJ1991" s="138">
        <f t="shared" si="12"/>
        <v>950</v>
      </c>
      <c r="AK1991" s="138">
        <f t="shared" si="13"/>
        <v>950</v>
      </c>
      <c r="AL1991" s="138">
        <f t="shared" si="14"/>
        <v>0</v>
      </c>
      <c r="AM1991" s="138">
        <f t="shared" si="15"/>
        <v>0</v>
      </c>
      <c r="AN1991" s="138">
        <f t="shared" si="16"/>
        <v>0</v>
      </c>
      <c r="AO1991" s="139" t="str">
        <f t="array" ref="AO1991">XLOOKUP($D:$D,'DS ST'!$J:$J,'DS ST'!K:K)</f>
        <v>SC003831 - Trần Kim Phụng</v>
      </c>
      <c r="AP1991" s="139" t="str">
        <f t="array" ref="AP1991">XLOOKUP($D:$D,'DS ST'!$J:$J,'DS ST'!L:L)</f>
        <v>Võ Thị Huệ</v>
      </c>
      <c r="AQ1991" s="139" t="str">
        <f t="array" ref="AQ1991">XLOOKUP($D:$D,'DS ST'!$J:$J,'DS ST'!M:M)</f>
        <v>HCM 004</v>
      </c>
      <c r="AR1991" s="140"/>
      <c r="AS1991" s="140"/>
      <c r="AT1991" s="135" t="str">
        <f t="array" ref="AT1991">xlookup($E:$E,'CLV2'!$A:$A,'CLV2'!$F:$F)</f>
        <v>3.LOCAL FRUITS</v>
      </c>
      <c r="AU1991" s="135" t="str">
        <f t="array" ref="AU1991">xlookup($E:$E,'CLV2'!$A:$A,'CLV2'!$G:$G)</f>
        <v>4.Dưa Hấu</v>
      </c>
      <c r="AV1991" s="142"/>
      <c r="AW1991" s="143"/>
      <c r="AX1991" s="144"/>
    </row>
    <row r="1992" ht="22.5" customHeight="1">
      <c r="A1992" s="113"/>
      <c r="B1992" s="114">
        <v>46237.0</v>
      </c>
      <c r="C1992" s="115" t="s">
        <v>1194</v>
      </c>
      <c r="D1992" s="116" t="str">
        <f>VLOOKUP(C1992,'DS ST'!A:B,2,0)</f>
        <v>SSR</v>
      </c>
      <c r="E1992" s="117">
        <v>1101062.0</v>
      </c>
      <c r="F1992" s="115" t="s">
        <v>103</v>
      </c>
      <c r="G1992" s="115" t="s">
        <v>104</v>
      </c>
      <c r="H1992" s="118">
        <v>10.3</v>
      </c>
      <c r="I1992" s="118">
        <v>10.28</v>
      </c>
      <c r="J1992" s="119">
        <f t="shared" si="4"/>
        <v>0.02</v>
      </c>
      <c r="K1992" s="115" t="s">
        <v>6346</v>
      </c>
      <c r="L1992" s="121" t="str">
        <f t="shared" si="5"/>
        <v>PT16083721101062</v>
      </c>
      <c r="M1992" s="219" t="s">
        <v>6347</v>
      </c>
      <c r="N1992" s="122">
        <v>0.02000000000000135</v>
      </c>
      <c r="O1992" s="122"/>
      <c r="P1992" s="119">
        <f t="shared" si="6"/>
        <v>0</v>
      </c>
      <c r="Q1992" s="124"/>
      <c r="R1992" s="124"/>
      <c r="S1992" s="124"/>
      <c r="T1992" s="125"/>
      <c r="U1992" s="126" t="s">
        <v>697</v>
      </c>
      <c r="V1992" s="127" t="s">
        <v>492</v>
      </c>
      <c r="W1992" s="129" t="str">
        <f t="shared" si="7"/>
        <v>Hao hụt</v>
      </c>
      <c r="X1992" s="129" t="str">
        <f t="shared" si="73"/>
        <v/>
      </c>
      <c r="Y1992" s="154" t="s">
        <v>499</v>
      </c>
      <c r="Z1992" s="131" t="s">
        <v>3828</v>
      </c>
      <c r="AA1992" s="124"/>
      <c r="AB1992" s="132"/>
      <c r="AC1992" s="133"/>
      <c r="AD1992" s="134"/>
      <c r="AE1992" s="133"/>
      <c r="AF1992" s="135" t="str">
        <f t="array" ref="AF1992">xlookup($E:$E,'CLV2'!$A:$A,'CLV2'!E:E)</f>
        <v>2.FRUITS</v>
      </c>
      <c r="AG1992" s="135" t="str">
        <f t="shared" si="10"/>
        <v>KG</v>
      </c>
      <c r="AH1992" s="136">
        <f t="shared" si="11"/>
        <v>0.001941747573</v>
      </c>
      <c r="AI1992" s="137">
        <f t="array" ref="AI1992">XLOOKUP(E1992,'Đơn giá'!A:A,'Đơn giá'!D:D)</f>
        <v>23000</v>
      </c>
      <c r="AJ1992" s="138">
        <f t="shared" si="12"/>
        <v>460</v>
      </c>
      <c r="AK1992" s="138">
        <f t="shared" si="13"/>
        <v>460</v>
      </c>
      <c r="AL1992" s="138">
        <f t="shared" si="14"/>
        <v>0</v>
      </c>
      <c r="AM1992" s="138">
        <f t="shared" si="15"/>
        <v>0</v>
      </c>
      <c r="AN1992" s="138">
        <f t="shared" si="16"/>
        <v>0</v>
      </c>
      <c r="AO1992" s="139" t="str">
        <f t="array" ref="AO1992">XLOOKUP($D:$D,'DS ST'!$J:$J,'DS ST'!K:K)</f>
        <v>SC003831 - Trần Kim Phụng</v>
      </c>
      <c r="AP1992" s="139" t="str">
        <f t="array" ref="AP1992">XLOOKUP($D:$D,'DS ST'!$J:$J,'DS ST'!L:L)</f>
        <v>Võ Thị Huệ</v>
      </c>
      <c r="AQ1992" s="139" t="str">
        <f t="array" ref="AQ1992">XLOOKUP($D:$D,'DS ST'!$J:$J,'DS ST'!M:M)</f>
        <v>HCM 004</v>
      </c>
      <c r="AR1992" s="140"/>
      <c r="AS1992" s="140"/>
      <c r="AT1992" s="135" t="str">
        <f t="array" ref="AT1992">xlookup($E:$E,'CLV2'!$A:$A,'CLV2'!$F:$F)</f>
        <v>3.LOCAL FRUITS</v>
      </c>
      <c r="AU1992" s="135" t="str">
        <f t="array" ref="AU1992">xlookup($E:$E,'CLV2'!$A:$A,'CLV2'!$G:$G)</f>
        <v>4.Chuối</v>
      </c>
      <c r="AV1992" s="142"/>
      <c r="AW1992" s="143"/>
      <c r="AX1992" s="144"/>
    </row>
    <row r="1993" ht="22.5" customHeight="1">
      <c r="A1993" s="113"/>
      <c r="B1993" s="114">
        <v>46237.0</v>
      </c>
      <c r="C1993" s="115" t="s">
        <v>1194</v>
      </c>
      <c r="D1993" s="116" t="str">
        <f>VLOOKUP(C1993,'DS ST'!A:B,2,0)</f>
        <v>SSR</v>
      </c>
      <c r="E1993" s="117">
        <v>1101079.0</v>
      </c>
      <c r="F1993" s="115" t="s">
        <v>2047</v>
      </c>
      <c r="G1993" s="115" t="s">
        <v>104</v>
      </c>
      <c r="H1993" s="118">
        <v>3.1</v>
      </c>
      <c r="I1993" s="118">
        <v>3.085</v>
      </c>
      <c r="J1993" s="119">
        <f t="shared" si="4"/>
        <v>0.015</v>
      </c>
      <c r="K1993" s="115" t="s">
        <v>6346</v>
      </c>
      <c r="L1993" s="121" t="str">
        <f t="shared" si="5"/>
        <v>PT16083721101079</v>
      </c>
      <c r="M1993" s="219" t="s">
        <v>6347</v>
      </c>
      <c r="N1993" s="122">
        <v>0.015000000000000124</v>
      </c>
      <c r="O1993" s="122"/>
      <c r="P1993" s="119">
        <f t="shared" si="6"/>
        <v>0</v>
      </c>
      <c r="Q1993" s="124"/>
      <c r="R1993" s="124"/>
      <c r="S1993" s="124"/>
      <c r="T1993" s="125"/>
      <c r="U1993" s="126" t="s">
        <v>697</v>
      </c>
      <c r="V1993" s="127" t="s">
        <v>492</v>
      </c>
      <c r="W1993" s="129" t="str">
        <f t="shared" si="7"/>
        <v>Hao hụt</v>
      </c>
      <c r="X1993" s="129" t="str">
        <f t="shared" si="73"/>
        <v/>
      </c>
      <c r="Y1993" s="154" t="s">
        <v>499</v>
      </c>
      <c r="Z1993" s="131" t="s">
        <v>3828</v>
      </c>
      <c r="AA1993" s="124"/>
      <c r="AB1993" s="132"/>
      <c r="AC1993" s="133"/>
      <c r="AD1993" s="134"/>
      <c r="AE1993" s="133"/>
      <c r="AF1993" s="135" t="str">
        <f t="array" ref="AF1993">xlookup($E:$E,'CLV2'!$A:$A,'CLV2'!E:E)</f>
        <v>2.FRUITS</v>
      </c>
      <c r="AG1993" s="135" t="str">
        <f t="shared" si="10"/>
        <v>KG</v>
      </c>
      <c r="AH1993" s="136">
        <f t="shared" si="11"/>
        <v>0.004838709677</v>
      </c>
      <c r="AI1993" s="137">
        <f t="array" ref="AI1993">XLOOKUP(E1993,'Đơn giá'!A:A,'Đơn giá'!D:D)</f>
        <v>69416</v>
      </c>
      <c r="AJ1993" s="138">
        <f t="shared" si="12"/>
        <v>1041.24</v>
      </c>
      <c r="AK1993" s="138">
        <f t="shared" si="13"/>
        <v>1041.24</v>
      </c>
      <c r="AL1993" s="138">
        <f t="shared" si="14"/>
        <v>0</v>
      </c>
      <c r="AM1993" s="138">
        <f t="shared" si="15"/>
        <v>0</v>
      </c>
      <c r="AN1993" s="138">
        <f t="shared" si="16"/>
        <v>0</v>
      </c>
      <c r="AO1993" s="139" t="str">
        <f t="array" ref="AO1993">XLOOKUP($D:$D,'DS ST'!$J:$J,'DS ST'!K:K)</f>
        <v>SC003831 - Trần Kim Phụng</v>
      </c>
      <c r="AP1993" s="139" t="str">
        <f t="array" ref="AP1993">XLOOKUP($D:$D,'DS ST'!$J:$J,'DS ST'!L:L)</f>
        <v>Võ Thị Huệ</v>
      </c>
      <c r="AQ1993" s="139" t="str">
        <f t="array" ref="AQ1993">XLOOKUP($D:$D,'DS ST'!$J:$J,'DS ST'!M:M)</f>
        <v>HCM 004</v>
      </c>
      <c r="AR1993" s="140"/>
      <c r="AS1993" s="140"/>
      <c r="AT1993" s="135" t="str">
        <f t="array" ref="AT1993">xlookup($E:$E,'CLV2'!$A:$A,'CLV2'!$F:$F)</f>
        <v>3.LOCAL FRUITS</v>
      </c>
      <c r="AU1993" s="135" t="str">
        <f t="array" ref="AU1993">xlookup($E:$E,'CLV2'!$A:$A,'CLV2'!$G:$G)</f>
        <v>4.Bơ</v>
      </c>
      <c r="AV1993" s="142"/>
      <c r="AW1993" s="143"/>
      <c r="AX1993" s="144"/>
    </row>
    <row r="1994" ht="22.5" customHeight="1">
      <c r="A1994" s="113"/>
      <c r="B1994" s="114">
        <v>46237.0</v>
      </c>
      <c r="C1994" s="115" t="s">
        <v>1194</v>
      </c>
      <c r="D1994" s="116" t="str">
        <f>VLOOKUP(C1994,'DS ST'!A:B,2,0)</f>
        <v>SSR</v>
      </c>
      <c r="E1994" s="117">
        <v>1101318.0</v>
      </c>
      <c r="F1994" s="115" t="s">
        <v>1036</v>
      </c>
      <c r="G1994" s="115" t="s">
        <v>104</v>
      </c>
      <c r="H1994" s="118">
        <v>4.1</v>
      </c>
      <c r="I1994" s="118">
        <v>4.08</v>
      </c>
      <c r="J1994" s="119">
        <f t="shared" si="4"/>
        <v>0.02</v>
      </c>
      <c r="K1994" s="115" t="s">
        <v>6346</v>
      </c>
      <c r="L1994" s="121" t="str">
        <f t="shared" si="5"/>
        <v>PT16083721101318</v>
      </c>
      <c r="M1994" s="219" t="s">
        <v>6347</v>
      </c>
      <c r="N1994" s="122">
        <v>0.019999999999999574</v>
      </c>
      <c r="O1994" s="122"/>
      <c r="P1994" s="119">
        <f t="shared" si="6"/>
        <v>0</v>
      </c>
      <c r="Q1994" s="124"/>
      <c r="R1994" s="124"/>
      <c r="S1994" s="124"/>
      <c r="T1994" s="125"/>
      <c r="U1994" s="126" t="s">
        <v>697</v>
      </c>
      <c r="V1994" s="127" t="s">
        <v>492</v>
      </c>
      <c r="W1994" s="129" t="str">
        <f t="shared" si="7"/>
        <v>Hao hụt</v>
      </c>
      <c r="X1994" s="129" t="str">
        <f t="shared" si="73"/>
        <v/>
      </c>
      <c r="Y1994" s="154" t="s">
        <v>499</v>
      </c>
      <c r="Z1994" s="131" t="s">
        <v>3828</v>
      </c>
      <c r="AA1994" s="124"/>
      <c r="AB1994" s="132"/>
      <c r="AC1994" s="133"/>
      <c r="AD1994" s="134"/>
      <c r="AE1994" s="133"/>
      <c r="AF1994" s="135" t="str">
        <f t="array" ref="AF1994">xlookup($E:$E,'CLV2'!$A:$A,'CLV2'!E:E)</f>
        <v>2.FRUITS</v>
      </c>
      <c r="AG1994" s="135" t="str">
        <f t="shared" si="10"/>
        <v>KG</v>
      </c>
      <c r="AH1994" s="136">
        <f t="shared" si="11"/>
        <v>0.00487804878</v>
      </c>
      <c r="AI1994" s="137">
        <f t="array" ref="AI1994">XLOOKUP(E1994,'Đơn giá'!A:A,'Đơn giá'!D:D)</f>
        <v>35000</v>
      </c>
      <c r="AJ1994" s="138">
        <f t="shared" si="12"/>
        <v>700</v>
      </c>
      <c r="AK1994" s="138">
        <f t="shared" si="13"/>
        <v>700</v>
      </c>
      <c r="AL1994" s="138">
        <f t="shared" si="14"/>
        <v>0</v>
      </c>
      <c r="AM1994" s="138">
        <f t="shared" si="15"/>
        <v>0</v>
      </c>
      <c r="AN1994" s="138">
        <f t="shared" si="16"/>
        <v>0</v>
      </c>
      <c r="AO1994" s="139" t="str">
        <f t="array" ref="AO1994">XLOOKUP($D:$D,'DS ST'!$J:$J,'DS ST'!K:K)</f>
        <v>SC003831 - Trần Kim Phụng</v>
      </c>
      <c r="AP1994" s="139" t="str">
        <f t="array" ref="AP1994">XLOOKUP($D:$D,'DS ST'!$J:$J,'DS ST'!L:L)</f>
        <v>Võ Thị Huệ</v>
      </c>
      <c r="AQ1994" s="139" t="str">
        <f t="array" ref="AQ1994">XLOOKUP($D:$D,'DS ST'!$J:$J,'DS ST'!M:M)</f>
        <v>HCM 004</v>
      </c>
      <c r="AR1994" s="140"/>
      <c r="AS1994" s="140"/>
      <c r="AT1994" s="135" t="str">
        <f t="array" ref="AT1994">xlookup($E:$E,'CLV2'!$A:$A,'CLV2'!$F:$F)</f>
        <v>3.LOCAL FRUITS</v>
      </c>
      <c r="AU1994" s="135" t="str">
        <f t="array" ref="AU1994">xlookup($E:$E,'CLV2'!$A:$A,'CLV2'!$G:$G)</f>
        <v>4.Mận Roi</v>
      </c>
      <c r="AV1994" s="142"/>
      <c r="AW1994" s="143"/>
      <c r="AX1994" s="144"/>
    </row>
    <row r="1995" ht="22.5" customHeight="1">
      <c r="A1995" s="113"/>
      <c r="B1995" s="114">
        <v>46237.0</v>
      </c>
      <c r="C1995" s="115" t="s">
        <v>1202</v>
      </c>
      <c r="D1995" s="116" t="str">
        <f>VLOOKUP(C1995,'DS ST'!A:B,2,0)</f>
        <v>THN</v>
      </c>
      <c r="E1995" s="117">
        <v>1101366.0</v>
      </c>
      <c r="F1995" s="115" t="s">
        <v>1804</v>
      </c>
      <c r="G1995" s="115" t="s">
        <v>104</v>
      </c>
      <c r="H1995" s="118">
        <v>12.4</v>
      </c>
      <c r="I1995" s="118">
        <v>12.28</v>
      </c>
      <c r="J1995" s="119">
        <f t="shared" si="4"/>
        <v>0.12</v>
      </c>
      <c r="K1995" s="115" t="s">
        <v>6348</v>
      </c>
      <c r="L1995" s="121" t="str">
        <f t="shared" si="5"/>
        <v>PT16083711101366</v>
      </c>
      <c r="M1995" s="219" t="s">
        <v>6349</v>
      </c>
      <c r="N1995" s="122">
        <v>0.120000000000001</v>
      </c>
      <c r="O1995" s="122"/>
      <c r="P1995" s="119">
        <f t="shared" si="6"/>
        <v>0</v>
      </c>
      <c r="Q1995" s="124"/>
      <c r="R1995" s="124"/>
      <c r="S1995" s="124"/>
      <c r="T1995" s="125"/>
      <c r="U1995" s="126" t="s">
        <v>697</v>
      </c>
      <c r="V1995" s="127" t="s">
        <v>492</v>
      </c>
      <c r="W1995" s="129" t="str">
        <f t="shared" si="7"/>
        <v>Hao hụt</v>
      </c>
      <c r="X1995" s="129" t="str">
        <f t="shared" si="73"/>
        <v/>
      </c>
      <c r="Y1995" s="154" t="s">
        <v>499</v>
      </c>
      <c r="Z1995" s="131" t="s">
        <v>3828</v>
      </c>
      <c r="AA1995" s="124"/>
      <c r="AB1995" s="132"/>
      <c r="AC1995" s="133"/>
      <c r="AD1995" s="134"/>
      <c r="AE1995" s="133"/>
      <c r="AF1995" s="135" t="str">
        <f t="array" ref="AF1995">xlookup($E:$E,'CLV2'!$A:$A,'CLV2'!E:E)</f>
        <v>2.VEGETABLES</v>
      </c>
      <c r="AG1995" s="135" t="str">
        <f t="shared" si="10"/>
        <v>KG</v>
      </c>
      <c r="AH1995" s="136">
        <f t="shared" si="11"/>
        <v>0.009677419355</v>
      </c>
      <c r="AI1995" s="137">
        <f t="array" ref="AI1995">XLOOKUP(E1995,'Đơn giá'!A:A,'Đơn giá'!D:D)</f>
        <v>55000</v>
      </c>
      <c r="AJ1995" s="138">
        <f t="shared" si="12"/>
        <v>6600</v>
      </c>
      <c r="AK1995" s="138">
        <f t="shared" si="13"/>
        <v>6600</v>
      </c>
      <c r="AL1995" s="138">
        <f t="shared" si="14"/>
        <v>0</v>
      </c>
      <c r="AM1995" s="138">
        <f t="shared" si="15"/>
        <v>0</v>
      </c>
      <c r="AN1995" s="138">
        <f t="shared" si="16"/>
        <v>0</v>
      </c>
      <c r="AO1995" s="139" t="str">
        <f t="array" ref="AO1995">XLOOKUP($D:$D,'DS ST'!$J:$J,'DS ST'!K:K)</f>
        <v>SC002196 - Phạm Hữu Chương</v>
      </c>
      <c r="AP1995" s="139" t="str">
        <f t="array" ref="AP1995">XLOOKUP($D:$D,'DS ST'!$J:$J,'DS ST'!L:L)</f>
        <v>Nguyễn Thị Cà</v>
      </c>
      <c r="AQ1995" s="139" t="str">
        <f t="array" ref="AQ1995">XLOOKUP($D:$D,'DS ST'!$J:$J,'DS ST'!M:M)</f>
        <v>HCM 020</v>
      </c>
      <c r="AR1995" s="140"/>
      <c r="AS1995" s="140"/>
      <c r="AT1995" s="135" t="str">
        <f t="array" ref="AT1995">xlookup($E:$E,'CLV2'!$A:$A,'CLV2'!$F:$F)</f>
        <v>3.LEAFY VEGGIES</v>
      </c>
      <c r="AU1995" s="135" t="str">
        <f t="array" ref="AU1995">xlookup($E:$E,'CLV2'!$A:$A,'CLV2'!$G:$G)</f>
        <v>4.Rau Ăn Bông</v>
      </c>
      <c r="AV1995" s="142"/>
      <c r="AW1995" s="143"/>
      <c r="AX1995" s="144"/>
    </row>
    <row r="1996" ht="22.5" customHeight="1">
      <c r="A1996" s="113"/>
      <c r="B1996" s="114">
        <v>46237.0</v>
      </c>
      <c r="C1996" s="115" t="s">
        <v>1226</v>
      </c>
      <c r="D1996" s="116" t="str">
        <f>VLOOKUP(C1996,'DS ST'!A:B,2,0)</f>
        <v>TSO</v>
      </c>
      <c r="E1996" s="117">
        <v>1100816.0</v>
      </c>
      <c r="F1996" s="115" t="s">
        <v>919</v>
      </c>
      <c r="G1996" s="115" t="s">
        <v>104</v>
      </c>
      <c r="H1996" s="118">
        <v>14.8</v>
      </c>
      <c r="I1996" s="118">
        <v>14.545</v>
      </c>
      <c r="J1996" s="119">
        <f t="shared" si="4"/>
        <v>0.255</v>
      </c>
      <c r="K1996" s="115" t="s">
        <v>6350</v>
      </c>
      <c r="L1996" s="121" t="str">
        <f t="shared" si="5"/>
        <v>PT16083691100816</v>
      </c>
      <c r="M1996" s="219" t="s">
        <v>6351</v>
      </c>
      <c r="N1996" s="122">
        <v>0.2550000000000008</v>
      </c>
      <c r="O1996" s="122"/>
      <c r="P1996" s="119">
        <f t="shared" si="6"/>
        <v>0</v>
      </c>
      <c r="Q1996" s="124"/>
      <c r="R1996" s="124"/>
      <c r="S1996" s="124"/>
      <c r="T1996" s="125"/>
      <c r="U1996" s="126" t="s">
        <v>697</v>
      </c>
      <c r="V1996" s="127" t="s">
        <v>492</v>
      </c>
      <c r="W1996" s="129" t="str">
        <f t="shared" si="7"/>
        <v>Hao hụt</v>
      </c>
      <c r="X1996" s="129" t="str">
        <f t="shared" si="73"/>
        <v/>
      </c>
      <c r="Y1996" s="154" t="s">
        <v>499</v>
      </c>
      <c r="Z1996" s="131" t="s">
        <v>3828</v>
      </c>
      <c r="AA1996" s="124"/>
      <c r="AB1996" s="132"/>
      <c r="AC1996" s="133"/>
      <c r="AD1996" s="134"/>
      <c r="AE1996" s="133"/>
      <c r="AF1996" s="135" t="str">
        <f t="array" ref="AF1996">xlookup($E:$E,'CLV2'!$A:$A,'CLV2'!E:E)</f>
        <v>2.FRUITS</v>
      </c>
      <c r="AG1996" s="135" t="str">
        <f t="shared" si="10"/>
        <v>KG</v>
      </c>
      <c r="AH1996" s="136">
        <f t="shared" si="11"/>
        <v>0.01722972973</v>
      </c>
      <c r="AI1996" s="137">
        <f t="array" ref="AI1996">XLOOKUP(E1996,'Đơn giá'!A:A,'Đơn giá'!D:D)</f>
        <v>19000</v>
      </c>
      <c r="AJ1996" s="138">
        <f t="shared" si="12"/>
        <v>4845</v>
      </c>
      <c r="AK1996" s="138">
        <f t="shared" si="13"/>
        <v>4845</v>
      </c>
      <c r="AL1996" s="138">
        <f t="shared" si="14"/>
        <v>0</v>
      </c>
      <c r="AM1996" s="138">
        <f t="shared" si="15"/>
        <v>0</v>
      </c>
      <c r="AN1996" s="138">
        <f t="shared" si="16"/>
        <v>0</v>
      </c>
      <c r="AO1996" s="139" t="str">
        <f t="array" ref="AO1996">XLOOKUP($D:$D,'DS ST'!$J:$J,'DS ST'!K:K)</f>
        <v>SC003733 - Trần Huỳnh Thơ</v>
      </c>
      <c r="AP1996" s="139" t="str">
        <f t="array" ref="AP1996">XLOOKUP($D:$D,'DS ST'!$J:$J,'DS ST'!L:L)</f>
        <v>Võ Thị Huệ</v>
      </c>
      <c r="AQ1996" s="139" t="str">
        <f t="array" ref="AQ1996">XLOOKUP($D:$D,'DS ST'!$J:$J,'DS ST'!M:M)</f>
        <v>HCM 013</v>
      </c>
      <c r="AR1996" s="140"/>
      <c r="AS1996" s="140"/>
      <c r="AT1996" s="135" t="str">
        <f t="array" ref="AT1996">xlookup($E:$E,'CLV2'!$A:$A,'CLV2'!$F:$F)</f>
        <v>3.LOCAL FRUITS</v>
      </c>
      <c r="AU1996" s="135" t="str">
        <f t="array" ref="AU1996">xlookup($E:$E,'CLV2'!$A:$A,'CLV2'!$G:$G)</f>
        <v>4.Dưa Hấu</v>
      </c>
      <c r="AV1996" s="142"/>
      <c r="AW1996" s="143"/>
      <c r="AX1996" s="144"/>
    </row>
    <row r="1997" ht="22.5" customHeight="1">
      <c r="A1997" s="113"/>
      <c r="B1997" s="114">
        <v>46237.0</v>
      </c>
      <c r="C1997" s="115" t="s">
        <v>1226</v>
      </c>
      <c r="D1997" s="116" t="str">
        <f>VLOOKUP(C1997,'DS ST'!A:B,2,0)</f>
        <v>TSO</v>
      </c>
      <c r="E1997" s="117">
        <v>1100917.0</v>
      </c>
      <c r="F1997" s="115" t="s">
        <v>928</v>
      </c>
      <c r="G1997" s="115" t="s">
        <v>104</v>
      </c>
      <c r="H1997" s="118">
        <v>13.2</v>
      </c>
      <c r="I1997" s="118">
        <v>13.15</v>
      </c>
      <c r="J1997" s="119">
        <f t="shared" si="4"/>
        <v>0.05</v>
      </c>
      <c r="K1997" s="115" t="s">
        <v>6350</v>
      </c>
      <c r="L1997" s="121" t="str">
        <f t="shared" si="5"/>
        <v>PT16083691100917</v>
      </c>
      <c r="M1997" s="219" t="s">
        <v>6351</v>
      </c>
      <c r="N1997" s="122">
        <v>0.049999999999998934</v>
      </c>
      <c r="O1997" s="122"/>
      <c r="P1997" s="119">
        <f t="shared" si="6"/>
        <v>0</v>
      </c>
      <c r="Q1997" s="124"/>
      <c r="R1997" s="124"/>
      <c r="S1997" s="124"/>
      <c r="T1997" s="125"/>
      <c r="U1997" s="126" t="s">
        <v>697</v>
      </c>
      <c r="V1997" s="127" t="s">
        <v>492</v>
      </c>
      <c r="W1997" s="129" t="str">
        <f t="shared" si="7"/>
        <v>Hao hụt</v>
      </c>
      <c r="X1997" s="129" t="str">
        <f t="shared" si="73"/>
        <v/>
      </c>
      <c r="Y1997" s="154" t="s">
        <v>499</v>
      </c>
      <c r="Z1997" s="131" t="s">
        <v>3828</v>
      </c>
      <c r="AA1997" s="124"/>
      <c r="AB1997" s="132"/>
      <c r="AC1997" s="133"/>
      <c r="AD1997" s="134"/>
      <c r="AE1997" s="133"/>
      <c r="AF1997" s="135" t="str">
        <f t="array" ref="AF1997">xlookup($E:$E,'CLV2'!$A:$A,'CLV2'!E:E)</f>
        <v>2.VEGETABLES</v>
      </c>
      <c r="AG1997" s="135" t="str">
        <f t="shared" si="10"/>
        <v>KG</v>
      </c>
      <c r="AH1997" s="136">
        <f t="shared" si="11"/>
        <v>0.003787878788</v>
      </c>
      <c r="AI1997" s="137">
        <f t="array" ref="AI1997">XLOOKUP(E1997,'Đơn giá'!A:A,'Đơn giá'!D:D)</f>
        <v>24500</v>
      </c>
      <c r="AJ1997" s="138">
        <f t="shared" si="12"/>
        <v>1225</v>
      </c>
      <c r="AK1997" s="138">
        <f t="shared" si="13"/>
        <v>1225</v>
      </c>
      <c r="AL1997" s="138">
        <f t="shared" si="14"/>
        <v>0</v>
      </c>
      <c r="AM1997" s="138">
        <f t="shared" si="15"/>
        <v>0</v>
      </c>
      <c r="AN1997" s="138">
        <f t="shared" si="16"/>
        <v>0</v>
      </c>
      <c r="AO1997" s="139" t="str">
        <f t="array" ref="AO1997">XLOOKUP($D:$D,'DS ST'!$J:$J,'DS ST'!K:K)</f>
        <v>SC003733 - Trần Huỳnh Thơ</v>
      </c>
      <c r="AP1997" s="139" t="str">
        <f t="array" ref="AP1997">XLOOKUP($D:$D,'DS ST'!$J:$J,'DS ST'!L:L)</f>
        <v>Võ Thị Huệ</v>
      </c>
      <c r="AQ1997" s="139" t="str">
        <f t="array" ref="AQ1997">XLOOKUP($D:$D,'DS ST'!$J:$J,'DS ST'!M:M)</f>
        <v>HCM 013</v>
      </c>
      <c r="AR1997" s="140"/>
      <c r="AS1997" s="140"/>
      <c r="AT1997" s="135" t="str">
        <f t="array" ref="AT1997">xlookup($E:$E,'CLV2'!$A:$A,'CLV2'!$F:$F)</f>
        <v>3.FRUIT VEGGIES</v>
      </c>
      <c r="AU1997" s="135" t="str">
        <f t="array" ref="AU1997">xlookup($E:$E,'CLV2'!$A:$A,'CLV2'!$G:$G)</f>
        <v>4.Bầu, Bí, Mướp</v>
      </c>
      <c r="AV1997" s="142"/>
      <c r="AW1997" s="143"/>
      <c r="AX1997" s="144"/>
    </row>
    <row r="1998" ht="22.5" customHeight="1">
      <c r="A1998" s="113"/>
      <c r="B1998" s="114">
        <v>46237.0</v>
      </c>
      <c r="C1998" s="115" t="s">
        <v>1226</v>
      </c>
      <c r="D1998" s="116" t="str">
        <f>VLOOKUP(C1998,'DS ST'!A:B,2,0)</f>
        <v>TSO</v>
      </c>
      <c r="E1998" s="117">
        <v>1101062.0</v>
      </c>
      <c r="F1998" s="115" t="s">
        <v>103</v>
      </c>
      <c r="G1998" s="115" t="s">
        <v>104</v>
      </c>
      <c r="H1998" s="118">
        <v>10.0</v>
      </c>
      <c r="I1998" s="118">
        <v>9.93</v>
      </c>
      <c r="J1998" s="119">
        <f t="shared" si="4"/>
        <v>0.07</v>
      </c>
      <c r="K1998" s="115" t="s">
        <v>6350</v>
      </c>
      <c r="L1998" s="121" t="str">
        <f t="shared" si="5"/>
        <v>PT16083691101062</v>
      </c>
      <c r="M1998" s="219" t="s">
        <v>6351</v>
      </c>
      <c r="N1998" s="122">
        <v>0.07000000000000028</v>
      </c>
      <c r="O1998" s="122"/>
      <c r="P1998" s="119">
        <f t="shared" si="6"/>
        <v>0</v>
      </c>
      <c r="Q1998" s="124"/>
      <c r="R1998" s="124"/>
      <c r="S1998" s="124"/>
      <c r="T1998" s="125"/>
      <c r="U1998" s="126" t="s">
        <v>697</v>
      </c>
      <c r="V1998" s="127" t="s">
        <v>492</v>
      </c>
      <c r="W1998" s="129" t="str">
        <f t="shared" si="7"/>
        <v>Hao hụt</v>
      </c>
      <c r="X1998" s="129" t="str">
        <f t="shared" si="73"/>
        <v/>
      </c>
      <c r="Y1998" s="154" t="s">
        <v>499</v>
      </c>
      <c r="Z1998" s="131" t="s">
        <v>3828</v>
      </c>
      <c r="AA1998" s="124"/>
      <c r="AB1998" s="132"/>
      <c r="AC1998" s="133"/>
      <c r="AD1998" s="134"/>
      <c r="AE1998" s="133"/>
      <c r="AF1998" s="135" t="str">
        <f t="array" ref="AF1998">xlookup($E:$E,'CLV2'!$A:$A,'CLV2'!E:E)</f>
        <v>2.FRUITS</v>
      </c>
      <c r="AG1998" s="135" t="str">
        <f t="shared" si="10"/>
        <v>KG</v>
      </c>
      <c r="AH1998" s="136">
        <f t="shared" si="11"/>
        <v>0.007</v>
      </c>
      <c r="AI1998" s="137">
        <f t="array" ref="AI1998">XLOOKUP(E1998,'Đơn giá'!A:A,'Đơn giá'!D:D)</f>
        <v>23000</v>
      </c>
      <c r="AJ1998" s="138">
        <f t="shared" si="12"/>
        <v>1610</v>
      </c>
      <c r="AK1998" s="138">
        <f t="shared" si="13"/>
        <v>1610</v>
      </c>
      <c r="AL1998" s="138">
        <f t="shared" si="14"/>
        <v>0</v>
      </c>
      <c r="AM1998" s="138">
        <f t="shared" si="15"/>
        <v>0</v>
      </c>
      <c r="AN1998" s="138">
        <f t="shared" si="16"/>
        <v>0</v>
      </c>
      <c r="AO1998" s="139" t="str">
        <f t="array" ref="AO1998">XLOOKUP($D:$D,'DS ST'!$J:$J,'DS ST'!K:K)</f>
        <v>SC003733 - Trần Huỳnh Thơ</v>
      </c>
      <c r="AP1998" s="139" t="str">
        <f t="array" ref="AP1998">XLOOKUP($D:$D,'DS ST'!$J:$J,'DS ST'!L:L)</f>
        <v>Võ Thị Huệ</v>
      </c>
      <c r="AQ1998" s="139" t="str">
        <f t="array" ref="AQ1998">XLOOKUP($D:$D,'DS ST'!$J:$J,'DS ST'!M:M)</f>
        <v>HCM 013</v>
      </c>
      <c r="AR1998" s="140"/>
      <c r="AS1998" s="140"/>
      <c r="AT1998" s="135" t="str">
        <f t="array" ref="AT1998">xlookup($E:$E,'CLV2'!$A:$A,'CLV2'!$F:$F)</f>
        <v>3.LOCAL FRUITS</v>
      </c>
      <c r="AU1998" s="135" t="str">
        <f t="array" ref="AU1998">xlookup($E:$E,'CLV2'!$A:$A,'CLV2'!$G:$G)</f>
        <v>4.Chuối</v>
      </c>
      <c r="AV1998" s="142"/>
      <c r="AW1998" s="143"/>
      <c r="AX1998" s="144"/>
    </row>
    <row r="1999" ht="22.5" customHeight="1">
      <c r="A1999" s="113"/>
      <c r="B1999" s="114">
        <v>46237.0</v>
      </c>
      <c r="C1999" s="115" t="s">
        <v>1226</v>
      </c>
      <c r="D1999" s="116" t="str">
        <f>VLOOKUP(C1999,'DS ST'!A:B,2,0)</f>
        <v>TSO</v>
      </c>
      <c r="E1999" s="117">
        <v>1101079.0</v>
      </c>
      <c r="F1999" s="115" t="s">
        <v>2047</v>
      </c>
      <c r="G1999" s="115" t="s">
        <v>104</v>
      </c>
      <c r="H1999" s="118">
        <v>9.2</v>
      </c>
      <c r="I1999" s="118">
        <v>9.125</v>
      </c>
      <c r="J1999" s="119">
        <f t="shared" si="4"/>
        <v>0.075</v>
      </c>
      <c r="K1999" s="115" t="s">
        <v>6350</v>
      </c>
      <c r="L1999" s="121" t="str">
        <f t="shared" si="5"/>
        <v>PT16083691101079</v>
      </c>
      <c r="M1999" s="219" t="s">
        <v>6351</v>
      </c>
      <c r="N1999" s="122">
        <v>0.07499999999999929</v>
      </c>
      <c r="O1999" s="122"/>
      <c r="P1999" s="119">
        <f t="shared" si="6"/>
        <v>0</v>
      </c>
      <c r="Q1999" s="124"/>
      <c r="R1999" s="124"/>
      <c r="S1999" s="124"/>
      <c r="T1999" s="125"/>
      <c r="U1999" s="126" t="s">
        <v>697</v>
      </c>
      <c r="V1999" s="127" t="s">
        <v>492</v>
      </c>
      <c r="W1999" s="129" t="str">
        <f t="shared" si="7"/>
        <v>Hao hụt</v>
      </c>
      <c r="X1999" s="129" t="str">
        <f t="shared" si="73"/>
        <v/>
      </c>
      <c r="Y1999" s="154" t="s">
        <v>499</v>
      </c>
      <c r="Z1999" s="131" t="s">
        <v>3828</v>
      </c>
      <c r="AA1999" s="124"/>
      <c r="AB1999" s="132"/>
      <c r="AC1999" s="133"/>
      <c r="AD1999" s="134"/>
      <c r="AE1999" s="133"/>
      <c r="AF1999" s="135" t="str">
        <f t="array" ref="AF1999">xlookup($E:$E,'CLV2'!$A:$A,'CLV2'!E:E)</f>
        <v>2.FRUITS</v>
      </c>
      <c r="AG1999" s="135" t="str">
        <f t="shared" si="10"/>
        <v>KG</v>
      </c>
      <c r="AH1999" s="136">
        <f t="shared" si="11"/>
        <v>0.008152173913</v>
      </c>
      <c r="AI1999" s="137">
        <f t="array" ref="AI1999">XLOOKUP(E1999,'Đơn giá'!A:A,'Đơn giá'!D:D)</f>
        <v>69416</v>
      </c>
      <c r="AJ1999" s="138">
        <f t="shared" si="12"/>
        <v>5206.2</v>
      </c>
      <c r="AK1999" s="138">
        <f t="shared" si="13"/>
        <v>5206.2</v>
      </c>
      <c r="AL1999" s="138">
        <f t="shared" si="14"/>
        <v>0</v>
      </c>
      <c r="AM1999" s="138">
        <f t="shared" si="15"/>
        <v>0</v>
      </c>
      <c r="AN1999" s="138">
        <f t="shared" si="16"/>
        <v>0</v>
      </c>
      <c r="AO1999" s="139" t="str">
        <f t="array" ref="AO1999">XLOOKUP($D:$D,'DS ST'!$J:$J,'DS ST'!K:K)</f>
        <v>SC003733 - Trần Huỳnh Thơ</v>
      </c>
      <c r="AP1999" s="139" t="str">
        <f t="array" ref="AP1999">XLOOKUP($D:$D,'DS ST'!$J:$J,'DS ST'!L:L)</f>
        <v>Võ Thị Huệ</v>
      </c>
      <c r="AQ1999" s="139" t="str">
        <f t="array" ref="AQ1999">XLOOKUP($D:$D,'DS ST'!$J:$J,'DS ST'!M:M)</f>
        <v>HCM 013</v>
      </c>
      <c r="AR1999" s="140"/>
      <c r="AS1999" s="140"/>
      <c r="AT1999" s="135" t="str">
        <f t="array" ref="AT1999">xlookup($E:$E,'CLV2'!$A:$A,'CLV2'!$F:$F)</f>
        <v>3.LOCAL FRUITS</v>
      </c>
      <c r="AU1999" s="135" t="str">
        <f t="array" ref="AU1999">xlookup($E:$E,'CLV2'!$A:$A,'CLV2'!$G:$G)</f>
        <v>4.Bơ</v>
      </c>
      <c r="AV1999" s="142"/>
      <c r="AW1999" s="143"/>
      <c r="AX1999" s="144"/>
    </row>
    <row r="2000" ht="22.5" customHeight="1">
      <c r="A2000" s="113"/>
      <c r="B2000" s="114">
        <v>46237.0</v>
      </c>
      <c r="C2000" s="115" t="s">
        <v>1226</v>
      </c>
      <c r="D2000" s="116" t="str">
        <f>VLOOKUP(C2000,'DS ST'!A:B,2,0)</f>
        <v>TSO</v>
      </c>
      <c r="E2000" s="117">
        <v>1101366.0</v>
      </c>
      <c r="F2000" s="115" t="s">
        <v>1804</v>
      </c>
      <c r="G2000" s="115" t="s">
        <v>104</v>
      </c>
      <c r="H2000" s="118">
        <v>12.0</v>
      </c>
      <c r="I2000" s="118">
        <v>11.765</v>
      </c>
      <c r="J2000" s="119">
        <f t="shared" si="4"/>
        <v>0.235</v>
      </c>
      <c r="K2000" s="115" t="s">
        <v>6350</v>
      </c>
      <c r="L2000" s="121" t="str">
        <f t="shared" si="5"/>
        <v>PT16083691101366</v>
      </c>
      <c r="M2000" s="219" t="s">
        <v>6351</v>
      </c>
      <c r="N2000" s="122">
        <v>0.23499999999999943</v>
      </c>
      <c r="O2000" s="122"/>
      <c r="P2000" s="119">
        <f t="shared" si="6"/>
        <v>0</v>
      </c>
      <c r="Q2000" s="124"/>
      <c r="R2000" s="124"/>
      <c r="S2000" s="124"/>
      <c r="T2000" s="125"/>
      <c r="U2000" s="126" t="s">
        <v>697</v>
      </c>
      <c r="V2000" s="127" t="s">
        <v>492</v>
      </c>
      <c r="W2000" s="129" t="str">
        <f t="shared" si="7"/>
        <v>Hao hụt</v>
      </c>
      <c r="X2000" s="129" t="str">
        <f t="shared" si="73"/>
        <v/>
      </c>
      <c r="Y2000" s="154" t="s">
        <v>499</v>
      </c>
      <c r="Z2000" s="131" t="s">
        <v>3828</v>
      </c>
      <c r="AA2000" s="124"/>
      <c r="AB2000" s="132"/>
      <c r="AC2000" s="133"/>
      <c r="AD2000" s="134"/>
      <c r="AE2000" s="133"/>
      <c r="AF2000" s="135" t="str">
        <f t="array" ref="AF2000">xlookup($E:$E,'CLV2'!$A:$A,'CLV2'!E:E)</f>
        <v>2.VEGETABLES</v>
      </c>
      <c r="AG2000" s="135" t="str">
        <f t="shared" si="10"/>
        <v>KG</v>
      </c>
      <c r="AH2000" s="136">
        <f t="shared" si="11"/>
        <v>0.01958333333</v>
      </c>
      <c r="AI2000" s="137">
        <f t="array" ref="AI2000">XLOOKUP(E2000,'Đơn giá'!A:A,'Đơn giá'!D:D)</f>
        <v>55000</v>
      </c>
      <c r="AJ2000" s="138">
        <f t="shared" si="12"/>
        <v>12925</v>
      </c>
      <c r="AK2000" s="138">
        <f t="shared" si="13"/>
        <v>12925</v>
      </c>
      <c r="AL2000" s="138">
        <f t="shared" si="14"/>
        <v>0</v>
      </c>
      <c r="AM2000" s="138">
        <f t="shared" si="15"/>
        <v>0</v>
      </c>
      <c r="AN2000" s="138">
        <f t="shared" si="16"/>
        <v>0</v>
      </c>
      <c r="AO2000" s="139" t="str">
        <f t="array" ref="AO2000">XLOOKUP($D:$D,'DS ST'!$J:$J,'DS ST'!K:K)</f>
        <v>SC003733 - Trần Huỳnh Thơ</v>
      </c>
      <c r="AP2000" s="139" t="str">
        <f t="array" ref="AP2000">XLOOKUP($D:$D,'DS ST'!$J:$J,'DS ST'!L:L)</f>
        <v>Võ Thị Huệ</v>
      </c>
      <c r="AQ2000" s="139" t="str">
        <f t="array" ref="AQ2000">XLOOKUP($D:$D,'DS ST'!$J:$J,'DS ST'!M:M)</f>
        <v>HCM 013</v>
      </c>
      <c r="AR2000" s="140"/>
      <c r="AS2000" s="140"/>
      <c r="AT2000" s="135" t="str">
        <f t="array" ref="AT2000">xlookup($E:$E,'CLV2'!$A:$A,'CLV2'!$F:$F)</f>
        <v>3.LEAFY VEGGIES</v>
      </c>
      <c r="AU2000" s="135" t="str">
        <f t="array" ref="AU2000">xlookup($E:$E,'CLV2'!$A:$A,'CLV2'!$G:$G)</f>
        <v>4.Rau Ăn Bông</v>
      </c>
      <c r="AV2000" s="142"/>
      <c r="AW2000" s="143"/>
      <c r="AX2000" s="144"/>
    </row>
    <row r="2001" ht="22.5" customHeight="1">
      <c r="A2001" s="113"/>
      <c r="B2001" s="114">
        <v>46237.0</v>
      </c>
      <c r="C2001" s="115" t="s">
        <v>1226</v>
      </c>
      <c r="D2001" s="116" t="str">
        <f>VLOOKUP(C2001,'DS ST'!A:B,2,0)</f>
        <v>TSO</v>
      </c>
      <c r="E2001" s="117">
        <v>1101377.0</v>
      </c>
      <c r="F2001" s="115" t="s">
        <v>1085</v>
      </c>
      <c r="G2001" s="115" t="s">
        <v>104</v>
      </c>
      <c r="H2001" s="118">
        <v>2.0</v>
      </c>
      <c r="I2001" s="118">
        <v>1.995</v>
      </c>
      <c r="J2001" s="119">
        <f t="shared" si="4"/>
        <v>0.005</v>
      </c>
      <c r="K2001" s="115" t="s">
        <v>6350</v>
      </c>
      <c r="L2001" s="121" t="str">
        <f t="shared" si="5"/>
        <v>PT16083691101377</v>
      </c>
      <c r="M2001" s="219" t="s">
        <v>6351</v>
      </c>
      <c r="N2001" s="122">
        <v>0.004999999999999893</v>
      </c>
      <c r="O2001" s="122"/>
      <c r="P2001" s="119">
        <f t="shared" si="6"/>
        <v>0</v>
      </c>
      <c r="Q2001" s="124"/>
      <c r="R2001" s="124"/>
      <c r="S2001" s="124"/>
      <c r="T2001" s="125"/>
      <c r="U2001" s="126" t="s">
        <v>697</v>
      </c>
      <c r="V2001" s="127" t="s">
        <v>492</v>
      </c>
      <c r="W2001" s="129" t="str">
        <f t="shared" si="7"/>
        <v>Hao hụt</v>
      </c>
      <c r="X2001" s="129" t="str">
        <f t="shared" si="73"/>
        <v/>
      </c>
      <c r="Y2001" s="154" t="s">
        <v>499</v>
      </c>
      <c r="Z2001" s="131" t="s">
        <v>3828</v>
      </c>
      <c r="AA2001" s="124"/>
      <c r="AB2001" s="132"/>
      <c r="AC2001" s="133"/>
      <c r="AD2001" s="134"/>
      <c r="AE2001" s="133"/>
      <c r="AF2001" s="135" t="str">
        <f t="array" ref="AF2001">xlookup($E:$E,'CLV2'!$A:$A,'CLV2'!E:E)</f>
        <v>2.VEGETABLES</v>
      </c>
      <c r="AG2001" s="135" t="str">
        <f t="shared" si="10"/>
        <v>KG</v>
      </c>
      <c r="AH2001" s="136">
        <f t="shared" si="11"/>
        <v>0.0025</v>
      </c>
      <c r="AI2001" s="137">
        <f t="array" ref="AI2001">XLOOKUP(E2001,'Đơn giá'!A:A,'Đơn giá'!D:D)</f>
        <v>60000</v>
      </c>
      <c r="AJ2001" s="138">
        <f t="shared" si="12"/>
        <v>300</v>
      </c>
      <c r="AK2001" s="138">
        <f t="shared" si="13"/>
        <v>300</v>
      </c>
      <c r="AL2001" s="138">
        <f t="shared" si="14"/>
        <v>0</v>
      </c>
      <c r="AM2001" s="138">
        <f t="shared" si="15"/>
        <v>0</v>
      </c>
      <c r="AN2001" s="138">
        <f t="shared" si="16"/>
        <v>0</v>
      </c>
      <c r="AO2001" s="139" t="str">
        <f t="array" ref="AO2001">XLOOKUP($D:$D,'DS ST'!$J:$J,'DS ST'!K:K)</f>
        <v>SC003733 - Trần Huỳnh Thơ</v>
      </c>
      <c r="AP2001" s="139" t="str">
        <f t="array" ref="AP2001">XLOOKUP($D:$D,'DS ST'!$J:$J,'DS ST'!L:L)</f>
        <v>Võ Thị Huệ</v>
      </c>
      <c r="AQ2001" s="139" t="str">
        <f t="array" ref="AQ2001">XLOOKUP($D:$D,'DS ST'!$J:$J,'DS ST'!M:M)</f>
        <v>HCM 013</v>
      </c>
      <c r="AR2001" s="140"/>
      <c r="AS2001" s="140"/>
      <c r="AT2001" s="135" t="str">
        <f t="array" ref="AT2001">xlookup($E:$E,'CLV2'!$A:$A,'CLV2'!$F:$F)</f>
        <v>3.LEAFY VEGGIES</v>
      </c>
      <c r="AU2001" s="135" t="str">
        <f t="array" ref="AU2001">xlookup($E:$E,'CLV2'!$A:$A,'CLV2'!$G:$G)</f>
        <v>4.Rau Ăn Bông</v>
      </c>
      <c r="AV2001" s="142"/>
      <c r="AW2001" s="143"/>
      <c r="AX2001" s="144"/>
    </row>
    <row r="2002" ht="22.5" customHeight="1">
      <c r="A2002" s="113"/>
      <c r="B2002" s="114">
        <v>46237.0</v>
      </c>
      <c r="C2002" s="115" t="s">
        <v>1226</v>
      </c>
      <c r="D2002" s="116" t="str">
        <f>VLOOKUP(C2002,'DS ST'!A:B,2,0)</f>
        <v>TSO</v>
      </c>
      <c r="E2002" s="117">
        <v>1101991.0</v>
      </c>
      <c r="F2002" s="115" t="s">
        <v>5261</v>
      </c>
      <c r="G2002" s="115" t="s">
        <v>104</v>
      </c>
      <c r="H2002" s="118">
        <v>12.5</v>
      </c>
      <c r="I2002" s="118">
        <v>12.45</v>
      </c>
      <c r="J2002" s="119">
        <f t="shared" si="4"/>
        <v>0.05</v>
      </c>
      <c r="K2002" s="115" t="s">
        <v>6350</v>
      </c>
      <c r="L2002" s="121" t="str">
        <f t="shared" si="5"/>
        <v>PT16083691101991</v>
      </c>
      <c r="M2002" s="219" t="s">
        <v>6351</v>
      </c>
      <c r="N2002" s="122">
        <v>0.05000000000000071</v>
      </c>
      <c r="O2002" s="122"/>
      <c r="P2002" s="119">
        <f t="shared" si="6"/>
        <v>0</v>
      </c>
      <c r="Q2002" s="124"/>
      <c r="R2002" s="124"/>
      <c r="S2002" s="124"/>
      <c r="T2002" s="125"/>
      <c r="U2002" s="126" t="s">
        <v>697</v>
      </c>
      <c r="V2002" s="127" t="s">
        <v>492</v>
      </c>
      <c r="W2002" s="129" t="str">
        <f t="shared" si="7"/>
        <v>Hao hụt</v>
      </c>
      <c r="X2002" s="129" t="str">
        <f t="shared" si="73"/>
        <v/>
      </c>
      <c r="Y2002" s="154" t="s">
        <v>499</v>
      </c>
      <c r="Z2002" s="131" t="s">
        <v>3828</v>
      </c>
      <c r="AA2002" s="124"/>
      <c r="AB2002" s="132"/>
      <c r="AC2002" s="133"/>
      <c r="AD2002" s="134"/>
      <c r="AE2002" s="133"/>
      <c r="AF2002" s="135" t="str">
        <f t="array" ref="AF2002">xlookup($E:$E,'CLV2'!$A:$A,'CLV2'!E:E)</f>
        <v>2.FRUITS</v>
      </c>
      <c r="AG2002" s="135" t="str">
        <f t="shared" si="10"/>
        <v>KG</v>
      </c>
      <c r="AH2002" s="136">
        <f t="shared" si="11"/>
        <v>0.004</v>
      </c>
      <c r="AI2002" s="137" t="str">
        <f t="array" ref="AI2002">XLOOKUP(E2002,'Đơn giá'!A:A,'Đơn giá'!D:D)</f>
        <v>#N/A</v>
      </c>
      <c r="AJ2002" s="138" t="str">
        <f t="shared" si="12"/>
        <v>#N/A</v>
      </c>
      <c r="AK2002" s="138" t="str">
        <f t="shared" si="13"/>
        <v>#N/A</v>
      </c>
      <c r="AL2002" s="138">
        <f t="shared" si="14"/>
        <v>0</v>
      </c>
      <c r="AM2002" s="138" t="str">
        <f t="shared" si="15"/>
        <v>#N/A</v>
      </c>
      <c r="AN2002" s="138">
        <f t="shared" si="16"/>
        <v>0</v>
      </c>
      <c r="AO2002" s="139" t="str">
        <f t="array" ref="AO2002">XLOOKUP($D:$D,'DS ST'!$J:$J,'DS ST'!K:K)</f>
        <v>SC003733 - Trần Huỳnh Thơ</v>
      </c>
      <c r="AP2002" s="139" t="str">
        <f t="array" ref="AP2002">XLOOKUP($D:$D,'DS ST'!$J:$J,'DS ST'!L:L)</f>
        <v>Võ Thị Huệ</v>
      </c>
      <c r="AQ2002" s="139" t="str">
        <f t="array" ref="AQ2002">XLOOKUP($D:$D,'DS ST'!$J:$J,'DS ST'!M:M)</f>
        <v>HCM 013</v>
      </c>
      <c r="AR2002" s="140"/>
      <c r="AS2002" s="140"/>
      <c r="AT2002" s="135" t="str">
        <f t="array" ref="AT2002">xlookup($E:$E,'CLV2'!$A:$A,'CLV2'!$F:$F)</f>
        <v>3.LOCAL FRUITS</v>
      </c>
      <c r="AU2002" s="135" t="str">
        <f t="array" ref="AU2002">xlookup($E:$E,'CLV2'!$A:$A,'CLV2'!$G:$G)</f>
        <v>4.Trái Cây Đa Dạng</v>
      </c>
      <c r="AV2002" s="142"/>
      <c r="AW2002" s="143"/>
      <c r="AX2002" s="144"/>
    </row>
    <row r="2003" ht="22.5" customHeight="1">
      <c r="A2003" s="113"/>
      <c r="B2003" s="114">
        <v>46237.0</v>
      </c>
      <c r="C2003" s="115" t="s">
        <v>1226</v>
      </c>
      <c r="D2003" s="116" t="str">
        <f>VLOOKUP(C2003,'DS ST'!A:B,2,0)</f>
        <v>TSO</v>
      </c>
      <c r="E2003" s="117">
        <v>8.936127491167E12</v>
      </c>
      <c r="F2003" s="115" t="s">
        <v>1391</v>
      </c>
      <c r="G2003" s="115" t="s">
        <v>29</v>
      </c>
      <c r="H2003" s="118">
        <v>5.0</v>
      </c>
      <c r="I2003" s="118">
        <v>4.0</v>
      </c>
      <c r="J2003" s="119">
        <f t="shared" si="4"/>
        <v>1</v>
      </c>
      <c r="K2003" s="115" t="s">
        <v>6350</v>
      </c>
      <c r="L2003" s="121" t="str">
        <f t="shared" si="5"/>
        <v>PT16083698936127491167</v>
      </c>
      <c r="M2003" s="219" t="s">
        <v>6351</v>
      </c>
      <c r="N2003" s="122"/>
      <c r="O2003" s="122"/>
      <c r="P2003" s="119">
        <f t="shared" si="6"/>
        <v>1</v>
      </c>
      <c r="Q2003" s="124"/>
      <c r="R2003" s="124"/>
      <c r="S2003" s="124"/>
      <c r="T2003" s="125"/>
      <c r="U2003" s="126" t="s">
        <v>697</v>
      </c>
      <c r="V2003" s="127" t="s">
        <v>1500</v>
      </c>
      <c r="W2003" s="129" t="str">
        <f t="shared" si="7"/>
        <v/>
      </c>
      <c r="X2003" s="129" t="str">
        <f t="shared" si="73"/>
        <v/>
      </c>
      <c r="Y2003" s="130" t="str">
        <f t="shared" ref="Y2003:Y2018" si="126">IF(N(P2003)&lt;=0,"",IF(OR(T2003="Hình KDB",T2003="Hình tele",ISNUMBER(SEARCH("Hình KDB",T2003)),ISNUMBER(SEARCH("Hình tele",T2003)),ISNUMBER(SEARCH("sai code",T2003)),ISNUMBER(SEARCH("Thiếu kiện",U2003))),"Kho rau",IF(AND(T2003&lt;&gt;"Hình KDB",T2003&lt;&gt;"Hình tele"),"Chưa xác định",IF(N(O2003)&gt;0,IF(OR(T2003="Hình KDB",T2003="Hình tele",ISNUMBER(SEARCH("Hình KDB",T2003)),ISNUMBER(SEARCH("Hình tele",T2003)),ISNUMBER(SEARCH("sai code",T2003)),ISNUMBER(SEARCH("Thiếu kiện",U2003))),"Kho rau","Chưa xác định"),IF(OR(T2003="Hình KDB",T2003="Hình tele",ISNUMBER(SEARCH("Hình KDB",T2003)),ISNUMBER(SEARCH("Hình tele",T2003)),ISNUMBER(SEARCH("sai code",T2003)),ISNUMBER(SEARCH("Thiếu kiện",U2003))),"Kho rau",IF(V2003="Chưa xác định","Chưa xác định",IF(OR(V2003="DC giao thiếu",V2003="TX giao thiếu kiện",V2003="Hàng không đạt CL"),"Kho rau","")))))))</f>
        <v>Chưa xác định</v>
      </c>
      <c r="Z2003" s="131" t="s">
        <v>3828</v>
      </c>
      <c r="AA2003" s="124"/>
      <c r="AB2003" s="132"/>
      <c r="AC2003" s="133"/>
      <c r="AD2003" s="134"/>
      <c r="AE2003" s="133"/>
      <c r="AF2003" s="135" t="str">
        <f t="array" ref="AF2003">xlookup($E:$E,'CLV2'!$A:$A,'CLV2'!E:E)</f>
        <v>2.VEGETABLES</v>
      </c>
      <c r="AG2003" s="135" t="str">
        <f t="shared" si="10"/>
        <v>Pack</v>
      </c>
      <c r="AH2003" s="136">
        <f t="shared" si="11"/>
        <v>0.2</v>
      </c>
      <c r="AI2003" s="137">
        <f t="array" ref="AI2003">XLOOKUP(E2003,'Đơn giá'!A:A,'Đơn giá'!D:D)</f>
        <v>11750</v>
      </c>
      <c r="AJ2003" s="138">
        <f t="shared" si="12"/>
        <v>11750</v>
      </c>
      <c r="AK2003" s="138">
        <f t="shared" si="13"/>
        <v>0</v>
      </c>
      <c r="AL2003" s="138">
        <f t="shared" si="14"/>
        <v>0</v>
      </c>
      <c r="AM2003" s="138">
        <f t="shared" si="15"/>
        <v>0</v>
      </c>
      <c r="AN2003" s="138">
        <f t="shared" si="16"/>
        <v>11750</v>
      </c>
      <c r="AO2003" s="139" t="str">
        <f t="array" ref="AO2003">XLOOKUP($D:$D,'DS ST'!$J:$J,'DS ST'!K:K)</f>
        <v>SC003733 - Trần Huỳnh Thơ</v>
      </c>
      <c r="AP2003" s="139" t="str">
        <f t="array" ref="AP2003">XLOOKUP($D:$D,'DS ST'!$J:$J,'DS ST'!L:L)</f>
        <v>Võ Thị Huệ</v>
      </c>
      <c r="AQ2003" s="139" t="str">
        <f t="array" ref="AQ2003">XLOOKUP($D:$D,'DS ST'!$J:$J,'DS ST'!M:M)</f>
        <v>HCM 013</v>
      </c>
      <c r="AR2003" s="140"/>
      <c r="AS2003" s="140"/>
      <c r="AT2003" s="135" t="str">
        <f t="array" ref="AT2003">xlookup($E:$E,'CLV2'!$A:$A,'CLV2'!$F:$F)</f>
        <v>3.LEAFY VEGGIES</v>
      </c>
      <c r="AU2003" s="135" t="str">
        <f t="array" ref="AU2003">xlookup($E:$E,'CLV2'!$A:$A,'CLV2'!$G:$G)</f>
        <v>4.Rau Ăn Lá Thông Dụng</v>
      </c>
      <c r="AV2003" s="142"/>
      <c r="AW2003" s="143"/>
      <c r="AX2003" s="144"/>
    </row>
    <row r="2004" ht="22.5" customHeight="1">
      <c r="A2004" s="113"/>
      <c r="B2004" s="114">
        <v>46237.0</v>
      </c>
      <c r="C2004" s="115" t="s">
        <v>1226</v>
      </c>
      <c r="D2004" s="116" t="str">
        <f>VLOOKUP(C2004,'DS ST'!A:B,2,0)</f>
        <v>TSO</v>
      </c>
      <c r="E2004" s="117">
        <v>8.936148070389E12</v>
      </c>
      <c r="F2004" s="115" t="s">
        <v>1404</v>
      </c>
      <c r="G2004" s="115" t="s">
        <v>29</v>
      </c>
      <c r="H2004" s="118">
        <v>3.0</v>
      </c>
      <c r="I2004" s="118">
        <v>2.0</v>
      </c>
      <c r="J2004" s="119">
        <f t="shared" si="4"/>
        <v>1</v>
      </c>
      <c r="K2004" s="115" t="s">
        <v>6350</v>
      </c>
      <c r="L2004" s="121" t="str">
        <f t="shared" si="5"/>
        <v>PT16083698936148070389</v>
      </c>
      <c r="M2004" s="219" t="s">
        <v>6351</v>
      </c>
      <c r="N2004" s="122"/>
      <c r="O2004" s="122"/>
      <c r="P2004" s="119">
        <f t="shared" si="6"/>
        <v>1</v>
      </c>
      <c r="Q2004" s="124"/>
      <c r="R2004" s="124"/>
      <c r="S2004" s="124"/>
      <c r="T2004" s="125"/>
      <c r="U2004" s="126" t="s">
        <v>697</v>
      </c>
      <c r="V2004" s="127" t="s">
        <v>1500</v>
      </c>
      <c r="W2004" s="129" t="str">
        <f t="shared" si="7"/>
        <v/>
      </c>
      <c r="X2004" s="129" t="str">
        <f t="shared" si="73"/>
        <v/>
      </c>
      <c r="Y2004" s="130" t="str">
        <f t="shared" si="126"/>
        <v>Chưa xác định</v>
      </c>
      <c r="Z2004" s="131" t="s">
        <v>3828</v>
      </c>
      <c r="AA2004" s="124"/>
      <c r="AB2004" s="132"/>
      <c r="AC2004" s="133"/>
      <c r="AD2004" s="134"/>
      <c r="AE2004" s="133"/>
      <c r="AF2004" s="135" t="str">
        <f t="array" ref="AF2004">xlookup($E:$E,'CLV2'!$A:$A,'CLV2'!E:E)</f>
        <v>2.VEGETABLES</v>
      </c>
      <c r="AG2004" s="135" t="str">
        <f t="shared" si="10"/>
        <v>Pack</v>
      </c>
      <c r="AH2004" s="136">
        <f t="shared" si="11"/>
        <v>0.3333333333</v>
      </c>
      <c r="AI2004" s="137">
        <f t="array" ref="AI2004">XLOOKUP(E2004,'Đơn giá'!A:A,'Đơn giá'!D:D)</f>
        <v>3740</v>
      </c>
      <c r="AJ2004" s="138">
        <f t="shared" si="12"/>
        <v>3740</v>
      </c>
      <c r="AK2004" s="138">
        <f t="shared" si="13"/>
        <v>0</v>
      </c>
      <c r="AL2004" s="138">
        <f t="shared" si="14"/>
        <v>0</v>
      </c>
      <c r="AM2004" s="138">
        <f t="shared" si="15"/>
        <v>0</v>
      </c>
      <c r="AN2004" s="138">
        <f t="shared" si="16"/>
        <v>3740</v>
      </c>
      <c r="AO2004" s="139" t="str">
        <f t="array" ref="AO2004">XLOOKUP($D:$D,'DS ST'!$J:$J,'DS ST'!K:K)</f>
        <v>SC003733 - Trần Huỳnh Thơ</v>
      </c>
      <c r="AP2004" s="139" t="str">
        <f t="array" ref="AP2004">XLOOKUP($D:$D,'DS ST'!$J:$J,'DS ST'!L:L)</f>
        <v>Võ Thị Huệ</v>
      </c>
      <c r="AQ2004" s="139" t="str">
        <f t="array" ref="AQ2004">XLOOKUP($D:$D,'DS ST'!$J:$J,'DS ST'!M:M)</f>
        <v>HCM 013</v>
      </c>
      <c r="AR2004" s="140"/>
      <c r="AS2004" s="140"/>
      <c r="AT2004" s="135" t="str">
        <f t="array" ref="AT2004">xlookup($E:$E,'CLV2'!$A:$A,'CLV2'!$F:$F)</f>
        <v>3.LEAFY VEGGIES</v>
      </c>
      <c r="AU2004" s="135" t="str">
        <f t="array" ref="AU2004">xlookup($E:$E,'CLV2'!$A:$A,'CLV2'!$G:$G)</f>
        <v>4.Rau Ăn Thân, Lá Khác</v>
      </c>
      <c r="AV2004" s="142"/>
      <c r="AW2004" s="143"/>
      <c r="AX2004" s="144"/>
    </row>
    <row r="2005" ht="22.5" customHeight="1">
      <c r="A2005" s="113"/>
      <c r="B2005" s="114">
        <v>46237.0</v>
      </c>
      <c r="C2005" s="115" t="s">
        <v>1226</v>
      </c>
      <c r="D2005" s="116" t="str">
        <f>VLOOKUP(C2005,'DS ST'!A:B,2,0)</f>
        <v>TSO</v>
      </c>
      <c r="E2005" s="117">
        <v>8.936148071195E12</v>
      </c>
      <c r="F2005" s="115" t="s">
        <v>3905</v>
      </c>
      <c r="G2005" s="115" t="s">
        <v>29</v>
      </c>
      <c r="H2005" s="118">
        <v>2.0</v>
      </c>
      <c r="I2005" s="118">
        <v>0.0</v>
      </c>
      <c r="J2005" s="119">
        <f t="shared" si="4"/>
        <v>2</v>
      </c>
      <c r="K2005" s="115" t="s">
        <v>6350</v>
      </c>
      <c r="L2005" s="121" t="str">
        <f t="shared" si="5"/>
        <v>PT16083698936148071195</v>
      </c>
      <c r="M2005" s="219" t="s">
        <v>6351</v>
      </c>
      <c r="N2005" s="122"/>
      <c r="O2005" s="122"/>
      <c r="P2005" s="119">
        <f t="shared" si="6"/>
        <v>2</v>
      </c>
      <c r="Q2005" s="124"/>
      <c r="R2005" s="124"/>
      <c r="S2005" s="124"/>
      <c r="T2005" s="125"/>
      <c r="U2005" s="126" t="s">
        <v>697</v>
      </c>
      <c r="V2005" s="127" t="s">
        <v>1500</v>
      </c>
      <c r="W2005" s="129" t="str">
        <f t="shared" si="7"/>
        <v/>
      </c>
      <c r="X2005" s="129" t="str">
        <f t="shared" si="73"/>
        <v/>
      </c>
      <c r="Y2005" s="130" t="str">
        <f t="shared" si="126"/>
        <v>Chưa xác định</v>
      </c>
      <c r="Z2005" s="131" t="s">
        <v>3828</v>
      </c>
      <c r="AA2005" s="124"/>
      <c r="AB2005" s="132"/>
      <c r="AC2005" s="133"/>
      <c r="AD2005" s="134"/>
      <c r="AE2005" s="133"/>
      <c r="AF2005" s="135" t="str">
        <f t="array" ref="AF2005">xlookup($E:$E,'CLV2'!$A:$A,'CLV2'!E:E)</f>
        <v>2.VEGETABLES</v>
      </c>
      <c r="AG2005" s="135" t="str">
        <f t="shared" si="10"/>
        <v>Pack</v>
      </c>
      <c r="AH2005" s="136">
        <f t="shared" si="11"/>
        <v>1</v>
      </c>
      <c r="AI2005" s="137">
        <f t="array" ref="AI2005">XLOOKUP(E2005,'Đơn giá'!A:A,'Đơn giá'!D:D)</f>
        <v>34000</v>
      </c>
      <c r="AJ2005" s="138">
        <f t="shared" si="12"/>
        <v>68000</v>
      </c>
      <c r="AK2005" s="138">
        <f t="shared" si="13"/>
        <v>0</v>
      </c>
      <c r="AL2005" s="138">
        <f t="shared" si="14"/>
        <v>0</v>
      </c>
      <c r="AM2005" s="138">
        <f t="shared" si="15"/>
        <v>0</v>
      </c>
      <c r="AN2005" s="138">
        <f t="shared" si="16"/>
        <v>68000</v>
      </c>
      <c r="AO2005" s="139" t="str">
        <f t="array" ref="AO2005">XLOOKUP($D:$D,'DS ST'!$J:$J,'DS ST'!K:K)</f>
        <v>SC003733 - Trần Huỳnh Thơ</v>
      </c>
      <c r="AP2005" s="139" t="str">
        <f t="array" ref="AP2005">XLOOKUP($D:$D,'DS ST'!$J:$J,'DS ST'!L:L)</f>
        <v>Võ Thị Huệ</v>
      </c>
      <c r="AQ2005" s="139" t="str">
        <f t="array" ref="AQ2005">XLOOKUP($D:$D,'DS ST'!$J:$J,'DS ST'!M:M)</f>
        <v>HCM 013</v>
      </c>
      <c r="AR2005" s="140"/>
      <c r="AS2005" s="140"/>
      <c r="AT2005" s="135" t="str">
        <f t="array" ref="AT2005">xlookup($E:$E,'CLV2'!$A:$A,'CLV2'!$F:$F)</f>
        <v>3.HERBS</v>
      </c>
      <c r="AU2005" s="135" t="str">
        <f t="array" ref="AU2005">xlookup($E:$E,'CLV2'!$A:$A,'CLV2'!$G:$G)</f>
        <v>4.Hành, Tỏi</v>
      </c>
      <c r="AV2005" s="142"/>
      <c r="AW2005" s="143"/>
      <c r="AX2005" s="144"/>
    </row>
    <row r="2006" ht="22.5" customHeight="1">
      <c r="A2006" s="113"/>
      <c r="B2006" s="114">
        <v>46237.0</v>
      </c>
      <c r="C2006" s="115" t="s">
        <v>1228</v>
      </c>
      <c r="D2006" s="116" t="str">
        <f>VLOOKUP(C2006,'DS ST'!A:B,2,0)</f>
        <v>VGP</v>
      </c>
      <c r="E2006" s="117">
        <v>11055.0</v>
      </c>
      <c r="F2006" s="115" t="s">
        <v>2468</v>
      </c>
      <c r="G2006" s="115" t="s">
        <v>29</v>
      </c>
      <c r="H2006" s="118">
        <v>2.0</v>
      </c>
      <c r="I2006" s="118">
        <v>0.0</v>
      </c>
      <c r="J2006" s="119">
        <f t="shared" si="4"/>
        <v>2</v>
      </c>
      <c r="K2006" s="115" t="s">
        <v>6352</v>
      </c>
      <c r="L2006" s="121" t="str">
        <f t="shared" si="5"/>
        <v>PT160836811055</v>
      </c>
      <c r="M2006" s="219" t="s">
        <v>6353</v>
      </c>
      <c r="N2006" s="122"/>
      <c r="O2006" s="122"/>
      <c r="P2006" s="119">
        <f t="shared" si="6"/>
        <v>2</v>
      </c>
      <c r="Q2006" s="124"/>
      <c r="R2006" s="124"/>
      <c r="S2006" s="124"/>
      <c r="T2006" s="125"/>
      <c r="U2006" s="126" t="s">
        <v>697</v>
      </c>
      <c r="V2006" s="127" t="s">
        <v>1500</v>
      </c>
      <c r="W2006" s="129" t="str">
        <f t="shared" si="7"/>
        <v/>
      </c>
      <c r="X2006" s="129" t="str">
        <f t="shared" si="73"/>
        <v/>
      </c>
      <c r="Y2006" s="130" t="str">
        <f t="shared" si="126"/>
        <v>Chưa xác định</v>
      </c>
      <c r="Z2006" s="131" t="s">
        <v>3828</v>
      </c>
      <c r="AA2006" s="124"/>
      <c r="AB2006" s="132"/>
      <c r="AC2006" s="133"/>
      <c r="AD2006" s="134"/>
      <c r="AE2006" s="133"/>
      <c r="AF2006" s="135" t="str">
        <f t="array" ref="AF2006">xlookup($E:$E,'CLV2'!$A:$A,'CLV2'!E:E)</f>
        <v>2.VEGETABLES</v>
      </c>
      <c r="AG2006" s="135" t="str">
        <f t="shared" si="10"/>
        <v>Pack</v>
      </c>
      <c r="AH2006" s="136">
        <f t="shared" si="11"/>
        <v>1</v>
      </c>
      <c r="AI2006" s="137">
        <f t="array" ref="AI2006">XLOOKUP(E2006,'Đơn giá'!A:A,'Đơn giá'!D:D)</f>
        <v>16815</v>
      </c>
      <c r="AJ2006" s="138">
        <f t="shared" si="12"/>
        <v>33630</v>
      </c>
      <c r="AK2006" s="138">
        <f t="shared" si="13"/>
        <v>0</v>
      </c>
      <c r="AL2006" s="138">
        <f t="shared" si="14"/>
        <v>0</v>
      </c>
      <c r="AM2006" s="138">
        <f t="shared" si="15"/>
        <v>0</v>
      </c>
      <c r="AN2006" s="138">
        <f t="shared" si="16"/>
        <v>33630</v>
      </c>
      <c r="AO2006" s="139" t="str">
        <f t="array" ref="AO2006">XLOOKUP($D:$D,'DS ST'!$J:$J,'DS ST'!K:K)</f>
        <v>SC002203 - Nguyễn Thị Ngọc Bích</v>
      </c>
      <c r="AP2006" s="139" t="str">
        <f t="array" ref="AP2006">XLOOKUP($D:$D,'DS ST'!$J:$J,'DS ST'!L:L)</f>
        <v>Nguyễn Thị Cà</v>
      </c>
      <c r="AQ2006" s="139" t="str">
        <f t="array" ref="AQ2006">XLOOKUP($D:$D,'DS ST'!$J:$J,'DS ST'!M:M)</f>
        <v>HCM 005</v>
      </c>
      <c r="AR2006" s="140"/>
      <c r="AS2006" s="140"/>
      <c r="AT2006" s="135" t="str">
        <f t="array" ref="AT2006">xlookup($E:$E,'CLV2'!$A:$A,'CLV2'!$F:$F)</f>
        <v>3.LEAFY VEGGIES</v>
      </c>
      <c r="AU2006" s="135" t="str">
        <f t="array" ref="AU2006">xlookup($E:$E,'CLV2'!$A:$A,'CLV2'!$G:$G)</f>
        <v>4.Rau Cải</v>
      </c>
      <c r="AV2006" s="142"/>
      <c r="AW2006" s="143"/>
      <c r="AX2006" s="144"/>
    </row>
    <row r="2007" ht="22.5" customHeight="1">
      <c r="A2007" s="113"/>
      <c r="B2007" s="114">
        <v>46237.0</v>
      </c>
      <c r="C2007" s="115" t="s">
        <v>1228</v>
      </c>
      <c r="D2007" s="116" t="str">
        <f>VLOOKUP(C2007,'DS ST'!A:B,2,0)</f>
        <v>VGP</v>
      </c>
      <c r="E2007" s="117">
        <v>11074.0</v>
      </c>
      <c r="F2007" s="115" t="s">
        <v>5318</v>
      </c>
      <c r="G2007" s="115" t="s">
        <v>428</v>
      </c>
      <c r="H2007" s="118">
        <v>20.0</v>
      </c>
      <c r="I2007" s="118">
        <v>10.0</v>
      </c>
      <c r="J2007" s="119">
        <f t="shared" si="4"/>
        <v>10</v>
      </c>
      <c r="K2007" s="115" t="s">
        <v>6352</v>
      </c>
      <c r="L2007" s="121" t="str">
        <f t="shared" si="5"/>
        <v>PT160836811074</v>
      </c>
      <c r="M2007" s="219" t="s">
        <v>6353</v>
      </c>
      <c r="N2007" s="122"/>
      <c r="O2007" s="122"/>
      <c r="P2007" s="119">
        <f t="shared" si="6"/>
        <v>10</v>
      </c>
      <c r="Q2007" s="124"/>
      <c r="R2007" s="124"/>
      <c r="S2007" s="124"/>
      <c r="T2007" s="125"/>
      <c r="U2007" s="126" t="s">
        <v>697</v>
      </c>
      <c r="V2007" s="127" t="s">
        <v>1500</v>
      </c>
      <c r="W2007" s="129" t="str">
        <f t="shared" si="7"/>
        <v/>
      </c>
      <c r="X2007" s="129" t="str">
        <f t="shared" si="73"/>
        <v/>
      </c>
      <c r="Y2007" s="130" t="str">
        <f t="shared" si="126"/>
        <v>Chưa xác định</v>
      </c>
      <c r="Z2007" s="131" t="s">
        <v>3828</v>
      </c>
      <c r="AA2007" s="124"/>
      <c r="AB2007" s="132"/>
      <c r="AC2007" s="133"/>
      <c r="AD2007" s="134"/>
      <c r="AE2007" s="133"/>
      <c r="AF2007" s="135" t="str">
        <f t="array" ref="AF2007">xlookup($E:$E,'CLV2'!$A:$A,'CLV2'!E:E)</f>
        <v>2.VEGETABLES</v>
      </c>
      <c r="AG2007" s="135" t="str">
        <f t="shared" si="10"/>
        <v>Pack</v>
      </c>
      <c r="AH2007" s="136">
        <f t="shared" si="11"/>
        <v>0.5</v>
      </c>
      <c r="AI2007" s="137">
        <f t="array" ref="AI2007">XLOOKUP(E2007,'Đơn giá'!A:A,'Đơn giá'!D:D)</f>
        <v>14000</v>
      </c>
      <c r="AJ2007" s="138">
        <f t="shared" si="12"/>
        <v>140000</v>
      </c>
      <c r="AK2007" s="138">
        <f t="shared" si="13"/>
        <v>0</v>
      </c>
      <c r="AL2007" s="138">
        <f t="shared" si="14"/>
        <v>0</v>
      </c>
      <c r="AM2007" s="138">
        <f t="shared" si="15"/>
        <v>0</v>
      </c>
      <c r="AN2007" s="138">
        <f t="shared" si="16"/>
        <v>140000</v>
      </c>
      <c r="AO2007" s="139" t="str">
        <f t="array" ref="AO2007">XLOOKUP($D:$D,'DS ST'!$J:$J,'DS ST'!K:K)</f>
        <v>SC002203 - Nguyễn Thị Ngọc Bích</v>
      </c>
      <c r="AP2007" s="139" t="str">
        <f t="array" ref="AP2007">XLOOKUP($D:$D,'DS ST'!$J:$J,'DS ST'!L:L)</f>
        <v>Nguyễn Thị Cà</v>
      </c>
      <c r="AQ2007" s="139" t="str">
        <f t="array" ref="AQ2007">XLOOKUP($D:$D,'DS ST'!$J:$J,'DS ST'!M:M)</f>
        <v>HCM 005</v>
      </c>
      <c r="AR2007" s="140"/>
      <c r="AS2007" s="140"/>
      <c r="AT2007" s="135" t="str">
        <f t="array" ref="AT2007">xlookup($E:$E,'CLV2'!$A:$A,'CLV2'!$F:$F)</f>
        <v>3.FRUIT VEGGIES</v>
      </c>
      <c r="AU2007" s="135" t="str">
        <f t="array" ref="AU2007">xlookup($E:$E,'CLV2'!$A:$A,'CLV2'!$G:$G)</f>
        <v>4.Bầu, Bí, Mướp</v>
      </c>
      <c r="AV2007" s="142"/>
      <c r="AW2007" s="143"/>
      <c r="AX2007" s="144"/>
    </row>
    <row r="2008" ht="22.5" customHeight="1">
      <c r="A2008" s="113"/>
      <c r="B2008" s="114">
        <v>46237.0</v>
      </c>
      <c r="C2008" s="115" t="s">
        <v>1228</v>
      </c>
      <c r="D2008" s="116" t="str">
        <f>VLOOKUP(C2008,'DS ST'!A:B,2,0)</f>
        <v>VGP</v>
      </c>
      <c r="E2008" s="117">
        <v>11273.0</v>
      </c>
      <c r="F2008" s="115" t="s">
        <v>1270</v>
      </c>
      <c r="G2008" s="115" t="s">
        <v>275</v>
      </c>
      <c r="H2008" s="118">
        <v>1.0</v>
      </c>
      <c r="I2008" s="118">
        <v>0.0</v>
      </c>
      <c r="J2008" s="119">
        <f t="shared" si="4"/>
        <v>1</v>
      </c>
      <c r="K2008" s="115" t="s">
        <v>6352</v>
      </c>
      <c r="L2008" s="121" t="str">
        <f t="shared" si="5"/>
        <v>PT160836811273</v>
      </c>
      <c r="M2008" s="219" t="s">
        <v>6353</v>
      </c>
      <c r="N2008" s="122"/>
      <c r="O2008" s="122"/>
      <c r="P2008" s="119">
        <f t="shared" si="6"/>
        <v>1</v>
      </c>
      <c r="Q2008" s="124"/>
      <c r="R2008" s="124"/>
      <c r="S2008" s="124"/>
      <c r="T2008" s="125"/>
      <c r="U2008" s="126" t="s">
        <v>697</v>
      </c>
      <c r="V2008" s="127" t="s">
        <v>1500</v>
      </c>
      <c r="W2008" s="129" t="str">
        <f t="shared" si="7"/>
        <v/>
      </c>
      <c r="X2008" s="129" t="str">
        <f t="shared" si="73"/>
        <v/>
      </c>
      <c r="Y2008" s="130" t="str">
        <f t="shared" si="126"/>
        <v>Chưa xác định</v>
      </c>
      <c r="Z2008" s="131" t="s">
        <v>3828</v>
      </c>
      <c r="AA2008" s="124"/>
      <c r="AB2008" s="132"/>
      <c r="AC2008" s="133"/>
      <c r="AD2008" s="134"/>
      <c r="AE2008" s="133"/>
      <c r="AF2008" s="135" t="str">
        <f t="array" ref="AF2008">xlookup($E:$E,'CLV2'!$A:$A,'CLV2'!E:E)</f>
        <v>2.VEGETABLES</v>
      </c>
      <c r="AG2008" s="135" t="str">
        <f t="shared" si="10"/>
        <v>Pack</v>
      </c>
      <c r="AH2008" s="136">
        <f t="shared" si="11"/>
        <v>1</v>
      </c>
      <c r="AI2008" s="137">
        <f t="array" ref="AI2008">XLOOKUP(E2008,'Đơn giá'!A:A,'Đơn giá'!D:D)</f>
        <v>16000</v>
      </c>
      <c r="AJ2008" s="138">
        <f t="shared" si="12"/>
        <v>16000</v>
      </c>
      <c r="AK2008" s="138">
        <f t="shared" si="13"/>
        <v>0</v>
      </c>
      <c r="AL2008" s="138">
        <f t="shared" si="14"/>
        <v>0</v>
      </c>
      <c r="AM2008" s="138">
        <f t="shared" si="15"/>
        <v>0</v>
      </c>
      <c r="AN2008" s="138">
        <f t="shared" si="16"/>
        <v>16000</v>
      </c>
      <c r="AO2008" s="139" t="str">
        <f t="array" ref="AO2008">XLOOKUP($D:$D,'DS ST'!$J:$J,'DS ST'!K:K)</f>
        <v>SC002203 - Nguyễn Thị Ngọc Bích</v>
      </c>
      <c r="AP2008" s="139" t="str">
        <f t="array" ref="AP2008">XLOOKUP($D:$D,'DS ST'!$J:$J,'DS ST'!L:L)</f>
        <v>Nguyễn Thị Cà</v>
      </c>
      <c r="AQ2008" s="139" t="str">
        <f t="array" ref="AQ2008">XLOOKUP($D:$D,'DS ST'!$J:$J,'DS ST'!M:M)</f>
        <v>HCM 005</v>
      </c>
      <c r="AR2008" s="140"/>
      <c r="AS2008" s="140"/>
      <c r="AT2008" s="135" t="str">
        <f t="array" ref="AT2008">xlookup($E:$E,'CLV2'!$A:$A,'CLV2'!$F:$F)</f>
        <v>3.ROOT VEGGIES</v>
      </c>
      <c r="AU2008" s="135" t="str">
        <f t="array" ref="AU2008">xlookup($E:$E,'CLV2'!$A:$A,'CLV2'!$G:$G)</f>
        <v>4.Cà Rốt</v>
      </c>
      <c r="AV2008" s="142"/>
      <c r="AW2008" s="143"/>
      <c r="AX2008" s="144"/>
    </row>
    <row r="2009" ht="22.5" customHeight="1">
      <c r="A2009" s="113"/>
      <c r="B2009" s="114">
        <v>46237.0</v>
      </c>
      <c r="C2009" s="115" t="s">
        <v>1228</v>
      </c>
      <c r="D2009" s="116" t="str">
        <f>VLOOKUP(C2009,'DS ST'!A:B,2,0)</f>
        <v>VGP</v>
      </c>
      <c r="E2009" s="117">
        <v>11277.0</v>
      </c>
      <c r="F2009" s="115" t="s">
        <v>1274</v>
      </c>
      <c r="G2009" s="115" t="s">
        <v>56</v>
      </c>
      <c r="H2009" s="118">
        <v>2.0</v>
      </c>
      <c r="I2009" s="118">
        <v>0.0</v>
      </c>
      <c r="J2009" s="119">
        <f t="shared" si="4"/>
        <v>2</v>
      </c>
      <c r="K2009" s="115" t="s">
        <v>6352</v>
      </c>
      <c r="L2009" s="121" t="str">
        <f t="shared" si="5"/>
        <v>PT160836811277</v>
      </c>
      <c r="M2009" s="219" t="s">
        <v>6353</v>
      </c>
      <c r="N2009" s="122"/>
      <c r="O2009" s="122"/>
      <c r="P2009" s="119">
        <f t="shared" si="6"/>
        <v>2</v>
      </c>
      <c r="Q2009" s="124"/>
      <c r="R2009" s="124"/>
      <c r="S2009" s="124"/>
      <c r="T2009" s="125"/>
      <c r="U2009" s="126" t="s">
        <v>697</v>
      </c>
      <c r="V2009" s="127" t="s">
        <v>1500</v>
      </c>
      <c r="W2009" s="129" t="str">
        <f t="shared" si="7"/>
        <v/>
      </c>
      <c r="X2009" s="129" t="str">
        <f t="shared" si="73"/>
        <v/>
      </c>
      <c r="Y2009" s="130" t="str">
        <f t="shared" si="126"/>
        <v>Chưa xác định</v>
      </c>
      <c r="Z2009" s="131" t="s">
        <v>3828</v>
      </c>
      <c r="AA2009" s="124"/>
      <c r="AB2009" s="132"/>
      <c r="AC2009" s="133"/>
      <c r="AD2009" s="134"/>
      <c r="AE2009" s="133"/>
      <c r="AF2009" s="135" t="str">
        <f t="array" ref="AF2009">xlookup($E:$E,'CLV2'!$A:$A,'CLV2'!E:E)</f>
        <v>2.VEGETABLES</v>
      </c>
      <c r="AG2009" s="135" t="str">
        <f t="shared" si="10"/>
        <v>Pack</v>
      </c>
      <c r="AH2009" s="136">
        <f t="shared" si="11"/>
        <v>1</v>
      </c>
      <c r="AI2009" s="137">
        <f t="array" ref="AI2009">XLOOKUP(E2009,'Đơn giá'!A:A,'Đơn giá'!D:D)</f>
        <v>14000</v>
      </c>
      <c r="AJ2009" s="138">
        <f t="shared" si="12"/>
        <v>28000</v>
      </c>
      <c r="AK2009" s="138">
        <f t="shared" si="13"/>
        <v>0</v>
      </c>
      <c r="AL2009" s="138">
        <f t="shared" si="14"/>
        <v>0</v>
      </c>
      <c r="AM2009" s="138">
        <f t="shared" si="15"/>
        <v>0</v>
      </c>
      <c r="AN2009" s="138">
        <f t="shared" si="16"/>
        <v>28000</v>
      </c>
      <c r="AO2009" s="139" t="str">
        <f t="array" ref="AO2009">XLOOKUP($D:$D,'DS ST'!$J:$J,'DS ST'!K:K)</f>
        <v>SC002203 - Nguyễn Thị Ngọc Bích</v>
      </c>
      <c r="AP2009" s="139" t="str">
        <f t="array" ref="AP2009">XLOOKUP($D:$D,'DS ST'!$J:$J,'DS ST'!L:L)</f>
        <v>Nguyễn Thị Cà</v>
      </c>
      <c r="AQ2009" s="139" t="str">
        <f t="array" ref="AQ2009">XLOOKUP($D:$D,'DS ST'!$J:$J,'DS ST'!M:M)</f>
        <v>HCM 005</v>
      </c>
      <c r="AR2009" s="140"/>
      <c r="AS2009" s="140"/>
      <c r="AT2009" s="135" t="str">
        <f t="array" ref="AT2009">xlookup($E:$E,'CLV2'!$A:$A,'CLV2'!$F:$F)</f>
        <v>3.LETTUCE, SNACKABLES</v>
      </c>
      <c r="AU2009" s="135" t="str">
        <f t="array" ref="AU2009">xlookup($E:$E,'CLV2'!$A:$A,'CLV2'!$G:$G)</f>
        <v>4.Cà Chua, Dưa Leo, Ớt Ngọt</v>
      </c>
      <c r="AV2009" s="142"/>
      <c r="AW2009" s="143"/>
      <c r="AX2009" s="144"/>
    </row>
    <row r="2010" ht="22.5" customHeight="1">
      <c r="A2010" s="113"/>
      <c r="B2010" s="114">
        <v>46237.0</v>
      </c>
      <c r="C2010" s="115" t="s">
        <v>1228</v>
      </c>
      <c r="D2010" s="116" t="str">
        <f>VLOOKUP(C2010,'DS ST'!A:B,2,0)</f>
        <v>VGP</v>
      </c>
      <c r="E2010" s="117">
        <v>11419.0</v>
      </c>
      <c r="F2010" s="115" t="s">
        <v>1306</v>
      </c>
      <c r="G2010" s="115" t="s">
        <v>311</v>
      </c>
      <c r="H2010" s="118">
        <v>1.0</v>
      </c>
      <c r="I2010" s="118">
        <v>0.0</v>
      </c>
      <c r="J2010" s="119">
        <f t="shared" si="4"/>
        <v>1</v>
      </c>
      <c r="K2010" s="115" t="s">
        <v>6352</v>
      </c>
      <c r="L2010" s="121" t="str">
        <f t="shared" si="5"/>
        <v>PT160836811419</v>
      </c>
      <c r="M2010" s="219" t="s">
        <v>6353</v>
      </c>
      <c r="N2010" s="122"/>
      <c r="O2010" s="122"/>
      <c r="P2010" s="119">
        <f t="shared" si="6"/>
        <v>1</v>
      </c>
      <c r="Q2010" s="124"/>
      <c r="R2010" s="124"/>
      <c r="S2010" s="124"/>
      <c r="T2010" s="125"/>
      <c r="U2010" s="126" t="s">
        <v>697</v>
      </c>
      <c r="V2010" s="127" t="s">
        <v>1500</v>
      </c>
      <c r="W2010" s="129" t="str">
        <f t="shared" si="7"/>
        <v/>
      </c>
      <c r="X2010" s="129" t="str">
        <f t="shared" si="73"/>
        <v/>
      </c>
      <c r="Y2010" s="130" t="str">
        <f t="shared" si="126"/>
        <v>Chưa xác định</v>
      </c>
      <c r="Z2010" s="131" t="s">
        <v>3828</v>
      </c>
      <c r="AA2010" s="124"/>
      <c r="AB2010" s="132"/>
      <c r="AC2010" s="133"/>
      <c r="AD2010" s="134"/>
      <c r="AE2010" s="133"/>
      <c r="AF2010" s="135" t="str">
        <f t="array" ref="AF2010">xlookup($E:$E,'CLV2'!$A:$A,'CLV2'!E:E)</f>
        <v>2.VEGETABLES</v>
      </c>
      <c r="AG2010" s="135" t="str">
        <f t="shared" si="10"/>
        <v>Pack</v>
      </c>
      <c r="AH2010" s="136">
        <f t="shared" si="11"/>
        <v>1</v>
      </c>
      <c r="AI2010" s="137">
        <f t="array" ref="AI2010">XLOOKUP(E2010,'Đơn giá'!A:A,'Đơn giá'!D:D)</f>
        <v>21965</v>
      </c>
      <c r="AJ2010" s="138">
        <f t="shared" si="12"/>
        <v>21965</v>
      </c>
      <c r="AK2010" s="138">
        <f t="shared" si="13"/>
        <v>0</v>
      </c>
      <c r="AL2010" s="138">
        <f t="shared" si="14"/>
        <v>0</v>
      </c>
      <c r="AM2010" s="138">
        <f t="shared" si="15"/>
        <v>0</v>
      </c>
      <c r="AN2010" s="138">
        <f t="shared" si="16"/>
        <v>21965</v>
      </c>
      <c r="AO2010" s="139" t="str">
        <f t="array" ref="AO2010">XLOOKUP($D:$D,'DS ST'!$J:$J,'DS ST'!K:K)</f>
        <v>SC002203 - Nguyễn Thị Ngọc Bích</v>
      </c>
      <c r="AP2010" s="139" t="str">
        <f t="array" ref="AP2010">XLOOKUP($D:$D,'DS ST'!$J:$J,'DS ST'!L:L)</f>
        <v>Nguyễn Thị Cà</v>
      </c>
      <c r="AQ2010" s="139" t="str">
        <f t="array" ref="AQ2010">XLOOKUP($D:$D,'DS ST'!$J:$J,'DS ST'!M:M)</f>
        <v>HCM 005</v>
      </c>
      <c r="AR2010" s="140"/>
      <c r="AS2010" s="140"/>
      <c r="AT2010" s="135" t="str">
        <f t="array" ref="AT2010">xlookup($E:$E,'CLV2'!$A:$A,'CLV2'!$F:$F)</f>
        <v>3.ROOT VEGGIES</v>
      </c>
      <c r="AU2010" s="135" t="str">
        <f t="array" ref="AU2010">xlookup($E:$E,'CLV2'!$A:$A,'CLV2'!$G:$G)</f>
        <v>4.Khoai Lang</v>
      </c>
      <c r="AV2010" s="142"/>
      <c r="AW2010" s="143"/>
      <c r="AX2010" s="144"/>
    </row>
    <row r="2011" ht="22.5" customHeight="1">
      <c r="A2011" s="113"/>
      <c r="B2011" s="114">
        <v>46237.0</v>
      </c>
      <c r="C2011" s="115" t="s">
        <v>1228</v>
      </c>
      <c r="D2011" s="116" t="str">
        <f>VLOOKUP(C2011,'DS ST'!A:B,2,0)</f>
        <v>VGP</v>
      </c>
      <c r="E2011" s="117">
        <v>11650.0</v>
      </c>
      <c r="F2011" s="115" t="s">
        <v>2532</v>
      </c>
      <c r="G2011" s="115" t="s">
        <v>29</v>
      </c>
      <c r="H2011" s="118">
        <v>1.0</v>
      </c>
      <c r="I2011" s="118">
        <v>0.0</v>
      </c>
      <c r="J2011" s="119">
        <f t="shared" si="4"/>
        <v>1</v>
      </c>
      <c r="K2011" s="115" t="s">
        <v>6352</v>
      </c>
      <c r="L2011" s="121" t="str">
        <f t="shared" si="5"/>
        <v>PT160836811650</v>
      </c>
      <c r="M2011" s="219" t="s">
        <v>6353</v>
      </c>
      <c r="N2011" s="122"/>
      <c r="O2011" s="122"/>
      <c r="P2011" s="119">
        <f t="shared" si="6"/>
        <v>1</v>
      </c>
      <c r="Q2011" s="124"/>
      <c r="R2011" s="124"/>
      <c r="S2011" s="124"/>
      <c r="T2011" s="125"/>
      <c r="U2011" s="126" t="s">
        <v>697</v>
      </c>
      <c r="V2011" s="127" t="s">
        <v>1500</v>
      </c>
      <c r="W2011" s="129" t="str">
        <f t="shared" si="7"/>
        <v/>
      </c>
      <c r="X2011" s="129" t="str">
        <f t="shared" si="73"/>
        <v/>
      </c>
      <c r="Y2011" s="130" t="str">
        <f t="shared" si="126"/>
        <v>Chưa xác định</v>
      </c>
      <c r="Z2011" s="131" t="s">
        <v>3828</v>
      </c>
      <c r="AA2011" s="124"/>
      <c r="AB2011" s="132"/>
      <c r="AC2011" s="133"/>
      <c r="AD2011" s="134"/>
      <c r="AE2011" s="133"/>
      <c r="AF2011" s="135" t="str">
        <f t="array" ref="AF2011">xlookup($E:$E,'CLV2'!$A:$A,'CLV2'!E:E)</f>
        <v>2.VEGETABLES</v>
      </c>
      <c r="AG2011" s="135" t="str">
        <f t="shared" si="10"/>
        <v>Pack</v>
      </c>
      <c r="AH2011" s="136">
        <f t="shared" si="11"/>
        <v>1</v>
      </c>
      <c r="AI2011" s="137">
        <f t="array" ref="AI2011">XLOOKUP(E2011,'Đơn giá'!A:A,'Đơn giá'!D:D)</f>
        <v>19500</v>
      </c>
      <c r="AJ2011" s="138">
        <f t="shared" si="12"/>
        <v>19500</v>
      </c>
      <c r="AK2011" s="138">
        <f t="shared" si="13"/>
        <v>0</v>
      </c>
      <c r="AL2011" s="138">
        <f t="shared" si="14"/>
        <v>0</v>
      </c>
      <c r="AM2011" s="138">
        <f t="shared" si="15"/>
        <v>0</v>
      </c>
      <c r="AN2011" s="138">
        <f t="shared" si="16"/>
        <v>19500</v>
      </c>
      <c r="AO2011" s="139" t="str">
        <f t="array" ref="AO2011">XLOOKUP($D:$D,'DS ST'!$J:$J,'DS ST'!K:K)</f>
        <v>SC002203 - Nguyễn Thị Ngọc Bích</v>
      </c>
      <c r="AP2011" s="139" t="str">
        <f t="array" ref="AP2011">XLOOKUP($D:$D,'DS ST'!$J:$J,'DS ST'!L:L)</f>
        <v>Nguyễn Thị Cà</v>
      </c>
      <c r="AQ2011" s="139" t="str">
        <f t="array" ref="AQ2011">XLOOKUP($D:$D,'DS ST'!$J:$J,'DS ST'!M:M)</f>
        <v>HCM 005</v>
      </c>
      <c r="AR2011" s="140"/>
      <c r="AS2011" s="140"/>
      <c r="AT2011" s="135" t="str">
        <f t="array" ref="AT2011">xlookup($E:$E,'CLV2'!$A:$A,'CLV2'!$F:$F)</f>
        <v>3.LEAFY VEGGIES</v>
      </c>
      <c r="AU2011" s="135" t="str">
        <f t="array" ref="AU2011">xlookup($E:$E,'CLV2'!$A:$A,'CLV2'!$G:$G)</f>
        <v>4.Rau Cải</v>
      </c>
      <c r="AV2011" s="142"/>
      <c r="AW2011" s="143"/>
      <c r="AX2011" s="144"/>
    </row>
    <row r="2012" ht="22.5" customHeight="1">
      <c r="A2012" s="113"/>
      <c r="B2012" s="114">
        <v>46237.0</v>
      </c>
      <c r="C2012" s="115" t="s">
        <v>1228</v>
      </c>
      <c r="D2012" s="116" t="str">
        <f>VLOOKUP(C2012,'DS ST'!A:B,2,0)</f>
        <v>VGP</v>
      </c>
      <c r="E2012" s="117">
        <v>11694.0</v>
      </c>
      <c r="F2012" s="115" t="s">
        <v>2642</v>
      </c>
      <c r="G2012" s="115" t="s">
        <v>116</v>
      </c>
      <c r="H2012" s="118">
        <v>5.0</v>
      </c>
      <c r="I2012" s="118">
        <v>0.0</v>
      </c>
      <c r="J2012" s="119">
        <f t="shared" si="4"/>
        <v>5</v>
      </c>
      <c r="K2012" s="115" t="s">
        <v>6352</v>
      </c>
      <c r="L2012" s="121" t="str">
        <f t="shared" si="5"/>
        <v>PT160836811694</v>
      </c>
      <c r="M2012" s="219" t="s">
        <v>6353</v>
      </c>
      <c r="N2012" s="122"/>
      <c r="O2012" s="122"/>
      <c r="P2012" s="119">
        <f t="shared" si="6"/>
        <v>5</v>
      </c>
      <c r="Q2012" s="124"/>
      <c r="R2012" s="124"/>
      <c r="S2012" s="124"/>
      <c r="T2012" s="125"/>
      <c r="U2012" s="126" t="s">
        <v>697</v>
      </c>
      <c r="V2012" s="127" t="s">
        <v>1500</v>
      </c>
      <c r="W2012" s="129" t="str">
        <f t="shared" si="7"/>
        <v/>
      </c>
      <c r="X2012" s="129" t="str">
        <f t="shared" si="73"/>
        <v/>
      </c>
      <c r="Y2012" s="130" t="str">
        <f t="shared" si="126"/>
        <v>Chưa xác định</v>
      </c>
      <c r="Z2012" s="131" t="s">
        <v>3828</v>
      </c>
      <c r="AA2012" s="124"/>
      <c r="AB2012" s="132"/>
      <c r="AC2012" s="133"/>
      <c r="AD2012" s="134"/>
      <c r="AE2012" s="133"/>
      <c r="AF2012" s="135" t="str">
        <f t="array" ref="AF2012">xlookup($E:$E,'CLV2'!$A:$A,'CLV2'!E:E)</f>
        <v>2.VEGETABLES</v>
      </c>
      <c r="AG2012" s="135" t="str">
        <f t="shared" si="10"/>
        <v>Pack</v>
      </c>
      <c r="AH2012" s="136">
        <f t="shared" si="11"/>
        <v>1</v>
      </c>
      <c r="AI2012" s="137">
        <f t="array" ref="AI2012">XLOOKUP(E2012,'Đơn giá'!A:A,'Đơn giá'!D:D)</f>
        <v>11971</v>
      </c>
      <c r="AJ2012" s="138">
        <f t="shared" si="12"/>
        <v>59855</v>
      </c>
      <c r="AK2012" s="138">
        <f t="shared" si="13"/>
        <v>0</v>
      </c>
      <c r="AL2012" s="138">
        <f t="shared" si="14"/>
        <v>0</v>
      </c>
      <c r="AM2012" s="138">
        <f t="shared" si="15"/>
        <v>0</v>
      </c>
      <c r="AN2012" s="138">
        <f t="shared" si="16"/>
        <v>59855</v>
      </c>
      <c r="AO2012" s="139" t="str">
        <f t="array" ref="AO2012">XLOOKUP($D:$D,'DS ST'!$J:$J,'DS ST'!K:K)</f>
        <v>SC002203 - Nguyễn Thị Ngọc Bích</v>
      </c>
      <c r="AP2012" s="139" t="str">
        <f t="array" ref="AP2012">XLOOKUP($D:$D,'DS ST'!$J:$J,'DS ST'!L:L)</f>
        <v>Nguyễn Thị Cà</v>
      </c>
      <c r="AQ2012" s="139" t="str">
        <f t="array" ref="AQ2012">XLOOKUP($D:$D,'DS ST'!$J:$J,'DS ST'!M:M)</f>
        <v>HCM 005</v>
      </c>
      <c r="AR2012" s="140"/>
      <c r="AS2012" s="140"/>
      <c r="AT2012" s="135" t="str">
        <f t="array" ref="AT2012">xlookup($E:$E,'CLV2'!$A:$A,'CLV2'!$F:$F)</f>
        <v>3.FRUIT VEGGIES</v>
      </c>
      <c r="AU2012" s="135" t="str">
        <f t="array" ref="AU2012">xlookup($E:$E,'CLV2'!$A:$A,'CLV2'!$G:$G)</f>
        <v>4.Bầu, Bí, Mướp</v>
      </c>
      <c r="AV2012" s="142"/>
      <c r="AW2012" s="143"/>
      <c r="AX2012" s="144"/>
    </row>
    <row r="2013" ht="22.5" customHeight="1">
      <c r="A2013" s="113"/>
      <c r="B2013" s="114">
        <v>46237.0</v>
      </c>
      <c r="C2013" s="115" t="s">
        <v>1228</v>
      </c>
      <c r="D2013" s="116" t="str">
        <f>VLOOKUP(C2013,'DS ST'!A:B,2,0)</f>
        <v>VGP</v>
      </c>
      <c r="E2013" s="117">
        <v>8.936114400103E12</v>
      </c>
      <c r="F2013" s="115" t="s">
        <v>1369</v>
      </c>
      <c r="G2013" s="115" t="s">
        <v>29</v>
      </c>
      <c r="H2013" s="118">
        <v>1.0</v>
      </c>
      <c r="I2013" s="118">
        <v>0.0</v>
      </c>
      <c r="J2013" s="119">
        <f t="shared" si="4"/>
        <v>1</v>
      </c>
      <c r="K2013" s="115" t="s">
        <v>6352</v>
      </c>
      <c r="L2013" s="121" t="str">
        <f t="shared" si="5"/>
        <v>PT16083688936114400103</v>
      </c>
      <c r="M2013" s="219" t="s">
        <v>6353</v>
      </c>
      <c r="N2013" s="122"/>
      <c r="O2013" s="122"/>
      <c r="P2013" s="119">
        <f t="shared" si="6"/>
        <v>1</v>
      </c>
      <c r="Q2013" s="124"/>
      <c r="R2013" s="124"/>
      <c r="S2013" s="124"/>
      <c r="T2013" s="125"/>
      <c r="U2013" s="126" t="s">
        <v>697</v>
      </c>
      <c r="V2013" s="127" t="s">
        <v>1500</v>
      </c>
      <c r="W2013" s="129" t="str">
        <f t="shared" si="7"/>
        <v/>
      </c>
      <c r="X2013" s="129" t="str">
        <f t="shared" si="73"/>
        <v/>
      </c>
      <c r="Y2013" s="130" t="str">
        <f t="shared" si="126"/>
        <v>Chưa xác định</v>
      </c>
      <c r="Z2013" s="131" t="s">
        <v>3828</v>
      </c>
      <c r="AA2013" s="124"/>
      <c r="AB2013" s="132"/>
      <c r="AC2013" s="133"/>
      <c r="AD2013" s="134"/>
      <c r="AE2013" s="133"/>
      <c r="AF2013" s="135" t="str">
        <f t="array" ref="AF2013">xlookup($E:$E,'CLV2'!$A:$A,'CLV2'!E:E)</f>
        <v>2.VEGETABLES</v>
      </c>
      <c r="AG2013" s="135" t="str">
        <f t="shared" si="10"/>
        <v>Pack</v>
      </c>
      <c r="AH2013" s="136">
        <f t="shared" si="11"/>
        <v>1</v>
      </c>
      <c r="AI2013" s="137">
        <f t="array" ref="AI2013">XLOOKUP(E2013,'Đơn giá'!A:A,'Đơn giá'!D:D)</f>
        <v>18900</v>
      </c>
      <c r="AJ2013" s="138">
        <f t="shared" si="12"/>
        <v>18900</v>
      </c>
      <c r="AK2013" s="138">
        <f t="shared" si="13"/>
        <v>0</v>
      </c>
      <c r="AL2013" s="138">
        <f t="shared" si="14"/>
        <v>0</v>
      </c>
      <c r="AM2013" s="138">
        <f t="shared" si="15"/>
        <v>0</v>
      </c>
      <c r="AN2013" s="138">
        <f t="shared" si="16"/>
        <v>18900</v>
      </c>
      <c r="AO2013" s="139" t="str">
        <f t="array" ref="AO2013">XLOOKUP($D:$D,'DS ST'!$J:$J,'DS ST'!K:K)</f>
        <v>SC002203 - Nguyễn Thị Ngọc Bích</v>
      </c>
      <c r="AP2013" s="139" t="str">
        <f t="array" ref="AP2013">XLOOKUP($D:$D,'DS ST'!$J:$J,'DS ST'!L:L)</f>
        <v>Nguyễn Thị Cà</v>
      </c>
      <c r="AQ2013" s="139" t="str">
        <f t="array" ref="AQ2013">XLOOKUP($D:$D,'DS ST'!$J:$J,'DS ST'!M:M)</f>
        <v>HCM 005</v>
      </c>
      <c r="AR2013" s="140"/>
      <c r="AS2013" s="140"/>
      <c r="AT2013" s="135" t="str">
        <f t="array" ref="AT2013">xlookup($E:$E,'CLV2'!$A:$A,'CLV2'!$F:$F)</f>
        <v>3.LEAFY VEGGIES</v>
      </c>
      <c r="AU2013" s="135" t="str">
        <f t="array" ref="AU2013">xlookup($E:$E,'CLV2'!$A:$A,'CLV2'!$G:$G)</f>
        <v>4.Rau Cải</v>
      </c>
      <c r="AV2013" s="142"/>
      <c r="AW2013" s="143"/>
      <c r="AX2013" s="144"/>
    </row>
    <row r="2014" ht="22.5" customHeight="1">
      <c r="A2014" s="113"/>
      <c r="B2014" s="114">
        <v>46237.0</v>
      </c>
      <c r="C2014" s="115" t="s">
        <v>1228</v>
      </c>
      <c r="D2014" s="116" t="str">
        <f>VLOOKUP(C2014,'DS ST'!A:B,2,0)</f>
        <v>VGP</v>
      </c>
      <c r="E2014" s="117">
        <v>8.936127491181E12</v>
      </c>
      <c r="F2014" s="115" t="s">
        <v>1393</v>
      </c>
      <c r="G2014" s="115" t="s">
        <v>29</v>
      </c>
      <c r="H2014" s="118">
        <v>9.0</v>
      </c>
      <c r="I2014" s="118">
        <v>5.0</v>
      </c>
      <c r="J2014" s="119">
        <f t="shared" si="4"/>
        <v>4</v>
      </c>
      <c r="K2014" s="115" t="s">
        <v>6352</v>
      </c>
      <c r="L2014" s="121" t="str">
        <f t="shared" si="5"/>
        <v>PT16083688936127491181</v>
      </c>
      <c r="M2014" s="219" t="s">
        <v>6353</v>
      </c>
      <c r="N2014" s="122"/>
      <c r="O2014" s="122"/>
      <c r="P2014" s="119">
        <f t="shared" si="6"/>
        <v>4</v>
      </c>
      <c r="Q2014" s="124"/>
      <c r="R2014" s="124"/>
      <c r="S2014" s="124"/>
      <c r="T2014" s="125"/>
      <c r="U2014" s="126" t="s">
        <v>697</v>
      </c>
      <c r="V2014" s="127" t="s">
        <v>1500</v>
      </c>
      <c r="W2014" s="129" t="str">
        <f t="shared" si="7"/>
        <v/>
      </c>
      <c r="X2014" s="129" t="str">
        <f t="shared" si="73"/>
        <v/>
      </c>
      <c r="Y2014" s="130" t="str">
        <f t="shared" si="126"/>
        <v>Chưa xác định</v>
      </c>
      <c r="Z2014" s="131" t="s">
        <v>3828</v>
      </c>
      <c r="AA2014" s="124"/>
      <c r="AB2014" s="132"/>
      <c r="AC2014" s="133"/>
      <c r="AD2014" s="134"/>
      <c r="AE2014" s="133"/>
      <c r="AF2014" s="135" t="str">
        <f t="array" ref="AF2014">xlookup($E:$E,'CLV2'!$A:$A,'CLV2'!E:E)</f>
        <v>2.VEGETABLES</v>
      </c>
      <c r="AG2014" s="135" t="str">
        <f t="shared" si="10"/>
        <v>Pack</v>
      </c>
      <c r="AH2014" s="136">
        <f t="shared" si="11"/>
        <v>0.4444444444</v>
      </c>
      <c r="AI2014" s="137">
        <f t="array" ref="AI2014">XLOOKUP(E2014,'Đơn giá'!A:A,'Đơn giá'!D:D)</f>
        <v>11750</v>
      </c>
      <c r="AJ2014" s="138">
        <f t="shared" si="12"/>
        <v>47000</v>
      </c>
      <c r="AK2014" s="138">
        <f t="shared" si="13"/>
        <v>0</v>
      </c>
      <c r="AL2014" s="138">
        <f t="shared" si="14"/>
        <v>0</v>
      </c>
      <c r="AM2014" s="138">
        <f t="shared" si="15"/>
        <v>0</v>
      </c>
      <c r="AN2014" s="138">
        <f t="shared" si="16"/>
        <v>47000</v>
      </c>
      <c r="AO2014" s="139" t="str">
        <f t="array" ref="AO2014">XLOOKUP($D:$D,'DS ST'!$J:$J,'DS ST'!K:K)</f>
        <v>SC002203 - Nguyễn Thị Ngọc Bích</v>
      </c>
      <c r="AP2014" s="139" t="str">
        <f t="array" ref="AP2014">XLOOKUP($D:$D,'DS ST'!$J:$J,'DS ST'!L:L)</f>
        <v>Nguyễn Thị Cà</v>
      </c>
      <c r="AQ2014" s="139" t="str">
        <f t="array" ref="AQ2014">XLOOKUP($D:$D,'DS ST'!$J:$J,'DS ST'!M:M)</f>
        <v>HCM 005</v>
      </c>
      <c r="AR2014" s="140"/>
      <c r="AS2014" s="140"/>
      <c r="AT2014" s="135" t="str">
        <f t="array" ref="AT2014">xlookup($E:$E,'CLV2'!$A:$A,'CLV2'!$F:$F)</f>
        <v>3.LEAFY VEGGIES</v>
      </c>
      <c r="AU2014" s="135" t="str">
        <f t="array" ref="AU2014">xlookup($E:$E,'CLV2'!$A:$A,'CLV2'!$G:$G)</f>
        <v>4.Rau Cải</v>
      </c>
      <c r="AV2014" s="142"/>
      <c r="AW2014" s="143"/>
      <c r="AX2014" s="144"/>
    </row>
    <row r="2015" ht="22.5" customHeight="1">
      <c r="A2015" s="113"/>
      <c r="B2015" s="114">
        <v>46237.0</v>
      </c>
      <c r="C2015" s="115" t="s">
        <v>1228</v>
      </c>
      <c r="D2015" s="116" t="str">
        <f>VLOOKUP(C2015,'DS ST'!A:B,2,0)</f>
        <v>VGP</v>
      </c>
      <c r="E2015" s="117">
        <v>8.936210960983E12</v>
      </c>
      <c r="F2015" s="115" t="s">
        <v>4029</v>
      </c>
      <c r="G2015" s="115" t="s">
        <v>836</v>
      </c>
      <c r="H2015" s="118">
        <v>1.0</v>
      </c>
      <c r="I2015" s="118">
        <v>0.0</v>
      </c>
      <c r="J2015" s="119">
        <f t="shared" si="4"/>
        <v>1</v>
      </c>
      <c r="K2015" s="115" t="s">
        <v>6352</v>
      </c>
      <c r="L2015" s="121" t="str">
        <f t="shared" si="5"/>
        <v>PT16083688936210960983</v>
      </c>
      <c r="M2015" s="219" t="s">
        <v>6353</v>
      </c>
      <c r="N2015" s="122"/>
      <c r="O2015" s="122"/>
      <c r="P2015" s="119">
        <f t="shared" si="6"/>
        <v>1</v>
      </c>
      <c r="Q2015" s="124"/>
      <c r="R2015" s="124"/>
      <c r="S2015" s="124"/>
      <c r="T2015" s="125"/>
      <c r="U2015" s="126" t="s">
        <v>697</v>
      </c>
      <c r="V2015" s="127" t="s">
        <v>1500</v>
      </c>
      <c r="W2015" s="129" t="str">
        <f t="shared" si="7"/>
        <v/>
      </c>
      <c r="X2015" s="129" t="str">
        <f t="shared" si="73"/>
        <v/>
      </c>
      <c r="Y2015" s="130" t="str">
        <f t="shared" si="126"/>
        <v>Chưa xác định</v>
      </c>
      <c r="Z2015" s="131" t="s">
        <v>3828</v>
      </c>
      <c r="AA2015" s="124"/>
      <c r="AB2015" s="132"/>
      <c r="AC2015" s="133"/>
      <c r="AD2015" s="134"/>
      <c r="AE2015" s="133"/>
      <c r="AF2015" s="135" t="str">
        <f t="array" ref="AF2015">xlookup($E:$E,'CLV2'!$A:$A,'CLV2'!E:E)</f>
        <v>2.VEGETABLES</v>
      </c>
      <c r="AG2015" s="135" t="str">
        <f t="shared" si="10"/>
        <v>Pack</v>
      </c>
      <c r="AH2015" s="136">
        <f t="shared" si="11"/>
        <v>1</v>
      </c>
      <c r="AI2015" s="137">
        <f t="array" ref="AI2015">XLOOKUP(E2015,'Đơn giá'!A:A,'Đơn giá'!D:D)</f>
        <v>20700</v>
      </c>
      <c r="AJ2015" s="138">
        <f t="shared" si="12"/>
        <v>20700</v>
      </c>
      <c r="AK2015" s="138">
        <f t="shared" si="13"/>
        <v>0</v>
      </c>
      <c r="AL2015" s="138">
        <f t="shared" si="14"/>
        <v>0</v>
      </c>
      <c r="AM2015" s="138">
        <f t="shared" si="15"/>
        <v>0</v>
      </c>
      <c r="AN2015" s="138">
        <f t="shared" si="16"/>
        <v>20700</v>
      </c>
      <c r="AO2015" s="139" t="str">
        <f t="array" ref="AO2015">XLOOKUP($D:$D,'DS ST'!$J:$J,'DS ST'!K:K)</f>
        <v>SC002203 - Nguyễn Thị Ngọc Bích</v>
      </c>
      <c r="AP2015" s="139" t="str">
        <f t="array" ref="AP2015">XLOOKUP($D:$D,'DS ST'!$J:$J,'DS ST'!L:L)</f>
        <v>Nguyễn Thị Cà</v>
      </c>
      <c r="AQ2015" s="139" t="str">
        <f t="array" ref="AQ2015">XLOOKUP($D:$D,'DS ST'!$J:$J,'DS ST'!M:M)</f>
        <v>HCM 005</v>
      </c>
      <c r="AR2015" s="140"/>
      <c r="AS2015" s="140"/>
      <c r="AT2015" s="135" t="str">
        <f t="array" ref="AT2015">xlookup($E:$E,'CLV2'!$A:$A,'CLV2'!$F:$F)</f>
        <v>3.MUSHROOM</v>
      </c>
      <c r="AU2015" s="135" t="str">
        <f t="array" ref="AU2015">xlookup($E:$E,'CLV2'!$A:$A,'CLV2'!$G:$G)</f>
        <v>4.Nấm Hỗn Hợp</v>
      </c>
      <c r="AV2015" s="142"/>
      <c r="AW2015" s="143"/>
      <c r="AX2015" s="144"/>
    </row>
    <row r="2016" ht="22.5" customHeight="1">
      <c r="A2016" s="113"/>
      <c r="B2016" s="114">
        <v>46237.0</v>
      </c>
      <c r="C2016" s="115" t="s">
        <v>1228</v>
      </c>
      <c r="D2016" s="116" t="str">
        <f>VLOOKUP(C2016,'DS ST'!A:B,2,0)</f>
        <v>VGP</v>
      </c>
      <c r="E2016" s="117">
        <v>8.936077330127E12</v>
      </c>
      <c r="F2016" s="115" t="s">
        <v>2483</v>
      </c>
      <c r="G2016" s="115" t="s">
        <v>29</v>
      </c>
      <c r="H2016" s="118">
        <v>2.0</v>
      </c>
      <c r="I2016" s="118">
        <v>0.0</v>
      </c>
      <c r="J2016" s="119">
        <f t="shared" si="4"/>
        <v>2</v>
      </c>
      <c r="K2016" s="115" t="s">
        <v>6352</v>
      </c>
      <c r="L2016" s="121" t="str">
        <f t="shared" si="5"/>
        <v>PT16083688936077330127</v>
      </c>
      <c r="M2016" s="219" t="s">
        <v>6353</v>
      </c>
      <c r="N2016" s="122"/>
      <c r="O2016" s="122"/>
      <c r="P2016" s="119">
        <f t="shared" si="6"/>
        <v>2</v>
      </c>
      <c r="Q2016" s="124"/>
      <c r="R2016" s="124"/>
      <c r="S2016" s="124"/>
      <c r="T2016" s="125"/>
      <c r="U2016" s="126" t="s">
        <v>697</v>
      </c>
      <c r="V2016" s="127" t="s">
        <v>1500</v>
      </c>
      <c r="W2016" s="129" t="str">
        <f t="shared" si="7"/>
        <v/>
      </c>
      <c r="X2016" s="129" t="str">
        <f t="shared" si="73"/>
        <v/>
      </c>
      <c r="Y2016" s="130" t="str">
        <f t="shared" si="126"/>
        <v>Chưa xác định</v>
      </c>
      <c r="Z2016" s="131" t="s">
        <v>3828</v>
      </c>
      <c r="AA2016" s="124"/>
      <c r="AB2016" s="132"/>
      <c r="AC2016" s="133"/>
      <c r="AD2016" s="134"/>
      <c r="AE2016" s="133"/>
      <c r="AF2016" s="135" t="str">
        <f t="array" ref="AF2016">xlookup($E:$E,'CLV2'!$A:$A,'CLV2'!E:E)</f>
        <v>2.VEGETABLES</v>
      </c>
      <c r="AG2016" s="135" t="str">
        <f t="shared" si="10"/>
        <v>Pack</v>
      </c>
      <c r="AH2016" s="136">
        <f t="shared" si="11"/>
        <v>1</v>
      </c>
      <c r="AI2016" s="137">
        <f t="array" ref="AI2016">XLOOKUP(E2016,'Đơn giá'!A:A,'Đơn giá'!D:D)</f>
        <v>8883</v>
      </c>
      <c r="AJ2016" s="138">
        <f t="shared" si="12"/>
        <v>17766</v>
      </c>
      <c r="AK2016" s="138">
        <f t="shared" si="13"/>
        <v>0</v>
      </c>
      <c r="AL2016" s="138">
        <f t="shared" si="14"/>
        <v>0</v>
      </c>
      <c r="AM2016" s="138">
        <f t="shared" si="15"/>
        <v>0</v>
      </c>
      <c r="AN2016" s="138">
        <f t="shared" si="16"/>
        <v>17766</v>
      </c>
      <c r="AO2016" s="139" t="str">
        <f t="array" ref="AO2016">XLOOKUP($D:$D,'DS ST'!$J:$J,'DS ST'!K:K)</f>
        <v>SC002203 - Nguyễn Thị Ngọc Bích</v>
      </c>
      <c r="AP2016" s="139" t="str">
        <f t="array" ref="AP2016">XLOOKUP($D:$D,'DS ST'!$J:$J,'DS ST'!L:L)</f>
        <v>Nguyễn Thị Cà</v>
      </c>
      <c r="AQ2016" s="139" t="str">
        <f t="array" ref="AQ2016">XLOOKUP($D:$D,'DS ST'!$J:$J,'DS ST'!M:M)</f>
        <v>HCM 005</v>
      </c>
      <c r="AR2016" s="140"/>
      <c r="AS2016" s="140"/>
      <c r="AT2016" s="135" t="str">
        <f t="array" ref="AT2016">xlookup($E:$E,'CLV2'!$A:$A,'CLV2'!$F:$F)</f>
        <v>3.HERBS</v>
      </c>
      <c r="AU2016" s="135" t="str">
        <f t="array" ref="AU2016">xlookup($E:$E,'CLV2'!$A:$A,'CLV2'!$G:$G)</f>
        <v>4.Rau Gia Vị Khác</v>
      </c>
      <c r="AV2016" s="142"/>
      <c r="AW2016" s="143"/>
      <c r="AX2016" s="144"/>
    </row>
    <row r="2017" ht="22.5" customHeight="1">
      <c r="A2017" s="113"/>
      <c r="B2017" s="114">
        <v>46237.0</v>
      </c>
      <c r="C2017" s="115" t="s">
        <v>1228</v>
      </c>
      <c r="D2017" s="116" t="str">
        <f>VLOOKUP(C2017,'DS ST'!A:B,2,0)</f>
        <v>VGP</v>
      </c>
      <c r="E2017" s="117">
        <v>8.936114400547E12</v>
      </c>
      <c r="F2017" s="115" t="s">
        <v>1375</v>
      </c>
      <c r="G2017" s="115" t="s">
        <v>56</v>
      </c>
      <c r="H2017" s="118">
        <v>1.0</v>
      </c>
      <c r="I2017" s="118">
        <v>0.0</v>
      </c>
      <c r="J2017" s="119">
        <f t="shared" si="4"/>
        <v>1</v>
      </c>
      <c r="K2017" s="115" t="s">
        <v>6352</v>
      </c>
      <c r="L2017" s="121" t="str">
        <f t="shared" si="5"/>
        <v>PT16083688936114400547</v>
      </c>
      <c r="M2017" s="219" t="s">
        <v>6353</v>
      </c>
      <c r="N2017" s="122"/>
      <c r="O2017" s="122"/>
      <c r="P2017" s="119">
        <f t="shared" si="6"/>
        <v>1</v>
      </c>
      <c r="Q2017" s="124"/>
      <c r="R2017" s="124"/>
      <c r="S2017" s="124"/>
      <c r="T2017" s="125"/>
      <c r="U2017" s="126" t="s">
        <v>697</v>
      </c>
      <c r="V2017" s="127" t="s">
        <v>1500</v>
      </c>
      <c r="W2017" s="129" t="str">
        <f t="shared" si="7"/>
        <v/>
      </c>
      <c r="X2017" s="129" t="str">
        <f t="shared" si="73"/>
        <v/>
      </c>
      <c r="Y2017" s="130" t="str">
        <f t="shared" si="126"/>
        <v>Chưa xác định</v>
      </c>
      <c r="Z2017" s="131" t="s">
        <v>3828</v>
      </c>
      <c r="AA2017" s="124"/>
      <c r="AB2017" s="132"/>
      <c r="AC2017" s="133"/>
      <c r="AD2017" s="134"/>
      <c r="AE2017" s="133"/>
      <c r="AF2017" s="135" t="str">
        <f t="array" ref="AF2017">xlookup($E:$E,'CLV2'!$A:$A,'CLV2'!E:E)</f>
        <v>2.VEGETABLES</v>
      </c>
      <c r="AG2017" s="135" t="str">
        <f t="shared" si="10"/>
        <v>Pack</v>
      </c>
      <c r="AH2017" s="136">
        <f t="shared" si="11"/>
        <v>1</v>
      </c>
      <c r="AI2017" s="137">
        <f t="array" ref="AI2017">XLOOKUP(E2017,'Đơn giá'!A:A,'Đơn giá'!D:D)</f>
        <v>20100</v>
      </c>
      <c r="AJ2017" s="138">
        <f t="shared" si="12"/>
        <v>20100</v>
      </c>
      <c r="AK2017" s="138">
        <f t="shared" si="13"/>
        <v>0</v>
      </c>
      <c r="AL2017" s="138">
        <f t="shared" si="14"/>
        <v>0</v>
      </c>
      <c r="AM2017" s="138">
        <f t="shared" si="15"/>
        <v>0</v>
      </c>
      <c r="AN2017" s="138">
        <f t="shared" si="16"/>
        <v>20100</v>
      </c>
      <c r="AO2017" s="139" t="str">
        <f t="array" ref="AO2017">XLOOKUP($D:$D,'DS ST'!$J:$J,'DS ST'!K:K)</f>
        <v>SC002203 - Nguyễn Thị Ngọc Bích</v>
      </c>
      <c r="AP2017" s="139" t="str">
        <f t="array" ref="AP2017">XLOOKUP($D:$D,'DS ST'!$J:$J,'DS ST'!L:L)</f>
        <v>Nguyễn Thị Cà</v>
      </c>
      <c r="AQ2017" s="139" t="str">
        <f t="array" ref="AQ2017">XLOOKUP($D:$D,'DS ST'!$J:$J,'DS ST'!M:M)</f>
        <v>HCM 005</v>
      </c>
      <c r="AR2017" s="140"/>
      <c r="AS2017" s="140"/>
      <c r="AT2017" s="135" t="str">
        <f t="array" ref="AT2017">xlookup($E:$E,'CLV2'!$A:$A,'CLV2'!$F:$F)</f>
        <v>3.ROOT VEGGIES</v>
      </c>
      <c r="AU2017" s="135" t="str">
        <f t="array" ref="AU2017">xlookup($E:$E,'CLV2'!$A:$A,'CLV2'!$G:$G)</f>
        <v>4.Các Loại Củ Khác</v>
      </c>
      <c r="AV2017" s="142"/>
      <c r="AW2017" s="143"/>
      <c r="AX2017" s="144"/>
    </row>
    <row r="2018" ht="22.5" customHeight="1">
      <c r="A2018" s="113"/>
      <c r="B2018" s="114">
        <v>46237.0</v>
      </c>
      <c r="C2018" s="115" t="s">
        <v>1231</v>
      </c>
      <c r="D2018" s="116" t="str">
        <f>VLOOKUP(C2018,'DS ST'!A:B,2,0)</f>
        <v>VH3</v>
      </c>
      <c r="E2018" s="117">
        <v>10865.0</v>
      </c>
      <c r="F2018" s="115" t="s">
        <v>717</v>
      </c>
      <c r="G2018" s="115" t="s">
        <v>29</v>
      </c>
      <c r="H2018" s="118">
        <v>8.0</v>
      </c>
      <c r="I2018" s="118">
        <v>7.0</v>
      </c>
      <c r="J2018" s="119">
        <f t="shared" si="4"/>
        <v>1</v>
      </c>
      <c r="K2018" s="115" t="s">
        <v>6354</v>
      </c>
      <c r="L2018" s="121" t="str">
        <f t="shared" si="5"/>
        <v>PT160836710865</v>
      </c>
      <c r="M2018" s="219" t="s">
        <v>6355</v>
      </c>
      <c r="N2018" s="122"/>
      <c r="O2018" s="122"/>
      <c r="P2018" s="119">
        <f t="shared" si="6"/>
        <v>1</v>
      </c>
      <c r="Q2018" s="124"/>
      <c r="R2018" s="124"/>
      <c r="S2018" s="124"/>
      <c r="T2018" s="125"/>
      <c r="U2018" s="126" t="s">
        <v>697</v>
      </c>
      <c r="V2018" s="127" t="s">
        <v>1500</v>
      </c>
      <c r="W2018" s="129" t="str">
        <f t="shared" si="7"/>
        <v/>
      </c>
      <c r="X2018" s="129" t="str">
        <f t="shared" si="73"/>
        <v/>
      </c>
      <c r="Y2018" s="130" t="str">
        <f t="shared" si="126"/>
        <v>Chưa xác định</v>
      </c>
      <c r="Z2018" s="131" t="s">
        <v>3828</v>
      </c>
      <c r="AA2018" s="124"/>
      <c r="AB2018" s="132"/>
      <c r="AC2018" s="133"/>
      <c r="AD2018" s="134"/>
      <c r="AE2018" s="133"/>
      <c r="AF2018" s="135" t="str">
        <f t="array" ref="AF2018">xlookup($E:$E,'CLV2'!$A:$A,'CLV2'!E:E)</f>
        <v>2.VEGETABLES</v>
      </c>
      <c r="AG2018" s="135" t="str">
        <f t="shared" si="10"/>
        <v>Pack</v>
      </c>
      <c r="AH2018" s="136">
        <f t="shared" si="11"/>
        <v>0.125</v>
      </c>
      <c r="AI2018" s="137">
        <f t="array" ref="AI2018">XLOOKUP(E2018,'Đơn giá'!A:A,'Đơn giá'!D:D)</f>
        <v>14000</v>
      </c>
      <c r="AJ2018" s="138">
        <f t="shared" si="12"/>
        <v>14000</v>
      </c>
      <c r="AK2018" s="138">
        <f t="shared" si="13"/>
        <v>0</v>
      </c>
      <c r="AL2018" s="138">
        <f t="shared" si="14"/>
        <v>0</v>
      </c>
      <c r="AM2018" s="138">
        <f t="shared" si="15"/>
        <v>0</v>
      </c>
      <c r="AN2018" s="138">
        <f t="shared" si="16"/>
        <v>14000</v>
      </c>
      <c r="AO2018" s="139" t="str">
        <f t="array" ref="AO2018">XLOOKUP($D:$D,'DS ST'!$J:$J,'DS ST'!K:K)</f>
        <v>SC011310 - Hồ Xuân Thịnh</v>
      </c>
      <c r="AP2018" s="139" t="str">
        <f t="array" ref="AP2018">XLOOKUP($D:$D,'DS ST'!$J:$J,'DS ST'!L:L)</f>
        <v>Nguyễn Thị Cà</v>
      </c>
      <c r="AQ2018" s="139" t="str">
        <f t="array" ref="AQ2018">XLOOKUP($D:$D,'DS ST'!$J:$J,'DS ST'!M:M)</f>
        <v>HCM 021</v>
      </c>
      <c r="AR2018" s="140"/>
      <c r="AS2018" s="140"/>
      <c r="AT2018" s="135" t="str">
        <f t="array" ref="AT2018">xlookup($E:$E,'CLV2'!$A:$A,'CLV2'!$F:$F)</f>
        <v>3.LETTUCE, SNACKABLES</v>
      </c>
      <c r="AU2018" s="135" t="str">
        <f t="array" ref="AU2018">xlookup($E:$E,'CLV2'!$A:$A,'CLV2'!$G:$G)</f>
        <v>4.Xà Lách Nguyên Cây</v>
      </c>
      <c r="AV2018" s="142"/>
      <c r="AW2018" s="143"/>
      <c r="AX2018" s="144"/>
    </row>
    <row r="2019" ht="22.5" customHeight="1">
      <c r="A2019" s="113"/>
      <c r="B2019" s="114">
        <v>46237.0</v>
      </c>
      <c r="C2019" s="115" t="s">
        <v>1231</v>
      </c>
      <c r="D2019" s="116" t="str">
        <f>VLOOKUP(C2019,'DS ST'!A:B,2,0)</f>
        <v>VH3</v>
      </c>
      <c r="E2019" s="117">
        <v>1100816.0</v>
      </c>
      <c r="F2019" s="115" t="s">
        <v>919</v>
      </c>
      <c r="G2019" s="115" t="s">
        <v>104</v>
      </c>
      <c r="H2019" s="118">
        <v>14.9</v>
      </c>
      <c r="I2019" s="118">
        <v>14.8</v>
      </c>
      <c r="J2019" s="119">
        <f t="shared" si="4"/>
        <v>0.1</v>
      </c>
      <c r="K2019" s="115" t="s">
        <v>6354</v>
      </c>
      <c r="L2019" s="121" t="str">
        <f t="shared" si="5"/>
        <v>PT16083671100816</v>
      </c>
      <c r="M2019" s="219" t="s">
        <v>6355</v>
      </c>
      <c r="N2019" s="122">
        <v>0.09999999999999964</v>
      </c>
      <c r="O2019" s="122"/>
      <c r="P2019" s="119">
        <f t="shared" si="6"/>
        <v>0</v>
      </c>
      <c r="Q2019" s="124"/>
      <c r="R2019" s="124"/>
      <c r="S2019" s="124"/>
      <c r="T2019" s="125"/>
      <c r="U2019" s="126" t="s">
        <v>697</v>
      </c>
      <c r="V2019" s="127" t="s">
        <v>492</v>
      </c>
      <c r="W2019" s="129" t="str">
        <f t="shared" si="7"/>
        <v>Hao hụt</v>
      </c>
      <c r="X2019" s="129" t="str">
        <f t="shared" si="73"/>
        <v/>
      </c>
      <c r="Y2019" s="154" t="s">
        <v>499</v>
      </c>
      <c r="Z2019" s="131" t="s">
        <v>3828</v>
      </c>
      <c r="AA2019" s="124"/>
      <c r="AB2019" s="132"/>
      <c r="AC2019" s="133"/>
      <c r="AD2019" s="134"/>
      <c r="AE2019" s="133"/>
      <c r="AF2019" s="135" t="str">
        <f t="array" ref="AF2019">xlookup($E:$E,'CLV2'!$A:$A,'CLV2'!E:E)</f>
        <v>2.FRUITS</v>
      </c>
      <c r="AG2019" s="135" t="str">
        <f t="shared" si="10"/>
        <v>KG</v>
      </c>
      <c r="AH2019" s="136">
        <f t="shared" si="11"/>
        <v>0.006711409396</v>
      </c>
      <c r="AI2019" s="137">
        <f t="array" ref="AI2019">XLOOKUP(E2019,'Đơn giá'!A:A,'Đơn giá'!D:D)</f>
        <v>19000</v>
      </c>
      <c r="AJ2019" s="138">
        <f t="shared" si="12"/>
        <v>1900</v>
      </c>
      <c r="AK2019" s="138">
        <f t="shared" si="13"/>
        <v>1900</v>
      </c>
      <c r="AL2019" s="138">
        <f t="shared" si="14"/>
        <v>0</v>
      </c>
      <c r="AM2019" s="138">
        <f t="shared" si="15"/>
        <v>0</v>
      </c>
      <c r="AN2019" s="138">
        <f t="shared" si="16"/>
        <v>0</v>
      </c>
      <c r="AO2019" s="139" t="str">
        <f t="array" ref="AO2019">XLOOKUP($D:$D,'DS ST'!$J:$J,'DS ST'!K:K)</f>
        <v>SC011310 - Hồ Xuân Thịnh</v>
      </c>
      <c r="AP2019" s="139" t="str">
        <f t="array" ref="AP2019">XLOOKUP($D:$D,'DS ST'!$J:$J,'DS ST'!L:L)</f>
        <v>Nguyễn Thị Cà</v>
      </c>
      <c r="AQ2019" s="139" t="str">
        <f t="array" ref="AQ2019">XLOOKUP($D:$D,'DS ST'!$J:$J,'DS ST'!M:M)</f>
        <v>HCM 021</v>
      </c>
      <c r="AR2019" s="140"/>
      <c r="AS2019" s="140"/>
      <c r="AT2019" s="135" t="str">
        <f t="array" ref="AT2019">xlookup($E:$E,'CLV2'!$A:$A,'CLV2'!$F:$F)</f>
        <v>3.LOCAL FRUITS</v>
      </c>
      <c r="AU2019" s="135" t="str">
        <f t="array" ref="AU2019">xlookup($E:$E,'CLV2'!$A:$A,'CLV2'!$G:$G)</f>
        <v>4.Dưa Hấu</v>
      </c>
      <c r="AV2019" s="142"/>
      <c r="AW2019" s="143"/>
      <c r="AX2019" s="144"/>
    </row>
    <row r="2020" ht="22.5" customHeight="1">
      <c r="A2020" s="113"/>
      <c r="B2020" s="114">
        <v>46237.0</v>
      </c>
      <c r="C2020" s="115" t="s">
        <v>1231</v>
      </c>
      <c r="D2020" s="116" t="str">
        <f>VLOOKUP(C2020,'DS ST'!A:B,2,0)</f>
        <v>VH3</v>
      </c>
      <c r="E2020" s="117">
        <v>1101318.0</v>
      </c>
      <c r="F2020" s="115" t="s">
        <v>1036</v>
      </c>
      <c r="G2020" s="115" t="s">
        <v>104</v>
      </c>
      <c r="H2020" s="118">
        <v>4.2</v>
      </c>
      <c r="I2020" s="118">
        <v>4.16</v>
      </c>
      <c r="J2020" s="119">
        <f t="shared" si="4"/>
        <v>0.04</v>
      </c>
      <c r="K2020" s="115" t="s">
        <v>6354</v>
      </c>
      <c r="L2020" s="121" t="str">
        <f t="shared" si="5"/>
        <v>PT16083671101318</v>
      </c>
      <c r="M2020" s="219" t="s">
        <v>6355</v>
      </c>
      <c r="N2020" s="122">
        <v>0.040000000000000036</v>
      </c>
      <c r="O2020" s="122"/>
      <c r="P2020" s="119">
        <f t="shared" si="6"/>
        <v>0</v>
      </c>
      <c r="Q2020" s="124"/>
      <c r="R2020" s="124"/>
      <c r="S2020" s="124"/>
      <c r="T2020" s="125"/>
      <c r="U2020" s="126" t="s">
        <v>697</v>
      </c>
      <c r="V2020" s="127" t="s">
        <v>492</v>
      </c>
      <c r="W2020" s="129" t="str">
        <f t="shared" si="7"/>
        <v>Hao hụt</v>
      </c>
      <c r="X2020" s="129" t="str">
        <f t="shared" si="73"/>
        <v/>
      </c>
      <c r="Y2020" s="154" t="s">
        <v>499</v>
      </c>
      <c r="Z2020" s="131" t="s">
        <v>3828</v>
      </c>
      <c r="AA2020" s="124"/>
      <c r="AB2020" s="132"/>
      <c r="AC2020" s="133"/>
      <c r="AD2020" s="134"/>
      <c r="AE2020" s="133"/>
      <c r="AF2020" s="135" t="str">
        <f t="array" ref="AF2020">xlookup($E:$E,'CLV2'!$A:$A,'CLV2'!E:E)</f>
        <v>2.FRUITS</v>
      </c>
      <c r="AG2020" s="135" t="str">
        <f t="shared" si="10"/>
        <v>KG</v>
      </c>
      <c r="AH2020" s="136">
        <f t="shared" si="11"/>
        <v>0.009523809524</v>
      </c>
      <c r="AI2020" s="137">
        <f t="array" ref="AI2020">XLOOKUP(E2020,'Đơn giá'!A:A,'Đơn giá'!D:D)</f>
        <v>35000</v>
      </c>
      <c r="AJ2020" s="138">
        <f t="shared" si="12"/>
        <v>1400</v>
      </c>
      <c r="AK2020" s="138">
        <f t="shared" si="13"/>
        <v>1400</v>
      </c>
      <c r="AL2020" s="138">
        <f t="shared" si="14"/>
        <v>0</v>
      </c>
      <c r="AM2020" s="138">
        <f t="shared" si="15"/>
        <v>0</v>
      </c>
      <c r="AN2020" s="138">
        <f t="shared" si="16"/>
        <v>0</v>
      </c>
      <c r="AO2020" s="139" t="str">
        <f t="array" ref="AO2020">XLOOKUP($D:$D,'DS ST'!$J:$J,'DS ST'!K:K)</f>
        <v>SC011310 - Hồ Xuân Thịnh</v>
      </c>
      <c r="AP2020" s="139" t="str">
        <f t="array" ref="AP2020">XLOOKUP($D:$D,'DS ST'!$J:$J,'DS ST'!L:L)</f>
        <v>Nguyễn Thị Cà</v>
      </c>
      <c r="AQ2020" s="139" t="str">
        <f t="array" ref="AQ2020">XLOOKUP($D:$D,'DS ST'!$J:$J,'DS ST'!M:M)</f>
        <v>HCM 021</v>
      </c>
      <c r="AR2020" s="140"/>
      <c r="AS2020" s="140"/>
      <c r="AT2020" s="135" t="str">
        <f t="array" ref="AT2020">xlookup($E:$E,'CLV2'!$A:$A,'CLV2'!$F:$F)</f>
        <v>3.LOCAL FRUITS</v>
      </c>
      <c r="AU2020" s="135" t="str">
        <f t="array" ref="AU2020">xlookup($E:$E,'CLV2'!$A:$A,'CLV2'!$G:$G)</f>
        <v>4.Mận Roi</v>
      </c>
      <c r="AV2020" s="142"/>
      <c r="AW2020" s="143"/>
      <c r="AX2020" s="144"/>
    </row>
    <row r="2021" ht="22.5" customHeight="1">
      <c r="A2021" s="113"/>
      <c r="B2021" s="114">
        <v>46237.0</v>
      </c>
      <c r="C2021" s="115" t="s">
        <v>1231</v>
      </c>
      <c r="D2021" s="116" t="str">
        <f>VLOOKUP(C2021,'DS ST'!A:B,2,0)</f>
        <v>VH3</v>
      </c>
      <c r="E2021" s="117">
        <v>1101366.0</v>
      </c>
      <c r="F2021" s="115" t="s">
        <v>1804</v>
      </c>
      <c r="G2021" s="115" t="s">
        <v>104</v>
      </c>
      <c r="H2021" s="118">
        <v>8.3</v>
      </c>
      <c r="I2021" s="118">
        <v>8.08</v>
      </c>
      <c r="J2021" s="119">
        <f t="shared" si="4"/>
        <v>0.22</v>
      </c>
      <c r="K2021" s="115" t="s">
        <v>6354</v>
      </c>
      <c r="L2021" s="121" t="str">
        <f t="shared" si="5"/>
        <v>PT16083671101366</v>
      </c>
      <c r="M2021" s="219" t="s">
        <v>6355</v>
      </c>
      <c r="N2021" s="122">
        <v>0.22000000000000064</v>
      </c>
      <c r="O2021" s="122"/>
      <c r="P2021" s="119">
        <f t="shared" si="6"/>
        <v>0</v>
      </c>
      <c r="Q2021" s="124"/>
      <c r="R2021" s="124"/>
      <c r="S2021" s="124"/>
      <c r="T2021" s="125"/>
      <c r="U2021" s="126" t="s">
        <v>697</v>
      </c>
      <c r="V2021" s="127" t="s">
        <v>492</v>
      </c>
      <c r="W2021" s="129" t="str">
        <f t="shared" si="7"/>
        <v>Hao hụt</v>
      </c>
      <c r="X2021" s="129" t="str">
        <f t="shared" si="73"/>
        <v/>
      </c>
      <c r="Y2021" s="154" t="s">
        <v>499</v>
      </c>
      <c r="Z2021" s="131" t="s">
        <v>3828</v>
      </c>
      <c r="AA2021" s="124"/>
      <c r="AB2021" s="132"/>
      <c r="AC2021" s="133"/>
      <c r="AD2021" s="134"/>
      <c r="AE2021" s="133"/>
      <c r="AF2021" s="135" t="str">
        <f t="array" ref="AF2021">xlookup($E:$E,'CLV2'!$A:$A,'CLV2'!E:E)</f>
        <v>2.VEGETABLES</v>
      </c>
      <c r="AG2021" s="135" t="str">
        <f t="shared" si="10"/>
        <v>KG</v>
      </c>
      <c r="AH2021" s="136">
        <f t="shared" si="11"/>
        <v>0.0265060241</v>
      </c>
      <c r="AI2021" s="137">
        <f t="array" ref="AI2021">XLOOKUP(E2021,'Đơn giá'!A:A,'Đơn giá'!D:D)</f>
        <v>55000</v>
      </c>
      <c r="AJ2021" s="138">
        <f t="shared" si="12"/>
        <v>12100</v>
      </c>
      <c r="AK2021" s="138">
        <f t="shared" si="13"/>
        <v>12100</v>
      </c>
      <c r="AL2021" s="138">
        <f t="shared" si="14"/>
        <v>0</v>
      </c>
      <c r="AM2021" s="138">
        <f t="shared" si="15"/>
        <v>0</v>
      </c>
      <c r="AN2021" s="138">
        <f t="shared" si="16"/>
        <v>0</v>
      </c>
      <c r="AO2021" s="139" t="str">
        <f t="array" ref="AO2021">XLOOKUP($D:$D,'DS ST'!$J:$J,'DS ST'!K:K)</f>
        <v>SC011310 - Hồ Xuân Thịnh</v>
      </c>
      <c r="AP2021" s="139" t="str">
        <f t="array" ref="AP2021">XLOOKUP($D:$D,'DS ST'!$J:$J,'DS ST'!L:L)</f>
        <v>Nguyễn Thị Cà</v>
      </c>
      <c r="AQ2021" s="139" t="str">
        <f t="array" ref="AQ2021">XLOOKUP($D:$D,'DS ST'!$J:$J,'DS ST'!M:M)</f>
        <v>HCM 021</v>
      </c>
      <c r="AR2021" s="140"/>
      <c r="AS2021" s="140"/>
      <c r="AT2021" s="135" t="str">
        <f t="array" ref="AT2021">xlookup($E:$E,'CLV2'!$A:$A,'CLV2'!$F:$F)</f>
        <v>3.LEAFY VEGGIES</v>
      </c>
      <c r="AU2021" s="135" t="str">
        <f t="array" ref="AU2021">xlookup($E:$E,'CLV2'!$A:$A,'CLV2'!$G:$G)</f>
        <v>4.Rau Ăn Bông</v>
      </c>
      <c r="AV2021" s="142"/>
      <c r="AW2021" s="143"/>
      <c r="AX2021" s="144"/>
    </row>
    <row r="2022" ht="22.5" customHeight="1">
      <c r="A2022" s="113"/>
      <c r="B2022" s="114">
        <v>46237.0</v>
      </c>
      <c r="C2022" s="115" t="s">
        <v>1231</v>
      </c>
      <c r="D2022" s="116" t="str">
        <f>VLOOKUP(C2022,'DS ST'!A:B,2,0)</f>
        <v>VH3</v>
      </c>
      <c r="E2022" s="117">
        <v>1101991.0</v>
      </c>
      <c r="F2022" s="115" t="s">
        <v>5261</v>
      </c>
      <c r="G2022" s="115" t="s">
        <v>104</v>
      </c>
      <c r="H2022" s="118">
        <v>4.1</v>
      </c>
      <c r="I2022" s="118">
        <v>4.055</v>
      </c>
      <c r="J2022" s="119">
        <f t="shared" si="4"/>
        <v>0.045</v>
      </c>
      <c r="K2022" s="115" t="s">
        <v>6354</v>
      </c>
      <c r="L2022" s="121" t="str">
        <f t="shared" si="5"/>
        <v>PT16083671101991</v>
      </c>
      <c r="M2022" s="219" t="s">
        <v>6355</v>
      </c>
      <c r="N2022" s="122">
        <v>0.04499999999999993</v>
      </c>
      <c r="O2022" s="122"/>
      <c r="P2022" s="119">
        <f t="shared" si="6"/>
        <v>0</v>
      </c>
      <c r="Q2022" s="124"/>
      <c r="R2022" s="124"/>
      <c r="S2022" s="124"/>
      <c r="T2022" s="125"/>
      <c r="U2022" s="126" t="s">
        <v>697</v>
      </c>
      <c r="V2022" s="127" t="s">
        <v>492</v>
      </c>
      <c r="W2022" s="129" t="str">
        <f t="shared" si="7"/>
        <v>Hao hụt</v>
      </c>
      <c r="X2022" s="129" t="str">
        <f t="shared" si="73"/>
        <v/>
      </c>
      <c r="Y2022" s="154" t="s">
        <v>499</v>
      </c>
      <c r="Z2022" s="131" t="s">
        <v>3828</v>
      </c>
      <c r="AA2022" s="124"/>
      <c r="AB2022" s="132"/>
      <c r="AC2022" s="133"/>
      <c r="AD2022" s="134"/>
      <c r="AE2022" s="133"/>
      <c r="AF2022" s="135" t="str">
        <f t="array" ref="AF2022">xlookup($E:$E,'CLV2'!$A:$A,'CLV2'!E:E)</f>
        <v>2.FRUITS</v>
      </c>
      <c r="AG2022" s="135" t="str">
        <f t="shared" si="10"/>
        <v>KG</v>
      </c>
      <c r="AH2022" s="136">
        <f t="shared" si="11"/>
        <v>0.01097560976</v>
      </c>
      <c r="AI2022" s="137" t="str">
        <f t="array" ref="AI2022">XLOOKUP(E2022,'Đơn giá'!A:A,'Đơn giá'!D:D)</f>
        <v>#N/A</v>
      </c>
      <c r="AJ2022" s="138" t="str">
        <f t="shared" si="12"/>
        <v>#N/A</v>
      </c>
      <c r="AK2022" s="138" t="str">
        <f t="shared" si="13"/>
        <v>#N/A</v>
      </c>
      <c r="AL2022" s="138">
        <f t="shared" si="14"/>
        <v>0</v>
      </c>
      <c r="AM2022" s="138" t="str">
        <f t="shared" si="15"/>
        <v>#N/A</v>
      </c>
      <c r="AN2022" s="138">
        <f t="shared" si="16"/>
        <v>0</v>
      </c>
      <c r="AO2022" s="139" t="str">
        <f t="array" ref="AO2022">XLOOKUP($D:$D,'DS ST'!$J:$J,'DS ST'!K:K)</f>
        <v>SC011310 - Hồ Xuân Thịnh</v>
      </c>
      <c r="AP2022" s="139" t="str">
        <f t="array" ref="AP2022">XLOOKUP($D:$D,'DS ST'!$J:$J,'DS ST'!L:L)</f>
        <v>Nguyễn Thị Cà</v>
      </c>
      <c r="AQ2022" s="139" t="str">
        <f t="array" ref="AQ2022">XLOOKUP($D:$D,'DS ST'!$J:$J,'DS ST'!M:M)</f>
        <v>HCM 021</v>
      </c>
      <c r="AR2022" s="140"/>
      <c r="AS2022" s="140"/>
      <c r="AT2022" s="135" t="str">
        <f t="array" ref="AT2022">xlookup($E:$E,'CLV2'!$A:$A,'CLV2'!$F:$F)</f>
        <v>3.LOCAL FRUITS</v>
      </c>
      <c r="AU2022" s="135" t="str">
        <f t="array" ref="AU2022">xlookup($E:$E,'CLV2'!$A:$A,'CLV2'!$G:$G)</f>
        <v>4.Trái Cây Đa Dạng</v>
      </c>
      <c r="AV2022" s="142"/>
      <c r="AW2022" s="143"/>
      <c r="AX2022" s="144"/>
    </row>
    <row r="2023" ht="22.5" customHeight="1">
      <c r="A2023" s="113"/>
      <c r="B2023" s="114">
        <v>46237.0</v>
      </c>
      <c r="C2023" s="115" t="s">
        <v>1231</v>
      </c>
      <c r="D2023" s="116" t="str">
        <f>VLOOKUP(C2023,'DS ST'!A:B,2,0)</f>
        <v>VH3</v>
      </c>
      <c r="E2023" s="117">
        <v>8.938525767738E12</v>
      </c>
      <c r="F2023" s="115" t="s">
        <v>1477</v>
      </c>
      <c r="G2023" s="115" t="s">
        <v>29</v>
      </c>
      <c r="H2023" s="118">
        <v>3.0</v>
      </c>
      <c r="I2023" s="118">
        <v>2.0</v>
      </c>
      <c r="J2023" s="119">
        <f t="shared" si="4"/>
        <v>1</v>
      </c>
      <c r="K2023" s="115" t="s">
        <v>6354</v>
      </c>
      <c r="L2023" s="121" t="str">
        <f t="shared" si="5"/>
        <v>PT16083678938525767738</v>
      </c>
      <c r="M2023" s="219" t="s">
        <v>6355</v>
      </c>
      <c r="N2023" s="122"/>
      <c r="O2023" s="122"/>
      <c r="P2023" s="119">
        <f t="shared" si="6"/>
        <v>1</v>
      </c>
      <c r="Q2023" s="124"/>
      <c r="R2023" s="124"/>
      <c r="S2023" s="124"/>
      <c r="T2023" s="125"/>
      <c r="U2023" s="126" t="s">
        <v>697</v>
      </c>
      <c r="V2023" s="127" t="s">
        <v>1500</v>
      </c>
      <c r="W2023" s="129" t="str">
        <f t="shared" si="7"/>
        <v/>
      </c>
      <c r="X2023" s="129" t="str">
        <f t="shared" si="73"/>
        <v/>
      </c>
      <c r="Y2023" s="130" t="str">
        <f t="shared" ref="Y2023:Y2025" si="127">IF(N(P2023)&lt;=0,"",IF(OR(T2023="Hình KDB",T2023="Hình tele",ISNUMBER(SEARCH("Hình KDB",T2023)),ISNUMBER(SEARCH("Hình tele",T2023)),ISNUMBER(SEARCH("sai code",T2023)),ISNUMBER(SEARCH("Thiếu kiện",U2023))),"Kho rau",IF(AND(T2023&lt;&gt;"Hình KDB",T2023&lt;&gt;"Hình tele"),"Chưa xác định",IF(N(O2023)&gt;0,IF(OR(T2023="Hình KDB",T2023="Hình tele",ISNUMBER(SEARCH("Hình KDB",T2023)),ISNUMBER(SEARCH("Hình tele",T2023)),ISNUMBER(SEARCH("sai code",T2023)),ISNUMBER(SEARCH("Thiếu kiện",U2023))),"Kho rau","Chưa xác định"),IF(OR(T2023="Hình KDB",T2023="Hình tele",ISNUMBER(SEARCH("Hình KDB",T2023)),ISNUMBER(SEARCH("Hình tele",T2023)),ISNUMBER(SEARCH("sai code",T2023)),ISNUMBER(SEARCH("Thiếu kiện",U2023))),"Kho rau",IF(V2023="Chưa xác định","Chưa xác định",IF(OR(V2023="DC giao thiếu",V2023="TX giao thiếu kiện",V2023="Hàng không đạt CL"),"Kho rau","")))))))</f>
        <v>Chưa xác định</v>
      </c>
      <c r="Z2023" s="131" t="s">
        <v>3828</v>
      </c>
      <c r="AA2023" s="124"/>
      <c r="AB2023" s="132"/>
      <c r="AC2023" s="133"/>
      <c r="AD2023" s="134"/>
      <c r="AE2023" s="133"/>
      <c r="AF2023" s="135" t="str">
        <f t="array" ref="AF2023">xlookup($E:$E,'CLV2'!$A:$A,'CLV2'!E:E)</f>
        <v>2.VEGETABLES</v>
      </c>
      <c r="AG2023" s="135" t="str">
        <f t="shared" si="10"/>
        <v>Pack</v>
      </c>
      <c r="AH2023" s="136">
        <f t="shared" si="11"/>
        <v>0.3333333333</v>
      </c>
      <c r="AI2023" s="137">
        <f t="array" ref="AI2023">XLOOKUP(E2023,'Đơn giá'!A:A,'Đơn giá'!D:D)</f>
        <v>4500</v>
      </c>
      <c r="AJ2023" s="138">
        <f t="shared" si="12"/>
        <v>4500</v>
      </c>
      <c r="AK2023" s="138">
        <f t="shared" si="13"/>
        <v>0</v>
      </c>
      <c r="AL2023" s="138">
        <f t="shared" si="14"/>
        <v>0</v>
      </c>
      <c r="AM2023" s="138">
        <f t="shared" si="15"/>
        <v>0</v>
      </c>
      <c r="AN2023" s="138">
        <f t="shared" si="16"/>
        <v>4500</v>
      </c>
      <c r="AO2023" s="139" t="str">
        <f t="array" ref="AO2023">XLOOKUP($D:$D,'DS ST'!$J:$J,'DS ST'!K:K)</f>
        <v>SC011310 - Hồ Xuân Thịnh</v>
      </c>
      <c r="AP2023" s="139" t="str">
        <f t="array" ref="AP2023">XLOOKUP($D:$D,'DS ST'!$J:$J,'DS ST'!L:L)</f>
        <v>Nguyễn Thị Cà</v>
      </c>
      <c r="AQ2023" s="139" t="str">
        <f t="array" ref="AQ2023">XLOOKUP($D:$D,'DS ST'!$J:$J,'DS ST'!M:M)</f>
        <v>HCM 021</v>
      </c>
      <c r="AR2023" s="140"/>
      <c r="AS2023" s="140"/>
      <c r="AT2023" s="135" t="str">
        <f t="array" ref="AT2023">xlookup($E:$E,'CLV2'!$A:$A,'CLV2'!$F:$F)</f>
        <v>3.HERBS</v>
      </c>
      <c r="AU2023" s="135" t="str">
        <f t="array" ref="AU2023">xlookup($E:$E,'CLV2'!$A:$A,'CLV2'!$G:$G)</f>
        <v>4.Rau Thơm, Rau Nêm</v>
      </c>
      <c r="AV2023" s="142"/>
      <c r="AW2023" s="143"/>
      <c r="AX2023" s="144"/>
    </row>
    <row r="2024" ht="22.5" customHeight="1">
      <c r="A2024" s="113"/>
      <c r="B2024" s="114">
        <v>46237.0</v>
      </c>
      <c r="C2024" s="115" t="s">
        <v>1232</v>
      </c>
      <c r="D2024" s="116" t="str">
        <f>VLOOKUP(C2024,'DS ST'!A:B,2,0)</f>
        <v>VH4</v>
      </c>
      <c r="E2024" s="117">
        <v>10792.0</v>
      </c>
      <c r="F2024" s="115" t="s">
        <v>629</v>
      </c>
      <c r="G2024" s="115" t="s">
        <v>29</v>
      </c>
      <c r="H2024" s="118">
        <v>10.0</v>
      </c>
      <c r="I2024" s="118">
        <v>9.0</v>
      </c>
      <c r="J2024" s="119">
        <f t="shared" si="4"/>
        <v>1</v>
      </c>
      <c r="K2024" s="115" t="s">
        <v>6356</v>
      </c>
      <c r="L2024" s="121" t="str">
        <f t="shared" si="5"/>
        <v>PT160836610792</v>
      </c>
      <c r="M2024" s="219" t="s">
        <v>6357</v>
      </c>
      <c r="N2024" s="122"/>
      <c r="O2024" s="122"/>
      <c r="P2024" s="119">
        <f t="shared" si="6"/>
        <v>1</v>
      </c>
      <c r="Q2024" s="124"/>
      <c r="R2024" s="124"/>
      <c r="S2024" s="124"/>
      <c r="T2024" s="125"/>
      <c r="U2024" s="126" t="s">
        <v>697</v>
      </c>
      <c r="V2024" s="127" t="s">
        <v>1500</v>
      </c>
      <c r="W2024" s="129" t="str">
        <f t="shared" si="7"/>
        <v/>
      </c>
      <c r="X2024" s="129" t="str">
        <f t="shared" si="73"/>
        <v/>
      </c>
      <c r="Y2024" s="130" t="str">
        <f t="shared" si="127"/>
        <v>Chưa xác định</v>
      </c>
      <c r="Z2024" s="131" t="s">
        <v>3828</v>
      </c>
      <c r="AA2024" s="124"/>
      <c r="AB2024" s="132"/>
      <c r="AC2024" s="133"/>
      <c r="AD2024" s="134"/>
      <c r="AE2024" s="133"/>
      <c r="AF2024" s="135" t="str">
        <f t="array" ref="AF2024">xlookup($E:$E,'CLV2'!$A:$A,'CLV2'!E:E)</f>
        <v>2.VEGETABLES</v>
      </c>
      <c r="AG2024" s="135" t="str">
        <f t="shared" si="10"/>
        <v>Pack</v>
      </c>
      <c r="AH2024" s="136">
        <f t="shared" si="11"/>
        <v>0.1</v>
      </c>
      <c r="AI2024" s="137">
        <f t="array" ref="AI2024">XLOOKUP(E2024,'Đơn giá'!A:A,'Đơn giá'!D:D)</f>
        <v>7500</v>
      </c>
      <c r="AJ2024" s="138">
        <f t="shared" si="12"/>
        <v>7500</v>
      </c>
      <c r="AK2024" s="138">
        <f t="shared" si="13"/>
        <v>0</v>
      </c>
      <c r="AL2024" s="138">
        <f t="shared" si="14"/>
        <v>0</v>
      </c>
      <c r="AM2024" s="138">
        <f t="shared" si="15"/>
        <v>0</v>
      </c>
      <c r="AN2024" s="138">
        <f t="shared" si="16"/>
        <v>7500</v>
      </c>
      <c r="AO2024" s="139" t="str">
        <f t="array" ref="AO2024">XLOOKUP($D:$D,'DS ST'!$J:$J,'DS ST'!K:K)</f>
        <v>SC008790 - Lê Thị Bích Liểu</v>
      </c>
      <c r="AP2024" s="139" t="str">
        <f t="array" ref="AP2024">XLOOKUP($D:$D,'DS ST'!$J:$J,'DS ST'!L:L)</f>
        <v>Nguyễn Thị Cà</v>
      </c>
      <c r="AQ2024" s="139" t="str">
        <f t="array" ref="AQ2024">XLOOKUP($D:$D,'DS ST'!$J:$J,'DS ST'!M:M)</f>
        <v>HCM 034</v>
      </c>
      <c r="AR2024" s="140"/>
      <c r="AS2024" s="140"/>
      <c r="AT2024" s="135" t="str">
        <f t="array" ref="AT2024">xlookup($E:$E,'CLV2'!$A:$A,'CLV2'!$F:$F)</f>
        <v>3.HERBS</v>
      </c>
      <c r="AU2024" s="135" t="str">
        <f t="array" ref="AU2024">xlookup($E:$E,'CLV2'!$A:$A,'CLV2'!$G:$G)</f>
        <v>4.Rau Thơm, Rau Nêm</v>
      </c>
      <c r="AV2024" s="142"/>
      <c r="AW2024" s="143"/>
      <c r="AX2024" s="144"/>
    </row>
    <row r="2025" ht="22.5" customHeight="1">
      <c r="A2025" s="113"/>
      <c r="B2025" s="114">
        <v>46237.0</v>
      </c>
      <c r="C2025" s="115" t="s">
        <v>1232</v>
      </c>
      <c r="D2025" s="116" t="str">
        <f>VLOOKUP(C2025,'DS ST'!A:B,2,0)</f>
        <v>VH4</v>
      </c>
      <c r="E2025" s="117">
        <v>11641.0</v>
      </c>
      <c r="F2025" s="115" t="s">
        <v>6358</v>
      </c>
      <c r="G2025" s="115" t="s">
        <v>275</v>
      </c>
      <c r="H2025" s="118">
        <v>2.0</v>
      </c>
      <c r="I2025" s="118">
        <v>0.0</v>
      </c>
      <c r="J2025" s="119">
        <f t="shared" si="4"/>
        <v>2</v>
      </c>
      <c r="K2025" s="115" t="s">
        <v>6356</v>
      </c>
      <c r="L2025" s="121" t="str">
        <f t="shared" si="5"/>
        <v>PT160836611641</v>
      </c>
      <c r="M2025" s="219" t="s">
        <v>6357</v>
      </c>
      <c r="N2025" s="122"/>
      <c r="O2025" s="122"/>
      <c r="P2025" s="119">
        <f t="shared" si="6"/>
        <v>2</v>
      </c>
      <c r="Q2025" s="124"/>
      <c r="R2025" s="124"/>
      <c r="S2025" s="124"/>
      <c r="T2025" s="125"/>
      <c r="U2025" s="126" t="s">
        <v>697</v>
      </c>
      <c r="V2025" s="127" t="s">
        <v>1500</v>
      </c>
      <c r="W2025" s="129" t="str">
        <f t="shared" si="7"/>
        <v/>
      </c>
      <c r="X2025" s="129" t="str">
        <f t="shared" si="73"/>
        <v/>
      </c>
      <c r="Y2025" s="130" t="str">
        <f t="shared" si="127"/>
        <v>Chưa xác định</v>
      </c>
      <c r="Z2025" s="131" t="s">
        <v>3828</v>
      </c>
      <c r="AA2025" s="124"/>
      <c r="AB2025" s="132"/>
      <c r="AC2025" s="133"/>
      <c r="AD2025" s="134"/>
      <c r="AE2025" s="133"/>
      <c r="AF2025" s="135" t="str">
        <f t="array" ref="AF2025">xlookup($E:$E,'CLV2'!$A:$A,'CLV2'!E:E)</f>
        <v>2.FRUITS</v>
      </c>
      <c r="AG2025" s="135" t="str">
        <f t="shared" si="10"/>
        <v>Pack</v>
      </c>
      <c r="AH2025" s="136">
        <f t="shared" si="11"/>
        <v>1</v>
      </c>
      <c r="AI2025" s="137">
        <f t="array" ref="AI2025">XLOOKUP(E2025,'Đơn giá'!A:A,'Đơn giá'!D:D)</f>
        <v>16000</v>
      </c>
      <c r="AJ2025" s="138">
        <f t="shared" si="12"/>
        <v>32000</v>
      </c>
      <c r="AK2025" s="138">
        <f t="shared" si="13"/>
        <v>0</v>
      </c>
      <c r="AL2025" s="138">
        <f t="shared" si="14"/>
        <v>0</v>
      </c>
      <c r="AM2025" s="138">
        <f t="shared" si="15"/>
        <v>0</v>
      </c>
      <c r="AN2025" s="138">
        <f t="shared" si="16"/>
        <v>32000</v>
      </c>
      <c r="AO2025" s="139" t="str">
        <f t="array" ref="AO2025">XLOOKUP($D:$D,'DS ST'!$J:$J,'DS ST'!K:K)</f>
        <v>SC008790 - Lê Thị Bích Liểu</v>
      </c>
      <c r="AP2025" s="139" t="str">
        <f t="array" ref="AP2025">XLOOKUP($D:$D,'DS ST'!$J:$J,'DS ST'!L:L)</f>
        <v>Nguyễn Thị Cà</v>
      </c>
      <c r="AQ2025" s="139" t="str">
        <f t="array" ref="AQ2025">XLOOKUP($D:$D,'DS ST'!$J:$J,'DS ST'!M:M)</f>
        <v>HCM 034</v>
      </c>
      <c r="AR2025" s="140"/>
      <c r="AS2025" s="140"/>
      <c r="AT2025" s="135" t="str">
        <f t="array" ref="AT2025">xlookup($E:$E,'CLV2'!$A:$A,'CLV2'!$F:$F)</f>
        <v>3.LOCAL FRUITS</v>
      </c>
      <c r="AU2025" s="135" t="str">
        <f t="array" ref="AU2025">xlookup($E:$E,'CLV2'!$A:$A,'CLV2'!$G:$G)</f>
        <v>4.Ổi</v>
      </c>
      <c r="AV2025" s="142"/>
      <c r="AW2025" s="143"/>
      <c r="AX2025" s="144"/>
    </row>
    <row r="2026" ht="22.5" customHeight="1">
      <c r="A2026" s="113"/>
      <c r="B2026" s="114">
        <v>46237.0</v>
      </c>
      <c r="C2026" s="115" t="s">
        <v>1232</v>
      </c>
      <c r="D2026" s="116" t="str">
        <f>VLOOKUP(C2026,'DS ST'!A:B,2,0)</f>
        <v>VH4</v>
      </c>
      <c r="E2026" s="117">
        <v>1101079.0</v>
      </c>
      <c r="F2026" s="115" t="s">
        <v>2047</v>
      </c>
      <c r="G2026" s="115" t="s">
        <v>104</v>
      </c>
      <c r="H2026" s="118">
        <v>3.0</v>
      </c>
      <c r="I2026" s="118">
        <v>2.96</v>
      </c>
      <c r="J2026" s="119">
        <f t="shared" si="4"/>
        <v>0.04</v>
      </c>
      <c r="K2026" s="115" t="s">
        <v>6356</v>
      </c>
      <c r="L2026" s="121" t="str">
        <f t="shared" si="5"/>
        <v>PT16083661101079</v>
      </c>
      <c r="M2026" s="219" t="s">
        <v>6357</v>
      </c>
      <c r="N2026" s="122">
        <v>0.040000000000000036</v>
      </c>
      <c r="O2026" s="122"/>
      <c r="P2026" s="119">
        <f t="shared" si="6"/>
        <v>0</v>
      </c>
      <c r="Q2026" s="124"/>
      <c r="R2026" s="124"/>
      <c r="S2026" s="124"/>
      <c r="T2026" s="125"/>
      <c r="U2026" s="126" t="s">
        <v>697</v>
      </c>
      <c r="V2026" s="127" t="s">
        <v>492</v>
      </c>
      <c r="W2026" s="129" t="str">
        <f t="shared" si="7"/>
        <v>Hao hụt</v>
      </c>
      <c r="X2026" s="129" t="str">
        <f t="shared" si="73"/>
        <v/>
      </c>
      <c r="Y2026" s="154" t="s">
        <v>499</v>
      </c>
      <c r="Z2026" s="131" t="s">
        <v>3828</v>
      </c>
      <c r="AA2026" s="124"/>
      <c r="AB2026" s="132"/>
      <c r="AC2026" s="133"/>
      <c r="AD2026" s="134"/>
      <c r="AE2026" s="133"/>
      <c r="AF2026" s="135" t="str">
        <f t="array" ref="AF2026">xlookup($E:$E,'CLV2'!$A:$A,'CLV2'!E:E)</f>
        <v>2.FRUITS</v>
      </c>
      <c r="AG2026" s="135" t="str">
        <f t="shared" si="10"/>
        <v>KG</v>
      </c>
      <c r="AH2026" s="136">
        <f t="shared" si="11"/>
        <v>0.01333333333</v>
      </c>
      <c r="AI2026" s="137">
        <f t="array" ref="AI2026">XLOOKUP(E2026,'Đơn giá'!A:A,'Đơn giá'!D:D)</f>
        <v>69416</v>
      </c>
      <c r="AJ2026" s="138">
        <f t="shared" si="12"/>
        <v>2776.64</v>
      </c>
      <c r="AK2026" s="138">
        <f t="shared" si="13"/>
        <v>2776.64</v>
      </c>
      <c r="AL2026" s="138">
        <f t="shared" si="14"/>
        <v>0</v>
      </c>
      <c r="AM2026" s="138">
        <f t="shared" si="15"/>
        <v>0</v>
      </c>
      <c r="AN2026" s="138">
        <f t="shared" si="16"/>
        <v>0</v>
      </c>
      <c r="AO2026" s="139" t="str">
        <f t="array" ref="AO2026">XLOOKUP($D:$D,'DS ST'!$J:$J,'DS ST'!K:K)</f>
        <v>SC008790 - Lê Thị Bích Liểu</v>
      </c>
      <c r="AP2026" s="139" t="str">
        <f t="array" ref="AP2026">XLOOKUP($D:$D,'DS ST'!$J:$J,'DS ST'!L:L)</f>
        <v>Nguyễn Thị Cà</v>
      </c>
      <c r="AQ2026" s="139" t="str">
        <f t="array" ref="AQ2026">XLOOKUP($D:$D,'DS ST'!$J:$J,'DS ST'!M:M)</f>
        <v>HCM 034</v>
      </c>
      <c r="AR2026" s="140"/>
      <c r="AS2026" s="140"/>
      <c r="AT2026" s="135" t="str">
        <f t="array" ref="AT2026">xlookup($E:$E,'CLV2'!$A:$A,'CLV2'!$F:$F)</f>
        <v>3.LOCAL FRUITS</v>
      </c>
      <c r="AU2026" s="135" t="str">
        <f t="array" ref="AU2026">xlookup($E:$E,'CLV2'!$A:$A,'CLV2'!$G:$G)</f>
        <v>4.Bơ</v>
      </c>
      <c r="AV2026" s="142"/>
      <c r="AW2026" s="143"/>
      <c r="AX2026" s="144"/>
    </row>
    <row r="2027" ht="22.5" customHeight="1">
      <c r="A2027" s="113"/>
      <c r="B2027" s="114">
        <v>46237.0</v>
      </c>
      <c r="C2027" s="115" t="s">
        <v>1232</v>
      </c>
      <c r="D2027" s="116" t="str">
        <f>VLOOKUP(C2027,'DS ST'!A:B,2,0)</f>
        <v>VH4</v>
      </c>
      <c r="E2027" s="117">
        <v>1101302.0</v>
      </c>
      <c r="F2027" s="115" t="s">
        <v>944</v>
      </c>
      <c r="G2027" s="115" t="s">
        <v>104</v>
      </c>
      <c r="H2027" s="118">
        <v>8.0</v>
      </c>
      <c r="I2027" s="118">
        <v>7.9</v>
      </c>
      <c r="J2027" s="119">
        <f t="shared" si="4"/>
        <v>0.1</v>
      </c>
      <c r="K2027" s="115" t="s">
        <v>6356</v>
      </c>
      <c r="L2027" s="121" t="str">
        <f t="shared" si="5"/>
        <v>PT16083661101302</v>
      </c>
      <c r="M2027" s="219" t="s">
        <v>6357</v>
      </c>
      <c r="N2027" s="122">
        <v>0.09999999999999964</v>
      </c>
      <c r="O2027" s="122"/>
      <c r="P2027" s="119">
        <f t="shared" si="6"/>
        <v>0</v>
      </c>
      <c r="Q2027" s="124"/>
      <c r="R2027" s="124"/>
      <c r="S2027" s="124"/>
      <c r="T2027" s="125"/>
      <c r="U2027" s="126" t="s">
        <v>697</v>
      </c>
      <c r="V2027" s="127" t="s">
        <v>492</v>
      </c>
      <c r="W2027" s="129" t="str">
        <f t="shared" si="7"/>
        <v>Hao hụt</v>
      </c>
      <c r="X2027" s="129" t="str">
        <f t="shared" si="73"/>
        <v/>
      </c>
      <c r="Y2027" s="154" t="s">
        <v>499</v>
      </c>
      <c r="Z2027" s="131" t="s">
        <v>3828</v>
      </c>
      <c r="AA2027" s="124"/>
      <c r="AB2027" s="132"/>
      <c r="AC2027" s="133"/>
      <c r="AD2027" s="134"/>
      <c r="AE2027" s="133"/>
      <c r="AF2027" s="135" t="str">
        <f t="array" ref="AF2027">xlookup($E:$E,'CLV2'!$A:$A,'CLV2'!E:E)</f>
        <v>2.FRUITS</v>
      </c>
      <c r="AG2027" s="135" t="str">
        <f t="shared" si="10"/>
        <v>KG</v>
      </c>
      <c r="AH2027" s="136">
        <f t="shared" si="11"/>
        <v>0.0125</v>
      </c>
      <c r="AI2027" s="137">
        <f t="array" ref="AI2027">XLOOKUP(E2027,'Đơn giá'!A:A,'Đơn giá'!D:D)</f>
        <v>17500</v>
      </c>
      <c r="AJ2027" s="138">
        <f t="shared" si="12"/>
        <v>1750</v>
      </c>
      <c r="AK2027" s="138">
        <f t="shared" si="13"/>
        <v>1750</v>
      </c>
      <c r="AL2027" s="138">
        <f t="shared" si="14"/>
        <v>0</v>
      </c>
      <c r="AM2027" s="138">
        <f t="shared" si="15"/>
        <v>0</v>
      </c>
      <c r="AN2027" s="138">
        <f t="shared" si="16"/>
        <v>0</v>
      </c>
      <c r="AO2027" s="139" t="str">
        <f t="array" ref="AO2027">XLOOKUP($D:$D,'DS ST'!$J:$J,'DS ST'!K:K)</f>
        <v>SC008790 - Lê Thị Bích Liểu</v>
      </c>
      <c r="AP2027" s="139" t="str">
        <f t="array" ref="AP2027">XLOOKUP($D:$D,'DS ST'!$J:$J,'DS ST'!L:L)</f>
        <v>Nguyễn Thị Cà</v>
      </c>
      <c r="AQ2027" s="139" t="str">
        <f t="array" ref="AQ2027">XLOOKUP($D:$D,'DS ST'!$J:$J,'DS ST'!M:M)</f>
        <v>HCM 034</v>
      </c>
      <c r="AR2027" s="140"/>
      <c r="AS2027" s="140"/>
      <c r="AT2027" s="135" t="str">
        <f t="array" ref="AT2027">xlookup($E:$E,'CLV2'!$A:$A,'CLV2'!$F:$F)</f>
        <v>3.LOCAL FRUITS</v>
      </c>
      <c r="AU2027" s="135" t="str">
        <f t="array" ref="AU2027">xlookup($E:$E,'CLV2'!$A:$A,'CLV2'!$G:$G)</f>
        <v>4.Chuối</v>
      </c>
      <c r="AV2027" s="142"/>
      <c r="AW2027" s="143"/>
      <c r="AX2027" s="144"/>
    </row>
    <row r="2028" ht="22.5" customHeight="1">
      <c r="A2028" s="113"/>
      <c r="B2028" s="114">
        <v>46237.0</v>
      </c>
      <c r="C2028" s="115" t="s">
        <v>1232</v>
      </c>
      <c r="D2028" s="116" t="str">
        <f>VLOOKUP(C2028,'DS ST'!A:B,2,0)</f>
        <v>VH4</v>
      </c>
      <c r="E2028" s="117">
        <v>1101318.0</v>
      </c>
      <c r="F2028" s="115" t="s">
        <v>1036</v>
      </c>
      <c r="G2028" s="115" t="s">
        <v>104</v>
      </c>
      <c r="H2028" s="118">
        <v>4.1</v>
      </c>
      <c r="I2028" s="118">
        <v>4.08</v>
      </c>
      <c r="J2028" s="119">
        <f t="shared" si="4"/>
        <v>0.02</v>
      </c>
      <c r="K2028" s="115" t="s">
        <v>6356</v>
      </c>
      <c r="L2028" s="121" t="str">
        <f t="shared" si="5"/>
        <v>PT16083661101318</v>
      </c>
      <c r="M2028" s="219" t="s">
        <v>6357</v>
      </c>
      <c r="N2028" s="122">
        <v>0.019999999999999574</v>
      </c>
      <c r="O2028" s="122"/>
      <c r="P2028" s="119">
        <f t="shared" si="6"/>
        <v>0</v>
      </c>
      <c r="Q2028" s="124"/>
      <c r="R2028" s="124"/>
      <c r="S2028" s="124"/>
      <c r="T2028" s="125"/>
      <c r="U2028" s="126" t="s">
        <v>697</v>
      </c>
      <c r="V2028" s="127" t="s">
        <v>492</v>
      </c>
      <c r="W2028" s="129" t="str">
        <f t="shared" si="7"/>
        <v>Hao hụt</v>
      </c>
      <c r="X2028" s="129" t="str">
        <f t="shared" si="73"/>
        <v/>
      </c>
      <c r="Y2028" s="154" t="s">
        <v>499</v>
      </c>
      <c r="Z2028" s="131" t="s">
        <v>3828</v>
      </c>
      <c r="AA2028" s="124"/>
      <c r="AB2028" s="132"/>
      <c r="AC2028" s="133"/>
      <c r="AD2028" s="134"/>
      <c r="AE2028" s="133"/>
      <c r="AF2028" s="135" t="str">
        <f t="array" ref="AF2028">xlookup($E:$E,'CLV2'!$A:$A,'CLV2'!E:E)</f>
        <v>2.FRUITS</v>
      </c>
      <c r="AG2028" s="135" t="str">
        <f t="shared" si="10"/>
        <v>KG</v>
      </c>
      <c r="AH2028" s="136">
        <f t="shared" si="11"/>
        <v>0.00487804878</v>
      </c>
      <c r="AI2028" s="137">
        <f t="array" ref="AI2028">XLOOKUP(E2028,'Đơn giá'!A:A,'Đơn giá'!D:D)</f>
        <v>35000</v>
      </c>
      <c r="AJ2028" s="138">
        <f t="shared" si="12"/>
        <v>700</v>
      </c>
      <c r="AK2028" s="138">
        <f t="shared" si="13"/>
        <v>700</v>
      </c>
      <c r="AL2028" s="138">
        <f t="shared" si="14"/>
        <v>0</v>
      </c>
      <c r="AM2028" s="138">
        <f t="shared" si="15"/>
        <v>0</v>
      </c>
      <c r="AN2028" s="138">
        <f t="shared" si="16"/>
        <v>0</v>
      </c>
      <c r="AO2028" s="139" t="str">
        <f t="array" ref="AO2028">XLOOKUP($D:$D,'DS ST'!$J:$J,'DS ST'!K:K)</f>
        <v>SC008790 - Lê Thị Bích Liểu</v>
      </c>
      <c r="AP2028" s="139" t="str">
        <f t="array" ref="AP2028">XLOOKUP($D:$D,'DS ST'!$J:$J,'DS ST'!L:L)</f>
        <v>Nguyễn Thị Cà</v>
      </c>
      <c r="AQ2028" s="139" t="str">
        <f t="array" ref="AQ2028">XLOOKUP($D:$D,'DS ST'!$J:$J,'DS ST'!M:M)</f>
        <v>HCM 034</v>
      </c>
      <c r="AR2028" s="140"/>
      <c r="AS2028" s="140"/>
      <c r="AT2028" s="135" t="str">
        <f t="array" ref="AT2028">xlookup($E:$E,'CLV2'!$A:$A,'CLV2'!$F:$F)</f>
        <v>3.LOCAL FRUITS</v>
      </c>
      <c r="AU2028" s="135" t="str">
        <f t="array" ref="AU2028">xlookup($E:$E,'CLV2'!$A:$A,'CLV2'!$G:$G)</f>
        <v>4.Mận Roi</v>
      </c>
      <c r="AV2028" s="142"/>
      <c r="AW2028" s="143"/>
      <c r="AX2028" s="144"/>
    </row>
    <row r="2029" ht="22.5" customHeight="1">
      <c r="A2029" s="113"/>
      <c r="B2029" s="114">
        <v>46237.0</v>
      </c>
      <c r="C2029" s="115" t="s">
        <v>1232</v>
      </c>
      <c r="D2029" s="116" t="str">
        <f>VLOOKUP(C2029,'DS ST'!A:B,2,0)</f>
        <v>VH4</v>
      </c>
      <c r="E2029" s="117">
        <v>1101366.0</v>
      </c>
      <c r="F2029" s="115" t="s">
        <v>1804</v>
      </c>
      <c r="G2029" s="115" t="s">
        <v>104</v>
      </c>
      <c r="H2029" s="118">
        <v>4.0</v>
      </c>
      <c r="I2029" s="118">
        <v>3.94</v>
      </c>
      <c r="J2029" s="119">
        <f t="shared" si="4"/>
        <v>0.06</v>
      </c>
      <c r="K2029" s="115" t="s">
        <v>6356</v>
      </c>
      <c r="L2029" s="121" t="str">
        <f t="shared" si="5"/>
        <v>PT16083661101366</v>
      </c>
      <c r="M2029" s="219" t="s">
        <v>6357</v>
      </c>
      <c r="N2029" s="122">
        <v>0.06000000000000005</v>
      </c>
      <c r="O2029" s="122"/>
      <c r="P2029" s="119">
        <f t="shared" si="6"/>
        <v>0</v>
      </c>
      <c r="Q2029" s="124"/>
      <c r="R2029" s="124"/>
      <c r="S2029" s="124"/>
      <c r="T2029" s="125"/>
      <c r="U2029" s="126" t="s">
        <v>697</v>
      </c>
      <c r="V2029" s="127" t="s">
        <v>492</v>
      </c>
      <c r="W2029" s="129" t="str">
        <f t="shared" si="7"/>
        <v>Hao hụt</v>
      </c>
      <c r="X2029" s="129" t="str">
        <f t="shared" si="73"/>
        <v/>
      </c>
      <c r="Y2029" s="154" t="s">
        <v>499</v>
      </c>
      <c r="Z2029" s="131" t="s">
        <v>3828</v>
      </c>
      <c r="AA2029" s="124"/>
      <c r="AB2029" s="132"/>
      <c r="AC2029" s="133"/>
      <c r="AD2029" s="134"/>
      <c r="AE2029" s="133"/>
      <c r="AF2029" s="135" t="str">
        <f t="array" ref="AF2029">xlookup($E:$E,'CLV2'!$A:$A,'CLV2'!E:E)</f>
        <v>2.VEGETABLES</v>
      </c>
      <c r="AG2029" s="135" t="str">
        <f t="shared" si="10"/>
        <v>KG</v>
      </c>
      <c r="AH2029" s="136">
        <f t="shared" si="11"/>
        <v>0.015</v>
      </c>
      <c r="AI2029" s="137">
        <f t="array" ref="AI2029">XLOOKUP(E2029,'Đơn giá'!A:A,'Đơn giá'!D:D)</f>
        <v>55000</v>
      </c>
      <c r="AJ2029" s="138">
        <f t="shared" si="12"/>
        <v>3300</v>
      </c>
      <c r="AK2029" s="138">
        <f t="shared" si="13"/>
        <v>3300</v>
      </c>
      <c r="AL2029" s="138">
        <f t="shared" si="14"/>
        <v>0</v>
      </c>
      <c r="AM2029" s="138">
        <f t="shared" si="15"/>
        <v>0</v>
      </c>
      <c r="AN2029" s="138">
        <f t="shared" si="16"/>
        <v>0</v>
      </c>
      <c r="AO2029" s="139" t="str">
        <f t="array" ref="AO2029">XLOOKUP($D:$D,'DS ST'!$J:$J,'DS ST'!K:K)</f>
        <v>SC008790 - Lê Thị Bích Liểu</v>
      </c>
      <c r="AP2029" s="139" t="str">
        <f t="array" ref="AP2029">XLOOKUP($D:$D,'DS ST'!$J:$J,'DS ST'!L:L)</f>
        <v>Nguyễn Thị Cà</v>
      </c>
      <c r="AQ2029" s="139" t="str">
        <f t="array" ref="AQ2029">XLOOKUP($D:$D,'DS ST'!$J:$J,'DS ST'!M:M)</f>
        <v>HCM 034</v>
      </c>
      <c r="AR2029" s="140"/>
      <c r="AS2029" s="140"/>
      <c r="AT2029" s="135" t="str">
        <f t="array" ref="AT2029">xlookup($E:$E,'CLV2'!$A:$A,'CLV2'!$F:$F)</f>
        <v>3.LEAFY VEGGIES</v>
      </c>
      <c r="AU2029" s="135" t="str">
        <f t="array" ref="AU2029">xlookup($E:$E,'CLV2'!$A:$A,'CLV2'!$G:$G)</f>
        <v>4.Rau Ăn Bông</v>
      </c>
      <c r="AV2029" s="142"/>
      <c r="AW2029" s="143"/>
      <c r="AX2029" s="144"/>
    </row>
    <row r="2030" ht="22.5" customHeight="1">
      <c r="A2030" s="113"/>
      <c r="B2030" s="114">
        <v>46237.0</v>
      </c>
      <c r="C2030" s="115" t="s">
        <v>1232</v>
      </c>
      <c r="D2030" s="116" t="str">
        <f>VLOOKUP(C2030,'DS ST'!A:B,2,0)</f>
        <v>VH4</v>
      </c>
      <c r="E2030" s="117">
        <v>8.936114400103E12</v>
      </c>
      <c r="F2030" s="115" t="s">
        <v>1369</v>
      </c>
      <c r="G2030" s="115" t="s">
        <v>29</v>
      </c>
      <c r="H2030" s="118">
        <v>1.0</v>
      </c>
      <c r="I2030" s="118">
        <v>0.0</v>
      </c>
      <c r="J2030" s="119">
        <f t="shared" si="4"/>
        <v>1</v>
      </c>
      <c r="K2030" s="115" t="s">
        <v>6356</v>
      </c>
      <c r="L2030" s="121" t="str">
        <f t="shared" si="5"/>
        <v>PT16083668936114400103</v>
      </c>
      <c r="M2030" s="219" t="s">
        <v>6357</v>
      </c>
      <c r="N2030" s="122"/>
      <c r="O2030" s="122"/>
      <c r="P2030" s="119">
        <f t="shared" si="6"/>
        <v>1</v>
      </c>
      <c r="Q2030" s="124"/>
      <c r="R2030" s="124"/>
      <c r="S2030" s="124"/>
      <c r="T2030" s="125"/>
      <c r="U2030" s="126" t="s">
        <v>697</v>
      </c>
      <c r="V2030" s="127" t="s">
        <v>1500</v>
      </c>
      <c r="W2030" s="129" t="str">
        <f t="shared" si="7"/>
        <v/>
      </c>
      <c r="X2030" s="129" t="str">
        <f t="shared" si="73"/>
        <v/>
      </c>
      <c r="Y2030" s="130" t="str">
        <f t="shared" ref="Y2030:Y2031" si="128">IF(N(P2030)&lt;=0,"",IF(OR(T2030="Hình KDB",T2030="Hình tele",ISNUMBER(SEARCH("Hình KDB",T2030)),ISNUMBER(SEARCH("Hình tele",T2030)),ISNUMBER(SEARCH("sai code",T2030)),ISNUMBER(SEARCH("Thiếu kiện",U2030))),"Kho rau",IF(AND(T2030&lt;&gt;"Hình KDB",T2030&lt;&gt;"Hình tele"),"Chưa xác định",IF(N(O2030)&gt;0,IF(OR(T2030="Hình KDB",T2030="Hình tele",ISNUMBER(SEARCH("Hình KDB",T2030)),ISNUMBER(SEARCH("Hình tele",T2030)),ISNUMBER(SEARCH("sai code",T2030)),ISNUMBER(SEARCH("Thiếu kiện",U2030))),"Kho rau","Chưa xác định"),IF(OR(T2030="Hình KDB",T2030="Hình tele",ISNUMBER(SEARCH("Hình KDB",T2030)),ISNUMBER(SEARCH("Hình tele",T2030)),ISNUMBER(SEARCH("sai code",T2030)),ISNUMBER(SEARCH("Thiếu kiện",U2030))),"Kho rau",IF(V2030="Chưa xác định","Chưa xác định",IF(OR(V2030="DC giao thiếu",V2030="TX giao thiếu kiện",V2030="Hàng không đạt CL"),"Kho rau","")))))))</f>
        <v>Chưa xác định</v>
      </c>
      <c r="Z2030" s="131" t="s">
        <v>3828</v>
      </c>
      <c r="AA2030" s="124"/>
      <c r="AB2030" s="132"/>
      <c r="AC2030" s="133"/>
      <c r="AD2030" s="134"/>
      <c r="AE2030" s="133"/>
      <c r="AF2030" s="135" t="str">
        <f t="array" ref="AF2030">xlookup($E:$E,'CLV2'!$A:$A,'CLV2'!E:E)</f>
        <v>2.VEGETABLES</v>
      </c>
      <c r="AG2030" s="135" t="str">
        <f t="shared" si="10"/>
        <v>Pack</v>
      </c>
      <c r="AH2030" s="136">
        <f t="shared" si="11"/>
        <v>1</v>
      </c>
      <c r="AI2030" s="137">
        <f t="array" ref="AI2030">XLOOKUP(E2030,'Đơn giá'!A:A,'Đơn giá'!D:D)</f>
        <v>18900</v>
      </c>
      <c r="AJ2030" s="138">
        <f t="shared" si="12"/>
        <v>18900</v>
      </c>
      <c r="AK2030" s="138">
        <f t="shared" si="13"/>
        <v>0</v>
      </c>
      <c r="AL2030" s="138">
        <f t="shared" si="14"/>
        <v>0</v>
      </c>
      <c r="AM2030" s="138">
        <f t="shared" si="15"/>
        <v>0</v>
      </c>
      <c r="AN2030" s="138">
        <f t="shared" si="16"/>
        <v>18900</v>
      </c>
      <c r="AO2030" s="139" t="str">
        <f t="array" ref="AO2030">XLOOKUP($D:$D,'DS ST'!$J:$J,'DS ST'!K:K)</f>
        <v>SC008790 - Lê Thị Bích Liểu</v>
      </c>
      <c r="AP2030" s="139" t="str">
        <f t="array" ref="AP2030">XLOOKUP($D:$D,'DS ST'!$J:$J,'DS ST'!L:L)</f>
        <v>Nguyễn Thị Cà</v>
      </c>
      <c r="AQ2030" s="139" t="str">
        <f t="array" ref="AQ2030">XLOOKUP($D:$D,'DS ST'!$J:$J,'DS ST'!M:M)</f>
        <v>HCM 034</v>
      </c>
      <c r="AR2030" s="140"/>
      <c r="AS2030" s="140"/>
      <c r="AT2030" s="135" t="str">
        <f t="array" ref="AT2030">xlookup($E:$E,'CLV2'!$A:$A,'CLV2'!$F:$F)</f>
        <v>3.LEAFY VEGGIES</v>
      </c>
      <c r="AU2030" s="135" t="str">
        <f t="array" ref="AU2030">xlookup($E:$E,'CLV2'!$A:$A,'CLV2'!$G:$G)</f>
        <v>4.Rau Cải</v>
      </c>
      <c r="AV2030" s="142"/>
      <c r="AW2030" s="143"/>
      <c r="AX2030" s="144"/>
    </row>
    <row r="2031" ht="22.5" customHeight="1">
      <c r="A2031" s="113"/>
      <c r="B2031" s="114">
        <v>46237.0</v>
      </c>
      <c r="C2031" s="115" t="s">
        <v>1234</v>
      </c>
      <c r="D2031" s="116" t="str">
        <f>VLOOKUP(C2031,'DS ST'!A:B,2,0)</f>
        <v>VH5</v>
      </c>
      <c r="E2031" s="117">
        <v>10704.0</v>
      </c>
      <c r="F2031" s="115" t="s">
        <v>578</v>
      </c>
      <c r="G2031" s="115" t="s">
        <v>29</v>
      </c>
      <c r="H2031" s="118">
        <v>1.0</v>
      </c>
      <c r="I2031" s="118">
        <v>0.0</v>
      </c>
      <c r="J2031" s="119">
        <f t="shared" si="4"/>
        <v>1</v>
      </c>
      <c r="K2031" s="115" t="s">
        <v>6359</v>
      </c>
      <c r="L2031" s="121" t="str">
        <f t="shared" si="5"/>
        <v>PT160836510704</v>
      </c>
      <c r="M2031" s="219" t="s">
        <v>6360</v>
      </c>
      <c r="N2031" s="122"/>
      <c r="O2031" s="122"/>
      <c r="P2031" s="119">
        <f t="shared" si="6"/>
        <v>1</v>
      </c>
      <c r="Q2031" s="124"/>
      <c r="R2031" s="124"/>
      <c r="S2031" s="124"/>
      <c r="T2031" s="125"/>
      <c r="U2031" s="126" t="s">
        <v>697</v>
      </c>
      <c r="V2031" s="127" t="s">
        <v>1500</v>
      </c>
      <c r="W2031" s="129" t="str">
        <f t="shared" si="7"/>
        <v/>
      </c>
      <c r="X2031" s="129" t="str">
        <f t="shared" si="73"/>
        <v/>
      </c>
      <c r="Y2031" s="130" t="str">
        <f t="shared" si="128"/>
        <v>Chưa xác định</v>
      </c>
      <c r="Z2031" s="131" t="s">
        <v>3828</v>
      </c>
      <c r="AA2031" s="124"/>
      <c r="AB2031" s="132"/>
      <c r="AC2031" s="133"/>
      <c r="AD2031" s="134"/>
      <c r="AE2031" s="133"/>
      <c r="AF2031" s="135" t="str">
        <f t="array" ref="AF2031">xlookup($E:$E,'CLV2'!$A:$A,'CLV2'!E:E)</f>
        <v>2.VEGETABLES</v>
      </c>
      <c r="AG2031" s="135" t="str">
        <f t="shared" si="10"/>
        <v>Pack</v>
      </c>
      <c r="AH2031" s="136">
        <f t="shared" si="11"/>
        <v>1</v>
      </c>
      <c r="AI2031" s="137">
        <f t="array" ref="AI2031">XLOOKUP(E2031,'Đơn giá'!A:A,'Đơn giá'!D:D)</f>
        <v>15000</v>
      </c>
      <c r="AJ2031" s="138">
        <f t="shared" si="12"/>
        <v>15000</v>
      </c>
      <c r="AK2031" s="138">
        <f t="shared" si="13"/>
        <v>0</v>
      </c>
      <c r="AL2031" s="138">
        <f t="shared" si="14"/>
        <v>0</v>
      </c>
      <c r="AM2031" s="138">
        <f t="shared" si="15"/>
        <v>0</v>
      </c>
      <c r="AN2031" s="138">
        <f t="shared" si="16"/>
        <v>15000</v>
      </c>
      <c r="AO2031" s="139" t="str">
        <f t="array" ref="AO2031">XLOOKUP($D:$D,'DS ST'!$J:$J,'DS ST'!K:K)</f>
        <v>SC002203 - Nguyễn Thị Ngọc Bích</v>
      </c>
      <c r="AP2031" s="139" t="str">
        <f t="array" ref="AP2031">XLOOKUP($D:$D,'DS ST'!$J:$J,'DS ST'!L:L)</f>
        <v>Nguyễn Thị Cà</v>
      </c>
      <c r="AQ2031" s="139" t="str">
        <f t="array" ref="AQ2031">XLOOKUP($D:$D,'DS ST'!$J:$J,'DS ST'!M:M)</f>
        <v>HCM 005</v>
      </c>
      <c r="AR2031" s="140"/>
      <c r="AS2031" s="140"/>
      <c r="AT2031" s="135" t="str">
        <f t="array" ref="AT2031">xlookup($E:$E,'CLV2'!$A:$A,'CLV2'!$F:$F)</f>
        <v>3.LEAFY VEGGIES</v>
      </c>
      <c r="AU2031" s="135" t="str">
        <f t="array" ref="AU2031">xlookup($E:$E,'CLV2'!$A:$A,'CLV2'!$G:$G)</f>
        <v>4.Rau Ăn Lá Thông Dụng</v>
      </c>
      <c r="AV2031" s="142"/>
      <c r="AW2031" s="143"/>
      <c r="AX2031" s="144"/>
    </row>
    <row r="2032" ht="22.5" customHeight="1">
      <c r="A2032" s="113"/>
      <c r="B2032" s="114">
        <v>46237.0</v>
      </c>
      <c r="C2032" s="115" t="s">
        <v>1234</v>
      </c>
      <c r="D2032" s="116" t="str">
        <f>VLOOKUP(C2032,'DS ST'!A:B,2,0)</f>
        <v>VH5</v>
      </c>
      <c r="E2032" s="117">
        <v>1101062.0</v>
      </c>
      <c r="F2032" s="115" t="s">
        <v>103</v>
      </c>
      <c r="G2032" s="115" t="s">
        <v>104</v>
      </c>
      <c r="H2032" s="118">
        <v>10.1</v>
      </c>
      <c r="I2032" s="118">
        <v>10.0</v>
      </c>
      <c r="J2032" s="119">
        <f t="shared" si="4"/>
        <v>0.1</v>
      </c>
      <c r="K2032" s="115" t="s">
        <v>6359</v>
      </c>
      <c r="L2032" s="121" t="str">
        <f t="shared" si="5"/>
        <v>PT16083651101062</v>
      </c>
      <c r="M2032" s="219" t="s">
        <v>6360</v>
      </c>
      <c r="N2032" s="122">
        <v>0.09999999999999964</v>
      </c>
      <c r="O2032" s="122"/>
      <c r="P2032" s="119">
        <f t="shared" si="6"/>
        <v>0</v>
      </c>
      <c r="Q2032" s="124"/>
      <c r="R2032" s="124"/>
      <c r="S2032" s="124"/>
      <c r="T2032" s="125"/>
      <c r="U2032" s="126" t="s">
        <v>697</v>
      </c>
      <c r="V2032" s="127" t="s">
        <v>492</v>
      </c>
      <c r="W2032" s="129" t="str">
        <f t="shared" si="7"/>
        <v>Hao hụt</v>
      </c>
      <c r="X2032" s="129" t="str">
        <f t="shared" si="73"/>
        <v/>
      </c>
      <c r="Y2032" s="154" t="s">
        <v>499</v>
      </c>
      <c r="Z2032" s="131" t="s">
        <v>3828</v>
      </c>
      <c r="AA2032" s="124"/>
      <c r="AB2032" s="132"/>
      <c r="AC2032" s="133"/>
      <c r="AD2032" s="134"/>
      <c r="AE2032" s="133"/>
      <c r="AF2032" s="135" t="str">
        <f t="array" ref="AF2032">xlookup($E:$E,'CLV2'!$A:$A,'CLV2'!E:E)</f>
        <v>2.FRUITS</v>
      </c>
      <c r="AG2032" s="135" t="str">
        <f t="shared" si="10"/>
        <v>KG</v>
      </c>
      <c r="AH2032" s="136">
        <f t="shared" si="11"/>
        <v>0.009900990099</v>
      </c>
      <c r="AI2032" s="137">
        <f t="array" ref="AI2032">XLOOKUP(E2032,'Đơn giá'!A:A,'Đơn giá'!D:D)</f>
        <v>23000</v>
      </c>
      <c r="AJ2032" s="138">
        <f t="shared" si="12"/>
        <v>2300</v>
      </c>
      <c r="AK2032" s="138">
        <f t="shared" si="13"/>
        <v>2300</v>
      </c>
      <c r="AL2032" s="138">
        <f t="shared" si="14"/>
        <v>0</v>
      </c>
      <c r="AM2032" s="138">
        <f t="shared" si="15"/>
        <v>0</v>
      </c>
      <c r="AN2032" s="138">
        <f t="shared" si="16"/>
        <v>0</v>
      </c>
      <c r="AO2032" s="139" t="str">
        <f t="array" ref="AO2032">XLOOKUP($D:$D,'DS ST'!$J:$J,'DS ST'!K:K)</f>
        <v>SC002203 - Nguyễn Thị Ngọc Bích</v>
      </c>
      <c r="AP2032" s="139" t="str">
        <f t="array" ref="AP2032">XLOOKUP($D:$D,'DS ST'!$J:$J,'DS ST'!L:L)</f>
        <v>Nguyễn Thị Cà</v>
      </c>
      <c r="AQ2032" s="139" t="str">
        <f t="array" ref="AQ2032">XLOOKUP($D:$D,'DS ST'!$J:$J,'DS ST'!M:M)</f>
        <v>HCM 005</v>
      </c>
      <c r="AR2032" s="140"/>
      <c r="AS2032" s="140"/>
      <c r="AT2032" s="135" t="str">
        <f t="array" ref="AT2032">xlookup($E:$E,'CLV2'!$A:$A,'CLV2'!$F:$F)</f>
        <v>3.LOCAL FRUITS</v>
      </c>
      <c r="AU2032" s="135" t="str">
        <f t="array" ref="AU2032">xlookup($E:$E,'CLV2'!$A:$A,'CLV2'!$G:$G)</f>
        <v>4.Chuối</v>
      </c>
      <c r="AV2032" s="142"/>
      <c r="AW2032" s="143"/>
      <c r="AX2032" s="144"/>
    </row>
    <row r="2033" ht="22.5" customHeight="1">
      <c r="A2033" s="113"/>
      <c r="B2033" s="114">
        <v>46237.0</v>
      </c>
      <c r="C2033" s="115" t="s">
        <v>1234</v>
      </c>
      <c r="D2033" s="116" t="str">
        <f>VLOOKUP(C2033,'DS ST'!A:B,2,0)</f>
        <v>VH5</v>
      </c>
      <c r="E2033" s="117">
        <v>1101079.0</v>
      </c>
      <c r="F2033" s="115" t="s">
        <v>2047</v>
      </c>
      <c r="G2033" s="115" t="s">
        <v>104</v>
      </c>
      <c r="H2033" s="118">
        <v>9.2</v>
      </c>
      <c r="I2033" s="118">
        <v>9.02</v>
      </c>
      <c r="J2033" s="119">
        <f t="shared" si="4"/>
        <v>0.18</v>
      </c>
      <c r="K2033" s="115" t="s">
        <v>6359</v>
      </c>
      <c r="L2033" s="121" t="str">
        <f t="shared" si="5"/>
        <v>PT16083651101079</v>
      </c>
      <c r="M2033" s="219" t="s">
        <v>6360</v>
      </c>
      <c r="N2033" s="122">
        <v>0.17999999999999972</v>
      </c>
      <c r="O2033" s="122"/>
      <c r="P2033" s="119">
        <f t="shared" si="6"/>
        <v>0</v>
      </c>
      <c r="Q2033" s="124"/>
      <c r="R2033" s="124"/>
      <c r="S2033" s="124"/>
      <c r="T2033" s="125"/>
      <c r="U2033" s="126" t="s">
        <v>697</v>
      </c>
      <c r="V2033" s="127" t="s">
        <v>492</v>
      </c>
      <c r="W2033" s="129" t="str">
        <f t="shared" si="7"/>
        <v>Hao hụt</v>
      </c>
      <c r="X2033" s="129" t="str">
        <f t="shared" si="73"/>
        <v/>
      </c>
      <c r="Y2033" s="154" t="s">
        <v>499</v>
      </c>
      <c r="Z2033" s="131" t="s">
        <v>3828</v>
      </c>
      <c r="AA2033" s="124"/>
      <c r="AB2033" s="132"/>
      <c r="AC2033" s="133"/>
      <c r="AD2033" s="134"/>
      <c r="AE2033" s="133"/>
      <c r="AF2033" s="135" t="str">
        <f t="array" ref="AF2033">xlookup($E:$E,'CLV2'!$A:$A,'CLV2'!E:E)</f>
        <v>2.FRUITS</v>
      </c>
      <c r="AG2033" s="135" t="str">
        <f t="shared" si="10"/>
        <v>KG</v>
      </c>
      <c r="AH2033" s="136">
        <f t="shared" si="11"/>
        <v>0.01956521739</v>
      </c>
      <c r="AI2033" s="137">
        <f t="array" ref="AI2033">XLOOKUP(E2033,'Đơn giá'!A:A,'Đơn giá'!D:D)</f>
        <v>69416</v>
      </c>
      <c r="AJ2033" s="138">
        <f t="shared" si="12"/>
        <v>12494.88</v>
      </c>
      <c r="AK2033" s="138">
        <f t="shared" si="13"/>
        <v>12494.88</v>
      </c>
      <c r="AL2033" s="138">
        <f t="shared" si="14"/>
        <v>0</v>
      </c>
      <c r="AM2033" s="138">
        <f t="shared" si="15"/>
        <v>0</v>
      </c>
      <c r="AN2033" s="138">
        <f t="shared" si="16"/>
        <v>0</v>
      </c>
      <c r="AO2033" s="139" t="str">
        <f t="array" ref="AO2033">XLOOKUP($D:$D,'DS ST'!$J:$J,'DS ST'!K:K)</f>
        <v>SC002203 - Nguyễn Thị Ngọc Bích</v>
      </c>
      <c r="AP2033" s="139" t="str">
        <f t="array" ref="AP2033">XLOOKUP($D:$D,'DS ST'!$J:$J,'DS ST'!L:L)</f>
        <v>Nguyễn Thị Cà</v>
      </c>
      <c r="AQ2033" s="139" t="str">
        <f t="array" ref="AQ2033">XLOOKUP($D:$D,'DS ST'!$J:$J,'DS ST'!M:M)</f>
        <v>HCM 005</v>
      </c>
      <c r="AR2033" s="140"/>
      <c r="AS2033" s="140"/>
      <c r="AT2033" s="135" t="str">
        <f t="array" ref="AT2033">xlookup($E:$E,'CLV2'!$A:$A,'CLV2'!$F:$F)</f>
        <v>3.LOCAL FRUITS</v>
      </c>
      <c r="AU2033" s="135" t="str">
        <f t="array" ref="AU2033">xlookup($E:$E,'CLV2'!$A:$A,'CLV2'!$G:$G)</f>
        <v>4.Bơ</v>
      </c>
      <c r="AV2033" s="142"/>
      <c r="AW2033" s="143"/>
      <c r="AX2033" s="144"/>
    </row>
    <row r="2034" ht="22.5" customHeight="1">
      <c r="A2034" s="113"/>
      <c r="B2034" s="114">
        <v>46237.0</v>
      </c>
      <c r="C2034" s="115" t="s">
        <v>1234</v>
      </c>
      <c r="D2034" s="116" t="str">
        <f>VLOOKUP(C2034,'DS ST'!A:B,2,0)</f>
        <v>VH5</v>
      </c>
      <c r="E2034" s="117">
        <v>1101592.0</v>
      </c>
      <c r="F2034" s="115" t="s">
        <v>1161</v>
      </c>
      <c r="G2034" s="115" t="s">
        <v>104</v>
      </c>
      <c r="H2034" s="118">
        <v>9.8</v>
      </c>
      <c r="I2034" s="118">
        <v>9.64</v>
      </c>
      <c r="J2034" s="119">
        <f t="shared" si="4"/>
        <v>0.16</v>
      </c>
      <c r="K2034" s="115" t="s">
        <v>6359</v>
      </c>
      <c r="L2034" s="121" t="str">
        <f t="shared" si="5"/>
        <v>PT16083651101592</v>
      </c>
      <c r="M2034" s="219" t="s">
        <v>6360</v>
      </c>
      <c r="N2034" s="122">
        <v>0.16000000000000014</v>
      </c>
      <c r="O2034" s="122"/>
      <c r="P2034" s="119">
        <f t="shared" si="6"/>
        <v>0</v>
      </c>
      <c r="Q2034" s="124"/>
      <c r="R2034" s="124"/>
      <c r="S2034" s="124"/>
      <c r="T2034" s="125"/>
      <c r="U2034" s="126" t="s">
        <v>697</v>
      </c>
      <c r="V2034" s="127" t="s">
        <v>492</v>
      </c>
      <c r="W2034" s="129" t="str">
        <f t="shared" si="7"/>
        <v>Hao hụt</v>
      </c>
      <c r="X2034" s="129" t="str">
        <f t="shared" si="73"/>
        <v/>
      </c>
      <c r="Y2034" s="154" t="s">
        <v>499</v>
      </c>
      <c r="Z2034" s="131" t="s">
        <v>3828</v>
      </c>
      <c r="AA2034" s="124"/>
      <c r="AB2034" s="132"/>
      <c r="AC2034" s="133"/>
      <c r="AD2034" s="134"/>
      <c r="AE2034" s="133"/>
      <c r="AF2034" s="135" t="str">
        <f t="array" ref="AF2034">xlookup($E:$E,'CLV2'!$A:$A,'CLV2'!E:E)</f>
        <v>2.FRUITS</v>
      </c>
      <c r="AG2034" s="135" t="str">
        <f t="shared" si="10"/>
        <v>KG</v>
      </c>
      <c r="AH2034" s="136">
        <f t="shared" si="11"/>
        <v>0.01632653061</v>
      </c>
      <c r="AI2034" s="137">
        <f t="array" ref="AI2034">XLOOKUP(E2034,'Đơn giá'!A:A,'Đơn giá'!D:D)</f>
        <v>73000</v>
      </c>
      <c r="AJ2034" s="138">
        <f t="shared" si="12"/>
        <v>11680</v>
      </c>
      <c r="AK2034" s="138">
        <f t="shared" si="13"/>
        <v>11680</v>
      </c>
      <c r="AL2034" s="138">
        <f t="shared" si="14"/>
        <v>0</v>
      </c>
      <c r="AM2034" s="138">
        <f t="shared" si="15"/>
        <v>0</v>
      </c>
      <c r="AN2034" s="138">
        <f t="shared" si="16"/>
        <v>0</v>
      </c>
      <c r="AO2034" s="139" t="str">
        <f t="array" ref="AO2034">XLOOKUP($D:$D,'DS ST'!$J:$J,'DS ST'!K:K)</f>
        <v>SC002203 - Nguyễn Thị Ngọc Bích</v>
      </c>
      <c r="AP2034" s="139" t="str">
        <f t="array" ref="AP2034">XLOOKUP($D:$D,'DS ST'!$J:$J,'DS ST'!L:L)</f>
        <v>Nguyễn Thị Cà</v>
      </c>
      <c r="AQ2034" s="139" t="str">
        <f t="array" ref="AQ2034">XLOOKUP($D:$D,'DS ST'!$J:$J,'DS ST'!M:M)</f>
        <v>HCM 005</v>
      </c>
      <c r="AR2034" s="140"/>
      <c r="AS2034" s="140"/>
      <c r="AT2034" s="135" t="str">
        <f t="array" ref="AT2034">xlookup($E:$E,'CLV2'!$A:$A,'CLV2'!$F:$F)</f>
        <v>3.LOCAL FRUITS</v>
      </c>
      <c r="AU2034" s="135" t="str">
        <f t="array" ref="AU2034">xlookup($E:$E,'CLV2'!$A:$A,'CLV2'!$G:$G)</f>
        <v>4.Sầu Riêng</v>
      </c>
      <c r="AV2034" s="142"/>
      <c r="AW2034" s="143"/>
      <c r="AX2034" s="144"/>
    </row>
    <row r="2035" ht="22.5" customHeight="1">
      <c r="A2035" s="113"/>
      <c r="B2035" s="114">
        <v>46237.0</v>
      </c>
      <c r="C2035" s="115" t="s">
        <v>1242</v>
      </c>
      <c r="D2035" s="116" t="str">
        <f>VLOOKUP(C2035,'DS ST'!A:B,2,0)</f>
        <v>VHT</v>
      </c>
      <c r="E2035" s="117">
        <v>10078.0</v>
      </c>
      <c r="F2035" s="115" t="s">
        <v>1581</v>
      </c>
      <c r="G2035" s="115" t="s">
        <v>29</v>
      </c>
      <c r="H2035" s="118">
        <v>2.0</v>
      </c>
      <c r="I2035" s="118">
        <v>0.0</v>
      </c>
      <c r="J2035" s="119">
        <f t="shared" si="4"/>
        <v>2</v>
      </c>
      <c r="K2035" s="115" t="s">
        <v>6361</v>
      </c>
      <c r="L2035" s="121" t="str">
        <f t="shared" si="5"/>
        <v>PT160836410078</v>
      </c>
      <c r="M2035" s="219" t="s">
        <v>6362</v>
      </c>
      <c r="N2035" s="122"/>
      <c r="O2035" s="122"/>
      <c r="P2035" s="119">
        <f t="shared" si="6"/>
        <v>2</v>
      </c>
      <c r="Q2035" s="124"/>
      <c r="R2035" s="124"/>
      <c r="S2035" s="124"/>
      <c r="T2035" s="125"/>
      <c r="U2035" s="126" t="s">
        <v>697</v>
      </c>
      <c r="V2035" s="127" t="s">
        <v>1500</v>
      </c>
      <c r="W2035" s="129" t="str">
        <f t="shared" si="7"/>
        <v/>
      </c>
      <c r="X2035" s="129" t="str">
        <f t="shared" si="73"/>
        <v/>
      </c>
      <c r="Y2035" s="130" t="str">
        <f>IF(N(P2035)&lt;=0,"",IF(OR(T2035="Hình KDB",T2035="Hình tele",ISNUMBER(SEARCH("Hình KDB",T2035)),ISNUMBER(SEARCH("Hình tele",T2035)),ISNUMBER(SEARCH("sai code",T2035)),ISNUMBER(SEARCH("Thiếu kiện",U2035))),"Kho rau",IF(AND(T2035&lt;&gt;"Hình KDB",T2035&lt;&gt;"Hình tele"),"Chưa xác định",IF(N(O2035)&gt;0,IF(OR(T2035="Hình KDB",T2035="Hình tele",ISNUMBER(SEARCH("Hình KDB",T2035)),ISNUMBER(SEARCH("Hình tele",T2035)),ISNUMBER(SEARCH("sai code",T2035)),ISNUMBER(SEARCH("Thiếu kiện",U2035))),"Kho rau","Chưa xác định"),IF(OR(T2035="Hình KDB",T2035="Hình tele",ISNUMBER(SEARCH("Hình KDB",T2035)),ISNUMBER(SEARCH("Hình tele",T2035)),ISNUMBER(SEARCH("sai code",T2035)),ISNUMBER(SEARCH("Thiếu kiện",U2035))),"Kho rau",IF(V2035="Chưa xác định","Chưa xác định",IF(OR(V2035="DC giao thiếu",V2035="TX giao thiếu kiện",V2035="Hàng không đạt CL"),"Kho rau","")))))))</f>
        <v>Chưa xác định</v>
      </c>
      <c r="Z2035" s="131" t="s">
        <v>3828</v>
      </c>
      <c r="AA2035" s="124"/>
      <c r="AB2035" s="132"/>
      <c r="AC2035" s="133"/>
      <c r="AD2035" s="134"/>
      <c r="AE2035" s="133"/>
      <c r="AF2035" s="135" t="str">
        <f t="array" ref="AF2035">xlookup($E:$E,'CLV2'!$A:$A,'CLV2'!E:E)</f>
        <v>2.VEGETABLES</v>
      </c>
      <c r="AG2035" s="135" t="str">
        <f t="shared" si="10"/>
        <v>Pack</v>
      </c>
      <c r="AH2035" s="136">
        <f t="shared" si="11"/>
        <v>1</v>
      </c>
      <c r="AI2035" s="137">
        <f t="array" ref="AI2035">XLOOKUP(E2035,'Đơn giá'!A:A,'Đơn giá'!D:D)</f>
        <v>16815</v>
      </c>
      <c r="AJ2035" s="138">
        <f t="shared" si="12"/>
        <v>33630</v>
      </c>
      <c r="AK2035" s="138">
        <f t="shared" si="13"/>
        <v>0</v>
      </c>
      <c r="AL2035" s="138">
        <f t="shared" si="14"/>
        <v>0</v>
      </c>
      <c r="AM2035" s="138">
        <f t="shared" si="15"/>
        <v>0</v>
      </c>
      <c r="AN2035" s="138">
        <f t="shared" si="16"/>
        <v>33630</v>
      </c>
      <c r="AO2035" s="139" t="str">
        <f t="array" ref="AO2035">XLOOKUP($D:$D,'DS ST'!$J:$J,'DS ST'!K:K)</f>
        <v>SC008010 - Lê Nguyễn Ngọc Phượng</v>
      </c>
      <c r="AP2035" s="139" t="str">
        <f t="array" ref="AP2035">XLOOKUP($D:$D,'DS ST'!$J:$J,'DS ST'!L:L)</f>
        <v>Nguyễn Thị Cà</v>
      </c>
      <c r="AQ2035" s="139" t="str">
        <f t="array" ref="AQ2035">XLOOKUP($D:$D,'DS ST'!$J:$J,'DS ST'!M:M)</f>
        <v>HCM 016</v>
      </c>
      <c r="AR2035" s="140"/>
      <c r="AS2035" s="140"/>
      <c r="AT2035" s="135" t="str">
        <f t="array" ref="AT2035">xlookup($E:$E,'CLV2'!$A:$A,'CLV2'!$F:$F)</f>
        <v>3.LEAFY VEGGIES</v>
      </c>
      <c r="AU2035" s="135" t="str">
        <f t="array" ref="AU2035">xlookup($E:$E,'CLV2'!$A:$A,'CLV2'!$G:$G)</f>
        <v>4.Rau Cải</v>
      </c>
      <c r="AV2035" s="142"/>
      <c r="AW2035" s="143"/>
      <c r="AX2035" s="144"/>
    </row>
    <row r="2036" ht="22.5" customHeight="1">
      <c r="A2036" s="113"/>
      <c r="B2036" s="114">
        <v>46237.0</v>
      </c>
      <c r="C2036" s="115" t="s">
        <v>1242</v>
      </c>
      <c r="D2036" s="116" t="str">
        <f>VLOOKUP(C2036,'DS ST'!A:B,2,0)</f>
        <v>VHT</v>
      </c>
      <c r="E2036" s="117">
        <v>1100917.0</v>
      </c>
      <c r="F2036" s="115" t="s">
        <v>928</v>
      </c>
      <c r="G2036" s="115" t="s">
        <v>104</v>
      </c>
      <c r="H2036" s="118">
        <v>16.1</v>
      </c>
      <c r="I2036" s="118">
        <v>16.0</v>
      </c>
      <c r="J2036" s="119">
        <f t="shared" si="4"/>
        <v>0.1</v>
      </c>
      <c r="K2036" s="115" t="s">
        <v>6361</v>
      </c>
      <c r="L2036" s="121" t="str">
        <f t="shared" si="5"/>
        <v>PT16083641100917</v>
      </c>
      <c r="M2036" s="219" t="s">
        <v>6362</v>
      </c>
      <c r="N2036" s="122">
        <v>0.10000000000000142</v>
      </c>
      <c r="O2036" s="122"/>
      <c r="P2036" s="119">
        <f t="shared" si="6"/>
        <v>0</v>
      </c>
      <c r="Q2036" s="124"/>
      <c r="R2036" s="124"/>
      <c r="S2036" s="124"/>
      <c r="T2036" s="125"/>
      <c r="U2036" s="126" t="s">
        <v>697</v>
      </c>
      <c r="V2036" s="127" t="s">
        <v>492</v>
      </c>
      <c r="W2036" s="129" t="str">
        <f t="shared" si="7"/>
        <v>Hao hụt</v>
      </c>
      <c r="X2036" s="129" t="str">
        <f t="shared" si="73"/>
        <v/>
      </c>
      <c r="Y2036" s="154" t="s">
        <v>499</v>
      </c>
      <c r="Z2036" s="131" t="s">
        <v>3828</v>
      </c>
      <c r="AA2036" s="124"/>
      <c r="AB2036" s="132"/>
      <c r="AC2036" s="133"/>
      <c r="AD2036" s="134"/>
      <c r="AE2036" s="133"/>
      <c r="AF2036" s="135" t="str">
        <f t="array" ref="AF2036">xlookup($E:$E,'CLV2'!$A:$A,'CLV2'!E:E)</f>
        <v>2.VEGETABLES</v>
      </c>
      <c r="AG2036" s="135" t="str">
        <f t="shared" si="10"/>
        <v>KG</v>
      </c>
      <c r="AH2036" s="136">
        <f t="shared" si="11"/>
        <v>0.006211180124</v>
      </c>
      <c r="AI2036" s="137">
        <f t="array" ref="AI2036">XLOOKUP(E2036,'Đơn giá'!A:A,'Đơn giá'!D:D)</f>
        <v>24500</v>
      </c>
      <c r="AJ2036" s="138">
        <f t="shared" si="12"/>
        <v>2450</v>
      </c>
      <c r="AK2036" s="138">
        <f t="shared" si="13"/>
        <v>2450</v>
      </c>
      <c r="AL2036" s="138">
        <f t="shared" si="14"/>
        <v>0</v>
      </c>
      <c r="AM2036" s="138">
        <f t="shared" si="15"/>
        <v>0</v>
      </c>
      <c r="AN2036" s="138">
        <f t="shared" si="16"/>
        <v>0</v>
      </c>
      <c r="AO2036" s="139" t="str">
        <f t="array" ref="AO2036">XLOOKUP($D:$D,'DS ST'!$J:$J,'DS ST'!K:K)</f>
        <v>SC008010 - Lê Nguyễn Ngọc Phượng</v>
      </c>
      <c r="AP2036" s="139" t="str">
        <f t="array" ref="AP2036">XLOOKUP($D:$D,'DS ST'!$J:$J,'DS ST'!L:L)</f>
        <v>Nguyễn Thị Cà</v>
      </c>
      <c r="AQ2036" s="139" t="str">
        <f t="array" ref="AQ2036">XLOOKUP($D:$D,'DS ST'!$J:$J,'DS ST'!M:M)</f>
        <v>HCM 016</v>
      </c>
      <c r="AR2036" s="140"/>
      <c r="AS2036" s="140"/>
      <c r="AT2036" s="135" t="str">
        <f t="array" ref="AT2036">xlookup($E:$E,'CLV2'!$A:$A,'CLV2'!$F:$F)</f>
        <v>3.FRUIT VEGGIES</v>
      </c>
      <c r="AU2036" s="135" t="str">
        <f t="array" ref="AU2036">xlookup($E:$E,'CLV2'!$A:$A,'CLV2'!$G:$G)</f>
        <v>4.Bầu, Bí, Mướp</v>
      </c>
      <c r="AV2036" s="142"/>
      <c r="AW2036" s="143"/>
      <c r="AX2036" s="144"/>
    </row>
    <row r="2037" ht="22.5" customHeight="1">
      <c r="A2037" s="113"/>
      <c r="B2037" s="114">
        <v>46237.0</v>
      </c>
      <c r="C2037" s="115" t="s">
        <v>1242</v>
      </c>
      <c r="D2037" s="116" t="str">
        <f>VLOOKUP(C2037,'DS ST'!A:B,2,0)</f>
        <v>VHT</v>
      </c>
      <c r="E2037" s="117">
        <v>8.936210960631E12</v>
      </c>
      <c r="F2037" s="115" t="s">
        <v>1424</v>
      </c>
      <c r="G2037" s="115" t="s">
        <v>29</v>
      </c>
      <c r="H2037" s="118">
        <v>7.0</v>
      </c>
      <c r="I2037" s="118">
        <v>6.0</v>
      </c>
      <c r="J2037" s="119">
        <f t="shared" si="4"/>
        <v>1</v>
      </c>
      <c r="K2037" s="115" t="s">
        <v>6361</v>
      </c>
      <c r="L2037" s="121" t="str">
        <f t="shared" si="5"/>
        <v>PT16083648936210960631</v>
      </c>
      <c r="M2037" s="219" t="s">
        <v>6362</v>
      </c>
      <c r="N2037" s="122"/>
      <c r="O2037" s="122"/>
      <c r="P2037" s="119">
        <f t="shared" si="6"/>
        <v>1</v>
      </c>
      <c r="Q2037" s="124"/>
      <c r="R2037" s="124"/>
      <c r="S2037" s="124"/>
      <c r="T2037" s="125"/>
      <c r="U2037" s="126" t="s">
        <v>697</v>
      </c>
      <c r="V2037" s="127" t="s">
        <v>1500</v>
      </c>
      <c r="W2037" s="129" t="str">
        <f t="shared" si="7"/>
        <v/>
      </c>
      <c r="X2037" s="129" t="str">
        <f t="shared" si="73"/>
        <v/>
      </c>
      <c r="Y2037" s="130" t="str">
        <f t="shared" ref="Y2037:Y2044" si="129">IF(N(P2037)&lt;=0,"",IF(OR(T2037="Hình KDB",T2037="Hình tele",ISNUMBER(SEARCH("Hình KDB",T2037)),ISNUMBER(SEARCH("Hình tele",T2037)),ISNUMBER(SEARCH("sai code",T2037)),ISNUMBER(SEARCH("Thiếu kiện",U2037))),"Kho rau",IF(AND(T2037&lt;&gt;"Hình KDB",T2037&lt;&gt;"Hình tele"),"Chưa xác định",IF(N(O2037)&gt;0,IF(OR(T2037="Hình KDB",T2037="Hình tele",ISNUMBER(SEARCH("Hình KDB",T2037)),ISNUMBER(SEARCH("Hình tele",T2037)),ISNUMBER(SEARCH("sai code",T2037)),ISNUMBER(SEARCH("Thiếu kiện",U2037))),"Kho rau","Chưa xác định"),IF(OR(T2037="Hình KDB",T2037="Hình tele",ISNUMBER(SEARCH("Hình KDB",T2037)),ISNUMBER(SEARCH("Hình tele",T2037)),ISNUMBER(SEARCH("sai code",T2037)),ISNUMBER(SEARCH("Thiếu kiện",U2037))),"Kho rau",IF(V2037="Chưa xác định","Chưa xác định",IF(OR(V2037="DC giao thiếu",V2037="TX giao thiếu kiện",V2037="Hàng không đạt CL"),"Kho rau","")))))))</f>
        <v>Chưa xác định</v>
      </c>
      <c r="Z2037" s="131" t="s">
        <v>3828</v>
      </c>
      <c r="AA2037" s="124"/>
      <c r="AB2037" s="132"/>
      <c r="AC2037" s="133"/>
      <c r="AD2037" s="134"/>
      <c r="AE2037" s="133"/>
      <c r="AF2037" s="135" t="str">
        <f t="array" ref="AF2037">xlookup($E:$E,'CLV2'!$A:$A,'CLV2'!E:E)</f>
        <v>2.VEGETABLES</v>
      </c>
      <c r="AG2037" s="135" t="str">
        <f t="shared" si="10"/>
        <v>Pack</v>
      </c>
      <c r="AH2037" s="136">
        <f t="shared" si="11"/>
        <v>0.1428571429</v>
      </c>
      <c r="AI2037" s="137">
        <f t="array" ref="AI2037">XLOOKUP(E2037,'Đơn giá'!A:A,'Đơn giá'!D:D)</f>
        <v>51000</v>
      </c>
      <c r="AJ2037" s="138">
        <f t="shared" si="12"/>
        <v>51000</v>
      </c>
      <c r="AK2037" s="138">
        <f t="shared" si="13"/>
        <v>0</v>
      </c>
      <c r="AL2037" s="138">
        <f t="shared" si="14"/>
        <v>0</v>
      </c>
      <c r="AM2037" s="138">
        <f t="shared" si="15"/>
        <v>0</v>
      </c>
      <c r="AN2037" s="138">
        <f t="shared" si="16"/>
        <v>51000</v>
      </c>
      <c r="AO2037" s="139" t="str">
        <f t="array" ref="AO2037">XLOOKUP($D:$D,'DS ST'!$J:$J,'DS ST'!K:K)</f>
        <v>SC008010 - Lê Nguyễn Ngọc Phượng</v>
      </c>
      <c r="AP2037" s="139" t="str">
        <f t="array" ref="AP2037">XLOOKUP($D:$D,'DS ST'!$J:$J,'DS ST'!L:L)</f>
        <v>Nguyễn Thị Cà</v>
      </c>
      <c r="AQ2037" s="139" t="str">
        <f t="array" ref="AQ2037">XLOOKUP($D:$D,'DS ST'!$J:$J,'DS ST'!M:M)</f>
        <v>HCM 016</v>
      </c>
      <c r="AR2037" s="140"/>
      <c r="AS2037" s="140"/>
      <c r="AT2037" s="135" t="str">
        <f t="array" ref="AT2037">xlookup($E:$E,'CLV2'!$A:$A,'CLV2'!$F:$F)</f>
        <v>3.MUSHROOM</v>
      </c>
      <c r="AU2037" s="135" t="str">
        <f t="array" ref="AU2037">xlookup($E:$E,'CLV2'!$A:$A,'CLV2'!$G:$G)</f>
        <v>4.Nấm Tai</v>
      </c>
      <c r="AV2037" s="142"/>
      <c r="AW2037" s="143"/>
      <c r="AX2037" s="144"/>
    </row>
    <row r="2038" ht="22.5" customHeight="1">
      <c r="A2038" s="113"/>
      <c r="B2038" s="114">
        <v>46237.0</v>
      </c>
      <c r="C2038" s="115" t="s">
        <v>1242</v>
      </c>
      <c r="D2038" s="116" t="str">
        <f>VLOOKUP(C2038,'DS ST'!A:B,2,0)</f>
        <v>VHT</v>
      </c>
      <c r="E2038" s="117">
        <v>8.938525767073E12</v>
      </c>
      <c r="F2038" s="115" t="s">
        <v>1468</v>
      </c>
      <c r="G2038" s="115" t="s">
        <v>29</v>
      </c>
      <c r="H2038" s="118">
        <v>2.0</v>
      </c>
      <c r="I2038" s="118">
        <v>1.0</v>
      </c>
      <c r="J2038" s="119">
        <f t="shared" si="4"/>
        <v>1</v>
      </c>
      <c r="K2038" s="115" t="s">
        <v>6361</v>
      </c>
      <c r="L2038" s="121" t="str">
        <f t="shared" si="5"/>
        <v>PT16083648938525767073</v>
      </c>
      <c r="M2038" s="219" t="s">
        <v>6362</v>
      </c>
      <c r="N2038" s="122"/>
      <c r="O2038" s="122"/>
      <c r="P2038" s="119">
        <f t="shared" si="6"/>
        <v>1</v>
      </c>
      <c r="Q2038" s="124"/>
      <c r="R2038" s="124"/>
      <c r="S2038" s="124"/>
      <c r="T2038" s="125"/>
      <c r="U2038" s="126" t="s">
        <v>697</v>
      </c>
      <c r="V2038" s="127" t="s">
        <v>1500</v>
      </c>
      <c r="W2038" s="129" t="str">
        <f t="shared" si="7"/>
        <v/>
      </c>
      <c r="X2038" s="129" t="str">
        <f t="shared" si="73"/>
        <v/>
      </c>
      <c r="Y2038" s="130" t="str">
        <f t="shared" si="129"/>
        <v>Chưa xác định</v>
      </c>
      <c r="Z2038" s="131" t="s">
        <v>3828</v>
      </c>
      <c r="AA2038" s="124"/>
      <c r="AB2038" s="132"/>
      <c r="AC2038" s="133"/>
      <c r="AD2038" s="134"/>
      <c r="AE2038" s="133"/>
      <c r="AF2038" s="135" t="str">
        <f t="array" ref="AF2038">xlookup($E:$E,'CLV2'!$A:$A,'CLV2'!E:E)</f>
        <v>2.VEGETABLES</v>
      </c>
      <c r="AG2038" s="135" t="str">
        <f t="shared" si="10"/>
        <v>Pack</v>
      </c>
      <c r="AH2038" s="136">
        <f t="shared" si="11"/>
        <v>0.5</v>
      </c>
      <c r="AI2038" s="137">
        <f t="array" ref="AI2038">XLOOKUP(E2038,'Đơn giá'!A:A,'Đơn giá'!D:D)</f>
        <v>6650</v>
      </c>
      <c r="AJ2038" s="138">
        <f t="shared" si="12"/>
        <v>6650</v>
      </c>
      <c r="AK2038" s="138">
        <f t="shared" si="13"/>
        <v>0</v>
      </c>
      <c r="AL2038" s="138">
        <f t="shared" si="14"/>
        <v>0</v>
      </c>
      <c r="AM2038" s="138">
        <f t="shared" si="15"/>
        <v>0</v>
      </c>
      <c r="AN2038" s="138">
        <f t="shared" si="16"/>
        <v>6650</v>
      </c>
      <c r="AO2038" s="139" t="str">
        <f t="array" ref="AO2038">XLOOKUP($D:$D,'DS ST'!$J:$J,'DS ST'!K:K)</f>
        <v>SC008010 - Lê Nguyễn Ngọc Phượng</v>
      </c>
      <c r="AP2038" s="139" t="str">
        <f t="array" ref="AP2038">XLOOKUP($D:$D,'DS ST'!$J:$J,'DS ST'!L:L)</f>
        <v>Nguyễn Thị Cà</v>
      </c>
      <c r="AQ2038" s="139" t="str">
        <f t="array" ref="AQ2038">XLOOKUP($D:$D,'DS ST'!$J:$J,'DS ST'!M:M)</f>
        <v>HCM 016</v>
      </c>
      <c r="AR2038" s="140"/>
      <c r="AS2038" s="140"/>
      <c r="AT2038" s="135" t="str">
        <f t="array" ref="AT2038">xlookup($E:$E,'CLV2'!$A:$A,'CLV2'!$F:$F)</f>
        <v>3.HERBS</v>
      </c>
      <c r="AU2038" s="135" t="str">
        <f t="array" ref="AU2038">xlookup($E:$E,'CLV2'!$A:$A,'CLV2'!$G:$G)</f>
        <v>4.Rau Thơm, Rau Nêm</v>
      </c>
      <c r="AV2038" s="142"/>
      <c r="AW2038" s="143"/>
      <c r="AX2038" s="144"/>
    </row>
    <row r="2039" ht="22.5" customHeight="1">
      <c r="A2039" s="113"/>
      <c r="B2039" s="114">
        <v>46237.0</v>
      </c>
      <c r="C2039" s="115" t="s">
        <v>1249</v>
      </c>
      <c r="D2039" s="116" t="str">
        <f>VLOOKUP(C2039,'DS ST'!A:B,2,0)</f>
        <v>VPC</v>
      </c>
      <c r="E2039" s="117">
        <v>10790.0</v>
      </c>
      <c r="F2039" s="115" t="s">
        <v>598</v>
      </c>
      <c r="G2039" s="115" t="s">
        <v>29</v>
      </c>
      <c r="H2039" s="118">
        <v>15.0</v>
      </c>
      <c r="I2039" s="118">
        <v>0.0</v>
      </c>
      <c r="J2039" s="119">
        <f t="shared" si="4"/>
        <v>15</v>
      </c>
      <c r="K2039" s="115" t="s">
        <v>6363</v>
      </c>
      <c r="L2039" s="121" t="str">
        <f t="shared" si="5"/>
        <v>PT160836310790</v>
      </c>
      <c r="M2039" s="219" t="s">
        <v>6364</v>
      </c>
      <c r="N2039" s="122"/>
      <c r="O2039" s="122"/>
      <c r="P2039" s="119">
        <f t="shared" si="6"/>
        <v>15</v>
      </c>
      <c r="Q2039" s="124"/>
      <c r="R2039" s="124"/>
      <c r="S2039" s="124"/>
      <c r="T2039" s="125"/>
      <c r="U2039" s="126" t="s">
        <v>697</v>
      </c>
      <c r="V2039" s="127" t="s">
        <v>1500</v>
      </c>
      <c r="W2039" s="129" t="str">
        <f t="shared" si="7"/>
        <v/>
      </c>
      <c r="X2039" s="129" t="str">
        <f t="shared" si="73"/>
        <v/>
      </c>
      <c r="Y2039" s="130" t="str">
        <f t="shared" si="129"/>
        <v>Chưa xác định</v>
      </c>
      <c r="Z2039" s="131" t="s">
        <v>3828</v>
      </c>
      <c r="AA2039" s="124"/>
      <c r="AB2039" s="132"/>
      <c r="AC2039" s="133"/>
      <c r="AD2039" s="134"/>
      <c r="AE2039" s="133"/>
      <c r="AF2039" s="135" t="str">
        <f t="array" ref="AF2039">xlookup($E:$E,'CLV2'!$A:$A,'CLV2'!E:E)</f>
        <v>2.VEGETABLES</v>
      </c>
      <c r="AG2039" s="135" t="str">
        <f t="shared" si="10"/>
        <v>Pack</v>
      </c>
      <c r="AH2039" s="136">
        <f t="shared" si="11"/>
        <v>1</v>
      </c>
      <c r="AI2039" s="137">
        <f t="array" ref="AI2039">XLOOKUP(E2039,'Đơn giá'!A:A,'Đơn giá'!D:D)</f>
        <v>5000</v>
      </c>
      <c r="AJ2039" s="138">
        <f t="shared" si="12"/>
        <v>75000</v>
      </c>
      <c r="AK2039" s="138">
        <f t="shared" si="13"/>
        <v>0</v>
      </c>
      <c r="AL2039" s="138">
        <f t="shared" si="14"/>
        <v>0</v>
      </c>
      <c r="AM2039" s="138">
        <f t="shared" si="15"/>
        <v>0</v>
      </c>
      <c r="AN2039" s="138">
        <f t="shared" si="16"/>
        <v>75000</v>
      </c>
      <c r="AO2039" s="139" t="str">
        <f t="array" ref="AO2039">XLOOKUP($D:$D,'DS ST'!$J:$J,'DS ST'!K:K)</f>
        <v>SC007524 - Trần Tiến Thạnh</v>
      </c>
      <c r="AP2039" s="139" t="str">
        <f t="array" ref="AP2039">XLOOKUP($D:$D,'DS ST'!$J:$J,'DS ST'!L:L)</f>
        <v>Nguyễn Thị Cà</v>
      </c>
      <c r="AQ2039" s="139" t="str">
        <f t="array" ref="AQ2039">XLOOKUP($D:$D,'DS ST'!$J:$J,'DS ST'!M:M)</f>
        <v>HCM 026</v>
      </c>
      <c r="AR2039" s="140"/>
      <c r="AS2039" s="140"/>
      <c r="AT2039" s="135" t="str">
        <f t="array" ref="AT2039">xlookup($E:$E,'CLV2'!$A:$A,'CLV2'!$F:$F)</f>
        <v>3.HERBS</v>
      </c>
      <c r="AU2039" s="135" t="str">
        <f t="array" ref="AU2039">xlookup($E:$E,'CLV2'!$A:$A,'CLV2'!$G:$G)</f>
        <v>4.Rau Thơm, Rau Nêm</v>
      </c>
      <c r="AV2039" s="142"/>
      <c r="AW2039" s="143"/>
      <c r="AX2039" s="144"/>
    </row>
    <row r="2040" ht="22.5" customHeight="1">
      <c r="A2040" s="113"/>
      <c r="B2040" s="114">
        <v>46237.0</v>
      </c>
      <c r="C2040" s="115" t="s">
        <v>1249</v>
      </c>
      <c r="D2040" s="116" t="str">
        <f>VLOOKUP(C2040,'DS ST'!A:B,2,0)</f>
        <v>VPC</v>
      </c>
      <c r="E2040" s="117">
        <v>10865.0</v>
      </c>
      <c r="F2040" s="115" t="s">
        <v>717</v>
      </c>
      <c r="G2040" s="115" t="s">
        <v>29</v>
      </c>
      <c r="H2040" s="118">
        <v>16.0</v>
      </c>
      <c r="I2040" s="118">
        <v>0.0</v>
      </c>
      <c r="J2040" s="119">
        <f t="shared" si="4"/>
        <v>16</v>
      </c>
      <c r="K2040" s="115" t="s">
        <v>6363</v>
      </c>
      <c r="L2040" s="121" t="str">
        <f t="shared" si="5"/>
        <v>PT160836310865</v>
      </c>
      <c r="M2040" s="219" t="s">
        <v>6364</v>
      </c>
      <c r="N2040" s="122"/>
      <c r="O2040" s="122"/>
      <c r="P2040" s="119">
        <f t="shared" si="6"/>
        <v>16</v>
      </c>
      <c r="Q2040" s="124"/>
      <c r="R2040" s="124"/>
      <c r="S2040" s="124"/>
      <c r="T2040" s="125"/>
      <c r="U2040" s="126" t="s">
        <v>697</v>
      </c>
      <c r="V2040" s="127" t="s">
        <v>1500</v>
      </c>
      <c r="W2040" s="129" t="str">
        <f t="shared" si="7"/>
        <v/>
      </c>
      <c r="X2040" s="129" t="str">
        <f t="shared" si="73"/>
        <v/>
      </c>
      <c r="Y2040" s="130" t="str">
        <f t="shared" si="129"/>
        <v>Chưa xác định</v>
      </c>
      <c r="Z2040" s="131" t="s">
        <v>3828</v>
      </c>
      <c r="AA2040" s="124"/>
      <c r="AB2040" s="132"/>
      <c r="AC2040" s="133"/>
      <c r="AD2040" s="134"/>
      <c r="AE2040" s="133"/>
      <c r="AF2040" s="135" t="str">
        <f t="array" ref="AF2040">xlookup($E:$E,'CLV2'!$A:$A,'CLV2'!E:E)</f>
        <v>2.VEGETABLES</v>
      </c>
      <c r="AG2040" s="135" t="str">
        <f t="shared" si="10"/>
        <v>Pack</v>
      </c>
      <c r="AH2040" s="136">
        <f t="shared" si="11"/>
        <v>1</v>
      </c>
      <c r="AI2040" s="137">
        <f t="array" ref="AI2040">XLOOKUP(E2040,'Đơn giá'!A:A,'Đơn giá'!D:D)</f>
        <v>14000</v>
      </c>
      <c r="AJ2040" s="138">
        <f t="shared" si="12"/>
        <v>224000</v>
      </c>
      <c r="AK2040" s="138">
        <f t="shared" si="13"/>
        <v>0</v>
      </c>
      <c r="AL2040" s="138">
        <f t="shared" si="14"/>
        <v>0</v>
      </c>
      <c r="AM2040" s="138">
        <f t="shared" si="15"/>
        <v>0</v>
      </c>
      <c r="AN2040" s="138">
        <f t="shared" si="16"/>
        <v>224000</v>
      </c>
      <c r="AO2040" s="139" t="str">
        <f t="array" ref="AO2040">XLOOKUP($D:$D,'DS ST'!$J:$J,'DS ST'!K:K)</f>
        <v>SC007524 - Trần Tiến Thạnh</v>
      </c>
      <c r="AP2040" s="139" t="str">
        <f t="array" ref="AP2040">XLOOKUP($D:$D,'DS ST'!$J:$J,'DS ST'!L:L)</f>
        <v>Nguyễn Thị Cà</v>
      </c>
      <c r="AQ2040" s="139" t="str">
        <f t="array" ref="AQ2040">XLOOKUP($D:$D,'DS ST'!$J:$J,'DS ST'!M:M)</f>
        <v>HCM 026</v>
      </c>
      <c r="AR2040" s="140"/>
      <c r="AS2040" s="140"/>
      <c r="AT2040" s="135" t="str">
        <f t="array" ref="AT2040">xlookup($E:$E,'CLV2'!$A:$A,'CLV2'!$F:$F)</f>
        <v>3.LETTUCE, SNACKABLES</v>
      </c>
      <c r="AU2040" s="135" t="str">
        <f t="array" ref="AU2040">xlookup($E:$E,'CLV2'!$A:$A,'CLV2'!$G:$G)</f>
        <v>4.Xà Lách Nguyên Cây</v>
      </c>
      <c r="AV2040" s="142"/>
      <c r="AW2040" s="143"/>
      <c r="AX2040" s="144"/>
    </row>
    <row r="2041" ht="22.5" customHeight="1">
      <c r="A2041" s="113"/>
      <c r="B2041" s="114">
        <v>46237.0</v>
      </c>
      <c r="C2041" s="115" t="s">
        <v>1249</v>
      </c>
      <c r="D2041" s="116" t="str">
        <f>VLOOKUP(C2041,'DS ST'!A:B,2,0)</f>
        <v>VPC</v>
      </c>
      <c r="E2041" s="117">
        <v>10903.0</v>
      </c>
      <c r="F2041" s="115" t="s">
        <v>783</v>
      </c>
      <c r="G2041" s="115" t="s">
        <v>29</v>
      </c>
      <c r="H2041" s="118">
        <v>3.0</v>
      </c>
      <c r="I2041" s="118">
        <v>0.0</v>
      </c>
      <c r="J2041" s="119">
        <f t="shared" si="4"/>
        <v>3</v>
      </c>
      <c r="K2041" s="115" t="s">
        <v>6363</v>
      </c>
      <c r="L2041" s="121" t="str">
        <f t="shared" si="5"/>
        <v>PT160836310903</v>
      </c>
      <c r="M2041" s="219" t="s">
        <v>6364</v>
      </c>
      <c r="N2041" s="122"/>
      <c r="O2041" s="122"/>
      <c r="P2041" s="119">
        <f t="shared" si="6"/>
        <v>3</v>
      </c>
      <c r="Q2041" s="124"/>
      <c r="R2041" s="124"/>
      <c r="S2041" s="124"/>
      <c r="T2041" s="125"/>
      <c r="U2041" s="126" t="s">
        <v>697</v>
      </c>
      <c r="V2041" s="127" t="s">
        <v>1500</v>
      </c>
      <c r="W2041" s="129" t="str">
        <f t="shared" si="7"/>
        <v/>
      </c>
      <c r="X2041" s="129" t="str">
        <f t="shared" si="73"/>
        <v/>
      </c>
      <c r="Y2041" s="130" t="str">
        <f t="shared" si="129"/>
        <v>Chưa xác định</v>
      </c>
      <c r="Z2041" s="131" t="s">
        <v>3828</v>
      </c>
      <c r="AA2041" s="124"/>
      <c r="AB2041" s="132"/>
      <c r="AC2041" s="133"/>
      <c r="AD2041" s="134"/>
      <c r="AE2041" s="133"/>
      <c r="AF2041" s="135" t="str">
        <f t="array" ref="AF2041">xlookup($E:$E,'CLV2'!$A:$A,'CLV2'!E:E)</f>
        <v>2.VEGETABLES</v>
      </c>
      <c r="AG2041" s="135" t="str">
        <f t="shared" si="10"/>
        <v>Pack</v>
      </c>
      <c r="AH2041" s="136">
        <f t="shared" si="11"/>
        <v>1</v>
      </c>
      <c r="AI2041" s="137">
        <f t="array" ref="AI2041">XLOOKUP(E2041,'Đơn giá'!A:A,'Đơn giá'!D:D)</f>
        <v>10000</v>
      </c>
      <c r="AJ2041" s="138">
        <f t="shared" si="12"/>
        <v>30000</v>
      </c>
      <c r="AK2041" s="138">
        <f t="shared" si="13"/>
        <v>0</v>
      </c>
      <c r="AL2041" s="138">
        <f t="shared" si="14"/>
        <v>0</v>
      </c>
      <c r="AM2041" s="138">
        <f t="shared" si="15"/>
        <v>0</v>
      </c>
      <c r="AN2041" s="138">
        <f t="shared" si="16"/>
        <v>30000</v>
      </c>
      <c r="AO2041" s="139" t="str">
        <f t="array" ref="AO2041">XLOOKUP($D:$D,'DS ST'!$J:$J,'DS ST'!K:K)</f>
        <v>SC007524 - Trần Tiến Thạnh</v>
      </c>
      <c r="AP2041" s="139" t="str">
        <f t="array" ref="AP2041">XLOOKUP($D:$D,'DS ST'!$J:$J,'DS ST'!L:L)</f>
        <v>Nguyễn Thị Cà</v>
      </c>
      <c r="AQ2041" s="139" t="str">
        <f t="array" ref="AQ2041">XLOOKUP($D:$D,'DS ST'!$J:$J,'DS ST'!M:M)</f>
        <v>HCM 026</v>
      </c>
      <c r="AR2041" s="140"/>
      <c r="AS2041" s="140"/>
      <c r="AT2041" s="135" t="str">
        <f t="array" ref="AT2041">xlookup($E:$E,'CLV2'!$A:$A,'CLV2'!$F:$F)</f>
        <v>3.LEAFY VEGGIES</v>
      </c>
      <c r="AU2041" s="135" t="str">
        <f t="array" ref="AU2041">xlookup($E:$E,'CLV2'!$A:$A,'CLV2'!$G:$G)</f>
        <v>4.Rau Cải</v>
      </c>
      <c r="AV2041" s="142"/>
      <c r="AW2041" s="143"/>
      <c r="AX2041" s="144"/>
    </row>
    <row r="2042" ht="22.5" customHeight="1">
      <c r="A2042" s="113"/>
      <c r="B2042" s="114">
        <v>46237.0</v>
      </c>
      <c r="C2042" s="115" t="s">
        <v>1249</v>
      </c>
      <c r="D2042" s="116" t="str">
        <f>VLOOKUP(C2042,'DS ST'!A:B,2,0)</f>
        <v>VPC</v>
      </c>
      <c r="E2042" s="117">
        <v>10923.0</v>
      </c>
      <c r="F2042" s="115" t="s">
        <v>840</v>
      </c>
      <c r="G2042" s="115" t="s">
        <v>56</v>
      </c>
      <c r="H2042" s="118">
        <v>2.0</v>
      </c>
      <c r="I2042" s="118">
        <v>0.0</v>
      </c>
      <c r="J2042" s="119">
        <f t="shared" si="4"/>
        <v>2</v>
      </c>
      <c r="K2042" s="115" t="s">
        <v>6363</v>
      </c>
      <c r="L2042" s="121" t="str">
        <f t="shared" si="5"/>
        <v>PT160836310923</v>
      </c>
      <c r="M2042" s="219" t="s">
        <v>6364</v>
      </c>
      <c r="N2042" s="122"/>
      <c r="O2042" s="122"/>
      <c r="P2042" s="119">
        <f t="shared" si="6"/>
        <v>2</v>
      </c>
      <c r="Q2042" s="124"/>
      <c r="R2042" s="124"/>
      <c r="S2042" s="124"/>
      <c r="T2042" s="125"/>
      <c r="U2042" s="126" t="s">
        <v>697</v>
      </c>
      <c r="V2042" s="127" t="s">
        <v>1500</v>
      </c>
      <c r="W2042" s="129" t="str">
        <f t="shared" si="7"/>
        <v/>
      </c>
      <c r="X2042" s="129" t="str">
        <f t="shared" si="73"/>
        <v/>
      </c>
      <c r="Y2042" s="130" t="str">
        <f t="shared" si="129"/>
        <v>Chưa xác định</v>
      </c>
      <c r="Z2042" s="131" t="s">
        <v>3828</v>
      </c>
      <c r="AA2042" s="124"/>
      <c r="AB2042" s="132"/>
      <c r="AC2042" s="133"/>
      <c r="AD2042" s="134"/>
      <c r="AE2042" s="133"/>
      <c r="AF2042" s="135" t="str">
        <f t="array" ref="AF2042">xlookup($E:$E,'CLV2'!$A:$A,'CLV2'!E:E)</f>
        <v>2.VEGETABLES</v>
      </c>
      <c r="AG2042" s="135" t="str">
        <f t="shared" si="10"/>
        <v>Pack</v>
      </c>
      <c r="AH2042" s="136">
        <f t="shared" si="11"/>
        <v>1</v>
      </c>
      <c r="AI2042" s="137">
        <f t="array" ref="AI2042">XLOOKUP(E2042,'Đơn giá'!A:A,'Đơn giá'!D:D)</f>
        <v>14550</v>
      </c>
      <c r="AJ2042" s="138">
        <f t="shared" si="12"/>
        <v>29100</v>
      </c>
      <c r="AK2042" s="138">
        <f t="shared" si="13"/>
        <v>0</v>
      </c>
      <c r="AL2042" s="138">
        <f t="shared" si="14"/>
        <v>0</v>
      </c>
      <c r="AM2042" s="138">
        <f t="shared" si="15"/>
        <v>0</v>
      </c>
      <c r="AN2042" s="138">
        <f t="shared" si="16"/>
        <v>29100</v>
      </c>
      <c r="AO2042" s="139" t="str">
        <f t="array" ref="AO2042">XLOOKUP($D:$D,'DS ST'!$J:$J,'DS ST'!K:K)</f>
        <v>SC007524 - Trần Tiến Thạnh</v>
      </c>
      <c r="AP2042" s="139" t="str">
        <f t="array" ref="AP2042">XLOOKUP($D:$D,'DS ST'!$J:$J,'DS ST'!L:L)</f>
        <v>Nguyễn Thị Cà</v>
      </c>
      <c r="AQ2042" s="139" t="str">
        <f t="array" ref="AQ2042">XLOOKUP($D:$D,'DS ST'!$J:$J,'DS ST'!M:M)</f>
        <v>HCM 026</v>
      </c>
      <c r="AR2042" s="140"/>
      <c r="AS2042" s="140"/>
      <c r="AT2042" s="135" t="str">
        <f t="array" ref="AT2042">xlookup($E:$E,'CLV2'!$A:$A,'CLV2'!$F:$F)</f>
        <v>3.LETTUCE, SNACKABLES</v>
      </c>
      <c r="AU2042" s="135" t="str">
        <f t="array" ref="AU2042">xlookup($E:$E,'CLV2'!$A:$A,'CLV2'!$G:$G)</f>
        <v>4.Cà Chua, Dưa Leo, Ớt Ngọt</v>
      </c>
      <c r="AV2042" s="142"/>
      <c r="AW2042" s="143"/>
      <c r="AX2042" s="144"/>
    </row>
    <row r="2043" ht="22.5" customHeight="1">
      <c r="A2043" s="113"/>
      <c r="B2043" s="114">
        <v>46237.0</v>
      </c>
      <c r="C2043" s="115" t="s">
        <v>1249</v>
      </c>
      <c r="D2043" s="116" t="str">
        <f>VLOOKUP(C2043,'DS ST'!A:B,2,0)</f>
        <v>VPC</v>
      </c>
      <c r="E2043" s="117">
        <v>11273.0</v>
      </c>
      <c r="F2043" s="115" t="s">
        <v>1270</v>
      </c>
      <c r="G2043" s="115" t="s">
        <v>275</v>
      </c>
      <c r="H2043" s="118">
        <v>1.0</v>
      </c>
      <c r="I2043" s="118">
        <v>0.0</v>
      </c>
      <c r="J2043" s="119">
        <f t="shared" si="4"/>
        <v>1</v>
      </c>
      <c r="K2043" s="115" t="s">
        <v>6363</v>
      </c>
      <c r="L2043" s="121" t="str">
        <f t="shared" si="5"/>
        <v>PT160836311273</v>
      </c>
      <c r="M2043" s="219" t="s">
        <v>6364</v>
      </c>
      <c r="N2043" s="122"/>
      <c r="O2043" s="122"/>
      <c r="P2043" s="119">
        <f t="shared" si="6"/>
        <v>1</v>
      </c>
      <c r="Q2043" s="124"/>
      <c r="R2043" s="124"/>
      <c r="S2043" s="124"/>
      <c r="T2043" s="125"/>
      <c r="U2043" s="126" t="s">
        <v>697</v>
      </c>
      <c r="V2043" s="127" t="s">
        <v>1500</v>
      </c>
      <c r="W2043" s="129" t="str">
        <f t="shared" si="7"/>
        <v/>
      </c>
      <c r="X2043" s="129" t="str">
        <f t="shared" si="73"/>
        <v/>
      </c>
      <c r="Y2043" s="130" t="str">
        <f t="shared" si="129"/>
        <v>Chưa xác định</v>
      </c>
      <c r="Z2043" s="131" t="s">
        <v>3828</v>
      </c>
      <c r="AA2043" s="124"/>
      <c r="AB2043" s="132"/>
      <c r="AC2043" s="133"/>
      <c r="AD2043" s="134"/>
      <c r="AE2043" s="133"/>
      <c r="AF2043" s="135" t="str">
        <f t="array" ref="AF2043">xlookup($E:$E,'CLV2'!$A:$A,'CLV2'!E:E)</f>
        <v>2.VEGETABLES</v>
      </c>
      <c r="AG2043" s="135" t="str">
        <f t="shared" si="10"/>
        <v>Pack</v>
      </c>
      <c r="AH2043" s="136">
        <f t="shared" si="11"/>
        <v>1</v>
      </c>
      <c r="AI2043" s="137">
        <f t="array" ref="AI2043">XLOOKUP(E2043,'Đơn giá'!A:A,'Đơn giá'!D:D)</f>
        <v>16000</v>
      </c>
      <c r="AJ2043" s="138">
        <f t="shared" si="12"/>
        <v>16000</v>
      </c>
      <c r="AK2043" s="138">
        <f t="shared" si="13"/>
        <v>0</v>
      </c>
      <c r="AL2043" s="138">
        <f t="shared" si="14"/>
        <v>0</v>
      </c>
      <c r="AM2043" s="138">
        <f t="shared" si="15"/>
        <v>0</v>
      </c>
      <c r="AN2043" s="138">
        <f t="shared" si="16"/>
        <v>16000</v>
      </c>
      <c r="AO2043" s="139" t="str">
        <f t="array" ref="AO2043">XLOOKUP($D:$D,'DS ST'!$J:$J,'DS ST'!K:K)</f>
        <v>SC007524 - Trần Tiến Thạnh</v>
      </c>
      <c r="AP2043" s="139" t="str">
        <f t="array" ref="AP2043">XLOOKUP($D:$D,'DS ST'!$J:$J,'DS ST'!L:L)</f>
        <v>Nguyễn Thị Cà</v>
      </c>
      <c r="AQ2043" s="139" t="str">
        <f t="array" ref="AQ2043">XLOOKUP($D:$D,'DS ST'!$J:$J,'DS ST'!M:M)</f>
        <v>HCM 026</v>
      </c>
      <c r="AR2043" s="140"/>
      <c r="AS2043" s="140"/>
      <c r="AT2043" s="135" t="str">
        <f t="array" ref="AT2043">xlookup($E:$E,'CLV2'!$A:$A,'CLV2'!$F:$F)</f>
        <v>3.ROOT VEGGIES</v>
      </c>
      <c r="AU2043" s="135" t="str">
        <f t="array" ref="AU2043">xlookup($E:$E,'CLV2'!$A:$A,'CLV2'!$G:$G)</f>
        <v>4.Cà Rốt</v>
      </c>
      <c r="AV2043" s="142"/>
      <c r="AW2043" s="143"/>
      <c r="AX2043" s="144"/>
    </row>
    <row r="2044" ht="22.5" customHeight="1">
      <c r="A2044" s="113"/>
      <c r="B2044" s="114">
        <v>46237.0</v>
      </c>
      <c r="C2044" s="115" t="s">
        <v>1249</v>
      </c>
      <c r="D2044" s="116" t="str">
        <f>VLOOKUP(C2044,'DS ST'!A:B,2,0)</f>
        <v>VPC</v>
      </c>
      <c r="E2044" s="117">
        <v>11712.0</v>
      </c>
      <c r="F2044" s="115" t="s">
        <v>2927</v>
      </c>
      <c r="G2044" s="115" t="s">
        <v>29</v>
      </c>
      <c r="H2044" s="118">
        <v>2.0</v>
      </c>
      <c r="I2044" s="118">
        <v>1.0</v>
      </c>
      <c r="J2044" s="119">
        <f t="shared" si="4"/>
        <v>1</v>
      </c>
      <c r="K2044" s="115" t="s">
        <v>6363</v>
      </c>
      <c r="L2044" s="121" t="str">
        <f t="shared" si="5"/>
        <v>PT160836311712</v>
      </c>
      <c r="M2044" s="219" t="s">
        <v>6364</v>
      </c>
      <c r="N2044" s="122"/>
      <c r="O2044" s="122"/>
      <c r="P2044" s="119">
        <f t="shared" si="6"/>
        <v>1</v>
      </c>
      <c r="Q2044" s="124"/>
      <c r="R2044" s="124"/>
      <c r="S2044" s="124"/>
      <c r="T2044" s="125"/>
      <c r="U2044" s="126" t="s">
        <v>697</v>
      </c>
      <c r="V2044" s="127" t="s">
        <v>1500</v>
      </c>
      <c r="W2044" s="129" t="str">
        <f t="shared" si="7"/>
        <v/>
      </c>
      <c r="X2044" s="129" t="str">
        <f t="shared" si="73"/>
        <v/>
      </c>
      <c r="Y2044" s="130" t="str">
        <f t="shared" si="129"/>
        <v>Chưa xác định</v>
      </c>
      <c r="Z2044" s="131" t="s">
        <v>3828</v>
      </c>
      <c r="AA2044" s="124"/>
      <c r="AB2044" s="132"/>
      <c r="AC2044" s="133"/>
      <c r="AD2044" s="134"/>
      <c r="AE2044" s="133"/>
      <c r="AF2044" s="135" t="str">
        <f t="array" ref="AF2044">xlookup($E:$E,'CLV2'!$A:$A,'CLV2'!E:E)</f>
        <v>2.VEGETABLES</v>
      </c>
      <c r="AG2044" s="135" t="str">
        <f t="shared" si="10"/>
        <v>Pack</v>
      </c>
      <c r="AH2044" s="136">
        <f t="shared" si="11"/>
        <v>0.5</v>
      </c>
      <c r="AI2044" s="137">
        <f t="array" ref="AI2044">XLOOKUP(E2044,'Đơn giá'!A:A,'Đơn giá'!D:D)</f>
        <v>22400</v>
      </c>
      <c r="AJ2044" s="138">
        <f t="shared" si="12"/>
        <v>22400</v>
      </c>
      <c r="AK2044" s="138">
        <f t="shared" si="13"/>
        <v>0</v>
      </c>
      <c r="AL2044" s="138">
        <f t="shared" si="14"/>
        <v>0</v>
      </c>
      <c r="AM2044" s="138">
        <f t="shared" si="15"/>
        <v>0</v>
      </c>
      <c r="AN2044" s="138">
        <f t="shared" si="16"/>
        <v>22400</v>
      </c>
      <c r="AO2044" s="139" t="str">
        <f t="array" ref="AO2044">XLOOKUP($D:$D,'DS ST'!$J:$J,'DS ST'!K:K)</f>
        <v>SC007524 - Trần Tiến Thạnh</v>
      </c>
      <c r="AP2044" s="139" t="str">
        <f t="array" ref="AP2044">XLOOKUP($D:$D,'DS ST'!$J:$J,'DS ST'!L:L)</f>
        <v>Nguyễn Thị Cà</v>
      </c>
      <c r="AQ2044" s="139" t="str">
        <f t="array" ref="AQ2044">XLOOKUP($D:$D,'DS ST'!$J:$J,'DS ST'!M:M)</f>
        <v>HCM 026</v>
      </c>
      <c r="AR2044" s="140"/>
      <c r="AS2044" s="140"/>
      <c r="AT2044" s="135" t="str">
        <f t="array" ref="AT2044">xlookup($E:$E,'CLV2'!$A:$A,'CLV2'!$F:$F)</f>
        <v>3.LEAFY VEGGIES</v>
      </c>
      <c r="AU2044" s="135" t="str">
        <f t="array" ref="AU2044">xlookup($E:$E,'CLV2'!$A:$A,'CLV2'!$G:$G)</f>
        <v>4.Rau Ăn Thân, Lá Khác</v>
      </c>
      <c r="AV2044" s="142"/>
      <c r="AW2044" s="143"/>
      <c r="AX2044" s="144"/>
    </row>
    <row r="2045" ht="22.5" customHeight="1">
      <c r="A2045" s="113"/>
      <c r="B2045" s="114">
        <v>46237.0</v>
      </c>
      <c r="C2045" s="115" t="s">
        <v>1249</v>
      </c>
      <c r="D2045" s="116" t="str">
        <f>VLOOKUP(C2045,'DS ST'!A:B,2,0)</f>
        <v>VPC</v>
      </c>
      <c r="E2045" s="117">
        <v>1100917.0</v>
      </c>
      <c r="F2045" s="115" t="s">
        <v>928</v>
      </c>
      <c r="G2045" s="115" t="s">
        <v>104</v>
      </c>
      <c r="H2045" s="118">
        <v>8.0</v>
      </c>
      <c r="I2045" s="118">
        <v>7.95</v>
      </c>
      <c r="J2045" s="119">
        <f t="shared" si="4"/>
        <v>0.05</v>
      </c>
      <c r="K2045" s="115" t="s">
        <v>6363</v>
      </c>
      <c r="L2045" s="121" t="str">
        <f t="shared" si="5"/>
        <v>PT16083631100917</v>
      </c>
      <c r="M2045" s="219" t="s">
        <v>6364</v>
      </c>
      <c r="N2045" s="122">
        <v>0.04999999999999982</v>
      </c>
      <c r="O2045" s="122"/>
      <c r="P2045" s="119">
        <f t="shared" si="6"/>
        <v>0</v>
      </c>
      <c r="Q2045" s="124"/>
      <c r="R2045" s="124"/>
      <c r="S2045" s="124"/>
      <c r="T2045" s="125"/>
      <c r="U2045" s="126" t="s">
        <v>697</v>
      </c>
      <c r="V2045" s="127" t="s">
        <v>492</v>
      </c>
      <c r="W2045" s="129" t="str">
        <f t="shared" si="7"/>
        <v>Hao hụt</v>
      </c>
      <c r="X2045" s="129" t="str">
        <f t="shared" si="73"/>
        <v/>
      </c>
      <c r="Y2045" s="154" t="s">
        <v>499</v>
      </c>
      <c r="Z2045" s="131" t="s">
        <v>3828</v>
      </c>
      <c r="AA2045" s="124"/>
      <c r="AB2045" s="132"/>
      <c r="AC2045" s="133"/>
      <c r="AD2045" s="134"/>
      <c r="AE2045" s="133"/>
      <c r="AF2045" s="135" t="str">
        <f t="array" ref="AF2045">xlookup($E:$E,'CLV2'!$A:$A,'CLV2'!E:E)</f>
        <v>2.VEGETABLES</v>
      </c>
      <c r="AG2045" s="135" t="str">
        <f t="shared" si="10"/>
        <v>KG</v>
      </c>
      <c r="AH2045" s="136">
        <f t="shared" si="11"/>
        <v>0.00625</v>
      </c>
      <c r="AI2045" s="137">
        <f t="array" ref="AI2045">XLOOKUP(E2045,'Đơn giá'!A:A,'Đơn giá'!D:D)</f>
        <v>24500</v>
      </c>
      <c r="AJ2045" s="138">
        <f t="shared" si="12"/>
        <v>1225</v>
      </c>
      <c r="AK2045" s="138">
        <f t="shared" si="13"/>
        <v>1225</v>
      </c>
      <c r="AL2045" s="138">
        <f t="shared" si="14"/>
        <v>0</v>
      </c>
      <c r="AM2045" s="138">
        <f t="shared" si="15"/>
        <v>0</v>
      </c>
      <c r="AN2045" s="138">
        <f t="shared" si="16"/>
        <v>0</v>
      </c>
      <c r="AO2045" s="139" t="str">
        <f t="array" ref="AO2045">XLOOKUP($D:$D,'DS ST'!$J:$J,'DS ST'!K:K)</f>
        <v>SC007524 - Trần Tiến Thạnh</v>
      </c>
      <c r="AP2045" s="139" t="str">
        <f t="array" ref="AP2045">XLOOKUP($D:$D,'DS ST'!$J:$J,'DS ST'!L:L)</f>
        <v>Nguyễn Thị Cà</v>
      </c>
      <c r="AQ2045" s="139" t="str">
        <f t="array" ref="AQ2045">XLOOKUP($D:$D,'DS ST'!$J:$J,'DS ST'!M:M)</f>
        <v>HCM 026</v>
      </c>
      <c r="AR2045" s="140"/>
      <c r="AS2045" s="140"/>
      <c r="AT2045" s="135" t="str">
        <f t="array" ref="AT2045">xlookup($E:$E,'CLV2'!$A:$A,'CLV2'!$F:$F)</f>
        <v>3.FRUIT VEGGIES</v>
      </c>
      <c r="AU2045" s="135" t="str">
        <f t="array" ref="AU2045">xlookup($E:$E,'CLV2'!$A:$A,'CLV2'!$G:$G)</f>
        <v>4.Bầu, Bí, Mướp</v>
      </c>
      <c r="AV2045" s="142"/>
      <c r="AW2045" s="143"/>
      <c r="AX2045" s="144"/>
    </row>
    <row r="2046" ht="22.5" customHeight="1">
      <c r="A2046" s="113"/>
      <c r="B2046" s="114">
        <v>46237.0</v>
      </c>
      <c r="C2046" s="115" t="s">
        <v>1249</v>
      </c>
      <c r="D2046" s="116" t="str">
        <f>VLOOKUP(C2046,'DS ST'!A:B,2,0)</f>
        <v>VPC</v>
      </c>
      <c r="E2046" s="117">
        <v>1101062.0</v>
      </c>
      <c r="F2046" s="115" t="s">
        <v>103</v>
      </c>
      <c r="G2046" s="115" t="s">
        <v>104</v>
      </c>
      <c r="H2046" s="118">
        <v>20.1</v>
      </c>
      <c r="I2046" s="118">
        <v>20.0</v>
      </c>
      <c r="J2046" s="119">
        <f t="shared" si="4"/>
        <v>0.1</v>
      </c>
      <c r="K2046" s="115" t="s">
        <v>6363</v>
      </c>
      <c r="L2046" s="121" t="str">
        <f t="shared" si="5"/>
        <v>PT16083631101062</v>
      </c>
      <c r="M2046" s="219" t="s">
        <v>6364</v>
      </c>
      <c r="N2046" s="122">
        <v>0.10000000000000142</v>
      </c>
      <c r="O2046" s="122"/>
      <c r="P2046" s="119">
        <f t="shared" si="6"/>
        <v>0</v>
      </c>
      <c r="Q2046" s="124"/>
      <c r="R2046" s="124"/>
      <c r="S2046" s="124"/>
      <c r="T2046" s="125"/>
      <c r="U2046" s="126" t="s">
        <v>697</v>
      </c>
      <c r="V2046" s="127" t="s">
        <v>492</v>
      </c>
      <c r="W2046" s="129" t="str">
        <f t="shared" si="7"/>
        <v>Hao hụt</v>
      </c>
      <c r="X2046" s="129" t="str">
        <f t="shared" si="73"/>
        <v/>
      </c>
      <c r="Y2046" s="154" t="s">
        <v>499</v>
      </c>
      <c r="Z2046" s="131" t="s">
        <v>3828</v>
      </c>
      <c r="AA2046" s="124"/>
      <c r="AB2046" s="132"/>
      <c r="AC2046" s="133"/>
      <c r="AD2046" s="134"/>
      <c r="AE2046" s="133"/>
      <c r="AF2046" s="135" t="str">
        <f t="array" ref="AF2046">xlookup($E:$E,'CLV2'!$A:$A,'CLV2'!E:E)</f>
        <v>2.FRUITS</v>
      </c>
      <c r="AG2046" s="135" t="str">
        <f t="shared" si="10"/>
        <v>KG</v>
      </c>
      <c r="AH2046" s="136">
        <f t="shared" si="11"/>
        <v>0.004975124378</v>
      </c>
      <c r="AI2046" s="137">
        <f t="array" ref="AI2046">XLOOKUP(E2046,'Đơn giá'!A:A,'Đơn giá'!D:D)</f>
        <v>23000</v>
      </c>
      <c r="AJ2046" s="138">
        <f t="shared" si="12"/>
        <v>2300</v>
      </c>
      <c r="AK2046" s="138">
        <f t="shared" si="13"/>
        <v>2300</v>
      </c>
      <c r="AL2046" s="138">
        <f t="shared" si="14"/>
        <v>0</v>
      </c>
      <c r="AM2046" s="138">
        <f t="shared" si="15"/>
        <v>0</v>
      </c>
      <c r="AN2046" s="138">
        <f t="shared" si="16"/>
        <v>0</v>
      </c>
      <c r="AO2046" s="139" t="str">
        <f t="array" ref="AO2046">XLOOKUP($D:$D,'DS ST'!$J:$J,'DS ST'!K:K)</f>
        <v>SC007524 - Trần Tiến Thạnh</v>
      </c>
      <c r="AP2046" s="139" t="str">
        <f t="array" ref="AP2046">XLOOKUP($D:$D,'DS ST'!$J:$J,'DS ST'!L:L)</f>
        <v>Nguyễn Thị Cà</v>
      </c>
      <c r="AQ2046" s="139" t="str">
        <f t="array" ref="AQ2046">XLOOKUP($D:$D,'DS ST'!$J:$J,'DS ST'!M:M)</f>
        <v>HCM 026</v>
      </c>
      <c r="AR2046" s="140"/>
      <c r="AS2046" s="140"/>
      <c r="AT2046" s="135" t="str">
        <f t="array" ref="AT2046">xlookup($E:$E,'CLV2'!$A:$A,'CLV2'!$F:$F)</f>
        <v>3.LOCAL FRUITS</v>
      </c>
      <c r="AU2046" s="135" t="str">
        <f t="array" ref="AU2046">xlookup($E:$E,'CLV2'!$A:$A,'CLV2'!$G:$G)</f>
        <v>4.Chuối</v>
      </c>
      <c r="AV2046" s="142"/>
      <c r="AW2046" s="143"/>
      <c r="AX2046" s="144"/>
    </row>
    <row r="2047" ht="22.5" customHeight="1">
      <c r="A2047" s="113"/>
      <c r="B2047" s="114">
        <v>46237.0</v>
      </c>
      <c r="C2047" s="115" t="s">
        <v>1249</v>
      </c>
      <c r="D2047" s="116" t="str">
        <f>VLOOKUP(C2047,'DS ST'!A:B,2,0)</f>
        <v>VPC</v>
      </c>
      <c r="E2047" s="117">
        <v>1101366.0</v>
      </c>
      <c r="F2047" s="115" t="s">
        <v>1804</v>
      </c>
      <c r="G2047" s="115" t="s">
        <v>104</v>
      </c>
      <c r="H2047" s="118">
        <v>8.3</v>
      </c>
      <c r="I2047" s="118">
        <v>8.2</v>
      </c>
      <c r="J2047" s="119">
        <f t="shared" si="4"/>
        <v>0.1</v>
      </c>
      <c r="K2047" s="115" t="s">
        <v>6363</v>
      </c>
      <c r="L2047" s="121" t="str">
        <f t="shared" si="5"/>
        <v>PT16083631101366</v>
      </c>
      <c r="M2047" s="219" t="s">
        <v>6364</v>
      </c>
      <c r="N2047" s="122">
        <v>0.10000000000000142</v>
      </c>
      <c r="O2047" s="122"/>
      <c r="P2047" s="119">
        <f t="shared" si="6"/>
        <v>0</v>
      </c>
      <c r="Q2047" s="124"/>
      <c r="R2047" s="124"/>
      <c r="S2047" s="124"/>
      <c r="T2047" s="125"/>
      <c r="U2047" s="126" t="s">
        <v>697</v>
      </c>
      <c r="V2047" s="127" t="s">
        <v>492</v>
      </c>
      <c r="W2047" s="129" t="str">
        <f t="shared" si="7"/>
        <v>Hao hụt</v>
      </c>
      <c r="X2047" s="129" t="str">
        <f t="shared" si="73"/>
        <v/>
      </c>
      <c r="Y2047" s="154" t="s">
        <v>499</v>
      </c>
      <c r="Z2047" s="131" t="s">
        <v>3828</v>
      </c>
      <c r="AA2047" s="124"/>
      <c r="AB2047" s="132"/>
      <c r="AC2047" s="133"/>
      <c r="AD2047" s="134"/>
      <c r="AE2047" s="133"/>
      <c r="AF2047" s="135" t="str">
        <f t="array" ref="AF2047">xlookup($E:$E,'CLV2'!$A:$A,'CLV2'!E:E)</f>
        <v>2.VEGETABLES</v>
      </c>
      <c r="AG2047" s="135" t="str">
        <f t="shared" si="10"/>
        <v>KG</v>
      </c>
      <c r="AH2047" s="136">
        <f t="shared" si="11"/>
        <v>0.01204819277</v>
      </c>
      <c r="AI2047" s="137">
        <f t="array" ref="AI2047">XLOOKUP(E2047,'Đơn giá'!A:A,'Đơn giá'!D:D)</f>
        <v>55000</v>
      </c>
      <c r="AJ2047" s="138">
        <f t="shared" si="12"/>
        <v>5500</v>
      </c>
      <c r="AK2047" s="138">
        <f t="shared" si="13"/>
        <v>5500</v>
      </c>
      <c r="AL2047" s="138">
        <f t="shared" si="14"/>
        <v>0</v>
      </c>
      <c r="AM2047" s="138">
        <f t="shared" si="15"/>
        <v>0</v>
      </c>
      <c r="AN2047" s="138">
        <f t="shared" si="16"/>
        <v>0</v>
      </c>
      <c r="AO2047" s="139" t="str">
        <f t="array" ref="AO2047">XLOOKUP($D:$D,'DS ST'!$J:$J,'DS ST'!K:K)</f>
        <v>SC007524 - Trần Tiến Thạnh</v>
      </c>
      <c r="AP2047" s="139" t="str">
        <f t="array" ref="AP2047">XLOOKUP($D:$D,'DS ST'!$J:$J,'DS ST'!L:L)</f>
        <v>Nguyễn Thị Cà</v>
      </c>
      <c r="AQ2047" s="139" t="str">
        <f t="array" ref="AQ2047">XLOOKUP($D:$D,'DS ST'!$J:$J,'DS ST'!M:M)</f>
        <v>HCM 026</v>
      </c>
      <c r="AR2047" s="140"/>
      <c r="AS2047" s="140"/>
      <c r="AT2047" s="135" t="str">
        <f t="array" ref="AT2047">xlookup($E:$E,'CLV2'!$A:$A,'CLV2'!$F:$F)</f>
        <v>3.LEAFY VEGGIES</v>
      </c>
      <c r="AU2047" s="135" t="str">
        <f t="array" ref="AU2047">xlookup($E:$E,'CLV2'!$A:$A,'CLV2'!$G:$G)</f>
        <v>4.Rau Ăn Bông</v>
      </c>
      <c r="AV2047" s="142"/>
      <c r="AW2047" s="143"/>
      <c r="AX2047" s="144"/>
    </row>
    <row r="2048" ht="22.5" customHeight="1">
      <c r="A2048" s="113"/>
      <c r="B2048" s="114">
        <v>46237.0</v>
      </c>
      <c r="C2048" s="115" t="s">
        <v>1249</v>
      </c>
      <c r="D2048" s="116" t="str">
        <f>VLOOKUP(C2048,'DS ST'!A:B,2,0)</f>
        <v>VPC</v>
      </c>
      <c r="E2048" s="117">
        <v>1101991.0</v>
      </c>
      <c r="F2048" s="115" t="s">
        <v>5261</v>
      </c>
      <c r="G2048" s="115" t="s">
        <v>104</v>
      </c>
      <c r="H2048" s="118">
        <v>4.1</v>
      </c>
      <c r="I2048" s="118">
        <v>4.0</v>
      </c>
      <c r="J2048" s="119">
        <f t="shared" si="4"/>
        <v>0.1</v>
      </c>
      <c r="K2048" s="115" t="s">
        <v>6363</v>
      </c>
      <c r="L2048" s="121" t="str">
        <f t="shared" si="5"/>
        <v>PT16083631101991</v>
      </c>
      <c r="M2048" s="219" t="s">
        <v>6364</v>
      </c>
      <c r="N2048" s="122">
        <v>0.09999999999999964</v>
      </c>
      <c r="O2048" s="122"/>
      <c r="P2048" s="119">
        <f t="shared" si="6"/>
        <v>0</v>
      </c>
      <c r="Q2048" s="124"/>
      <c r="R2048" s="124"/>
      <c r="S2048" s="124"/>
      <c r="T2048" s="125"/>
      <c r="U2048" s="126" t="s">
        <v>697</v>
      </c>
      <c r="V2048" s="127" t="s">
        <v>492</v>
      </c>
      <c r="W2048" s="129" t="str">
        <f t="shared" si="7"/>
        <v>Hao hụt</v>
      </c>
      <c r="X2048" s="129" t="str">
        <f t="shared" si="73"/>
        <v/>
      </c>
      <c r="Y2048" s="154" t="s">
        <v>499</v>
      </c>
      <c r="Z2048" s="131" t="s">
        <v>3828</v>
      </c>
      <c r="AA2048" s="124"/>
      <c r="AB2048" s="132"/>
      <c r="AC2048" s="133"/>
      <c r="AD2048" s="134"/>
      <c r="AE2048" s="133"/>
      <c r="AF2048" s="135" t="str">
        <f t="array" ref="AF2048">xlookup($E:$E,'CLV2'!$A:$A,'CLV2'!E:E)</f>
        <v>2.FRUITS</v>
      </c>
      <c r="AG2048" s="135" t="str">
        <f t="shared" si="10"/>
        <v>KG</v>
      </c>
      <c r="AH2048" s="136">
        <f t="shared" si="11"/>
        <v>0.0243902439</v>
      </c>
      <c r="AI2048" s="137" t="str">
        <f t="array" ref="AI2048">XLOOKUP(E2048,'Đơn giá'!A:A,'Đơn giá'!D:D)</f>
        <v>#N/A</v>
      </c>
      <c r="AJ2048" s="138" t="str">
        <f t="shared" si="12"/>
        <v>#N/A</v>
      </c>
      <c r="AK2048" s="138" t="str">
        <f t="shared" si="13"/>
        <v>#N/A</v>
      </c>
      <c r="AL2048" s="138">
        <f t="shared" si="14"/>
        <v>0</v>
      </c>
      <c r="AM2048" s="138" t="str">
        <f t="shared" si="15"/>
        <v>#N/A</v>
      </c>
      <c r="AN2048" s="138">
        <f t="shared" si="16"/>
        <v>0</v>
      </c>
      <c r="AO2048" s="139" t="str">
        <f t="array" ref="AO2048">XLOOKUP($D:$D,'DS ST'!$J:$J,'DS ST'!K:K)</f>
        <v>SC007524 - Trần Tiến Thạnh</v>
      </c>
      <c r="AP2048" s="139" t="str">
        <f t="array" ref="AP2048">XLOOKUP($D:$D,'DS ST'!$J:$J,'DS ST'!L:L)</f>
        <v>Nguyễn Thị Cà</v>
      </c>
      <c r="AQ2048" s="139" t="str">
        <f t="array" ref="AQ2048">XLOOKUP($D:$D,'DS ST'!$J:$J,'DS ST'!M:M)</f>
        <v>HCM 026</v>
      </c>
      <c r="AR2048" s="140"/>
      <c r="AS2048" s="140"/>
      <c r="AT2048" s="135" t="str">
        <f t="array" ref="AT2048">xlookup($E:$E,'CLV2'!$A:$A,'CLV2'!$F:$F)</f>
        <v>3.LOCAL FRUITS</v>
      </c>
      <c r="AU2048" s="135" t="str">
        <f t="array" ref="AU2048">xlookup($E:$E,'CLV2'!$A:$A,'CLV2'!$G:$G)</f>
        <v>4.Trái Cây Đa Dạng</v>
      </c>
      <c r="AV2048" s="142"/>
      <c r="AW2048" s="143"/>
      <c r="AX2048" s="144"/>
    </row>
    <row r="2049" ht="22.5" customHeight="1">
      <c r="A2049" s="113"/>
      <c r="B2049" s="114">
        <v>46237.0</v>
      </c>
      <c r="C2049" s="115" t="s">
        <v>765</v>
      </c>
      <c r="D2049" s="116" t="str">
        <f>VLOOKUP(C2049,'DS ST'!A:B,2,0)</f>
        <v>A214</v>
      </c>
      <c r="E2049" s="117">
        <v>10962.0</v>
      </c>
      <c r="F2049" s="115" t="s">
        <v>848</v>
      </c>
      <c r="G2049" s="115" t="s">
        <v>29</v>
      </c>
      <c r="H2049" s="118">
        <v>3.0</v>
      </c>
      <c r="I2049" s="118">
        <v>2.0</v>
      </c>
      <c r="J2049" s="119">
        <f t="shared" si="4"/>
        <v>1</v>
      </c>
      <c r="K2049" s="115" t="s">
        <v>6365</v>
      </c>
      <c r="L2049" s="121" t="str">
        <f t="shared" si="5"/>
        <v>PT160836210962</v>
      </c>
      <c r="M2049" s="219" t="s">
        <v>6366</v>
      </c>
      <c r="N2049" s="122"/>
      <c r="O2049" s="122"/>
      <c r="P2049" s="119">
        <f t="shared" si="6"/>
        <v>1</v>
      </c>
      <c r="Q2049" s="124"/>
      <c r="R2049" s="124"/>
      <c r="S2049" s="124"/>
      <c r="T2049" s="125"/>
      <c r="U2049" s="126" t="s">
        <v>697</v>
      </c>
      <c r="V2049" s="127" t="s">
        <v>1500</v>
      </c>
      <c r="W2049" s="129" t="str">
        <f t="shared" si="7"/>
        <v/>
      </c>
      <c r="X2049" s="129" t="str">
        <f t="shared" si="73"/>
        <v/>
      </c>
      <c r="Y2049" s="130" t="str">
        <f t="shared" ref="Y2049:Y2051" si="130">IF(N(P2049)&lt;=0,"",IF(OR(T2049="Hình KDB",T2049="Hình tele",ISNUMBER(SEARCH("Hình KDB",T2049)),ISNUMBER(SEARCH("Hình tele",T2049)),ISNUMBER(SEARCH("sai code",T2049)),ISNUMBER(SEARCH("Thiếu kiện",U2049))),"Kho rau",IF(AND(T2049&lt;&gt;"Hình KDB",T2049&lt;&gt;"Hình tele"),"Chưa xác định",IF(N(O2049)&gt;0,IF(OR(T2049="Hình KDB",T2049="Hình tele",ISNUMBER(SEARCH("Hình KDB",T2049)),ISNUMBER(SEARCH("Hình tele",T2049)),ISNUMBER(SEARCH("sai code",T2049)),ISNUMBER(SEARCH("Thiếu kiện",U2049))),"Kho rau","Chưa xác định"),IF(OR(T2049="Hình KDB",T2049="Hình tele",ISNUMBER(SEARCH("Hình KDB",T2049)),ISNUMBER(SEARCH("Hình tele",T2049)),ISNUMBER(SEARCH("sai code",T2049)),ISNUMBER(SEARCH("Thiếu kiện",U2049))),"Kho rau",IF(V2049="Chưa xác định","Chưa xác định",IF(OR(V2049="DC giao thiếu",V2049="TX giao thiếu kiện",V2049="Hàng không đạt CL"),"Kho rau","")))))))</f>
        <v>Chưa xác định</v>
      </c>
      <c r="Z2049" s="131" t="s">
        <v>3828</v>
      </c>
      <c r="AA2049" s="124"/>
      <c r="AB2049" s="132"/>
      <c r="AC2049" s="133"/>
      <c r="AD2049" s="134"/>
      <c r="AE2049" s="133"/>
      <c r="AF2049" s="135" t="str">
        <f t="array" ref="AF2049">xlookup($E:$E,'CLV2'!$A:$A,'CLV2'!E:E)</f>
        <v>2.VEGETABLES</v>
      </c>
      <c r="AG2049" s="135" t="str">
        <f t="shared" si="10"/>
        <v>Pack</v>
      </c>
      <c r="AH2049" s="136">
        <f t="shared" si="11"/>
        <v>0.3333333333</v>
      </c>
      <c r="AI2049" s="137">
        <f t="array" ref="AI2049">XLOOKUP(E2049,'Đơn giá'!A:A,'Đơn giá'!D:D)</f>
        <v>6500</v>
      </c>
      <c r="AJ2049" s="138">
        <f t="shared" si="12"/>
        <v>6500</v>
      </c>
      <c r="AK2049" s="138">
        <f t="shared" si="13"/>
        <v>0</v>
      </c>
      <c r="AL2049" s="138">
        <f t="shared" si="14"/>
        <v>0</v>
      </c>
      <c r="AM2049" s="138">
        <f t="shared" si="15"/>
        <v>0</v>
      </c>
      <c r="AN2049" s="138">
        <f t="shared" si="16"/>
        <v>6500</v>
      </c>
      <c r="AO2049" s="139" t="str">
        <f t="array" ref="AO2049">XLOOKUP($D:$D,'DS ST'!$J:$J,'DS ST'!K:K)</f>
        <v/>
      </c>
      <c r="AP2049" s="139" t="str">
        <f t="array" ref="AP2049">XLOOKUP($D:$D,'DS ST'!$J:$J,'DS ST'!L:L)</f>
        <v/>
      </c>
      <c r="AQ2049" s="139" t="str">
        <f t="array" ref="AQ2049">XLOOKUP($D:$D,'DS ST'!$J:$J,'DS ST'!M:M)</f>
        <v/>
      </c>
      <c r="AR2049" s="140"/>
      <c r="AS2049" s="140"/>
      <c r="AT2049" s="135" t="str">
        <f t="array" ref="AT2049">xlookup($E:$E,'CLV2'!$A:$A,'CLV2'!$F:$F)</f>
        <v>3.HERBS</v>
      </c>
      <c r="AU2049" s="135" t="str">
        <f t="array" ref="AU2049">xlookup($E:$E,'CLV2'!$A:$A,'CLV2'!$G:$G)</f>
        <v>4.Rau Thơm, Rau Nêm</v>
      </c>
      <c r="AV2049" s="142"/>
      <c r="AW2049" s="143"/>
      <c r="AX2049" s="144"/>
    </row>
    <row r="2050" ht="22.5" customHeight="1">
      <c r="A2050" s="113"/>
      <c r="B2050" s="114">
        <v>46237.0</v>
      </c>
      <c r="C2050" s="115" t="s">
        <v>795</v>
      </c>
      <c r="D2050" s="116" t="str">
        <f>VLOOKUP(C2050,'DS ST'!A:B,2,0)</f>
        <v>A234</v>
      </c>
      <c r="E2050" s="117">
        <v>11153.0</v>
      </c>
      <c r="F2050" s="115" t="s">
        <v>1262</v>
      </c>
      <c r="G2050" s="115" t="s">
        <v>29</v>
      </c>
      <c r="H2050" s="118">
        <v>10.0</v>
      </c>
      <c r="I2050" s="118">
        <v>9.0</v>
      </c>
      <c r="J2050" s="119">
        <f t="shared" si="4"/>
        <v>1</v>
      </c>
      <c r="K2050" s="115" t="s">
        <v>6367</v>
      </c>
      <c r="L2050" s="121" t="str">
        <f t="shared" si="5"/>
        <v>PT160836111153</v>
      </c>
      <c r="M2050" s="219" t="s">
        <v>6368</v>
      </c>
      <c r="N2050" s="122"/>
      <c r="O2050" s="122"/>
      <c r="P2050" s="119">
        <f t="shared" si="6"/>
        <v>1</v>
      </c>
      <c r="Q2050" s="124"/>
      <c r="R2050" s="124"/>
      <c r="S2050" s="124"/>
      <c r="T2050" s="125"/>
      <c r="U2050" s="126" t="s">
        <v>697</v>
      </c>
      <c r="V2050" s="127" t="s">
        <v>1500</v>
      </c>
      <c r="W2050" s="129" t="str">
        <f t="shared" si="7"/>
        <v/>
      </c>
      <c r="X2050" s="129" t="str">
        <f t="shared" si="73"/>
        <v/>
      </c>
      <c r="Y2050" s="130" t="str">
        <f t="shared" si="130"/>
        <v>Chưa xác định</v>
      </c>
      <c r="Z2050" s="131" t="s">
        <v>3828</v>
      </c>
      <c r="AA2050" s="124"/>
      <c r="AB2050" s="132"/>
      <c r="AC2050" s="133"/>
      <c r="AD2050" s="134"/>
      <c r="AE2050" s="133"/>
      <c r="AF2050" s="135" t="str">
        <f t="array" ref="AF2050">xlookup($E:$E,'CLV2'!$A:$A,'CLV2'!E:E)</f>
        <v>2.VEGETABLES</v>
      </c>
      <c r="AG2050" s="135" t="str">
        <f t="shared" si="10"/>
        <v>Pack</v>
      </c>
      <c r="AH2050" s="136">
        <f t="shared" si="11"/>
        <v>0.1</v>
      </c>
      <c r="AI2050" s="137">
        <f t="array" ref="AI2050">XLOOKUP(E2050,'Đơn giá'!A:A,'Đơn giá'!D:D)</f>
        <v>9000</v>
      </c>
      <c r="AJ2050" s="138">
        <f t="shared" si="12"/>
        <v>9000</v>
      </c>
      <c r="AK2050" s="138">
        <f t="shared" si="13"/>
        <v>0</v>
      </c>
      <c r="AL2050" s="138">
        <f t="shared" si="14"/>
        <v>0</v>
      </c>
      <c r="AM2050" s="138">
        <f t="shared" si="15"/>
        <v>0</v>
      </c>
      <c r="AN2050" s="138">
        <f t="shared" si="16"/>
        <v>9000</v>
      </c>
      <c r="AO2050" s="139" t="str">
        <f t="array" ref="AO2050">XLOOKUP($D:$D,'DS ST'!$J:$J,'DS ST'!K:K)</f>
        <v/>
      </c>
      <c r="AP2050" s="139" t="str">
        <f t="array" ref="AP2050">XLOOKUP($D:$D,'DS ST'!$J:$J,'DS ST'!L:L)</f>
        <v/>
      </c>
      <c r="AQ2050" s="139" t="str">
        <f t="array" ref="AQ2050">XLOOKUP($D:$D,'DS ST'!$J:$J,'DS ST'!M:M)</f>
        <v/>
      </c>
      <c r="AR2050" s="140"/>
      <c r="AS2050" s="140"/>
      <c r="AT2050" s="135" t="str">
        <f t="array" ref="AT2050">xlookup($E:$E,'CLV2'!$A:$A,'CLV2'!$F:$F)</f>
        <v>3.HERBS</v>
      </c>
      <c r="AU2050" s="135" t="str">
        <f t="array" ref="AU2050">xlookup($E:$E,'CLV2'!$A:$A,'CLV2'!$G:$G)</f>
        <v>4.Chanh, Ớt</v>
      </c>
      <c r="AV2050" s="142"/>
      <c r="AW2050" s="143"/>
      <c r="AX2050" s="144"/>
    </row>
    <row r="2051" ht="22.5" customHeight="1">
      <c r="A2051" s="113"/>
      <c r="B2051" s="114">
        <v>46237.0</v>
      </c>
      <c r="C2051" s="115" t="s">
        <v>795</v>
      </c>
      <c r="D2051" s="116" t="str">
        <f>VLOOKUP(C2051,'DS ST'!A:B,2,0)</f>
        <v>A234</v>
      </c>
      <c r="E2051" s="117">
        <v>11375.0</v>
      </c>
      <c r="F2051" s="115" t="s">
        <v>97</v>
      </c>
      <c r="G2051" s="115" t="s">
        <v>29</v>
      </c>
      <c r="H2051" s="118">
        <v>5.0</v>
      </c>
      <c r="I2051" s="118">
        <v>4.0</v>
      </c>
      <c r="J2051" s="119">
        <f t="shared" si="4"/>
        <v>1</v>
      </c>
      <c r="K2051" s="115" t="s">
        <v>6367</v>
      </c>
      <c r="L2051" s="121" t="str">
        <f t="shared" si="5"/>
        <v>PT160836111375</v>
      </c>
      <c r="M2051" s="219" t="s">
        <v>6368</v>
      </c>
      <c r="N2051" s="122"/>
      <c r="O2051" s="122"/>
      <c r="P2051" s="119">
        <f t="shared" si="6"/>
        <v>1</v>
      </c>
      <c r="Q2051" s="124"/>
      <c r="R2051" s="124"/>
      <c r="S2051" s="124"/>
      <c r="T2051" s="125"/>
      <c r="U2051" s="126" t="s">
        <v>697</v>
      </c>
      <c r="V2051" s="127" t="s">
        <v>1500</v>
      </c>
      <c r="W2051" s="129" t="str">
        <f t="shared" si="7"/>
        <v/>
      </c>
      <c r="X2051" s="129" t="str">
        <f t="shared" si="73"/>
        <v/>
      </c>
      <c r="Y2051" s="130" t="str">
        <f t="shared" si="130"/>
        <v>Chưa xác định</v>
      </c>
      <c r="Z2051" s="131" t="s">
        <v>3828</v>
      </c>
      <c r="AA2051" s="124"/>
      <c r="AB2051" s="132"/>
      <c r="AC2051" s="133"/>
      <c r="AD2051" s="134"/>
      <c r="AE2051" s="133"/>
      <c r="AF2051" s="135" t="str">
        <f t="array" ref="AF2051">xlookup($E:$E,'CLV2'!$A:$A,'CLV2'!E:E)</f>
        <v>2.VEGETABLES</v>
      </c>
      <c r="AG2051" s="135" t="str">
        <f t="shared" si="10"/>
        <v>Pack</v>
      </c>
      <c r="AH2051" s="136">
        <f t="shared" si="11"/>
        <v>0.2</v>
      </c>
      <c r="AI2051" s="137">
        <f t="array" ref="AI2051">XLOOKUP(E2051,'Đơn giá'!A:A,'Đơn giá'!D:D)</f>
        <v>13000</v>
      </c>
      <c r="AJ2051" s="138">
        <f t="shared" si="12"/>
        <v>13000</v>
      </c>
      <c r="AK2051" s="138">
        <f t="shared" si="13"/>
        <v>0</v>
      </c>
      <c r="AL2051" s="138">
        <f t="shared" si="14"/>
        <v>0</v>
      </c>
      <c r="AM2051" s="138">
        <f t="shared" si="15"/>
        <v>0</v>
      </c>
      <c r="AN2051" s="138">
        <f t="shared" si="16"/>
        <v>13000</v>
      </c>
      <c r="AO2051" s="139" t="str">
        <f t="array" ref="AO2051">XLOOKUP($D:$D,'DS ST'!$J:$J,'DS ST'!K:K)</f>
        <v/>
      </c>
      <c r="AP2051" s="139" t="str">
        <f t="array" ref="AP2051">XLOOKUP($D:$D,'DS ST'!$J:$J,'DS ST'!L:L)</f>
        <v/>
      </c>
      <c r="AQ2051" s="139" t="str">
        <f t="array" ref="AQ2051">XLOOKUP($D:$D,'DS ST'!$J:$J,'DS ST'!M:M)</f>
        <v/>
      </c>
      <c r="AR2051" s="140"/>
      <c r="AS2051" s="140"/>
      <c r="AT2051" s="135" t="str">
        <f t="array" ref="AT2051">xlookup($E:$E,'CLV2'!$A:$A,'CLV2'!$F:$F)</f>
        <v>3.LEAFY VEGGIES</v>
      </c>
      <c r="AU2051" s="135" t="str">
        <f t="array" ref="AU2051">xlookup($E:$E,'CLV2'!$A:$A,'CLV2'!$G:$G)</f>
        <v>4.Rau Ăn Lá Thông Dụng</v>
      </c>
      <c r="AV2051" s="142"/>
      <c r="AW2051" s="143"/>
      <c r="AX2051" s="144"/>
    </row>
    <row r="2052" ht="22.5" customHeight="1">
      <c r="A2052" s="113"/>
      <c r="B2052" s="114">
        <v>46237.0</v>
      </c>
      <c r="C2052" s="115" t="s">
        <v>795</v>
      </c>
      <c r="D2052" s="116" t="str">
        <f>VLOOKUP(C2052,'DS ST'!A:B,2,0)</f>
        <v>A234</v>
      </c>
      <c r="E2052" s="117">
        <v>1101318.0</v>
      </c>
      <c r="F2052" s="115" t="s">
        <v>1036</v>
      </c>
      <c r="G2052" s="115" t="s">
        <v>104</v>
      </c>
      <c r="H2052" s="118">
        <v>4.1</v>
      </c>
      <c r="I2052" s="118">
        <v>4.08</v>
      </c>
      <c r="J2052" s="119">
        <f t="shared" si="4"/>
        <v>0.02</v>
      </c>
      <c r="K2052" s="115" t="s">
        <v>6367</v>
      </c>
      <c r="L2052" s="121" t="str">
        <f t="shared" si="5"/>
        <v>PT16083611101318</v>
      </c>
      <c r="M2052" s="219" t="s">
        <v>6368</v>
      </c>
      <c r="N2052" s="122">
        <v>0.019999999999999574</v>
      </c>
      <c r="O2052" s="122"/>
      <c r="P2052" s="119">
        <f t="shared" si="6"/>
        <v>0</v>
      </c>
      <c r="Q2052" s="124"/>
      <c r="R2052" s="124"/>
      <c r="S2052" s="124"/>
      <c r="T2052" s="125"/>
      <c r="U2052" s="126" t="s">
        <v>697</v>
      </c>
      <c r="V2052" s="127" t="s">
        <v>492</v>
      </c>
      <c r="W2052" s="129" t="str">
        <f t="shared" si="7"/>
        <v>Hao hụt</v>
      </c>
      <c r="X2052" s="129" t="str">
        <f t="shared" si="73"/>
        <v/>
      </c>
      <c r="Y2052" s="154" t="s">
        <v>499</v>
      </c>
      <c r="Z2052" s="131" t="s">
        <v>3828</v>
      </c>
      <c r="AA2052" s="124"/>
      <c r="AB2052" s="132"/>
      <c r="AC2052" s="133"/>
      <c r="AD2052" s="134"/>
      <c r="AE2052" s="133"/>
      <c r="AF2052" s="135" t="str">
        <f t="array" ref="AF2052">xlookup($E:$E,'CLV2'!$A:$A,'CLV2'!E:E)</f>
        <v>2.FRUITS</v>
      </c>
      <c r="AG2052" s="135" t="str">
        <f t="shared" si="10"/>
        <v>KG</v>
      </c>
      <c r="AH2052" s="136">
        <f t="shared" si="11"/>
        <v>0.00487804878</v>
      </c>
      <c r="AI2052" s="137">
        <f t="array" ref="AI2052">XLOOKUP(E2052,'Đơn giá'!A:A,'Đơn giá'!D:D)</f>
        <v>35000</v>
      </c>
      <c r="AJ2052" s="138">
        <f t="shared" si="12"/>
        <v>700</v>
      </c>
      <c r="AK2052" s="138">
        <f t="shared" si="13"/>
        <v>700</v>
      </c>
      <c r="AL2052" s="138">
        <f t="shared" si="14"/>
        <v>0</v>
      </c>
      <c r="AM2052" s="138">
        <f t="shared" si="15"/>
        <v>0</v>
      </c>
      <c r="AN2052" s="138">
        <f t="shared" si="16"/>
        <v>0</v>
      </c>
      <c r="AO2052" s="139" t="str">
        <f t="array" ref="AO2052">XLOOKUP($D:$D,'DS ST'!$J:$J,'DS ST'!K:K)</f>
        <v/>
      </c>
      <c r="AP2052" s="139" t="str">
        <f t="array" ref="AP2052">XLOOKUP($D:$D,'DS ST'!$J:$J,'DS ST'!L:L)</f>
        <v/>
      </c>
      <c r="AQ2052" s="139" t="str">
        <f t="array" ref="AQ2052">XLOOKUP($D:$D,'DS ST'!$J:$J,'DS ST'!M:M)</f>
        <v/>
      </c>
      <c r="AR2052" s="140"/>
      <c r="AS2052" s="140"/>
      <c r="AT2052" s="135" t="str">
        <f t="array" ref="AT2052">xlookup($E:$E,'CLV2'!$A:$A,'CLV2'!$F:$F)</f>
        <v>3.LOCAL FRUITS</v>
      </c>
      <c r="AU2052" s="135" t="str">
        <f t="array" ref="AU2052">xlookup($E:$E,'CLV2'!$A:$A,'CLV2'!$G:$G)</f>
        <v>4.Mận Roi</v>
      </c>
      <c r="AV2052" s="142"/>
      <c r="AW2052" s="143"/>
      <c r="AX2052" s="144"/>
    </row>
    <row r="2053" ht="22.5" customHeight="1">
      <c r="A2053" s="113"/>
      <c r="B2053" s="114">
        <v>46237.0</v>
      </c>
      <c r="C2053" s="115" t="s">
        <v>795</v>
      </c>
      <c r="D2053" s="116" t="str">
        <f>VLOOKUP(C2053,'DS ST'!A:B,2,0)</f>
        <v>A234</v>
      </c>
      <c r="E2053" s="117">
        <v>1101941.0</v>
      </c>
      <c r="F2053" s="115" t="s">
        <v>1822</v>
      </c>
      <c r="G2053" s="115" t="s">
        <v>104</v>
      </c>
      <c r="H2053" s="118">
        <v>12.0</v>
      </c>
      <c r="I2053" s="118">
        <v>11.96</v>
      </c>
      <c r="J2053" s="119">
        <f t="shared" si="4"/>
        <v>0.04</v>
      </c>
      <c r="K2053" s="115" t="s">
        <v>6367</v>
      </c>
      <c r="L2053" s="121" t="str">
        <f t="shared" si="5"/>
        <v>PT16083611101941</v>
      </c>
      <c r="M2053" s="219" t="s">
        <v>6368</v>
      </c>
      <c r="N2053" s="122">
        <v>0.03999999999999915</v>
      </c>
      <c r="O2053" s="122"/>
      <c r="P2053" s="119">
        <f t="shared" si="6"/>
        <v>0</v>
      </c>
      <c r="Q2053" s="124"/>
      <c r="R2053" s="124"/>
      <c r="S2053" s="124"/>
      <c r="T2053" s="125"/>
      <c r="U2053" s="126" t="s">
        <v>697</v>
      </c>
      <c r="V2053" s="127" t="s">
        <v>492</v>
      </c>
      <c r="W2053" s="129" t="str">
        <f t="shared" si="7"/>
        <v>Hao hụt</v>
      </c>
      <c r="X2053" s="129" t="str">
        <f t="shared" si="73"/>
        <v/>
      </c>
      <c r="Y2053" s="154" t="s">
        <v>499</v>
      </c>
      <c r="Z2053" s="131" t="s">
        <v>3828</v>
      </c>
      <c r="AA2053" s="124"/>
      <c r="AB2053" s="132"/>
      <c r="AC2053" s="133"/>
      <c r="AD2053" s="134"/>
      <c r="AE2053" s="133"/>
      <c r="AF2053" s="135" t="str">
        <f t="array" ref="AF2053">xlookup($E:$E,'CLV2'!$A:$A,'CLV2'!E:E)</f>
        <v>2.FRUITS</v>
      </c>
      <c r="AG2053" s="135" t="str">
        <f t="shared" si="10"/>
        <v>KG</v>
      </c>
      <c r="AH2053" s="136">
        <f t="shared" si="11"/>
        <v>0.003333333333</v>
      </c>
      <c r="AI2053" s="137">
        <f t="array" ref="AI2053">XLOOKUP(E2053,'Đơn giá'!A:A,'Đơn giá'!D:D)</f>
        <v>44000</v>
      </c>
      <c r="AJ2053" s="138">
        <f t="shared" si="12"/>
        <v>1760</v>
      </c>
      <c r="AK2053" s="138">
        <f t="shared" si="13"/>
        <v>1760</v>
      </c>
      <c r="AL2053" s="138">
        <f t="shared" si="14"/>
        <v>0</v>
      </c>
      <c r="AM2053" s="138">
        <f t="shared" si="15"/>
        <v>0</v>
      </c>
      <c r="AN2053" s="138">
        <f t="shared" si="16"/>
        <v>0</v>
      </c>
      <c r="AO2053" s="139" t="str">
        <f t="array" ref="AO2053">XLOOKUP($D:$D,'DS ST'!$J:$J,'DS ST'!K:K)</f>
        <v/>
      </c>
      <c r="AP2053" s="139" t="str">
        <f t="array" ref="AP2053">XLOOKUP($D:$D,'DS ST'!$J:$J,'DS ST'!L:L)</f>
        <v/>
      </c>
      <c r="AQ2053" s="139" t="str">
        <f t="array" ref="AQ2053">XLOOKUP($D:$D,'DS ST'!$J:$J,'DS ST'!M:M)</f>
        <v/>
      </c>
      <c r="AR2053" s="140"/>
      <c r="AS2053" s="140"/>
      <c r="AT2053" s="135" t="str">
        <f t="array" ref="AT2053">xlookup($E:$E,'CLV2'!$A:$A,'CLV2'!$F:$F)</f>
        <v>3.LOCAL FRUITS</v>
      </c>
      <c r="AU2053" s="135" t="str">
        <f t="array" ref="AU2053">xlookup($E:$E,'CLV2'!$A:$A,'CLV2'!$G:$G)</f>
        <v>4.Dưa Lưới</v>
      </c>
      <c r="AV2053" s="142"/>
      <c r="AW2053" s="143"/>
      <c r="AX2053" s="144"/>
    </row>
    <row r="2054" ht="22.5" customHeight="1">
      <c r="A2054" s="113"/>
      <c r="B2054" s="114">
        <v>46237.0</v>
      </c>
      <c r="C2054" s="115" t="s">
        <v>797</v>
      </c>
      <c r="D2054" s="116" t="str">
        <f>VLOOKUP(C2054,'DS ST'!A:B,2,0)</f>
        <v>A235</v>
      </c>
      <c r="E2054" s="117">
        <v>1101077.0</v>
      </c>
      <c r="F2054" s="115" t="s">
        <v>1002</v>
      </c>
      <c r="G2054" s="115" t="s">
        <v>104</v>
      </c>
      <c r="H2054" s="118">
        <v>3.0</v>
      </c>
      <c r="I2054" s="118">
        <v>2.9</v>
      </c>
      <c r="J2054" s="119">
        <f t="shared" si="4"/>
        <v>0.1</v>
      </c>
      <c r="K2054" s="115" t="s">
        <v>6369</v>
      </c>
      <c r="L2054" s="121" t="str">
        <f t="shared" si="5"/>
        <v>PT16083601101077</v>
      </c>
      <c r="M2054" s="219" t="s">
        <v>6370</v>
      </c>
      <c r="N2054" s="122">
        <v>0.10000000000000009</v>
      </c>
      <c r="O2054" s="122"/>
      <c r="P2054" s="119">
        <f t="shared" si="6"/>
        <v>0</v>
      </c>
      <c r="Q2054" s="124"/>
      <c r="R2054" s="124"/>
      <c r="S2054" s="124"/>
      <c r="T2054" s="125"/>
      <c r="U2054" s="126" t="s">
        <v>697</v>
      </c>
      <c r="V2054" s="127" t="s">
        <v>492</v>
      </c>
      <c r="W2054" s="129" t="str">
        <f t="shared" si="7"/>
        <v>Hao hụt</v>
      </c>
      <c r="X2054" s="129" t="str">
        <f t="shared" si="73"/>
        <v/>
      </c>
      <c r="Y2054" s="154" t="s">
        <v>499</v>
      </c>
      <c r="Z2054" s="131" t="s">
        <v>3828</v>
      </c>
      <c r="AA2054" s="124"/>
      <c r="AB2054" s="132"/>
      <c r="AC2054" s="133"/>
      <c r="AD2054" s="134"/>
      <c r="AE2054" s="133"/>
      <c r="AF2054" s="135" t="str">
        <f t="array" ref="AF2054">xlookup($E:$E,'CLV2'!$A:$A,'CLV2'!E:E)</f>
        <v>2.FRUITS</v>
      </c>
      <c r="AG2054" s="135" t="str">
        <f t="shared" si="10"/>
        <v>KG</v>
      </c>
      <c r="AH2054" s="136">
        <f t="shared" si="11"/>
        <v>0.03333333333</v>
      </c>
      <c r="AI2054" s="137">
        <f t="array" ref="AI2054">XLOOKUP(E2054,'Đơn giá'!A:A,'Đơn giá'!D:D)</f>
        <v>45000</v>
      </c>
      <c r="AJ2054" s="138">
        <f t="shared" si="12"/>
        <v>4500</v>
      </c>
      <c r="AK2054" s="138">
        <f t="shared" si="13"/>
        <v>4500</v>
      </c>
      <c r="AL2054" s="138">
        <f t="shared" si="14"/>
        <v>0</v>
      </c>
      <c r="AM2054" s="138">
        <f t="shared" si="15"/>
        <v>0</v>
      </c>
      <c r="AN2054" s="138">
        <f t="shared" si="16"/>
        <v>0</v>
      </c>
      <c r="AO2054" s="139" t="str">
        <f t="array" ref="AO2054">XLOOKUP($D:$D,'DS ST'!$J:$J,'DS ST'!K:K)</f>
        <v/>
      </c>
      <c r="AP2054" s="139" t="str">
        <f t="array" ref="AP2054">XLOOKUP($D:$D,'DS ST'!$J:$J,'DS ST'!L:L)</f>
        <v/>
      </c>
      <c r="AQ2054" s="139" t="str">
        <f t="array" ref="AQ2054">XLOOKUP($D:$D,'DS ST'!$J:$J,'DS ST'!M:M)</f>
        <v/>
      </c>
      <c r="AR2054" s="140"/>
      <c r="AS2054" s="140"/>
      <c r="AT2054" s="135" t="str">
        <f t="array" ref="AT2054">xlookup($E:$E,'CLV2'!$A:$A,'CLV2'!$F:$F)</f>
        <v>3.LOCAL FRUITS</v>
      </c>
      <c r="AU2054" s="135" t="str">
        <f t="array" ref="AU2054">xlookup($E:$E,'CLV2'!$A:$A,'CLV2'!$G:$G)</f>
        <v>4.Trái Cây Đa Dạng</v>
      </c>
      <c r="AV2054" s="142"/>
      <c r="AW2054" s="143"/>
      <c r="AX2054" s="144"/>
    </row>
    <row r="2055" ht="22.5" customHeight="1">
      <c r="A2055" s="113"/>
      <c r="B2055" s="114">
        <v>46237.0</v>
      </c>
      <c r="C2055" s="115" t="s">
        <v>797</v>
      </c>
      <c r="D2055" s="116" t="str">
        <f>VLOOKUP(C2055,'DS ST'!A:B,2,0)</f>
        <v>A235</v>
      </c>
      <c r="E2055" s="117">
        <v>1101318.0</v>
      </c>
      <c r="F2055" s="115" t="s">
        <v>1036</v>
      </c>
      <c r="G2055" s="115" t="s">
        <v>104</v>
      </c>
      <c r="H2055" s="118">
        <v>4.2</v>
      </c>
      <c r="I2055" s="118">
        <v>4.12</v>
      </c>
      <c r="J2055" s="119">
        <f t="shared" si="4"/>
        <v>0.08</v>
      </c>
      <c r="K2055" s="115" t="s">
        <v>6369</v>
      </c>
      <c r="L2055" s="121" t="str">
        <f t="shared" si="5"/>
        <v>PT16083601101318</v>
      </c>
      <c r="M2055" s="219" t="s">
        <v>6370</v>
      </c>
      <c r="N2055" s="122">
        <v>0.08000000000000007</v>
      </c>
      <c r="O2055" s="122"/>
      <c r="P2055" s="119">
        <f t="shared" si="6"/>
        <v>0</v>
      </c>
      <c r="Q2055" s="124"/>
      <c r="R2055" s="124"/>
      <c r="S2055" s="124"/>
      <c r="T2055" s="125"/>
      <c r="U2055" s="126" t="s">
        <v>697</v>
      </c>
      <c r="V2055" s="127" t="s">
        <v>492</v>
      </c>
      <c r="W2055" s="129" t="str">
        <f t="shared" si="7"/>
        <v>Hao hụt</v>
      </c>
      <c r="X2055" s="129" t="str">
        <f t="shared" si="73"/>
        <v/>
      </c>
      <c r="Y2055" s="154" t="s">
        <v>499</v>
      </c>
      <c r="Z2055" s="131" t="s">
        <v>3828</v>
      </c>
      <c r="AA2055" s="124"/>
      <c r="AB2055" s="132"/>
      <c r="AC2055" s="133"/>
      <c r="AD2055" s="134"/>
      <c r="AE2055" s="133"/>
      <c r="AF2055" s="135" t="str">
        <f t="array" ref="AF2055">xlookup($E:$E,'CLV2'!$A:$A,'CLV2'!E:E)</f>
        <v>2.FRUITS</v>
      </c>
      <c r="AG2055" s="135" t="str">
        <f t="shared" si="10"/>
        <v>KG</v>
      </c>
      <c r="AH2055" s="136">
        <f t="shared" si="11"/>
        <v>0.01904761905</v>
      </c>
      <c r="AI2055" s="137">
        <f t="array" ref="AI2055">XLOOKUP(E2055,'Đơn giá'!A:A,'Đơn giá'!D:D)</f>
        <v>35000</v>
      </c>
      <c r="AJ2055" s="138">
        <f t="shared" si="12"/>
        <v>2800</v>
      </c>
      <c r="AK2055" s="138">
        <f t="shared" si="13"/>
        <v>2800</v>
      </c>
      <c r="AL2055" s="138">
        <f t="shared" si="14"/>
        <v>0</v>
      </c>
      <c r="AM2055" s="138">
        <f t="shared" si="15"/>
        <v>0</v>
      </c>
      <c r="AN2055" s="138">
        <f t="shared" si="16"/>
        <v>0</v>
      </c>
      <c r="AO2055" s="139" t="str">
        <f t="array" ref="AO2055">XLOOKUP($D:$D,'DS ST'!$J:$J,'DS ST'!K:K)</f>
        <v/>
      </c>
      <c r="AP2055" s="139" t="str">
        <f t="array" ref="AP2055">XLOOKUP($D:$D,'DS ST'!$J:$J,'DS ST'!L:L)</f>
        <v/>
      </c>
      <c r="AQ2055" s="139" t="str">
        <f t="array" ref="AQ2055">XLOOKUP($D:$D,'DS ST'!$J:$J,'DS ST'!M:M)</f>
        <v/>
      </c>
      <c r="AR2055" s="140"/>
      <c r="AS2055" s="140"/>
      <c r="AT2055" s="135" t="str">
        <f t="array" ref="AT2055">xlookup($E:$E,'CLV2'!$A:$A,'CLV2'!$F:$F)</f>
        <v>3.LOCAL FRUITS</v>
      </c>
      <c r="AU2055" s="135" t="str">
        <f t="array" ref="AU2055">xlookup($E:$E,'CLV2'!$A:$A,'CLV2'!$G:$G)</f>
        <v>4.Mận Roi</v>
      </c>
      <c r="AV2055" s="142"/>
      <c r="AW2055" s="143"/>
      <c r="AX2055" s="144"/>
    </row>
    <row r="2056" ht="22.5" customHeight="1">
      <c r="A2056" s="113"/>
      <c r="B2056" s="114">
        <v>46237.0</v>
      </c>
      <c r="C2056" s="115" t="s">
        <v>743</v>
      </c>
      <c r="D2056" s="116" t="str">
        <f>VLOOKUP(C2056,'DS ST'!A:B,2,0)</f>
        <v>A200</v>
      </c>
      <c r="E2056" s="117">
        <v>1100271.0</v>
      </c>
      <c r="F2056" s="115" t="s">
        <v>909</v>
      </c>
      <c r="G2056" s="115" t="s">
        <v>104</v>
      </c>
      <c r="H2056" s="118">
        <v>2.0</v>
      </c>
      <c r="I2056" s="118">
        <v>0.0</v>
      </c>
      <c r="J2056" s="119">
        <f t="shared" si="4"/>
        <v>2</v>
      </c>
      <c r="K2056" s="115" t="s">
        <v>6371</v>
      </c>
      <c r="L2056" s="121" t="str">
        <f t="shared" si="5"/>
        <v>PT16083591100271</v>
      </c>
      <c r="M2056" s="219" t="s">
        <v>6372</v>
      </c>
      <c r="N2056" s="122"/>
      <c r="O2056" s="122"/>
      <c r="P2056" s="119">
        <f t="shared" si="6"/>
        <v>2</v>
      </c>
      <c r="Q2056" s="124"/>
      <c r="R2056" s="124"/>
      <c r="S2056" s="124"/>
      <c r="T2056" s="125"/>
      <c r="U2056" s="126" t="s">
        <v>697</v>
      </c>
      <c r="V2056" s="127" t="s">
        <v>1500</v>
      </c>
      <c r="W2056" s="129" t="str">
        <f t="shared" si="7"/>
        <v/>
      </c>
      <c r="X2056" s="129" t="str">
        <f t="shared" si="73"/>
        <v/>
      </c>
      <c r="Y2056" s="130" t="str">
        <f>IF(N(P2056)&lt;=0,"",IF(OR(T2056="Hình KDB",T2056="Hình tele",ISNUMBER(SEARCH("Hình KDB",T2056)),ISNUMBER(SEARCH("Hình tele",T2056)),ISNUMBER(SEARCH("sai code",T2056)),ISNUMBER(SEARCH("Thiếu kiện",U2056))),"Kho rau",IF(AND(T2056&lt;&gt;"Hình KDB",T2056&lt;&gt;"Hình tele"),"Chưa xác định",IF(N(O2056)&gt;0,IF(OR(T2056="Hình KDB",T2056="Hình tele",ISNUMBER(SEARCH("Hình KDB",T2056)),ISNUMBER(SEARCH("Hình tele",T2056)),ISNUMBER(SEARCH("sai code",T2056)),ISNUMBER(SEARCH("Thiếu kiện",U2056))),"Kho rau","Chưa xác định"),IF(OR(T2056="Hình KDB",T2056="Hình tele",ISNUMBER(SEARCH("Hình KDB",T2056)),ISNUMBER(SEARCH("Hình tele",T2056)),ISNUMBER(SEARCH("sai code",T2056)),ISNUMBER(SEARCH("Thiếu kiện",U2056))),"Kho rau",IF(V2056="Chưa xác định","Chưa xác định",IF(OR(V2056="DC giao thiếu",V2056="TX giao thiếu kiện",V2056="Hàng không đạt CL"),"Kho rau","")))))))</f>
        <v>Chưa xác định</v>
      </c>
      <c r="Z2056" s="131" t="s">
        <v>3828</v>
      </c>
      <c r="AA2056" s="124"/>
      <c r="AB2056" s="132"/>
      <c r="AC2056" s="133"/>
      <c r="AD2056" s="134"/>
      <c r="AE2056" s="133"/>
      <c r="AF2056" s="135" t="str">
        <f t="array" ref="AF2056">xlookup($E:$E,'CLV2'!$A:$A,'CLV2'!E:E)</f>
        <v>2.FRUITS</v>
      </c>
      <c r="AG2056" s="135" t="str">
        <f t="shared" si="10"/>
        <v>KG</v>
      </c>
      <c r="AH2056" s="136">
        <f t="shared" si="11"/>
        <v>1</v>
      </c>
      <c r="AI2056" s="137">
        <f t="array" ref="AI2056">XLOOKUP(E2056,'Đơn giá'!A:A,'Đơn giá'!D:D)</f>
        <v>42000</v>
      </c>
      <c r="AJ2056" s="138">
        <f t="shared" si="12"/>
        <v>84000</v>
      </c>
      <c r="AK2056" s="138">
        <f t="shared" si="13"/>
        <v>0</v>
      </c>
      <c r="AL2056" s="138">
        <f t="shared" si="14"/>
        <v>0</v>
      </c>
      <c r="AM2056" s="138">
        <f t="shared" si="15"/>
        <v>0</v>
      </c>
      <c r="AN2056" s="138">
        <f t="shared" si="16"/>
        <v>84000</v>
      </c>
      <c r="AO2056" s="139" t="str">
        <f t="array" ref="AO2056">XLOOKUP($D:$D,'DS ST'!$J:$J,'DS ST'!K:K)</f>
        <v>SC005218 - Đặng Đăng Khoa</v>
      </c>
      <c r="AP2056" s="139" t="str">
        <f t="array" ref="AP2056">XLOOKUP($D:$D,'DS ST'!$J:$J,'DS ST'!L:L)</f>
        <v>Nguyễn Thị Cà</v>
      </c>
      <c r="AQ2056" s="139" t="str">
        <f t="array" ref="AQ2056">XLOOKUP($D:$D,'DS ST'!$J:$J,'DS ST'!M:M)</f>
        <v>HCM 036</v>
      </c>
      <c r="AR2056" s="140"/>
      <c r="AS2056" s="140"/>
      <c r="AT2056" s="135" t="str">
        <f t="array" ref="AT2056">xlookup($E:$E,'CLV2'!$A:$A,'CLV2'!$F:$F)</f>
        <v>3.LOCAL FRUITS</v>
      </c>
      <c r="AU2056" s="135" t="str">
        <f t="array" ref="AU2056">xlookup($E:$E,'CLV2'!$A:$A,'CLV2'!$G:$G)</f>
        <v>4.Xoài</v>
      </c>
      <c r="AV2056" s="142"/>
      <c r="AW2056" s="143"/>
      <c r="AX2056" s="144"/>
    </row>
    <row r="2057" ht="22.5" customHeight="1">
      <c r="A2057" s="113"/>
      <c r="B2057" s="114">
        <v>46237.0</v>
      </c>
      <c r="C2057" s="115" t="s">
        <v>743</v>
      </c>
      <c r="D2057" s="116" t="str">
        <f>VLOOKUP(C2057,'DS ST'!A:B,2,0)</f>
        <v>A200</v>
      </c>
      <c r="E2057" s="117">
        <v>1101318.0</v>
      </c>
      <c r="F2057" s="115" t="s">
        <v>1036</v>
      </c>
      <c r="G2057" s="115" t="s">
        <v>104</v>
      </c>
      <c r="H2057" s="118">
        <v>4.2</v>
      </c>
      <c r="I2057" s="118">
        <v>4.17</v>
      </c>
      <c r="J2057" s="119">
        <f t="shared" si="4"/>
        <v>0.03</v>
      </c>
      <c r="K2057" s="115" t="s">
        <v>6371</v>
      </c>
      <c r="L2057" s="121" t="str">
        <f t="shared" si="5"/>
        <v>PT16083591101318</v>
      </c>
      <c r="M2057" s="219" t="s">
        <v>6372</v>
      </c>
      <c r="N2057" s="122">
        <v>0.03000000000000025</v>
      </c>
      <c r="O2057" s="122"/>
      <c r="P2057" s="119">
        <f t="shared" si="6"/>
        <v>0</v>
      </c>
      <c r="Q2057" s="124"/>
      <c r="R2057" s="124"/>
      <c r="S2057" s="124"/>
      <c r="T2057" s="125"/>
      <c r="U2057" s="126" t="s">
        <v>697</v>
      </c>
      <c r="V2057" s="127" t="s">
        <v>492</v>
      </c>
      <c r="W2057" s="129" t="str">
        <f t="shared" si="7"/>
        <v>Hao hụt</v>
      </c>
      <c r="X2057" s="129" t="str">
        <f t="shared" si="73"/>
        <v/>
      </c>
      <c r="Y2057" s="154" t="s">
        <v>499</v>
      </c>
      <c r="Z2057" s="131" t="s">
        <v>3828</v>
      </c>
      <c r="AA2057" s="124"/>
      <c r="AB2057" s="132"/>
      <c r="AC2057" s="133"/>
      <c r="AD2057" s="134"/>
      <c r="AE2057" s="133"/>
      <c r="AF2057" s="135" t="str">
        <f t="array" ref="AF2057">xlookup($E:$E,'CLV2'!$A:$A,'CLV2'!E:E)</f>
        <v>2.FRUITS</v>
      </c>
      <c r="AG2057" s="135" t="str">
        <f t="shared" si="10"/>
        <v>KG</v>
      </c>
      <c r="AH2057" s="136">
        <f t="shared" si="11"/>
        <v>0.007142857143</v>
      </c>
      <c r="AI2057" s="137">
        <f t="array" ref="AI2057">XLOOKUP(E2057,'Đơn giá'!A:A,'Đơn giá'!D:D)</f>
        <v>35000</v>
      </c>
      <c r="AJ2057" s="138">
        <f t="shared" si="12"/>
        <v>1050</v>
      </c>
      <c r="AK2057" s="138">
        <f t="shared" si="13"/>
        <v>1050</v>
      </c>
      <c r="AL2057" s="138">
        <f t="shared" si="14"/>
        <v>0</v>
      </c>
      <c r="AM2057" s="138">
        <f t="shared" si="15"/>
        <v>0</v>
      </c>
      <c r="AN2057" s="138">
        <f t="shared" si="16"/>
        <v>0</v>
      </c>
      <c r="AO2057" s="139" t="str">
        <f t="array" ref="AO2057">XLOOKUP($D:$D,'DS ST'!$J:$J,'DS ST'!K:K)</f>
        <v>SC005218 - Đặng Đăng Khoa</v>
      </c>
      <c r="AP2057" s="139" t="str">
        <f t="array" ref="AP2057">XLOOKUP($D:$D,'DS ST'!$J:$J,'DS ST'!L:L)</f>
        <v>Nguyễn Thị Cà</v>
      </c>
      <c r="AQ2057" s="139" t="str">
        <f t="array" ref="AQ2057">XLOOKUP($D:$D,'DS ST'!$J:$J,'DS ST'!M:M)</f>
        <v>HCM 036</v>
      </c>
      <c r="AR2057" s="140"/>
      <c r="AS2057" s="140"/>
      <c r="AT2057" s="135" t="str">
        <f t="array" ref="AT2057">xlookup($E:$E,'CLV2'!$A:$A,'CLV2'!$F:$F)</f>
        <v>3.LOCAL FRUITS</v>
      </c>
      <c r="AU2057" s="135" t="str">
        <f t="array" ref="AU2057">xlookup($E:$E,'CLV2'!$A:$A,'CLV2'!$G:$G)</f>
        <v>4.Mận Roi</v>
      </c>
      <c r="AV2057" s="142"/>
      <c r="AW2057" s="143"/>
      <c r="AX2057" s="144"/>
    </row>
    <row r="2058" ht="22.5" customHeight="1">
      <c r="A2058" s="113"/>
      <c r="B2058" s="114">
        <v>46237.0</v>
      </c>
      <c r="C2058" s="115" t="s">
        <v>777</v>
      </c>
      <c r="D2058" s="116" t="str">
        <f>VLOOKUP(C2058,'DS ST'!A:B,2,0)</f>
        <v>A221</v>
      </c>
      <c r="E2058" s="117">
        <v>1101094.0</v>
      </c>
      <c r="F2058" s="115" t="s">
        <v>1011</v>
      </c>
      <c r="G2058" s="115" t="s">
        <v>104</v>
      </c>
      <c r="H2058" s="118">
        <v>3.0</v>
      </c>
      <c r="I2058" s="118">
        <v>2.95</v>
      </c>
      <c r="J2058" s="119">
        <f t="shared" si="4"/>
        <v>0.05</v>
      </c>
      <c r="K2058" s="115" t="s">
        <v>6373</v>
      </c>
      <c r="L2058" s="121" t="str">
        <f t="shared" si="5"/>
        <v>PT16083581101094</v>
      </c>
      <c r="M2058" s="219" t="s">
        <v>6374</v>
      </c>
      <c r="N2058" s="122">
        <v>0.04999999999999982</v>
      </c>
      <c r="O2058" s="122"/>
      <c r="P2058" s="119">
        <f t="shared" si="6"/>
        <v>0</v>
      </c>
      <c r="Q2058" s="124"/>
      <c r="R2058" s="124"/>
      <c r="S2058" s="124"/>
      <c r="T2058" s="125"/>
      <c r="U2058" s="126" t="s">
        <v>697</v>
      </c>
      <c r="V2058" s="127" t="s">
        <v>492</v>
      </c>
      <c r="W2058" s="129" t="str">
        <f t="shared" si="7"/>
        <v>Hao hụt</v>
      </c>
      <c r="X2058" s="129" t="str">
        <f t="shared" si="73"/>
        <v/>
      </c>
      <c r="Y2058" s="154" t="s">
        <v>499</v>
      </c>
      <c r="Z2058" s="131" t="s">
        <v>3828</v>
      </c>
      <c r="AA2058" s="124"/>
      <c r="AB2058" s="132"/>
      <c r="AC2058" s="133"/>
      <c r="AD2058" s="134"/>
      <c r="AE2058" s="133"/>
      <c r="AF2058" s="135" t="str">
        <f t="array" ref="AF2058">xlookup($E:$E,'CLV2'!$A:$A,'CLV2'!E:E)</f>
        <v>2.FRUITS</v>
      </c>
      <c r="AG2058" s="135" t="str">
        <f t="shared" si="10"/>
        <v>KG</v>
      </c>
      <c r="AH2058" s="136">
        <f t="shared" si="11"/>
        <v>0.01666666667</v>
      </c>
      <c r="AI2058" s="137">
        <f t="array" ref="AI2058">XLOOKUP(E2058,'Đơn giá'!A:A,'Đơn giá'!D:D)</f>
        <v>37000</v>
      </c>
      <c r="AJ2058" s="138">
        <f t="shared" si="12"/>
        <v>1850</v>
      </c>
      <c r="AK2058" s="138">
        <f t="shared" si="13"/>
        <v>1850</v>
      </c>
      <c r="AL2058" s="138">
        <f t="shared" si="14"/>
        <v>0</v>
      </c>
      <c r="AM2058" s="138">
        <f t="shared" si="15"/>
        <v>0</v>
      </c>
      <c r="AN2058" s="138">
        <f t="shared" si="16"/>
        <v>0</v>
      </c>
      <c r="AO2058" s="139" t="str">
        <f t="array" ref="AO2058">XLOOKUP($D:$D,'DS ST'!$J:$J,'DS ST'!K:K)</f>
        <v>#N/A</v>
      </c>
      <c r="AP2058" s="139" t="str">
        <f t="array" ref="AP2058">XLOOKUP($D:$D,'DS ST'!$J:$J,'DS ST'!L:L)</f>
        <v>#N/A</v>
      </c>
      <c r="AQ2058" s="139" t="str">
        <f t="array" ref="AQ2058">XLOOKUP($D:$D,'DS ST'!$J:$J,'DS ST'!M:M)</f>
        <v>#N/A</v>
      </c>
      <c r="AR2058" s="140"/>
      <c r="AS2058" s="140"/>
      <c r="AT2058" s="135" t="str">
        <f t="array" ref="AT2058">xlookup($E:$E,'CLV2'!$A:$A,'CLV2'!$F:$F)</f>
        <v>3.LOCAL FRUITS</v>
      </c>
      <c r="AU2058" s="135" t="str">
        <f t="array" ref="AU2058">xlookup($E:$E,'CLV2'!$A:$A,'CLV2'!$G:$G)</f>
        <v>4.Mít</v>
      </c>
      <c r="AV2058" s="142"/>
      <c r="AW2058" s="143"/>
      <c r="AX2058" s="144"/>
    </row>
    <row r="2059" ht="22.5" customHeight="1">
      <c r="A2059" s="113"/>
      <c r="B2059" s="114">
        <v>46237.0</v>
      </c>
      <c r="C2059" s="115" t="s">
        <v>1174</v>
      </c>
      <c r="D2059" s="116" t="str">
        <f>VLOOKUP(C2059,'DS ST'!A:B,2,0)</f>
        <v>QHG</v>
      </c>
      <c r="E2059" s="117">
        <v>11130.0</v>
      </c>
      <c r="F2059" s="115" t="s">
        <v>5415</v>
      </c>
      <c r="G2059" s="115" t="s">
        <v>23</v>
      </c>
      <c r="H2059" s="118">
        <v>10.0</v>
      </c>
      <c r="I2059" s="118">
        <v>0.0</v>
      </c>
      <c r="J2059" s="119">
        <f t="shared" si="4"/>
        <v>10</v>
      </c>
      <c r="K2059" s="115" t="s">
        <v>6375</v>
      </c>
      <c r="L2059" s="121" t="str">
        <f t="shared" si="5"/>
        <v>PT160835711130</v>
      </c>
      <c r="M2059" s="219" t="s">
        <v>6376</v>
      </c>
      <c r="N2059" s="122"/>
      <c r="O2059" s="122"/>
      <c r="P2059" s="119">
        <f t="shared" si="6"/>
        <v>10</v>
      </c>
      <c r="Q2059" s="124"/>
      <c r="R2059" s="124"/>
      <c r="S2059" s="124"/>
      <c r="T2059" s="125"/>
      <c r="U2059" s="126" t="s">
        <v>697</v>
      </c>
      <c r="V2059" s="127" t="s">
        <v>1500</v>
      </c>
      <c r="W2059" s="129" t="str">
        <f t="shared" si="7"/>
        <v/>
      </c>
      <c r="X2059" s="129" t="str">
        <f t="shared" si="73"/>
        <v/>
      </c>
      <c r="Y2059" s="130" t="str">
        <f>IF(N(P2059)&lt;=0,"",IF(OR(T2059="Hình KDB",T2059="Hình tele",ISNUMBER(SEARCH("Hình KDB",T2059)),ISNUMBER(SEARCH("Hình tele",T2059)),ISNUMBER(SEARCH("sai code",T2059)),ISNUMBER(SEARCH("Thiếu kiện",U2059))),"Kho rau",IF(AND(T2059&lt;&gt;"Hình KDB",T2059&lt;&gt;"Hình tele"),"Chưa xác định",IF(N(O2059)&gt;0,IF(OR(T2059="Hình KDB",T2059="Hình tele",ISNUMBER(SEARCH("Hình KDB",T2059)),ISNUMBER(SEARCH("Hình tele",T2059)),ISNUMBER(SEARCH("sai code",T2059)),ISNUMBER(SEARCH("Thiếu kiện",U2059))),"Kho rau","Chưa xác định"),IF(OR(T2059="Hình KDB",T2059="Hình tele",ISNUMBER(SEARCH("Hình KDB",T2059)),ISNUMBER(SEARCH("Hình tele",T2059)),ISNUMBER(SEARCH("sai code",T2059)),ISNUMBER(SEARCH("Thiếu kiện",U2059))),"Kho rau",IF(V2059="Chưa xác định","Chưa xác định",IF(OR(V2059="DC giao thiếu",V2059="TX giao thiếu kiện",V2059="Hàng không đạt CL"),"Kho rau","")))))))</f>
        <v>Chưa xác định</v>
      </c>
      <c r="Z2059" s="131" t="s">
        <v>3828</v>
      </c>
      <c r="AA2059" s="124"/>
      <c r="AB2059" s="132"/>
      <c r="AC2059" s="133"/>
      <c r="AD2059" s="134"/>
      <c r="AE2059" s="133"/>
      <c r="AF2059" s="135" t="str">
        <f t="array" ref="AF2059">xlookup($E:$E,'CLV2'!$A:$A,'CLV2'!E:E)</f>
        <v>2.VEGETABLES</v>
      </c>
      <c r="AG2059" s="135" t="str">
        <f t="shared" si="10"/>
        <v>Pack</v>
      </c>
      <c r="AH2059" s="136">
        <f t="shared" si="11"/>
        <v>1</v>
      </c>
      <c r="AI2059" s="137">
        <f t="array" ref="AI2059">XLOOKUP(E2059,'Đơn giá'!A:A,'Đơn giá'!D:D)</f>
        <v>13000</v>
      </c>
      <c r="AJ2059" s="138">
        <f t="shared" si="12"/>
        <v>130000</v>
      </c>
      <c r="AK2059" s="138">
        <f t="shared" si="13"/>
        <v>0</v>
      </c>
      <c r="AL2059" s="138">
        <f t="shared" si="14"/>
        <v>0</v>
      </c>
      <c r="AM2059" s="138">
        <f t="shared" si="15"/>
        <v>0</v>
      </c>
      <c r="AN2059" s="138">
        <f t="shared" si="16"/>
        <v>130000</v>
      </c>
      <c r="AO2059" s="139" t="str">
        <f t="array" ref="AO2059">XLOOKUP($D:$D,'DS ST'!$J:$J,'DS ST'!K:K)</f>
        <v>SC006139 - Võ Minh Đạt</v>
      </c>
      <c r="AP2059" s="139" t="str">
        <f t="array" ref="AP2059">XLOOKUP($D:$D,'DS ST'!$J:$J,'DS ST'!L:L)</f>
        <v>Nguyễn Thị Cà</v>
      </c>
      <c r="AQ2059" s="139" t="str">
        <f t="array" ref="AQ2059">XLOOKUP($D:$D,'DS ST'!$J:$J,'DS ST'!M:M)</f>
        <v>HCM 018</v>
      </c>
      <c r="AR2059" s="140"/>
      <c r="AS2059" s="140"/>
      <c r="AT2059" s="135" t="str">
        <f t="array" ref="AT2059">xlookup($E:$E,'CLV2'!$A:$A,'CLV2'!$F:$F)</f>
        <v>3.FRUIT VEGGIES</v>
      </c>
      <c r="AU2059" s="135" t="str">
        <f t="array" ref="AU2059">xlookup($E:$E,'CLV2'!$A:$A,'CLV2'!$G:$G)</f>
        <v>4.Bầu, Bí, Mướp</v>
      </c>
      <c r="AV2059" s="142"/>
      <c r="AW2059" s="143"/>
      <c r="AX2059" s="144"/>
    </row>
    <row r="2060" ht="22.5" customHeight="1">
      <c r="A2060" s="113"/>
      <c r="B2060" s="114">
        <v>46237.0</v>
      </c>
      <c r="C2060" s="115" t="s">
        <v>1174</v>
      </c>
      <c r="D2060" s="116" t="str">
        <f>VLOOKUP(C2060,'DS ST'!A:B,2,0)</f>
        <v>QHG</v>
      </c>
      <c r="E2060" s="117">
        <v>1101062.0</v>
      </c>
      <c r="F2060" s="115" t="s">
        <v>103</v>
      </c>
      <c r="G2060" s="115" t="s">
        <v>104</v>
      </c>
      <c r="H2060" s="118">
        <v>10.0</v>
      </c>
      <c r="I2060" s="118">
        <v>9.94</v>
      </c>
      <c r="J2060" s="119">
        <f t="shared" si="4"/>
        <v>0.06</v>
      </c>
      <c r="K2060" s="115" t="s">
        <v>6375</v>
      </c>
      <c r="L2060" s="121" t="str">
        <f t="shared" si="5"/>
        <v>PT16083571101062</v>
      </c>
      <c r="M2060" s="219" t="s">
        <v>6376</v>
      </c>
      <c r="N2060" s="122">
        <v>0.0600000000000005</v>
      </c>
      <c r="O2060" s="122"/>
      <c r="P2060" s="119">
        <f t="shared" si="6"/>
        <v>0</v>
      </c>
      <c r="Q2060" s="124"/>
      <c r="R2060" s="124"/>
      <c r="S2060" s="124"/>
      <c r="T2060" s="125"/>
      <c r="U2060" s="126" t="s">
        <v>697</v>
      </c>
      <c r="V2060" s="127" t="s">
        <v>492</v>
      </c>
      <c r="W2060" s="129" t="str">
        <f t="shared" si="7"/>
        <v>Hao hụt</v>
      </c>
      <c r="X2060" s="129" t="str">
        <f t="shared" si="73"/>
        <v/>
      </c>
      <c r="Y2060" s="154" t="s">
        <v>499</v>
      </c>
      <c r="Z2060" s="131" t="s">
        <v>3828</v>
      </c>
      <c r="AA2060" s="124"/>
      <c r="AB2060" s="132"/>
      <c r="AC2060" s="133"/>
      <c r="AD2060" s="134"/>
      <c r="AE2060" s="133"/>
      <c r="AF2060" s="135" t="str">
        <f t="array" ref="AF2060">xlookup($E:$E,'CLV2'!$A:$A,'CLV2'!E:E)</f>
        <v>2.FRUITS</v>
      </c>
      <c r="AG2060" s="135" t="str">
        <f t="shared" si="10"/>
        <v>KG</v>
      </c>
      <c r="AH2060" s="136">
        <f t="shared" si="11"/>
        <v>0.006</v>
      </c>
      <c r="AI2060" s="137">
        <f t="array" ref="AI2060">XLOOKUP(E2060,'Đơn giá'!A:A,'Đơn giá'!D:D)</f>
        <v>23000</v>
      </c>
      <c r="AJ2060" s="138">
        <f t="shared" si="12"/>
        <v>1380</v>
      </c>
      <c r="AK2060" s="138">
        <f t="shared" si="13"/>
        <v>1380</v>
      </c>
      <c r="AL2060" s="138">
        <f t="shared" si="14"/>
        <v>0</v>
      </c>
      <c r="AM2060" s="138">
        <f t="shared" si="15"/>
        <v>0</v>
      </c>
      <c r="AN2060" s="138">
        <f t="shared" si="16"/>
        <v>0</v>
      </c>
      <c r="AO2060" s="139" t="str">
        <f t="array" ref="AO2060">XLOOKUP($D:$D,'DS ST'!$J:$J,'DS ST'!K:K)</f>
        <v>SC006139 - Võ Minh Đạt</v>
      </c>
      <c r="AP2060" s="139" t="str">
        <f t="array" ref="AP2060">XLOOKUP($D:$D,'DS ST'!$J:$J,'DS ST'!L:L)</f>
        <v>Nguyễn Thị Cà</v>
      </c>
      <c r="AQ2060" s="139" t="str">
        <f t="array" ref="AQ2060">XLOOKUP($D:$D,'DS ST'!$J:$J,'DS ST'!M:M)</f>
        <v>HCM 018</v>
      </c>
      <c r="AR2060" s="140"/>
      <c r="AS2060" s="140"/>
      <c r="AT2060" s="135" t="str">
        <f t="array" ref="AT2060">xlookup($E:$E,'CLV2'!$A:$A,'CLV2'!$F:$F)</f>
        <v>3.LOCAL FRUITS</v>
      </c>
      <c r="AU2060" s="135" t="str">
        <f t="array" ref="AU2060">xlookup($E:$E,'CLV2'!$A:$A,'CLV2'!$G:$G)</f>
        <v>4.Chuối</v>
      </c>
      <c r="AV2060" s="142"/>
      <c r="AW2060" s="143"/>
      <c r="AX2060" s="144"/>
    </row>
    <row r="2061" ht="22.5" customHeight="1">
      <c r="A2061" s="113"/>
      <c r="B2061" s="114">
        <v>46237.0</v>
      </c>
      <c r="C2061" s="115" t="s">
        <v>1174</v>
      </c>
      <c r="D2061" s="116" t="str">
        <f>VLOOKUP(C2061,'DS ST'!A:B,2,0)</f>
        <v>QHG</v>
      </c>
      <c r="E2061" s="117">
        <v>1101079.0</v>
      </c>
      <c r="F2061" s="115" t="s">
        <v>2047</v>
      </c>
      <c r="G2061" s="115" t="s">
        <v>104</v>
      </c>
      <c r="H2061" s="118">
        <v>6.1</v>
      </c>
      <c r="I2061" s="118">
        <v>6.08</v>
      </c>
      <c r="J2061" s="119">
        <f t="shared" si="4"/>
        <v>0.02</v>
      </c>
      <c r="K2061" s="115" t="s">
        <v>6375</v>
      </c>
      <c r="L2061" s="121" t="str">
        <f t="shared" si="5"/>
        <v>PT16083571101079</v>
      </c>
      <c r="M2061" s="219" t="s">
        <v>6376</v>
      </c>
      <c r="N2061" s="122">
        <v>0.019999999999999574</v>
      </c>
      <c r="O2061" s="122"/>
      <c r="P2061" s="119">
        <f t="shared" si="6"/>
        <v>0</v>
      </c>
      <c r="Q2061" s="124"/>
      <c r="R2061" s="124"/>
      <c r="S2061" s="124"/>
      <c r="T2061" s="125"/>
      <c r="U2061" s="126" t="s">
        <v>697</v>
      </c>
      <c r="V2061" s="127" t="s">
        <v>492</v>
      </c>
      <c r="W2061" s="129" t="str">
        <f t="shared" si="7"/>
        <v>Hao hụt</v>
      </c>
      <c r="X2061" s="129" t="str">
        <f t="shared" si="73"/>
        <v/>
      </c>
      <c r="Y2061" s="154" t="s">
        <v>499</v>
      </c>
      <c r="Z2061" s="131" t="s">
        <v>3828</v>
      </c>
      <c r="AA2061" s="124"/>
      <c r="AB2061" s="132"/>
      <c r="AC2061" s="133"/>
      <c r="AD2061" s="134"/>
      <c r="AE2061" s="133"/>
      <c r="AF2061" s="135" t="str">
        <f t="array" ref="AF2061">xlookup($E:$E,'CLV2'!$A:$A,'CLV2'!E:E)</f>
        <v>2.FRUITS</v>
      </c>
      <c r="AG2061" s="135" t="str">
        <f t="shared" si="10"/>
        <v>KG</v>
      </c>
      <c r="AH2061" s="136">
        <f t="shared" si="11"/>
        <v>0.003278688525</v>
      </c>
      <c r="AI2061" s="137">
        <f t="array" ref="AI2061">XLOOKUP(E2061,'Đơn giá'!A:A,'Đơn giá'!D:D)</f>
        <v>69416</v>
      </c>
      <c r="AJ2061" s="138">
        <f t="shared" si="12"/>
        <v>1388.32</v>
      </c>
      <c r="AK2061" s="138">
        <f t="shared" si="13"/>
        <v>1388.32</v>
      </c>
      <c r="AL2061" s="138">
        <f t="shared" si="14"/>
        <v>0</v>
      </c>
      <c r="AM2061" s="138">
        <f t="shared" si="15"/>
        <v>0</v>
      </c>
      <c r="AN2061" s="138">
        <f t="shared" si="16"/>
        <v>0</v>
      </c>
      <c r="AO2061" s="139" t="str">
        <f t="array" ref="AO2061">XLOOKUP($D:$D,'DS ST'!$J:$J,'DS ST'!K:K)</f>
        <v>SC006139 - Võ Minh Đạt</v>
      </c>
      <c r="AP2061" s="139" t="str">
        <f t="array" ref="AP2061">XLOOKUP($D:$D,'DS ST'!$J:$J,'DS ST'!L:L)</f>
        <v>Nguyễn Thị Cà</v>
      </c>
      <c r="AQ2061" s="139" t="str">
        <f t="array" ref="AQ2061">XLOOKUP($D:$D,'DS ST'!$J:$J,'DS ST'!M:M)</f>
        <v>HCM 018</v>
      </c>
      <c r="AR2061" s="140"/>
      <c r="AS2061" s="140"/>
      <c r="AT2061" s="135" t="str">
        <f t="array" ref="AT2061">xlookup($E:$E,'CLV2'!$A:$A,'CLV2'!$F:$F)</f>
        <v>3.LOCAL FRUITS</v>
      </c>
      <c r="AU2061" s="135" t="str">
        <f t="array" ref="AU2061">xlookup($E:$E,'CLV2'!$A:$A,'CLV2'!$G:$G)</f>
        <v>4.Bơ</v>
      </c>
      <c r="AV2061" s="142"/>
      <c r="AW2061" s="143"/>
      <c r="AX2061" s="144"/>
    </row>
    <row r="2062" ht="22.5" customHeight="1">
      <c r="A2062" s="113"/>
      <c r="B2062" s="114">
        <v>46237.0</v>
      </c>
      <c r="C2062" s="115" t="s">
        <v>1174</v>
      </c>
      <c r="D2062" s="116" t="str">
        <f>VLOOKUP(C2062,'DS ST'!A:B,2,0)</f>
        <v>QHG</v>
      </c>
      <c r="E2062" s="117">
        <v>1101318.0</v>
      </c>
      <c r="F2062" s="115" t="s">
        <v>1036</v>
      </c>
      <c r="G2062" s="115" t="s">
        <v>104</v>
      </c>
      <c r="H2062" s="118">
        <v>4.1</v>
      </c>
      <c r="I2062" s="118">
        <v>4.08</v>
      </c>
      <c r="J2062" s="119">
        <f t="shared" si="4"/>
        <v>0.02</v>
      </c>
      <c r="K2062" s="115" t="s">
        <v>6375</v>
      </c>
      <c r="L2062" s="121" t="str">
        <f t="shared" si="5"/>
        <v>PT16083571101318</v>
      </c>
      <c r="M2062" s="219" t="s">
        <v>6376</v>
      </c>
      <c r="N2062" s="122">
        <v>0.019999999999999574</v>
      </c>
      <c r="O2062" s="122"/>
      <c r="P2062" s="119">
        <f t="shared" si="6"/>
        <v>0</v>
      </c>
      <c r="Q2062" s="124"/>
      <c r="R2062" s="124"/>
      <c r="S2062" s="124"/>
      <c r="T2062" s="125"/>
      <c r="U2062" s="126" t="s">
        <v>697</v>
      </c>
      <c r="V2062" s="127" t="s">
        <v>492</v>
      </c>
      <c r="W2062" s="129" t="str">
        <f t="shared" si="7"/>
        <v>Hao hụt</v>
      </c>
      <c r="X2062" s="129" t="str">
        <f t="shared" si="73"/>
        <v/>
      </c>
      <c r="Y2062" s="154" t="s">
        <v>499</v>
      </c>
      <c r="Z2062" s="131" t="s">
        <v>3828</v>
      </c>
      <c r="AA2062" s="124"/>
      <c r="AB2062" s="132"/>
      <c r="AC2062" s="133"/>
      <c r="AD2062" s="134"/>
      <c r="AE2062" s="133"/>
      <c r="AF2062" s="135" t="str">
        <f t="array" ref="AF2062">xlookup($E:$E,'CLV2'!$A:$A,'CLV2'!E:E)</f>
        <v>2.FRUITS</v>
      </c>
      <c r="AG2062" s="135" t="str">
        <f t="shared" si="10"/>
        <v>KG</v>
      </c>
      <c r="AH2062" s="136">
        <f t="shared" si="11"/>
        <v>0.00487804878</v>
      </c>
      <c r="AI2062" s="137">
        <f t="array" ref="AI2062">XLOOKUP(E2062,'Đơn giá'!A:A,'Đơn giá'!D:D)</f>
        <v>35000</v>
      </c>
      <c r="AJ2062" s="138">
        <f t="shared" si="12"/>
        <v>700</v>
      </c>
      <c r="AK2062" s="138">
        <f t="shared" si="13"/>
        <v>700</v>
      </c>
      <c r="AL2062" s="138">
        <f t="shared" si="14"/>
        <v>0</v>
      </c>
      <c r="AM2062" s="138">
        <f t="shared" si="15"/>
        <v>0</v>
      </c>
      <c r="AN2062" s="138">
        <f t="shared" si="16"/>
        <v>0</v>
      </c>
      <c r="AO2062" s="139" t="str">
        <f t="array" ref="AO2062">XLOOKUP($D:$D,'DS ST'!$J:$J,'DS ST'!K:K)</f>
        <v>SC006139 - Võ Minh Đạt</v>
      </c>
      <c r="AP2062" s="139" t="str">
        <f t="array" ref="AP2062">XLOOKUP($D:$D,'DS ST'!$J:$J,'DS ST'!L:L)</f>
        <v>Nguyễn Thị Cà</v>
      </c>
      <c r="AQ2062" s="139" t="str">
        <f t="array" ref="AQ2062">XLOOKUP($D:$D,'DS ST'!$J:$J,'DS ST'!M:M)</f>
        <v>HCM 018</v>
      </c>
      <c r="AR2062" s="140"/>
      <c r="AS2062" s="140"/>
      <c r="AT2062" s="135" t="str">
        <f t="array" ref="AT2062">xlookup($E:$E,'CLV2'!$A:$A,'CLV2'!$F:$F)</f>
        <v>3.LOCAL FRUITS</v>
      </c>
      <c r="AU2062" s="135" t="str">
        <f t="array" ref="AU2062">xlookup($E:$E,'CLV2'!$A:$A,'CLV2'!$G:$G)</f>
        <v>4.Mận Roi</v>
      </c>
      <c r="AV2062" s="142"/>
      <c r="AW2062" s="143"/>
      <c r="AX2062" s="144"/>
    </row>
    <row r="2063" ht="22.5" customHeight="1">
      <c r="A2063" s="113"/>
      <c r="B2063" s="114">
        <v>46237.0</v>
      </c>
      <c r="C2063" s="115" t="s">
        <v>1174</v>
      </c>
      <c r="D2063" s="116" t="str">
        <f>VLOOKUP(C2063,'DS ST'!A:B,2,0)</f>
        <v>QHG</v>
      </c>
      <c r="E2063" s="117">
        <v>1101366.0</v>
      </c>
      <c r="F2063" s="115" t="s">
        <v>1804</v>
      </c>
      <c r="G2063" s="115" t="s">
        <v>104</v>
      </c>
      <c r="H2063" s="118">
        <v>12.0</v>
      </c>
      <c r="I2063" s="118">
        <v>11.96</v>
      </c>
      <c r="J2063" s="119">
        <f t="shared" si="4"/>
        <v>0.04</v>
      </c>
      <c r="K2063" s="115" t="s">
        <v>6375</v>
      </c>
      <c r="L2063" s="121" t="str">
        <f t="shared" si="5"/>
        <v>PT16083571101366</v>
      </c>
      <c r="M2063" s="219" t="s">
        <v>6376</v>
      </c>
      <c r="N2063" s="122">
        <v>0.03999999999999915</v>
      </c>
      <c r="O2063" s="122"/>
      <c r="P2063" s="119">
        <f t="shared" si="6"/>
        <v>0</v>
      </c>
      <c r="Q2063" s="124"/>
      <c r="R2063" s="124"/>
      <c r="S2063" s="124"/>
      <c r="T2063" s="125"/>
      <c r="U2063" s="126" t="s">
        <v>697</v>
      </c>
      <c r="V2063" s="127" t="s">
        <v>492</v>
      </c>
      <c r="W2063" s="129" t="str">
        <f t="shared" si="7"/>
        <v>Hao hụt</v>
      </c>
      <c r="X2063" s="129" t="str">
        <f t="shared" si="73"/>
        <v/>
      </c>
      <c r="Y2063" s="154" t="s">
        <v>499</v>
      </c>
      <c r="Z2063" s="131" t="s">
        <v>3828</v>
      </c>
      <c r="AA2063" s="124"/>
      <c r="AB2063" s="132"/>
      <c r="AC2063" s="133"/>
      <c r="AD2063" s="134"/>
      <c r="AE2063" s="133"/>
      <c r="AF2063" s="135" t="str">
        <f t="array" ref="AF2063">xlookup($E:$E,'CLV2'!$A:$A,'CLV2'!E:E)</f>
        <v>2.VEGETABLES</v>
      </c>
      <c r="AG2063" s="135" t="str">
        <f t="shared" si="10"/>
        <v>KG</v>
      </c>
      <c r="AH2063" s="136">
        <f t="shared" si="11"/>
        <v>0.003333333333</v>
      </c>
      <c r="AI2063" s="137">
        <f t="array" ref="AI2063">XLOOKUP(E2063,'Đơn giá'!A:A,'Đơn giá'!D:D)</f>
        <v>55000</v>
      </c>
      <c r="AJ2063" s="138">
        <f t="shared" si="12"/>
        <v>2200</v>
      </c>
      <c r="AK2063" s="138">
        <f t="shared" si="13"/>
        <v>2200</v>
      </c>
      <c r="AL2063" s="138">
        <f t="shared" si="14"/>
        <v>0</v>
      </c>
      <c r="AM2063" s="138">
        <f t="shared" si="15"/>
        <v>0</v>
      </c>
      <c r="AN2063" s="138">
        <f t="shared" si="16"/>
        <v>0</v>
      </c>
      <c r="AO2063" s="139" t="str">
        <f t="array" ref="AO2063">XLOOKUP($D:$D,'DS ST'!$J:$J,'DS ST'!K:K)</f>
        <v>SC006139 - Võ Minh Đạt</v>
      </c>
      <c r="AP2063" s="139" t="str">
        <f t="array" ref="AP2063">XLOOKUP($D:$D,'DS ST'!$J:$J,'DS ST'!L:L)</f>
        <v>Nguyễn Thị Cà</v>
      </c>
      <c r="AQ2063" s="139" t="str">
        <f t="array" ref="AQ2063">XLOOKUP($D:$D,'DS ST'!$J:$J,'DS ST'!M:M)</f>
        <v>HCM 018</v>
      </c>
      <c r="AR2063" s="140"/>
      <c r="AS2063" s="140"/>
      <c r="AT2063" s="135" t="str">
        <f t="array" ref="AT2063">xlookup($E:$E,'CLV2'!$A:$A,'CLV2'!$F:$F)</f>
        <v>3.LEAFY VEGGIES</v>
      </c>
      <c r="AU2063" s="135" t="str">
        <f t="array" ref="AU2063">xlookup($E:$E,'CLV2'!$A:$A,'CLV2'!$G:$G)</f>
        <v>4.Rau Ăn Bông</v>
      </c>
      <c r="AV2063" s="142"/>
      <c r="AW2063" s="143"/>
      <c r="AX2063" s="144"/>
    </row>
    <row r="2064" ht="22.5" customHeight="1">
      <c r="A2064" s="113"/>
      <c r="B2064" s="114">
        <v>46237.0</v>
      </c>
      <c r="C2064" s="115" t="s">
        <v>880</v>
      </c>
      <c r="D2064" s="116" t="str">
        <f>VLOOKUP(C2064,'DS ST'!A:B,2,0)</f>
        <v>D10</v>
      </c>
      <c r="E2064" s="117">
        <v>1101062.0</v>
      </c>
      <c r="F2064" s="115" t="s">
        <v>103</v>
      </c>
      <c r="G2064" s="115" t="s">
        <v>104</v>
      </c>
      <c r="H2064" s="118">
        <v>10.0</v>
      </c>
      <c r="I2064" s="118">
        <v>9.96</v>
      </c>
      <c r="J2064" s="119">
        <f t="shared" si="4"/>
        <v>0.04</v>
      </c>
      <c r="K2064" s="115" t="s">
        <v>6377</v>
      </c>
      <c r="L2064" s="121" t="str">
        <f t="shared" si="5"/>
        <v>PT16083561101062</v>
      </c>
      <c r="M2064" s="219" t="s">
        <v>6378</v>
      </c>
      <c r="N2064" s="122">
        <v>0.03999999999999915</v>
      </c>
      <c r="O2064" s="122"/>
      <c r="P2064" s="119">
        <f t="shared" si="6"/>
        <v>0</v>
      </c>
      <c r="Q2064" s="124"/>
      <c r="R2064" s="124"/>
      <c r="S2064" s="124"/>
      <c r="T2064" s="125"/>
      <c r="U2064" s="126" t="s">
        <v>697</v>
      </c>
      <c r="V2064" s="127" t="s">
        <v>492</v>
      </c>
      <c r="W2064" s="129" t="str">
        <f t="shared" si="7"/>
        <v>Hao hụt</v>
      </c>
      <c r="X2064" s="129" t="str">
        <f t="shared" si="73"/>
        <v/>
      </c>
      <c r="Y2064" s="154" t="s">
        <v>499</v>
      </c>
      <c r="Z2064" s="131" t="s">
        <v>3828</v>
      </c>
      <c r="AA2064" s="124"/>
      <c r="AB2064" s="132"/>
      <c r="AC2064" s="133"/>
      <c r="AD2064" s="134"/>
      <c r="AE2064" s="133"/>
      <c r="AF2064" s="135" t="str">
        <f t="array" ref="AF2064">xlookup($E:$E,'CLV2'!$A:$A,'CLV2'!E:E)</f>
        <v>2.FRUITS</v>
      </c>
      <c r="AG2064" s="135" t="str">
        <f t="shared" si="10"/>
        <v>KG</v>
      </c>
      <c r="AH2064" s="136">
        <f t="shared" si="11"/>
        <v>0.004</v>
      </c>
      <c r="AI2064" s="137">
        <f t="array" ref="AI2064">XLOOKUP(E2064,'Đơn giá'!A:A,'Đơn giá'!D:D)</f>
        <v>23000</v>
      </c>
      <c r="AJ2064" s="138">
        <f t="shared" si="12"/>
        <v>920</v>
      </c>
      <c r="AK2064" s="138">
        <f t="shared" si="13"/>
        <v>920</v>
      </c>
      <c r="AL2064" s="138">
        <f t="shared" si="14"/>
        <v>0</v>
      </c>
      <c r="AM2064" s="138">
        <f t="shared" si="15"/>
        <v>0</v>
      </c>
      <c r="AN2064" s="138">
        <f t="shared" si="16"/>
        <v>0</v>
      </c>
      <c r="AO2064" s="139" t="str">
        <f t="array" ref="AO2064">XLOOKUP($D:$D,'DS ST'!$J:$J,'DS ST'!K:K)</f>
        <v>SC002220 - Nguyễn Thuỷ Tiên</v>
      </c>
      <c r="AP2064" s="139" t="str">
        <f t="array" ref="AP2064">XLOOKUP($D:$D,'DS ST'!$J:$J,'DS ST'!L:L)</f>
        <v>Võ Thị Huệ</v>
      </c>
      <c r="AQ2064" s="139" t="str">
        <f t="array" ref="AQ2064">XLOOKUP($D:$D,'DS ST'!$J:$J,'DS ST'!M:M)</f>
        <v>HCM 003</v>
      </c>
      <c r="AR2064" s="140"/>
      <c r="AS2064" s="140"/>
      <c r="AT2064" s="135" t="str">
        <f t="array" ref="AT2064">xlookup($E:$E,'CLV2'!$A:$A,'CLV2'!$F:$F)</f>
        <v>3.LOCAL FRUITS</v>
      </c>
      <c r="AU2064" s="135" t="str">
        <f t="array" ref="AU2064">xlookup($E:$E,'CLV2'!$A:$A,'CLV2'!$G:$G)</f>
        <v>4.Chuối</v>
      </c>
      <c r="AV2064" s="142"/>
      <c r="AW2064" s="143"/>
      <c r="AX2064" s="144"/>
    </row>
    <row r="2065" ht="22.5" customHeight="1">
      <c r="A2065" s="113"/>
      <c r="B2065" s="114">
        <v>46237.0</v>
      </c>
      <c r="C2065" s="115" t="s">
        <v>880</v>
      </c>
      <c r="D2065" s="116" t="str">
        <f>VLOOKUP(C2065,'DS ST'!A:B,2,0)</f>
        <v>D10</v>
      </c>
      <c r="E2065" s="117">
        <v>1101302.0</v>
      </c>
      <c r="F2065" s="115" t="s">
        <v>944</v>
      </c>
      <c r="G2065" s="115" t="s">
        <v>104</v>
      </c>
      <c r="H2065" s="118">
        <v>8.0</v>
      </c>
      <c r="I2065" s="118">
        <v>7.98</v>
      </c>
      <c r="J2065" s="119">
        <f t="shared" si="4"/>
        <v>0.02</v>
      </c>
      <c r="K2065" s="115" t="s">
        <v>6377</v>
      </c>
      <c r="L2065" s="121" t="str">
        <f t="shared" si="5"/>
        <v>PT16083561101302</v>
      </c>
      <c r="M2065" s="219" t="s">
        <v>6378</v>
      </c>
      <c r="N2065" s="122">
        <v>0.019999999999999574</v>
      </c>
      <c r="O2065" s="122"/>
      <c r="P2065" s="119">
        <f t="shared" si="6"/>
        <v>0</v>
      </c>
      <c r="Q2065" s="124"/>
      <c r="R2065" s="124"/>
      <c r="S2065" s="124"/>
      <c r="T2065" s="125"/>
      <c r="U2065" s="126" t="s">
        <v>697</v>
      </c>
      <c r="V2065" s="127" t="s">
        <v>492</v>
      </c>
      <c r="W2065" s="129" t="str">
        <f t="shared" si="7"/>
        <v>Hao hụt</v>
      </c>
      <c r="X2065" s="129" t="str">
        <f t="shared" si="73"/>
        <v/>
      </c>
      <c r="Y2065" s="154" t="s">
        <v>499</v>
      </c>
      <c r="Z2065" s="131" t="s">
        <v>3828</v>
      </c>
      <c r="AA2065" s="124"/>
      <c r="AB2065" s="132"/>
      <c r="AC2065" s="133"/>
      <c r="AD2065" s="134"/>
      <c r="AE2065" s="133"/>
      <c r="AF2065" s="135" t="str">
        <f t="array" ref="AF2065">xlookup($E:$E,'CLV2'!$A:$A,'CLV2'!E:E)</f>
        <v>2.FRUITS</v>
      </c>
      <c r="AG2065" s="135" t="str">
        <f t="shared" si="10"/>
        <v>KG</v>
      </c>
      <c r="AH2065" s="136">
        <f t="shared" si="11"/>
        <v>0.0025</v>
      </c>
      <c r="AI2065" s="137">
        <f t="array" ref="AI2065">XLOOKUP(E2065,'Đơn giá'!A:A,'Đơn giá'!D:D)</f>
        <v>17500</v>
      </c>
      <c r="AJ2065" s="138">
        <f t="shared" si="12"/>
        <v>350</v>
      </c>
      <c r="AK2065" s="138">
        <f t="shared" si="13"/>
        <v>350</v>
      </c>
      <c r="AL2065" s="138">
        <f t="shared" si="14"/>
        <v>0</v>
      </c>
      <c r="AM2065" s="138">
        <f t="shared" si="15"/>
        <v>0</v>
      </c>
      <c r="AN2065" s="138">
        <f t="shared" si="16"/>
        <v>0</v>
      </c>
      <c r="AO2065" s="139" t="str">
        <f t="array" ref="AO2065">XLOOKUP($D:$D,'DS ST'!$J:$J,'DS ST'!K:K)</f>
        <v>SC002220 - Nguyễn Thuỷ Tiên</v>
      </c>
      <c r="AP2065" s="139" t="str">
        <f t="array" ref="AP2065">XLOOKUP($D:$D,'DS ST'!$J:$J,'DS ST'!L:L)</f>
        <v>Võ Thị Huệ</v>
      </c>
      <c r="AQ2065" s="139" t="str">
        <f t="array" ref="AQ2065">XLOOKUP($D:$D,'DS ST'!$J:$J,'DS ST'!M:M)</f>
        <v>HCM 003</v>
      </c>
      <c r="AR2065" s="140"/>
      <c r="AS2065" s="140"/>
      <c r="AT2065" s="135" t="str">
        <f t="array" ref="AT2065">xlookup($E:$E,'CLV2'!$A:$A,'CLV2'!$F:$F)</f>
        <v>3.LOCAL FRUITS</v>
      </c>
      <c r="AU2065" s="135" t="str">
        <f t="array" ref="AU2065">xlookup($E:$E,'CLV2'!$A:$A,'CLV2'!$G:$G)</f>
        <v>4.Chuối</v>
      </c>
      <c r="AV2065" s="142"/>
      <c r="AW2065" s="143"/>
      <c r="AX2065" s="144"/>
    </row>
    <row r="2066" ht="22.5" customHeight="1">
      <c r="A2066" s="113"/>
      <c r="B2066" s="114">
        <v>46237.0</v>
      </c>
      <c r="C2066" s="115" t="s">
        <v>880</v>
      </c>
      <c r="D2066" s="116" t="str">
        <f>VLOOKUP(C2066,'DS ST'!A:B,2,0)</f>
        <v>D10</v>
      </c>
      <c r="E2066" s="117">
        <v>1102981.0</v>
      </c>
      <c r="F2066" s="115" t="s">
        <v>5260</v>
      </c>
      <c r="G2066" s="115" t="s">
        <v>104</v>
      </c>
      <c r="H2066" s="118">
        <v>3.1</v>
      </c>
      <c r="I2066" s="118">
        <v>2.96</v>
      </c>
      <c r="J2066" s="119">
        <f t="shared" si="4"/>
        <v>0.14</v>
      </c>
      <c r="K2066" s="115" t="s">
        <v>6377</v>
      </c>
      <c r="L2066" s="121" t="str">
        <f t="shared" si="5"/>
        <v>PT16083561102981</v>
      </c>
      <c r="M2066" s="219" t="s">
        <v>6378</v>
      </c>
      <c r="N2066" s="122">
        <v>0.14000000000000012</v>
      </c>
      <c r="O2066" s="122"/>
      <c r="P2066" s="119">
        <f t="shared" si="6"/>
        <v>0</v>
      </c>
      <c r="Q2066" s="124"/>
      <c r="R2066" s="124"/>
      <c r="S2066" s="124"/>
      <c r="T2066" s="125"/>
      <c r="U2066" s="126" t="s">
        <v>697</v>
      </c>
      <c r="V2066" s="127" t="s">
        <v>492</v>
      </c>
      <c r="W2066" s="129" t="str">
        <f t="shared" si="7"/>
        <v>Hao hụt</v>
      </c>
      <c r="X2066" s="129" t="str">
        <f t="shared" si="73"/>
        <v/>
      </c>
      <c r="Y2066" s="154" t="s">
        <v>499</v>
      </c>
      <c r="Z2066" s="131" t="s">
        <v>3828</v>
      </c>
      <c r="AA2066" s="124"/>
      <c r="AB2066" s="132"/>
      <c r="AC2066" s="133"/>
      <c r="AD2066" s="134"/>
      <c r="AE2066" s="133"/>
      <c r="AF2066" s="135" t="str">
        <f t="array" ref="AF2066">xlookup($E:$E,'CLV2'!$A:$A,'CLV2'!E:E)</f>
        <v>2.FRUITS</v>
      </c>
      <c r="AG2066" s="135" t="str">
        <f t="shared" si="10"/>
        <v>KG</v>
      </c>
      <c r="AH2066" s="136">
        <f t="shared" si="11"/>
        <v>0.04516129032</v>
      </c>
      <c r="AI2066" s="137" t="str">
        <f t="array" ref="AI2066">XLOOKUP(E2066,'Đơn giá'!A:A,'Đơn giá'!D:D)</f>
        <v>#N/A</v>
      </c>
      <c r="AJ2066" s="138" t="str">
        <f t="shared" si="12"/>
        <v>#N/A</v>
      </c>
      <c r="AK2066" s="138" t="str">
        <f t="shared" si="13"/>
        <v>#N/A</v>
      </c>
      <c r="AL2066" s="138">
        <f t="shared" si="14"/>
        <v>0</v>
      </c>
      <c r="AM2066" s="138" t="str">
        <f t="shared" si="15"/>
        <v>#N/A</v>
      </c>
      <c r="AN2066" s="138">
        <f t="shared" si="16"/>
        <v>0</v>
      </c>
      <c r="AO2066" s="139" t="str">
        <f t="array" ref="AO2066">XLOOKUP($D:$D,'DS ST'!$J:$J,'DS ST'!K:K)</f>
        <v>SC002220 - Nguyễn Thuỷ Tiên</v>
      </c>
      <c r="AP2066" s="139" t="str">
        <f t="array" ref="AP2066">XLOOKUP($D:$D,'DS ST'!$J:$J,'DS ST'!L:L)</f>
        <v>Võ Thị Huệ</v>
      </c>
      <c r="AQ2066" s="139" t="str">
        <f t="array" ref="AQ2066">XLOOKUP($D:$D,'DS ST'!$J:$J,'DS ST'!M:M)</f>
        <v>HCM 003</v>
      </c>
      <c r="AR2066" s="140"/>
      <c r="AS2066" s="140"/>
      <c r="AT2066" s="135" t="str">
        <f t="array" ref="AT2066">xlookup($E:$E,'CLV2'!$A:$A,'CLV2'!$F:$F)</f>
        <v>3.LOCAL FRUITS</v>
      </c>
      <c r="AU2066" s="135" t="str">
        <f t="array" ref="AU2066">xlookup($E:$E,'CLV2'!$A:$A,'CLV2'!$G:$G)</f>
        <v>4.Bơ</v>
      </c>
      <c r="AV2066" s="142"/>
      <c r="AW2066" s="143"/>
      <c r="AX2066" s="144"/>
    </row>
    <row r="2067" ht="22.5" customHeight="1">
      <c r="A2067" s="113"/>
      <c r="B2067" s="114">
        <v>46237.0</v>
      </c>
      <c r="C2067" s="115" t="s">
        <v>880</v>
      </c>
      <c r="D2067" s="116" t="str">
        <f>VLOOKUP(C2067,'DS ST'!A:B,2,0)</f>
        <v>D10</v>
      </c>
      <c r="E2067" s="117">
        <v>8.938525767127E12</v>
      </c>
      <c r="F2067" s="115" t="s">
        <v>1470</v>
      </c>
      <c r="G2067" s="115" t="s">
        <v>29</v>
      </c>
      <c r="H2067" s="118">
        <v>2.0</v>
      </c>
      <c r="I2067" s="118">
        <v>0.0</v>
      </c>
      <c r="J2067" s="119">
        <f t="shared" si="4"/>
        <v>2</v>
      </c>
      <c r="K2067" s="115" t="s">
        <v>6377</v>
      </c>
      <c r="L2067" s="121" t="str">
        <f t="shared" si="5"/>
        <v>PT16083568938525767127</v>
      </c>
      <c r="M2067" s="219" t="s">
        <v>6378</v>
      </c>
      <c r="N2067" s="122"/>
      <c r="O2067" s="122"/>
      <c r="P2067" s="119">
        <f t="shared" si="6"/>
        <v>2</v>
      </c>
      <c r="Q2067" s="124"/>
      <c r="R2067" s="124"/>
      <c r="S2067" s="124"/>
      <c r="T2067" s="125"/>
      <c r="U2067" s="126" t="s">
        <v>697</v>
      </c>
      <c r="V2067" s="127" t="s">
        <v>1500</v>
      </c>
      <c r="W2067" s="129" t="str">
        <f t="shared" si="7"/>
        <v/>
      </c>
      <c r="X2067" s="129" t="str">
        <f t="shared" si="73"/>
        <v/>
      </c>
      <c r="Y2067" s="130" t="str">
        <f>IF(N(P2067)&lt;=0,"",IF(OR(T2067="Hình KDB",T2067="Hình tele",ISNUMBER(SEARCH("Hình KDB",T2067)),ISNUMBER(SEARCH("Hình tele",T2067)),ISNUMBER(SEARCH("sai code",T2067)),ISNUMBER(SEARCH("Thiếu kiện",U2067))),"Kho rau",IF(AND(T2067&lt;&gt;"Hình KDB",T2067&lt;&gt;"Hình tele"),"Chưa xác định",IF(N(O2067)&gt;0,IF(OR(T2067="Hình KDB",T2067="Hình tele",ISNUMBER(SEARCH("Hình KDB",T2067)),ISNUMBER(SEARCH("Hình tele",T2067)),ISNUMBER(SEARCH("sai code",T2067)),ISNUMBER(SEARCH("Thiếu kiện",U2067))),"Kho rau","Chưa xác định"),IF(OR(T2067="Hình KDB",T2067="Hình tele",ISNUMBER(SEARCH("Hình KDB",T2067)),ISNUMBER(SEARCH("Hình tele",T2067)),ISNUMBER(SEARCH("sai code",T2067)),ISNUMBER(SEARCH("Thiếu kiện",U2067))),"Kho rau",IF(V2067="Chưa xác định","Chưa xác định",IF(OR(V2067="DC giao thiếu",V2067="TX giao thiếu kiện",V2067="Hàng không đạt CL"),"Kho rau","")))))))</f>
        <v>Chưa xác định</v>
      </c>
      <c r="Z2067" s="131" t="s">
        <v>3828</v>
      </c>
      <c r="AA2067" s="124"/>
      <c r="AB2067" s="132"/>
      <c r="AC2067" s="133"/>
      <c r="AD2067" s="134"/>
      <c r="AE2067" s="133"/>
      <c r="AF2067" s="135" t="str">
        <f t="array" ref="AF2067">xlookup($E:$E,'CLV2'!$A:$A,'CLV2'!E:E)</f>
        <v>2.VEGETABLES</v>
      </c>
      <c r="AG2067" s="135" t="str">
        <f t="shared" si="10"/>
        <v>Pack</v>
      </c>
      <c r="AH2067" s="136">
        <f t="shared" si="11"/>
        <v>1</v>
      </c>
      <c r="AI2067" s="137">
        <f t="array" ref="AI2067">XLOOKUP(E2067,'Đơn giá'!A:A,'Đơn giá'!D:D)</f>
        <v>4275</v>
      </c>
      <c r="AJ2067" s="138">
        <f t="shared" si="12"/>
        <v>8550</v>
      </c>
      <c r="AK2067" s="138">
        <f t="shared" si="13"/>
        <v>0</v>
      </c>
      <c r="AL2067" s="138">
        <f t="shared" si="14"/>
        <v>0</v>
      </c>
      <c r="AM2067" s="138">
        <f t="shared" si="15"/>
        <v>0</v>
      </c>
      <c r="AN2067" s="138">
        <f t="shared" si="16"/>
        <v>8550</v>
      </c>
      <c r="AO2067" s="139" t="str">
        <f t="array" ref="AO2067">XLOOKUP($D:$D,'DS ST'!$J:$J,'DS ST'!K:K)</f>
        <v>SC002220 - Nguyễn Thuỷ Tiên</v>
      </c>
      <c r="AP2067" s="139" t="str">
        <f t="array" ref="AP2067">XLOOKUP($D:$D,'DS ST'!$J:$J,'DS ST'!L:L)</f>
        <v>Võ Thị Huệ</v>
      </c>
      <c r="AQ2067" s="139" t="str">
        <f t="array" ref="AQ2067">XLOOKUP($D:$D,'DS ST'!$J:$J,'DS ST'!M:M)</f>
        <v>HCM 003</v>
      </c>
      <c r="AR2067" s="140"/>
      <c r="AS2067" s="140"/>
      <c r="AT2067" s="135" t="str">
        <f t="array" ref="AT2067">xlookup($E:$E,'CLV2'!$A:$A,'CLV2'!$F:$F)</f>
        <v>3.HERBS</v>
      </c>
      <c r="AU2067" s="135" t="str">
        <f t="array" ref="AU2067">xlookup($E:$E,'CLV2'!$A:$A,'CLV2'!$G:$G)</f>
        <v>4.Rau Thơm, Rau Nêm</v>
      </c>
      <c r="AV2067" s="142"/>
      <c r="AW2067" s="143"/>
      <c r="AX2067" s="144"/>
    </row>
    <row r="2068" ht="22.5" customHeight="1">
      <c r="A2068" s="113"/>
      <c r="B2068" s="114">
        <v>46237.0</v>
      </c>
      <c r="C2068" s="115" t="s">
        <v>856</v>
      </c>
      <c r="D2068" s="116" t="str">
        <f>VLOOKUP(C2068,'DS ST'!A:B,2,0)</f>
        <v>CLG</v>
      </c>
      <c r="E2068" s="117">
        <v>1101062.0</v>
      </c>
      <c r="F2068" s="115" t="s">
        <v>103</v>
      </c>
      <c r="G2068" s="115" t="s">
        <v>104</v>
      </c>
      <c r="H2068" s="118">
        <v>10.3</v>
      </c>
      <c r="I2068" s="118">
        <v>10.22</v>
      </c>
      <c r="J2068" s="119">
        <f t="shared" si="4"/>
        <v>0.08</v>
      </c>
      <c r="K2068" s="115" t="s">
        <v>6379</v>
      </c>
      <c r="L2068" s="121" t="str">
        <f t="shared" si="5"/>
        <v>PT16083551101062</v>
      </c>
      <c r="M2068" s="219" t="s">
        <v>6380</v>
      </c>
      <c r="N2068" s="122">
        <v>0.08000000000000007</v>
      </c>
      <c r="O2068" s="122"/>
      <c r="P2068" s="119">
        <f t="shared" si="6"/>
        <v>0</v>
      </c>
      <c r="Q2068" s="124"/>
      <c r="R2068" s="124"/>
      <c r="S2068" s="124"/>
      <c r="T2068" s="125"/>
      <c r="U2068" s="126" t="s">
        <v>697</v>
      </c>
      <c r="V2068" s="127" t="s">
        <v>492</v>
      </c>
      <c r="W2068" s="129" t="str">
        <f t="shared" si="7"/>
        <v>Hao hụt</v>
      </c>
      <c r="X2068" s="129" t="str">
        <f t="shared" si="73"/>
        <v/>
      </c>
      <c r="Y2068" s="154" t="s">
        <v>499</v>
      </c>
      <c r="Z2068" s="131" t="s">
        <v>3828</v>
      </c>
      <c r="AA2068" s="124"/>
      <c r="AB2068" s="132"/>
      <c r="AC2068" s="133"/>
      <c r="AD2068" s="134"/>
      <c r="AE2068" s="133"/>
      <c r="AF2068" s="135" t="str">
        <f t="array" ref="AF2068">xlookup($E:$E,'CLV2'!$A:$A,'CLV2'!E:E)</f>
        <v>2.FRUITS</v>
      </c>
      <c r="AG2068" s="135" t="str">
        <f t="shared" si="10"/>
        <v>KG</v>
      </c>
      <c r="AH2068" s="136">
        <f t="shared" si="11"/>
        <v>0.007766990291</v>
      </c>
      <c r="AI2068" s="137">
        <f t="array" ref="AI2068">XLOOKUP(E2068,'Đơn giá'!A:A,'Đơn giá'!D:D)</f>
        <v>23000</v>
      </c>
      <c r="AJ2068" s="138">
        <f t="shared" si="12"/>
        <v>1840</v>
      </c>
      <c r="AK2068" s="138">
        <f t="shared" si="13"/>
        <v>1840</v>
      </c>
      <c r="AL2068" s="138">
        <f t="shared" si="14"/>
        <v>0</v>
      </c>
      <c r="AM2068" s="138">
        <f t="shared" si="15"/>
        <v>0</v>
      </c>
      <c r="AN2068" s="138">
        <f t="shared" si="16"/>
        <v>0</v>
      </c>
      <c r="AO2068" s="139" t="str">
        <f t="array" ref="AO2068">XLOOKUP($D:$D,'DS ST'!$J:$J,'DS ST'!K:K)</f>
        <v>SC006189 - Huỳnh Ngọc Phương</v>
      </c>
      <c r="AP2068" s="139" t="str">
        <f t="array" ref="AP2068">XLOOKUP($D:$D,'DS ST'!$J:$J,'DS ST'!L:L)</f>
        <v>Nguyễn Thị Cà</v>
      </c>
      <c r="AQ2068" s="139" t="str">
        <f t="array" ref="AQ2068">XLOOKUP($D:$D,'DS ST'!$J:$J,'DS ST'!M:M)</f>
        <v>HCM 033</v>
      </c>
      <c r="AR2068" s="140"/>
      <c r="AS2068" s="140"/>
      <c r="AT2068" s="135" t="str">
        <f t="array" ref="AT2068">xlookup($E:$E,'CLV2'!$A:$A,'CLV2'!$F:$F)</f>
        <v>3.LOCAL FRUITS</v>
      </c>
      <c r="AU2068" s="135" t="str">
        <f t="array" ref="AU2068">xlookup($E:$E,'CLV2'!$A:$A,'CLV2'!$G:$G)</f>
        <v>4.Chuối</v>
      </c>
      <c r="AV2068" s="142"/>
      <c r="AW2068" s="143"/>
      <c r="AX2068" s="144"/>
    </row>
    <row r="2069" ht="22.5" customHeight="1">
      <c r="A2069" s="113"/>
      <c r="B2069" s="114">
        <v>46237.0</v>
      </c>
      <c r="C2069" s="115" t="s">
        <v>856</v>
      </c>
      <c r="D2069" s="116" t="str">
        <f>VLOOKUP(C2069,'DS ST'!A:B,2,0)</f>
        <v>CLG</v>
      </c>
      <c r="E2069" s="117">
        <v>1101592.0</v>
      </c>
      <c r="F2069" s="115" t="s">
        <v>1161</v>
      </c>
      <c r="G2069" s="115" t="s">
        <v>104</v>
      </c>
      <c r="H2069" s="118">
        <v>10.1</v>
      </c>
      <c r="I2069" s="118">
        <v>9.92</v>
      </c>
      <c r="J2069" s="119">
        <f t="shared" si="4"/>
        <v>0.18</v>
      </c>
      <c r="K2069" s="115" t="s">
        <v>6379</v>
      </c>
      <c r="L2069" s="121" t="str">
        <f t="shared" si="5"/>
        <v>PT16083551101592</v>
      </c>
      <c r="M2069" s="219" t="s">
        <v>6380</v>
      </c>
      <c r="N2069" s="122">
        <v>0.17999999999999972</v>
      </c>
      <c r="O2069" s="122"/>
      <c r="P2069" s="119">
        <f t="shared" si="6"/>
        <v>0</v>
      </c>
      <c r="Q2069" s="124"/>
      <c r="R2069" s="124"/>
      <c r="S2069" s="124"/>
      <c r="T2069" s="125"/>
      <c r="U2069" s="126" t="s">
        <v>697</v>
      </c>
      <c r="V2069" s="127" t="s">
        <v>492</v>
      </c>
      <c r="W2069" s="129" t="str">
        <f t="shared" si="7"/>
        <v>Hao hụt</v>
      </c>
      <c r="X2069" s="129" t="str">
        <f t="shared" si="73"/>
        <v/>
      </c>
      <c r="Y2069" s="154" t="s">
        <v>499</v>
      </c>
      <c r="Z2069" s="131" t="s">
        <v>3828</v>
      </c>
      <c r="AA2069" s="124"/>
      <c r="AB2069" s="132"/>
      <c r="AC2069" s="133"/>
      <c r="AD2069" s="134"/>
      <c r="AE2069" s="133"/>
      <c r="AF2069" s="135" t="str">
        <f t="array" ref="AF2069">xlookup($E:$E,'CLV2'!$A:$A,'CLV2'!E:E)</f>
        <v>2.FRUITS</v>
      </c>
      <c r="AG2069" s="135" t="str">
        <f t="shared" si="10"/>
        <v>KG</v>
      </c>
      <c r="AH2069" s="136">
        <f t="shared" si="11"/>
        <v>0.01782178218</v>
      </c>
      <c r="AI2069" s="137">
        <f t="array" ref="AI2069">XLOOKUP(E2069,'Đơn giá'!A:A,'Đơn giá'!D:D)</f>
        <v>73000</v>
      </c>
      <c r="AJ2069" s="138">
        <f t="shared" si="12"/>
        <v>13140</v>
      </c>
      <c r="AK2069" s="138">
        <f t="shared" si="13"/>
        <v>13140</v>
      </c>
      <c r="AL2069" s="138">
        <f t="shared" si="14"/>
        <v>0</v>
      </c>
      <c r="AM2069" s="138">
        <f t="shared" si="15"/>
        <v>0</v>
      </c>
      <c r="AN2069" s="138">
        <f t="shared" si="16"/>
        <v>0</v>
      </c>
      <c r="AO2069" s="139" t="str">
        <f t="array" ref="AO2069">XLOOKUP($D:$D,'DS ST'!$J:$J,'DS ST'!K:K)</f>
        <v>SC006189 - Huỳnh Ngọc Phương</v>
      </c>
      <c r="AP2069" s="139" t="str">
        <f t="array" ref="AP2069">XLOOKUP($D:$D,'DS ST'!$J:$J,'DS ST'!L:L)</f>
        <v>Nguyễn Thị Cà</v>
      </c>
      <c r="AQ2069" s="139" t="str">
        <f t="array" ref="AQ2069">XLOOKUP($D:$D,'DS ST'!$J:$J,'DS ST'!M:M)</f>
        <v>HCM 033</v>
      </c>
      <c r="AR2069" s="140"/>
      <c r="AS2069" s="140"/>
      <c r="AT2069" s="135" t="str">
        <f t="array" ref="AT2069">xlookup($E:$E,'CLV2'!$A:$A,'CLV2'!$F:$F)</f>
        <v>3.LOCAL FRUITS</v>
      </c>
      <c r="AU2069" s="135" t="str">
        <f t="array" ref="AU2069">xlookup($E:$E,'CLV2'!$A:$A,'CLV2'!$G:$G)</f>
        <v>4.Sầu Riêng</v>
      </c>
      <c r="AV2069" s="142"/>
      <c r="AW2069" s="143"/>
      <c r="AX2069" s="144"/>
    </row>
    <row r="2070" ht="22.5" customHeight="1">
      <c r="A2070" s="113"/>
      <c r="B2070" s="114">
        <v>46237.0</v>
      </c>
      <c r="C2070" s="115" t="s">
        <v>429</v>
      </c>
      <c r="D2070" s="116" t="str">
        <f>VLOOKUP(C2070,'DS ST'!A:B,2,0)</f>
        <v>A138</v>
      </c>
      <c r="E2070" s="117">
        <v>1101366.0</v>
      </c>
      <c r="F2070" s="115" t="s">
        <v>1804</v>
      </c>
      <c r="G2070" s="115" t="s">
        <v>104</v>
      </c>
      <c r="H2070" s="118">
        <v>4.0</v>
      </c>
      <c r="I2070" s="118">
        <v>3.92</v>
      </c>
      <c r="J2070" s="119">
        <f t="shared" si="4"/>
        <v>0.08</v>
      </c>
      <c r="K2070" s="115" t="s">
        <v>6381</v>
      </c>
      <c r="L2070" s="121" t="str">
        <f t="shared" si="5"/>
        <v>PT16083531101366</v>
      </c>
      <c r="M2070" s="219" t="s">
        <v>6382</v>
      </c>
      <c r="N2070" s="122">
        <v>0.08000000000000007</v>
      </c>
      <c r="O2070" s="122"/>
      <c r="P2070" s="119">
        <f t="shared" si="6"/>
        <v>0</v>
      </c>
      <c r="Q2070" s="124"/>
      <c r="R2070" s="124"/>
      <c r="S2070" s="124"/>
      <c r="T2070" s="125"/>
      <c r="U2070" s="126" t="s">
        <v>697</v>
      </c>
      <c r="V2070" s="127" t="s">
        <v>492</v>
      </c>
      <c r="W2070" s="129" t="str">
        <f t="shared" si="7"/>
        <v>Hao hụt</v>
      </c>
      <c r="X2070" s="129" t="str">
        <f t="shared" si="73"/>
        <v/>
      </c>
      <c r="Y2070" s="154" t="s">
        <v>499</v>
      </c>
      <c r="Z2070" s="131" t="s">
        <v>3828</v>
      </c>
      <c r="AA2070" s="124"/>
      <c r="AB2070" s="132"/>
      <c r="AC2070" s="133"/>
      <c r="AD2070" s="134"/>
      <c r="AE2070" s="133"/>
      <c r="AF2070" s="135" t="str">
        <f t="array" ref="AF2070">xlookup($E:$E,'CLV2'!$A:$A,'CLV2'!E:E)</f>
        <v>2.VEGETABLES</v>
      </c>
      <c r="AG2070" s="135" t="str">
        <f t="shared" si="10"/>
        <v>KG</v>
      </c>
      <c r="AH2070" s="136">
        <f t="shared" si="11"/>
        <v>0.02</v>
      </c>
      <c r="AI2070" s="137">
        <f t="array" ref="AI2070">XLOOKUP(E2070,'Đơn giá'!A:A,'Đơn giá'!D:D)</f>
        <v>55000</v>
      </c>
      <c r="AJ2070" s="138">
        <f t="shared" si="12"/>
        <v>4400</v>
      </c>
      <c r="AK2070" s="138">
        <f t="shared" si="13"/>
        <v>4400</v>
      </c>
      <c r="AL2070" s="138">
        <f t="shared" si="14"/>
        <v>0</v>
      </c>
      <c r="AM2070" s="138">
        <f t="shared" si="15"/>
        <v>0</v>
      </c>
      <c r="AN2070" s="138">
        <f t="shared" si="16"/>
        <v>0</v>
      </c>
      <c r="AO2070" s="139" t="str">
        <f t="array" ref="AO2070">XLOOKUP($D:$D,'DS ST'!$J:$J,'DS ST'!K:K)</f>
        <v>SC003733 - Trần Huỳnh Thơ</v>
      </c>
      <c r="AP2070" s="139" t="str">
        <f t="array" ref="AP2070">XLOOKUP($D:$D,'DS ST'!$J:$J,'DS ST'!L:L)</f>
        <v>Võ Thị Huệ</v>
      </c>
      <c r="AQ2070" s="139" t="str">
        <f t="array" ref="AQ2070">XLOOKUP($D:$D,'DS ST'!$J:$J,'DS ST'!M:M)</f>
        <v>HCM 013</v>
      </c>
      <c r="AR2070" s="140"/>
      <c r="AS2070" s="140"/>
      <c r="AT2070" s="135" t="str">
        <f t="array" ref="AT2070">xlookup($E:$E,'CLV2'!$A:$A,'CLV2'!$F:$F)</f>
        <v>3.LEAFY VEGGIES</v>
      </c>
      <c r="AU2070" s="135" t="str">
        <f t="array" ref="AU2070">xlookup($E:$E,'CLV2'!$A:$A,'CLV2'!$G:$G)</f>
        <v>4.Rau Ăn Bông</v>
      </c>
      <c r="AV2070" s="142"/>
      <c r="AW2070" s="143"/>
      <c r="AX2070" s="144"/>
    </row>
    <row r="2071" ht="22.5" customHeight="1">
      <c r="A2071" s="113"/>
      <c r="B2071" s="114">
        <v>46237.0</v>
      </c>
      <c r="C2071" s="115" t="s">
        <v>1130</v>
      </c>
      <c r="D2071" s="116" t="str">
        <f>VLOOKUP(C2071,'DS ST'!A:B,2,0)</f>
        <v>OPS</v>
      </c>
      <c r="E2071" s="117">
        <v>8.938528019025E12</v>
      </c>
      <c r="F2071" s="115" t="s">
        <v>4279</v>
      </c>
      <c r="G2071" s="115" t="s">
        <v>56</v>
      </c>
      <c r="H2071" s="118">
        <v>2.0</v>
      </c>
      <c r="I2071" s="118">
        <v>0.0</v>
      </c>
      <c r="J2071" s="119">
        <f t="shared" si="4"/>
        <v>2</v>
      </c>
      <c r="K2071" s="115" t="s">
        <v>6383</v>
      </c>
      <c r="L2071" s="121" t="str">
        <f t="shared" si="5"/>
        <v>PT16083378938528019025</v>
      </c>
      <c r="M2071" s="219" t="s">
        <v>6384</v>
      </c>
      <c r="N2071" s="122"/>
      <c r="O2071" s="122"/>
      <c r="P2071" s="119">
        <f t="shared" si="6"/>
        <v>2</v>
      </c>
      <c r="Q2071" s="124"/>
      <c r="R2071" s="124"/>
      <c r="S2071" s="124"/>
      <c r="T2071" s="125"/>
      <c r="U2071" s="126" t="s">
        <v>697</v>
      </c>
      <c r="V2071" s="127" t="s">
        <v>1500</v>
      </c>
      <c r="W2071" s="129" t="str">
        <f t="shared" si="7"/>
        <v/>
      </c>
      <c r="X2071" s="129" t="str">
        <f t="shared" si="73"/>
        <v/>
      </c>
      <c r="Y2071" s="130" t="str">
        <f t="shared" ref="Y2071:Y2084" si="131">IF(N(P2071)&lt;=0,"",IF(OR(T2071="Hình KDB",T2071="Hình tele",ISNUMBER(SEARCH("Hình KDB",T2071)),ISNUMBER(SEARCH("Hình tele",T2071)),ISNUMBER(SEARCH("sai code",T2071)),ISNUMBER(SEARCH("Thiếu kiện",U2071))),"Kho rau",IF(AND(T2071&lt;&gt;"Hình KDB",T2071&lt;&gt;"Hình tele"),"Chưa xác định",IF(N(O2071)&gt;0,IF(OR(T2071="Hình KDB",T2071="Hình tele",ISNUMBER(SEARCH("Hình KDB",T2071)),ISNUMBER(SEARCH("Hình tele",T2071)),ISNUMBER(SEARCH("sai code",T2071)),ISNUMBER(SEARCH("Thiếu kiện",U2071))),"Kho rau","Chưa xác định"),IF(OR(T2071="Hình KDB",T2071="Hình tele",ISNUMBER(SEARCH("Hình KDB",T2071)),ISNUMBER(SEARCH("Hình tele",T2071)),ISNUMBER(SEARCH("sai code",T2071)),ISNUMBER(SEARCH("Thiếu kiện",U2071))),"Kho rau",IF(V2071="Chưa xác định","Chưa xác định",IF(OR(V2071="DC giao thiếu",V2071="TX giao thiếu kiện",V2071="Hàng không đạt CL"),"Kho rau","")))))))</f>
        <v>Chưa xác định</v>
      </c>
      <c r="Z2071" s="131" t="s">
        <v>3828</v>
      </c>
      <c r="AA2071" s="124"/>
      <c r="AB2071" s="132"/>
      <c r="AC2071" s="133"/>
      <c r="AD2071" s="134"/>
      <c r="AE2071" s="133"/>
      <c r="AF2071" s="135" t="str">
        <f t="array" ref="AF2071">xlookup($E:$E,'CLV2'!$A:$A,'CLV2'!E:E)</f>
        <v>2.BAKERY</v>
      </c>
      <c r="AG2071" s="135" t="str">
        <f t="shared" si="10"/>
        <v>Pack</v>
      </c>
      <c r="AH2071" s="136">
        <f t="shared" si="11"/>
        <v>1</v>
      </c>
      <c r="AI2071" s="137" t="str">
        <f t="array" ref="AI2071">XLOOKUP(E2071,'Đơn giá'!A:A,'Đơn giá'!D:D)</f>
        <v>#N/A</v>
      </c>
      <c r="AJ2071" s="138" t="str">
        <f t="shared" si="12"/>
        <v>#N/A</v>
      </c>
      <c r="AK2071" s="138">
        <f t="shared" si="13"/>
        <v>0</v>
      </c>
      <c r="AL2071" s="138">
        <f t="shared" si="14"/>
        <v>0</v>
      </c>
      <c r="AM2071" s="138">
        <f t="shared" si="15"/>
        <v>0</v>
      </c>
      <c r="AN2071" s="138" t="str">
        <f t="shared" si="16"/>
        <v>#N/A</v>
      </c>
      <c r="AO2071" s="139" t="str">
        <f t="array" ref="AO2071">XLOOKUP($D:$D,'DS ST'!$J:$J,'DS ST'!K:K)</f>
        <v>SC008806 - Nguyễn Bữu Trùng Dương</v>
      </c>
      <c r="AP2071" s="139" t="str">
        <f t="array" ref="AP2071">XLOOKUP($D:$D,'DS ST'!$J:$J,'DS ST'!L:L)</f>
        <v>Nguyễn Thị Cà</v>
      </c>
      <c r="AQ2071" s="139" t="str">
        <f t="array" ref="AQ2071">XLOOKUP($D:$D,'DS ST'!$J:$J,'DS ST'!M:M)</f>
        <v>HCM 017</v>
      </c>
      <c r="AR2071" s="140"/>
      <c r="AS2071" s="140"/>
      <c r="AT2071" s="135" t="str">
        <f t="array" ref="AT2071">xlookup($E:$E,'CLV2'!$A:$A,'CLV2'!$F:$F)</f>
        <v>3.SEASONAL BAKERY</v>
      </c>
      <c r="AU2071" s="135" t="str">
        <f t="array" ref="AU2071">xlookup($E:$E,'CLV2'!$A:$A,'CLV2'!$G:$G)</f>
        <v>4.BÁNH TRUNG THU</v>
      </c>
      <c r="AV2071" s="142"/>
      <c r="AW2071" s="143"/>
      <c r="AX2071" s="144"/>
    </row>
    <row r="2072" ht="22.5" customHeight="1">
      <c r="A2072" s="113"/>
      <c r="B2072" s="114">
        <v>46237.0</v>
      </c>
      <c r="C2072" s="115" t="s">
        <v>1141</v>
      </c>
      <c r="D2072" s="116" t="str">
        <f>VLOOKUP(C2072,'DS ST'!A:B,2,0)</f>
        <v>PHG</v>
      </c>
      <c r="E2072" s="117">
        <v>8.934680090162E12</v>
      </c>
      <c r="F2072" s="115" t="s">
        <v>6385</v>
      </c>
      <c r="G2072" s="115" t="s">
        <v>1126</v>
      </c>
      <c r="H2072" s="118">
        <v>16.0</v>
      </c>
      <c r="I2072" s="118">
        <v>15.0</v>
      </c>
      <c r="J2072" s="119">
        <f t="shared" si="4"/>
        <v>1</v>
      </c>
      <c r="K2072" s="115" t="s">
        <v>6386</v>
      </c>
      <c r="L2072" s="121" t="str">
        <f t="shared" si="5"/>
        <v>PT16083348934680090162</v>
      </c>
      <c r="M2072" s="219" t="s">
        <v>6387</v>
      </c>
      <c r="N2072" s="122"/>
      <c r="O2072" s="122"/>
      <c r="P2072" s="119">
        <f t="shared" si="6"/>
        <v>1</v>
      </c>
      <c r="Q2072" s="124"/>
      <c r="R2072" s="124"/>
      <c r="S2072" s="124"/>
      <c r="T2072" s="125"/>
      <c r="U2072" s="126" t="s">
        <v>697</v>
      </c>
      <c r="V2072" s="127" t="s">
        <v>1500</v>
      </c>
      <c r="W2072" s="129" t="str">
        <f t="shared" si="7"/>
        <v/>
      </c>
      <c r="X2072" s="129" t="str">
        <f t="shared" si="73"/>
        <v/>
      </c>
      <c r="Y2072" s="130" t="str">
        <f t="shared" si="131"/>
        <v>Chưa xác định</v>
      </c>
      <c r="Z2072" s="131" t="s">
        <v>3828</v>
      </c>
      <c r="AA2072" s="124"/>
      <c r="AB2072" s="132"/>
      <c r="AC2072" s="133"/>
      <c r="AD2072" s="134"/>
      <c r="AE2072" s="133"/>
      <c r="AF2072" s="135" t="str">
        <f t="array" ref="AF2072">xlookup($E:$E,'CLV2'!$A:$A,'CLV2'!E:E)</f>
        <v>#N/A</v>
      </c>
      <c r="AG2072" s="135" t="str">
        <f t="shared" si="10"/>
        <v>Pack</v>
      </c>
      <c r="AH2072" s="136">
        <f t="shared" si="11"/>
        <v>0.0625</v>
      </c>
      <c r="AI2072" s="137" t="str">
        <f t="array" ref="AI2072">XLOOKUP(E2072,'Đơn giá'!A:A,'Đơn giá'!D:D)</f>
        <v>#N/A</v>
      </c>
      <c r="AJ2072" s="138" t="str">
        <f t="shared" si="12"/>
        <v>#N/A</v>
      </c>
      <c r="AK2072" s="138">
        <f t="shared" si="13"/>
        <v>0</v>
      </c>
      <c r="AL2072" s="138">
        <f t="shared" si="14"/>
        <v>0</v>
      </c>
      <c r="AM2072" s="138">
        <f t="shared" si="15"/>
        <v>0</v>
      </c>
      <c r="AN2072" s="138" t="str">
        <f t="shared" si="16"/>
        <v>#N/A</v>
      </c>
      <c r="AO2072" s="139" t="str">
        <f t="array" ref="AO2072">XLOOKUP($D:$D,'DS ST'!$J:$J,'DS ST'!K:K)</f>
        <v>SC009565 - Cao Chánh Tuấn</v>
      </c>
      <c r="AP2072" s="139" t="str">
        <f t="array" ref="AP2072">XLOOKUP($D:$D,'DS ST'!$J:$J,'DS ST'!L:L)</f>
        <v>Võ Thị Huệ</v>
      </c>
      <c r="AQ2072" s="139" t="str">
        <f t="array" ref="AQ2072">XLOOKUP($D:$D,'DS ST'!$J:$J,'DS ST'!M:M)</f>
        <v>HCM 010</v>
      </c>
      <c r="AR2072" s="140"/>
      <c r="AS2072" s="140"/>
      <c r="AT2072" s="135" t="str">
        <f t="array" ref="AT2072">xlookup($E:$E,'CLV2'!$A:$A,'CLV2'!$F:$F)</f>
        <v>#N/A</v>
      </c>
      <c r="AU2072" s="135" t="str">
        <f t="array" ref="AU2072">xlookup($E:$E,'CLV2'!$A:$A,'CLV2'!$G:$G)</f>
        <v>#N/A</v>
      </c>
      <c r="AV2072" s="142"/>
      <c r="AW2072" s="143"/>
      <c r="AX2072" s="144"/>
    </row>
    <row r="2073" ht="22.5" customHeight="1">
      <c r="A2073" s="113"/>
      <c r="B2073" s="114">
        <v>46237.0</v>
      </c>
      <c r="C2073" s="115" t="s">
        <v>805</v>
      </c>
      <c r="D2073" s="116" t="str">
        <f>VLOOKUP(C2073,'DS ST'!A:B,2,0)</f>
        <v>AKR</v>
      </c>
      <c r="E2073" s="117" t="s">
        <v>2607</v>
      </c>
      <c r="F2073" s="115" t="s">
        <v>2608</v>
      </c>
      <c r="G2073" s="115" t="s">
        <v>1126</v>
      </c>
      <c r="H2073" s="118">
        <v>1.0</v>
      </c>
      <c r="I2073" s="118">
        <v>0.0</v>
      </c>
      <c r="J2073" s="119">
        <f t="shared" si="4"/>
        <v>1</v>
      </c>
      <c r="K2073" s="115" t="s">
        <v>6388</v>
      </c>
      <c r="L2073" s="121" t="str">
        <f t="shared" si="5"/>
        <v>PT1608318SP001931</v>
      </c>
      <c r="M2073" s="219" t="s">
        <v>6389</v>
      </c>
      <c r="N2073" s="122"/>
      <c r="O2073" s="122"/>
      <c r="P2073" s="119">
        <f t="shared" si="6"/>
        <v>1</v>
      </c>
      <c r="Q2073" s="124"/>
      <c r="R2073" s="124"/>
      <c r="S2073" s="124"/>
      <c r="T2073" s="125"/>
      <c r="U2073" s="126" t="s">
        <v>697</v>
      </c>
      <c r="V2073" s="127" t="s">
        <v>1500</v>
      </c>
      <c r="W2073" s="129" t="str">
        <f t="shared" si="7"/>
        <v/>
      </c>
      <c r="X2073" s="129" t="str">
        <f t="shared" si="73"/>
        <v/>
      </c>
      <c r="Y2073" s="130" t="str">
        <f t="shared" si="131"/>
        <v>Chưa xác định</v>
      </c>
      <c r="Z2073" s="131" t="s">
        <v>3828</v>
      </c>
      <c r="AA2073" s="124"/>
      <c r="AB2073" s="132"/>
      <c r="AC2073" s="133"/>
      <c r="AD2073" s="134"/>
      <c r="AE2073" s="133"/>
      <c r="AF2073" s="135" t="str">
        <f t="array" ref="AF2073">xlookup($E:$E,'CLV2'!$A:$A,'CLV2'!E:E)</f>
        <v>2.BAKERY</v>
      </c>
      <c r="AG2073" s="135" t="str">
        <f t="shared" si="10"/>
        <v>Pack</v>
      </c>
      <c r="AH2073" s="136">
        <f t="shared" si="11"/>
        <v>1</v>
      </c>
      <c r="AI2073" s="137">
        <f t="array" ref="AI2073">XLOOKUP(E2073,'Đơn giá'!A:A,'Đơn giá'!D:D)</f>
        <v>10500</v>
      </c>
      <c r="AJ2073" s="138">
        <f t="shared" si="12"/>
        <v>10500</v>
      </c>
      <c r="AK2073" s="138">
        <f t="shared" si="13"/>
        <v>0</v>
      </c>
      <c r="AL2073" s="138">
        <f t="shared" si="14"/>
        <v>0</v>
      </c>
      <c r="AM2073" s="138">
        <f t="shared" si="15"/>
        <v>0</v>
      </c>
      <c r="AN2073" s="138">
        <f t="shared" si="16"/>
        <v>10500</v>
      </c>
      <c r="AO2073" s="139" t="str">
        <f t="array" ref="AO2073">XLOOKUP($D:$D,'DS ST'!$J:$J,'DS ST'!K:K)</f>
        <v>SC003943 - Lâm Văn Tú</v>
      </c>
      <c r="AP2073" s="139" t="str">
        <f t="array" ref="AP2073">XLOOKUP($D:$D,'DS ST'!$J:$J,'DS ST'!L:L)</f>
        <v>Võ Thị Huệ</v>
      </c>
      <c r="AQ2073" s="139" t="str">
        <f t="array" ref="AQ2073">XLOOKUP($D:$D,'DS ST'!$J:$J,'DS ST'!M:M)</f>
        <v>HCM 011</v>
      </c>
      <c r="AR2073" s="140"/>
      <c r="AS2073" s="140"/>
      <c r="AT2073" s="135" t="str">
        <f t="array" ref="AT2073">xlookup($E:$E,'CLV2'!$A:$A,'CLV2'!$F:$F)</f>
        <v>3.BREADS</v>
      </c>
      <c r="AU2073" s="135" t="str">
        <f t="array" ref="AU2073">xlookup($E:$E,'CLV2'!$A:$A,'CLV2'!$G:$G)</f>
        <v>4.BÁNH TƯƠI DATE NGẮN</v>
      </c>
      <c r="AV2073" s="142"/>
      <c r="AW2073" s="143"/>
      <c r="AX2073" s="144"/>
    </row>
    <row r="2074" ht="22.5" customHeight="1">
      <c r="A2074" s="113"/>
      <c r="B2074" s="114">
        <v>46237.0</v>
      </c>
      <c r="C2074" s="115" t="s">
        <v>1242</v>
      </c>
      <c r="D2074" s="116" t="str">
        <f>VLOOKUP(C2074,'DS ST'!A:B,2,0)</f>
        <v>VHT</v>
      </c>
      <c r="E2074" s="117">
        <v>8.936076270318E12</v>
      </c>
      <c r="F2074" s="115" t="s">
        <v>1516</v>
      </c>
      <c r="G2074" s="115" t="s">
        <v>1126</v>
      </c>
      <c r="H2074" s="118">
        <v>5.0</v>
      </c>
      <c r="I2074" s="118">
        <v>2.0</v>
      </c>
      <c r="J2074" s="119">
        <f t="shared" si="4"/>
        <v>3</v>
      </c>
      <c r="K2074" s="115" t="s">
        <v>6390</v>
      </c>
      <c r="L2074" s="121" t="str">
        <f t="shared" si="5"/>
        <v>PT16083108936076270318</v>
      </c>
      <c r="M2074" s="219" t="s">
        <v>6391</v>
      </c>
      <c r="N2074" s="122"/>
      <c r="O2074" s="122"/>
      <c r="P2074" s="119">
        <f t="shared" si="6"/>
        <v>3</v>
      </c>
      <c r="Q2074" s="124"/>
      <c r="R2074" s="124"/>
      <c r="S2074" s="124"/>
      <c r="T2074" s="125"/>
      <c r="U2074" s="126" t="s">
        <v>697</v>
      </c>
      <c r="V2074" s="127" t="s">
        <v>1500</v>
      </c>
      <c r="W2074" s="129" t="str">
        <f t="shared" si="7"/>
        <v/>
      </c>
      <c r="X2074" s="129" t="str">
        <f t="shared" si="73"/>
        <v/>
      </c>
      <c r="Y2074" s="130" t="str">
        <f t="shared" si="131"/>
        <v>Chưa xác định</v>
      </c>
      <c r="Z2074" s="131" t="s">
        <v>3828</v>
      </c>
      <c r="AA2074" s="124"/>
      <c r="AB2074" s="132"/>
      <c r="AC2074" s="133"/>
      <c r="AD2074" s="134"/>
      <c r="AE2074" s="133"/>
      <c r="AF2074" s="135" t="str">
        <f t="array" ref="AF2074">xlookup($E:$E,'CLV2'!$A:$A,'CLV2'!E:E)</f>
        <v>2.BAKERY</v>
      </c>
      <c r="AG2074" s="135" t="str">
        <f t="shared" si="10"/>
        <v>Pack</v>
      </c>
      <c r="AH2074" s="136">
        <f t="shared" si="11"/>
        <v>0.6</v>
      </c>
      <c r="AI2074" s="137">
        <f t="array" ref="AI2074">XLOOKUP(E2074,'Đơn giá'!A:A,'Đơn giá'!D:D)</f>
        <v>11865</v>
      </c>
      <c r="AJ2074" s="138">
        <f t="shared" si="12"/>
        <v>35595</v>
      </c>
      <c r="AK2074" s="138">
        <f t="shared" si="13"/>
        <v>0</v>
      </c>
      <c r="AL2074" s="138">
        <f t="shared" si="14"/>
        <v>0</v>
      </c>
      <c r="AM2074" s="138">
        <f t="shared" si="15"/>
        <v>0</v>
      </c>
      <c r="AN2074" s="138">
        <f t="shared" si="16"/>
        <v>35595</v>
      </c>
      <c r="AO2074" s="139" t="str">
        <f t="array" ref="AO2074">XLOOKUP($D:$D,'DS ST'!$J:$J,'DS ST'!K:K)</f>
        <v>SC008010 - Lê Nguyễn Ngọc Phượng</v>
      </c>
      <c r="AP2074" s="139" t="str">
        <f t="array" ref="AP2074">XLOOKUP($D:$D,'DS ST'!$J:$J,'DS ST'!L:L)</f>
        <v>Nguyễn Thị Cà</v>
      </c>
      <c r="AQ2074" s="139" t="str">
        <f t="array" ref="AQ2074">XLOOKUP($D:$D,'DS ST'!$J:$J,'DS ST'!M:M)</f>
        <v>HCM 016</v>
      </c>
      <c r="AR2074" s="140"/>
      <c r="AS2074" s="140"/>
      <c r="AT2074" s="135" t="str">
        <f t="array" ref="AT2074">xlookup($E:$E,'CLV2'!$A:$A,'CLV2'!$F:$F)</f>
        <v>3.BREADS</v>
      </c>
      <c r="AU2074" s="135" t="str">
        <f t="array" ref="AU2074">xlookup($E:$E,'CLV2'!$A:$A,'CLV2'!$G:$G)</f>
        <v>4.BÁNH TƯƠI DATE NGẮN</v>
      </c>
      <c r="AV2074" s="142"/>
      <c r="AW2074" s="143"/>
      <c r="AX2074" s="144"/>
    </row>
    <row r="2075" ht="22.5" customHeight="1">
      <c r="A2075" s="113"/>
      <c r="B2075" s="114">
        <v>46237.0</v>
      </c>
      <c r="C2075" s="115" t="s">
        <v>968</v>
      </c>
      <c r="D2075" s="116" t="str">
        <f>VLOOKUP(C2075,'DS ST'!A:B,2,0)</f>
        <v>HTC</v>
      </c>
      <c r="E2075" s="117">
        <v>8.936076270318E12</v>
      </c>
      <c r="F2075" s="115" t="s">
        <v>1516</v>
      </c>
      <c r="G2075" s="115" t="s">
        <v>1126</v>
      </c>
      <c r="H2075" s="118">
        <v>6.0</v>
      </c>
      <c r="I2075" s="118">
        <v>5.0</v>
      </c>
      <c r="J2075" s="119">
        <f t="shared" si="4"/>
        <v>1</v>
      </c>
      <c r="K2075" s="115" t="s">
        <v>6392</v>
      </c>
      <c r="L2075" s="121" t="str">
        <f t="shared" si="5"/>
        <v>PT16082828936076270318</v>
      </c>
      <c r="M2075" s="219" t="s">
        <v>6393</v>
      </c>
      <c r="N2075" s="122"/>
      <c r="O2075" s="122"/>
      <c r="P2075" s="119">
        <f t="shared" si="6"/>
        <v>1</v>
      </c>
      <c r="Q2075" s="124"/>
      <c r="R2075" s="124"/>
      <c r="S2075" s="124"/>
      <c r="T2075" s="125"/>
      <c r="U2075" s="126" t="s">
        <v>697</v>
      </c>
      <c r="V2075" s="127" t="s">
        <v>1500</v>
      </c>
      <c r="W2075" s="129" t="str">
        <f t="shared" si="7"/>
        <v/>
      </c>
      <c r="X2075" s="129" t="str">
        <f t="shared" si="73"/>
        <v/>
      </c>
      <c r="Y2075" s="130" t="str">
        <f t="shared" si="131"/>
        <v>Chưa xác định</v>
      </c>
      <c r="Z2075" s="131" t="s">
        <v>3828</v>
      </c>
      <c r="AA2075" s="124"/>
      <c r="AB2075" s="132"/>
      <c r="AC2075" s="133"/>
      <c r="AD2075" s="134"/>
      <c r="AE2075" s="133"/>
      <c r="AF2075" s="135" t="str">
        <f t="array" ref="AF2075">xlookup($E:$E,'CLV2'!$A:$A,'CLV2'!E:E)</f>
        <v>2.BAKERY</v>
      </c>
      <c r="AG2075" s="135" t="str">
        <f t="shared" si="10"/>
        <v>Pack</v>
      </c>
      <c r="AH2075" s="136">
        <f t="shared" si="11"/>
        <v>0.1666666667</v>
      </c>
      <c r="AI2075" s="137">
        <f t="array" ref="AI2075">XLOOKUP(E2075,'Đơn giá'!A:A,'Đơn giá'!D:D)</f>
        <v>11865</v>
      </c>
      <c r="AJ2075" s="138">
        <f t="shared" si="12"/>
        <v>11865</v>
      </c>
      <c r="AK2075" s="138">
        <f t="shared" si="13"/>
        <v>0</v>
      </c>
      <c r="AL2075" s="138">
        <f t="shared" si="14"/>
        <v>0</v>
      </c>
      <c r="AM2075" s="138">
        <f t="shared" si="15"/>
        <v>0</v>
      </c>
      <c r="AN2075" s="138">
        <f t="shared" si="16"/>
        <v>11865</v>
      </c>
      <c r="AO2075" s="139" t="str">
        <f t="array" ref="AO2075">XLOOKUP($D:$D,'DS ST'!$J:$J,'DS ST'!K:K)</f>
        <v>SC008010 - Lê Nguyễn Ngọc Phượng</v>
      </c>
      <c r="AP2075" s="139" t="str">
        <f t="array" ref="AP2075">XLOOKUP($D:$D,'DS ST'!$J:$J,'DS ST'!L:L)</f>
        <v>Nguyễn Thị Cà</v>
      </c>
      <c r="AQ2075" s="139" t="str">
        <f t="array" ref="AQ2075">XLOOKUP($D:$D,'DS ST'!$J:$J,'DS ST'!M:M)</f>
        <v>HCM 016</v>
      </c>
      <c r="AR2075" s="140"/>
      <c r="AS2075" s="140"/>
      <c r="AT2075" s="135" t="str">
        <f t="array" ref="AT2075">xlookup($E:$E,'CLV2'!$A:$A,'CLV2'!$F:$F)</f>
        <v>3.BREADS</v>
      </c>
      <c r="AU2075" s="135" t="str">
        <f t="array" ref="AU2075">xlookup($E:$E,'CLV2'!$A:$A,'CLV2'!$G:$G)</f>
        <v>4.BÁNH TƯƠI DATE NGẮN</v>
      </c>
      <c r="AV2075" s="142"/>
      <c r="AW2075" s="143"/>
      <c r="AX2075" s="144"/>
    </row>
    <row r="2076" ht="22.5" customHeight="1">
      <c r="A2076" s="113"/>
      <c r="B2076" s="114">
        <v>46237.0</v>
      </c>
      <c r="C2076" s="115" t="s">
        <v>961</v>
      </c>
      <c r="D2076" s="116" t="str">
        <f>VLOOKUP(C2076,'DS ST'!A:B,2,0)</f>
        <v>HNN</v>
      </c>
      <c r="E2076" s="117" t="s">
        <v>2268</v>
      </c>
      <c r="F2076" s="115" t="s">
        <v>2269</v>
      </c>
      <c r="G2076" s="115" t="s">
        <v>1126</v>
      </c>
      <c r="H2076" s="118">
        <v>1.0</v>
      </c>
      <c r="I2076" s="118">
        <v>0.0</v>
      </c>
      <c r="J2076" s="119">
        <f t="shared" si="4"/>
        <v>1</v>
      </c>
      <c r="K2076" s="115" t="s">
        <v>6394</v>
      </c>
      <c r="L2076" s="121" t="str">
        <f t="shared" si="5"/>
        <v>PT1608245SP001987</v>
      </c>
      <c r="M2076" s="219" t="s">
        <v>6395</v>
      </c>
      <c r="N2076" s="122"/>
      <c r="O2076" s="122"/>
      <c r="P2076" s="119">
        <f t="shared" si="6"/>
        <v>1</v>
      </c>
      <c r="Q2076" s="124"/>
      <c r="R2076" s="124"/>
      <c r="S2076" s="124"/>
      <c r="T2076" s="125"/>
      <c r="U2076" s="126" t="s">
        <v>697</v>
      </c>
      <c r="V2076" s="127" t="s">
        <v>1500</v>
      </c>
      <c r="W2076" s="129" t="str">
        <f t="shared" si="7"/>
        <v/>
      </c>
      <c r="X2076" s="129" t="str">
        <f t="shared" si="73"/>
        <v/>
      </c>
      <c r="Y2076" s="130" t="str">
        <f t="shared" si="131"/>
        <v>Chưa xác định</v>
      </c>
      <c r="Z2076" s="131" t="s">
        <v>3828</v>
      </c>
      <c r="AA2076" s="124"/>
      <c r="AB2076" s="132"/>
      <c r="AC2076" s="133"/>
      <c r="AD2076" s="134"/>
      <c r="AE2076" s="133"/>
      <c r="AF2076" s="135" t="str">
        <f t="array" ref="AF2076">xlookup($E:$E,'CLV2'!$A:$A,'CLV2'!E:E)</f>
        <v>2.BAKERY</v>
      </c>
      <c r="AG2076" s="135" t="str">
        <f t="shared" si="10"/>
        <v>Pack</v>
      </c>
      <c r="AH2076" s="136">
        <f t="shared" si="11"/>
        <v>1</v>
      </c>
      <c r="AI2076" s="137">
        <f t="array" ref="AI2076">XLOOKUP(E2076,'Đơn giá'!A:A,'Đơn giá'!D:D)</f>
        <v>13483</v>
      </c>
      <c r="AJ2076" s="138">
        <f t="shared" si="12"/>
        <v>13483</v>
      </c>
      <c r="AK2076" s="138">
        <f t="shared" si="13"/>
        <v>0</v>
      </c>
      <c r="AL2076" s="138">
        <f t="shared" si="14"/>
        <v>0</v>
      </c>
      <c r="AM2076" s="138">
        <f t="shared" si="15"/>
        <v>0</v>
      </c>
      <c r="AN2076" s="138">
        <f t="shared" si="16"/>
        <v>13483</v>
      </c>
      <c r="AO2076" s="139" t="str">
        <f t="array" ref="AO2076">XLOOKUP($D:$D,'DS ST'!$J:$J,'DS ST'!K:K)</f>
        <v>SC003943 - Lâm Văn Tú</v>
      </c>
      <c r="AP2076" s="139" t="str">
        <f t="array" ref="AP2076">XLOOKUP($D:$D,'DS ST'!$J:$J,'DS ST'!L:L)</f>
        <v>Võ Thị Huệ</v>
      </c>
      <c r="AQ2076" s="139" t="str">
        <f t="array" ref="AQ2076">XLOOKUP($D:$D,'DS ST'!$J:$J,'DS ST'!M:M)</f>
        <v>HCM 011</v>
      </c>
      <c r="AR2076" s="140"/>
      <c r="AS2076" s="140"/>
      <c r="AT2076" s="135" t="str">
        <f t="array" ref="AT2076">xlookup($E:$E,'CLV2'!$A:$A,'CLV2'!$F:$F)</f>
        <v>3.BREADS</v>
      </c>
      <c r="AU2076" s="135" t="str">
        <f t="array" ref="AU2076">xlookup($E:$E,'CLV2'!$A:$A,'CLV2'!$G:$G)</f>
        <v>4.BÁNH TƯƠI DATE NGẮN</v>
      </c>
      <c r="AV2076" s="142"/>
      <c r="AW2076" s="143"/>
      <c r="AX2076" s="144"/>
    </row>
    <row r="2077" ht="22.5" customHeight="1">
      <c r="A2077" s="113"/>
      <c r="B2077" s="114">
        <v>46237.0</v>
      </c>
      <c r="C2077" s="115" t="s">
        <v>961</v>
      </c>
      <c r="D2077" s="116" t="str">
        <f>VLOOKUP(C2077,'DS ST'!A:B,2,0)</f>
        <v>HNN</v>
      </c>
      <c r="E2077" s="117">
        <v>8.934680090162E12</v>
      </c>
      <c r="F2077" s="115" t="s">
        <v>6385</v>
      </c>
      <c r="G2077" s="115" t="s">
        <v>1126</v>
      </c>
      <c r="H2077" s="118">
        <v>6.0</v>
      </c>
      <c r="I2077" s="118">
        <v>0.0</v>
      </c>
      <c r="J2077" s="119">
        <f t="shared" si="4"/>
        <v>6</v>
      </c>
      <c r="K2077" s="115" t="s">
        <v>6394</v>
      </c>
      <c r="L2077" s="121" t="str">
        <f t="shared" si="5"/>
        <v>PT16082458934680090162</v>
      </c>
      <c r="M2077" s="219" t="s">
        <v>6395</v>
      </c>
      <c r="N2077" s="122"/>
      <c r="O2077" s="122"/>
      <c r="P2077" s="119">
        <f t="shared" si="6"/>
        <v>6</v>
      </c>
      <c r="Q2077" s="124"/>
      <c r="R2077" s="124"/>
      <c r="S2077" s="124"/>
      <c r="T2077" s="125"/>
      <c r="U2077" s="126" t="s">
        <v>697</v>
      </c>
      <c r="V2077" s="127" t="s">
        <v>1500</v>
      </c>
      <c r="W2077" s="129" t="str">
        <f t="shared" si="7"/>
        <v/>
      </c>
      <c r="X2077" s="129" t="str">
        <f t="shared" si="73"/>
        <v/>
      </c>
      <c r="Y2077" s="130" t="str">
        <f t="shared" si="131"/>
        <v>Chưa xác định</v>
      </c>
      <c r="Z2077" s="131" t="s">
        <v>3828</v>
      </c>
      <c r="AA2077" s="124"/>
      <c r="AB2077" s="132"/>
      <c r="AC2077" s="133"/>
      <c r="AD2077" s="134"/>
      <c r="AE2077" s="133"/>
      <c r="AF2077" s="135" t="str">
        <f t="array" ref="AF2077">xlookup($E:$E,'CLV2'!$A:$A,'CLV2'!E:E)</f>
        <v>#N/A</v>
      </c>
      <c r="AG2077" s="135" t="str">
        <f t="shared" si="10"/>
        <v>Pack</v>
      </c>
      <c r="AH2077" s="136">
        <f t="shared" si="11"/>
        <v>1</v>
      </c>
      <c r="AI2077" s="137" t="str">
        <f t="array" ref="AI2077">XLOOKUP(E2077,'Đơn giá'!A:A,'Đơn giá'!D:D)</f>
        <v>#N/A</v>
      </c>
      <c r="AJ2077" s="138" t="str">
        <f t="shared" si="12"/>
        <v>#N/A</v>
      </c>
      <c r="AK2077" s="138">
        <f t="shared" si="13"/>
        <v>0</v>
      </c>
      <c r="AL2077" s="138">
        <f t="shared" si="14"/>
        <v>0</v>
      </c>
      <c r="AM2077" s="138">
        <f t="shared" si="15"/>
        <v>0</v>
      </c>
      <c r="AN2077" s="138" t="str">
        <f t="shared" si="16"/>
        <v>#N/A</v>
      </c>
      <c r="AO2077" s="139" t="str">
        <f t="array" ref="AO2077">XLOOKUP($D:$D,'DS ST'!$J:$J,'DS ST'!K:K)</f>
        <v>SC003943 - Lâm Văn Tú</v>
      </c>
      <c r="AP2077" s="139" t="str">
        <f t="array" ref="AP2077">XLOOKUP($D:$D,'DS ST'!$J:$J,'DS ST'!L:L)</f>
        <v>Võ Thị Huệ</v>
      </c>
      <c r="AQ2077" s="139" t="str">
        <f t="array" ref="AQ2077">XLOOKUP($D:$D,'DS ST'!$J:$J,'DS ST'!M:M)</f>
        <v>HCM 011</v>
      </c>
      <c r="AR2077" s="140"/>
      <c r="AS2077" s="140"/>
      <c r="AT2077" s="135" t="str">
        <f t="array" ref="AT2077">xlookup($E:$E,'CLV2'!$A:$A,'CLV2'!$F:$F)</f>
        <v>#N/A</v>
      </c>
      <c r="AU2077" s="135" t="str">
        <f t="array" ref="AU2077">xlookup($E:$E,'CLV2'!$A:$A,'CLV2'!$G:$G)</f>
        <v>#N/A</v>
      </c>
      <c r="AV2077" s="142"/>
      <c r="AW2077" s="143"/>
      <c r="AX2077" s="144"/>
    </row>
    <row r="2078" ht="22.5" customHeight="1">
      <c r="A2078" s="113"/>
      <c r="B2078" s="114">
        <v>46237.0</v>
      </c>
      <c r="C2078" s="115" t="s">
        <v>961</v>
      </c>
      <c r="D2078" s="116" t="str">
        <f>VLOOKUP(C2078,'DS ST'!A:B,2,0)</f>
        <v>HNN</v>
      </c>
      <c r="E2078" s="117">
        <v>8.934680090285E12</v>
      </c>
      <c r="F2078" s="115" t="s">
        <v>6396</v>
      </c>
      <c r="G2078" s="115" t="s">
        <v>1126</v>
      </c>
      <c r="H2078" s="118">
        <v>2.0</v>
      </c>
      <c r="I2078" s="118">
        <v>0.0</v>
      </c>
      <c r="J2078" s="119">
        <f t="shared" si="4"/>
        <v>2</v>
      </c>
      <c r="K2078" s="115" t="s">
        <v>6394</v>
      </c>
      <c r="L2078" s="121" t="str">
        <f t="shared" si="5"/>
        <v>PT16082458934680090285</v>
      </c>
      <c r="M2078" s="219" t="s">
        <v>6395</v>
      </c>
      <c r="N2078" s="122"/>
      <c r="O2078" s="122"/>
      <c r="P2078" s="119">
        <f t="shared" si="6"/>
        <v>2</v>
      </c>
      <c r="Q2078" s="124"/>
      <c r="R2078" s="124"/>
      <c r="S2078" s="124"/>
      <c r="T2078" s="125"/>
      <c r="U2078" s="126" t="s">
        <v>697</v>
      </c>
      <c r="V2078" s="127" t="s">
        <v>1500</v>
      </c>
      <c r="W2078" s="129" t="str">
        <f t="shared" si="7"/>
        <v/>
      </c>
      <c r="X2078" s="129" t="str">
        <f t="shared" si="73"/>
        <v/>
      </c>
      <c r="Y2078" s="130" t="str">
        <f t="shared" si="131"/>
        <v>Chưa xác định</v>
      </c>
      <c r="Z2078" s="131" t="s">
        <v>3828</v>
      </c>
      <c r="AA2078" s="124"/>
      <c r="AB2078" s="132"/>
      <c r="AC2078" s="133"/>
      <c r="AD2078" s="134"/>
      <c r="AE2078" s="133"/>
      <c r="AF2078" s="135" t="str">
        <f t="array" ref="AF2078">xlookup($E:$E,'CLV2'!$A:$A,'CLV2'!E:E)</f>
        <v>#N/A</v>
      </c>
      <c r="AG2078" s="135" t="str">
        <f t="shared" si="10"/>
        <v>Pack</v>
      </c>
      <c r="AH2078" s="136">
        <f t="shared" si="11"/>
        <v>1</v>
      </c>
      <c r="AI2078" s="137" t="str">
        <f t="array" ref="AI2078">XLOOKUP(E2078,'Đơn giá'!A:A,'Đơn giá'!D:D)</f>
        <v>#N/A</v>
      </c>
      <c r="AJ2078" s="138" t="str">
        <f t="shared" si="12"/>
        <v>#N/A</v>
      </c>
      <c r="AK2078" s="138">
        <f t="shared" si="13"/>
        <v>0</v>
      </c>
      <c r="AL2078" s="138">
        <f t="shared" si="14"/>
        <v>0</v>
      </c>
      <c r="AM2078" s="138">
        <f t="shared" si="15"/>
        <v>0</v>
      </c>
      <c r="AN2078" s="138" t="str">
        <f t="shared" si="16"/>
        <v>#N/A</v>
      </c>
      <c r="AO2078" s="139" t="str">
        <f t="array" ref="AO2078">XLOOKUP($D:$D,'DS ST'!$J:$J,'DS ST'!K:K)</f>
        <v>SC003943 - Lâm Văn Tú</v>
      </c>
      <c r="AP2078" s="139" t="str">
        <f t="array" ref="AP2078">XLOOKUP($D:$D,'DS ST'!$J:$J,'DS ST'!L:L)</f>
        <v>Võ Thị Huệ</v>
      </c>
      <c r="AQ2078" s="139" t="str">
        <f t="array" ref="AQ2078">XLOOKUP($D:$D,'DS ST'!$J:$J,'DS ST'!M:M)</f>
        <v>HCM 011</v>
      </c>
      <c r="AR2078" s="140"/>
      <c r="AS2078" s="140"/>
      <c r="AT2078" s="135" t="str">
        <f t="array" ref="AT2078">xlookup($E:$E,'CLV2'!$A:$A,'CLV2'!$F:$F)</f>
        <v>#N/A</v>
      </c>
      <c r="AU2078" s="135" t="str">
        <f t="array" ref="AU2078">xlookup($E:$E,'CLV2'!$A:$A,'CLV2'!$G:$G)</f>
        <v>#N/A</v>
      </c>
      <c r="AV2078" s="142"/>
      <c r="AW2078" s="143"/>
      <c r="AX2078" s="144"/>
    </row>
    <row r="2079" ht="22.5" customHeight="1">
      <c r="A2079" s="113"/>
      <c r="B2079" s="114">
        <v>46237.0</v>
      </c>
      <c r="C2079" s="115" t="s">
        <v>961</v>
      </c>
      <c r="D2079" s="116" t="str">
        <f>VLOOKUP(C2079,'DS ST'!A:B,2,0)</f>
        <v>HNN</v>
      </c>
      <c r="E2079" s="117">
        <v>8.934680090803E12</v>
      </c>
      <c r="F2079" s="115" t="s">
        <v>6397</v>
      </c>
      <c r="G2079" s="115" t="s">
        <v>1126</v>
      </c>
      <c r="H2079" s="118">
        <v>4.0</v>
      </c>
      <c r="I2079" s="118">
        <v>0.0</v>
      </c>
      <c r="J2079" s="119">
        <f t="shared" si="4"/>
        <v>4</v>
      </c>
      <c r="K2079" s="115" t="s">
        <v>6394</v>
      </c>
      <c r="L2079" s="121" t="str">
        <f t="shared" si="5"/>
        <v>PT16082458934680090803</v>
      </c>
      <c r="M2079" s="219" t="s">
        <v>6395</v>
      </c>
      <c r="N2079" s="122"/>
      <c r="O2079" s="122"/>
      <c r="P2079" s="119">
        <f t="shared" si="6"/>
        <v>4</v>
      </c>
      <c r="Q2079" s="124"/>
      <c r="R2079" s="124"/>
      <c r="S2079" s="124"/>
      <c r="T2079" s="125"/>
      <c r="U2079" s="126" t="s">
        <v>697</v>
      </c>
      <c r="V2079" s="127" t="s">
        <v>1500</v>
      </c>
      <c r="W2079" s="129" t="str">
        <f t="shared" si="7"/>
        <v/>
      </c>
      <c r="X2079" s="129" t="str">
        <f t="shared" si="73"/>
        <v/>
      </c>
      <c r="Y2079" s="130" t="str">
        <f t="shared" si="131"/>
        <v>Chưa xác định</v>
      </c>
      <c r="Z2079" s="131" t="s">
        <v>3828</v>
      </c>
      <c r="AA2079" s="124"/>
      <c r="AB2079" s="132"/>
      <c r="AC2079" s="133"/>
      <c r="AD2079" s="134"/>
      <c r="AE2079" s="133"/>
      <c r="AF2079" s="135" t="str">
        <f t="array" ref="AF2079">xlookup($E:$E,'CLV2'!$A:$A,'CLV2'!E:E)</f>
        <v>#N/A</v>
      </c>
      <c r="AG2079" s="135" t="str">
        <f t="shared" si="10"/>
        <v>Pack</v>
      </c>
      <c r="AH2079" s="136">
        <f t="shared" si="11"/>
        <v>1</v>
      </c>
      <c r="AI2079" s="137" t="str">
        <f t="array" ref="AI2079">XLOOKUP(E2079,'Đơn giá'!A:A,'Đơn giá'!D:D)</f>
        <v>#N/A</v>
      </c>
      <c r="AJ2079" s="138" t="str">
        <f t="shared" si="12"/>
        <v>#N/A</v>
      </c>
      <c r="AK2079" s="138">
        <f t="shared" si="13"/>
        <v>0</v>
      </c>
      <c r="AL2079" s="138">
        <f t="shared" si="14"/>
        <v>0</v>
      </c>
      <c r="AM2079" s="138">
        <f t="shared" si="15"/>
        <v>0</v>
      </c>
      <c r="AN2079" s="138" t="str">
        <f t="shared" si="16"/>
        <v>#N/A</v>
      </c>
      <c r="AO2079" s="139" t="str">
        <f t="array" ref="AO2079">XLOOKUP($D:$D,'DS ST'!$J:$J,'DS ST'!K:K)</f>
        <v>SC003943 - Lâm Văn Tú</v>
      </c>
      <c r="AP2079" s="139" t="str">
        <f t="array" ref="AP2079">XLOOKUP($D:$D,'DS ST'!$J:$J,'DS ST'!L:L)</f>
        <v>Võ Thị Huệ</v>
      </c>
      <c r="AQ2079" s="139" t="str">
        <f t="array" ref="AQ2079">XLOOKUP($D:$D,'DS ST'!$J:$J,'DS ST'!M:M)</f>
        <v>HCM 011</v>
      </c>
      <c r="AR2079" s="140"/>
      <c r="AS2079" s="140"/>
      <c r="AT2079" s="135" t="str">
        <f t="array" ref="AT2079">xlookup($E:$E,'CLV2'!$A:$A,'CLV2'!$F:$F)</f>
        <v>#N/A</v>
      </c>
      <c r="AU2079" s="135" t="str">
        <f t="array" ref="AU2079">xlookup($E:$E,'CLV2'!$A:$A,'CLV2'!$G:$G)</f>
        <v>#N/A</v>
      </c>
      <c r="AV2079" s="142"/>
      <c r="AW2079" s="143"/>
      <c r="AX2079" s="144"/>
    </row>
    <row r="2080" ht="22.5" customHeight="1">
      <c r="A2080" s="113"/>
      <c r="B2080" s="114">
        <v>46237.0</v>
      </c>
      <c r="C2080" s="115" t="s">
        <v>1226</v>
      </c>
      <c r="D2080" s="116" t="str">
        <f>VLOOKUP(C2080,'DS ST'!A:B,2,0)</f>
        <v>TSO</v>
      </c>
      <c r="E2080" s="117" t="s">
        <v>2361</v>
      </c>
      <c r="F2080" s="115" t="s">
        <v>4942</v>
      </c>
      <c r="G2080" s="115" t="s">
        <v>29</v>
      </c>
      <c r="H2080" s="118">
        <v>14.0</v>
      </c>
      <c r="I2080" s="118">
        <v>12.0</v>
      </c>
      <c r="J2080" s="119">
        <f t="shared" si="4"/>
        <v>2</v>
      </c>
      <c r="K2080" s="115" t="s">
        <v>6398</v>
      </c>
      <c r="L2080" s="121" t="str">
        <f t="shared" si="5"/>
        <v>PT1608235SP001222</v>
      </c>
      <c r="M2080" s="219" t="s">
        <v>6399</v>
      </c>
      <c r="N2080" s="122"/>
      <c r="O2080" s="122"/>
      <c r="P2080" s="119">
        <f t="shared" si="6"/>
        <v>2</v>
      </c>
      <c r="Q2080" s="124"/>
      <c r="R2080" s="124"/>
      <c r="S2080" s="124"/>
      <c r="T2080" s="125"/>
      <c r="U2080" s="126" t="s">
        <v>697</v>
      </c>
      <c r="V2080" s="127" t="s">
        <v>1500</v>
      </c>
      <c r="W2080" s="129" t="str">
        <f t="shared" si="7"/>
        <v/>
      </c>
      <c r="X2080" s="129" t="str">
        <f t="shared" si="73"/>
        <v/>
      </c>
      <c r="Y2080" s="130" t="str">
        <f t="shared" si="131"/>
        <v>Chưa xác định</v>
      </c>
      <c r="Z2080" s="131" t="s">
        <v>3828</v>
      </c>
      <c r="AA2080" s="124"/>
      <c r="AB2080" s="132"/>
      <c r="AC2080" s="133"/>
      <c r="AD2080" s="134"/>
      <c r="AE2080" s="133"/>
      <c r="AF2080" s="135" t="str">
        <f t="array" ref="AF2080">xlookup($E:$E,'CLV2'!$A:$A,'CLV2'!E:E)</f>
        <v>2.BAKERY</v>
      </c>
      <c r="AG2080" s="135" t="str">
        <f t="shared" si="10"/>
        <v>Pack</v>
      </c>
      <c r="AH2080" s="136">
        <f t="shared" si="11"/>
        <v>0.1428571429</v>
      </c>
      <c r="AI2080" s="137">
        <f t="array" ref="AI2080">XLOOKUP(E2080,'Đơn giá'!A:A,'Đơn giá'!D:D)</f>
        <v>27629</v>
      </c>
      <c r="AJ2080" s="138">
        <f t="shared" si="12"/>
        <v>55258</v>
      </c>
      <c r="AK2080" s="138">
        <f t="shared" si="13"/>
        <v>0</v>
      </c>
      <c r="AL2080" s="138">
        <f t="shared" si="14"/>
        <v>0</v>
      </c>
      <c r="AM2080" s="138">
        <f t="shared" si="15"/>
        <v>0</v>
      </c>
      <c r="AN2080" s="138">
        <f t="shared" si="16"/>
        <v>55258</v>
      </c>
      <c r="AO2080" s="139" t="str">
        <f t="array" ref="AO2080">XLOOKUP($D:$D,'DS ST'!$J:$J,'DS ST'!K:K)</f>
        <v>SC003733 - Trần Huỳnh Thơ</v>
      </c>
      <c r="AP2080" s="139" t="str">
        <f t="array" ref="AP2080">XLOOKUP($D:$D,'DS ST'!$J:$J,'DS ST'!L:L)</f>
        <v>Võ Thị Huệ</v>
      </c>
      <c r="AQ2080" s="139" t="str">
        <f t="array" ref="AQ2080">XLOOKUP($D:$D,'DS ST'!$J:$J,'DS ST'!M:M)</f>
        <v>HCM 013</v>
      </c>
      <c r="AR2080" s="140"/>
      <c r="AS2080" s="140"/>
      <c r="AT2080" s="135" t="str">
        <f t="array" ref="AT2080">xlookup($E:$E,'CLV2'!$A:$A,'CLV2'!$F:$F)</f>
        <v>3.BREADS</v>
      </c>
      <c r="AU2080" s="135" t="str">
        <f t="array" ref="AU2080">xlookup($E:$E,'CLV2'!$A:$A,'CLV2'!$G:$G)</f>
        <v>4.BÁNH TƯƠI DATE NGẮN</v>
      </c>
      <c r="AV2080" s="142"/>
      <c r="AW2080" s="143"/>
      <c r="AX2080" s="144"/>
    </row>
    <row r="2081" ht="22.5" customHeight="1">
      <c r="A2081" s="113"/>
      <c r="B2081" s="114">
        <v>46237.0</v>
      </c>
      <c r="C2081" s="115" t="s">
        <v>145</v>
      </c>
      <c r="D2081" s="116" t="str">
        <f>VLOOKUP(C2081,'DS ST'!A:B,2,0)</f>
        <v>A105</v>
      </c>
      <c r="E2081" s="117" t="s">
        <v>2376</v>
      </c>
      <c r="F2081" s="115" t="s">
        <v>2377</v>
      </c>
      <c r="G2081" s="115" t="s">
        <v>29</v>
      </c>
      <c r="H2081" s="118">
        <v>1.0</v>
      </c>
      <c r="I2081" s="118">
        <v>0.0</v>
      </c>
      <c r="J2081" s="119">
        <f t="shared" si="4"/>
        <v>1</v>
      </c>
      <c r="K2081" s="115" t="s">
        <v>6400</v>
      </c>
      <c r="L2081" s="121" t="str">
        <f t="shared" si="5"/>
        <v>PT1608210SP001220</v>
      </c>
      <c r="M2081" s="219" t="s">
        <v>6401</v>
      </c>
      <c r="N2081" s="122"/>
      <c r="O2081" s="122"/>
      <c r="P2081" s="119">
        <f t="shared" si="6"/>
        <v>1</v>
      </c>
      <c r="Q2081" s="124"/>
      <c r="R2081" s="124"/>
      <c r="S2081" s="124"/>
      <c r="T2081" s="125"/>
      <c r="U2081" s="126" t="s">
        <v>697</v>
      </c>
      <c r="V2081" s="127" t="s">
        <v>1500</v>
      </c>
      <c r="W2081" s="129" t="str">
        <f t="shared" si="7"/>
        <v/>
      </c>
      <c r="X2081" s="129" t="str">
        <f t="shared" si="73"/>
        <v/>
      </c>
      <c r="Y2081" s="130" t="str">
        <f t="shared" si="131"/>
        <v>Chưa xác định</v>
      </c>
      <c r="Z2081" s="131" t="s">
        <v>3828</v>
      </c>
      <c r="AA2081" s="124"/>
      <c r="AB2081" s="132"/>
      <c r="AC2081" s="133"/>
      <c r="AD2081" s="134"/>
      <c r="AE2081" s="133"/>
      <c r="AF2081" s="135" t="str">
        <f t="array" ref="AF2081">xlookup($E:$E,'CLV2'!$A:$A,'CLV2'!E:E)</f>
        <v>2.BAKERY</v>
      </c>
      <c r="AG2081" s="135" t="str">
        <f t="shared" si="10"/>
        <v>Pack</v>
      </c>
      <c r="AH2081" s="136">
        <f t="shared" si="11"/>
        <v>1</v>
      </c>
      <c r="AI2081" s="137">
        <f t="array" ref="AI2081">XLOOKUP(E2081,'Đơn giá'!A:A,'Đơn giá'!D:D)</f>
        <v>21779</v>
      </c>
      <c r="AJ2081" s="138">
        <f t="shared" si="12"/>
        <v>21779</v>
      </c>
      <c r="AK2081" s="138">
        <f t="shared" si="13"/>
        <v>0</v>
      </c>
      <c r="AL2081" s="138">
        <f t="shared" si="14"/>
        <v>0</v>
      </c>
      <c r="AM2081" s="138">
        <f t="shared" si="15"/>
        <v>0</v>
      </c>
      <c r="AN2081" s="138">
        <f t="shared" si="16"/>
        <v>21779</v>
      </c>
      <c r="AO2081" s="139" t="str">
        <f t="array" ref="AO2081">XLOOKUP($D:$D,'DS ST'!$J:$J,'DS ST'!K:K)</f>
        <v>SC011310 - Hồ Xuân Thịnh</v>
      </c>
      <c r="AP2081" s="139" t="str">
        <f t="array" ref="AP2081">XLOOKUP($D:$D,'DS ST'!$J:$J,'DS ST'!L:L)</f>
        <v>Nguyễn Thị Cà</v>
      </c>
      <c r="AQ2081" s="139" t="str">
        <f t="array" ref="AQ2081">XLOOKUP($D:$D,'DS ST'!$J:$J,'DS ST'!M:M)</f>
        <v>HCM 021</v>
      </c>
      <c r="AR2081" s="140"/>
      <c r="AS2081" s="140"/>
      <c r="AT2081" s="135" t="str">
        <f t="array" ref="AT2081">xlookup($E:$E,'CLV2'!$A:$A,'CLV2'!$F:$F)</f>
        <v>3.BREADS</v>
      </c>
      <c r="AU2081" s="135" t="str">
        <f t="array" ref="AU2081">xlookup($E:$E,'CLV2'!$A:$A,'CLV2'!$G:$G)</f>
        <v>4.BÁNH TƯƠI DATE NGẮN</v>
      </c>
      <c r="AV2081" s="142"/>
      <c r="AW2081" s="143"/>
      <c r="AX2081" s="144"/>
    </row>
    <row r="2082" ht="22.5" customHeight="1">
      <c r="A2082" s="113"/>
      <c r="B2082" s="114">
        <v>46237.0</v>
      </c>
      <c r="C2082" s="115" t="s">
        <v>118</v>
      </c>
      <c r="D2082" s="116" t="str">
        <f>VLOOKUP(C2082,'DS ST'!A:B,2,0)</f>
        <v>A102</v>
      </c>
      <c r="E2082" s="117">
        <v>8.934680090285E12</v>
      </c>
      <c r="F2082" s="115" t="s">
        <v>6396</v>
      </c>
      <c r="G2082" s="115" t="s">
        <v>1126</v>
      </c>
      <c r="H2082" s="118">
        <v>8.0</v>
      </c>
      <c r="I2082" s="118">
        <v>7.0</v>
      </c>
      <c r="J2082" s="119">
        <f t="shared" si="4"/>
        <v>1</v>
      </c>
      <c r="K2082" s="115" t="s">
        <v>6402</v>
      </c>
      <c r="L2082" s="121" t="str">
        <f t="shared" si="5"/>
        <v>PT16082028934680090285</v>
      </c>
      <c r="M2082" s="219" t="s">
        <v>6403</v>
      </c>
      <c r="N2082" s="122"/>
      <c r="O2082" s="122"/>
      <c r="P2082" s="119">
        <f t="shared" si="6"/>
        <v>1</v>
      </c>
      <c r="Q2082" s="124"/>
      <c r="R2082" s="124"/>
      <c r="S2082" s="124"/>
      <c r="T2082" s="125"/>
      <c r="U2082" s="126" t="s">
        <v>697</v>
      </c>
      <c r="V2082" s="127" t="s">
        <v>1500</v>
      </c>
      <c r="W2082" s="129" t="str">
        <f t="shared" si="7"/>
        <v/>
      </c>
      <c r="X2082" s="129" t="str">
        <f t="shared" si="73"/>
        <v/>
      </c>
      <c r="Y2082" s="130" t="str">
        <f t="shared" si="131"/>
        <v>Chưa xác định</v>
      </c>
      <c r="Z2082" s="131" t="s">
        <v>3828</v>
      </c>
      <c r="AA2082" s="124"/>
      <c r="AB2082" s="132"/>
      <c r="AC2082" s="133"/>
      <c r="AD2082" s="134"/>
      <c r="AE2082" s="133"/>
      <c r="AF2082" s="135" t="str">
        <f t="array" ref="AF2082">xlookup($E:$E,'CLV2'!$A:$A,'CLV2'!E:E)</f>
        <v>#N/A</v>
      </c>
      <c r="AG2082" s="135" t="str">
        <f t="shared" si="10"/>
        <v>Pack</v>
      </c>
      <c r="AH2082" s="136">
        <f t="shared" si="11"/>
        <v>0.125</v>
      </c>
      <c r="AI2082" s="137" t="str">
        <f t="array" ref="AI2082">XLOOKUP(E2082,'Đơn giá'!A:A,'Đơn giá'!D:D)</f>
        <v>#N/A</v>
      </c>
      <c r="AJ2082" s="138" t="str">
        <f t="shared" si="12"/>
        <v>#N/A</v>
      </c>
      <c r="AK2082" s="138">
        <f t="shared" si="13"/>
        <v>0</v>
      </c>
      <c r="AL2082" s="138">
        <f t="shared" si="14"/>
        <v>0</v>
      </c>
      <c r="AM2082" s="138">
        <f t="shared" si="15"/>
        <v>0</v>
      </c>
      <c r="AN2082" s="138" t="str">
        <f t="shared" si="16"/>
        <v>#N/A</v>
      </c>
      <c r="AO2082" s="139" t="str">
        <f t="array" ref="AO2082">XLOOKUP($D:$D,'DS ST'!$J:$J,'DS ST'!K:K)</f>
        <v>SC011505 - Lê Ngọc Phát</v>
      </c>
      <c r="AP2082" s="139" t="str">
        <f t="array" ref="AP2082">XLOOKUP($D:$D,'DS ST'!$J:$J,'DS ST'!L:L)</f>
        <v>Nguyễn Thị Cà</v>
      </c>
      <c r="AQ2082" s="139" t="str">
        <f t="array" ref="AQ2082">XLOOKUP($D:$D,'DS ST'!$J:$J,'DS ST'!M:M)</f>
        <v>HCM 027</v>
      </c>
      <c r="AR2082" s="140"/>
      <c r="AS2082" s="140"/>
      <c r="AT2082" s="135" t="str">
        <f t="array" ref="AT2082">xlookup($E:$E,'CLV2'!$A:$A,'CLV2'!$F:$F)</f>
        <v>#N/A</v>
      </c>
      <c r="AU2082" s="135" t="str">
        <f t="array" ref="AU2082">xlookup($E:$E,'CLV2'!$A:$A,'CLV2'!$G:$G)</f>
        <v>#N/A</v>
      </c>
      <c r="AV2082" s="142"/>
      <c r="AW2082" s="143"/>
      <c r="AX2082" s="144"/>
    </row>
    <row r="2083" ht="22.5" customHeight="1">
      <c r="A2083" s="113"/>
      <c r="B2083" s="114">
        <v>46237.0</v>
      </c>
      <c r="C2083" s="115" t="s">
        <v>850</v>
      </c>
      <c r="D2083" s="116" t="str">
        <f>VLOOKUP(C2083,'DS ST'!A:B,2,0)</f>
        <v>CLD</v>
      </c>
      <c r="E2083" s="117">
        <v>8.936076270318E12</v>
      </c>
      <c r="F2083" s="115" t="s">
        <v>1516</v>
      </c>
      <c r="G2083" s="115" t="s">
        <v>1126</v>
      </c>
      <c r="H2083" s="118">
        <v>8.0</v>
      </c>
      <c r="I2083" s="118">
        <v>7.0</v>
      </c>
      <c r="J2083" s="119">
        <f t="shared" si="4"/>
        <v>1</v>
      </c>
      <c r="K2083" s="115" t="s">
        <v>6404</v>
      </c>
      <c r="L2083" s="121" t="str">
        <f t="shared" si="5"/>
        <v>PT16081478936076270318</v>
      </c>
      <c r="M2083" s="219" t="s">
        <v>6405</v>
      </c>
      <c r="N2083" s="122"/>
      <c r="O2083" s="122"/>
      <c r="P2083" s="119">
        <f t="shared" si="6"/>
        <v>1</v>
      </c>
      <c r="Q2083" s="124"/>
      <c r="R2083" s="124"/>
      <c r="S2083" s="124"/>
      <c r="T2083" s="125"/>
      <c r="U2083" s="126" t="s">
        <v>697</v>
      </c>
      <c r="V2083" s="127" t="s">
        <v>1500</v>
      </c>
      <c r="W2083" s="129" t="str">
        <f t="shared" si="7"/>
        <v/>
      </c>
      <c r="X2083" s="129" t="str">
        <f t="shared" si="73"/>
        <v/>
      </c>
      <c r="Y2083" s="130" t="str">
        <f t="shared" si="131"/>
        <v>Chưa xác định</v>
      </c>
      <c r="Z2083" s="131" t="s">
        <v>3828</v>
      </c>
      <c r="AA2083" s="124"/>
      <c r="AB2083" s="132"/>
      <c r="AC2083" s="133"/>
      <c r="AD2083" s="134"/>
      <c r="AE2083" s="133"/>
      <c r="AF2083" s="135" t="str">
        <f t="array" ref="AF2083">xlookup($E:$E,'CLV2'!$A:$A,'CLV2'!E:E)</f>
        <v>2.BAKERY</v>
      </c>
      <c r="AG2083" s="135" t="str">
        <f t="shared" si="10"/>
        <v>Pack</v>
      </c>
      <c r="AH2083" s="136">
        <f t="shared" si="11"/>
        <v>0.125</v>
      </c>
      <c r="AI2083" s="137">
        <f t="array" ref="AI2083">XLOOKUP(E2083,'Đơn giá'!A:A,'Đơn giá'!D:D)</f>
        <v>11865</v>
      </c>
      <c r="AJ2083" s="138">
        <f t="shared" si="12"/>
        <v>11865</v>
      </c>
      <c r="AK2083" s="138">
        <f t="shared" si="13"/>
        <v>0</v>
      </c>
      <c r="AL2083" s="138">
        <f t="shared" si="14"/>
        <v>0</v>
      </c>
      <c r="AM2083" s="138">
        <f t="shared" si="15"/>
        <v>0</v>
      </c>
      <c r="AN2083" s="138">
        <f t="shared" si="16"/>
        <v>11865</v>
      </c>
      <c r="AO2083" s="139" t="str">
        <f t="array" ref="AO2083">XLOOKUP($D:$D,'DS ST'!$J:$J,'DS ST'!K:K)</f>
        <v>SC013823 - Lê Văn Ninh</v>
      </c>
      <c r="AP2083" s="139" t="str">
        <f t="array" ref="AP2083">XLOOKUP($D:$D,'DS ST'!$J:$J,'DS ST'!L:L)</f>
        <v>Võ Thị Huệ</v>
      </c>
      <c r="AQ2083" s="139" t="str">
        <f t="array" ref="AQ2083">XLOOKUP($D:$D,'DS ST'!$J:$J,'DS ST'!M:M)</f>
        <v>HCM 012</v>
      </c>
      <c r="AR2083" s="140"/>
      <c r="AS2083" s="140"/>
      <c r="AT2083" s="135" t="str">
        <f t="array" ref="AT2083">xlookup($E:$E,'CLV2'!$A:$A,'CLV2'!$F:$F)</f>
        <v>3.BREADS</v>
      </c>
      <c r="AU2083" s="135" t="str">
        <f t="array" ref="AU2083">xlookup($E:$E,'CLV2'!$A:$A,'CLV2'!$G:$G)</f>
        <v>4.BÁNH TƯƠI DATE NGẮN</v>
      </c>
      <c r="AV2083" s="142"/>
      <c r="AW2083" s="143"/>
      <c r="AX2083" s="144"/>
    </row>
    <row r="2084" ht="22.5" customHeight="1">
      <c r="A2084" s="113"/>
      <c r="B2084" s="114">
        <v>46237.0</v>
      </c>
      <c r="C2084" s="115" t="s">
        <v>795</v>
      </c>
      <c r="D2084" s="116" t="str">
        <f>VLOOKUP(C2084,'DS ST'!A:B,2,0)</f>
        <v>A234</v>
      </c>
      <c r="E2084" s="117" t="s">
        <v>2574</v>
      </c>
      <c r="F2084" s="115" t="s">
        <v>2575</v>
      </c>
      <c r="G2084" s="115" t="s">
        <v>1126</v>
      </c>
      <c r="H2084" s="118">
        <v>2.0</v>
      </c>
      <c r="I2084" s="118">
        <v>1.0</v>
      </c>
      <c r="J2084" s="119">
        <f t="shared" si="4"/>
        <v>1</v>
      </c>
      <c r="K2084" s="115" t="s">
        <v>6406</v>
      </c>
      <c r="L2084" s="121" t="str">
        <f t="shared" si="5"/>
        <v>PT1608145SP001585</v>
      </c>
      <c r="M2084" s="219" t="s">
        <v>6407</v>
      </c>
      <c r="N2084" s="122"/>
      <c r="O2084" s="122"/>
      <c r="P2084" s="119">
        <f t="shared" si="6"/>
        <v>1</v>
      </c>
      <c r="Q2084" s="124"/>
      <c r="R2084" s="124"/>
      <c r="S2084" s="124"/>
      <c r="T2084" s="125"/>
      <c r="U2084" s="126" t="s">
        <v>697</v>
      </c>
      <c r="V2084" s="127" t="s">
        <v>1500</v>
      </c>
      <c r="W2084" s="129" t="str">
        <f t="shared" si="7"/>
        <v/>
      </c>
      <c r="X2084" s="129" t="str">
        <f t="shared" si="73"/>
        <v/>
      </c>
      <c r="Y2084" s="130" t="str">
        <f t="shared" si="131"/>
        <v>Chưa xác định</v>
      </c>
      <c r="Z2084" s="131" t="s">
        <v>3828</v>
      </c>
      <c r="AA2084" s="124"/>
      <c r="AB2084" s="132"/>
      <c r="AC2084" s="133"/>
      <c r="AD2084" s="134"/>
      <c r="AE2084" s="133"/>
      <c r="AF2084" s="135" t="str">
        <f t="array" ref="AF2084">xlookup($E:$E,'CLV2'!$A:$A,'CLV2'!E:E)</f>
        <v>2.BAKERY</v>
      </c>
      <c r="AG2084" s="135" t="str">
        <f t="shared" si="10"/>
        <v>Pack</v>
      </c>
      <c r="AH2084" s="136">
        <f t="shared" si="11"/>
        <v>0.5</v>
      </c>
      <c r="AI2084" s="137">
        <f t="array" ref="AI2084">XLOOKUP(E2084,'Đơn giá'!A:A,'Đơn giá'!D:D)</f>
        <v>10300</v>
      </c>
      <c r="AJ2084" s="138">
        <f t="shared" si="12"/>
        <v>10300</v>
      </c>
      <c r="AK2084" s="138">
        <f t="shared" si="13"/>
        <v>0</v>
      </c>
      <c r="AL2084" s="138">
        <f t="shared" si="14"/>
        <v>0</v>
      </c>
      <c r="AM2084" s="138">
        <f t="shared" si="15"/>
        <v>0</v>
      </c>
      <c r="AN2084" s="138">
        <f t="shared" si="16"/>
        <v>10300</v>
      </c>
      <c r="AO2084" s="139" t="str">
        <f t="array" ref="AO2084">XLOOKUP($D:$D,'DS ST'!$J:$J,'DS ST'!K:K)</f>
        <v/>
      </c>
      <c r="AP2084" s="139" t="str">
        <f t="array" ref="AP2084">XLOOKUP($D:$D,'DS ST'!$J:$J,'DS ST'!L:L)</f>
        <v/>
      </c>
      <c r="AQ2084" s="139" t="str">
        <f t="array" ref="AQ2084">XLOOKUP($D:$D,'DS ST'!$J:$J,'DS ST'!M:M)</f>
        <v/>
      </c>
      <c r="AR2084" s="140"/>
      <c r="AS2084" s="140"/>
      <c r="AT2084" s="135" t="str">
        <f t="array" ref="AT2084">xlookup($E:$E,'CLV2'!$A:$A,'CLV2'!$F:$F)</f>
        <v>3.BREADS</v>
      </c>
      <c r="AU2084" s="135" t="str">
        <f t="array" ref="AU2084">xlookup($E:$E,'CLV2'!$A:$A,'CLV2'!$G:$G)</f>
        <v>4.BÁNH TƯƠI DATE NGẮN</v>
      </c>
      <c r="AV2084" s="142"/>
      <c r="AW2084" s="143"/>
      <c r="AX2084" s="144"/>
    </row>
  </sheetData>
  <customSheetViews>
    <customSheetView guid="{1318B2C6-9D29-4E6B-91BA-95B13596FD90}" filter="1" showAutoFilter="1">
      <autoFilter ref="$A$3:$AX$2084">
        <filterColumn colId="9">
          <filters>
            <filter val="0.820"/>
            <filter val="0.700"/>
            <filter val="0.425"/>
            <filter val="11.000"/>
            <filter val="0.660"/>
            <filter val="0.020"/>
            <filter val="0.780"/>
            <filter val="0.026"/>
            <filter val="0.940"/>
            <filter val="0.420"/>
            <filter val="0.025"/>
            <filter val="0.300"/>
            <filter val="3.000"/>
            <filter val="0.260"/>
            <filter val="0.140"/>
            <filter val="0.380"/>
            <filter val="18.000"/>
            <filter val="1.080"/>
            <filter val="0.495"/>
            <filter val="0.012"/>
            <filter val="0.130"/>
            <filter val="0.010"/>
            <filter val="0.015"/>
            <filter val="0.255"/>
            <filter val="0.530"/>
            <filter val="0.135"/>
            <filter val="0.090"/>
            <filter val="0.095"/>
            <filter val="0.250"/>
            <filter val="0.490"/>
            <filter val="1.000"/>
            <filter val="1.400"/>
            <filter val="0.600"/>
            <filter val="0.205"/>
            <filter val="0.165"/>
            <filter val="0.440"/>
            <filter val="0.682"/>
            <filter val="0.045"/>
            <filter val="0.320"/>
            <filter val="0.680"/>
            <filter val="16.000"/>
            <filter val="0.560"/>
            <filter val="0.840"/>
            <filter val="0.200"/>
            <filter val="8.000"/>
            <filter val="3.100"/>
            <filter val="0.040"/>
            <filter val="0.280"/>
            <filter val="0.160"/>
            <filter val="25.000"/>
            <filter val="0.435"/>
            <filter val="1.180"/>
            <filter val="0.275"/>
            <filter val="0.550"/>
            <filter val="0.155"/>
            <filter val="0.430"/>
            <filter val="0.034"/>
            <filter val="14.000"/>
            <filter val="0.790"/>
            <filter val="0.038"/>
            <filter val="0.035"/>
            <filter val="0.310"/>
            <filter val="1.500"/>
            <filter val="0.150"/>
            <filter val="0.030"/>
            <filter val="0.105"/>
            <filter val="4.000"/>
            <filter val="2.075"/>
            <filter val="0.505"/>
            <filter val="0.220"/>
            <filter val="0.100"/>
            <filter val="0.185"/>
            <filter val="0.460"/>
            <filter val="0.065"/>
            <filter val="0.340"/>
            <filter val="20.000"/>
            <filter val="0.500"/>
            <filter val="0.860"/>
            <filter val="0.068"/>
            <filter val="0.102"/>
            <filter val="0.740"/>
            <filter val="12.000"/>
            <filter val="0.180"/>
            <filter val="3.200"/>
            <filter val="3.040"/>
            <filter val="0.060"/>
            <filter val="2.000"/>
            <filter val="0.215"/>
            <filter val="0.216"/>
            <filter val="0.055"/>
            <filter val="8.800"/>
            <filter val="0.210"/>
            <filter val="0.570"/>
            <filter val="0.450"/>
            <filter val="0.175"/>
            <filter val="0.335"/>
            <filter val="0.172"/>
            <filter val="0.050"/>
            <filter val="1.680"/>
            <filter val="1.560"/>
            <filter val="1.320"/>
            <filter val="0.800"/>
            <filter val="24.000"/>
            <filter val="0.006"/>
            <filter val="9.000"/>
            <filter val="0.920"/>
            <filter val="4.100"/>
            <filter val="1.805"/>
            <filter val="0.760"/>
            <filter val="0.240"/>
            <filter val="0.120"/>
            <filter val="0.400"/>
            <filter val="0.005"/>
            <filter val="0.640"/>
            <filter val="0.520"/>
            <filter val="0.080"/>
            <filter val="0.480"/>
            <filter val="0.085"/>
            <filter val="0.360"/>
            <filter val="0.082"/>
            <filter val="1.250"/>
            <filter val="30.000"/>
            <filter val="2.100"/>
            <filter val="7.000"/>
            <filter val="0.915"/>
            <filter val="17.912"/>
            <filter val="0.110"/>
            <filter val="0.075"/>
            <filter val="0.230"/>
            <filter val="0.235"/>
            <filter val="0.115"/>
            <filter val="0.355"/>
            <filter val="0.190"/>
            <filter val="0.070"/>
            <filter val="0.590"/>
            <filter val="6.200"/>
            <filter val="0.074"/>
            <filter val="10.100"/>
            <filter val="0.195"/>
            <filter val="1.020"/>
            <filter val="15.000"/>
          </filters>
        </filterColumn>
        <filterColumn colId="25">
          <filters>
            <filter val="Hoàn Thành"/>
          </filters>
        </filterColumn>
        <filterColumn colId="19">
          <filters>
            <filter val="HÌnh tele"/>
            <filter val="pick sai code: PT1601933 - 11"/>
            <filter val="pick sai code: 8936210960631 - 1"/>
            <filter val="ST nhận NTU (PT1607247)"/>
            <filter val="pick sai code: SP001231 - 1"/>
            <filter val="pick sai code: 8936076273425 - 1"/>
            <filter val="ST nhận NTU (PT1607263)"/>
            <filter val="HÌnh kdb"/>
            <filter val="hình tele"/>
            <filter val="hình kdb"/>
            <filter val="Hình kdb"/>
            <filter val="pick sai code: 11665 - 1"/>
            <filter val="pick sai code: cải bó xôi - 1"/>
            <filter val="pick sai code: 11643 - 10"/>
            <filter val="Hình tele"/>
            <filter val="TRỨNG BỂ KHI NHẬN HÀNG"/>
          </filters>
        </filterColumn>
        <filterColumn colId="31">
          <filters>
            <filter val="2.EGGS"/>
            <filter val="2.HÀNG KHUYẾN MÃI KHÔNG BÁN"/>
            <filter val="#N/A"/>
          </filters>
        </filterColumn>
      </autoFilter>
    </customSheetView>
    <customSheetView guid="{DC28128B-DEF3-4A27-BB2D-F46235162F69}" filter="1" showAutoFilter="1">
      <autoFilter ref="$A$3:$AX$2084">
        <filterColumn colId="1">
          <filters>
            <filter val="08/01/2026"/>
            <filter val="08/03/2026"/>
            <filter val="08/02/2026"/>
          </filters>
        </filterColumn>
        <filterColumn colId="31">
          <filters>
            <filter val="2.FRUITS"/>
            <filter val="2.HÀNG KHUYẾN MÃI KHÔNG BÁN"/>
            <filter val="#N/A"/>
          </filters>
        </filterColumn>
        <filterColumn colId="24">
          <filters>
            <filter val="Kho rau"/>
          </filters>
        </filterColumn>
        <filterColumn colId="27">
          <filters blank="1"/>
        </filterColumn>
      </autoFilter>
    </customSheetView>
    <customSheetView guid="{9AE53518-EBF4-4DA2-82D1-76B1F8A56F92}" filter="1" showAutoFilter="1">
      <autoFilter ref="$A$3:$AX$2084">
        <filterColumn colId="27">
          <filters>
            <filter val="Đồng ý claim"/>
          </filters>
        </filterColumn>
        <filterColumn colId="17">
          <filters blank="1">
            <filter val="x"/>
          </filters>
        </filterColumn>
        <filterColumn colId="16">
          <filters blank="1">
            <filter val="PT1607284"/>
            <filter val="PT1610050"/>
            <filter val="PT1610115"/>
            <filter val="PT1610099"/>
            <filter val="PT1605612"/>
            <filter val="PT1602025"/>
            <filter val="PT1602069"/>
            <filter val="PT1607317"/>
            <filter val="PT1606800"/>
            <filter val="PT1604868"/>
            <filter val="PT1610118"/>
            <filter val="PT1601999"/>
            <filter val="PT1607310"/>
            <filter val="PT1605691"/>
            <filter val="PT1601976"/>
            <filter val="PT1606384"/>
            <filter val="PT1607474"/>
            <filter val="PT1607276"/>
            <filter val="PT1605674"/>
            <filter val="PT1606424"/>
            <filter val="PT1606487"/>
            <filter val="PT1607456"/>
            <filter val="PT1606884"/>
            <filter val="PT1607192"/>
            <filter val="PT1601949"/>
            <filter val="PT1610144"/>
            <filter val="PT1610124"/>
            <filter val="PT1602058"/>
            <filter val="PT1602016"/>
            <filter val="PT1606854"/>
            <filter val="PT1610108"/>
            <filter val="PT1605087"/>
            <filter val="PT1606398"/>
            <filter val="PT1601965"/>
            <filter val="PT1606453"/>
            <filter val="PT1605583"/>
            <filter val="PT1601885"/>
            <filter val="PT1607843"/>
            <filter val="PT1601982"/>
            <filter val="PT1606872"/>
            <filter val="PT1607224"/>
            <filter val="PT1606697"/>
          </filters>
        </filterColumn>
        <filterColumn colId="19">
          <filters blank="1">
            <filter val="HÌnh tele"/>
            <filter val="pick sai code: PT1601933 - 11"/>
            <filter val="pick sai code: 8936210960631 - 1"/>
            <filter val="ST nhận NTU (PT1607247)"/>
            <filter val="pick sai code: SP001231 - 1"/>
            <filter val="pick sai code: 8936076273425 - 1"/>
            <filter val="ST nhận NTU (PT1607263)"/>
            <filter val="HÌnh kdb"/>
            <filter val="hình tele"/>
            <filter val="hình kdb"/>
            <filter val="Hình kdb"/>
            <filter val="pick sai code: 11665 - 1"/>
            <filter val="pick sai code: cải bó xôi - 1"/>
            <filter val="pick sai code: 11643 - 10"/>
            <filter val="Hình tele"/>
            <filter val="TRỨNG BỂ KHI NHẬN HÀNG"/>
          </filters>
        </filterColumn>
      </autoFilter>
    </customSheetView>
    <customSheetView guid="{FBEEBCA6-005A-45E7-9D98-48027170FC06}" filter="1" showAutoFilter="1">
      <autoFilter ref="$A$3:$AX$2084">
        <filterColumn colId="1">
          <filters>
            <filter val="08/01/2026"/>
            <filter val="08/03/2026"/>
            <filter val="08/02/2026"/>
          </filters>
        </filterColumn>
        <filterColumn colId="5">
          <filters>
            <filter val="CHANH VÀNG NỘI ĐỊA TRUNG 140G up"/>
            <filter val="NGỌC TÚ - BÁNH LÁ DỪA NHÂN ĐẬU 75G"/>
            <filter val="KHOAI LANG HỖN HỢP 600G"/>
            <filter val="BÍ GIỐNG MỸ (1 TRÁI)"/>
            <filter val="TRƯỜNG PHÁT - CỦ NÉN (HÀNH TĂM) 200G"/>
            <filter val="NẤM HƯƠNG HỮU CƠ 150G"/>
            <filter val="ĐU ĐỦ RUỘT ĐỎ (QUẢ)"/>
            <filter val="RAU ĐAY VIETGAP 200G"/>
            <filter val="LÁ GIANG LÀM SẠCH VIETGAP 200G"/>
            <filter val="CẢI NGỌT NHẬT HỮU CƠ 300G"/>
            <filter val="SAVOURE - BÁNH TRUNG THU MATCHA ĐẬU ĐỎ 200G"/>
            <filter val="QL - TRỨNG GÀ TƯƠI OMEGA &amp;DHA SIZE 60G (HỘP 6 QUẢ)"/>
            <filter val="ỔI TRÂN CHÂU RUỘT ĐỎ VỈ (VỈ)"/>
            <filter val="TÍA TÔ VIETGAP 100G"/>
            <filter val="ORLAR - CẢI THÌA 300G"/>
            <filter val="CHUỐI PLEIKU SWEET PACK 900G UP"/>
            <filter val="MAISON - HỘP BÁNH TRUNG THU HỨNG KHỞI 640G"/>
            <filter val="SAVOURE - BÁNH TRUNG THU TINH THAN TRE TRỨNG MUỐI TAN CHẢY 200G"/>
            <filter val="CỦ CẢI TRẮNG ĐÀ LẠT 250G UP"/>
            <filter val="SAVOURE - BÁNH TRUNG THU THẬP CẨM BÒ XỐT BBQ 150G"/>
            <filter val="CÀ CHUA TRÁI CÂY MIX 250G"/>
            <filter val="CÀ CHUA BEEF 2 TRÁI"/>
            <filter val="YAMAZAKI - BÁNH HAWAII KHOAI TÂY 232G"/>
            <filter val="CỦ DỀN ĐÀ LẠT VIETGAP (1 CỦ)"/>
            <filter val="MĂNG TÂY XANH SIZE NHỎ 200G"/>
            <filter val="SAVOURE - HỘP ĐỰNG BÁNH TRUNG THU LẺ"/>
            <filter val="DƯA HẤU RUỘT ĐỎ"/>
            <filter val="CÀ CHUA GIỐNG HÀ LAN VIETGAP 4 TRÁI"/>
            <filter val="KINH ĐÔ - BÁNH TRUNG THU THẬP CẨM LẠP XƯỞNG 150G"/>
            <filter val="GIA PHÁT - TRỨNG CÚT 10-12G (HỘP 30 QUẢ)"/>
            <filter val="SAVOURE - BÁNH HÌNH CUA NHỎ (CROISSANT MINI) 135G"/>
            <filter val="MÃNG CẦU TA"/>
            <filter val="AT GROUP- NẤM TRÙNG THẢO TƯƠI VN 140G"/>
            <filter val="CẦN NƯỚC 200G"/>
            <filter val="THANH NHÃN (NHÃN BẮP CẢI THUẦN CHỦNG) 500G"/>
            <filter val="BON - BÁNH SOFT MILK PHOMAI VIỆT QUẤT 80G"/>
            <filter val="KINH ĐÔ - BÁNH TRUNG THU KHOAI MÔN 150G"/>
            <filter val="GFOOD - TRỨNG GÀ TƯƠI PREMIUM SIZE 52G-58G (HỘP 10 QUẢ)"/>
            <filter val="XOÀI CÁT CHU 3 TRÁI HỘP 1.2KG"/>
            <filter val="BƯỞI DA XANH LÃO ( QUẢ )"/>
            <filter val="VFOODS - TRỨNG GÀ TIỀM VỊ CAY 80G ± 2G (GÓI 2 QUẢ)"/>
            <filter val="SẦU RIÊNG RI6"/>
            <filter val="MEKOSTAR- CHANH KHÔNG HẠT GLOBAL GAP 250G"/>
            <filter val="TRƯỜNG AN-ME VƯỜN NA 60G"/>
            <filter val="ỚT CHUÔNG BABY/ ỚT NGỌT MINIMO 3 MÀU 350G"/>
            <filter val="ĐẬU HÀ LAN TRÁI ĐÀ LẠT 200G"/>
            <filter val="SWEETHOME - BÁNH MÌ BI SỮA 200G"/>
            <filter val="BƠ 034"/>
            <filter val="KHOAI TÂY VÀNG ĐÀ LẠT VIETGAP 500G"/>
            <filter val="HỖN HỢP RAU OM, NGÒ GAI 50G"/>
            <filter val="ĐẬU BẮP GIỐNG NHẬT HỮU CƠ 250G"/>
            <filter val="MĂNG CHUA TRE XANH 400G"/>
            <filter val="BƠ SÁP ÔNG TĨNH"/>
            <filter val="QL - TRỨNG GÀ TƯƠI SIZE 60G (HỘP 6 QUẢ)"/>
            <filter val="ỔI NỮ HOÀNG VỈ (VỈ)"/>
            <filter val="CAM SÀNH VẮT NƯỚC TÚI 1KG"/>
            <filter val="SAVOURE - BÁNH TRUNG THU THẬP CẨM TÔM XỐT TIÊU 150G"/>
            <filter val="ĐẬU NÀNH NHẬT TRÁI TƯƠI 400G"/>
            <filter val="RAU MUỐNG BABY HỮU CƠ 300G"/>
            <filter val="MĂNG TRÚC 400G"/>
            <filter val="MĂNG TÂY SIZE LỚN 250G"/>
            <filter val="XÀ LÁCH THUỶ TINH THUỶ CANH 1 CÂY"/>
            <filter val="LÁ LỐT VIETGAP 200G"/>
            <filter val="RAU LANG VIETGAP 300G"/>
            <filter val="DƯA LƯỚI VỎ XANH RUỘT CAM"/>
            <filter val="BÔNG CẢI XANH ĐÀ LẠT  (KG)"/>
            <filter val="THANH LONG RUỘT TRẮNG (QUẢ)"/>
            <filter val="TRƯỜNG PHÁT- LÁ DỨA VIETGAP 100G"/>
            <filter val="BÍ ĐAO XANH 1 TRÁI"/>
            <filter val="THANH LONG TÍM HỒNG (QUẢ)"/>
            <filter val="SAVOURE - BÁNH TRUNG THU ĐẬU XANH LÁ DỨA HẠNH NHÂN 200G"/>
            <filter val="BẮP NẾP CẶP"/>
            <filter val="RAU ĐẮNG VIETGAP 200G"/>
            <filter val="BÔNG CẢI XANH BABY ĐÀ LẠT 250G"/>
            <filter val="NẤM ĐÙI GÀ BABY VN 250G"/>
            <filter val="RAU MUỐNG NƯỚC 400G"/>
            <filter val="DƯA LƯỚI VỎ VÀNG RUỘT CAM"/>
            <filter val="CHANH DÂY VÀNG NGỌT"/>
            <filter val="ĐẬU COVE 250G"/>
            <filter val="SAVOURE - BÁNH BUN LẠT TRÒN 240G"/>
            <filter val="PTFARM - ỚT SỪNG XANH VIETGAP 100G"/>
            <filter val="BƯỞI DA XANH LOẠI 1"/>
            <filter val="RAU RỪNG VIETGAP 300G"/>
            <filter val="SAINT HONORE - BÁNH MÌ TRUYỀN THỐNG MINI 200G (40G x 5 CÁI)"/>
            <filter val="ĐẬU COVE GIỐNG NHẬT HỮU CƠ 250G"/>
            <filter val="DALAT GAP - MỒNG TƠI BABY 300G"/>
            <filter val="CAM SÀNH (KG)"/>
            <filter val="ỚT SỪNG BA TRI 100G"/>
            <filter val="GFU - TRỨNG CÚT HẤP 110G (10 TRỨNG)"/>
            <filter val="DƯA HẤU KHÔNG HẠT"/>
            <filter val="COMBO HÀNH TỎI LÝ SƠN 250G"/>
            <filter val="YAMAZAKI - BÁNH PHÔ MAI NHẬT BẢN 82G"/>
            <filter val="BẮP CẢI TRẮNG ĐÀ LẠT VIETGAP (1 BẮP)"/>
            <filter val="RAU MUỐNG GLOBAL GAP 300G"/>
            <filter val="LÁ VỪNG (LÁ MÈ) 50G"/>
            <filter val="NGỌC TÚ - BÁNH LÁ DỪA NHÂN CHUỐI 75G"/>
            <filter val="RAU THƠM HỖN HỢP VIETGAP 100G"/>
            <filter val="CHÔM CHÔM NHÃN HỘP 900G"/>
            <filter val="MƯỚP HƯƠNG 400G"/>
            <filter val="KHOAI TÂY VÀNG GIỐNG HÀ LAN GLOBAL GAP 500G"/>
            <filter val="ỔI ĐÀI LOAN VỈ (VỈ)"/>
            <filter val="BÍ ĐAO MINI (1 TRÁI)"/>
            <filter val="KINH ĐÔ - BÁNH TRUNG THU SỮA DỪA 150G"/>
            <filter val="SAVOURE - BÁNH TRUNG THU SẦU RIÊNG SAVOURÉ 150G"/>
            <filter val="BẠC HÀ VIETGAP 200G"/>
            <filter val="TRƯỜNG AN-CỦ RIỀNG 100G"/>
            <filter val="BẦU 500G"/>
            <filter val="HGH - TRỨNG GÀ TA 30-32G (HỘP 6 QUẢ)"/>
            <filter val="GIA PHÁT - TRỨNG GÀ VỎ HỒNG 55-57G (HỘP 10 QUẢ)"/>
            <filter val="HẠT ĐẬU NÀNH NHẬT TƯƠI 200G"/>
            <filter val="NHÃN XUỒNG (BAO CÔNG) HỘP 1KG"/>
            <filter val="GREEN FOOD - RONG NHO TƯƠI 100G"/>
            <filter val="KHOAI LANG SỮA DẺO 500G"/>
            <filter val="CẦN TÂY ĐÀ LẠT 500G"/>
            <filter val="LÊ ĐƯỜNG HÀ GIANG"/>
            <filter val="HÀNH TÂY TÍM ĐÀ LẠT 500G"/>
            <filter val="TRẦN GIA - BÁNH CHƯNG 300G"/>
            <filter val="NGÒ GAI VIETGAP 50G"/>
            <filter val="BẮP NỮ HOÀNG VIETGAP 1 TRÁI"/>
          </filters>
        </filterColumn>
        <filterColumn colId="21">
          <filters>
            <filter val="DC giao thiếu"/>
            <filter val="ST nhập thiếu"/>
            <filter val="VT giao sai điểm"/>
            <filter val="ST kiểm sai QT"/>
            <filter val="DC thao tác sai"/>
          </filters>
        </filterColumn>
      </autoFilter>
    </customSheetView>
    <customSheetView guid="{D7A36EEA-C242-47E0-9A49-E1724DA192D3}" filter="1" showAutoFilter="1">
      <autoFilter ref="$A$3:$AX$2084">
        <filterColumn colId="21">
          <filters>
            <filter val="DC giao thiếu"/>
            <filter val="ST nhập thiếu"/>
            <filter val="VT giao sai điểm"/>
            <filter val="ST kiểm sai QT"/>
            <filter val="DC thao tác sai"/>
          </filters>
        </filterColumn>
        <filterColumn colId="25">
          <filters/>
        </filterColumn>
        <sortState ref="A3:AX2084">
          <sortCondition ref="D3:D2084"/>
        </sortState>
      </autoFilter>
    </customSheetView>
    <customSheetView guid="{B97B3681-91D9-4FBB-8BB8-87E64AD71AEF}" filter="1" showAutoFilter="1">
      <autoFilter ref="$A$1">
        <sortState ref="A1">
          <sortCondition ref="A1"/>
        </sortState>
      </autoFilter>
    </customSheetView>
    <customSheetView guid="{1288A6C0-349C-4AB1-B2E5-5F622F2A32BE}" filter="1" showAutoFilter="1">
      <autoFilter ref="$A$3:$AX$2084">
        <filterColumn colId="31">
          <filters>
            <filter val="2.FRUITS"/>
            <filter val="2.HÀNG KHUYẾN MÃI KHÔNG BÁN"/>
            <filter val="#N/A"/>
          </filters>
        </filterColumn>
        <filterColumn colId="24">
          <filters>
            <filter val="Kho rau"/>
          </filters>
        </filterColumn>
        <filterColumn colId="27">
          <filters blank="1"/>
        </filterColumn>
        <filterColumn colId="21">
          <filters>
            <filter val="DC giao thiếu"/>
            <filter val="ST nhập thiếu"/>
            <filter val="ST kiểm sai QT"/>
            <filter val="DC thao tác sai"/>
          </filters>
        </filterColumn>
      </autoFilter>
    </customSheetView>
    <customSheetView guid="{0B6DF609-A05B-4B46-B9FD-B9FC7986F61B}" filter="1" showAutoFilter="1">
      <autoFilter ref="$A$3:$AX$2084">
        <filterColumn colId="31">
          <filters>
            <filter val="2.HÀNG KHUYẾN MÃI KHÔNG BÁN"/>
            <filter val="#N/A"/>
            <filter val="2.VEGETABLES"/>
          </filters>
        </filterColumn>
        <filterColumn colId="0">
          <filters blank="1">
            <filter val="Như"/>
          </filters>
        </filterColumn>
        <filterColumn colId="24">
          <filters>
            <filter val="Kho rau"/>
          </filters>
        </filterColumn>
        <filterColumn colId="27">
          <filters blank="1"/>
        </filterColumn>
        <filterColumn colId="1">
          <filters>
            <filter val="08/01/2026"/>
            <filter val="08/03/2026"/>
            <filter val="08/02/2026"/>
          </filters>
        </filterColumn>
        <filterColumn colId="22">
          <filters blank="1"/>
        </filterColumn>
      </autoFilter>
    </customSheetView>
    <customSheetView guid="{F690D9A4-EDE9-4881-BBEF-EC64367A0F45}" filter="1" showAutoFilter="1">
      <autoFilter ref="$A$1"/>
    </customSheetView>
    <customSheetView guid="{78A55DE2-CACC-4484-BC73-9F58D742EB52}" filter="1" showAutoFilter="1">
      <autoFilter ref="$A$1"/>
    </customSheetView>
    <customSheetView guid="{19752617-770A-44B9-A055-8A3F8CAF4AB5}" filter="1" showAutoFilter="1">
      <autoFilter ref="$A$3:$AX$2084">
        <filterColumn colId="1">
          <filters>
            <filter val="08/01/2026"/>
            <filter val="08/03/2026"/>
            <filter val="08/02/2026"/>
          </filters>
        </filterColumn>
        <filterColumn colId="21">
          <filters>
            <filter val="DC giao thiếu"/>
            <filter val="ST nhập thiếu"/>
            <filter val="VT giao sai điểm"/>
            <filter val="ST kiểm sai QT"/>
            <filter val="DC thao tác sai"/>
          </filters>
        </filterColumn>
        <filterColumn colId="3">
          <filters>
            <filter val="HNG"/>
            <filter val="LVN"/>
            <filter val="A108"/>
            <filter val="SCV"/>
            <filter val="A109"/>
            <filter val="A225"/>
            <filter val="A105"/>
            <filter val="LVT"/>
            <filter val="A223"/>
            <filter val="A224"/>
            <filter val="A103"/>
            <filter val="A221"/>
            <filter val="A101"/>
            <filter val="A220"/>
            <filter val="EHS"/>
            <filter val="RS4"/>
            <filter val="MZ2"/>
            <filter val="A119"/>
            <filter val="BCG"/>
            <filter val="A116"/>
            <filter val="A113"/>
            <filter val="A234"/>
            <filter val="A235"/>
            <filter val="A112"/>
            <filter val="NKM"/>
            <filter val="A110"/>
            <filter val="A126"/>
            <filter val="VLA"/>
            <filter val="A127"/>
            <filter val="A125"/>
            <filter val="A123"/>
            <filter val="A120"/>
            <filter val="THD"/>
            <filter val="A132"/>
            <filter val="ACU"/>
            <filter val="A130"/>
            <filter val="A149"/>
            <filter val="A145"/>
            <filter val="A143"/>
            <filter val="A159"/>
            <filter val="A158"/>
            <filter val="A154"/>
            <filter val="A150"/>
            <filter val="HTC"/>
            <filter val="A177"/>
            <filter val="A175"/>
            <filter val="A172"/>
            <filter val="PVB"/>
            <filter val="A189"/>
            <filter val="A186"/>
            <filter val="A184"/>
            <filter val="A182"/>
            <filter val="A183"/>
            <filter val="A181"/>
            <filter val="A199"/>
            <filter val="A198"/>
            <filter val="A195"/>
            <filter val="A196"/>
            <filter val="A193"/>
            <filter val="A194"/>
            <filter val="A192"/>
            <filter val="LPM"/>
            <filter val="NTO"/>
            <filter val="NTN"/>
            <filter val="NTU"/>
            <filter val="PHI"/>
            <filter val="DQH"/>
            <filter val="ECG"/>
            <filter val="WGA"/>
            <filter val="MTE"/>
            <filter val="PKD"/>
            <filter val="VGP"/>
            <filter val="VH2"/>
            <filter val="A209"/>
            <filter val="VH6"/>
            <filter val="A207"/>
            <filter val="A203"/>
            <filter val="A204"/>
            <filter val="A201"/>
            <filter val="A202"/>
            <filter val="A200"/>
            <filter val="BQI"/>
            <filter val="A218"/>
            <filter val="A214"/>
            <filter val="A212"/>
            <filter val="A210"/>
            <filter val="LVH"/>
          </filters>
        </filterColumn>
      </autoFilter>
    </customSheetView>
    <customSheetView guid="{4F4FA664-EA1A-4F96-B936-5CF6497B5758}" filter="1" showAutoFilter="1">
      <autoFilter ref="$A$1"/>
    </customSheetView>
    <customSheetView guid="{56911906-2453-4086-95E3-B50D250A8D48}" filter="1" showAutoFilter="1">
      <autoFilter ref="$A$3:$AX$2084">
        <filterColumn colId="6">
          <filters>
            <filter val="HÔP"/>
            <filter val="2QUẢ"/>
            <filter val="COMBO"/>
            <filter val="KG"/>
          </filters>
        </filterColumn>
        <filterColumn colId="20">
          <filters/>
        </filterColumn>
        <filterColumn colId="8">
          <filters>
            <filter val="14.98"/>
            <filter val="14.99"/>
            <filter val="9.28"/>
            <filter val="15.66"/>
            <filter val="14.96"/>
            <filter val="15.64"/>
            <filter val="8.58"/>
            <filter val="17.00"/>
            <filter val="14.90"/>
            <filter val="7.82"/>
            <filter val="7.84"/>
            <filter val="14.94"/>
            <filter val="7.86"/>
            <filter val="7.85"/>
            <filter val="14.95"/>
            <filter val="15.62"/>
            <filter val="7.88"/>
            <filter val="15.60"/>
            <filter val="14.93"/>
            <filter val="7.80"/>
            <filter val="16.44"/>
            <filter val="15.76"/>
            <filter val="15.70"/>
            <filter val="9.30"/>
            <filter val="7.93"/>
            <filter val="7.92"/>
            <filter val="7.95"/>
            <filter val="7.94"/>
            <filter val="15.74"/>
            <filter val="7.97"/>
            <filter val="9.34"/>
            <filter val="7.96"/>
            <filter val="9.32"/>
            <filter val="16.40"/>
            <filter val="7.99"/>
            <filter val="15.72"/>
            <filter val="7.98"/>
            <filter val="7.91"/>
            <filter val="7.90"/>
            <filter val="14.76"/>
            <filter val="15.44"/>
            <filter val="14.77"/>
            <filter val="16.12"/>
            <filter val="14.74"/>
            <filter val="16.11"/>
            <filter val="9.48"/>
            <filter val="14.75"/>
            <filter val="15.42"/>
            <filter val="15.48"/>
            <filter val="14.78"/>
            <filter val="15.46"/>
            <filter val="16.14"/>
            <filter val="9.42"/>
            <filter val="9.40"/>
            <filter val="9.46"/>
            <filter val="15.40"/>
            <filter val="14.70"/>
            <filter val="52.38"/>
            <filter val="14.87"/>
            <filter val="14.88"/>
            <filter val="9.58"/>
            <filter val="14.85"/>
            <filter val="14.86"/>
            <filter val="16.28"/>
            <filter val="0.00"/>
            <filter val="9.52"/>
            <filter val="8.85"/>
            <filter val="14.80"/>
            <filter val="8.82"/>
            <filter val="9.50"/>
            <filter val="15.52"/>
            <filter val="9.56"/>
            <filter val="16.20"/>
            <filter val="14.84"/>
            <filter val="9.54"/>
            <filter val="9.55"/>
            <filter val="28.00"/>
            <filter val="28.04"/>
            <filter val="14.54"/>
            <filter val="15.22"/>
            <filter val="14.55"/>
            <filter val="9.69"/>
            <filter val="14.52"/>
            <filter val="15.20"/>
            <filter val="15.26"/>
            <filter val="13.88"/>
            <filter val="15.24"/>
            <filter val="13.89"/>
            <filter val="9.64"/>
            <filter val="8.94"/>
            <filter val="9.62"/>
            <filter val="14.50"/>
            <filter val="9.67"/>
            <filter val="9.68"/>
            <filter val="9.65"/>
            <filter val="9.66"/>
            <filter val="8.98"/>
            <filter val="9.60"/>
            <filter val="8.92"/>
            <filter val="15.28"/>
            <filter val="65.00"/>
            <filter val="14.65"/>
            <filter val="15.34"/>
            <filter val="14.66"/>
            <filter val="13.98"/>
            <filter val="16.00"/>
            <filter val="15.32"/>
            <filter val="15.38"/>
            <filter val="15.36"/>
            <filter val="14.68"/>
            <filter val="9.74"/>
            <filter val="9.72"/>
            <filter val="9.73"/>
            <filter val="9.78"/>
            <filter val="15.30"/>
            <filter val="9.76"/>
            <filter val="14.60"/>
            <filter val="14.32"/>
            <filter val="13.64"/>
            <filter val="15.00"/>
            <filter val="13.62"/>
            <filter val="13.68"/>
            <filter val="15.04"/>
            <filter val="14.34"/>
            <filter val="14.35"/>
            <filter val="15.02"/>
            <filter val="9.85"/>
            <filter val="9.86"/>
            <filter val="9.83"/>
            <filter val="1.00"/>
            <filter val="9.84"/>
            <filter val="9.87"/>
            <filter val="9.88"/>
            <filter val="9.82"/>
            <filter val="9.80"/>
            <filter val="14.38"/>
            <filter val="15.06"/>
            <filter val="14.43"/>
            <filter val="13.76"/>
            <filter val="14.42"/>
            <filter val="13.74"/>
            <filter val="15.16"/>
            <filter val="15.15"/>
            <filter val="15.13"/>
            <filter val="14.46"/>
            <filter val="9.96"/>
            <filter val="9.94"/>
            <filter val="9.95"/>
            <filter val="14.40"/>
            <filter val="9.98"/>
            <filter val="9.92"/>
            <filter val="9.93"/>
            <filter val="9.90"/>
            <filter val="9.91"/>
            <filter val="15.18"/>
            <filter val="20.18"/>
            <filter val="20.12"/>
            <filter val="20.10"/>
            <filter val="28.98"/>
            <filter val="20.28"/>
            <filter val="20.24"/>
            <filter val="20.22"/>
            <filter val="2.02"/>
            <filter val="2.00"/>
            <filter val="30.54"/>
            <filter val="29.74"/>
            <filter val="18.36"/>
            <filter val="19.00"/>
            <filter val="2.08"/>
            <filter val="2.07"/>
            <filter val="2.06"/>
            <filter val="31.14"/>
            <filter val="2.04"/>
            <filter val="28.74"/>
            <filter val="20.02"/>
            <filter val="28.90"/>
            <filter val="20.00"/>
            <filter val="2.21"/>
            <filter val="20.08"/>
            <filter val="2.16"/>
            <filter val="28.80"/>
            <filter val="1.60"/>
            <filter val="16.78"/>
            <filter val="42.00"/>
            <filter val="3.04"/>
            <filter val="3.03"/>
            <filter val="3.02"/>
            <filter val="2.34"/>
            <filter val="3.00"/>
            <filter val="3.15"/>
            <filter val="3.14"/>
            <filter val="3.13"/>
            <filter val="2.44"/>
            <filter val="3.12"/>
            <filter val="3.11"/>
            <filter val="3.10"/>
            <filter val="2.41"/>
            <filter val="2.40"/>
            <filter val="3.09"/>
            <filter val="3.08"/>
            <filter val="3.07"/>
            <filter val="3.06"/>
            <filter val="3.05"/>
            <filter val="15.88"/>
            <filter val="17.24"/>
            <filter val="2.57"/>
            <filter val="3.24"/>
            <filter val="2.54"/>
            <filter val="15.84"/>
            <filter val="15.82"/>
            <filter val="29.04"/>
            <filter val="30.04"/>
            <filter val="3.19"/>
            <filter val="3.16"/>
            <filter val="29.00"/>
            <filter val="4.00"/>
            <filter val="15.98"/>
            <filter val="4.02"/>
            <filter val="4.03"/>
            <filter val="4.04"/>
            <filter val="4.05"/>
            <filter val="15.92"/>
            <filter val="2.68"/>
            <filter val="15.90"/>
            <filter val="2.67"/>
            <filter val="1.98"/>
            <filter val="1.99"/>
            <filter val="18.00"/>
            <filter val="1.96"/>
            <filter val="15.96"/>
            <filter val="1.97"/>
            <filter val="15.94"/>
            <filter val="1.95"/>
            <filter val="29.15"/>
            <filter val="3.28"/>
            <filter val="2.72"/>
            <filter val="4.10"/>
            <filter val="10.51"/>
            <filter val="4.12"/>
            <filter val="4.13"/>
            <filter val="4.14"/>
            <filter val="10.52"/>
            <filter val="4.15"/>
            <filter val="4.16"/>
            <filter val="2.79"/>
            <filter val="2.78"/>
            <filter val="2.76"/>
            <filter val="2.75"/>
            <filter val="3.43"/>
            <filter val="4.06"/>
            <filter val="11.24"/>
            <filter val="4.07"/>
            <filter val="4.08"/>
            <filter val="46.00"/>
            <filter val="4.09"/>
            <filter val="11.26"/>
            <filter val="4.20"/>
            <filter val="3.51"/>
            <filter val="10.60"/>
            <filter val="3.50"/>
            <filter val="2.82"/>
            <filter val="11.30"/>
            <filter val="4.22"/>
            <filter val="2.80"/>
            <filter val="4.24"/>
            <filter val="12.00"/>
            <filter val="4.25"/>
            <filter val="4.26"/>
            <filter val="23.14"/>
            <filter val="3.58"/>
            <filter val="2.88"/>
            <filter val="3.55"/>
            <filter val="2.86"/>
            <filter val="3.54"/>
            <filter val="2.84"/>
            <filter val="4.17"/>
            <filter val="12.04"/>
            <filter val="11.36"/>
            <filter val="10.68"/>
            <filter val="4.18"/>
            <filter val="4.19"/>
            <filter val="12.06"/>
            <filter val="2.94"/>
            <filter val="5.00"/>
            <filter val="2.93"/>
            <filter val="2.92"/>
            <filter val="3.60"/>
            <filter val="2.90"/>
            <filter val="5.04"/>
            <filter val="10.30"/>
            <filter val="4.36"/>
            <filter val="5.05"/>
            <filter val="11.00"/>
            <filter val="45.16"/>
            <filter val="5.06"/>
            <filter val="10.32"/>
            <filter val="31.96"/>
            <filter val="3.68"/>
            <filter val="2.99"/>
            <filter val="19.88"/>
            <filter val="2.98"/>
            <filter val="2.97"/>
            <filter val="2.96"/>
            <filter val="2.95"/>
            <filter val="4.30"/>
            <filter val="3.63"/>
            <filter val="19.90"/>
            <filter val="10.34"/>
            <filter val="21.42"/>
            <filter val="10.36"/>
            <filter val="5.10"/>
            <filter val="5.11"/>
            <filter val="10.40"/>
            <filter val="3.70"/>
            <filter val="5.14"/>
            <filter val="10.42"/>
            <filter val="5.16"/>
            <filter val="19.98"/>
            <filter val="3.78"/>
            <filter val="19.94"/>
            <filter val="19.96"/>
            <filter val="5.08"/>
            <filter val="10.45"/>
            <filter val="11.16"/>
            <filter val="5.09"/>
            <filter val="10.48"/>
            <filter val="11.19"/>
            <filter val="3.84"/>
            <filter val="3.83"/>
            <filter val="5.22"/>
            <filter val="3.81"/>
            <filter val="5.24"/>
            <filter val="3.80"/>
            <filter val="5.26"/>
            <filter val="4.58"/>
            <filter val="19.68"/>
            <filter val="5.27"/>
            <filter val="10.10"/>
            <filter val="5.28"/>
            <filter val="3.89"/>
            <filter val="3.88"/>
            <filter val="3.86"/>
            <filter val="3.85"/>
            <filter val="5.18"/>
            <filter val="10.12"/>
            <filter val="10.15"/>
            <filter val="10.14"/>
            <filter val="10.16"/>
            <filter val="10.18"/>
            <filter val="3.95"/>
            <filter val="5.32"/>
            <filter val="6.00"/>
            <filter val="3.94"/>
            <filter val="3.92"/>
            <filter val="6.02"/>
            <filter val="10.20"/>
            <filter val="5.36"/>
            <filter val="6.05"/>
            <filter val="4.68"/>
            <filter val="3.90"/>
            <filter val="6.04"/>
            <filter val="5.38"/>
            <filter val="6.07"/>
            <filter val="10.22"/>
            <filter val="20.66"/>
            <filter val="6.06"/>
            <filter val="3.98"/>
            <filter val="3.96"/>
            <filter val="22.00"/>
            <filter val="10.24"/>
            <filter val="10.26"/>
            <filter val="10.28"/>
            <filter val="6.12"/>
            <filter val="4.75"/>
            <filter val="6.14"/>
            <filter val="20.38"/>
            <filter val="6.13"/>
            <filter val="6.16"/>
            <filter val="5.40"/>
            <filter val="6.10"/>
            <filter val="5.42"/>
            <filter val="6.09"/>
            <filter val="6.08"/>
            <filter val="5.56"/>
            <filter val="4.88"/>
            <filter val="6.24"/>
            <filter val="5.58"/>
            <filter val="10.00"/>
            <filter val="6.29"/>
            <filter val="5.51"/>
            <filter val="6.20"/>
            <filter val="10.09"/>
            <filter val="10.02"/>
            <filter val="10.01"/>
            <filter val="10.04"/>
            <filter val="10.03"/>
            <filter val="10.06"/>
            <filter val="10.05"/>
            <filter val="10.08"/>
            <filter val="5.65"/>
            <filter val="13.42"/>
            <filter val="5.66"/>
            <filter val="4.98"/>
            <filter val="5.68"/>
            <filter val="7.03"/>
            <filter val="14.14"/>
            <filter val="14.12"/>
            <filter val="5.60"/>
            <filter val="5.62"/>
            <filter val="7.00"/>
            <filter val="12.70"/>
            <filter val="23.86"/>
            <filter val="14.18"/>
            <filter val="5.76"/>
            <filter val="5.77"/>
            <filter val="5.78"/>
            <filter val="14.20"/>
            <filter val="14.26"/>
            <filter val="5.70"/>
            <filter val="5.71"/>
            <filter val="5.72"/>
            <filter val="5.74"/>
            <filter val="5.75"/>
            <filter val="26.00"/>
            <filter val="23.98"/>
            <filter val="14.28"/>
            <filter val="23.90"/>
            <filter val="5.88"/>
            <filter val="13.21"/>
            <filter val="6.58"/>
            <filter val="12.52"/>
            <filter val="11.84"/>
            <filter val="11.86"/>
            <filter val="13.22"/>
            <filter val="5.80"/>
            <filter val="5.82"/>
            <filter val="5.83"/>
            <filter val="5.84"/>
            <filter val="5.85"/>
            <filter val="5.86"/>
            <filter val="5.98"/>
            <filter val="8.04"/>
            <filter val="11.94"/>
            <filter val="14.00"/>
            <filter val="5.99"/>
            <filter val="13.32"/>
            <filter val="11.96"/>
            <filter val="13.30"/>
            <filter val="11.95"/>
            <filter val="11.98"/>
            <filter val="8.08"/>
            <filter val="8.09"/>
            <filter val="8.06"/>
            <filter val="11.99"/>
            <filter val="5.91"/>
            <filter val="5.92"/>
            <filter val="8.00"/>
            <filter val="11.90"/>
            <filter val="5.94"/>
            <filter val="5.96"/>
            <filter val="11.92"/>
            <filter val="5.97"/>
            <filter val="7.32"/>
            <filter val="13.38"/>
            <filter val="8.15"/>
            <filter val="8.16"/>
            <filter val="11.60"/>
            <filter val="7.47"/>
            <filter val="10.94"/>
            <filter val="8.14"/>
            <filter val="12.30"/>
            <filter val="11.64"/>
            <filter val="13.00"/>
            <filter val="8.18"/>
            <filter val="12.34"/>
            <filter val="7.40"/>
            <filter val="7.41"/>
            <filter val="8.12"/>
            <filter val="8.10"/>
            <filter val="12.38"/>
            <filter val="8.26"/>
            <filter val="12.40"/>
            <filter val="8.27"/>
            <filter val="7.56"/>
            <filter val="11.74"/>
            <filter val="8.24"/>
            <filter val="12.44"/>
            <filter val="8.28"/>
            <filter val="11.78"/>
            <filter val="12.45"/>
            <filter val="8.29"/>
            <filter val="13.12"/>
            <filter val="11.77"/>
            <filter val="6.80"/>
            <filter val="11.70"/>
            <filter val="8.20"/>
            <filter val="12.48"/>
            <filter val="13.15"/>
            <filter val="7.68"/>
            <filter val="9.06"/>
            <filter val="8.38"/>
            <filter val="8.35"/>
            <filter val="8.36"/>
            <filter val="9.09"/>
            <filter val="11.45"/>
            <filter val="7.60"/>
            <filter val="8.30"/>
            <filter val="7.62"/>
            <filter val="6.96"/>
            <filter val="7.64"/>
            <filter val="8.33"/>
            <filter val="8.34"/>
            <filter val="9.02"/>
            <filter val="9.00"/>
            <filter val="8.32"/>
            <filter val="11.46"/>
            <filter val="11.48"/>
            <filter val="12.18"/>
            <filter val="10.82"/>
            <filter val="7.79"/>
            <filter val="8.48"/>
            <filter val="7.78"/>
            <filter val="9.17"/>
            <filter val="12.20"/>
            <filter val="10.84"/>
            <filter val="8.47"/>
            <filter val="11.54"/>
            <filter val="12.22"/>
            <filter val="10.88"/>
            <filter val="11.55"/>
            <filter val="35.00"/>
            <filter val="7.74"/>
            <filter val="9.13"/>
            <filter val="9.10"/>
            <filter val="8.42"/>
            <filter val="10.80"/>
            <filter val="7.76"/>
            <filter val="23.30"/>
            <filter val="24.00"/>
            <filter val="12.26"/>
            <filter val="12.25"/>
            <filter val="12.28"/>
          </filters>
        </filterColumn>
        <filterColumn colId="9">
          <filters>
            <filter val="0.820"/>
            <filter val="0.700"/>
            <filter val="0.425"/>
            <filter val="11.000"/>
            <filter val="0.660"/>
            <filter val="0.020"/>
            <filter val="0.780"/>
            <filter val="0.026"/>
            <filter val="0.940"/>
            <filter val="0.420"/>
            <filter val="0.025"/>
            <filter val="0.300"/>
            <filter val="3.000"/>
            <filter val="0.260"/>
            <filter val="0.140"/>
            <filter val="0.380"/>
            <filter val="18.000"/>
            <filter val="1.080"/>
            <filter val="0.495"/>
            <filter val="0.012"/>
            <filter val="0.130"/>
            <filter val="0.010"/>
            <filter val="0.015"/>
            <filter val="0.255"/>
            <filter val="0.530"/>
            <filter val="0.135"/>
            <filter val="0.090"/>
            <filter val="0.095"/>
            <filter val="0.250"/>
            <filter val="0.490"/>
            <filter val="1.000"/>
            <filter val="1.400"/>
            <filter val="0.600"/>
            <filter val="0.205"/>
            <filter val="0.165"/>
            <filter val="0.440"/>
            <filter val="0.682"/>
            <filter val="0.045"/>
            <filter val="0.320"/>
            <filter val="0.680"/>
            <filter val="16.000"/>
            <filter val="0.560"/>
            <filter val="0.840"/>
            <filter val="0.200"/>
            <filter val="8.000"/>
            <filter val="3.100"/>
            <filter val="0.040"/>
            <filter val="0.280"/>
            <filter val="0.160"/>
            <filter val="25.000"/>
            <filter val="0.435"/>
            <filter val="1.180"/>
            <filter val="0.275"/>
            <filter val="0.550"/>
            <filter val="0.155"/>
            <filter val="0.430"/>
            <filter val="0.034"/>
            <filter val="14.000"/>
            <filter val="0.790"/>
            <filter val="0.038"/>
            <filter val="0.035"/>
            <filter val="0.310"/>
            <filter val="1.500"/>
            <filter val="0.150"/>
            <filter val="0.030"/>
            <filter val="6.000"/>
            <filter val="0.105"/>
            <filter val="4.000"/>
            <filter val="2.075"/>
            <filter val="0.505"/>
            <filter val="0.220"/>
            <filter val="0.100"/>
            <filter val="0.185"/>
            <filter val="0.460"/>
            <filter val="0.065"/>
            <filter val="0.340"/>
            <filter val="20.000"/>
            <filter val="0.500"/>
            <filter val="0.860"/>
            <filter val="0.068"/>
            <filter val="0.102"/>
            <filter val="0.740"/>
            <filter val="12.000"/>
            <filter val="0.180"/>
            <filter val="3.200"/>
            <filter val="3.040"/>
            <filter val="0.060"/>
            <filter val="2.000"/>
            <filter val="0.215"/>
            <filter val="0.216"/>
            <filter val="0.055"/>
            <filter val="8.800"/>
            <filter val="0.210"/>
            <filter val="0.570"/>
            <filter val="0.450"/>
            <filter val="0.175"/>
            <filter val="0.335"/>
            <filter val="0.172"/>
            <filter val="10.000"/>
            <filter val="0.050"/>
            <filter val="1.680"/>
            <filter val="1.560"/>
            <filter val="1.320"/>
            <filter val="0.800"/>
            <filter val="24.000"/>
            <filter val="0.006"/>
            <filter val="9.000"/>
            <filter val="0.920"/>
            <filter val="4.100"/>
            <filter val="1.805"/>
            <filter val="0.760"/>
            <filter val="0.240"/>
            <filter val="0.120"/>
            <filter val="0.400"/>
            <filter val="0.005"/>
            <filter val="0.640"/>
            <filter val="0.520"/>
            <filter val="0.080"/>
            <filter val="0.480"/>
            <filter val="0.085"/>
            <filter val="0.360"/>
            <filter val="0.082"/>
            <filter val="1.250"/>
            <filter val="30.000"/>
            <filter val="2.100"/>
            <filter val="7.000"/>
            <filter val="0.915"/>
            <filter val="17.912"/>
            <filter val="0.110"/>
            <filter val="0.075"/>
            <filter val="0.230"/>
            <filter val="0.235"/>
            <filter val="0.115"/>
            <filter val="0.355"/>
            <filter val="0.190"/>
            <filter val="0.070"/>
            <filter val="0.590"/>
            <filter val="6.200"/>
            <filter val="0.074"/>
            <filter val="10.100"/>
            <filter val="0.195"/>
            <filter val="5.000"/>
            <filter val="1.020"/>
            <filter val="15.000"/>
          </filters>
        </filterColumn>
      </autoFilter>
    </customSheetView>
    <customSheetView guid="{8DD6703D-9A4B-4676-BF3A-47EBB4E87DB1}" filter="1" showAutoFilter="1">
      <autoFilter ref="$A$3:$AX$2084">
        <filterColumn colId="1">
          <filters>
            <filter val="08/01/2026"/>
            <filter val="08/03/2026"/>
            <filter val="08/02/2026"/>
          </filters>
        </filterColumn>
        <filterColumn colId="27">
          <filters blank="1"/>
        </filterColumn>
        <filterColumn colId="3">
          <filters>
            <filter val="A234"/>
            <filter val="A235"/>
            <filter val="A110"/>
            <filter val="A167"/>
            <filter val="A204"/>
            <filter val="A210"/>
          </filters>
        </filterColumn>
      </autoFilter>
    </customSheetView>
    <customSheetView guid="{A3183AE0-4D8C-49FD-87C1-FE093F20FB95}" filter="1" showAutoFilter="1">
      <autoFilter ref="$A$3:$AX$2084">
        <filterColumn colId="31">
          <filters>
            <filter val="2.EGGS"/>
            <filter val="2.BAKERY"/>
            <filter val="2.HÀNG KHUYẾN MÃI KHÔNG BÁN"/>
            <filter val="#N/A"/>
          </filters>
        </filterColumn>
        <filterColumn colId="24">
          <filters>
            <filter val="Kho rau"/>
          </filters>
        </filterColumn>
        <filterColumn colId="27">
          <filters blank="1"/>
        </filterColumn>
        <filterColumn colId="22">
          <filters blank="1"/>
        </filterColumn>
      </autoFilter>
    </customSheetView>
    <customSheetView guid="{1526F36A-2591-4BF2-8A4D-7E120FFE3C3E}" filter="1" showAutoFilter="1">
      <autoFilter ref="$A$3:$AX$2084">
        <filterColumn colId="10">
          <filters>
            <filter val="PT1598282"/>
            <filter val="PT1598160"/>
            <filter val="PT1598283"/>
            <filter val="PT1598162"/>
            <filter val="PT1598280"/>
            <filter val="PT1598169"/>
            <filter val="PT1598286"/>
            <filter val="PT1598164"/>
            <filter val="PT1598288"/>
            <filter val="PT1598167"/>
            <filter val="PT1602982"/>
            <filter val="PT1602983"/>
            <filter val="PT1602985"/>
            <filter val="PT1602987"/>
            <filter val="PT1602988"/>
            <filter val="PT1602989"/>
            <filter val="PT1602980"/>
            <filter val="PT1608282"/>
            <filter val="PT1598292"/>
            <filter val="PT1598171"/>
            <filter val="PT1598295"/>
            <filter val="PT1598173"/>
            <filter val="PT1602979"/>
            <filter val="PT1598175"/>
            <filter val="PT1598178"/>
            <filter val="PT1598298"/>
            <filter val="PT1602971"/>
            <filter val="PT1602972"/>
            <filter val="PT1602974"/>
            <filter val="PT1602975"/>
            <filter val="PT1602976"/>
            <filter val="PT1608399"/>
            <filter val="PT1608398"/>
            <filter val="PT1608397"/>
            <filter val="PT1598182"/>
            <filter val="PT1598184"/>
            <filter val="PT1598180"/>
            <filter val="PT1598187"/>
            <filter val="PT1598189"/>
            <filter val="PT1598067"/>
            <filter val="PT1598195"/>
            <filter val="PT1598192"/>
            <filter val="PT1598198"/>
            <filter val="PT1598199"/>
            <filter val="PT1602993"/>
            <filter val="PT1602994"/>
            <filter val="PT1602995"/>
            <filter val="PT1602997"/>
            <filter val="PT1602998"/>
            <filter val="PT1602999"/>
            <filter val="PT1602990"/>
            <filter val="PT1602992"/>
            <filter val="PT1598094"/>
            <filter val="PT1598098"/>
            <filter val="PT1598444"/>
            <filter val="PT1598322"/>
            <filter val="PT1598201"/>
            <filter val="PT1598325"/>
            <filter val="PT1598204"/>
            <filter val="PT1598445"/>
            <filter val="PT1598203"/>
            <filter val="PT1598561"/>
            <filter val="PT1598440"/>
            <filter val="PT1598563"/>
            <filter val="PT1598442"/>
            <filter val="PT1603312"/>
            <filter val="PT1603313"/>
            <filter val="PT1603314"/>
            <filter val="PT1603315"/>
            <filter val="PT1598327"/>
            <filter val="PT1603316"/>
            <filter val="PT1598447"/>
            <filter val="PT1603317"/>
            <filter val="PT1603318"/>
            <filter val="PT1603319"/>
            <filter val="PT1603310"/>
            <filter val="PT1598455"/>
            <filter val="PT1603309"/>
            <filter val="PT1598333"/>
            <filter val="PT1598336"/>
            <filter val="PT1598456"/>
            <filter val="PT1598214"/>
            <filter val="PT1598451"/>
            <filter val="PT1598330"/>
            <filter val="PT1598453"/>
            <filter val="PT1598211"/>
            <filter val="PT1598331"/>
            <filter val="PT1603301"/>
            <filter val="PT1603302"/>
            <filter val="PT1603303"/>
            <filter val="PT1603304"/>
            <filter val="PT1598338"/>
            <filter val="PT1603305"/>
            <filter val="PT1598216"/>
            <filter val="PT1603306"/>
            <filter val="PT1598218"/>
            <filter val="PT1603308"/>
            <filter val="PT1603300"/>
            <filter val="PT1598345"/>
            <filter val="PT1598344"/>
            <filter val="PT1598223"/>
            <filter val="PT1598347"/>
            <filter val="PT1598346"/>
            <filter val="PT1598225"/>
            <filter val="PT1598104"/>
            <filter val="PT1598462"/>
            <filter val="PT1598220"/>
            <filter val="PT1598343"/>
            <filter val="PT1598342"/>
            <filter val="PT1598100"/>
            <filter val="PT1603213"/>
            <filter val="PT1603214"/>
            <filter val="PT1603215"/>
            <filter val="PT1603337"/>
            <filter val="PT1598349"/>
            <filter val="PT1598228"/>
            <filter val="PT1598348"/>
            <filter val="PT1603218"/>
            <filter val="PT1603219"/>
            <filter val="PT1603330"/>
            <filter val="PT1603210"/>
            <filter val="PT1603211"/>
            <filter val="PT1603333"/>
            <filter val="PT1603212"/>
            <filter val="PT1598471"/>
            <filter val="PT1598350"/>
            <filter val="PT1598476"/>
            <filter val="PT1598358"/>
            <filter val="PT1598478"/>
            <filter val="PT1598357"/>
            <filter val="PT1598236"/>
            <filter val="PT1598352"/>
            <filter val="PT1598231"/>
            <filter val="PT1598472"/>
            <filter val="PT1598351"/>
            <filter val="PT1598354"/>
            <filter val="PT1598233"/>
            <filter val="PT1598474"/>
            <filter val="PT1603202"/>
            <filter val="PT1603203"/>
            <filter val="PT1603325"/>
            <filter val="PT1603204"/>
            <filter val="PT1603326"/>
            <filter val="PT1603205"/>
            <filter val="PT1598239"/>
            <filter val="PT1603327"/>
            <filter val="PT1603206"/>
            <filter val="PT1603207"/>
            <filter val="PT1603208"/>
            <filter val="PT1603209"/>
            <filter val="PT1603320"/>
            <filter val="PT1603321"/>
            <filter val="PT1603200"/>
            <filter val="PT1603322"/>
            <filter val="PT1603201"/>
            <filter val="PT1598481"/>
            <filter val="PT1598360"/>
            <filter val="PT1598488"/>
            <filter val="PT1598246"/>
            <filter val="PT1598125"/>
            <filter val="PT1598248"/>
            <filter val="PT1598368"/>
            <filter val="PT1598363"/>
            <filter val="PT1598483"/>
            <filter val="PT1598243"/>
            <filter val="PT1603235"/>
            <filter val="PT1603236"/>
            <filter val="PT1603237"/>
            <filter val="PT1603238"/>
            <filter val="PT1603239"/>
            <filter val="PT1598128"/>
            <filter val="PT1603230"/>
            <filter val="PT1603231"/>
            <filter val="PT1603232"/>
            <filter val="PT1603233"/>
            <filter val="PT1603234"/>
            <filter val="PT1598370"/>
            <filter val="PT1598490"/>
            <filter val="PT1598251"/>
            <filter val="PT1598371"/>
            <filter val="PT1598499"/>
            <filter val="PT1598378"/>
            <filter val="PT1598135"/>
            <filter val="PT1598258"/>
            <filter val="PT1598137"/>
            <filter val="PT1598374"/>
            <filter val="PT1598253"/>
            <filter val="PT1598494"/>
            <filter val="PT1598131"/>
            <filter val="PT1598497"/>
            <filter val="PT1598133"/>
            <filter val="PT1603224"/>
            <filter val="PT1603225"/>
            <filter val="PT1603226"/>
            <filter val="PT1603227"/>
            <filter val="PT1603228"/>
            <filter val="PT1598139"/>
            <filter val="PT1603229"/>
            <filter val="PT1603109"/>
            <filter val="PT1603220"/>
            <filter val="PT1603221"/>
            <filter val="PT1603222"/>
            <filter val="PT1598381"/>
            <filter val="PT1598383"/>
            <filter val="PT1598389"/>
            <filter val="PT1598147"/>
            <filter val="PT1598388"/>
            <filter val="PT1598149"/>
            <filter val="PT1598385"/>
            <filter val="PT1598263"/>
            <filter val="PT1598142"/>
            <filter val="PT1598266"/>
            <filter val="PT1598145"/>
            <filter val="PT1598386"/>
            <filter val="PT1598023"/>
            <filter val="PT1603257"/>
            <filter val="PT1603258"/>
            <filter val="PT1603259"/>
            <filter val="PT1603019"/>
            <filter val="PT1603250"/>
            <filter val="PT1603251"/>
            <filter val="PT1603010"/>
            <filter val="PT1603253"/>
            <filter val="PT1603011"/>
            <filter val="PT1603254"/>
            <filter val="PT1603012"/>
            <filter val="PT1603255"/>
            <filter val="PT1603013"/>
            <filter val="PT1603256"/>
            <filter val="PT1598391"/>
            <filter val="PT1598270"/>
            <filter val="PT1598394"/>
            <filter val="PT1598272"/>
            <filter val="PT1598157"/>
            <filter val="PT1598396"/>
            <filter val="PT1598154"/>
            <filter val="PT1598277"/>
            <filter val="PT1603246"/>
            <filter val="PT1603004"/>
            <filter val="PT1603247"/>
            <filter val="PT1603005"/>
            <filter val="PT1603248"/>
            <filter val="PT1603006"/>
            <filter val="PT1603007"/>
            <filter val="PT1603008"/>
            <filter val="PT1603240"/>
            <filter val="PT1603241"/>
            <filter val="PT1603242"/>
            <filter val="PT1603000"/>
            <filter val="PT1603243"/>
            <filter val="PT1603001"/>
            <filter val="PT1603244"/>
            <filter val="PT1603245"/>
            <filter val="PT1603003"/>
            <filter val="PT1603280"/>
            <filter val="PT1603281"/>
            <filter val="PT1603279"/>
            <filter val="PT1603159"/>
            <filter val="PT1603039"/>
            <filter val="PT1597996"/>
            <filter val="PT1603271"/>
            <filter val="PT1603272"/>
            <filter val="PT1603273"/>
            <filter val="PT1603031"/>
            <filter val="PT1603274"/>
            <filter val="PT1603275"/>
            <filter val="PT1603277"/>
            <filter val="PT1603270"/>
            <filter val="PT1603268"/>
            <filter val="PT1603269"/>
            <filter val="PT1603260"/>
            <filter val="PT1603261"/>
            <filter val="PT1603262"/>
            <filter val="PT1603263"/>
            <filter val="PT1603264"/>
            <filter val="PT1603265"/>
            <filter val="PT1603023"/>
            <filter val="PT1603266"/>
            <filter val="PT1603267"/>
            <filter val="PT1603146"/>
            <filter val="PT1608507"/>
            <filter val="PT1608506"/>
            <filter val="PT1608505"/>
            <filter val="PT1598508"/>
            <filter val="PT1608504"/>
            <filter val="PT1598502"/>
            <filter val="PT1598504"/>
            <filter val="PT1603176"/>
            <filter val="PT1603055"/>
            <filter val="PT1608503"/>
            <filter val="PT1603298"/>
            <filter val="PT1608502"/>
            <filter val="PT1603299"/>
            <filter val="PT1608500"/>
            <filter val="PT1598512"/>
            <filter val="PT1598519"/>
            <filter val="PT1598514"/>
            <filter val="PT1603282"/>
            <filter val="PT1603283"/>
            <filter val="PT1603285"/>
            <filter val="PT1603286"/>
            <filter val="PT1603044"/>
            <filter val="PT1598521"/>
            <filter val="PT1598400"/>
            <filter val="PT1598402"/>
            <filter val="PT1598522"/>
            <filter val="PT1598529"/>
            <filter val="PT1598408"/>
            <filter val="PT1608408"/>
            <filter val="PT1608407"/>
            <filter val="PT1608406"/>
            <filter val="PT1608405"/>
            <filter val="PT1598404"/>
            <filter val="PT1598524"/>
            <filter val="PT1608409"/>
            <filter val="PT1603073"/>
            <filter val="PT1608521"/>
            <filter val="PT1608400"/>
            <filter val="PT1608520"/>
            <filter val="PT1603197"/>
            <filter val="PT1603076"/>
            <filter val="PT1603198"/>
            <filter val="PT1608525"/>
            <filter val="PT1608524"/>
            <filter val="PT1608403"/>
            <filter val="PT1608523"/>
            <filter val="PT1608402"/>
            <filter val="PT1608401"/>
            <filter val="PT1603070"/>
            <filter val="PT1598531"/>
            <filter val="PT1598410"/>
            <filter val="PT1598412"/>
            <filter val="PT1598419"/>
            <filter val="PT1608518"/>
            <filter val="PT1598539"/>
            <filter val="PT1608515"/>
            <filter val="PT1598414"/>
            <filter val="PT1598417"/>
            <filter val="PT1608519"/>
            <filter val="PT1603185"/>
            <filter val="PT1603189"/>
            <filter val="PT1608512"/>
            <filter val="PT1608550"/>
            <filter val="PT1598543"/>
            <filter val="PT1598301"/>
            <filter val="PT1598421"/>
            <filter val="PT1598423"/>
            <filter val="PT1598541"/>
            <filter val="PT1598309"/>
            <filter val="PT1608429"/>
            <filter val="PT1608549"/>
            <filter val="PT1608428"/>
            <filter val="PT1608548"/>
            <filter val="PT1608427"/>
            <filter val="PT1598425"/>
            <filter val="PT1598304"/>
            <filter val="PT1598428"/>
            <filter val="PT1598306"/>
            <filter val="PT1608543"/>
            <filter val="PT1608422"/>
            <filter val="PT1608542"/>
            <filter val="PT1608421"/>
            <filter val="PT1608541"/>
            <filter val="PT1608420"/>
            <filter val="PT1608540"/>
            <filter val="PT1608547"/>
            <filter val="PT1608426"/>
            <filter val="PT1608546"/>
            <filter val="PT1608425"/>
            <filter val="PT1608545"/>
            <filter val="PT1608544"/>
            <filter val="PT1608423"/>
            <filter val="PT1598554"/>
            <filter val="PT1598553"/>
            <filter val="PT1598311"/>
            <filter val="PT1598314"/>
            <filter val="PT1598555"/>
            <filter val="PT1598434"/>
            <filter val="PT1598552"/>
            <filter val="PT1598430"/>
            <filter val="PT1608419"/>
            <filter val="PT1598319"/>
            <filter val="PT1608539"/>
            <filter val="PT1608538"/>
            <filter val="PT1608417"/>
            <filter val="PT1608416"/>
            <filter val="PT1598558"/>
            <filter val="PT1598557"/>
            <filter val="PT1598436"/>
            <filter val="PT1598438"/>
            <filter val="PT1608411"/>
            <filter val="PT1603085"/>
            <filter val="PT1608531"/>
            <filter val="PT1608410"/>
            <filter val="PT1608530"/>
            <filter val="PT1603088"/>
            <filter val="PT1608536"/>
            <filter val="PT1608415"/>
            <filter val="PT1608535"/>
            <filter val="PT1608534"/>
            <filter val="PT1608413"/>
            <filter val="PT1608412"/>
            <filter val="PT1608451"/>
            <filter val="PT1608450"/>
            <filter val="PT1608449"/>
            <filter val="PT1608565"/>
            <filter val="PT1608444"/>
            <filter val="PT1608202"/>
            <filter val="PT1608443"/>
            <filter val="PT1608563"/>
            <filter val="PT1608442"/>
            <filter val="PT1608562"/>
            <filter val="PT1608441"/>
            <filter val="PT1608448"/>
            <filter val="PT1608446"/>
            <filter val="PT1608566"/>
            <filter val="PT1608440"/>
            <filter val="PT1608439"/>
            <filter val="PT1608318"/>
            <filter val="PT1608559"/>
            <filter val="PT1608438"/>
            <filter val="PT1608554"/>
            <filter val="PT1608433"/>
            <filter val="PT1608553"/>
            <filter val="PT1608432"/>
            <filter val="PT1608552"/>
            <filter val="PT1608431"/>
            <filter val="PT1608310"/>
            <filter val="PT1608551"/>
            <filter val="PT1608430"/>
            <filter val="PT1608558"/>
            <filter val="PT1608557"/>
            <filter val="PT1608435"/>
            <filter val="PT1608555"/>
            <filter val="PT1608473"/>
            <filter val="PT1608471"/>
            <filter val="PT1602924"/>
            <filter val="PT1602925"/>
            <filter val="PT1602926"/>
            <filter val="PT1602927"/>
            <filter val="PT1602920"/>
            <filter val="PT1602921"/>
            <filter val="PT1602923"/>
            <filter val="PT1608466"/>
            <filter val="PT1608465"/>
            <filter val="PT1608463"/>
            <filter val="PT1608469"/>
            <filter val="PT1608467"/>
            <filter val="PT1608461"/>
            <filter val="PT1608460"/>
            <filter val="PT1602913"/>
            <filter val="PT1602914"/>
            <filter val="PT1602916"/>
            <filter val="PT1602912"/>
            <filter val="PT1608455"/>
            <filter val="PT1608334"/>
            <filter val="PT1608454"/>
            <filter val="PT1608452"/>
            <filter val="PT1608210"/>
            <filter val="PT1608459"/>
            <filter val="PT1608458"/>
            <filter val="PT1608337"/>
            <filter val="PT1608457"/>
            <filter val="PT1608491"/>
            <filter val="PT1608490"/>
            <filter val="PT1608495"/>
            <filter val="PT1608374"/>
            <filter val="PT1608494"/>
            <filter val="PT1608373"/>
            <filter val="PT1608493"/>
            <filter val="PT1608372"/>
            <filter val="PT1608492"/>
            <filter val="PT1608371"/>
            <filter val="PT1602946"/>
            <filter val="PT1602947"/>
            <filter val="PT1597958"/>
            <filter val="PT1602940"/>
            <filter val="PT1597959"/>
            <filter val="PT1602942"/>
            <filter val="PT1602943"/>
            <filter val="PT1602944"/>
            <filter val="PT1602945"/>
            <filter val="PT1608367"/>
            <filter val="PT1608487"/>
            <filter val="PT1608366"/>
            <filter val="PT1608245"/>
            <filter val="PT1608486"/>
            <filter val="PT1608365"/>
            <filter val="PT1608485"/>
            <filter val="PT1608364"/>
            <filter val="PT1608369"/>
            <filter val="PT1608489"/>
            <filter val="PT1608368"/>
            <filter val="PT1608480"/>
            <filter val="PT1608484"/>
            <filter val="PT1608363"/>
            <filter val="PT1608483"/>
            <filter val="PT1608362"/>
            <filter val="PT1608482"/>
            <filter val="PT1608361"/>
            <filter val="PT1608481"/>
            <filter val="PT1608360"/>
            <filter val="PT1602937"/>
            <filter val="PT1602938"/>
            <filter val="PT1602930"/>
            <filter val="PT1597965"/>
            <filter val="PT1602934"/>
            <filter val="PT1608477"/>
            <filter val="PT1608356"/>
            <filter val="PT1608235"/>
            <filter val="PT1608476"/>
            <filter val="PT1608355"/>
            <filter val="PT1608475"/>
            <filter val="PT1608353"/>
            <filter val="PT1608359"/>
            <filter val="PT1608479"/>
            <filter val="PT1608358"/>
            <filter val="PT1608478"/>
            <filter val="PT1608357"/>
            <filter val="PT1608391"/>
            <filter val="PT1608390"/>
            <filter val="PT1608396"/>
            <filter val="PT1608395"/>
            <filter val="PT1608394"/>
            <filter val="PT1608393"/>
            <filter val="PT1602968"/>
            <filter val="PT1602969"/>
            <filter val="PT1602961"/>
            <filter val="PT1602962"/>
            <filter val="PT1602963"/>
            <filter val="PT1602964"/>
            <filter val="PT1602965"/>
            <filter val="PT1602967"/>
            <filter val="PT1608389"/>
            <filter val="PT1608147"/>
            <filter val="PT1608387"/>
            <filter val="PT1608145"/>
            <filter val="PT1608386"/>
            <filter val="PT1608381"/>
            <filter val="PT1608380"/>
            <filter val="PT1608385"/>
            <filter val="PT1608384"/>
            <filter val="PT1608383"/>
            <filter val="PT1608382"/>
            <filter val="PT1602958"/>
            <filter val="PT1602959"/>
            <filter val="PT1602950"/>
            <filter val="PT1602951"/>
            <filter val="PT1602952"/>
            <filter val="PT1602953"/>
            <filter val="PT1602954"/>
            <filter val="PT1602955"/>
            <filter val="PT1608499"/>
            <filter val="PT1608378"/>
            <filter val="PT1608498"/>
            <filter val="PT1608377"/>
            <filter val="PT1608497"/>
            <filter val="PT1608376"/>
            <filter val="PT1608496"/>
            <filter val="PT1608375"/>
            <filter val="PT1608379"/>
          </filters>
        </filterColumn>
        <filterColumn colId="27">
          <filters blank="1"/>
        </filterColumn>
        <filterColumn colId="24">
          <filters>
            <filter val="Kho rau"/>
          </filters>
        </filterColumn>
        <filterColumn colId="31">
          <filters>
            <filter val="2.FRUITS"/>
            <filter val="2.HÀNG KHUYẾN MÃI KHÔNG BÁN"/>
            <filter val="#N/A"/>
          </filters>
        </filterColumn>
        <filterColumn colId="21">
          <filters>
            <filter val="DC giao thiếu"/>
            <filter val="ST nhập thiếu"/>
            <filter val="VT giao sai điểm"/>
            <filter val="ST kiểm sai QT"/>
            <filter val="DC thao tác sai"/>
          </filters>
        </filterColumn>
      </autoFilter>
    </customSheetView>
  </customSheetViews>
  <mergeCells count="3">
    <mergeCell ref="W2:Y2"/>
    <mergeCell ref="AB2:AC2"/>
    <mergeCell ref="AD2:AE2"/>
  </mergeCells>
  <conditionalFormatting sqref="J1:J2084 L4:L2084 K633:K2084 M633:M2084">
    <cfRule type="cellIs" dxfId="5" priority="1" operator="lessThan">
      <formula>0</formula>
    </cfRule>
  </conditionalFormatting>
  <dataValidations>
    <dataValidation type="list" allowBlank="1" sqref="Z4:Z2084">
      <formula1>"Đang xử lý,Hoàn Thành"</formula1>
    </dataValidation>
    <dataValidation type="list" allowBlank="1" sqref="AB4:AB2084">
      <formula1>"Đồng ý claim,Từ chối claim,DC kiểm tra,Kiểm tra lại,KFM cung cấp thêm thông tin,VT giao sai"</formula1>
    </dataValidation>
    <dataValidation type="list" allowBlank="1" sqref="Y4:Y2084">
      <formula1>"Chưa xác định,Kho rau"</formula1>
    </dataValidation>
    <dataValidation type="list" allowBlank="1" showErrorMessage="1" sqref="U4:U2084">
      <formula1>"Thiếu kiện,Thiếu Item trong kiện"</formula1>
    </dataValidation>
    <dataValidation type="list" allowBlank="1" sqref="V4:V2084">
      <formula1>"DC giao bù,DC giao thiếu,Hao hụt,ST nhập thiếu,VT giao sai điểm,TX giao thiếu kiện,DC Pick sai,DC thao tác sai,ST kiểm sai QT,ST thông tin sai/không phản hồi,Lỗi hệ thống"</formula1>
    </dataValidation>
    <dataValidation type="list" allowBlank="1" showErrorMessage="1" sqref="X4:X2084">
      <formula1>"Siêu thị"</formula1>
    </dataValidation>
    <dataValidation type="list" allowBlank="1" showErrorMessage="1" sqref="W4:W2084">
      <formula1>"Hao hụt"</formula1>
    </dataValidation>
    <dataValidation type="custom" allowBlank="1" showDropDown="1" sqref="B4:B2084">
      <formula1>OR(NOT(ISERROR(DATEVALUE(B4))), AND(ISNUMBER(B4), LEFT(CELL("format", B4))="D"))</formula1>
    </dataValidation>
    <dataValidation type="list" allowBlank="1" showErrorMessage="1" sqref="AD4:AD2084">
      <formula1>"DONE,Cấp HLV quyết định,DC check lại thông tin"</formula1>
    </dataValidation>
    <dataValidation type="custom" allowBlank="1" showDropDown="1" sqref="H4:J2084 N4:P2084 AH4:AQ2084 AS4:AS2084">
      <formula1>AND(ISNUMBER(H4),(NOT(OR(NOT(ISERROR(DATEVALUE(H4))), AND(ISNUMBER(H4), LEFT(CELL("format", H4))="D")))))</formula1>
    </dataValidation>
    <dataValidation type="list" allowBlank="1" sqref="A4:A2084">
      <formula1>"Linh,Huỳnh,H.Linh,Đức,Dung,Trang,Ngọc,Tiến ,Hoàng,Như ,Quỳnh,Q.NHƯ "</formula1>
    </dataValidation>
    <dataValidation allowBlank="1" showDropDown="1" sqref="Q4:R2084 T4:T2084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9.13"/>
    <col customWidth="1" min="3" max="3" width="8.25"/>
    <col customWidth="1" min="4" max="4" width="10.13"/>
    <col customWidth="1" min="5" max="5" width="11.25"/>
    <col customWidth="1" min="6" max="6" width="34.75"/>
    <col customWidth="1" min="7" max="7" width="22.0"/>
    <col customWidth="1" min="8" max="8" width="3.63"/>
    <col customWidth="1" min="9" max="9" width="50.25"/>
    <col customWidth="1" min="11" max="15" width="28.38"/>
  </cols>
  <sheetData>
    <row r="1">
      <c r="A1" s="3" t="s">
        <v>1</v>
      </c>
      <c r="B1" s="10" t="s">
        <v>10</v>
      </c>
      <c r="C1" s="14" t="s">
        <v>14</v>
      </c>
      <c r="D1" s="14" t="s">
        <v>16</v>
      </c>
      <c r="E1" s="18" t="s">
        <v>18</v>
      </c>
      <c r="F1" s="18" t="s">
        <v>21</v>
      </c>
      <c r="G1" s="21" t="s">
        <v>24</v>
      </c>
      <c r="H1" s="37"/>
      <c r="I1" s="41" t="s">
        <v>62</v>
      </c>
      <c r="J1" s="41" t="s">
        <v>10</v>
      </c>
      <c r="K1" s="41" t="s">
        <v>64</v>
      </c>
      <c r="L1" s="41" t="s">
        <v>65</v>
      </c>
      <c r="M1" s="41" t="s">
        <v>66</v>
      </c>
      <c r="N1" s="41" t="s">
        <v>64</v>
      </c>
      <c r="O1" s="41"/>
    </row>
    <row r="2">
      <c r="A2" s="48" t="s">
        <v>70</v>
      </c>
      <c r="B2" s="48" t="s">
        <v>78</v>
      </c>
      <c r="D2" s="50"/>
      <c r="E2" s="52"/>
      <c r="F2" s="53"/>
      <c r="G2" s="55"/>
      <c r="H2" s="5"/>
      <c r="I2" s="48" t="s">
        <v>70</v>
      </c>
      <c r="J2" s="48" t="s">
        <v>78</v>
      </c>
      <c r="K2" s="19" t="s">
        <v>109</v>
      </c>
      <c r="L2" s="19" t="s">
        <v>111</v>
      </c>
      <c r="M2" s="19" t="s">
        <v>112</v>
      </c>
      <c r="N2" s="19" t="s">
        <v>115</v>
      </c>
    </row>
    <row r="3">
      <c r="A3" s="48" t="s">
        <v>118</v>
      </c>
      <c r="B3" s="48" t="s">
        <v>119</v>
      </c>
      <c r="D3" s="50"/>
      <c r="E3" s="17"/>
      <c r="F3" s="53"/>
      <c r="G3" s="55"/>
      <c r="H3" s="5"/>
      <c r="I3" s="48" t="s">
        <v>118</v>
      </c>
      <c r="J3" s="48" t="s">
        <v>119</v>
      </c>
      <c r="K3" s="19" t="s">
        <v>109</v>
      </c>
      <c r="L3" s="19" t="s">
        <v>111</v>
      </c>
      <c r="M3" s="19" t="s">
        <v>112</v>
      </c>
      <c r="N3" s="19" t="s">
        <v>115</v>
      </c>
    </row>
    <row r="4">
      <c r="A4" s="48" t="s">
        <v>124</v>
      </c>
      <c r="B4" s="48" t="s">
        <v>125</v>
      </c>
      <c r="D4" s="50"/>
      <c r="E4" s="17"/>
      <c r="F4" s="53"/>
      <c r="G4" s="55"/>
      <c r="H4" s="5"/>
      <c r="I4" s="48" t="s">
        <v>124</v>
      </c>
      <c r="J4" s="48" t="s">
        <v>125</v>
      </c>
      <c r="K4" s="19" t="s">
        <v>128</v>
      </c>
      <c r="L4" s="19" t="s">
        <v>129</v>
      </c>
      <c r="M4" s="19" t="s">
        <v>130</v>
      </c>
      <c r="N4" s="19" t="s">
        <v>131</v>
      </c>
    </row>
    <row r="5">
      <c r="A5" s="48" t="s">
        <v>132</v>
      </c>
      <c r="B5" s="48" t="s">
        <v>134</v>
      </c>
      <c r="D5" s="50"/>
      <c r="E5" s="17"/>
      <c r="F5" s="53"/>
      <c r="G5" s="55"/>
      <c r="H5" s="5"/>
      <c r="I5" s="48" t="s">
        <v>132</v>
      </c>
      <c r="J5" s="48" t="s">
        <v>134</v>
      </c>
      <c r="K5" s="19" t="s">
        <v>139</v>
      </c>
      <c r="L5" s="19" t="s">
        <v>129</v>
      </c>
      <c r="M5" s="19" t="s">
        <v>142</v>
      </c>
      <c r="N5" s="19" t="s">
        <v>143</v>
      </c>
    </row>
    <row r="6">
      <c r="A6" s="48" t="s">
        <v>145</v>
      </c>
      <c r="B6" s="48" t="s">
        <v>146</v>
      </c>
      <c r="D6" s="50"/>
      <c r="E6" s="52"/>
      <c r="F6" s="53"/>
      <c r="G6" s="55"/>
      <c r="H6" s="5"/>
      <c r="I6" s="48" t="s">
        <v>145</v>
      </c>
      <c r="J6" s="48" t="s">
        <v>146</v>
      </c>
      <c r="K6" s="19" t="s">
        <v>150</v>
      </c>
      <c r="L6" s="19" t="s">
        <v>111</v>
      </c>
      <c r="M6" s="19" t="s">
        <v>152</v>
      </c>
      <c r="N6" s="19" t="s">
        <v>153</v>
      </c>
    </row>
    <row r="7">
      <c r="A7" s="48" t="s">
        <v>154</v>
      </c>
      <c r="B7" s="48" t="s">
        <v>108</v>
      </c>
      <c r="D7" s="50"/>
      <c r="E7" s="52"/>
      <c r="F7" s="53"/>
      <c r="G7" s="55"/>
      <c r="H7" s="5"/>
      <c r="I7" s="48" t="s">
        <v>154</v>
      </c>
      <c r="J7" s="48" t="s">
        <v>108</v>
      </c>
      <c r="K7" s="19" t="s">
        <v>158</v>
      </c>
      <c r="L7" s="19" t="s">
        <v>111</v>
      </c>
      <c r="M7" s="19" t="s">
        <v>159</v>
      </c>
      <c r="N7" s="19" t="s">
        <v>160</v>
      </c>
    </row>
    <row r="8">
      <c r="A8" s="48" t="s">
        <v>161</v>
      </c>
      <c r="B8" s="48" t="s">
        <v>163</v>
      </c>
      <c r="D8" s="50"/>
      <c r="E8" s="18"/>
      <c r="F8" s="53"/>
      <c r="G8" s="55"/>
      <c r="H8" s="5"/>
      <c r="I8" s="48" t="s">
        <v>161</v>
      </c>
      <c r="J8" s="48" t="s">
        <v>163</v>
      </c>
      <c r="K8" s="19" t="s">
        <v>169</v>
      </c>
      <c r="L8" s="19" t="s">
        <v>111</v>
      </c>
      <c r="M8" s="19" t="s">
        <v>170</v>
      </c>
      <c r="N8" s="19" t="s">
        <v>172</v>
      </c>
    </row>
    <row r="9">
      <c r="A9" s="48" t="s">
        <v>173</v>
      </c>
      <c r="B9" s="48" t="s">
        <v>178</v>
      </c>
      <c r="D9" s="50"/>
      <c r="E9" s="52"/>
      <c r="F9" s="53"/>
      <c r="G9" s="55"/>
      <c r="H9" s="5"/>
      <c r="I9" s="48" t="s">
        <v>173</v>
      </c>
      <c r="J9" s="48" t="s">
        <v>178</v>
      </c>
      <c r="K9" s="19" t="s">
        <v>182</v>
      </c>
      <c r="L9" s="19" t="s">
        <v>111</v>
      </c>
      <c r="M9" s="19" t="s">
        <v>185</v>
      </c>
      <c r="N9" s="19" t="s">
        <v>186</v>
      </c>
    </row>
    <row r="10">
      <c r="A10" s="48" t="s">
        <v>187</v>
      </c>
      <c r="B10" s="48" t="s">
        <v>188</v>
      </c>
      <c r="D10" s="50"/>
      <c r="E10" s="52"/>
      <c r="F10" s="53"/>
      <c r="G10" s="55"/>
      <c r="H10" s="5"/>
      <c r="I10" s="48" t="s">
        <v>187</v>
      </c>
      <c r="J10" s="48" t="s">
        <v>188</v>
      </c>
      <c r="K10" s="19" t="s">
        <v>194</v>
      </c>
      <c r="L10" s="19" t="s">
        <v>129</v>
      </c>
      <c r="M10" s="19" t="s">
        <v>195</v>
      </c>
      <c r="N10" s="19" t="s">
        <v>196</v>
      </c>
    </row>
    <row r="11">
      <c r="A11" s="48" t="s">
        <v>197</v>
      </c>
      <c r="B11" s="48" t="s">
        <v>199</v>
      </c>
      <c r="D11" s="50"/>
      <c r="E11" s="52"/>
      <c r="F11" s="53"/>
      <c r="G11" s="55"/>
      <c r="H11" s="5"/>
      <c r="I11" s="48" t="s">
        <v>197</v>
      </c>
      <c r="J11" s="48" t="s">
        <v>199</v>
      </c>
      <c r="K11" s="19" t="s">
        <v>204</v>
      </c>
      <c r="L11" s="19" t="s">
        <v>129</v>
      </c>
      <c r="M11" s="19" t="s">
        <v>206</v>
      </c>
      <c r="N11" s="19" t="s">
        <v>209</v>
      </c>
    </row>
    <row r="12">
      <c r="A12" s="48" t="s">
        <v>211</v>
      </c>
      <c r="B12" s="48" t="s">
        <v>212</v>
      </c>
      <c r="D12" s="50"/>
      <c r="E12" s="18"/>
      <c r="F12" s="53"/>
      <c r="G12" s="55"/>
      <c r="H12" s="5"/>
      <c r="I12" s="48" t="s">
        <v>211</v>
      </c>
      <c r="J12" s="48" t="s">
        <v>212</v>
      </c>
      <c r="K12" s="19" t="s">
        <v>218</v>
      </c>
      <c r="L12" s="19" t="s">
        <v>111</v>
      </c>
      <c r="M12" s="19" t="s">
        <v>220</v>
      </c>
      <c r="N12" s="19" t="s">
        <v>221</v>
      </c>
    </row>
    <row r="13">
      <c r="A13" s="48" t="s">
        <v>222</v>
      </c>
      <c r="B13" s="48" t="s">
        <v>223</v>
      </c>
      <c r="D13" s="50"/>
      <c r="E13" s="52"/>
      <c r="F13" s="53"/>
      <c r="G13" s="55"/>
      <c r="H13" s="5"/>
      <c r="I13" s="48" t="s">
        <v>222</v>
      </c>
      <c r="J13" s="48" t="s">
        <v>223</v>
      </c>
      <c r="K13" s="19" t="s">
        <v>228</v>
      </c>
      <c r="L13" s="19" t="s">
        <v>129</v>
      </c>
      <c r="M13" s="19" t="s">
        <v>229</v>
      </c>
      <c r="N13" s="19" t="s">
        <v>230</v>
      </c>
    </row>
    <row r="14">
      <c r="A14" s="48" t="s">
        <v>233</v>
      </c>
      <c r="B14" s="48" t="s">
        <v>234</v>
      </c>
      <c r="D14" s="50"/>
      <c r="E14" s="18"/>
      <c r="F14" s="53"/>
      <c r="G14" s="55"/>
      <c r="H14" s="5"/>
      <c r="I14" s="48" t="s">
        <v>233</v>
      </c>
      <c r="J14" s="48" t="s">
        <v>234</v>
      </c>
      <c r="K14" s="19" t="s">
        <v>237</v>
      </c>
      <c r="L14" s="19" t="s">
        <v>111</v>
      </c>
      <c r="M14" s="19" t="s">
        <v>238</v>
      </c>
      <c r="N14" s="19" t="s">
        <v>240</v>
      </c>
    </row>
    <row r="15">
      <c r="A15" s="48" t="s">
        <v>241</v>
      </c>
      <c r="B15" s="48" t="s">
        <v>243</v>
      </c>
      <c r="D15" s="50"/>
      <c r="E15" s="17"/>
      <c r="F15" s="53"/>
      <c r="G15" s="55"/>
      <c r="H15" s="5"/>
      <c r="I15" s="48" t="s">
        <v>241</v>
      </c>
      <c r="J15" s="48" t="s">
        <v>243</v>
      </c>
      <c r="K15" s="19" t="s">
        <v>249</v>
      </c>
      <c r="L15" s="19" t="s">
        <v>129</v>
      </c>
      <c r="M15" s="19" t="s">
        <v>250</v>
      </c>
      <c r="N15" s="19" t="s">
        <v>251</v>
      </c>
    </row>
    <row r="16">
      <c r="A16" s="48" t="s">
        <v>252</v>
      </c>
      <c r="B16" s="48" t="s">
        <v>254</v>
      </c>
      <c r="D16" s="50"/>
      <c r="E16" s="52"/>
      <c r="F16" s="53"/>
      <c r="G16" s="55"/>
      <c r="H16" s="5"/>
      <c r="I16" s="48" t="s">
        <v>252</v>
      </c>
      <c r="J16" s="48" t="s">
        <v>254</v>
      </c>
      <c r="K16" s="19" t="s">
        <v>258</v>
      </c>
      <c r="L16" s="19" t="s">
        <v>111</v>
      </c>
      <c r="M16" s="19" t="s">
        <v>259</v>
      </c>
      <c r="N16" s="19" t="s">
        <v>260</v>
      </c>
    </row>
    <row r="17">
      <c r="A17" s="48" t="s">
        <v>262</v>
      </c>
      <c r="B17" s="48" t="s">
        <v>263</v>
      </c>
      <c r="D17" s="50"/>
      <c r="E17" s="52"/>
      <c r="F17" s="53"/>
      <c r="G17" s="55"/>
      <c r="H17" s="5"/>
      <c r="I17" s="48" t="s">
        <v>262</v>
      </c>
      <c r="J17" s="48" t="s">
        <v>263</v>
      </c>
      <c r="K17" s="19" t="s">
        <v>267</v>
      </c>
      <c r="L17" s="19" t="s">
        <v>111</v>
      </c>
      <c r="M17" s="19" t="s">
        <v>269</v>
      </c>
      <c r="N17" s="19" t="s">
        <v>271</v>
      </c>
    </row>
    <row r="18">
      <c r="A18" s="48" t="s">
        <v>273</v>
      </c>
      <c r="B18" s="48" t="s">
        <v>60</v>
      </c>
      <c r="D18" s="50"/>
      <c r="E18" s="18"/>
      <c r="F18" s="53"/>
      <c r="G18" s="55"/>
      <c r="H18" s="5"/>
      <c r="I18" s="48" t="s">
        <v>273</v>
      </c>
      <c r="J18" s="48" t="s">
        <v>60</v>
      </c>
      <c r="K18" s="19" t="s">
        <v>277</v>
      </c>
      <c r="L18" s="19" t="s">
        <v>111</v>
      </c>
      <c r="M18" s="19" t="s">
        <v>279</v>
      </c>
      <c r="N18" s="19" t="s">
        <v>281</v>
      </c>
    </row>
    <row r="19">
      <c r="A19" s="48" t="s">
        <v>282</v>
      </c>
      <c r="B19" s="48" t="s">
        <v>284</v>
      </c>
      <c r="D19" s="50"/>
      <c r="E19" s="17"/>
      <c r="F19" s="53"/>
      <c r="G19" s="55"/>
      <c r="H19" s="5"/>
      <c r="I19" s="48" t="s">
        <v>282</v>
      </c>
      <c r="J19" s="48" t="s">
        <v>284</v>
      </c>
      <c r="K19" s="19" t="s">
        <v>289</v>
      </c>
      <c r="L19" s="19" t="s">
        <v>129</v>
      </c>
      <c r="M19" s="19" t="s">
        <v>291</v>
      </c>
      <c r="N19" s="19" t="s">
        <v>292</v>
      </c>
    </row>
    <row r="20">
      <c r="A20" s="48" t="s">
        <v>293</v>
      </c>
      <c r="B20" s="48" t="s">
        <v>295</v>
      </c>
      <c r="D20" s="50"/>
      <c r="E20" s="17"/>
      <c r="F20" s="53"/>
      <c r="G20" s="55"/>
      <c r="H20" s="5"/>
      <c r="I20" s="48" t="s">
        <v>293</v>
      </c>
      <c r="J20" s="48" t="s">
        <v>295</v>
      </c>
      <c r="K20" s="19" t="s">
        <v>109</v>
      </c>
      <c r="L20" s="19" t="s">
        <v>111</v>
      </c>
      <c r="M20" s="19" t="s">
        <v>112</v>
      </c>
      <c r="N20" s="19" t="s">
        <v>115</v>
      </c>
    </row>
    <row r="21">
      <c r="A21" s="48" t="s">
        <v>306</v>
      </c>
      <c r="B21" s="48" t="s">
        <v>307</v>
      </c>
      <c r="D21" s="50"/>
      <c r="E21" s="18"/>
      <c r="F21" s="53"/>
      <c r="G21" s="55"/>
      <c r="H21" s="5"/>
      <c r="I21" s="48" t="s">
        <v>306</v>
      </c>
      <c r="J21" s="48" t="s">
        <v>307</v>
      </c>
      <c r="K21" s="19" t="s">
        <v>289</v>
      </c>
      <c r="L21" s="19" t="s">
        <v>129</v>
      </c>
      <c r="M21" s="19" t="s">
        <v>291</v>
      </c>
      <c r="N21" s="19" t="s">
        <v>292</v>
      </c>
    </row>
    <row r="22">
      <c r="A22" s="48" t="s">
        <v>314</v>
      </c>
      <c r="B22" s="48" t="s">
        <v>316</v>
      </c>
      <c r="D22" s="50"/>
      <c r="E22" s="17"/>
      <c r="F22" s="53"/>
      <c r="G22" s="55"/>
      <c r="H22" s="5"/>
      <c r="I22" s="48" t="s">
        <v>314</v>
      </c>
      <c r="J22" s="48" t="s">
        <v>316</v>
      </c>
      <c r="K22" s="19" t="s">
        <v>318</v>
      </c>
      <c r="L22" s="19" t="s">
        <v>129</v>
      </c>
      <c r="M22" s="19" t="s">
        <v>320</v>
      </c>
      <c r="N22" s="19" t="s">
        <v>322</v>
      </c>
    </row>
    <row r="23">
      <c r="A23" s="48" t="s">
        <v>323</v>
      </c>
      <c r="B23" s="48" t="s">
        <v>324</v>
      </c>
      <c r="D23" s="50"/>
      <c r="E23" s="18"/>
      <c r="F23" s="53"/>
      <c r="G23" s="55"/>
      <c r="H23" s="5"/>
      <c r="I23" s="48" t="s">
        <v>323</v>
      </c>
      <c r="J23" s="48" t="s">
        <v>324</v>
      </c>
      <c r="K23" s="19" t="s">
        <v>182</v>
      </c>
      <c r="L23" s="19" t="s">
        <v>111</v>
      </c>
      <c r="M23" s="19" t="s">
        <v>185</v>
      </c>
      <c r="N23" s="19" t="s">
        <v>186</v>
      </c>
    </row>
    <row r="24">
      <c r="A24" s="48" t="s">
        <v>330</v>
      </c>
      <c r="B24" s="48" t="s">
        <v>200</v>
      </c>
      <c r="D24" s="50"/>
      <c r="E24" s="17"/>
      <c r="F24" s="53"/>
      <c r="G24" s="55"/>
      <c r="H24" s="5"/>
      <c r="I24" s="48" t="s">
        <v>330</v>
      </c>
      <c r="J24" s="48" t="s">
        <v>200</v>
      </c>
      <c r="K24" s="19" t="s">
        <v>333</v>
      </c>
      <c r="L24" s="19" t="s">
        <v>111</v>
      </c>
      <c r="M24" s="19" t="s">
        <v>334</v>
      </c>
      <c r="N24" s="19" t="s">
        <v>335</v>
      </c>
    </row>
    <row r="25">
      <c r="A25" s="48" t="s">
        <v>336</v>
      </c>
      <c r="B25" s="48" t="s">
        <v>337</v>
      </c>
      <c r="D25" s="50"/>
      <c r="E25" s="52"/>
      <c r="F25" s="53"/>
      <c r="G25" s="55"/>
      <c r="H25" s="5"/>
      <c r="I25" s="48" t="s">
        <v>336</v>
      </c>
      <c r="J25" s="48" t="s">
        <v>337</v>
      </c>
      <c r="K25" s="19" t="s">
        <v>150</v>
      </c>
      <c r="L25" s="19" t="s">
        <v>111</v>
      </c>
      <c r="M25" s="19" t="s">
        <v>152</v>
      </c>
      <c r="N25" s="19" t="s">
        <v>153</v>
      </c>
    </row>
    <row r="26">
      <c r="A26" s="48" t="s">
        <v>343</v>
      </c>
      <c r="B26" s="48" t="s">
        <v>339</v>
      </c>
      <c r="D26" s="50"/>
      <c r="E26" s="52"/>
      <c r="F26" s="53"/>
      <c r="G26" s="55"/>
      <c r="H26" s="5"/>
      <c r="I26" s="48" t="s">
        <v>343</v>
      </c>
      <c r="J26" s="48" t="s">
        <v>339</v>
      </c>
      <c r="K26" s="19" t="s">
        <v>204</v>
      </c>
      <c r="L26" s="19" t="s">
        <v>129</v>
      </c>
      <c r="M26" s="19" t="s">
        <v>206</v>
      </c>
      <c r="N26" s="19" t="s">
        <v>209</v>
      </c>
    </row>
    <row r="27">
      <c r="A27" s="48" t="s">
        <v>349</v>
      </c>
      <c r="B27" s="48" t="s">
        <v>350</v>
      </c>
      <c r="D27" s="50"/>
      <c r="E27" s="17"/>
      <c r="F27" s="53"/>
      <c r="G27" s="55"/>
      <c r="H27" s="5"/>
      <c r="I27" s="48" t="s">
        <v>349</v>
      </c>
      <c r="J27" s="48" t="s">
        <v>350</v>
      </c>
      <c r="K27" s="19" t="s">
        <v>182</v>
      </c>
      <c r="L27" s="19" t="s">
        <v>111</v>
      </c>
      <c r="M27" s="19" t="s">
        <v>185</v>
      </c>
      <c r="N27" s="19" t="s">
        <v>186</v>
      </c>
    </row>
    <row r="28">
      <c r="A28" s="48" t="s">
        <v>357</v>
      </c>
      <c r="B28" s="48" t="s">
        <v>138</v>
      </c>
      <c r="D28" s="50"/>
      <c r="E28" s="18"/>
      <c r="F28" s="53"/>
      <c r="G28" s="55"/>
      <c r="H28" s="5"/>
      <c r="I28" s="48" t="s">
        <v>357</v>
      </c>
      <c r="J28" s="48" t="s">
        <v>138</v>
      </c>
      <c r="K28" s="19" t="s">
        <v>362</v>
      </c>
      <c r="L28" s="19" t="s">
        <v>111</v>
      </c>
      <c r="M28" s="19" t="s">
        <v>364</v>
      </c>
      <c r="N28" s="19" t="s">
        <v>365</v>
      </c>
    </row>
    <row r="29">
      <c r="A29" s="48" t="s">
        <v>366</v>
      </c>
      <c r="B29" s="48" t="s">
        <v>367</v>
      </c>
      <c r="D29" s="50"/>
      <c r="E29" s="18"/>
      <c r="F29" s="53"/>
      <c r="G29" s="55"/>
      <c r="H29" s="5"/>
      <c r="I29" s="48" t="s">
        <v>366</v>
      </c>
      <c r="J29" s="48" t="s">
        <v>367</v>
      </c>
      <c r="K29" s="19" t="s">
        <v>369</v>
      </c>
      <c r="L29" s="19" t="s">
        <v>129</v>
      </c>
      <c r="M29" s="19" t="s">
        <v>371</v>
      </c>
      <c r="N29" s="19" t="s">
        <v>372</v>
      </c>
    </row>
    <row r="30">
      <c r="A30" s="48" t="s">
        <v>373</v>
      </c>
      <c r="B30" s="48" t="s">
        <v>375</v>
      </c>
      <c r="D30" s="50"/>
      <c r="E30" s="18"/>
      <c r="F30" s="53"/>
      <c r="G30" s="55"/>
      <c r="H30" s="5"/>
      <c r="I30" s="48" t="s">
        <v>373</v>
      </c>
      <c r="J30" s="48" t="s">
        <v>375</v>
      </c>
      <c r="K30" s="19" t="s">
        <v>380</v>
      </c>
      <c r="L30" s="19" t="s">
        <v>111</v>
      </c>
      <c r="M30" s="19" t="s">
        <v>381</v>
      </c>
      <c r="N30" s="19" t="s">
        <v>382</v>
      </c>
    </row>
    <row r="31">
      <c r="A31" s="48" t="s">
        <v>383</v>
      </c>
      <c r="B31" s="48" t="s">
        <v>385</v>
      </c>
      <c r="D31" s="50"/>
      <c r="E31" s="17"/>
      <c r="F31" s="53"/>
      <c r="G31" s="92"/>
      <c r="H31" s="5"/>
      <c r="I31" s="48" t="s">
        <v>383</v>
      </c>
      <c r="J31" s="48" t="s">
        <v>385</v>
      </c>
      <c r="K31" s="19" t="s">
        <v>391</v>
      </c>
      <c r="L31" s="19" t="s">
        <v>129</v>
      </c>
      <c r="M31" s="19" t="s">
        <v>392</v>
      </c>
      <c r="N31" s="19" t="s">
        <v>393</v>
      </c>
    </row>
    <row r="32">
      <c r="A32" s="48" t="s">
        <v>395</v>
      </c>
      <c r="B32" s="48" t="s">
        <v>396</v>
      </c>
      <c r="D32" s="50"/>
      <c r="E32" s="17"/>
      <c r="F32" s="53" t="s">
        <v>397</v>
      </c>
      <c r="G32" s="55"/>
      <c r="H32" s="5"/>
      <c r="I32" s="48" t="s">
        <v>395</v>
      </c>
      <c r="J32" s="48" t="s">
        <v>396</v>
      </c>
      <c r="K32" s="19" t="s">
        <v>182</v>
      </c>
      <c r="L32" s="19" t="s">
        <v>111</v>
      </c>
      <c r="M32" s="19" t="s">
        <v>185</v>
      </c>
      <c r="N32" s="19" t="s">
        <v>186</v>
      </c>
    </row>
    <row r="33">
      <c r="A33" s="48" t="s">
        <v>400</v>
      </c>
      <c r="B33" s="48" t="s">
        <v>126</v>
      </c>
      <c r="D33" s="50"/>
      <c r="E33" s="17"/>
      <c r="F33" s="53"/>
      <c r="G33" s="55"/>
      <c r="H33" s="5"/>
      <c r="I33" s="48" t="s">
        <v>400</v>
      </c>
      <c r="J33" s="48" t="s">
        <v>126</v>
      </c>
      <c r="K33" s="19" t="s">
        <v>391</v>
      </c>
      <c r="L33" s="19" t="s">
        <v>129</v>
      </c>
      <c r="M33" s="19" t="s">
        <v>392</v>
      </c>
      <c r="N33" s="19" t="s">
        <v>393</v>
      </c>
    </row>
    <row r="34">
      <c r="A34" s="48" t="s">
        <v>405</v>
      </c>
      <c r="B34" s="48" t="s">
        <v>406</v>
      </c>
      <c r="D34" s="50"/>
      <c r="E34" s="18"/>
      <c r="F34" s="53"/>
      <c r="G34" s="55"/>
      <c r="H34" s="5"/>
      <c r="I34" s="48" t="s">
        <v>405</v>
      </c>
      <c r="J34" s="48" t="s">
        <v>406</v>
      </c>
      <c r="K34" s="19" t="s">
        <v>409</v>
      </c>
      <c r="L34" s="19" t="s">
        <v>129</v>
      </c>
      <c r="M34" s="19" t="s">
        <v>411</v>
      </c>
      <c r="N34" s="19" t="s">
        <v>413</v>
      </c>
    </row>
    <row r="35">
      <c r="A35" s="48" t="s">
        <v>414</v>
      </c>
      <c r="B35" s="48" t="s">
        <v>416</v>
      </c>
      <c r="D35" s="50"/>
      <c r="E35" s="17"/>
      <c r="F35" s="53"/>
      <c r="G35" s="55"/>
      <c r="H35" s="5"/>
      <c r="I35" s="48" t="s">
        <v>414</v>
      </c>
      <c r="J35" s="48" t="s">
        <v>416</v>
      </c>
      <c r="K35" s="19" t="s">
        <v>204</v>
      </c>
      <c r="L35" s="19" t="s">
        <v>129</v>
      </c>
      <c r="M35" s="19" t="s">
        <v>206</v>
      </c>
      <c r="N35" s="19" t="s">
        <v>209</v>
      </c>
    </row>
    <row r="36">
      <c r="A36" s="48" t="s">
        <v>421</v>
      </c>
      <c r="B36" s="48" t="s">
        <v>423</v>
      </c>
      <c r="D36" s="50"/>
      <c r="E36" s="18"/>
      <c r="F36" s="53"/>
      <c r="G36" s="55"/>
      <c r="H36" s="5"/>
      <c r="I36" s="48" t="s">
        <v>421</v>
      </c>
      <c r="J36" s="48" t="s">
        <v>423</v>
      </c>
      <c r="K36" s="19" t="s">
        <v>380</v>
      </c>
      <c r="L36" s="19" t="s">
        <v>111</v>
      </c>
      <c r="M36" s="19" t="s">
        <v>381</v>
      </c>
      <c r="N36" s="19" t="s">
        <v>382</v>
      </c>
    </row>
    <row r="37">
      <c r="A37" s="48" t="s">
        <v>429</v>
      </c>
      <c r="B37" s="48" t="s">
        <v>361</v>
      </c>
      <c r="D37" s="50"/>
      <c r="E37" s="18"/>
      <c r="F37" s="53"/>
      <c r="G37" s="55"/>
      <c r="H37" s="5"/>
      <c r="I37" s="48" t="s">
        <v>429</v>
      </c>
      <c r="J37" s="48" t="s">
        <v>361</v>
      </c>
      <c r="K37" s="19" t="s">
        <v>289</v>
      </c>
      <c r="L37" s="19" t="s">
        <v>129</v>
      </c>
      <c r="M37" s="19" t="s">
        <v>291</v>
      </c>
      <c r="N37" s="19" t="s">
        <v>292</v>
      </c>
    </row>
    <row r="38">
      <c r="A38" s="48" t="s">
        <v>433</v>
      </c>
      <c r="B38" s="48" t="s">
        <v>44</v>
      </c>
      <c r="D38" s="50"/>
      <c r="E38" s="18"/>
      <c r="F38" s="53"/>
      <c r="G38" s="55"/>
      <c r="H38" s="5"/>
      <c r="I38" s="48" t="s">
        <v>433</v>
      </c>
      <c r="J38" s="48" t="s">
        <v>44</v>
      </c>
      <c r="K38" s="19" t="s">
        <v>409</v>
      </c>
      <c r="L38" s="19" t="s">
        <v>129</v>
      </c>
      <c r="M38" s="19" t="s">
        <v>411</v>
      </c>
      <c r="N38" s="19" t="s">
        <v>413</v>
      </c>
    </row>
    <row r="39">
      <c r="A39" s="48" t="s">
        <v>436</v>
      </c>
      <c r="B39" s="48" t="s">
        <v>437</v>
      </c>
      <c r="D39" s="50"/>
      <c r="E39" s="18"/>
      <c r="F39" s="53"/>
      <c r="G39" s="55"/>
      <c r="H39" s="5"/>
      <c r="I39" s="48" t="s">
        <v>436</v>
      </c>
      <c r="J39" s="48" t="s">
        <v>437</v>
      </c>
      <c r="K39" s="19" t="s">
        <v>249</v>
      </c>
      <c r="L39" s="19" t="s">
        <v>129</v>
      </c>
      <c r="M39" s="19" t="s">
        <v>250</v>
      </c>
      <c r="N39" s="19" t="s">
        <v>251</v>
      </c>
    </row>
    <row r="40">
      <c r="A40" s="48" t="s">
        <v>438</v>
      </c>
      <c r="B40" s="48" t="s">
        <v>71</v>
      </c>
      <c r="D40" s="50"/>
      <c r="E40" s="18"/>
      <c r="F40" s="53"/>
      <c r="G40" s="55"/>
      <c r="H40" s="5"/>
      <c r="I40" s="48" t="s">
        <v>438</v>
      </c>
      <c r="J40" s="48" t="s">
        <v>71</v>
      </c>
      <c r="K40" s="19" t="s">
        <v>228</v>
      </c>
      <c r="L40" s="19" t="s">
        <v>129</v>
      </c>
      <c r="M40" s="19" t="s">
        <v>229</v>
      </c>
      <c r="N40" s="19" t="s">
        <v>230</v>
      </c>
    </row>
    <row r="41">
      <c r="A41" s="48" t="s">
        <v>439</v>
      </c>
      <c r="B41" s="48" t="s">
        <v>440</v>
      </c>
      <c r="D41" s="50"/>
      <c r="E41" s="18"/>
      <c r="F41" s="53"/>
      <c r="G41" s="55"/>
      <c r="H41" s="5"/>
      <c r="I41" s="48" t="s">
        <v>439</v>
      </c>
      <c r="J41" s="48" t="s">
        <v>440</v>
      </c>
      <c r="K41" s="19" t="s">
        <v>289</v>
      </c>
      <c r="L41" s="19" t="s">
        <v>129</v>
      </c>
      <c r="M41" s="19" t="s">
        <v>291</v>
      </c>
      <c r="N41" s="19" t="s">
        <v>292</v>
      </c>
    </row>
    <row r="42">
      <c r="A42" s="48" t="s">
        <v>441</v>
      </c>
      <c r="B42" s="48" t="s">
        <v>442</v>
      </c>
      <c r="D42" s="50"/>
      <c r="E42" s="17"/>
      <c r="F42" s="53" t="s">
        <v>397</v>
      </c>
      <c r="G42" s="55"/>
      <c r="H42" s="5"/>
      <c r="I42" s="48" t="s">
        <v>441</v>
      </c>
      <c r="J42" s="48" t="s">
        <v>442</v>
      </c>
      <c r="K42" s="19" t="s">
        <v>443</v>
      </c>
      <c r="L42" s="19" t="s">
        <v>129</v>
      </c>
      <c r="M42" s="19" t="s">
        <v>444</v>
      </c>
      <c r="N42" s="19" t="s">
        <v>445</v>
      </c>
    </row>
    <row r="43">
      <c r="A43" s="48" t="s">
        <v>446</v>
      </c>
      <c r="B43" s="48" t="s">
        <v>447</v>
      </c>
      <c r="D43" s="50"/>
      <c r="E43" s="18"/>
      <c r="F43" s="53"/>
      <c r="G43" s="55"/>
      <c r="H43" s="5"/>
      <c r="I43" s="48" t="s">
        <v>446</v>
      </c>
      <c r="J43" s="48" t="s">
        <v>447</v>
      </c>
      <c r="K43" s="19" t="s">
        <v>448</v>
      </c>
      <c r="L43" s="19" t="s">
        <v>129</v>
      </c>
      <c r="M43" s="19" t="s">
        <v>449</v>
      </c>
      <c r="N43" s="19" t="s">
        <v>450</v>
      </c>
    </row>
    <row r="44">
      <c r="A44" s="48" t="s">
        <v>451</v>
      </c>
      <c r="B44" s="48" t="s">
        <v>452</v>
      </c>
      <c r="D44" s="50"/>
      <c r="E44" s="52"/>
      <c r="F44" s="53"/>
      <c r="G44" s="55"/>
      <c r="H44" s="5"/>
      <c r="I44" s="48" t="s">
        <v>451</v>
      </c>
      <c r="J44" s="48" t="s">
        <v>452</v>
      </c>
      <c r="K44" s="19" t="s">
        <v>453</v>
      </c>
      <c r="L44" s="19" t="s">
        <v>129</v>
      </c>
      <c r="M44" s="19" t="s">
        <v>454</v>
      </c>
      <c r="N44" s="19" t="s">
        <v>455</v>
      </c>
    </row>
    <row r="45">
      <c r="A45" s="48" t="s">
        <v>456</v>
      </c>
      <c r="B45" s="48" t="s">
        <v>457</v>
      </c>
      <c r="D45" s="50"/>
      <c r="E45" s="52"/>
      <c r="F45" s="53"/>
      <c r="G45" s="55"/>
      <c r="H45" s="5"/>
      <c r="I45" s="48" t="s">
        <v>456</v>
      </c>
      <c r="J45" s="48" t="s">
        <v>457</v>
      </c>
      <c r="K45" s="19" t="s">
        <v>139</v>
      </c>
      <c r="L45" s="19" t="s">
        <v>129</v>
      </c>
      <c r="M45" s="19" t="s">
        <v>142</v>
      </c>
      <c r="N45" s="19" t="s">
        <v>143</v>
      </c>
    </row>
    <row r="46">
      <c r="A46" s="48" t="s">
        <v>458</v>
      </c>
      <c r="B46" s="48" t="s">
        <v>459</v>
      </c>
      <c r="D46" s="50"/>
      <c r="E46" s="18"/>
      <c r="F46" s="53"/>
      <c r="G46" s="55"/>
      <c r="H46" s="5"/>
      <c r="I46" s="48" t="s">
        <v>458</v>
      </c>
      <c r="J46" s="97" t="s">
        <v>459</v>
      </c>
      <c r="K46" s="19" t="s">
        <v>461</v>
      </c>
      <c r="L46" s="19" t="s">
        <v>111</v>
      </c>
      <c r="M46" s="19" t="s">
        <v>463</v>
      </c>
      <c r="N46" s="19" t="s">
        <v>464</v>
      </c>
    </row>
    <row r="47">
      <c r="A47" s="48" t="s">
        <v>465</v>
      </c>
      <c r="B47" s="48" t="s">
        <v>466</v>
      </c>
      <c r="D47" s="50"/>
      <c r="E47" s="18"/>
      <c r="F47" s="53"/>
      <c r="G47" s="55"/>
      <c r="H47" s="5"/>
      <c r="I47" s="48" t="s">
        <v>465</v>
      </c>
      <c r="J47" s="48" t="s">
        <v>466</v>
      </c>
      <c r="K47" s="19" t="s">
        <v>409</v>
      </c>
      <c r="L47" s="19" t="s">
        <v>129</v>
      </c>
      <c r="M47" s="19" t="s">
        <v>411</v>
      </c>
      <c r="N47" s="19" t="s">
        <v>413</v>
      </c>
    </row>
    <row r="48">
      <c r="A48" s="48" t="s">
        <v>469</v>
      </c>
      <c r="B48" s="48" t="s">
        <v>471</v>
      </c>
      <c r="D48" s="50"/>
      <c r="E48" s="17"/>
      <c r="F48" s="53"/>
      <c r="G48" s="55"/>
      <c r="H48" s="5"/>
      <c r="I48" s="48" t="s">
        <v>469</v>
      </c>
      <c r="J48" s="48" t="s">
        <v>471</v>
      </c>
      <c r="K48" s="19" t="s">
        <v>369</v>
      </c>
      <c r="L48" s="19" t="s">
        <v>129</v>
      </c>
      <c r="M48" s="19" t="s">
        <v>371</v>
      </c>
      <c r="N48" s="19" t="s">
        <v>372</v>
      </c>
    </row>
    <row r="49">
      <c r="A49" s="48" t="s">
        <v>479</v>
      </c>
      <c r="B49" s="48" t="s">
        <v>480</v>
      </c>
      <c r="D49" s="50"/>
      <c r="E49" s="18"/>
      <c r="F49" s="53"/>
      <c r="G49" s="55"/>
      <c r="H49" s="5"/>
      <c r="I49" s="48" t="s">
        <v>479</v>
      </c>
      <c r="J49" s="48" t="s">
        <v>480</v>
      </c>
      <c r="K49" s="19" t="s">
        <v>362</v>
      </c>
      <c r="L49" s="19" t="s">
        <v>111</v>
      </c>
      <c r="M49" s="19" t="s">
        <v>364</v>
      </c>
      <c r="N49" s="19" t="s">
        <v>365</v>
      </c>
    </row>
    <row r="50">
      <c r="A50" s="48" t="s">
        <v>486</v>
      </c>
      <c r="B50" s="48" t="s">
        <v>488</v>
      </c>
      <c r="D50" s="50"/>
      <c r="E50" s="18"/>
      <c r="F50" s="53"/>
      <c r="G50" s="55"/>
      <c r="H50" s="5"/>
      <c r="I50" s="48" t="s">
        <v>486</v>
      </c>
      <c r="J50" s="48" t="s">
        <v>488</v>
      </c>
      <c r="K50" s="19" t="s">
        <v>333</v>
      </c>
      <c r="L50" s="19" t="s">
        <v>111</v>
      </c>
      <c r="M50" s="19" t="s">
        <v>334</v>
      </c>
      <c r="N50" s="19" t="s">
        <v>335</v>
      </c>
    </row>
    <row r="51">
      <c r="A51" s="48" t="s">
        <v>494</v>
      </c>
      <c r="B51" s="48" t="s">
        <v>496</v>
      </c>
      <c r="D51" s="50"/>
      <c r="E51" s="17"/>
      <c r="F51" s="53"/>
      <c r="G51" s="55"/>
      <c r="H51" s="5"/>
      <c r="I51" s="48" t="s">
        <v>494</v>
      </c>
      <c r="J51" s="48" t="s">
        <v>496</v>
      </c>
      <c r="K51" s="19" t="s">
        <v>267</v>
      </c>
      <c r="L51" s="19" t="s">
        <v>111</v>
      </c>
      <c r="M51" s="19" t="s">
        <v>269</v>
      </c>
      <c r="N51" s="19" t="s">
        <v>271</v>
      </c>
    </row>
    <row r="52">
      <c r="A52" s="48" t="s">
        <v>503</v>
      </c>
      <c r="B52" s="48" t="s">
        <v>505</v>
      </c>
      <c r="D52" s="50"/>
      <c r="E52" s="18"/>
      <c r="F52" s="53"/>
      <c r="G52" s="55"/>
      <c r="H52" s="5"/>
      <c r="I52" s="48" t="s">
        <v>503</v>
      </c>
      <c r="J52" s="48" t="s">
        <v>505</v>
      </c>
      <c r="K52" s="19" t="s">
        <v>169</v>
      </c>
      <c r="L52" s="19" t="s">
        <v>111</v>
      </c>
      <c r="M52" s="19" t="s">
        <v>170</v>
      </c>
      <c r="N52" s="19" t="s">
        <v>172</v>
      </c>
    </row>
    <row r="53">
      <c r="A53" s="48" t="s">
        <v>510</v>
      </c>
      <c r="B53" s="48" t="s">
        <v>512</v>
      </c>
      <c r="D53" s="50"/>
      <c r="E53" s="17"/>
      <c r="F53" s="53"/>
      <c r="G53" s="55"/>
      <c r="H53" s="5"/>
      <c r="I53" s="48" t="s">
        <v>510</v>
      </c>
      <c r="J53" s="48" t="s">
        <v>512</v>
      </c>
      <c r="K53" s="19" t="s">
        <v>318</v>
      </c>
      <c r="L53" s="19" t="s">
        <v>129</v>
      </c>
      <c r="M53" s="19" t="s">
        <v>320</v>
      </c>
      <c r="N53" s="19" t="s">
        <v>322</v>
      </c>
    </row>
    <row r="54">
      <c r="A54" s="48" t="s">
        <v>519</v>
      </c>
      <c r="B54" s="48" t="s">
        <v>520</v>
      </c>
      <c r="D54" s="50"/>
      <c r="E54" s="17"/>
      <c r="F54" s="53"/>
      <c r="G54" s="55"/>
      <c r="H54" s="5"/>
      <c r="I54" s="48"/>
      <c r="J54" s="48"/>
      <c r="K54" s="19"/>
      <c r="L54" s="19"/>
      <c r="M54" s="19"/>
      <c r="N54" s="19"/>
    </row>
    <row r="55">
      <c r="A55" s="48" t="s">
        <v>523</v>
      </c>
      <c r="B55" s="48" t="s">
        <v>524</v>
      </c>
      <c r="D55" s="50"/>
      <c r="E55" s="17"/>
      <c r="F55" s="53"/>
      <c r="G55" s="55"/>
      <c r="H55" s="5"/>
      <c r="I55" s="48" t="s">
        <v>523</v>
      </c>
      <c r="J55" s="48" t="s">
        <v>524</v>
      </c>
      <c r="K55" s="19" t="s">
        <v>448</v>
      </c>
      <c r="L55" s="19" t="s">
        <v>129</v>
      </c>
      <c r="M55" s="19" t="s">
        <v>449</v>
      </c>
      <c r="N55" s="19" t="s">
        <v>450</v>
      </c>
    </row>
    <row r="56">
      <c r="A56" s="48" t="s">
        <v>528</v>
      </c>
      <c r="B56" s="48" t="s">
        <v>529</v>
      </c>
      <c r="D56" s="50"/>
      <c r="E56" s="17"/>
      <c r="F56" s="53"/>
      <c r="G56" s="55"/>
      <c r="H56" s="5"/>
      <c r="I56" s="48" t="s">
        <v>528</v>
      </c>
      <c r="J56" s="48" t="s">
        <v>529</v>
      </c>
      <c r="K56" s="19" t="s">
        <v>318</v>
      </c>
      <c r="L56" s="19" t="s">
        <v>129</v>
      </c>
      <c r="M56" s="19" t="s">
        <v>320</v>
      </c>
      <c r="N56" s="19" t="s">
        <v>322</v>
      </c>
    </row>
    <row r="57">
      <c r="A57" s="48" t="s">
        <v>536</v>
      </c>
      <c r="B57" s="48" t="s">
        <v>538</v>
      </c>
      <c r="D57" s="50"/>
      <c r="E57" s="17"/>
      <c r="F57" s="53"/>
      <c r="G57" s="55"/>
      <c r="H57" s="5"/>
      <c r="I57" s="48" t="s">
        <v>536</v>
      </c>
      <c r="J57" s="97" t="s">
        <v>538</v>
      </c>
      <c r="K57" s="19" t="s">
        <v>128</v>
      </c>
      <c r="L57" s="19" t="s">
        <v>129</v>
      </c>
      <c r="M57" s="19" t="s">
        <v>130</v>
      </c>
      <c r="N57" s="19" t="s">
        <v>131</v>
      </c>
    </row>
    <row r="58">
      <c r="A58" s="48" t="s">
        <v>542</v>
      </c>
      <c r="B58" s="48" t="s">
        <v>545</v>
      </c>
      <c r="D58" s="50"/>
      <c r="E58" s="17"/>
      <c r="F58" s="53"/>
      <c r="G58" s="55"/>
      <c r="H58" s="5"/>
      <c r="I58" s="48" t="s">
        <v>542</v>
      </c>
      <c r="J58" s="48" t="s">
        <v>545</v>
      </c>
      <c r="K58" s="19" t="s">
        <v>548</v>
      </c>
      <c r="L58" s="19" t="s">
        <v>129</v>
      </c>
      <c r="M58" s="19" t="s">
        <v>550</v>
      </c>
      <c r="N58" s="19" t="s">
        <v>552</v>
      </c>
    </row>
    <row r="59">
      <c r="A59" s="48" t="s">
        <v>555</v>
      </c>
      <c r="B59" s="48" t="s">
        <v>556</v>
      </c>
      <c r="D59" s="50"/>
      <c r="E59" s="17"/>
      <c r="F59" s="53"/>
      <c r="G59" s="55"/>
      <c r="H59" s="5"/>
      <c r="I59" s="48" t="s">
        <v>555</v>
      </c>
      <c r="J59" s="48" t="s">
        <v>556</v>
      </c>
      <c r="K59" s="19" t="s">
        <v>109</v>
      </c>
      <c r="L59" s="19" t="s">
        <v>111</v>
      </c>
      <c r="M59" s="19" t="s">
        <v>112</v>
      </c>
      <c r="N59" s="19" t="s">
        <v>115</v>
      </c>
    </row>
    <row r="60">
      <c r="A60" s="48" t="s">
        <v>562</v>
      </c>
      <c r="B60" s="48" t="s">
        <v>563</v>
      </c>
      <c r="D60" s="50"/>
      <c r="E60" s="17"/>
      <c r="F60" s="53"/>
      <c r="G60" s="55"/>
      <c r="H60" s="5"/>
      <c r="I60" s="48" t="s">
        <v>562</v>
      </c>
      <c r="J60" s="48" t="s">
        <v>563</v>
      </c>
      <c r="K60" s="19" t="s">
        <v>443</v>
      </c>
      <c r="L60" s="19" t="s">
        <v>129</v>
      </c>
      <c r="M60" s="19" t="s">
        <v>444</v>
      </c>
      <c r="N60" s="19" t="s">
        <v>445</v>
      </c>
    </row>
    <row r="61">
      <c r="A61" s="48" t="s">
        <v>566</v>
      </c>
      <c r="B61" s="48" t="s">
        <v>568</v>
      </c>
      <c r="D61" s="50"/>
      <c r="E61" s="18"/>
      <c r="F61" s="53"/>
      <c r="G61" s="55"/>
      <c r="H61" s="5"/>
      <c r="I61" s="48" t="s">
        <v>566</v>
      </c>
      <c r="J61" s="48" t="s">
        <v>568</v>
      </c>
      <c r="K61" s="19" t="s">
        <v>569</v>
      </c>
      <c r="L61" s="19" t="s">
        <v>129</v>
      </c>
      <c r="M61" s="19" t="s">
        <v>573</v>
      </c>
      <c r="N61" s="19" t="s">
        <v>575</v>
      </c>
    </row>
    <row r="62">
      <c r="A62" s="48" t="s">
        <v>576</v>
      </c>
      <c r="B62" s="48" t="s">
        <v>577</v>
      </c>
      <c r="D62" s="50"/>
      <c r="E62" s="18"/>
      <c r="F62" s="53"/>
      <c r="G62" s="55"/>
      <c r="H62" s="5"/>
      <c r="I62" s="48" t="s">
        <v>576</v>
      </c>
      <c r="J62" s="97" t="s">
        <v>577</v>
      </c>
      <c r="K62" s="19" t="s">
        <v>169</v>
      </c>
      <c r="L62" s="19" t="s">
        <v>111</v>
      </c>
      <c r="M62" s="19" t="s">
        <v>170</v>
      </c>
      <c r="N62" s="19" t="s">
        <v>172</v>
      </c>
    </row>
    <row r="63">
      <c r="A63" s="48" t="s">
        <v>583</v>
      </c>
      <c r="B63" s="48" t="s">
        <v>585</v>
      </c>
      <c r="D63" s="50"/>
      <c r="E63" s="18"/>
      <c r="F63" s="53"/>
      <c r="G63" s="55"/>
      <c r="H63" s="5"/>
      <c r="I63" s="48" t="s">
        <v>583</v>
      </c>
      <c r="J63" s="48" t="s">
        <v>585</v>
      </c>
      <c r="K63" s="19" t="s">
        <v>590</v>
      </c>
      <c r="L63" s="19" t="s">
        <v>111</v>
      </c>
      <c r="M63" s="19" t="s">
        <v>592</v>
      </c>
      <c r="N63" s="19" t="s">
        <v>593</v>
      </c>
    </row>
    <row r="64">
      <c r="A64" s="48" t="s">
        <v>594</v>
      </c>
      <c r="B64" s="48" t="s">
        <v>596</v>
      </c>
      <c r="D64" s="50"/>
      <c r="E64" s="18"/>
      <c r="F64" s="53"/>
      <c r="G64" s="55"/>
      <c r="H64" s="5"/>
      <c r="I64" s="48" t="s">
        <v>594</v>
      </c>
      <c r="J64" s="48" t="s">
        <v>596</v>
      </c>
      <c r="K64" s="19" t="s">
        <v>590</v>
      </c>
      <c r="L64" s="19" t="s">
        <v>111</v>
      </c>
      <c r="M64" s="19" t="s">
        <v>592</v>
      </c>
      <c r="N64" s="19" t="s">
        <v>593</v>
      </c>
    </row>
    <row r="65">
      <c r="A65" s="48" t="s">
        <v>603</v>
      </c>
      <c r="B65" s="48" t="s">
        <v>605</v>
      </c>
      <c r="D65" s="50"/>
      <c r="E65" s="18"/>
      <c r="F65" s="53"/>
      <c r="G65" s="55"/>
      <c r="H65" s="5"/>
      <c r="I65" s="48" t="s">
        <v>603</v>
      </c>
      <c r="J65" s="48" t="s">
        <v>605</v>
      </c>
      <c r="K65" s="19" t="s">
        <v>249</v>
      </c>
      <c r="L65" s="19" t="s">
        <v>129</v>
      </c>
      <c r="M65" s="19" t="s">
        <v>250</v>
      </c>
      <c r="N65" s="19" t="s">
        <v>251</v>
      </c>
    </row>
    <row r="66">
      <c r="A66" s="48" t="s">
        <v>609</v>
      </c>
      <c r="B66" s="48" t="s">
        <v>610</v>
      </c>
      <c r="D66" s="50"/>
      <c r="E66" s="18"/>
      <c r="F66" s="53"/>
      <c r="G66" s="55"/>
      <c r="H66" s="5"/>
      <c r="I66" s="48"/>
      <c r="J66" s="48"/>
      <c r="K66" s="19"/>
      <c r="L66" s="19"/>
      <c r="M66" s="19"/>
      <c r="N66" s="19"/>
    </row>
    <row r="67">
      <c r="A67" s="48" t="s">
        <v>613</v>
      </c>
      <c r="B67" s="48" t="s">
        <v>614</v>
      </c>
      <c r="D67" s="50"/>
      <c r="E67" s="18"/>
      <c r="F67" s="53"/>
      <c r="G67" s="55"/>
      <c r="H67" s="5"/>
      <c r="I67" s="48" t="s">
        <v>613</v>
      </c>
      <c r="J67" s="48" t="s">
        <v>614</v>
      </c>
      <c r="K67" s="19" t="s">
        <v>204</v>
      </c>
      <c r="L67" s="19" t="s">
        <v>129</v>
      </c>
      <c r="M67" s="19" t="s">
        <v>206</v>
      </c>
      <c r="N67" s="19" t="s">
        <v>209</v>
      </c>
    </row>
    <row r="68">
      <c r="A68" s="48" t="s">
        <v>618</v>
      </c>
      <c r="B68" s="48" t="s">
        <v>619</v>
      </c>
      <c r="D68" s="50"/>
      <c r="E68" s="18"/>
      <c r="F68" s="53"/>
      <c r="G68" s="92"/>
      <c r="H68" s="5"/>
      <c r="I68" s="48" t="s">
        <v>618</v>
      </c>
      <c r="J68" s="48" t="s">
        <v>619</v>
      </c>
      <c r="K68" s="19" t="s">
        <v>158</v>
      </c>
      <c r="L68" s="19" t="s">
        <v>111</v>
      </c>
      <c r="M68" s="19" t="s">
        <v>159</v>
      </c>
      <c r="N68" s="19" t="s">
        <v>160</v>
      </c>
    </row>
    <row r="69">
      <c r="A69" s="48" t="s">
        <v>622</v>
      </c>
      <c r="B69" s="48" t="s">
        <v>626</v>
      </c>
      <c r="D69" s="50"/>
      <c r="E69" s="18"/>
      <c r="F69" s="53"/>
      <c r="G69" s="55"/>
      <c r="H69" s="5"/>
      <c r="I69" s="48" t="s">
        <v>622</v>
      </c>
      <c r="J69" s="48" t="s">
        <v>626</v>
      </c>
      <c r="K69" s="19" t="s">
        <v>128</v>
      </c>
      <c r="L69" s="19" t="s">
        <v>129</v>
      </c>
      <c r="M69" s="19" t="s">
        <v>130</v>
      </c>
      <c r="N69" s="19" t="s">
        <v>131</v>
      </c>
    </row>
    <row r="70">
      <c r="A70" s="48" t="s">
        <v>630</v>
      </c>
      <c r="B70" s="48" t="s">
        <v>631</v>
      </c>
      <c r="D70" s="50"/>
      <c r="E70" s="18"/>
      <c r="F70" s="53"/>
      <c r="G70" s="55"/>
      <c r="H70" s="5"/>
      <c r="I70" s="48" t="s">
        <v>630</v>
      </c>
      <c r="J70" s="97" t="s">
        <v>631</v>
      </c>
      <c r="K70" s="19" t="s">
        <v>569</v>
      </c>
      <c r="L70" s="19" t="s">
        <v>129</v>
      </c>
      <c r="M70" s="19" t="s">
        <v>573</v>
      </c>
      <c r="N70" s="19" t="s">
        <v>575</v>
      </c>
    </row>
    <row r="71">
      <c r="A71" s="48" t="s">
        <v>634</v>
      </c>
      <c r="B71" s="48" t="s">
        <v>635</v>
      </c>
      <c r="D71" s="50"/>
      <c r="E71" s="18"/>
      <c r="F71" s="53"/>
      <c r="G71" s="55"/>
      <c r="H71" s="5"/>
      <c r="I71" s="48" t="s">
        <v>634</v>
      </c>
      <c r="J71" s="97" t="s">
        <v>635</v>
      </c>
      <c r="K71" s="19" t="s">
        <v>128</v>
      </c>
      <c r="L71" s="19" t="s">
        <v>129</v>
      </c>
      <c r="M71" s="19" t="s">
        <v>130</v>
      </c>
      <c r="N71" s="19" t="s">
        <v>131</v>
      </c>
    </row>
    <row r="72">
      <c r="A72" s="48" t="s">
        <v>638</v>
      </c>
      <c r="B72" s="48" t="s">
        <v>639</v>
      </c>
      <c r="D72" s="50"/>
      <c r="E72" s="18"/>
      <c r="F72" s="53"/>
      <c r="G72" s="55"/>
      <c r="H72" s="5"/>
      <c r="I72" s="48" t="s">
        <v>638</v>
      </c>
      <c r="J72" s="97" t="s">
        <v>639</v>
      </c>
      <c r="K72" s="19" t="s">
        <v>380</v>
      </c>
      <c r="L72" s="19" t="s">
        <v>111</v>
      </c>
      <c r="M72" s="19" t="s">
        <v>381</v>
      </c>
      <c r="N72" s="19" t="s">
        <v>382</v>
      </c>
    </row>
    <row r="73">
      <c r="A73" s="48" t="s">
        <v>644</v>
      </c>
      <c r="B73" s="48" t="s">
        <v>645</v>
      </c>
      <c r="D73" s="50"/>
      <c r="E73" s="18"/>
      <c r="F73" s="53"/>
      <c r="G73" s="55"/>
      <c r="H73" s="5"/>
      <c r="I73" s="48" t="s">
        <v>644</v>
      </c>
      <c r="J73" s="97" t="s">
        <v>645</v>
      </c>
      <c r="K73" s="19" t="s">
        <v>647</v>
      </c>
      <c r="L73" s="19" t="s">
        <v>111</v>
      </c>
      <c r="M73" s="19" t="s">
        <v>648</v>
      </c>
      <c r="N73" s="19" t="s">
        <v>650</v>
      </c>
    </row>
    <row r="74">
      <c r="A74" s="48" t="s">
        <v>651</v>
      </c>
      <c r="B74" s="48" t="s">
        <v>653</v>
      </c>
      <c r="D74" s="50"/>
      <c r="E74" s="18"/>
      <c r="F74" s="53"/>
      <c r="G74" s="92"/>
      <c r="H74" s="5"/>
      <c r="I74" s="48" t="s">
        <v>651</v>
      </c>
      <c r="J74" s="97" t="s">
        <v>653</v>
      </c>
      <c r="K74" s="19" t="s">
        <v>654</v>
      </c>
      <c r="L74" s="19" t="s">
        <v>111</v>
      </c>
      <c r="M74" s="19" t="s">
        <v>656</v>
      </c>
      <c r="N74" s="19" t="s">
        <v>658</v>
      </c>
    </row>
    <row r="75">
      <c r="A75" s="48" t="s">
        <v>659</v>
      </c>
      <c r="B75" s="48" t="s">
        <v>660</v>
      </c>
      <c r="D75" s="50"/>
      <c r="E75" s="18"/>
      <c r="F75" s="53"/>
      <c r="G75" s="92"/>
      <c r="H75" s="5"/>
      <c r="I75" s="48" t="s">
        <v>659</v>
      </c>
      <c r="J75" s="97" t="s">
        <v>660</v>
      </c>
      <c r="K75" s="19" t="s">
        <v>169</v>
      </c>
      <c r="L75" s="19" t="s">
        <v>111</v>
      </c>
      <c r="M75" s="19" t="s">
        <v>170</v>
      </c>
      <c r="N75" s="19" t="s">
        <v>172</v>
      </c>
    </row>
    <row r="76">
      <c r="A76" s="48" t="s">
        <v>665</v>
      </c>
      <c r="B76" s="48" t="s">
        <v>666</v>
      </c>
      <c r="D76" s="50"/>
      <c r="E76" s="18"/>
      <c r="F76" s="53"/>
      <c r="G76" s="92"/>
      <c r="H76" s="5"/>
      <c r="I76" s="48" t="s">
        <v>665</v>
      </c>
      <c r="J76" s="97" t="s">
        <v>666</v>
      </c>
      <c r="K76" s="19" t="s">
        <v>228</v>
      </c>
      <c r="L76" s="19" t="s">
        <v>129</v>
      </c>
      <c r="M76" s="19" t="s">
        <v>229</v>
      </c>
      <c r="N76" s="19" t="s">
        <v>230</v>
      </c>
    </row>
    <row r="77">
      <c r="A77" s="48" t="s">
        <v>670</v>
      </c>
      <c r="B77" s="48" t="s">
        <v>671</v>
      </c>
      <c r="D77" s="50"/>
      <c r="E77" s="17"/>
      <c r="F77" s="53"/>
      <c r="G77" s="120"/>
      <c r="H77" s="5"/>
      <c r="I77" s="48" t="s">
        <v>670</v>
      </c>
      <c r="J77" s="97" t="s">
        <v>671</v>
      </c>
      <c r="K77" s="19" t="s">
        <v>654</v>
      </c>
      <c r="L77" s="19" t="s">
        <v>111</v>
      </c>
      <c r="M77" s="19" t="s">
        <v>656</v>
      </c>
      <c r="N77" s="19" t="s">
        <v>658</v>
      </c>
    </row>
    <row r="78">
      <c r="A78" s="48" t="s">
        <v>676</v>
      </c>
      <c r="B78" s="48" t="s">
        <v>677</v>
      </c>
      <c r="D78" s="50"/>
      <c r="E78" s="18"/>
      <c r="F78" s="53"/>
      <c r="G78" s="55"/>
      <c r="H78" s="5"/>
      <c r="I78" s="48" t="s">
        <v>676</v>
      </c>
      <c r="J78" s="48" t="s">
        <v>677</v>
      </c>
      <c r="K78" s="19" t="s">
        <v>681</v>
      </c>
      <c r="L78" s="19" t="s">
        <v>129</v>
      </c>
      <c r="M78" s="19" t="s">
        <v>682</v>
      </c>
      <c r="N78" s="19" t="s">
        <v>683</v>
      </c>
    </row>
    <row r="79">
      <c r="A79" s="48" t="s">
        <v>685</v>
      </c>
      <c r="B79" s="48" t="s">
        <v>686</v>
      </c>
      <c r="D79" s="50"/>
      <c r="E79" s="17"/>
      <c r="F79" s="53"/>
      <c r="G79" s="55"/>
      <c r="H79" s="5"/>
      <c r="I79" s="48" t="s">
        <v>685</v>
      </c>
      <c r="J79" s="48" t="s">
        <v>686</v>
      </c>
      <c r="K79" s="19" t="s">
        <v>689</v>
      </c>
      <c r="L79" s="19" t="s">
        <v>111</v>
      </c>
      <c r="M79" s="19" t="s">
        <v>690</v>
      </c>
      <c r="N79" s="19" t="s">
        <v>691</v>
      </c>
    </row>
    <row r="80">
      <c r="A80" s="48" t="s">
        <v>692</v>
      </c>
      <c r="B80" s="48" t="s">
        <v>693</v>
      </c>
      <c r="D80" s="50"/>
      <c r="E80" s="18"/>
      <c r="F80" s="53"/>
      <c r="G80" s="55"/>
      <c r="H80" s="5"/>
      <c r="I80" s="48" t="s">
        <v>692</v>
      </c>
      <c r="J80" s="48" t="s">
        <v>693</v>
      </c>
      <c r="K80" s="19" t="s">
        <v>289</v>
      </c>
      <c r="L80" s="19" t="s">
        <v>129</v>
      </c>
      <c r="M80" s="19" t="s">
        <v>291</v>
      </c>
      <c r="N80" s="19" t="s">
        <v>292</v>
      </c>
    </row>
    <row r="81">
      <c r="A81" s="48" t="s">
        <v>696</v>
      </c>
      <c r="B81" s="48" t="s">
        <v>698</v>
      </c>
      <c r="D81" s="50"/>
      <c r="E81" s="18"/>
      <c r="F81" s="53"/>
      <c r="G81" s="55"/>
      <c r="H81" s="5"/>
      <c r="I81" s="48" t="s">
        <v>696</v>
      </c>
      <c r="J81" s="48" t="s">
        <v>698</v>
      </c>
      <c r="K81" s="19" t="s">
        <v>277</v>
      </c>
      <c r="L81" s="19" t="s">
        <v>111</v>
      </c>
      <c r="M81" s="19" t="s">
        <v>279</v>
      </c>
      <c r="N81" s="19" t="s">
        <v>281</v>
      </c>
    </row>
    <row r="82">
      <c r="A82" s="48" t="s">
        <v>699</v>
      </c>
      <c r="B82" s="48" t="s">
        <v>700</v>
      </c>
      <c r="D82" s="50"/>
      <c r="E82" s="17"/>
      <c r="F82" s="53"/>
      <c r="G82" s="55"/>
      <c r="H82" s="5"/>
      <c r="I82" s="48" t="s">
        <v>699</v>
      </c>
      <c r="J82" s="48" t="s">
        <v>700</v>
      </c>
      <c r="K82" s="19" t="s">
        <v>158</v>
      </c>
      <c r="L82" s="19" t="s">
        <v>111</v>
      </c>
      <c r="M82" s="19" t="s">
        <v>159</v>
      </c>
      <c r="N82" s="19" t="s">
        <v>160</v>
      </c>
    </row>
    <row r="83">
      <c r="A83" s="48" t="s">
        <v>706</v>
      </c>
      <c r="B83" s="48" t="s">
        <v>707</v>
      </c>
      <c r="D83" s="50"/>
      <c r="E83" s="18"/>
      <c r="F83" s="53"/>
      <c r="G83" s="128"/>
      <c r="H83" s="5"/>
      <c r="I83" s="48" t="s">
        <v>706</v>
      </c>
      <c r="J83" s="48" t="s">
        <v>707</v>
      </c>
      <c r="K83" s="19" t="s">
        <v>204</v>
      </c>
      <c r="L83" s="19" t="s">
        <v>129</v>
      </c>
      <c r="M83" s="19" t="s">
        <v>206</v>
      </c>
      <c r="N83" s="19" t="s">
        <v>209</v>
      </c>
    </row>
    <row r="84">
      <c r="A84" s="48" t="s">
        <v>715</v>
      </c>
      <c r="B84" s="48" t="s">
        <v>716</v>
      </c>
      <c r="D84" s="50"/>
      <c r="E84" s="18"/>
      <c r="F84" s="53"/>
      <c r="G84" s="55"/>
      <c r="H84" s="5"/>
      <c r="I84" s="48" t="s">
        <v>715</v>
      </c>
      <c r="J84" s="48" t="s">
        <v>716</v>
      </c>
      <c r="K84" s="19" t="s">
        <v>258</v>
      </c>
      <c r="L84" s="19" t="s">
        <v>111</v>
      </c>
      <c r="M84" s="19" t="s">
        <v>259</v>
      </c>
      <c r="N84" s="19" t="s">
        <v>260</v>
      </c>
    </row>
    <row r="85">
      <c r="A85" s="48" t="s">
        <v>722</v>
      </c>
      <c r="B85" s="48" t="s">
        <v>724</v>
      </c>
      <c r="D85" s="50"/>
      <c r="E85" s="18"/>
      <c r="F85" s="53"/>
      <c r="G85" s="55"/>
      <c r="H85" s="5"/>
      <c r="I85" s="48" t="s">
        <v>722</v>
      </c>
      <c r="J85" s="48" t="s">
        <v>724</v>
      </c>
      <c r="K85" s="19" t="s">
        <v>689</v>
      </c>
      <c r="L85" s="19" t="s">
        <v>111</v>
      </c>
      <c r="M85" s="19" t="s">
        <v>690</v>
      </c>
      <c r="N85" s="19" t="s">
        <v>691</v>
      </c>
    </row>
    <row r="86">
      <c r="A86" s="48" t="s">
        <v>729</v>
      </c>
      <c r="B86" s="48" t="s">
        <v>731</v>
      </c>
      <c r="D86" s="50"/>
      <c r="E86" s="17"/>
      <c r="F86" s="53"/>
      <c r="G86" s="55"/>
      <c r="H86" s="5"/>
      <c r="I86" s="48" t="s">
        <v>729</v>
      </c>
      <c r="J86" s="48" t="s">
        <v>731</v>
      </c>
      <c r="K86" s="19" t="s">
        <v>228</v>
      </c>
      <c r="L86" s="19" t="s">
        <v>129</v>
      </c>
      <c r="M86" s="19" t="s">
        <v>229</v>
      </c>
      <c r="N86" s="19" t="s">
        <v>230</v>
      </c>
    </row>
    <row r="87">
      <c r="A87" s="48" t="s">
        <v>734</v>
      </c>
      <c r="B87" s="48" t="s">
        <v>735</v>
      </c>
      <c r="D87" s="50"/>
      <c r="E87" s="17"/>
      <c r="F87" s="53"/>
      <c r="G87" s="55"/>
      <c r="H87" s="5"/>
      <c r="I87" s="48" t="s">
        <v>734</v>
      </c>
      <c r="J87" s="48" t="s">
        <v>735</v>
      </c>
      <c r="K87" s="19" t="s">
        <v>448</v>
      </c>
      <c r="L87" s="19" t="s">
        <v>129</v>
      </c>
      <c r="M87" s="19" t="s">
        <v>449</v>
      </c>
      <c r="N87" s="19" t="s">
        <v>450</v>
      </c>
    </row>
    <row r="88">
      <c r="A88" s="48" t="s">
        <v>737</v>
      </c>
      <c r="B88" s="48" t="s">
        <v>738</v>
      </c>
      <c r="D88" s="50"/>
      <c r="E88" s="18"/>
      <c r="F88" s="53"/>
      <c r="G88" s="55"/>
      <c r="H88" s="5"/>
      <c r="I88" s="48" t="s">
        <v>737</v>
      </c>
      <c r="J88" s="48" t="s">
        <v>738</v>
      </c>
      <c r="K88" s="19" t="s">
        <v>453</v>
      </c>
      <c r="L88" s="19" t="s">
        <v>129</v>
      </c>
      <c r="M88" s="19" t="s">
        <v>454</v>
      </c>
      <c r="N88" s="19" t="s">
        <v>455</v>
      </c>
    </row>
    <row r="89">
      <c r="A89" s="48" t="s">
        <v>739</v>
      </c>
      <c r="B89" s="48" t="s">
        <v>740</v>
      </c>
      <c r="D89" s="50"/>
      <c r="E89" s="17"/>
      <c r="F89" s="53"/>
      <c r="G89" s="55"/>
      <c r="H89" s="5"/>
      <c r="I89" s="48" t="s">
        <v>739</v>
      </c>
      <c r="J89" s="48" t="s">
        <v>740</v>
      </c>
      <c r="K89" s="19" t="s">
        <v>228</v>
      </c>
      <c r="L89" s="19" t="s">
        <v>129</v>
      </c>
      <c r="M89" s="19" t="s">
        <v>229</v>
      </c>
      <c r="N89" s="19" t="s">
        <v>230</v>
      </c>
    </row>
    <row r="90">
      <c r="A90" s="48" t="s">
        <v>741</v>
      </c>
      <c r="B90" s="48" t="s">
        <v>742</v>
      </c>
      <c r="D90" s="50"/>
      <c r="E90" s="17"/>
      <c r="F90" s="53"/>
      <c r="G90" s="55"/>
      <c r="H90" s="5"/>
      <c r="I90" s="48" t="s">
        <v>741</v>
      </c>
      <c r="J90" s="48" t="s">
        <v>742</v>
      </c>
      <c r="K90" s="19" t="s">
        <v>681</v>
      </c>
      <c r="L90" s="19" t="s">
        <v>129</v>
      </c>
      <c r="M90" s="19" t="s">
        <v>682</v>
      </c>
      <c r="N90" s="19" t="s">
        <v>683</v>
      </c>
    </row>
    <row r="91">
      <c r="A91" s="48" t="s">
        <v>743</v>
      </c>
      <c r="B91" s="48" t="s">
        <v>744</v>
      </c>
      <c r="D91" s="50"/>
      <c r="E91" s="52"/>
      <c r="F91" s="53"/>
      <c r="G91" s="55"/>
      <c r="H91" s="5"/>
      <c r="I91" s="48" t="s">
        <v>743</v>
      </c>
      <c r="J91" s="48" t="s">
        <v>744</v>
      </c>
      <c r="K91" s="19" t="s">
        <v>267</v>
      </c>
      <c r="L91" s="19" t="s">
        <v>111</v>
      </c>
      <c r="M91" s="19" t="s">
        <v>269</v>
      </c>
      <c r="N91" s="19" t="s">
        <v>271</v>
      </c>
    </row>
    <row r="92">
      <c r="A92" s="48" t="s">
        <v>746</v>
      </c>
      <c r="B92" s="48" t="s">
        <v>747</v>
      </c>
      <c r="D92" s="50"/>
      <c r="E92" s="18"/>
      <c r="F92" s="53"/>
      <c r="G92" s="92"/>
      <c r="H92" s="5"/>
      <c r="I92" s="48" t="s">
        <v>746</v>
      </c>
      <c r="J92" s="48" t="s">
        <v>747</v>
      </c>
      <c r="K92" s="19"/>
      <c r="L92" s="19"/>
      <c r="M92" s="19"/>
      <c r="N92" s="19"/>
    </row>
    <row r="93">
      <c r="A93" s="48" t="s">
        <v>748</v>
      </c>
      <c r="B93" s="48" t="s">
        <v>749</v>
      </c>
      <c r="D93" s="50"/>
      <c r="E93" s="18"/>
      <c r="F93" s="53"/>
      <c r="G93" s="55"/>
      <c r="H93" s="5"/>
      <c r="I93" s="48" t="s">
        <v>748</v>
      </c>
      <c r="J93" s="48" t="s">
        <v>749</v>
      </c>
      <c r="K93" s="19" t="s">
        <v>391</v>
      </c>
      <c r="L93" s="19" t="s">
        <v>129</v>
      </c>
      <c r="M93" s="19" t="s">
        <v>392</v>
      </c>
      <c r="N93" s="19" t="s">
        <v>393</v>
      </c>
    </row>
    <row r="94">
      <c r="A94" s="48" t="s">
        <v>750</v>
      </c>
      <c r="B94" s="48" t="s">
        <v>751</v>
      </c>
      <c r="D94" s="50"/>
      <c r="E94" s="18"/>
      <c r="F94" s="53"/>
      <c r="G94" s="55"/>
      <c r="H94" s="5"/>
      <c r="I94" s="48" t="s">
        <v>750</v>
      </c>
      <c r="J94" s="48" t="s">
        <v>751</v>
      </c>
      <c r="K94" s="19" t="s">
        <v>267</v>
      </c>
      <c r="L94" s="19" t="s">
        <v>111</v>
      </c>
      <c r="M94" s="19" t="s">
        <v>269</v>
      </c>
      <c r="N94" s="19" t="s">
        <v>271</v>
      </c>
    </row>
    <row r="95">
      <c r="A95" s="48" t="s">
        <v>752</v>
      </c>
      <c r="B95" s="48" t="s">
        <v>753</v>
      </c>
      <c r="D95" s="50"/>
      <c r="E95" s="18"/>
      <c r="F95" s="53"/>
      <c r="G95" s="55"/>
      <c r="H95" s="5"/>
      <c r="I95" s="48"/>
      <c r="J95" s="48"/>
      <c r="K95" s="19"/>
      <c r="L95" s="19"/>
      <c r="M95" s="19"/>
      <c r="N95" s="19"/>
    </row>
    <row r="96">
      <c r="A96" s="48" t="s">
        <v>754</v>
      </c>
      <c r="B96" s="48" t="s">
        <v>755</v>
      </c>
      <c r="D96" s="50"/>
      <c r="E96" s="18"/>
      <c r="F96" s="53"/>
      <c r="G96" s="55"/>
      <c r="H96" s="5"/>
      <c r="I96" s="48" t="s">
        <v>754</v>
      </c>
      <c r="J96" s="48" t="s">
        <v>755</v>
      </c>
      <c r="K96" s="19" t="s">
        <v>362</v>
      </c>
      <c r="L96" s="19" t="s">
        <v>111</v>
      </c>
      <c r="M96" s="19" t="s">
        <v>364</v>
      </c>
      <c r="N96" s="19" t="s">
        <v>365</v>
      </c>
    </row>
    <row r="97">
      <c r="A97" s="48" t="s">
        <v>756</v>
      </c>
      <c r="B97" s="48" t="s">
        <v>757</v>
      </c>
      <c r="D97" s="50"/>
      <c r="E97" s="18"/>
      <c r="F97" s="53"/>
      <c r="G97" s="55"/>
      <c r="H97" s="5"/>
      <c r="I97" s="48" t="s">
        <v>756</v>
      </c>
      <c r="J97" s="48" t="s">
        <v>757</v>
      </c>
      <c r="K97" s="19" t="s">
        <v>689</v>
      </c>
      <c r="L97" s="19" t="s">
        <v>111</v>
      </c>
      <c r="M97" s="19" t="s">
        <v>690</v>
      </c>
      <c r="N97" s="19" t="s">
        <v>691</v>
      </c>
    </row>
    <row r="98">
      <c r="A98" s="48" t="s">
        <v>758</v>
      </c>
      <c r="B98" s="48" t="s">
        <v>759</v>
      </c>
      <c r="D98" s="50"/>
      <c r="E98" s="52"/>
      <c r="F98" s="53"/>
      <c r="G98" s="55"/>
      <c r="H98" s="5"/>
      <c r="I98" s="48"/>
      <c r="J98" s="48"/>
      <c r="K98" s="19"/>
      <c r="L98" s="19"/>
      <c r="M98" s="19"/>
      <c r="N98" s="19"/>
    </row>
    <row r="99">
      <c r="A99" s="48" t="s">
        <v>760</v>
      </c>
      <c r="B99" s="48" t="s">
        <v>761</v>
      </c>
      <c r="D99" s="50"/>
      <c r="E99" s="52"/>
      <c r="F99" s="53"/>
      <c r="G99" s="55"/>
      <c r="H99" s="5"/>
      <c r="I99" s="48" t="s">
        <v>760</v>
      </c>
      <c r="J99" s="48" t="s">
        <v>761</v>
      </c>
      <c r="K99" s="19"/>
      <c r="L99" s="19"/>
      <c r="M99" s="19"/>
      <c r="N99" s="19"/>
    </row>
    <row r="100">
      <c r="A100" s="48" t="s">
        <v>762</v>
      </c>
      <c r="B100" s="48" t="s">
        <v>763</v>
      </c>
      <c r="D100" s="50"/>
      <c r="E100" s="52"/>
      <c r="F100" s="53"/>
      <c r="G100" s="55"/>
      <c r="H100" s="5"/>
      <c r="I100" s="48" t="s">
        <v>762</v>
      </c>
      <c r="J100" s="48" t="s">
        <v>763</v>
      </c>
      <c r="K100" s="19" t="s">
        <v>333</v>
      </c>
      <c r="L100" s="19" t="s">
        <v>111</v>
      </c>
      <c r="M100" s="19" t="s">
        <v>334</v>
      </c>
      <c r="N100" s="19" t="s">
        <v>335</v>
      </c>
    </row>
    <row r="101">
      <c r="A101" s="48" t="s">
        <v>765</v>
      </c>
      <c r="B101" s="48" t="s">
        <v>767</v>
      </c>
      <c r="D101" s="50"/>
      <c r="E101" s="18"/>
      <c r="F101" s="53"/>
      <c r="G101" s="55"/>
      <c r="H101" s="5"/>
      <c r="I101" s="48" t="s">
        <v>765</v>
      </c>
      <c r="J101" s="48" t="s">
        <v>767</v>
      </c>
      <c r="K101" s="19"/>
      <c r="L101" s="19"/>
      <c r="M101" s="19"/>
      <c r="N101" s="19"/>
    </row>
    <row r="102">
      <c r="A102" s="48" t="s">
        <v>769</v>
      </c>
      <c r="B102" s="48" t="s">
        <v>770</v>
      </c>
      <c r="D102" s="50"/>
      <c r="E102" s="18"/>
      <c r="F102" s="53"/>
      <c r="G102" s="55"/>
      <c r="H102" s="5"/>
      <c r="I102" s="48"/>
      <c r="J102" s="48"/>
      <c r="K102" s="19"/>
      <c r="L102" s="19"/>
      <c r="M102" s="19"/>
      <c r="N102" s="19"/>
    </row>
    <row r="103">
      <c r="A103" s="48" t="s">
        <v>772</v>
      </c>
      <c r="B103" s="48" t="s">
        <v>774</v>
      </c>
      <c r="D103" s="50"/>
      <c r="E103" s="18"/>
      <c r="F103" s="53"/>
      <c r="G103" s="55"/>
      <c r="H103" s="5"/>
      <c r="I103" s="48"/>
      <c r="J103" s="48"/>
      <c r="K103" s="19"/>
      <c r="L103" s="19"/>
      <c r="M103" s="19"/>
      <c r="N103" s="19"/>
    </row>
    <row r="104">
      <c r="A104" s="48" t="s">
        <v>777</v>
      </c>
      <c r="B104" s="48" t="s">
        <v>779</v>
      </c>
      <c r="D104" s="50"/>
      <c r="E104" s="18"/>
      <c r="F104" s="53"/>
      <c r="G104" s="55"/>
      <c r="H104" s="5"/>
      <c r="I104" s="48"/>
      <c r="J104" s="48"/>
      <c r="K104" s="19"/>
      <c r="L104" s="19"/>
      <c r="M104" s="19"/>
      <c r="N104" s="19"/>
    </row>
    <row r="105">
      <c r="A105" s="48" t="s">
        <v>781</v>
      </c>
      <c r="B105" s="48" t="s">
        <v>782</v>
      </c>
      <c r="D105" s="50"/>
      <c r="E105" s="52"/>
      <c r="F105" s="53"/>
      <c r="G105" s="55"/>
      <c r="H105" s="5"/>
      <c r="I105" s="48" t="s">
        <v>781</v>
      </c>
      <c r="J105" s="48" t="s">
        <v>782</v>
      </c>
      <c r="K105" s="19"/>
      <c r="L105" s="19"/>
      <c r="M105" s="19"/>
      <c r="N105" s="19"/>
    </row>
    <row r="106">
      <c r="A106" s="48" t="s">
        <v>786</v>
      </c>
      <c r="B106" s="48" t="s">
        <v>787</v>
      </c>
      <c r="D106" s="50"/>
      <c r="E106" s="18"/>
      <c r="F106" s="53"/>
      <c r="G106" s="55"/>
      <c r="H106" s="5"/>
      <c r="I106" s="48" t="s">
        <v>786</v>
      </c>
      <c r="J106" s="48" t="s">
        <v>787</v>
      </c>
      <c r="K106" s="19"/>
      <c r="L106" s="19"/>
      <c r="M106" s="19"/>
      <c r="N106" s="19"/>
    </row>
    <row r="107">
      <c r="A107" s="48" t="s">
        <v>790</v>
      </c>
      <c r="B107" s="48" t="s">
        <v>791</v>
      </c>
      <c r="D107" s="50"/>
      <c r="E107" s="18"/>
      <c r="F107" s="53"/>
      <c r="G107" s="55"/>
      <c r="H107" s="5"/>
      <c r="I107" s="48" t="s">
        <v>790</v>
      </c>
      <c r="J107" s="48" t="s">
        <v>791</v>
      </c>
      <c r="K107" s="19"/>
      <c r="L107" s="19"/>
      <c r="M107" s="19"/>
      <c r="N107" s="19"/>
    </row>
    <row r="108">
      <c r="A108" s="48" t="s">
        <v>795</v>
      </c>
      <c r="B108" s="48" t="s">
        <v>796</v>
      </c>
      <c r="D108" s="50"/>
      <c r="E108" s="18"/>
      <c r="F108" s="53"/>
      <c r="G108" s="55"/>
      <c r="H108" s="5"/>
      <c r="I108" s="48" t="s">
        <v>795</v>
      </c>
      <c r="J108" s="48" t="s">
        <v>796</v>
      </c>
      <c r="K108" s="19"/>
      <c r="L108" s="19"/>
      <c r="M108" s="19"/>
      <c r="N108" s="19"/>
    </row>
    <row r="109">
      <c r="A109" s="48" t="s">
        <v>797</v>
      </c>
      <c r="B109" s="48" t="s">
        <v>798</v>
      </c>
      <c r="D109" s="50"/>
      <c r="E109" s="18"/>
      <c r="F109" s="53"/>
      <c r="G109" s="55"/>
      <c r="H109" s="5"/>
      <c r="I109" s="48" t="s">
        <v>797</v>
      </c>
      <c r="J109" s="48" t="s">
        <v>798</v>
      </c>
      <c r="K109" s="19"/>
      <c r="L109" s="19"/>
      <c r="M109" s="19"/>
      <c r="N109" s="19"/>
    </row>
    <row r="110">
      <c r="A110" s="48" t="s">
        <v>801</v>
      </c>
      <c r="B110" s="48" t="s">
        <v>507</v>
      </c>
      <c r="D110" s="50"/>
      <c r="E110" s="18"/>
      <c r="F110" s="53"/>
      <c r="G110" s="55"/>
      <c r="H110" s="5"/>
      <c r="I110" s="48" t="s">
        <v>801</v>
      </c>
      <c r="J110" s="48" t="s">
        <v>507</v>
      </c>
      <c r="K110" s="19" t="s">
        <v>461</v>
      </c>
      <c r="L110" s="19" t="s">
        <v>111</v>
      </c>
      <c r="M110" s="19" t="s">
        <v>463</v>
      </c>
      <c r="N110" s="19" t="s">
        <v>464</v>
      </c>
    </row>
    <row r="111">
      <c r="A111" s="48" t="s">
        <v>805</v>
      </c>
      <c r="B111" s="48" t="s">
        <v>806</v>
      </c>
      <c r="D111" s="50"/>
      <c r="E111" s="18"/>
      <c r="F111" s="53"/>
      <c r="G111" s="55"/>
      <c r="H111" s="5"/>
      <c r="I111" s="48" t="s">
        <v>805</v>
      </c>
      <c r="J111" s="48" t="s">
        <v>806</v>
      </c>
      <c r="K111" s="19" t="s">
        <v>808</v>
      </c>
      <c r="L111" s="19" t="s">
        <v>129</v>
      </c>
      <c r="M111" s="19" t="s">
        <v>809</v>
      </c>
      <c r="N111" s="19" t="s">
        <v>810</v>
      </c>
    </row>
    <row r="112">
      <c r="A112" s="48" t="s">
        <v>811</v>
      </c>
      <c r="B112" s="48" t="s">
        <v>812</v>
      </c>
      <c r="D112" s="50"/>
      <c r="E112" s="18"/>
      <c r="F112" s="53"/>
      <c r="G112" s="55"/>
      <c r="H112" s="5"/>
      <c r="I112" s="48" t="s">
        <v>811</v>
      </c>
      <c r="J112" s="48" t="s">
        <v>812</v>
      </c>
      <c r="K112" s="19" t="s">
        <v>218</v>
      </c>
      <c r="L112" s="19" t="s">
        <v>111</v>
      </c>
      <c r="M112" s="19" t="s">
        <v>220</v>
      </c>
      <c r="N112" s="19" t="s">
        <v>221</v>
      </c>
    </row>
    <row r="113">
      <c r="A113" s="48" t="s">
        <v>815</v>
      </c>
      <c r="B113" s="48" t="s">
        <v>816</v>
      </c>
      <c r="D113" s="50"/>
      <c r="E113" s="17"/>
      <c r="F113" s="53"/>
      <c r="G113" s="55"/>
      <c r="H113" s="5"/>
      <c r="I113" s="48" t="s">
        <v>815</v>
      </c>
      <c r="J113" s="48" t="s">
        <v>816</v>
      </c>
      <c r="K113" s="19" t="s">
        <v>277</v>
      </c>
      <c r="L113" s="19" t="s">
        <v>111</v>
      </c>
      <c r="M113" s="19" t="s">
        <v>279</v>
      </c>
      <c r="N113" s="19" t="s">
        <v>281</v>
      </c>
    </row>
    <row r="114">
      <c r="A114" s="48" t="s">
        <v>821</v>
      </c>
      <c r="B114" s="48" t="s">
        <v>191</v>
      </c>
      <c r="D114" s="50"/>
      <c r="E114" s="18"/>
      <c r="F114" s="53"/>
      <c r="G114" s="55"/>
      <c r="H114" s="5"/>
      <c r="I114" s="48" t="s">
        <v>821</v>
      </c>
      <c r="J114" s="48" t="s">
        <v>191</v>
      </c>
      <c r="K114" s="19" t="s">
        <v>258</v>
      </c>
      <c r="L114" s="19" t="s">
        <v>111</v>
      </c>
      <c r="M114" s="19" t="s">
        <v>259</v>
      </c>
      <c r="N114" s="19" t="s">
        <v>260</v>
      </c>
    </row>
    <row r="115">
      <c r="A115" s="48" t="s">
        <v>824</v>
      </c>
      <c r="B115" s="48" t="s">
        <v>826</v>
      </c>
      <c r="D115" s="50"/>
      <c r="E115" s="52"/>
      <c r="F115" s="53"/>
      <c r="G115" s="55"/>
      <c r="H115" s="5"/>
      <c r="I115" s="48" t="s">
        <v>824</v>
      </c>
      <c r="J115" s="48" t="s">
        <v>826</v>
      </c>
      <c r="K115" s="19" t="s">
        <v>548</v>
      </c>
      <c r="L115" s="19" t="s">
        <v>129</v>
      </c>
      <c r="M115" s="19" t="s">
        <v>550</v>
      </c>
      <c r="N115" s="19" t="s">
        <v>552</v>
      </c>
    </row>
    <row r="116">
      <c r="A116" s="48" t="s">
        <v>829</v>
      </c>
      <c r="B116" s="48" t="s">
        <v>81</v>
      </c>
      <c r="D116" s="50"/>
      <c r="E116" s="52"/>
      <c r="F116" s="141"/>
      <c r="G116" s="55"/>
      <c r="H116" s="5"/>
      <c r="I116" s="48" t="s">
        <v>829</v>
      </c>
      <c r="J116" s="48" t="s">
        <v>81</v>
      </c>
      <c r="K116" s="19" t="s">
        <v>194</v>
      </c>
      <c r="L116" s="19" t="s">
        <v>129</v>
      </c>
      <c r="M116" s="19" t="s">
        <v>195</v>
      </c>
      <c r="N116" s="19" t="s">
        <v>196</v>
      </c>
    </row>
    <row r="117">
      <c r="A117" s="48" t="s">
        <v>837</v>
      </c>
      <c r="B117" s="48" t="s">
        <v>354</v>
      </c>
      <c r="D117" s="50"/>
      <c r="E117" s="18"/>
      <c r="F117" s="53"/>
      <c r="G117" s="55"/>
      <c r="H117" s="5"/>
      <c r="I117" s="48" t="s">
        <v>837</v>
      </c>
      <c r="J117" s="48" t="s">
        <v>354</v>
      </c>
      <c r="K117" s="19" t="s">
        <v>277</v>
      </c>
      <c r="L117" s="19" t="s">
        <v>111</v>
      </c>
      <c r="M117" s="19" t="s">
        <v>279</v>
      </c>
      <c r="N117" s="19" t="s">
        <v>281</v>
      </c>
    </row>
    <row r="118">
      <c r="A118" s="48" t="s">
        <v>843</v>
      </c>
      <c r="B118" s="48" t="s">
        <v>844</v>
      </c>
      <c r="D118" s="50"/>
      <c r="E118" s="52"/>
      <c r="F118" s="53" t="s">
        <v>846</v>
      </c>
      <c r="G118" s="55"/>
      <c r="H118" s="5"/>
      <c r="I118" s="48" t="s">
        <v>843</v>
      </c>
      <c r="J118" s="48" t="s">
        <v>844</v>
      </c>
      <c r="K118" s="19" t="s">
        <v>448</v>
      </c>
      <c r="L118" s="19" t="s">
        <v>129</v>
      </c>
      <c r="M118" s="19" t="s">
        <v>449</v>
      </c>
      <c r="N118" s="19" t="s">
        <v>450</v>
      </c>
    </row>
    <row r="119">
      <c r="A119" s="48" t="s">
        <v>850</v>
      </c>
      <c r="B119" s="48" t="s">
        <v>725</v>
      </c>
      <c r="D119" s="50"/>
      <c r="E119" s="18"/>
      <c r="F119" s="53"/>
      <c r="G119" s="55"/>
      <c r="H119" s="5"/>
      <c r="I119" s="48" t="s">
        <v>850</v>
      </c>
      <c r="J119" s="48" t="s">
        <v>725</v>
      </c>
      <c r="K119" s="19" t="s">
        <v>548</v>
      </c>
      <c r="L119" s="19" t="s">
        <v>129</v>
      </c>
      <c r="M119" s="19" t="s">
        <v>550</v>
      </c>
      <c r="N119" s="19" t="s">
        <v>552</v>
      </c>
    </row>
    <row r="120">
      <c r="A120" s="48" t="s">
        <v>856</v>
      </c>
      <c r="B120" s="48" t="s">
        <v>858</v>
      </c>
      <c r="D120" s="50"/>
      <c r="E120" s="52"/>
      <c r="F120" s="53"/>
      <c r="G120" s="55"/>
      <c r="H120" s="5"/>
      <c r="I120" s="48" t="s">
        <v>856</v>
      </c>
      <c r="J120" s="48" t="s">
        <v>858</v>
      </c>
      <c r="K120" s="19" t="s">
        <v>158</v>
      </c>
      <c r="L120" s="19" t="s">
        <v>111</v>
      </c>
      <c r="M120" s="19" t="s">
        <v>159</v>
      </c>
      <c r="N120" s="19" t="s">
        <v>160</v>
      </c>
    </row>
    <row r="121">
      <c r="A121" s="48" t="s">
        <v>864</v>
      </c>
      <c r="B121" s="48" t="s">
        <v>865</v>
      </c>
      <c r="D121" s="50"/>
      <c r="E121" s="18"/>
      <c r="F121" s="53"/>
      <c r="G121" s="55"/>
      <c r="H121" s="5"/>
      <c r="I121" s="48" t="s">
        <v>864</v>
      </c>
      <c r="J121" s="48" t="s">
        <v>865</v>
      </c>
      <c r="K121" s="19" t="s">
        <v>318</v>
      </c>
      <c r="L121" s="19" t="s">
        <v>129</v>
      </c>
      <c r="M121" s="19" t="s">
        <v>320</v>
      </c>
      <c r="N121" s="19" t="s">
        <v>322</v>
      </c>
    </row>
    <row r="122">
      <c r="A122" s="48" t="s">
        <v>870</v>
      </c>
      <c r="B122" s="48" t="s">
        <v>871</v>
      </c>
      <c r="D122" s="50"/>
      <c r="E122" s="18"/>
      <c r="F122" s="53"/>
      <c r="G122" s="55"/>
      <c r="H122" s="5"/>
      <c r="I122" s="48" t="s">
        <v>870</v>
      </c>
      <c r="J122" s="48" t="s">
        <v>871</v>
      </c>
      <c r="K122" s="19" t="s">
        <v>548</v>
      </c>
      <c r="L122" s="19" t="s">
        <v>129</v>
      </c>
      <c r="M122" s="19" t="s">
        <v>550</v>
      </c>
      <c r="N122" s="19" t="s">
        <v>552</v>
      </c>
    </row>
    <row r="123">
      <c r="A123" s="48" t="s">
        <v>874</v>
      </c>
      <c r="B123" s="48" t="s">
        <v>875</v>
      </c>
      <c r="D123" s="50"/>
      <c r="E123" s="18"/>
      <c r="F123" s="53"/>
      <c r="G123" s="55"/>
      <c r="H123" s="5"/>
      <c r="I123" s="48" t="s">
        <v>874</v>
      </c>
      <c r="J123" s="48" t="s">
        <v>875</v>
      </c>
      <c r="K123" s="19" t="s">
        <v>218</v>
      </c>
      <c r="L123" s="19" t="s">
        <v>111</v>
      </c>
      <c r="M123" s="19" t="s">
        <v>220</v>
      </c>
      <c r="N123" s="19" t="s">
        <v>221</v>
      </c>
    </row>
    <row r="124">
      <c r="A124" s="48" t="s">
        <v>880</v>
      </c>
      <c r="B124" s="48" t="s">
        <v>882</v>
      </c>
      <c r="D124" s="50"/>
      <c r="E124" s="18"/>
      <c r="F124" s="53"/>
      <c r="G124" s="55"/>
      <c r="H124" s="5"/>
      <c r="I124" s="48" t="s">
        <v>880</v>
      </c>
      <c r="J124" s="48" t="s">
        <v>882</v>
      </c>
      <c r="K124" s="19" t="s">
        <v>443</v>
      </c>
      <c r="L124" s="19" t="s">
        <v>129</v>
      </c>
      <c r="M124" s="19" t="s">
        <v>444</v>
      </c>
      <c r="N124" s="19" t="s">
        <v>445</v>
      </c>
    </row>
    <row r="125">
      <c r="A125" s="48" t="s">
        <v>885</v>
      </c>
      <c r="B125" s="48" t="s">
        <v>887</v>
      </c>
      <c r="D125" s="50"/>
      <c r="E125" s="18"/>
      <c r="F125" s="53"/>
      <c r="G125" s="55"/>
      <c r="H125" s="5"/>
      <c r="I125" s="48" t="s">
        <v>885</v>
      </c>
      <c r="J125" s="48" t="s">
        <v>887</v>
      </c>
      <c r="K125" s="19" t="s">
        <v>808</v>
      </c>
      <c r="L125" s="19" t="s">
        <v>129</v>
      </c>
      <c r="M125" s="19" t="s">
        <v>809</v>
      </c>
      <c r="N125" s="19" t="s">
        <v>810</v>
      </c>
    </row>
    <row r="126">
      <c r="A126" s="48" t="s">
        <v>890</v>
      </c>
      <c r="B126" s="48" t="s">
        <v>891</v>
      </c>
      <c r="D126" s="50"/>
      <c r="F126" s="53"/>
      <c r="G126" s="55"/>
      <c r="H126" s="5"/>
      <c r="I126" s="48" t="s">
        <v>890</v>
      </c>
      <c r="J126" s="48" t="s">
        <v>891</v>
      </c>
      <c r="K126" s="19" t="s">
        <v>158</v>
      </c>
      <c r="L126" s="19" t="s">
        <v>111</v>
      </c>
      <c r="M126" s="19" t="s">
        <v>159</v>
      </c>
      <c r="N126" s="19" t="s">
        <v>160</v>
      </c>
    </row>
    <row r="127">
      <c r="A127" s="48" t="s">
        <v>894</v>
      </c>
      <c r="B127" s="48" t="s">
        <v>896</v>
      </c>
      <c r="D127" s="50"/>
      <c r="F127" s="53"/>
      <c r="G127" s="55"/>
      <c r="H127" s="5"/>
      <c r="I127" s="48" t="s">
        <v>894</v>
      </c>
      <c r="J127" s="48" t="s">
        <v>896</v>
      </c>
      <c r="K127" s="19" t="s">
        <v>461</v>
      </c>
      <c r="L127" s="19" t="s">
        <v>111</v>
      </c>
      <c r="M127" s="19" t="s">
        <v>463</v>
      </c>
      <c r="N127" s="19" t="s">
        <v>464</v>
      </c>
    </row>
    <row r="128">
      <c r="A128" s="48" t="s">
        <v>899</v>
      </c>
      <c r="B128" s="48" t="s">
        <v>900</v>
      </c>
      <c r="D128" s="50"/>
      <c r="E128" s="52"/>
      <c r="F128" s="53"/>
      <c r="G128" s="55"/>
      <c r="H128" s="5"/>
      <c r="I128" s="48" t="s">
        <v>899</v>
      </c>
      <c r="J128" s="48" t="s">
        <v>900</v>
      </c>
      <c r="K128" s="19" t="s">
        <v>409</v>
      </c>
      <c r="L128" s="19" t="s">
        <v>129</v>
      </c>
      <c r="M128" s="19" t="s">
        <v>411</v>
      </c>
      <c r="N128" s="19" t="s">
        <v>413</v>
      </c>
    </row>
    <row r="129">
      <c r="A129" s="48" t="s">
        <v>905</v>
      </c>
      <c r="B129" s="48" t="s">
        <v>122</v>
      </c>
      <c r="D129" s="50"/>
      <c r="E129" s="18"/>
      <c r="F129" s="53"/>
      <c r="G129" s="55"/>
      <c r="H129" s="5"/>
      <c r="I129" s="48" t="s">
        <v>905</v>
      </c>
      <c r="J129" s="48" t="s">
        <v>122</v>
      </c>
      <c r="K129" s="19" t="s">
        <v>169</v>
      </c>
      <c r="L129" s="19" t="s">
        <v>111</v>
      </c>
      <c r="M129" s="19" t="s">
        <v>170</v>
      </c>
      <c r="N129" s="19" t="s">
        <v>172</v>
      </c>
    </row>
    <row r="130">
      <c r="A130" s="48" t="s">
        <v>910</v>
      </c>
      <c r="B130" s="48" t="s">
        <v>165</v>
      </c>
      <c r="D130" s="50"/>
      <c r="E130" s="18"/>
      <c r="F130" s="53"/>
      <c r="G130" s="55"/>
      <c r="H130" s="5"/>
      <c r="I130" s="48" t="s">
        <v>910</v>
      </c>
      <c r="J130" s="48" t="s">
        <v>165</v>
      </c>
      <c r="K130" s="19" t="s">
        <v>194</v>
      </c>
      <c r="L130" s="19" t="s">
        <v>129</v>
      </c>
      <c r="M130" s="19" t="s">
        <v>195</v>
      </c>
      <c r="N130" s="19" t="s">
        <v>196</v>
      </c>
    </row>
    <row r="131">
      <c r="A131" s="48" t="s">
        <v>913</v>
      </c>
      <c r="B131" s="48" t="s">
        <v>77</v>
      </c>
      <c r="D131" s="50"/>
      <c r="E131" s="52"/>
      <c r="F131" s="53"/>
      <c r="G131" s="55"/>
      <c r="H131" s="5"/>
      <c r="I131" s="48" t="s">
        <v>913</v>
      </c>
      <c r="J131" s="48" t="s">
        <v>77</v>
      </c>
      <c r="K131" s="19" t="s">
        <v>808</v>
      </c>
      <c r="L131" s="19" t="s">
        <v>129</v>
      </c>
      <c r="M131" s="19" t="s">
        <v>809</v>
      </c>
      <c r="N131" s="19" t="s">
        <v>810</v>
      </c>
    </row>
    <row r="132">
      <c r="A132" s="48" t="s">
        <v>920</v>
      </c>
      <c r="B132" s="48" t="s">
        <v>921</v>
      </c>
      <c r="D132" s="50"/>
      <c r="F132" s="53"/>
      <c r="G132" s="55"/>
      <c r="H132" s="5"/>
      <c r="I132" s="48" t="s">
        <v>920</v>
      </c>
      <c r="J132" s="48" t="s">
        <v>921</v>
      </c>
      <c r="K132" s="19" t="s">
        <v>333</v>
      </c>
      <c r="L132" s="19" t="s">
        <v>111</v>
      </c>
      <c r="M132" s="19" t="s">
        <v>334</v>
      </c>
      <c r="N132" s="19" t="s">
        <v>335</v>
      </c>
    </row>
    <row r="133">
      <c r="A133" s="48" t="s">
        <v>926</v>
      </c>
      <c r="B133" s="48" t="s">
        <v>927</v>
      </c>
      <c r="D133" s="50"/>
      <c r="E133" s="18"/>
      <c r="F133" s="53"/>
      <c r="G133" s="55"/>
      <c r="H133" s="5"/>
      <c r="I133" s="48" t="s">
        <v>926</v>
      </c>
      <c r="J133" s="48" t="s">
        <v>927</v>
      </c>
      <c r="K133" s="19" t="s">
        <v>277</v>
      </c>
      <c r="L133" s="19" t="s">
        <v>111</v>
      </c>
      <c r="M133" s="19" t="s">
        <v>279</v>
      </c>
      <c r="N133" s="19" t="s">
        <v>281</v>
      </c>
    </row>
    <row r="134">
      <c r="A134" s="48" t="s">
        <v>933</v>
      </c>
      <c r="B134" s="48" t="s">
        <v>934</v>
      </c>
      <c r="D134" s="50"/>
      <c r="E134" s="18"/>
      <c r="F134" s="53"/>
      <c r="G134" s="55"/>
      <c r="H134" s="5"/>
      <c r="I134" s="48" t="s">
        <v>933</v>
      </c>
      <c r="J134" s="48" t="s">
        <v>934</v>
      </c>
      <c r="K134" s="19" t="s">
        <v>139</v>
      </c>
      <c r="L134" s="19" t="s">
        <v>129</v>
      </c>
      <c r="M134" s="19" t="s">
        <v>142</v>
      </c>
      <c r="N134" s="19" t="s">
        <v>143</v>
      </c>
    </row>
    <row r="135">
      <c r="A135" s="48" t="s">
        <v>938</v>
      </c>
      <c r="B135" s="48" t="s">
        <v>939</v>
      </c>
      <c r="D135" s="50"/>
      <c r="E135" s="18"/>
      <c r="F135" s="53"/>
      <c r="G135" s="55"/>
      <c r="H135" s="5"/>
      <c r="I135" s="48" t="s">
        <v>938</v>
      </c>
      <c r="J135" s="48" t="s">
        <v>939</v>
      </c>
      <c r="K135" s="19" t="s">
        <v>681</v>
      </c>
      <c r="L135" s="19" t="s">
        <v>129</v>
      </c>
      <c r="M135" s="19" t="s">
        <v>682</v>
      </c>
      <c r="N135" s="19" t="s">
        <v>683</v>
      </c>
    </row>
    <row r="136">
      <c r="A136" s="48" t="s">
        <v>940</v>
      </c>
      <c r="B136" s="48" t="s">
        <v>941</v>
      </c>
      <c r="D136" s="50"/>
      <c r="E136" s="18"/>
      <c r="F136" s="53"/>
      <c r="G136" s="55"/>
      <c r="H136" s="5"/>
      <c r="I136" s="48" t="s">
        <v>940</v>
      </c>
      <c r="J136" s="48" t="s">
        <v>941</v>
      </c>
      <c r="K136" s="19" t="s">
        <v>169</v>
      </c>
      <c r="L136" s="19" t="s">
        <v>111</v>
      </c>
      <c r="M136" s="19" t="s">
        <v>170</v>
      </c>
      <c r="N136" s="19" t="s">
        <v>172</v>
      </c>
    </row>
    <row r="137">
      <c r="A137" s="48" t="s">
        <v>942</v>
      </c>
      <c r="B137" s="48" t="s">
        <v>943</v>
      </c>
      <c r="D137" s="50"/>
      <c r="E137" s="18"/>
      <c r="F137" s="53"/>
      <c r="G137" s="55"/>
      <c r="H137" s="5"/>
      <c r="I137" s="48" t="s">
        <v>942</v>
      </c>
      <c r="J137" s="48" t="s">
        <v>943</v>
      </c>
      <c r="K137" s="19" t="s">
        <v>204</v>
      </c>
      <c r="L137" s="19" t="s">
        <v>129</v>
      </c>
      <c r="M137" s="19" t="s">
        <v>206</v>
      </c>
      <c r="N137" s="19" t="s">
        <v>209</v>
      </c>
    </row>
    <row r="138">
      <c r="A138" s="48" t="s">
        <v>945</v>
      </c>
      <c r="B138" s="48" t="s">
        <v>378</v>
      </c>
      <c r="D138" s="50"/>
      <c r="E138" s="18"/>
      <c r="F138" s="53"/>
      <c r="G138" s="55"/>
      <c r="H138" s="5"/>
      <c r="I138" s="48" t="s">
        <v>945</v>
      </c>
      <c r="J138" s="48" t="s">
        <v>378</v>
      </c>
      <c r="K138" s="19" t="s">
        <v>453</v>
      </c>
      <c r="L138" s="19" t="s">
        <v>129</v>
      </c>
      <c r="M138" s="19" t="s">
        <v>454</v>
      </c>
      <c r="N138" s="19" t="s">
        <v>455</v>
      </c>
    </row>
    <row r="139">
      <c r="A139" s="48" t="s">
        <v>946</v>
      </c>
      <c r="B139" s="48" t="s">
        <v>331</v>
      </c>
      <c r="D139" s="50"/>
      <c r="E139" s="18"/>
      <c r="F139" s="53"/>
      <c r="G139" s="146"/>
      <c r="H139" s="5"/>
      <c r="I139" s="48" t="s">
        <v>946</v>
      </c>
      <c r="J139" s="48" t="s">
        <v>331</v>
      </c>
      <c r="K139" s="19" t="s">
        <v>453</v>
      </c>
      <c r="L139" s="19" t="s">
        <v>129</v>
      </c>
      <c r="M139" s="19" t="s">
        <v>454</v>
      </c>
      <c r="N139" s="19" t="s">
        <v>455</v>
      </c>
    </row>
    <row r="140">
      <c r="A140" s="48" t="s">
        <v>947</v>
      </c>
      <c r="B140" s="48" t="s">
        <v>948</v>
      </c>
      <c r="D140" s="50"/>
      <c r="E140" s="52"/>
      <c r="F140" s="53"/>
      <c r="G140" s="55"/>
      <c r="H140" s="5"/>
      <c r="I140" s="48" t="s">
        <v>947</v>
      </c>
      <c r="J140" s="48" t="s">
        <v>948</v>
      </c>
      <c r="K140" s="19" t="s">
        <v>228</v>
      </c>
      <c r="L140" s="19" t="s">
        <v>129</v>
      </c>
      <c r="M140" s="19" t="s">
        <v>229</v>
      </c>
      <c r="N140" s="19" t="s">
        <v>230</v>
      </c>
    </row>
    <row r="141">
      <c r="A141" s="48" t="s">
        <v>949</v>
      </c>
      <c r="B141" s="48" t="s">
        <v>950</v>
      </c>
      <c r="D141" s="50"/>
      <c r="E141" s="18"/>
      <c r="F141" s="53"/>
      <c r="G141" s="55"/>
      <c r="H141" s="5"/>
      <c r="I141" s="48" t="s">
        <v>949</v>
      </c>
      <c r="J141" s="48" t="s">
        <v>950</v>
      </c>
      <c r="K141" s="19" t="s">
        <v>681</v>
      </c>
      <c r="L141" s="19" t="s">
        <v>129</v>
      </c>
      <c r="M141" s="19" t="s">
        <v>682</v>
      </c>
      <c r="N141" s="19" t="s">
        <v>683</v>
      </c>
    </row>
    <row r="142">
      <c r="A142" s="48" t="s">
        <v>953</v>
      </c>
      <c r="B142" s="48" t="s">
        <v>954</v>
      </c>
      <c r="D142" s="50"/>
      <c r="E142" s="18"/>
      <c r="F142" s="53"/>
      <c r="G142" s="55"/>
      <c r="H142" s="5"/>
      <c r="I142" s="48" t="s">
        <v>953</v>
      </c>
      <c r="J142" s="48" t="s">
        <v>954</v>
      </c>
      <c r="K142" s="19" t="s">
        <v>267</v>
      </c>
      <c r="L142" s="19" t="s">
        <v>111</v>
      </c>
      <c r="M142" s="19" t="s">
        <v>269</v>
      </c>
      <c r="N142" s="19" t="s">
        <v>271</v>
      </c>
    </row>
    <row r="143">
      <c r="A143" s="48" t="s">
        <v>961</v>
      </c>
      <c r="B143" s="48" t="s">
        <v>962</v>
      </c>
      <c r="D143" s="50"/>
      <c r="E143" s="18"/>
      <c r="F143" s="53"/>
      <c r="G143" s="55"/>
      <c r="H143" s="5"/>
      <c r="I143" s="48" t="s">
        <v>961</v>
      </c>
      <c r="J143" s="48" t="s">
        <v>962</v>
      </c>
      <c r="K143" s="19" t="s">
        <v>808</v>
      </c>
      <c r="L143" s="19" t="s">
        <v>129</v>
      </c>
      <c r="M143" s="19" t="s">
        <v>809</v>
      </c>
      <c r="N143" s="19" t="s">
        <v>810</v>
      </c>
    </row>
    <row r="144">
      <c r="A144" s="48" t="s">
        <v>966</v>
      </c>
      <c r="B144" s="48" t="s">
        <v>225</v>
      </c>
      <c r="D144" s="50"/>
      <c r="E144" s="18"/>
      <c r="F144" s="53"/>
      <c r="G144" s="55"/>
      <c r="H144" s="5"/>
      <c r="I144" s="48" t="s">
        <v>966</v>
      </c>
      <c r="J144" s="48" t="s">
        <v>225</v>
      </c>
      <c r="K144" s="19" t="s">
        <v>109</v>
      </c>
      <c r="L144" s="19" t="s">
        <v>111</v>
      </c>
      <c r="M144" s="19" t="s">
        <v>112</v>
      </c>
      <c r="N144" s="19" t="s">
        <v>115</v>
      </c>
    </row>
    <row r="145">
      <c r="A145" s="48" t="s">
        <v>968</v>
      </c>
      <c r="B145" s="48" t="s">
        <v>970</v>
      </c>
      <c r="D145" s="50"/>
      <c r="E145" s="18"/>
      <c r="F145" s="53"/>
      <c r="G145" s="55"/>
      <c r="H145" s="5"/>
      <c r="I145" s="48" t="s">
        <v>968</v>
      </c>
      <c r="J145" s="48" t="s">
        <v>970</v>
      </c>
      <c r="K145" s="19" t="s">
        <v>237</v>
      </c>
      <c r="L145" s="19" t="s">
        <v>111</v>
      </c>
      <c r="M145" s="19" t="s">
        <v>238</v>
      </c>
      <c r="N145" s="19" t="s">
        <v>240</v>
      </c>
    </row>
    <row r="146">
      <c r="A146" s="48" t="s">
        <v>974</v>
      </c>
      <c r="B146" s="48" t="s">
        <v>877</v>
      </c>
      <c r="D146" s="50"/>
      <c r="E146" s="52"/>
      <c r="F146" s="53"/>
      <c r="G146" s="55"/>
      <c r="H146" s="5"/>
      <c r="I146" s="48" t="s">
        <v>974</v>
      </c>
      <c r="J146" s="48" t="s">
        <v>877</v>
      </c>
      <c r="K146" s="19" t="s">
        <v>689</v>
      </c>
      <c r="L146" s="19" t="s">
        <v>111</v>
      </c>
      <c r="M146" s="19" t="s">
        <v>690</v>
      </c>
      <c r="N146" s="19" t="s">
        <v>691</v>
      </c>
    </row>
    <row r="147">
      <c r="A147" s="48" t="s">
        <v>977</v>
      </c>
      <c r="B147" s="48" t="s">
        <v>978</v>
      </c>
      <c r="D147" s="50"/>
      <c r="E147" s="18"/>
      <c r="F147" s="53"/>
      <c r="G147" s="120"/>
      <c r="H147" s="5"/>
      <c r="I147" s="48" t="s">
        <v>977</v>
      </c>
      <c r="J147" s="48" t="s">
        <v>978</v>
      </c>
      <c r="K147" s="19" t="s">
        <v>194</v>
      </c>
      <c r="L147" s="19" t="s">
        <v>129</v>
      </c>
      <c r="M147" s="19" t="s">
        <v>195</v>
      </c>
      <c r="N147" s="19" t="s">
        <v>196</v>
      </c>
    </row>
    <row r="148">
      <c r="A148" s="48" t="s">
        <v>981</v>
      </c>
      <c r="B148" s="48" t="s">
        <v>587</v>
      </c>
      <c r="D148" s="50"/>
      <c r="E148" s="18"/>
      <c r="F148" s="53"/>
      <c r="G148" s="55"/>
      <c r="H148" s="5"/>
      <c r="I148" s="48" t="s">
        <v>981</v>
      </c>
      <c r="J148" s="48" t="s">
        <v>587</v>
      </c>
      <c r="K148" s="19" t="s">
        <v>569</v>
      </c>
      <c r="L148" s="19" t="s">
        <v>129</v>
      </c>
      <c r="M148" s="19" t="s">
        <v>573</v>
      </c>
      <c r="N148" s="19" t="s">
        <v>575</v>
      </c>
    </row>
    <row r="149">
      <c r="A149" s="48" t="s">
        <v>985</v>
      </c>
      <c r="B149" s="48" t="s">
        <v>986</v>
      </c>
      <c r="D149" s="50"/>
      <c r="E149" s="18"/>
      <c r="F149" s="53"/>
      <c r="G149" s="55"/>
      <c r="H149" s="5"/>
      <c r="I149" s="48" t="s">
        <v>985</v>
      </c>
      <c r="J149" s="48" t="s">
        <v>986</v>
      </c>
      <c r="K149" s="19" t="s">
        <v>380</v>
      </c>
      <c r="L149" s="19" t="s">
        <v>111</v>
      </c>
      <c r="M149" s="19" t="s">
        <v>381</v>
      </c>
      <c r="N149" s="19" t="s">
        <v>382</v>
      </c>
    </row>
    <row r="150">
      <c r="A150" s="48" t="s">
        <v>989</v>
      </c>
      <c r="B150" s="48" t="s">
        <v>990</v>
      </c>
      <c r="D150" s="50"/>
      <c r="E150" s="18"/>
      <c r="F150" s="53"/>
      <c r="G150" s="55"/>
      <c r="H150" s="5"/>
      <c r="I150" s="48" t="s">
        <v>989</v>
      </c>
      <c r="J150" s="48" t="s">
        <v>990</v>
      </c>
      <c r="K150" s="19" t="s">
        <v>333</v>
      </c>
      <c r="L150" s="19" t="s">
        <v>111</v>
      </c>
      <c r="M150" s="19" t="s">
        <v>334</v>
      </c>
      <c r="N150" s="19" t="s">
        <v>335</v>
      </c>
    </row>
    <row r="151">
      <c r="A151" s="48" t="s">
        <v>992</v>
      </c>
      <c r="B151" s="48" t="s">
        <v>994</v>
      </c>
      <c r="D151" s="50"/>
      <c r="E151" s="52"/>
      <c r="F151" s="53"/>
      <c r="G151" s="55"/>
      <c r="H151" s="5"/>
      <c r="I151" s="48" t="s">
        <v>992</v>
      </c>
      <c r="J151" s="48" t="s">
        <v>994</v>
      </c>
      <c r="K151" s="19" t="s">
        <v>237</v>
      </c>
      <c r="L151" s="19" t="s">
        <v>111</v>
      </c>
      <c r="M151" s="19" t="s">
        <v>238</v>
      </c>
      <c r="N151" s="19" t="s">
        <v>240</v>
      </c>
    </row>
    <row r="152">
      <c r="A152" s="48" t="s">
        <v>998</v>
      </c>
      <c r="B152" s="48" t="s">
        <v>999</v>
      </c>
      <c r="D152" s="50"/>
      <c r="E152" s="18"/>
      <c r="F152" s="53"/>
      <c r="G152" s="55"/>
      <c r="H152" s="5"/>
      <c r="I152" s="48" t="s">
        <v>998</v>
      </c>
      <c r="J152" s="48" t="s">
        <v>999</v>
      </c>
      <c r="K152" s="19" t="s">
        <v>228</v>
      </c>
      <c r="L152" s="19" t="s">
        <v>129</v>
      </c>
      <c r="M152" s="19" t="s">
        <v>229</v>
      </c>
      <c r="N152" s="19" t="s">
        <v>230</v>
      </c>
    </row>
    <row r="153">
      <c r="A153" s="48" t="s">
        <v>1003</v>
      </c>
      <c r="B153" s="48" t="s">
        <v>1004</v>
      </c>
      <c r="D153" s="50"/>
      <c r="E153" s="52"/>
      <c r="F153" s="53"/>
      <c r="G153" s="55"/>
      <c r="H153" s="5"/>
      <c r="I153" s="48" t="s">
        <v>1003</v>
      </c>
      <c r="J153" s="48" t="s">
        <v>1004</v>
      </c>
      <c r="K153" s="19" t="s">
        <v>194</v>
      </c>
      <c r="L153" s="19" t="s">
        <v>129</v>
      </c>
      <c r="M153" s="19" t="s">
        <v>195</v>
      </c>
      <c r="N153" s="19" t="s">
        <v>196</v>
      </c>
    </row>
    <row r="154">
      <c r="A154" s="48" t="s">
        <v>1007</v>
      </c>
      <c r="B154" s="48" t="s">
        <v>1008</v>
      </c>
      <c r="D154" s="50"/>
      <c r="F154" s="53"/>
      <c r="G154" s="55"/>
      <c r="H154" s="5"/>
      <c r="I154" s="48" t="s">
        <v>1007</v>
      </c>
      <c r="J154" s="48" t="s">
        <v>1008</v>
      </c>
      <c r="K154" s="19" t="s">
        <v>139</v>
      </c>
      <c r="L154" s="19" t="s">
        <v>129</v>
      </c>
      <c r="M154" s="19" t="s">
        <v>142</v>
      </c>
      <c r="N154" s="19" t="s">
        <v>143</v>
      </c>
    </row>
    <row r="155">
      <c r="A155" s="48" t="s">
        <v>1014</v>
      </c>
      <c r="B155" s="48" t="s">
        <v>155</v>
      </c>
      <c r="D155" s="50"/>
      <c r="E155" s="52"/>
      <c r="F155" s="53"/>
      <c r="G155" s="55"/>
      <c r="H155" s="5"/>
      <c r="I155" s="48" t="s">
        <v>1014</v>
      </c>
      <c r="J155" s="48" t="s">
        <v>155</v>
      </c>
      <c r="K155" s="19" t="s">
        <v>689</v>
      </c>
      <c r="L155" s="19" t="s">
        <v>111</v>
      </c>
      <c r="M155" s="19" t="s">
        <v>690</v>
      </c>
      <c r="N155" s="19" t="s">
        <v>691</v>
      </c>
    </row>
    <row r="156">
      <c r="A156" s="48" t="s">
        <v>1020</v>
      </c>
      <c r="B156" s="48" t="s">
        <v>571</v>
      </c>
      <c r="D156" s="50"/>
      <c r="E156" s="18"/>
      <c r="F156" s="53"/>
      <c r="G156" s="55"/>
      <c r="H156" s="5"/>
      <c r="I156" s="48" t="s">
        <v>1020</v>
      </c>
      <c r="J156" s="48" t="s">
        <v>571</v>
      </c>
      <c r="K156" s="19" t="s">
        <v>128</v>
      </c>
      <c r="L156" s="19" t="s">
        <v>129</v>
      </c>
      <c r="M156" s="19" t="s">
        <v>130</v>
      </c>
      <c r="N156" s="19" t="s">
        <v>131</v>
      </c>
    </row>
    <row r="157">
      <c r="A157" s="48" t="s">
        <v>1026</v>
      </c>
      <c r="B157" s="48" t="s">
        <v>713</v>
      </c>
      <c r="D157" s="50"/>
      <c r="E157" s="52"/>
      <c r="F157" s="53"/>
      <c r="G157" s="55"/>
      <c r="H157" s="5"/>
      <c r="I157" s="48" t="s">
        <v>1026</v>
      </c>
      <c r="J157" s="48" t="s">
        <v>713</v>
      </c>
      <c r="K157" s="19" t="s">
        <v>443</v>
      </c>
      <c r="L157" s="19" t="s">
        <v>129</v>
      </c>
      <c r="M157" s="19" t="s">
        <v>444</v>
      </c>
      <c r="N157" s="19" t="s">
        <v>445</v>
      </c>
    </row>
    <row r="158">
      <c r="A158" s="48" t="s">
        <v>1034</v>
      </c>
      <c r="B158" s="48" t="s">
        <v>1035</v>
      </c>
      <c r="D158" s="50"/>
      <c r="E158" s="18"/>
      <c r="F158" s="53"/>
      <c r="G158" s="55"/>
      <c r="H158" s="5"/>
      <c r="I158" s="48" t="s">
        <v>1034</v>
      </c>
      <c r="J158" s="48" t="s">
        <v>1035</v>
      </c>
      <c r="K158" s="19" t="s">
        <v>362</v>
      </c>
      <c r="L158" s="19" t="s">
        <v>111</v>
      </c>
      <c r="M158" s="19" t="s">
        <v>364</v>
      </c>
      <c r="N158" s="19" t="s">
        <v>365</v>
      </c>
    </row>
    <row r="159">
      <c r="A159" s="48" t="s">
        <v>1038</v>
      </c>
      <c r="B159" s="48" t="s">
        <v>149</v>
      </c>
      <c r="D159" s="50"/>
      <c r="E159" s="18"/>
      <c r="F159" s="53"/>
      <c r="G159" s="55"/>
      <c r="H159" s="5"/>
      <c r="I159" s="48" t="s">
        <v>1038</v>
      </c>
      <c r="J159" s="48" t="s">
        <v>149</v>
      </c>
      <c r="K159" s="19" t="s">
        <v>453</v>
      </c>
      <c r="L159" s="19" t="s">
        <v>129</v>
      </c>
      <c r="M159" s="19" t="s">
        <v>454</v>
      </c>
      <c r="N159" s="19" t="s">
        <v>455</v>
      </c>
    </row>
    <row r="160">
      <c r="A160" s="48" t="s">
        <v>1043</v>
      </c>
      <c r="B160" s="48" t="s">
        <v>1044</v>
      </c>
      <c r="D160" s="50"/>
      <c r="F160" s="53"/>
      <c r="G160" s="55"/>
      <c r="H160" s="5"/>
      <c r="I160" s="48" t="s">
        <v>1043</v>
      </c>
      <c r="J160" s="48" t="s">
        <v>1044</v>
      </c>
      <c r="K160" s="19" t="s">
        <v>647</v>
      </c>
      <c r="L160" s="19" t="s">
        <v>111</v>
      </c>
      <c r="M160" s="19" t="s">
        <v>648</v>
      </c>
      <c r="N160" s="19" t="s">
        <v>650</v>
      </c>
    </row>
    <row r="161">
      <c r="A161" s="48" t="s">
        <v>1046</v>
      </c>
      <c r="B161" s="48" t="s">
        <v>1048</v>
      </c>
      <c r="D161" s="50"/>
      <c r="E161" s="18"/>
      <c r="F161" s="53"/>
      <c r="G161" s="120"/>
      <c r="H161" s="5"/>
      <c r="I161" s="48" t="s">
        <v>1046</v>
      </c>
      <c r="J161" s="48" t="s">
        <v>1048</v>
      </c>
      <c r="K161" s="19" t="s">
        <v>391</v>
      </c>
      <c r="L161" s="19" t="s">
        <v>129</v>
      </c>
      <c r="M161" s="19" t="s">
        <v>392</v>
      </c>
      <c r="N161" s="19" t="s">
        <v>393</v>
      </c>
    </row>
    <row r="162">
      <c r="A162" s="48" t="s">
        <v>1050</v>
      </c>
      <c r="B162" s="48" t="s">
        <v>179</v>
      </c>
      <c r="D162" s="50"/>
      <c r="F162" s="53"/>
      <c r="G162" s="120"/>
      <c r="H162" s="5"/>
      <c r="I162" s="48" t="s">
        <v>1050</v>
      </c>
      <c r="J162" s="48" t="s">
        <v>179</v>
      </c>
      <c r="K162" s="19" t="s">
        <v>391</v>
      </c>
      <c r="L162" s="19" t="s">
        <v>129</v>
      </c>
      <c r="M162" s="19" t="s">
        <v>392</v>
      </c>
      <c r="N162" s="19" t="s">
        <v>393</v>
      </c>
    </row>
    <row r="163">
      <c r="A163" s="48" t="s">
        <v>1054</v>
      </c>
      <c r="B163" s="48" t="s">
        <v>341</v>
      </c>
      <c r="D163" s="50"/>
      <c r="E163" s="18"/>
      <c r="F163" s="53"/>
      <c r="G163" s="55"/>
      <c r="H163" s="5"/>
      <c r="I163" s="48" t="s">
        <v>1054</v>
      </c>
      <c r="J163" s="48" t="s">
        <v>341</v>
      </c>
      <c r="K163" s="19" t="s">
        <v>647</v>
      </c>
      <c r="L163" s="19" t="s">
        <v>111</v>
      </c>
      <c r="M163" s="19" t="s">
        <v>648</v>
      </c>
      <c r="N163" s="19" t="s">
        <v>650</v>
      </c>
    </row>
    <row r="164">
      <c r="A164" s="48" t="s">
        <v>1059</v>
      </c>
      <c r="B164" s="48" t="s">
        <v>1060</v>
      </c>
      <c r="D164" s="50"/>
      <c r="E164" s="18"/>
      <c r="F164" s="53"/>
      <c r="G164" s="55"/>
      <c r="H164" s="5"/>
      <c r="I164" s="48" t="s">
        <v>1059</v>
      </c>
      <c r="J164" s="48" t="s">
        <v>1060</v>
      </c>
      <c r="K164" s="19" t="s">
        <v>218</v>
      </c>
      <c r="L164" s="19" t="s">
        <v>111</v>
      </c>
      <c r="M164" s="19" t="s">
        <v>220</v>
      </c>
      <c r="N164" s="19" t="s">
        <v>221</v>
      </c>
    </row>
    <row r="165">
      <c r="A165" s="48" t="s">
        <v>1063</v>
      </c>
      <c r="B165" s="48" t="s">
        <v>1064</v>
      </c>
      <c r="D165" s="50"/>
      <c r="F165" s="53"/>
      <c r="G165" s="120"/>
      <c r="H165" s="5"/>
      <c r="I165" s="48" t="s">
        <v>1063</v>
      </c>
      <c r="J165" s="48" t="s">
        <v>1064</v>
      </c>
      <c r="K165" s="19" t="s">
        <v>258</v>
      </c>
      <c r="L165" s="19" t="s">
        <v>111</v>
      </c>
      <c r="M165" s="19" t="s">
        <v>259</v>
      </c>
      <c r="N165" s="19" t="s">
        <v>260</v>
      </c>
    </row>
    <row r="166">
      <c r="A166" s="48" t="s">
        <v>1068</v>
      </c>
      <c r="B166" s="48" t="s">
        <v>1070</v>
      </c>
      <c r="D166" s="50"/>
      <c r="E166" s="18"/>
      <c r="F166" s="53"/>
      <c r="G166" s="55"/>
      <c r="H166" s="5"/>
      <c r="I166" s="48" t="s">
        <v>1068</v>
      </c>
      <c r="J166" s="48" t="s">
        <v>1070</v>
      </c>
      <c r="K166" s="19" t="s">
        <v>158</v>
      </c>
      <c r="L166" s="19" t="s">
        <v>111</v>
      </c>
      <c r="M166" s="19" t="s">
        <v>159</v>
      </c>
      <c r="N166" s="19" t="s">
        <v>160</v>
      </c>
    </row>
    <row r="167">
      <c r="A167" s="48" t="s">
        <v>1075</v>
      </c>
      <c r="B167" s="48" t="s">
        <v>1076</v>
      </c>
      <c r="D167" s="50"/>
      <c r="E167" s="18"/>
      <c r="F167" s="53"/>
      <c r="G167" s="148"/>
      <c r="H167" s="5"/>
      <c r="I167" s="48" t="s">
        <v>1075</v>
      </c>
      <c r="J167" s="48" t="s">
        <v>1076</v>
      </c>
      <c r="K167" s="19" t="s">
        <v>218</v>
      </c>
      <c r="L167" s="19" t="s">
        <v>111</v>
      </c>
      <c r="M167" s="19" t="s">
        <v>220</v>
      </c>
      <c r="N167" s="19" t="s">
        <v>221</v>
      </c>
    </row>
    <row r="168">
      <c r="A168" s="48" t="s">
        <v>1080</v>
      </c>
      <c r="B168" s="48" t="s">
        <v>52</v>
      </c>
      <c r="D168" s="50"/>
      <c r="F168" s="53"/>
      <c r="G168" s="55"/>
      <c r="H168" s="5"/>
      <c r="I168" s="48" t="s">
        <v>1080</v>
      </c>
      <c r="J168" s="48" t="s">
        <v>52</v>
      </c>
      <c r="K168" s="19" t="s">
        <v>453</v>
      </c>
      <c r="L168" s="19" t="s">
        <v>129</v>
      </c>
      <c r="M168" s="19" t="s">
        <v>454</v>
      </c>
      <c r="N168" s="19" t="s">
        <v>455</v>
      </c>
    </row>
    <row r="169">
      <c r="A169" s="48" t="s">
        <v>1084</v>
      </c>
      <c r="B169" s="48" t="s">
        <v>285</v>
      </c>
      <c r="D169" s="50"/>
      <c r="E169" s="18"/>
      <c r="F169" s="53"/>
      <c r="G169" s="120"/>
      <c r="H169" s="5"/>
      <c r="I169" s="48" t="s">
        <v>1084</v>
      </c>
      <c r="J169" s="48" t="s">
        <v>285</v>
      </c>
      <c r="K169" s="19" t="s">
        <v>461</v>
      </c>
      <c r="L169" s="19" t="s">
        <v>111</v>
      </c>
      <c r="M169" s="19" t="s">
        <v>463</v>
      </c>
      <c r="N169" s="19" t="s">
        <v>464</v>
      </c>
    </row>
    <row r="170">
      <c r="A170" s="48" t="s">
        <v>1090</v>
      </c>
      <c r="B170" s="48" t="s">
        <v>1091</v>
      </c>
      <c r="D170" s="50"/>
      <c r="E170" s="18"/>
      <c r="F170" s="53"/>
      <c r="G170" s="55"/>
      <c r="H170" s="5"/>
      <c r="I170" s="48" t="s">
        <v>1090</v>
      </c>
      <c r="J170" s="48" t="s">
        <v>1091</v>
      </c>
      <c r="K170" s="19" t="s">
        <v>443</v>
      </c>
      <c r="L170" s="19" t="s">
        <v>129</v>
      </c>
      <c r="M170" s="19" t="s">
        <v>444</v>
      </c>
      <c r="N170" s="19" t="s">
        <v>445</v>
      </c>
    </row>
    <row r="171">
      <c r="A171" s="48" t="s">
        <v>1096</v>
      </c>
      <c r="B171" s="48" t="s">
        <v>1097</v>
      </c>
      <c r="D171" s="50"/>
      <c r="E171" s="18"/>
      <c r="F171" s="53"/>
      <c r="G171" s="55"/>
      <c r="H171" s="5"/>
      <c r="I171" s="48" t="s">
        <v>1096</v>
      </c>
      <c r="J171" s="48" t="s">
        <v>1097</v>
      </c>
      <c r="K171" s="19" t="s">
        <v>548</v>
      </c>
      <c r="L171" s="19" t="s">
        <v>129</v>
      </c>
      <c r="M171" s="19" t="s">
        <v>550</v>
      </c>
      <c r="N171" s="19" t="s">
        <v>552</v>
      </c>
    </row>
    <row r="172">
      <c r="A172" s="48" t="s">
        <v>1103</v>
      </c>
      <c r="B172" s="48" t="s">
        <v>297</v>
      </c>
      <c r="C172" s="19" t="s">
        <v>1104</v>
      </c>
      <c r="D172" s="50" t="s">
        <v>1104</v>
      </c>
      <c r="E172" s="18" t="s">
        <v>1104</v>
      </c>
      <c r="F172" s="141"/>
      <c r="G172" s="55"/>
      <c r="H172" s="5"/>
      <c r="I172" s="48" t="s">
        <v>1103</v>
      </c>
      <c r="J172" s="48" t="s">
        <v>297</v>
      </c>
      <c r="K172" s="19" t="s">
        <v>258</v>
      </c>
      <c r="L172" s="19" t="s">
        <v>111</v>
      </c>
      <c r="M172" s="19" t="s">
        <v>259</v>
      </c>
      <c r="N172" s="19" t="s">
        <v>260</v>
      </c>
    </row>
    <row r="173">
      <c r="A173" s="48" t="s">
        <v>1110</v>
      </c>
      <c r="B173" s="48" t="s">
        <v>1111</v>
      </c>
      <c r="C173" s="19" t="s">
        <v>1104</v>
      </c>
      <c r="D173" s="50" t="s">
        <v>1104</v>
      </c>
      <c r="E173" s="18" t="s">
        <v>1104</v>
      </c>
      <c r="F173" s="149"/>
      <c r="G173" s="150"/>
      <c r="H173" s="5"/>
      <c r="I173" s="48" t="s">
        <v>1110</v>
      </c>
      <c r="J173" s="48" t="s">
        <v>1111</v>
      </c>
      <c r="K173" s="19" t="s">
        <v>267</v>
      </c>
      <c r="L173" s="19" t="s">
        <v>111</v>
      </c>
      <c r="M173" s="19" t="s">
        <v>269</v>
      </c>
      <c r="N173" s="19" t="s">
        <v>271</v>
      </c>
    </row>
    <row r="174">
      <c r="A174" s="48" t="s">
        <v>1119</v>
      </c>
      <c r="B174" s="48" t="s">
        <v>930</v>
      </c>
      <c r="C174" s="19" t="s">
        <v>1104</v>
      </c>
      <c r="D174" s="50" t="s">
        <v>1104</v>
      </c>
      <c r="E174" s="18"/>
      <c r="F174" s="151"/>
      <c r="G174" s="150"/>
      <c r="H174" s="5"/>
      <c r="I174" s="48" t="s">
        <v>1119</v>
      </c>
      <c r="J174" s="48" t="s">
        <v>930</v>
      </c>
      <c r="K174" s="19" t="s">
        <v>267</v>
      </c>
      <c r="L174" s="19" t="s">
        <v>111</v>
      </c>
      <c r="M174" s="19" t="s">
        <v>269</v>
      </c>
      <c r="N174" s="19" t="s">
        <v>271</v>
      </c>
    </row>
    <row r="175">
      <c r="A175" s="48" t="s">
        <v>612</v>
      </c>
      <c r="B175" s="48" t="s">
        <v>58</v>
      </c>
      <c r="C175" s="19" t="s">
        <v>1104</v>
      </c>
      <c r="D175" s="50" t="s">
        <v>1104</v>
      </c>
      <c r="E175" s="18" t="s">
        <v>1104</v>
      </c>
      <c r="F175" s="152"/>
      <c r="G175" s="150"/>
      <c r="H175" s="5"/>
      <c r="I175" s="48" t="s">
        <v>612</v>
      </c>
      <c r="J175" s="48" t="s">
        <v>58</v>
      </c>
      <c r="K175" s="19" t="s">
        <v>654</v>
      </c>
      <c r="L175" s="19" t="s">
        <v>111</v>
      </c>
      <c r="M175" s="19" t="s">
        <v>656</v>
      </c>
      <c r="N175" s="19" t="s">
        <v>658</v>
      </c>
    </row>
    <row r="176">
      <c r="A176" s="48" t="s">
        <v>1130</v>
      </c>
      <c r="B176" s="48" t="s">
        <v>719</v>
      </c>
      <c r="C176" s="19" t="s">
        <v>1104</v>
      </c>
      <c r="D176" s="50" t="s">
        <v>1104</v>
      </c>
      <c r="E176" s="18" t="s">
        <v>1104</v>
      </c>
      <c r="F176" s="149"/>
      <c r="G176" s="150"/>
      <c r="H176" s="5"/>
      <c r="I176" s="48" t="s">
        <v>1130</v>
      </c>
      <c r="J176" s="48" t="s">
        <v>719</v>
      </c>
      <c r="K176" s="19" t="s">
        <v>277</v>
      </c>
      <c r="L176" s="19" t="s">
        <v>111</v>
      </c>
      <c r="M176" s="19" t="s">
        <v>279</v>
      </c>
      <c r="N176" s="19" t="s">
        <v>281</v>
      </c>
    </row>
    <row r="177">
      <c r="A177" s="48" t="s">
        <v>1135</v>
      </c>
      <c r="B177" s="48" t="s">
        <v>868</v>
      </c>
      <c r="C177" s="19" t="s">
        <v>1104</v>
      </c>
      <c r="D177" s="50" t="s">
        <v>1104</v>
      </c>
      <c r="E177" s="52"/>
      <c r="F177" s="149"/>
      <c r="G177" s="92"/>
      <c r="H177" s="5"/>
      <c r="I177" s="48" t="s">
        <v>1135</v>
      </c>
      <c r="J177" s="48" t="s">
        <v>868</v>
      </c>
      <c r="K177" s="19" t="s">
        <v>249</v>
      </c>
      <c r="L177" s="19" t="s">
        <v>129</v>
      </c>
      <c r="M177" s="19" t="s">
        <v>250</v>
      </c>
      <c r="N177" s="19" t="s">
        <v>251</v>
      </c>
    </row>
    <row r="178">
      <c r="A178" s="48" t="s">
        <v>1141</v>
      </c>
      <c r="B178" s="48" t="s">
        <v>709</v>
      </c>
      <c r="C178" s="19" t="s">
        <v>1104</v>
      </c>
      <c r="D178" s="50" t="s">
        <v>1104</v>
      </c>
      <c r="E178" s="18" t="s">
        <v>1104</v>
      </c>
      <c r="F178" s="152"/>
      <c r="G178" s="120"/>
      <c r="H178" s="5"/>
      <c r="I178" s="48" t="s">
        <v>1141</v>
      </c>
      <c r="J178" s="48" t="s">
        <v>709</v>
      </c>
      <c r="K178" s="19" t="s">
        <v>249</v>
      </c>
      <c r="L178" s="19" t="s">
        <v>129</v>
      </c>
      <c r="M178" s="19" t="s">
        <v>250</v>
      </c>
      <c r="N178" s="19" t="s">
        <v>251</v>
      </c>
    </row>
    <row r="179">
      <c r="A179" s="48" t="s">
        <v>1144</v>
      </c>
      <c r="B179" s="48" t="s">
        <v>1145</v>
      </c>
      <c r="C179" s="19" t="s">
        <v>1104</v>
      </c>
      <c r="D179" s="50" t="s">
        <v>1104</v>
      </c>
      <c r="E179" s="18" t="s">
        <v>1104</v>
      </c>
      <c r="F179" s="149"/>
      <c r="G179" s="55"/>
      <c r="H179" s="5"/>
      <c r="I179" s="48" t="s">
        <v>1144</v>
      </c>
      <c r="J179" s="48" t="s">
        <v>1145</v>
      </c>
      <c r="K179" s="19" t="s">
        <v>590</v>
      </c>
      <c r="L179" s="19" t="s">
        <v>111</v>
      </c>
      <c r="M179" s="19" t="s">
        <v>592</v>
      </c>
      <c r="N179" s="19" t="s">
        <v>593</v>
      </c>
    </row>
    <row r="180">
      <c r="A180" s="48" t="s">
        <v>1147</v>
      </c>
      <c r="B180" s="48" t="s">
        <v>90</v>
      </c>
      <c r="C180" s="19" t="s">
        <v>1104</v>
      </c>
      <c r="D180" s="50" t="s">
        <v>1104</v>
      </c>
      <c r="E180" s="18"/>
      <c r="F180" s="149"/>
      <c r="G180" s="92"/>
      <c r="H180" s="5"/>
      <c r="I180" s="48" t="s">
        <v>1147</v>
      </c>
      <c r="J180" s="48" t="s">
        <v>90</v>
      </c>
      <c r="K180" s="19" t="s">
        <v>139</v>
      </c>
      <c r="L180" s="19" t="s">
        <v>129</v>
      </c>
      <c r="M180" s="19" t="s">
        <v>142</v>
      </c>
      <c r="N180" s="19" t="s">
        <v>143</v>
      </c>
    </row>
    <row r="181">
      <c r="A181" s="48" t="s">
        <v>1151</v>
      </c>
      <c r="B181" s="48" t="s">
        <v>1152</v>
      </c>
      <c r="C181" s="19" t="s">
        <v>1104</v>
      </c>
      <c r="D181" s="50" t="s">
        <v>1104</v>
      </c>
      <c r="E181" s="18" t="s">
        <v>1104</v>
      </c>
      <c r="F181" s="149" t="s">
        <v>1153</v>
      </c>
      <c r="G181" s="55"/>
      <c r="H181" s="5"/>
      <c r="I181" s="48" t="s">
        <v>1151</v>
      </c>
      <c r="J181" s="48" t="s">
        <v>1152</v>
      </c>
      <c r="K181" s="19" t="s">
        <v>318</v>
      </c>
      <c r="L181" s="19" t="s">
        <v>129</v>
      </c>
      <c r="M181" s="19" t="s">
        <v>320</v>
      </c>
      <c r="N181" s="19" t="s">
        <v>322</v>
      </c>
    </row>
    <row r="182">
      <c r="A182" s="48" t="s">
        <v>1154</v>
      </c>
      <c r="B182" s="48" t="s">
        <v>1155</v>
      </c>
      <c r="C182" s="19" t="s">
        <v>1104</v>
      </c>
      <c r="D182" s="50" t="s">
        <v>1104</v>
      </c>
      <c r="E182" s="18" t="s">
        <v>1104</v>
      </c>
      <c r="F182" s="152"/>
      <c r="G182" s="150"/>
      <c r="H182" s="5"/>
      <c r="I182" s="48" t="s">
        <v>1154</v>
      </c>
      <c r="J182" s="48" t="s">
        <v>1155</v>
      </c>
      <c r="K182" s="19" t="s">
        <v>590</v>
      </c>
      <c r="L182" s="19" t="s">
        <v>111</v>
      </c>
      <c r="M182" s="19" t="s">
        <v>592</v>
      </c>
      <c r="N182" s="19" t="s">
        <v>593</v>
      </c>
    </row>
    <row r="183">
      <c r="A183" s="48" t="s">
        <v>1159</v>
      </c>
      <c r="B183" s="48" t="s">
        <v>1160</v>
      </c>
      <c r="C183" s="19" t="s">
        <v>1104</v>
      </c>
      <c r="D183" s="50" t="s">
        <v>1104</v>
      </c>
      <c r="E183" s="18" t="s">
        <v>1104</v>
      </c>
      <c r="F183" s="152"/>
      <c r="G183" s="55"/>
      <c r="H183" s="5"/>
      <c r="I183" s="48" t="s">
        <v>1159</v>
      </c>
      <c r="J183" s="48" t="s">
        <v>1160</v>
      </c>
      <c r="K183" s="19" t="s">
        <v>369</v>
      </c>
      <c r="L183" s="19" t="s">
        <v>129</v>
      </c>
      <c r="M183" s="19" t="s">
        <v>371</v>
      </c>
      <c r="N183" s="19" t="s">
        <v>372</v>
      </c>
    </row>
    <row r="184">
      <c r="A184" s="48" t="s">
        <v>1164</v>
      </c>
      <c r="B184" s="48" t="s">
        <v>663</v>
      </c>
      <c r="C184" s="19" t="s">
        <v>1104</v>
      </c>
      <c r="D184" s="50" t="s">
        <v>1104</v>
      </c>
      <c r="E184" s="18" t="s">
        <v>1104</v>
      </c>
      <c r="F184" s="152"/>
      <c r="G184" s="150"/>
      <c r="H184" s="5"/>
      <c r="I184" s="48" t="s">
        <v>1164</v>
      </c>
      <c r="J184" s="48" t="s">
        <v>663</v>
      </c>
      <c r="K184" s="19" t="s">
        <v>590</v>
      </c>
      <c r="L184" s="19" t="s">
        <v>111</v>
      </c>
      <c r="M184" s="19" t="s">
        <v>592</v>
      </c>
      <c r="N184" s="19" t="s">
        <v>593</v>
      </c>
    </row>
    <row r="185">
      <c r="A185" s="48" t="s">
        <v>1166</v>
      </c>
      <c r="B185" s="48" t="s">
        <v>1167</v>
      </c>
      <c r="C185" s="19" t="s">
        <v>1104</v>
      </c>
      <c r="D185" s="50" t="s">
        <v>1104</v>
      </c>
      <c r="E185" s="18"/>
      <c r="F185" s="152"/>
      <c r="G185" s="120"/>
      <c r="H185" s="5"/>
      <c r="I185" s="48" t="s">
        <v>1166</v>
      </c>
      <c r="J185" s="48" t="s">
        <v>1167</v>
      </c>
      <c r="K185" s="19" t="s">
        <v>391</v>
      </c>
      <c r="L185" s="19" t="s">
        <v>129</v>
      </c>
      <c r="M185" s="19" t="s">
        <v>392</v>
      </c>
      <c r="N185" s="19" t="s">
        <v>393</v>
      </c>
    </row>
    <row r="186">
      <c r="A186" s="48" t="s">
        <v>1170</v>
      </c>
      <c r="B186" s="48" t="s">
        <v>86</v>
      </c>
      <c r="C186" s="19" t="s">
        <v>1104</v>
      </c>
      <c r="D186" s="50" t="s">
        <v>1104</v>
      </c>
      <c r="E186" s="18" t="s">
        <v>1104</v>
      </c>
      <c r="F186" s="149"/>
      <c r="G186" s="120"/>
      <c r="H186" s="5"/>
      <c r="I186" s="48" t="s">
        <v>1170</v>
      </c>
      <c r="J186" s="48" t="s">
        <v>86</v>
      </c>
      <c r="K186" s="19" t="s">
        <v>369</v>
      </c>
      <c r="L186" s="19" t="s">
        <v>129</v>
      </c>
      <c r="M186" s="19" t="s">
        <v>371</v>
      </c>
      <c r="N186" s="19" t="s">
        <v>372</v>
      </c>
    </row>
    <row r="187">
      <c r="A187" s="48" t="s">
        <v>1174</v>
      </c>
      <c r="B187" s="48" t="s">
        <v>1175</v>
      </c>
      <c r="C187" s="19" t="s">
        <v>1104</v>
      </c>
      <c r="D187" s="50" t="s">
        <v>1104</v>
      </c>
      <c r="E187" s="18" t="s">
        <v>1104</v>
      </c>
      <c r="F187" s="152"/>
      <c r="G187" s="150"/>
      <c r="H187" s="5"/>
      <c r="I187" s="48" t="s">
        <v>1174</v>
      </c>
      <c r="J187" s="48" t="s">
        <v>1175</v>
      </c>
      <c r="K187" s="19" t="s">
        <v>461</v>
      </c>
      <c r="L187" s="19" t="s">
        <v>111</v>
      </c>
      <c r="M187" s="19" t="s">
        <v>463</v>
      </c>
      <c r="N187" s="19" t="s">
        <v>464</v>
      </c>
    </row>
    <row r="188">
      <c r="A188" s="48" t="s">
        <v>1179</v>
      </c>
      <c r="B188" s="48" t="s">
        <v>1182</v>
      </c>
      <c r="C188" s="19" t="s">
        <v>1104</v>
      </c>
      <c r="D188" s="50" t="s">
        <v>1104</v>
      </c>
      <c r="E188" s="18" t="s">
        <v>1104</v>
      </c>
      <c r="F188" s="149"/>
      <c r="G188" s="150"/>
      <c r="H188" s="5"/>
      <c r="I188" s="48" t="s">
        <v>1179</v>
      </c>
      <c r="J188" s="48" t="s">
        <v>1182</v>
      </c>
      <c r="K188" s="19" t="s">
        <v>448</v>
      </c>
      <c r="L188" s="19" t="s">
        <v>129</v>
      </c>
      <c r="M188" s="19" t="s">
        <v>449</v>
      </c>
      <c r="N188" s="19" t="s">
        <v>450</v>
      </c>
    </row>
    <row r="189">
      <c r="A189" s="48" t="s">
        <v>1183</v>
      </c>
      <c r="B189" s="48" t="s">
        <v>1029</v>
      </c>
      <c r="C189" s="19" t="s">
        <v>1104</v>
      </c>
      <c r="D189" s="50" t="s">
        <v>1104</v>
      </c>
      <c r="E189" s="18" t="s">
        <v>1104</v>
      </c>
      <c r="F189" s="149" t="s">
        <v>1185</v>
      </c>
      <c r="G189" s="55"/>
      <c r="H189" s="5"/>
      <c r="I189" s="48" t="s">
        <v>1183</v>
      </c>
      <c r="J189" s="48" t="s">
        <v>1029</v>
      </c>
      <c r="K189" s="19" t="s">
        <v>369</v>
      </c>
      <c r="L189" s="19" t="s">
        <v>129</v>
      </c>
      <c r="M189" s="19" t="s">
        <v>371</v>
      </c>
      <c r="N189" s="19" t="s">
        <v>372</v>
      </c>
    </row>
    <row r="190">
      <c r="A190" s="48" t="s">
        <v>1188</v>
      </c>
      <c r="B190" s="48" t="s">
        <v>346</v>
      </c>
      <c r="C190" s="19" t="s">
        <v>1104</v>
      </c>
      <c r="D190" s="50" t="s">
        <v>1104</v>
      </c>
      <c r="F190" s="152"/>
      <c r="G190" s="55"/>
      <c r="H190" s="5"/>
      <c r="I190" s="48" t="s">
        <v>1188</v>
      </c>
      <c r="J190" s="48" t="s">
        <v>346</v>
      </c>
      <c r="K190" s="19" t="s">
        <v>569</v>
      </c>
      <c r="L190" s="19" t="s">
        <v>129</v>
      </c>
      <c r="M190" s="19" t="s">
        <v>573</v>
      </c>
      <c r="N190" s="19" t="s">
        <v>575</v>
      </c>
    </row>
    <row r="191">
      <c r="A191" s="48" t="s">
        <v>1191</v>
      </c>
      <c r="B191" s="48" t="s">
        <v>1192</v>
      </c>
      <c r="C191" s="19" t="s">
        <v>1104</v>
      </c>
      <c r="D191" s="50" t="s">
        <v>1104</v>
      </c>
      <c r="E191" s="18" t="s">
        <v>1104</v>
      </c>
      <c r="F191" s="149"/>
      <c r="G191" s="55"/>
      <c r="H191" s="5"/>
      <c r="I191" s="48" t="s">
        <v>1191</v>
      </c>
      <c r="J191" s="48" t="s">
        <v>1192</v>
      </c>
      <c r="K191" s="19" t="s">
        <v>333</v>
      </c>
      <c r="L191" s="19" t="s">
        <v>111</v>
      </c>
      <c r="M191" s="19" t="s">
        <v>334</v>
      </c>
      <c r="N191" s="19" t="s">
        <v>335</v>
      </c>
    </row>
    <row r="192">
      <c r="A192" s="48" t="s">
        <v>1194</v>
      </c>
      <c r="B192" s="48" t="s">
        <v>1101</v>
      </c>
      <c r="C192" s="19" t="s">
        <v>1104</v>
      </c>
      <c r="D192" s="50" t="s">
        <v>1104</v>
      </c>
      <c r="E192" s="18" t="s">
        <v>1104</v>
      </c>
      <c r="F192" s="149"/>
      <c r="G192" s="120"/>
      <c r="H192" s="5"/>
      <c r="I192" s="48" t="s">
        <v>1194</v>
      </c>
      <c r="J192" s="48" t="s">
        <v>1101</v>
      </c>
      <c r="K192" s="19" t="s">
        <v>128</v>
      </c>
      <c r="L192" s="19" t="s">
        <v>129</v>
      </c>
      <c r="M192" s="19" t="s">
        <v>130</v>
      </c>
      <c r="N192" s="19" t="s">
        <v>131</v>
      </c>
    </row>
    <row r="193">
      <c r="A193" s="48" t="s">
        <v>1197</v>
      </c>
      <c r="B193" s="48" t="s">
        <v>1139</v>
      </c>
      <c r="C193" s="19" t="s">
        <v>1104</v>
      </c>
      <c r="D193" s="50" t="s">
        <v>1104</v>
      </c>
      <c r="E193" s="18" t="s">
        <v>1104</v>
      </c>
      <c r="F193" s="149"/>
      <c r="G193" s="55"/>
      <c r="H193" s="5"/>
      <c r="I193" s="48" t="s">
        <v>1197</v>
      </c>
      <c r="J193" s="48" t="s">
        <v>1139</v>
      </c>
      <c r="K193" s="19" t="s">
        <v>409</v>
      </c>
      <c r="L193" s="19" t="s">
        <v>129</v>
      </c>
      <c r="M193" s="19" t="s">
        <v>411</v>
      </c>
      <c r="N193" s="19" t="s">
        <v>413</v>
      </c>
    </row>
    <row r="194">
      <c r="A194" s="48" t="s">
        <v>1202</v>
      </c>
      <c r="B194" s="48" t="s">
        <v>936</v>
      </c>
      <c r="C194" s="19" t="s">
        <v>1104</v>
      </c>
      <c r="D194" s="50" t="s">
        <v>1104</v>
      </c>
      <c r="E194" s="18"/>
      <c r="F194" s="149"/>
      <c r="G194" s="55"/>
      <c r="H194" s="5"/>
      <c r="I194" s="48" t="s">
        <v>1202</v>
      </c>
      <c r="J194" s="48" t="s">
        <v>936</v>
      </c>
      <c r="K194" s="19" t="s">
        <v>218</v>
      </c>
      <c r="L194" s="19" t="s">
        <v>111</v>
      </c>
      <c r="M194" s="19" t="s">
        <v>220</v>
      </c>
      <c r="N194" s="19" t="s">
        <v>221</v>
      </c>
    </row>
    <row r="195">
      <c r="A195" s="48" t="s">
        <v>1205</v>
      </c>
      <c r="B195" s="48" t="s">
        <v>1206</v>
      </c>
      <c r="C195" s="19" t="s">
        <v>1104</v>
      </c>
      <c r="D195" s="50" t="s">
        <v>1104</v>
      </c>
      <c r="E195" s="18" t="s">
        <v>1104</v>
      </c>
      <c r="F195" s="149"/>
      <c r="G195" s="55"/>
      <c r="H195" s="5"/>
      <c r="I195" s="48" t="s">
        <v>1205</v>
      </c>
      <c r="J195" s="48" t="s">
        <v>1206</v>
      </c>
      <c r="K195" s="19" t="s">
        <v>569</v>
      </c>
      <c r="L195" s="19" t="s">
        <v>129</v>
      </c>
      <c r="M195" s="19" t="s">
        <v>573</v>
      </c>
      <c r="N195" s="19" t="s">
        <v>575</v>
      </c>
    </row>
    <row r="196">
      <c r="A196" s="48" t="s">
        <v>1218</v>
      </c>
      <c r="B196" s="48" t="s">
        <v>1219</v>
      </c>
      <c r="C196" s="19" t="s">
        <v>1104</v>
      </c>
      <c r="D196" s="50" t="s">
        <v>1104</v>
      </c>
      <c r="E196" s="19" t="s">
        <v>1104</v>
      </c>
      <c r="F196" s="149"/>
      <c r="G196" s="150"/>
      <c r="H196" s="5"/>
      <c r="I196" s="48" t="s">
        <v>1218</v>
      </c>
      <c r="J196" s="48" t="s">
        <v>1219</v>
      </c>
      <c r="K196" s="19" t="s">
        <v>380</v>
      </c>
      <c r="L196" s="19" t="s">
        <v>111</v>
      </c>
      <c r="M196" s="19" t="s">
        <v>381</v>
      </c>
      <c r="N196" s="19" t="s">
        <v>382</v>
      </c>
    </row>
    <row r="197">
      <c r="A197" s="48" t="s">
        <v>1222</v>
      </c>
      <c r="B197" s="48" t="s">
        <v>1223</v>
      </c>
      <c r="C197" s="19" t="s">
        <v>1104</v>
      </c>
      <c r="D197" s="50" t="s">
        <v>1104</v>
      </c>
      <c r="E197" s="52" t="s">
        <v>1104</v>
      </c>
      <c r="F197" s="151"/>
      <c r="G197" s="55"/>
      <c r="H197" s="5"/>
      <c r="I197" s="48" t="s">
        <v>1222</v>
      </c>
      <c r="J197" s="48" t="s">
        <v>1223</v>
      </c>
      <c r="K197" s="19" t="s">
        <v>362</v>
      </c>
      <c r="L197" s="19" t="s">
        <v>111</v>
      </c>
      <c r="M197" s="19" t="s">
        <v>364</v>
      </c>
      <c r="N197" s="19" t="s">
        <v>365</v>
      </c>
    </row>
    <row r="198">
      <c r="A198" s="48" t="s">
        <v>1226</v>
      </c>
      <c r="B198" s="48" t="s">
        <v>886</v>
      </c>
      <c r="C198" s="19" t="s">
        <v>1104</v>
      </c>
      <c r="D198" s="50" t="s">
        <v>1104</v>
      </c>
      <c r="E198" s="18" t="s">
        <v>1104</v>
      </c>
      <c r="F198" s="149"/>
      <c r="G198" s="92"/>
      <c r="H198" s="5"/>
      <c r="I198" s="48" t="s">
        <v>1226</v>
      </c>
      <c r="J198" s="48" t="s">
        <v>886</v>
      </c>
      <c r="K198" s="19" t="s">
        <v>289</v>
      </c>
      <c r="L198" s="19" t="s">
        <v>129</v>
      </c>
      <c r="M198" s="19" t="s">
        <v>291</v>
      </c>
      <c r="N198" s="19" t="s">
        <v>292</v>
      </c>
    </row>
    <row r="199">
      <c r="A199" s="48" t="s">
        <v>1227</v>
      </c>
      <c r="B199" s="48" t="s">
        <v>203</v>
      </c>
      <c r="C199" s="19" t="s">
        <v>1104</v>
      </c>
      <c r="D199" s="50" t="s">
        <v>1104</v>
      </c>
      <c r="E199" s="52" t="s">
        <v>1104</v>
      </c>
      <c r="F199" s="149"/>
      <c r="G199" s="55"/>
      <c r="H199" s="5"/>
      <c r="I199" s="48" t="s">
        <v>1227</v>
      </c>
      <c r="J199" s="48" t="s">
        <v>203</v>
      </c>
      <c r="K199" s="19" t="s">
        <v>681</v>
      </c>
      <c r="L199" s="19" t="s">
        <v>129</v>
      </c>
      <c r="M199" s="19" t="s">
        <v>682</v>
      </c>
      <c r="N199" s="19" t="s">
        <v>683</v>
      </c>
    </row>
    <row r="200">
      <c r="A200" s="48" t="s">
        <v>1228</v>
      </c>
      <c r="B200" s="48" t="s">
        <v>1073</v>
      </c>
      <c r="C200" s="19" t="s">
        <v>1104</v>
      </c>
      <c r="D200" s="50" t="s">
        <v>1104</v>
      </c>
      <c r="E200" s="18" t="s">
        <v>1104</v>
      </c>
      <c r="F200" s="152"/>
      <c r="G200" s="55"/>
      <c r="H200" s="5"/>
      <c r="I200" s="48" t="s">
        <v>1228</v>
      </c>
      <c r="J200" s="48" t="s">
        <v>1073</v>
      </c>
      <c r="K200" s="19" t="s">
        <v>654</v>
      </c>
      <c r="L200" s="19" t="s">
        <v>111</v>
      </c>
      <c r="M200" s="19" t="s">
        <v>656</v>
      </c>
      <c r="N200" s="19" t="s">
        <v>658</v>
      </c>
    </row>
    <row r="201">
      <c r="A201" s="48" t="s">
        <v>1230</v>
      </c>
      <c r="B201" s="48" t="s">
        <v>551</v>
      </c>
      <c r="C201" s="19" t="s">
        <v>1104</v>
      </c>
      <c r="D201" s="50" t="s">
        <v>1104</v>
      </c>
      <c r="E201" s="18" t="s">
        <v>1104</v>
      </c>
      <c r="F201" s="149"/>
      <c r="G201" s="55"/>
      <c r="H201" s="5"/>
      <c r="I201" s="48" t="s">
        <v>1230</v>
      </c>
      <c r="J201" s="48" t="s">
        <v>551</v>
      </c>
      <c r="K201" s="19" t="s">
        <v>150</v>
      </c>
      <c r="L201" s="19" t="s">
        <v>111</v>
      </c>
      <c r="M201" s="19" t="s">
        <v>152</v>
      </c>
      <c r="N201" s="19" t="s">
        <v>153</v>
      </c>
    </row>
    <row r="202">
      <c r="A202" s="48" t="s">
        <v>1231</v>
      </c>
      <c r="B202" s="48" t="s">
        <v>526</v>
      </c>
      <c r="C202" s="19" t="s">
        <v>1104</v>
      </c>
      <c r="D202" s="50" t="s">
        <v>1104</v>
      </c>
      <c r="E202" s="18"/>
      <c r="F202" s="149"/>
      <c r="G202" s="120"/>
      <c r="H202" s="5"/>
      <c r="I202" s="48" t="s">
        <v>1231</v>
      </c>
      <c r="J202" s="48" t="s">
        <v>526</v>
      </c>
      <c r="K202" s="19" t="s">
        <v>150</v>
      </c>
      <c r="L202" s="19" t="s">
        <v>111</v>
      </c>
      <c r="M202" s="19" t="s">
        <v>152</v>
      </c>
      <c r="N202" s="19" t="s">
        <v>153</v>
      </c>
    </row>
    <row r="203">
      <c r="A203" s="48" t="s">
        <v>1232</v>
      </c>
      <c r="B203" s="48" t="s">
        <v>1180</v>
      </c>
      <c r="C203" s="19" t="s">
        <v>1104</v>
      </c>
      <c r="D203" s="50" t="s">
        <v>1104</v>
      </c>
      <c r="E203" s="18" t="s">
        <v>1104</v>
      </c>
      <c r="F203" s="149"/>
      <c r="G203" s="55"/>
      <c r="H203" s="5"/>
      <c r="I203" s="48" t="s">
        <v>1232</v>
      </c>
      <c r="J203" s="48" t="s">
        <v>1180</v>
      </c>
      <c r="K203" s="19" t="s">
        <v>647</v>
      </c>
      <c r="L203" s="19" t="s">
        <v>111</v>
      </c>
      <c r="M203" s="19" t="s">
        <v>648</v>
      </c>
      <c r="N203" s="19" t="s">
        <v>650</v>
      </c>
    </row>
    <row r="204">
      <c r="A204" s="48" t="s">
        <v>1234</v>
      </c>
      <c r="B204" s="48" t="s">
        <v>1235</v>
      </c>
      <c r="C204" s="19" t="s">
        <v>1104</v>
      </c>
      <c r="D204" s="50" t="s">
        <v>1104</v>
      </c>
      <c r="E204" s="18" t="s">
        <v>1104</v>
      </c>
      <c r="F204" s="149"/>
      <c r="G204" s="150"/>
      <c r="H204" s="5"/>
      <c r="I204" s="48" t="s">
        <v>1234</v>
      </c>
      <c r="J204" s="48" t="s">
        <v>1235</v>
      </c>
      <c r="K204" s="19" t="s">
        <v>654</v>
      </c>
      <c r="L204" s="19" t="s">
        <v>111</v>
      </c>
      <c r="M204" s="19" t="s">
        <v>656</v>
      </c>
      <c r="N204" s="19" t="s">
        <v>658</v>
      </c>
    </row>
    <row r="205">
      <c r="A205" s="48" t="s">
        <v>1237</v>
      </c>
      <c r="B205" s="48" t="s">
        <v>1238</v>
      </c>
      <c r="C205" s="19" t="s">
        <v>1104</v>
      </c>
      <c r="D205" s="50" t="s">
        <v>1104</v>
      </c>
      <c r="E205" s="18" t="s">
        <v>1104</v>
      </c>
      <c r="F205" s="149"/>
      <c r="G205" s="150"/>
      <c r="H205" s="5"/>
      <c r="I205" s="48" t="s">
        <v>1237</v>
      </c>
      <c r="J205" s="48" t="s">
        <v>1238</v>
      </c>
      <c r="K205" s="19" t="s">
        <v>647</v>
      </c>
      <c r="L205" s="19" t="s">
        <v>111</v>
      </c>
      <c r="M205" s="19" t="s">
        <v>648</v>
      </c>
      <c r="N205" s="19" t="s">
        <v>650</v>
      </c>
    </row>
    <row r="206">
      <c r="A206" s="48" t="s">
        <v>1239</v>
      </c>
      <c r="B206" s="48" t="s">
        <v>1240</v>
      </c>
      <c r="C206" s="19" t="s">
        <v>1104</v>
      </c>
      <c r="D206" s="50" t="s">
        <v>1104</v>
      </c>
      <c r="E206" s="18" t="s">
        <v>1104</v>
      </c>
      <c r="F206" s="149"/>
      <c r="G206" s="55"/>
      <c r="H206" s="5"/>
      <c r="I206" s="48" t="s">
        <v>1239</v>
      </c>
      <c r="J206" s="48" t="s">
        <v>1240</v>
      </c>
      <c r="K206" s="19" t="s">
        <v>654</v>
      </c>
      <c r="L206" s="19" t="s">
        <v>111</v>
      </c>
      <c r="M206" s="19" t="s">
        <v>656</v>
      </c>
      <c r="N206" s="19" t="s">
        <v>658</v>
      </c>
    </row>
    <row r="207">
      <c r="A207" s="48" t="s">
        <v>1242</v>
      </c>
      <c r="B207" s="48" t="s">
        <v>1243</v>
      </c>
      <c r="C207" s="19" t="s">
        <v>1104</v>
      </c>
      <c r="D207" s="50" t="s">
        <v>1104</v>
      </c>
      <c r="E207" s="18" t="s">
        <v>1104</v>
      </c>
      <c r="F207" s="149"/>
      <c r="G207" s="120"/>
      <c r="H207" s="5"/>
      <c r="I207" s="48" t="s">
        <v>1242</v>
      </c>
      <c r="J207" s="48" t="s">
        <v>1243</v>
      </c>
      <c r="K207" s="19" t="s">
        <v>237</v>
      </c>
      <c r="L207" s="19" t="s">
        <v>111</v>
      </c>
      <c r="M207" s="19" t="s">
        <v>238</v>
      </c>
      <c r="N207" s="19" t="s">
        <v>240</v>
      </c>
    </row>
    <row r="208">
      <c r="A208" s="48" t="s">
        <v>1246</v>
      </c>
      <c r="B208" s="48" t="s">
        <v>46</v>
      </c>
      <c r="C208" s="19" t="s">
        <v>1104</v>
      </c>
      <c r="D208" s="50" t="s">
        <v>1104</v>
      </c>
      <c r="E208" s="18" t="s">
        <v>1104</v>
      </c>
      <c r="F208" s="152"/>
      <c r="G208" s="55"/>
      <c r="H208" s="5"/>
      <c r="I208" s="48" t="s">
        <v>1246</v>
      </c>
      <c r="J208" s="48" t="s">
        <v>46</v>
      </c>
      <c r="K208" s="19" t="s">
        <v>448</v>
      </c>
      <c r="L208" s="19" t="s">
        <v>129</v>
      </c>
      <c r="M208" s="19" t="s">
        <v>449</v>
      </c>
      <c r="N208" s="19" t="s">
        <v>450</v>
      </c>
    </row>
    <row r="209">
      <c r="A209" s="48" t="s">
        <v>1249</v>
      </c>
      <c r="B209" s="48" t="s">
        <v>819</v>
      </c>
      <c r="C209" s="19" t="s">
        <v>1104</v>
      </c>
      <c r="D209" s="50" t="s">
        <v>1104</v>
      </c>
      <c r="E209" s="18" t="s">
        <v>1104</v>
      </c>
      <c r="F209" s="149"/>
      <c r="G209" s="55"/>
      <c r="H209" s="5"/>
      <c r="I209" s="48" t="s">
        <v>1249</v>
      </c>
      <c r="J209" s="48" t="s">
        <v>819</v>
      </c>
      <c r="K209" s="19" t="s">
        <v>182</v>
      </c>
      <c r="L209" s="19" t="s">
        <v>111</v>
      </c>
      <c r="M209" s="19" t="s">
        <v>185</v>
      </c>
      <c r="N209" s="19" t="s">
        <v>186</v>
      </c>
    </row>
    <row r="210">
      <c r="A210" s="48" t="s">
        <v>1250</v>
      </c>
      <c r="B210" s="48" t="s">
        <v>278</v>
      </c>
      <c r="C210" s="19" t="s">
        <v>1104</v>
      </c>
      <c r="D210" s="50" t="s">
        <v>1104</v>
      </c>
      <c r="E210" s="18" t="s">
        <v>1104</v>
      </c>
      <c r="F210" s="149"/>
      <c r="G210" s="55"/>
      <c r="H210" s="5"/>
      <c r="I210" s="48" t="s">
        <v>1250</v>
      </c>
      <c r="J210" s="48" t="s">
        <v>278</v>
      </c>
      <c r="K210" s="19" t="s">
        <v>237</v>
      </c>
      <c r="L210" s="19" t="s">
        <v>111</v>
      </c>
      <c r="M210" s="19" t="s">
        <v>238</v>
      </c>
      <c r="N210" s="19" t="s">
        <v>240</v>
      </c>
    </row>
    <row r="211">
      <c r="A211" s="48" t="s">
        <v>1251</v>
      </c>
      <c r="B211" s="48" t="s">
        <v>766</v>
      </c>
      <c r="C211" s="19" t="s">
        <v>1104</v>
      </c>
      <c r="D211" s="50" t="s">
        <v>1104</v>
      </c>
      <c r="E211" s="52" t="s">
        <v>1104</v>
      </c>
      <c r="F211" s="149"/>
      <c r="G211" s="55"/>
      <c r="H211" s="5"/>
      <c r="I211" s="48" t="s">
        <v>1251</v>
      </c>
      <c r="J211" s="48" t="s">
        <v>766</v>
      </c>
      <c r="K211" s="19" t="s">
        <v>808</v>
      </c>
      <c r="L211" s="19" t="s">
        <v>129</v>
      </c>
      <c r="M211" s="19" t="s">
        <v>809</v>
      </c>
      <c r="N211" s="19" t="s">
        <v>810</v>
      </c>
    </row>
    <row r="212" hidden="1">
      <c r="A212" s="48"/>
      <c r="B212" s="48"/>
      <c r="C212" s="50"/>
      <c r="D212" s="50"/>
      <c r="E212" s="155"/>
      <c r="F212" s="155"/>
      <c r="G212" s="55"/>
      <c r="H212" s="5"/>
      <c r="I212" s="48"/>
      <c r="J212" s="48"/>
      <c r="K212" s="19"/>
      <c r="L212" s="19"/>
      <c r="M212" s="19"/>
      <c r="N212" s="19"/>
    </row>
    <row r="213" hidden="1">
      <c r="A213" s="48"/>
      <c r="B213" s="48"/>
      <c r="C213" s="50"/>
      <c r="D213" s="50"/>
      <c r="E213" s="52"/>
      <c r="F213" s="155"/>
      <c r="G213" s="55"/>
      <c r="H213" s="5"/>
      <c r="I213" s="48"/>
      <c r="J213" s="48"/>
      <c r="K213" s="19"/>
      <c r="L213" s="19"/>
      <c r="M213" s="19"/>
      <c r="N213" s="19"/>
    </row>
    <row r="214" hidden="1">
      <c r="A214" s="48"/>
      <c r="B214" s="48"/>
      <c r="C214" s="50"/>
      <c r="D214" s="50"/>
      <c r="E214" s="52"/>
      <c r="F214" s="155"/>
      <c r="G214" s="55"/>
      <c r="H214" s="5"/>
      <c r="I214" s="48"/>
      <c r="J214" s="48"/>
      <c r="K214" s="19"/>
      <c r="L214" s="19"/>
      <c r="M214" s="19"/>
      <c r="N214" s="19"/>
    </row>
    <row r="215" hidden="1">
      <c r="A215" s="48"/>
      <c r="B215" s="48"/>
      <c r="C215" s="50"/>
      <c r="D215" s="50"/>
      <c r="E215" s="52"/>
      <c r="F215" s="155"/>
      <c r="G215" s="55"/>
      <c r="H215" s="5"/>
      <c r="I215" s="48"/>
      <c r="J215" s="48"/>
      <c r="K215" s="19"/>
      <c r="L215" s="19"/>
      <c r="M215" s="19"/>
      <c r="N215" s="19"/>
    </row>
    <row r="216" hidden="1">
      <c r="A216" s="48"/>
      <c r="B216" s="48"/>
      <c r="C216" s="50"/>
      <c r="D216" s="50"/>
      <c r="E216" s="52"/>
      <c r="F216" s="155"/>
      <c r="G216" s="55"/>
      <c r="H216" s="5"/>
      <c r="I216" s="48"/>
      <c r="J216" s="48"/>
      <c r="K216" s="19"/>
      <c r="L216" s="19"/>
      <c r="M216" s="19"/>
      <c r="N216" s="19"/>
    </row>
    <row r="217" hidden="1">
      <c r="A217" s="48"/>
      <c r="B217" s="48"/>
      <c r="C217" s="50"/>
      <c r="D217" s="50"/>
      <c r="E217" s="52"/>
      <c r="F217" s="155"/>
      <c r="G217" s="55"/>
      <c r="H217" s="5"/>
      <c r="I217" s="48"/>
      <c r="J217" s="48"/>
      <c r="K217" s="19"/>
      <c r="L217" s="19"/>
      <c r="M217" s="19"/>
      <c r="N217" s="19"/>
    </row>
    <row r="218" hidden="1">
      <c r="A218" s="48"/>
      <c r="B218" s="48"/>
      <c r="C218" s="50"/>
      <c r="D218" s="50"/>
      <c r="E218" s="52"/>
      <c r="F218" s="155"/>
      <c r="G218" s="55"/>
      <c r="H218" s="5"/>
      <c r="I218" s="48"/>
      <c r="J218" s="48"/>
      <c r="K218" s="19"/>
      <c r="L218" s="19"/>
      <c r="M218" s="19"/>
      <c r="N218" s="19"/>
    </row>
    <row r="219" hidden="1">
      <c r="A219" s="48"/>
      <c r="B219" s="48"/>
      <c r="C219" s="50"/>
      <c r="D219" s="50"/>
      <c r="E219" s="52"/>
      <c r="F219" s="155"/>
      <c r="G219" s="55"/>
      <c r="H219" s="5"/>
      <c r="I219" s="48"/>
      <c r="J219" s="48"/>
      <c r="K219" s="19"/>
      <c r="L219" s="19"/>
      <c r="M219" s="19"/>
      <c r="N219" s="19"/>
    </row>
    <row r="220" hidden="1">
      <c r="A220" s="48"/>
      <c r="B220" s="48"/>
      <c r="C220" s="50"/>
      <c r="D220" s="50"/>
      <c r="E220" s="52"/>
      <c r="F220" s="155"/>
      <c r="G220" s="55"/>
      <c r="H220" s="5"/>
      <c r="I220" s="48"/>
      <c r="J220" s="48"/>
      <c r="K220" s="19"/>
      <c r="L220" s="19"/>
      <c r="M220" s="19"/>
      <c r="N220" s="19"/>
    </row>
    <row r="221" hidden="1">
      <c r="A221" s="48"/>
      <c r="B221" s="48"/>
      <c r="C221" s="50"/>
      <c r="D221" s="50"/>
      <c r="E221" s="52"/>
      <c r="F221" s="155"/>
      <c r="G221" s="55"/>
      <c r="H221" s="5"/>
      <c r="I221" s="48"/>
      <c r="J221" s="48"/>
      <c r="K221" s="19"/>
      <c r="L221" s="19"/>
      <c r="M221" s="19"/>
      <c r="N221" s="19"/>
    </row>
    <row r="222" hidden="1">
      <c r="A222" s="48"/>
      <c r="B222" s="48"/>
      <c r="C222" s="50"/>
      <c r="D222" s="50"/>
      <c r="E222" s="52"/>
      <c r="F222" s="155"/>
      <c r="G222" s="55"/>
      <c r="H222" s="5"/>
      <c r="I222" s="48"/>
      <c r="J222" s="48"/>
      <c r="K222" s="19"/>
      <c r="L222" s="19"/>
      <c r="M222" s="19"/>
      <c r="N222" s="19"/>
    </row>
    <row r="223" hidden="1">
      <c r="A223" s="48"/>
      <c r="B223" s="48"/>
      <c r="C223" s="50"/>
      <c r="D223" s="50"/>
      <c r="E223" s="52"/>
      <c r="F223" s="155"/>
      <c r="G223" s="55"/>
      <c r="H223" s="5"/>
      <c r="I223" s="48"/>
      <c r="J223" s="48"/>
      <c r="K223" s="19"/>
      <c r="L223" s="19"/>
      <c r="M223" s="19"/>
      <c r="N223" s="19"/>
    </row>
    <row r="224" hidden="1">
      <c r="A224" s="48"/>
      <c r="B224" s="48"/>
      <c r="C224" s="50"/>
      <c r="D224" s="50"/>
      <c r="E224" s="52"/>
      <c r="F224" s="155"/>
      <c r="G224" s="55"/>
      <c r="H224" s="5"/>
      <c r="I224" s="48"/>
      <c r="J224" s="48"/>
      <c r="K224" s="19"/>
      <c r="L224" s="19"/>
      <c r="M224" s="19"/>
      <c r="N224" s="19"/>
    </row>
    <row r="225" hidden="1">
      <c r="A225" s="48"/>
      <c r="B225" s="48"/>
      <c r="C225" s="50"/>
      <c r="D225" s="50"/>
      <c r="E225" s="52"/>
      <c r="F225" s="155"/>
      <c r="G225" s="55"/>
      <c r="H225" s="5"/>
      <c r="I225" s="48"/>
      <c r="J225" s="48"/>
      <c r="K225" s="19"/>
      <c r="L225" s="19"/>
      <c r="M225" s="19"/>
      <c r="N225" s="19"/>
    </row>
    <row r="226" hidden="1">
      <c r="A226" s="48"/>
      <c r="B226" s="48"/>
      <c r="C226" s="50"/>
      <c r="D226" s="50"/>
      <c r="E226" s="52"/>
      <c r="F226" s="155"/>
      <c r="G226" s="55"/>
      <c r="H226" s="5"/>
      <c r="I226" s="48"/>
      <c r="J226" s="48"/>
      <c r="K226" s="19"/>
      <c r="L226" s="19"/>
      <c r="M226" s="19"/>
      <c r="N226" s="19"/>
    </row>
    <row r="227" hidden="1">
      <c r="A227" s="48"/>
      <c r="B227" s="48"/>
      <c r="C227" s="50"/>
      <c r="D227" s="50"/>
      <c r="E227" s="52"/>
      <c r="F227" s="155"/>
      <c r="G227" s="55"/>
      <c r="H227" s="5"/>
      <c r="I227" s="48"/>
      <c r="J227" s="48"/>
      <c r="K227" s="19"/>
      <c r="L227" s="19"/>
      <c r="M227" s="19"/>
      <c r="N227" s="19"/>
    </row>
    <row r="228" hidden="1">
      <c r="A228" s="48"/>
      <c r="B228" s="48"/>
      <c r="C228" s="50"/>
      <c r="D228" s="50"/>
      <c r="E228" s="52"/>
      <c r="F228" s="155"/>
      <c r="G228" s="55"/>
      <c r="H228" s="5"/>
      <c r="I228" s="48"/>
      <c r="J228" s="48"/>
      <c r="K228" s="19"/>
      <c r="L228" s="19"/>
      <c r="M228" s="19"/>
      <c r="N228" s="19"/>
    </row>
    <row r="229" hidden="1">
      <c r="A229" s="48"/>
      <c r="B229" s="48"/>
      <c r="C229" s="50"/>
      <c r="D229" s="50"/>
      <c r="E229" s="52"/>
      <c r="F229" s="155"/>
      <c r="G229" s="55"/>
      <c r="H229" s="5"/>
      <c r="I229" s="48"/>
      <c r="J229" s="48"/>
      <c r="K229" s="19"/>
      <c r="L229" s="19"/>
      <c r="M229" s="19"/>
      <c r="N229" s="19"/>
    </row>
    <row r="230" hidden="1">
      <c r="A230" s="48"/>
      <c r="B230" s="48"/>
      <c r="C230" s="50"/>
      <c r="D230" s="50"/>
      <c r="E230" s="52"/>
      <c r="F230" s="155"/>
      <c r="G230" s="55"/>
      <c r="H230" s="5"/>
      <c r="I230" s="48"/>
      <c r="J230" s="48"/>
      <c r="K230" s="19"/>
      <c r="L230" s="19"/>
      <c r="M230" s="19"/>
      <c r="N230" s="19"/>
    </row>
    <row r="231" hidden="1">
      <c r="A231" s="48"/>
      <c r="B231" s="48"/>
      <c r="C231" s="50"/>
      <c r="D231" s="50"/>
      <c r="E231" s="52"/>
      <c r="F231" s="155"/>
      <c r="G231" s="55"/>
      <c r="H231" s="5"/>
      <c r="I231" s="48"/>
      <c r="J231" s="48"/>
      <c r="K231" s="19"/>
      <c r="L231" s="19"/>
      <c r="M231" s="19"/>
      <c r="N231" s="19"/>
    </row>
    <row r="232" hidden="1">
      <c r="A232" s="48"/>
      <c r="B232" s="48"/>
      <c r="C232" s="50"/>
      <c r="D232" s="50"/>
      <c r="E232" s="52"/>
      <c r="F232" s="155"/>
      <c r="G232" s="55"/>
      <c r="H232" s="5"/>
      <c r="I232" s="48"/>
      <c r="J232" s="48"/>
      <c r="K232" s="19"/>
      <c r="L232" s="19"/>
      <c r="M232" s="19"/>
      <c r="N232" s="19"/>
    </row>
    <row r="233" hidden="1">
      <c r="A233" s="48"/>
      <c r="B233" s="48"/>
      <c r="C233" s="50"/>
      <c r="D233" s="50"/>
      <c r="E233" s="52"/>
      <c r="F233" s="155"/>
      <c r="G233" s="55"/>
      <c r="H233" s="5"/>
      <c r="I233" s="48"/>
      <c r="J233" s="48"/>
      <c r="K233" s="19"/>
      <c r="L233" s="19"/>
      <c r="M233" s="19"/>
      <c r="N233" s="19"/>
    </row>
    <row r="234" hidden="1">
      <c r="A234" s="48"/>
      <c r="B234" s="48"/>
      <c r="C234" s="50"/>
      <c r="D234" s="50"/>
      <c r="E234" s="52"/>
      <c r="F234" s="155"/>
      <c r="G234" s="55"/>
      <c r="H234" s="5"/>
      <c r="I234" s="48"/>
      <c r="J234" s="48"/>
      <c r="K234" s="19"/>
      <c r="L234" s="19"/>
      <c r="M234" s="19"/>
      <c r="N234" s="19"/>
    </row>
    <row r="235" hidden="1">
      <c r="A235" s="48"/>
      <c r="B235" s="48"/>
      <c r="C235" s="50"/>
      <c r="D235" s="50"/>
      <c r="E235" s="52"/>
      <c r="F235" s="155"/>
      <c r="G235" s="55"/>
      <c r="H235" s="5"/>
      <c r="I235" s="48"/>
      <c r="J235" s="48"/>
      <c r="K235" s="19"/>
      <c r="L235" s="19"/>
      <c r="M235" s="19"/>
      <c r="N235" s="19"/>
    </row>
    <row r="236" hidden="1">
      <c r="A236" s="48"/>
      <c r="B236" s="48"/>
      <c r="C236" s="50"/>
      <c r="D236" s="50"/>
      <c r="E236" s="52"/>
      <c r="F236" s="155"/>
      <c r="G236" s="55"/>
      <c r="H236" s="5"/>
      <c r="I236" s="48"/>
      <c r="J236" s="48"/>
      <c r="K236" s="19"/>
      <c r="L236" s="19"/>
      <c r="M236" s="19"/>
      <c r="N236" s="19"/>
    </row>
    <row r="237" hidden="1">
      <c r="A237" s="48"/>
      <c r="B237" s="48"/>
      <c r="C237" s="50"/>
      <c r="D237" s="50"/>
      <c r="E237" s="52"/>
      <c r="F237" s="155"/>
      <c r="G237" s="55"/>
      <c r="H237" s="5"/>
      <c r="I237" s="48"/>
      <c r="J237" s="48"/>
      <c r="K237" s="19"/>
      <c r="L237" s="19"/>
      <c r="M237" s="19"/>
      <c r="N237" s="19"/>
    </row>
    <row r="238" hidden="1">
      <c r="A238" s="48"/>
      <c r="B238" s="48"/>
      <c r="C238" s="50"/>
      <c r="D238" s="50"/>
      <c r="E238" s="52"/>
      <c r="F238" s="155"/>
      <c r="G238" s="55"/>
      <c r="H238" s="5"/>
      <c r="I238" s="48"/>
      <c r="J238" s="48"/>
      <c r="K238" s="19"/>
      <c r="L238" s="19"/>
      <c r="M238" s="19"/>
      <c r="N238" s="19"/>
    </row>
    <row r="239" hidden="1">
      <c r="A239" s="48"/>
      <c r="B239" s="48"/>
      <c r="C239" s="50"/>
      <c r="D239" s="50"/>
      <c r="E239" s="52"/>
      <c r="F239" s="155"/>
      <c r="G239" s="55"/>
      <c r="H239" s="5"/>
      <c r="I239" s="48"/>
      <c r="J239" s="48"/>
      <c r="K239" s="19"/>
      <c r="L239" s="19"/>
      <c r="M239" s="19"/>
      <c r="N239" s="19"/>
    </row>
    <row r="240" hidden="1">
      <c r="A240" s="48"/>
      <c r="B240" s="48"/>
      <c r="C240" s="50"/>
      <c r="D240" s="50"/>
      <c r="E240" s="52"/>
      <c r="F240" s="155"/>
      <c r="G240" s="55"/>
      <c r="H240" s="5"/>
      <c r="I240" s="48"/>
      <c r="J240" s="48"/>
      <c r="K240" s="19"/>
      <c r="L240" s="19"/>
      <c r="M240" s="19"/>
      <c r="N240" s="19"/>
    </row>
    <row r="241" hidden="1">
      <c r="A241" s="48"/>
      <c r="B241" s="48"/>
      <c r="C241" s="50"/>
      <c r="D241" s="50"/>
      <c r="E241" s="52"/>
      <c r="F241" s="155"/>
      <c r="G241" s="55"/>
      <c r="H241" s="5"/>
      <c r="I241" s="48"/>
      <c r="J241" s="48"/>
      <c r="K241" s="19"/>
      <c r="L241" s="19"/>
      <c r="M241" s="19"/>
      <c r="N241" s="19"/>
    </row>
    <row r="242" hidden="1">
      <c r="A242" s="48"/>
      <c r="B242" s="48"/>
      <c r="C242" s="50"/>
      <c r="D242" s="50"/>
      <c r="E242" s="52"/>
      <c r="F242" s="155"/>
      <c r="G242" s="55"/>
      <c r="H242" s="5"/>
      <c r="I242" s="48"/>
      <c r="J242" s="48"/>
      <c r="K242" s="19"/>
      <c r="L242" s="19"/>
      <c r="M242" s="19"/>
      <c r="N242" s="19"/>
    </row>
    <row r="243" hidden="1">
      <c r="A243" s="48"/>
      <c r="B243" s="48"/>
      <c r="C243" s="50"/>
      <c r="D243" s="50"/>
      <c r="E243" s="52"/>
      <c r="F243" s="155"/>
      <c r="G243" s="55"/>
      <c r="H243" s="5"/>
      <c r="I243" s="48"/>
      <c r="J243" s="48"/>
      <c r="K243" s="19"/>
      <c r="L243" s="19"/>
      <c r="M243" s="19"/>
      <c r="N243" s="19"/>
    </row>
    <row r="244" hidden="1">
      <c r="A244" s="48"/>
      <c r="B244" s="48"/>
      <c r="C244" s="50"/>
      <c r="D244" s="50"/>
      <c r="E244" s="52"/>
      <c r="F244" s="155"/>
      <c r="G244" s="55"/>
      <c r="H244" s="5"/>
      <c r="I244" s="48"/>
      <c r="J244" s="48"/>
      <c r="K244" s="19"/>
      <c r="L244" s="19"/>
      <c r="M244" s="19"/>
      <c r="N244" s="19"/>
    </row>
    <row r="245" hidden="1">
      <c r="A245" s="48"/>
      <c r="B245" s="48"/>
      <c r="C245" s="50"/>
      <c r="D245" s="50"/>
      <c r="E245" s="52"/>
      <c r="F245" s="155"/>
      <c r="G245" s="55"/>
      <c r="H245" s="5"/>
      <c r="I245" s="48"/>
      <c r="J245" s="48"/>
      <c r="K245" s="19"/>
      <c r="L245" s="19"/>
      <c r="M245" s="19"/>
      <c r="N245" s="19"/>
    </row>
    <row r="246" hidden="1">
      <c r="A246" s="48"/>
      <c r="B246" s="48"/>
      <c r="C246" s="50"/>
      <c r="D246" s="50"/>
      <c r="E246" s="52"/>
      <c r="F246" s="155"/>
      <c r="G246" s="55"/>
      <c r="H246" s="5"/>
      <c r="I246" s="48"/>
      <c r="J246" s="48"/>
      <c r="K246" s="19"/>
      <c r="L246" s="19"/>
      <c r="M246" s="19"/>
      <c r="N246" s="19"/>
    </row>
    <row r="247" hidden="1">
      <c r="A247" s="48"/>
      <c r="B247" s="48"/>
      <c r="C247" s="50"/>
      <c r="D247" s="50"/>
      <c r="E247" s="52"/>
      <c r="F247" s="155"/>
      <c r="G247" s="55"/>
      <c r="H247" s="5"/>
      <c r="I247" s="48"/>
      <c r="J247" s="48"/>
      <c r="K247" s="19"/>
      <c r="L247" s="19"/>
      <c r="M247" s="19"/>
      <c r="N247" s="19"/>
    </row>
    <row r="248" hidden="1">
      <c r="A248" s="48"/>
      <c r="B248" s="48"/>
      <c r="C248" s="50"/>
      <c r="D248" s="50"/>
      <c r="E248" s="52"/>
      <c r="F248" s="155"/>
      <c r="G248" s="55"/>
      <c r="H248" s="5"/>
      <c r="I248" s="48"/>
      <c r="J248" s="48"/>
      <c r="K248" s="19"/>
      <c r="L248" s="19"/>
      <c r="M248" s="19"/>
      <c r="N248" s="19"/>
    </row>
    <row r="249" hidden="1">
      <c r="A249" s="48"/>
      <c r="B249" s="48"/>
      <c r="C249" s="50"/>
      <c r="D249" s="50"/>
      <c r="E249" s="52"/>
      <c r="F249" s="155"/>
      <c r="G249" s="55"/>
      <c r="H249" s="5"/>
      <c r="I249" s="48"/>
      <c r="J249" s="48"/>
      <c r="K249" s="19"/>
      <c r="L249" s="19"/>
      <c r="M249" s="19"/>
      <c r="N249" s="19"/>
    </row>
    <row r="250" hidden="1">
      <c r="A250" s="48"/>
      <c r="B250" s="48"/>
      <c r="C250" s="50"/>
      <c r="D250" s="50"/>
      <c r="E250" s="52"/>
      <c r="F250" s="155"/>
      <c r="G250" s="55"/>
      <c r="H250" s="5"/>
      <c r="I250" s="48"/>
      <c r="J250" s="48"/>
      <c r="K250" s="19"/>
      <c r="L250" s="19"/>
      <c r="M250" s="19"/>
      <c r="N250" s="19"/>
    </row>
    <row r="251" hidden="1">
      <c r="A251" s="48"/>
      <c r="B251" s="48"/>
      <c r="C251" s="50"/>
      <c r="D251" s="50"/>
      <c r="E251" s="52"/>
      <c r="F251" s="155"/>
      <c r="G251" s="55"/>
      <c r="H251" s="5"/>
      <c r="I251" s="48"/>
      <c r="J251" s="48"/>
      <c r="K251" s="19"/>
      <c r="L251" s="19"/>
      <c r="M251" s="19"/>
      <c r="N251" s="19"/>
    </row>
    <row r="252" hidden="1">
      <c r="A252" s="48"/>
      <c r="B252" s="48"/>
      <c r="C252" s="50"/>
      <c r="D252" s="50"/>
      <c r="E252" s="52"/>
      <c r="F252" s="155"/>
      <c r="G252" s="55"/>
      <c r="H252" s="5"/>
      <c r="I252" s="48"/>
      <c r="J252" s="48"/>
      <c r="K252" s="19"/>
      <c r="L252" s="19"/>
      <c r="M252" s="19"/>
      <c r="N252" s="19"/>
    </row>
    <row r="253" hidden="1">
      <c r="A253" s="48"/>
      <c r="B253" s="48"/>
      <c r="C253" s="50"/>
      <c r="D253" s="50"/>
      <c r="E253" s="52"/>
      <c r="F253" s="155"/>
      <c r="G253" s="55"/>
      <c r="H253" s="5"/>
      <c r="I253" s="48"/>
      <c r="J253" s="48"/>
      <c r="K253" s="19"/>
      <c r="L253" s="19"/>
      <c r="M253" s="19"/>
      <c r="N253" s="19"/>
    </row>
    <row r="254" hidden="1">
      <c r="A254" s="48"/>
      <c r="B254" s="48"/>
      <c r="C254" s="50"/>
      <c r="D254" s="50"/>
      <c r="E254" s="52"/>
      <c r="F254" s="155"/>
      <c r="G254" s="55"/>
      <c r="H254" s="5"/>
      <c r="I254" s="48"/>
      <c r="J254" s="48"/>
      <c r="K254" s="19"/>
      <c r="L254" s="19"/>
      <c r="M254" s="19"/>
      <c r="N254" s="19"/>
    </row>
    <row r="255" hidden="1">
      <c r="A255" s="48"/>
      <c r="B255" s="48"/>
      <c r="C255" s="50"/>
      <c r="D255" s="50"/>
      <c r="E255" s="52"/>
      <c r="F255" s="155"/>
      <c r="G255" s="55"/>
      <c r="H255" s="5"/>
      <c r="I255" s="48"/>
      <c r="J255" s="48"/>
      <c r="K255" s="19"/>
      <c r="L255" s="19"/>
      <c r="M255" s="19"/>
      <c r="N255" s="19"/>
    </row>
    <row r="256" hidden="1">
      <c r="A256" s="48"/>
      <c r="B256" s="48"/>
      <c r="C256" s="50"/>
      <c r="D256" s="50"/>
      <c r="E256" s="52"/>
      <c r="F256" s="155"/>
      <c r="G256" s="55"/>
      <c r="H256" s="5"/>
      <c r="I256" s="48"/>
      <c r="J256" s="48"/>
      <c r="K256" s="19"/>
      <c r="L256" s="19"/>
      <c r="M256" s="19"/>
      <c r="N256" s="19"/>
    </row>
    <row r="257" hidden="1">
      <c r="A257" s="48"/>
      <c r="B257" s="48"/>
      <c r="C257" s="50"/>
      <c r="D257" s="50"/>
      <c r="E257" s="52"/>
      <c r="F257" s="155"/>
      <c r="G257" s="55"/>
      <c r="H257" s="5"/>
      <c r="I257" s="48"/>
      <c r="J257" s="48"/>
      <c r="K257" s="19"/>
      <c r="L257" s="19"/>
      <c r="M257" s="19"/>
      <c r="N257" s="19"/>
    </row>
    <row r="258" hidden="1">
      <c r="A258" s="48"/>
      <c r="B258" s="48"/>
      <c r="C258" s="50"/>
      <c r="D258" s="50"/>
      <c r="E258" s="52"/>
      <c r="F258" s="155"/>
      <c r="G258" s="55"/>
      <c r="H258" s="5"/>
      <c r="I258" s="48"/>
      <c r="J258" s="48"/>
      <c r="K258" s="19"/>
      <c r="L258" s="19"/>
      <c r="M258" s="19"/>
      <c r="N258" s="19"/>
    </row>
    <row r="259" hidden="1">
      <c r="A259" s="48"/>
      <c r="B259" s="48"/>
      <c r="C259" s="50"/>
      <c r="D259" s="50"/>
      <c r="E259" s="52"/>
      <c r="F259" s="155"/>
      <c r="G259" s="55"/>
      <c r="H259" s="5"/>
      <c r="I259" s="48"/>
      <c r="J259" s="48"/>
      <c r="K259" s="19"/>
      <c r="L259" s="19"/>
      <c r="M259" s="19"/>
      <c r="N259" s="19"/>
    </row>
    <row r="260" hidden="1">
      <c r="A260" s="48"/>
      <c r="B260" s="48"/>
      <c r="C260" s="50"/>
      <c r="D260" s="50"/>
      <c r="E260" s="52"/>
      <c r="F260" s="155"/>
      <c r="G260" s="55"/>
      <c r="H260" s="5"/>
      <c r="I260" s="48"/>
      <c r="J260" s="48"/>
      <c r="K260" s="19"/>
      <c r="L260" s="19"/>
      <c r="M260" s="19"/>
      <c r="N260" s="19"/>
    </row>
    <row r="261" hidden="1">
      <c r="A261" s="48"/>
      <c r="B261" s="48"/>
      <c r="C261" s="50"/>
      <c r="D261" s="50"/>
      <c r="E261" s="52"/>
      <c r="F261" s="155"/>
      <c r="G261" s="55"/>
      <c r="H261" s="5"/>
      <c r="I261" s="48"/>
      <c r="J261" s="48"/>
      <c r="K261" s="19"/>
      <c r="L261" s="19"/>
      <c r="M261" s="19"/>
      <c r="N261" s="19"/>
    </row>
    <row r="262" hidden="1">
      <c r="A262" s="48"/>
      <c r="B262" s="48"/>
      <c r="C262" s="50"/>
      <c r="D262" s="50"/>
      <c r="E262" s="52"/>
      <c r="F262" s="155"/>
      <c r="G262" s="55"/>
      <c r="H262" s="5"/>
      <c r="I262" s="48"/>
      <c r="J262" s="48"/>
      <c r="K262" s="19"/>
      <c r="L262" s="19"/>
      <c r="M262" s="19"/>
      <c r="N262" s="19"/>
    </row>
    <row r="263" hidden="1">
      <c r="A263" s="48"/>
      <c r="B263" s="48"/>
      <c r="C263" s="50"/>
      <c r="D263" s="50"/>
      <c r="E263" s="52"/>
      <c r="F263" s="155"/>
      <c r="G263" s="55"/>
      <c r="H263" s="5"/>
      <c r="I263" s="48"/>
      <c r="J263" s="48"/>
      <c r="K263" s="19"/>
      <c r="L263" s="19"/>
      <c r="M263" s="19"/>
      <c r="N263" s="19"/>
    </row>
    <row r="264" hidden="1">
      <c r="A264" s="48"/>
      <c r="B264" s="48"/>
      <c r="C264" s="50"/>
      <c r="D264" s="50"/>
      <c r="E264" s="52"/>
      <c r="F264" s="155"/>
      <c r="G264" s="55"/>
      <c r="H264" s="5"/>
      <c r="I264" s="48"/>
      <c r="J264" s="48"/>
      <c r="K264" s="19"/>
      <c r="L264" s="19"/>
      <c r="M264" s="19"/>
      <c r="N264" s="19"/>
    </row>
    <row r="265" hidden="1">
      <c r="A265" s="48"/>
      <c r="B265" s="48"/>
      <c r="C265" s="50"/>
      <c r="D265" s="50"/>
      <c r="E265" s="52"/>
      <c r="F265" s="155"/>
      <c r="G265" s="55"/>
      <c r="H265" s="5"/>
      <c r="I265" s="48"/>
      <c r="J265" s="48"/>
      <c r="K265" s="19"/>
      <c r="L265" s="19"/>
      <c r="M265" s="19"/>
      <c r="N265" s="19"/>
    </row>
    <row r="266" hidden="1">
      <c r="A266" s="48"/>
      <c r="B266" s="48"/>
      <c r="C266" s="50"/>
      <c r="D266" s="50"/>
      <c r="E266" s="52"/>
      <c r="F266" s="155"/>
      <c r="G266" s="55"/>
      <c r="H266" s="5"/>
      <c r="I266" s="48"/>
      <c r="J266" s="48"/>
      <c r="K266" s="19"/>
      <c r="L266" s="19"/>
      <c r="M266" s="19"/>
      <c r="N266" s="19"/>
    </row>
    <row r="267" hidden="1">
      <c r="A267" s="48"/>
      <c r="B267" s="48"/>
      <c r="C267" s="50"/>
      <c r="D267" s="50"/>
      <c r="E267" s="52"/>
      <c r="F267" s="155"/>
      <c r="G267" s="55"/>
      <c r="H267" s="5"/>
      <c r="I267" s="48"/>
      <c r="J267" s="48"/>
      <c r="K267" s="19"/>
      <c r="L267" s="19"/>
      <c r="M267" s="19"/>
      <c r="N267" s="19"/>
    </row>
    <row r="268" hidden="1">
      <c r="A268" s="48"/>
      <c r="B268" s="48"/>
      <c r="C268" s="50"/>
      <c r="D268" s="50"/>
      <c r="E268" s="52"/>
      <c r="F268" s="155"/>
      <c r="G268" s="55"/>
      <c r="H268" s="5"/>
      <c r="I268" s="48"/>
      <c r="J268" s="48"/>
      <c r="K268" s="19"/>
      <c r="L268" s="19"/>
      <c r="M268" s="19"/>
      <c r="N268" s="19"/>
    </row>
    <row r="269" hidden="1">
      <c r="A269" s="48"/>
      <c r="B269" s="48"/>
      <c r="C269" s="50"/>
      <c r="D269" s="50"/>
      <c r="E269" s="52"/>
      <c r="F269" s="155"/>
      <c r="G269" s="55"/>
      <c r="H269" s="5"/>
      <c r="I269" s="48"/>
      <c r="J269" s="48"/>
      <c r="K269" s="19"/>
      <c r="L269" s="19"/>
      <c r="M269" s="19"/>
      <c r="N269" s="19"/>
    </row>
    <row r="270" hidden="1">
      <c r="A270" s="48"/>
      <c r="B270" s="48"/>
      <c r="C270" s="50"/>
      <c r="D270" s="50"/>
      <c r="E270" s="52"/>
      <c r="F270" s="155"/>
      <c r="G270" s="55"/>
      <c r="H270" s="5"/>
      <c r="I270" s="48"/>
      <c r="J270" s="48"/>
      <c r="K270" s="19"/>
      <c r="L270" s="19"/>
      <c r="M270" s="19"/>
      <c r="N270" s="19"/>
    </row>
    <row r="271" hidden="1">
      <c r="A271" s="48"/>
      <c r="B271" s="48"/>
      <c r="C271" s="50"/>
      <c r="D271" s="50"/>
      <c r="E271" s="52"/>
      <c r="F271" s="155"/>
      <c r="G271" s="55"/>
      <c r="H271" s="5"/>
      <c r="I271" s="48"/>
      <c r="J271" s="48"/>
      <c r="K271" s="19"/>
      <c r="L271" s="19"/>
      <c r="M271" s="19"/>
      <c r="N271" s="19"/>
    </row>
    <row r="272" hidden="1">
      <c r="A272" s="48"/>
      <c r="B272" s="48"/>
      <c r="C272" s="50"/>
      <c r="D272" s="50"/>
      <c r="E272" s="52"/>
      <c r="F272" s="155"/>
      <c r="G272" s="55"/>
      <c r="H272" s="5"/>
      <c r="I272" s="48"/>
      <c r="J272" s="48"/>
      <c r="K272" s="19"/>
      <c r="L272" s="19"/>
      <c r="M272" s="19"/>
      <c r="N272" s="19"/>
    </row>
    <row r="273" hidden="1">
      <c r="A273" s="48"/>
      <c r="B273" s="48"/>
      <c r="C273" s="50"/>
      <c r="D273" s="50"/>
      <c r="E273" s="52"/>
      <c r="F273" s="155"/>
      <c r="G273" s="55"/>
      <c r="H273" s="5"/>
      <c r="I273" s="48"/>
      <c r="J273" s="48"/>
      <c r="K273" s="19"/>
      <c r="L273" s="19"/>
      <c r="M273" s="19"/>
      <c r="N273" s="19"/>
    </row>
    <row r="274" hidden="1">
      <c r="A274" s="48"/>
      <c r="B274" s="48"/>
      <c r="C274" s="50"/>
      <c r="D274" s="50"/>
      <c r="E274" s="52"/>
      <c r="F274" s="155"/>
      <c r="G274" s="55"/>
      <c r="H274" s="5"/>
      <c r="I274" s="48"/>
      <c r="J274" s="48"/>
      <c r="K274" s="19"/>
      <c r="L274" s="19"/>
      <c r="M274" s="19"/>
      <c r="N274" s="19"/>
    </row>
    <row r="275" hidden="1">
      <c r="A275" s="48"/>
      <c r="B275" s="48"/>
      <c r="C275" s="50"/>
      <c r="D275" s="50"/>
      <c r="E275" s="52"/>
      <c r="F275" s="155"/>
      <c r="G275" s="55"/>
      <c r="H275" s="5"/>
      <c r="I275" s="48"/>
      <c r="J275" s="48"/>
      <c r="K275" s="19"/>
      <c r="L275" s="19"/>
      <c r="M275" s="19"/>
      <c r="N275" s="19"/>
    </row>
    <row r="276" hidden="1">
      <c r="A276" s="48"/>
      <c r="B276" s="48"/>
      <c r="C276" s="50"/>
      <c r="D276" s="50"/>
      <c r="E276" s="52"/>
      <c r="F276" s="155"/>
      <c r="G276" s="55"/>
      <c r="H276" s="5"/>
      <c r="I276" s="48"/>
      <c r="J276" s="48"/>
      <c r="K276" s="19"/>
      <c r="L276" s="19"/>
      <c r="M276" s="19"/>
      <c r="N276" s="19"/>
    </row>
    <row r="277" hidden="1">
      <c r="A277" s="48"/>
      <c r="B277" s="48"/>
      <c r="C277" s="50"/>
      <c r="D277" s="50"/>
      <c r="E277" s="52"/>
      <c r="F277" s="155"/>
      <c r="G277" s="55"/>
      <c r="H277" s="5"/>
      <c r="I277" s="48"/>
      <c r="J277" s="48"/>
      <c r="K277" s="19"/>
      <c r="L277" s="19"/>
      <c r="M277" s="19"/>
      <c r="N277" s="19"/>
    </row>
    <row r="278" hidden="1">
      <c r="A278" s="48"/>
      <c r="B278" s="48"/>
      <c r="C278" s="50"/>
      <c r="D278" s="50"/>
      <c r="E278" s="52"/>
      <c r="F278" s="155"/>
      <c r="G278" s="55"/>
      <c r="H278" s="5"/>
      <c r="I278" s="48"/>
      <c r="J278" s="48"/>
      <c r="K278" s="19"/>
      <c r="L278" s="19"/>
      <c r="M278" s="19"/>
      <c r="N278" s="19"/>
    </row>
    <row r="279" hidden="1">
      <c r="A279" s="48"/>
      <c r="B279" s="48"/>
      <c r="C279" s="50"/>
      <c r="D279" s="50"/>
      <c r="E279" s="52"/>
      <c r="F279" s="155"/>
      <c r="G279" s="55"/>
      <c r="H279" s="5"/>
      <c r="I279" s="48"/>
      <c r="J279" s="48"/>
      <c r="K279" s="19"/>
      <c r="L279" s="19"/>
      <c r="M279" s="19"/>
      <c r="N279" s="19"/>
    </row>
    <row r="280" hidden="1">
      <c r="A280" s="48"/>
      <c r="B280" s="48"/>
      <c r="C280" s="50"/>
      <c r="D280" s="50"/>
      <c r="E280" s="52"/>
      <c r="F280" s="155"/>
      <c r="G280" s="55"/>
      <c r="H280" s="5"/>
      <c r="I280" s="48"/>
      <c r="J280" s="48"/>
      <c r="K280" s="19"/>
      <c r="L280" s="19"/>
      <c r="M280" s="19"/>
      <c r="N280" s="19"/>
    </row>
    <row r="281" hidden="1">
      <c r="A281" s="48"/>
      <c r="B281" s="48"/>
      <c r="C281" s="50"/>
      <c r="D281" s="50"/>
      <c r="E281" s="52"/>
      <c r="F281" s="155"/>
      <c r="G281" s="55"/>
      <c r="H281" s="5"/>
      <c r="I281" s="48"/>
      <c r="J281" s="48"/>
      <c r="K281" s="19"/>
      <c r="L281" s="19"/>
      <c r="M281" s="19"/>
      <c r="N281" s="19"/>
    </row>
    <row r="282" hidden="1">
      <c r="A282" s="48"/>
      <c r="B282" s="48"/>
      <c r="C282" s="50"/>
      <c r="D282" s="50"/>
      <c r="E282" s="52"/>
      <c r="F282" s="155"/>
      <c r="G282" s="55"/>
      <c r="H282" s="5"/>
      <c r="I282" s="48"/>
      <c r="J282" s="48"/>
      <c r="K282" s="19"/>
      <c r="L282" s="19"/>
      <c r="M282" s="19"/>
      <c r="N282" s="19"/>
    </row>
    <row r="283" hidden="1">
      <c r="A283" s="48"/>
      <c r="B283" s="48"/>
      <c r="C283" s="50"/>
      <c r="D283" s="50"/>
      <c r="E283" s="52"/>
      <c r="F283" s="155"/>
      <c r="G283" s="55"/>
      <c r="H283" s="5"/>
      <c r="I283" s="48"/>
      <c r="J283" s="48"/>
      <c r="K283" s="19"/>
      <c r="L283" s="19"/>
      <c r="M283" s="19"/>
      <c r="N283" s="19"/>
    </row>
    <row r="284" hidden="1">
      <c r="A284" s="48"/>
      <c r="B284" s="48"/>
      <c r="C284" s="50"/>
      <c r="D284" s="50"/>
      <c r="E284" s="52"/>
      <c r="F284" s="155"/>
      <c r="G284" s="55"/>
      <c r="H284" s="5"/>
      <c r="I284" s="48"/>
      <c r="J284" s="48"/>
      <c r="K284" s="19"/>
      <c r="L284" s="19"/>
      <c r="M284" s="19"/>
      <c r="N284" s="19"/>
    </row>
    <row r="285" hidden="1">
      <c r="A285" s="48"/>
      <c r="B285" s="48"/>
      <c r="C285" s="50"/>
      <c r="D285" s="50"/>
      <c r="E285" s="52"/>
      <c r="F285" s="155"/>
      <c r="G285" s="55"/>
      <c r="H285" s="5"/>
      <c r="I285" s="48"/>
      <c r="J285" s="48"/>
      <c r="K285" s="19"/>
      <c r="L285" s="19"/>
      <c r="M285" s="19"/>
      <c r="N285" s="19"/>
    </row>
    <row r="286" hidden="1">
      <c r="A286" s="48"/>
      <c r="B286" s="48"/>
      <c r="C286" s="50"/>
      <c r="D286" s="50"/>
      <c r="E286" s="52"/>
      <c r="F286" s="155"/>
      <c r="G286" s="55"/>
      <c r="H286" s="5"/>
      <c r="I286" s="48"/>
      <c r="J286" s="48"/>
      <c r="K286" s="19"/>
      <c r="L286" s="19"/>
      <c r="M286" s="19"/>
      <c r="N286" s="19"/>
    </row>
    <row r="287" hidden="1">
      <c r="A287" s="48"/>
      <c r="B287" s="48"/>
      <c r="C287" s="50"/>
      <c r="D287" s="50"/>
      <c r="E287" s="52"/>
      <c r="F287" s="155"/>
      <c r="G287" s="55"/>
      <c r="H287" s="5"/>
      <c r="I287" s="48"/>
      <c r="J287" s="48"/>
      <c r="K287" s="19"/>
      <c r="L287" s="19"/>
      <c r="M287" s="19"/>
      <c r="N287" s="19"/>
    </row>
    <row r="288" hidden="1">
      <c r="A288" s="48"/>
      <c r="B288" s="48"/>
      <c r="C288" s="50"/>
      <c r="D288" s="50"/>
      <c r="E288" s="52"/>
      <c r="F288" s="155"/>
      <c r="G288" s="55"/>
      <c r="H288" s="5"/>
      <c r="I288" s="48"/>
      <c r="J288" s="48"/>
      <c r="K288" s="19"/>
      <c r="L288" s="19"/>
      <c r="M288" s="19"/>
      <c r="N288" s="19"/>
    </row>
    <row r="289" hidden="1">
      <c r="A289" s="48"/>
      <c r="B289" s="48"/>
      <c r="C289" s="50"/>
      <c r="D289" s="50"/>
      <c r="E289" s="52"/>
      <c r="F289" s="155"/>
      <c r="G289" s="55"/>
      <c r="H289" s="5"/>
      <c r="I289" s="48"/>
      <c r="J289" s="48"/>
      <c r="K289" s="19"/>
      <c r="L289" s="19"/>
      <c r="M289" s="19"/>
      <c r="N289" s="19"/>
    </row>
    <row r="290" hidden="1">
      <c r="A290" s="48"/>
      <c r="B290" s="48"/>
      <c r="C290" s="50"/>
      <c r="D290" s="50"/>
      <c r="E290" s="52"/>
      <c r="F290" s="155"/>
      <c r="G290" s="55"/>
      <c r="H290" s="5"/>
      <c r="I290" s="48"/>
      <c r="J290" s="48"/>
      <c r="K290" s="19"/>
      <c r="L290" s="19"/>
      <c r="M290" s="19"/>
      <c r="N290" s="19"/>
    </row>
    <row r="291" hidden="1">
      <c r="A291" s="48"/>
      <c r="B291" s="48"/>
      <c r="C291" s="50"/>
      <c r="D291" s="50"/>
      <c r="E291" s="52"/>
      <c r="F291" s="155"/>
      <c r="G291" s="55"/>
      <c r="H291" s="5"/>
      <c r="I291" s="48"/>
      <c r="J291" s="48"/>
      <c r="K291" s="19"/>
      <c r="L291" s="19"/>
      <c r="M291" s="19"/>
      <c r="N291" s="19"/>
    </row>
    <row r="292" hidden="1">
      <c r="A292" s="48"/>
      <c r="B292" s="48"/>
      <c r="C292" s="50"/>
      <c r="D292" s="50"/>
      <c r="E292" s="52"/>
      <c r="F292" s="155"/>
      <c r="G292" s="55"/>
      <c r="H292" s="5"/>
      <c r="I292" s="48"/>
      <c r="J292" s="48"/>
      <c r="K292" s="19"/>
      <c r="L292" s="19"/>
      <c r="M292" s="19"/>
      <c r="N292" s="19"/>
    </row>
    <row r="293" hidden="1">
      <c r="A293" s="48"/>
      <c r="B293" s="48"/>
      <c r="C293" s="50"/>
      <c r="D293" s="50"/>
      <c r="E293" s="52"/>
      <c r="F293" s="155"/>
      <c r="G293" s="55"/>
      <c r="H293" s="5"/>
      <c r="I293" s="48"/>
      <c r="J293" s="48"/>
      <c r="K293" s="19"/>
      <c r="L293" s="19"/>
      <c r="M293" s="19"/>
      <c r="N293" s="19"/>
    </row>
    <row r="294" hidden="1">
      <c r="A294" s="48"/>
      <c r="B294" s="48"/>
      <c r="C294" s="50"/>
      <c r="D294" s="50"/>
      <c r="E294" s="52"/>
      <c r="F294" s="155"/>
      <c r="G294" s="55"/>
      <c r="H294" s="5"/>
      <c r="I294" s="48"/>
      <c r="J294" s="48"/>
      <c r="K294" s="19"/>
      <c r="L294" s="19"/>
      <c r="M294" s="19"/>
      <c r="N294" s="19"/>
    </row>
    <row r="295" hidden="1">
      <c r="A295" s="48"/>
      <c r="B295" s="48"/>
      <c r="C295" s="50"/>
      <c r="D295" s="50"/>
      <c r="E295" s="52"/>
      <c r="F295" s="155"/>
      <c r="G295" s="55"/>
      <c r="H295" s="5"/>
      <c r="I295" s="48"/>
      <c r="J295" s="48"/>
      <c r="K295" s="19"/>
      <c r="L295" s="19"/>
      <c r="M295" s="19"/>
      <c r="N295" s="19"/>
    </row>
    <row r="296" hidden="1">
      <c r="A296" s="48"/>
      <c r="B296" s="48"/>
      <c r="C296" s="50"/>
      <c r="D296" s="50"/>
      <c r="E296" s="52"/>
      <c r="F296" s="155"/>
      <c r="G296" s="55"/>
      <c r="H296" s="5"/>
      <c r="I296" s="48"/>
      <c r="J296" s="48"/>
      <c r="K296" s="19"/>
      <c r="L296" s="19"/>
      <c r="M296" s="19"/>
      <c r="N296" s="19"/>
    </row>
    <row r="297" hidden="1">
      <c r="A297" s="48"/>
      <c r="B297" s="48"/>
      <c r="C297" s="50"/>
      <c r="D297" s="50"/>
      <c r="E297" s="52"/>
      <c r="F297" s="155"/>
      <c r="G297" s="55"/>
      <c r="H297" s="5"/>
      <c r="I297" s="48"/>
      <c r="J297" s="48"/>
      <c r="K297" s="19"/>
      <c r="L297" s="19"/>
      <c r="M297" s="19"/>
      <c r="N297" s="19"/>
    </row>
    <row r="298" hidden="1">
      <c r="A298" s="48"/>
      <c r="B298" s="48"/>
      <c r="C298" s="50"/>
      <c r="D298" s="50"/>
      <c r="E298" s="52"/>
      <c r="F298" s="155"/>
      <c r="G298" s="55"/>
      <c r="H298" s="5"/>
      <c r="I298" s="48"/>
      <c r="J298" s="48"/>
      <c r="K298" s="19"/>
      <c r="L298" s="19"/>
      <c r="M298" s="19"/>
      <c r="N298" s="19"/>
    </row>
    <row r="299" hidden="1">
      <c r="A299" s="48"/>
      <c r="B299" s="48"/>
      <c r="C299" s="50"/>
      <c r="D299" s="50"/>
      <c r="E299" s="52"/>
      <c r="F299" s="155"/>
      <c r="G299" s="55"/>
      <c r="H299" s="5"/>
      <c r="I299" s="48"/>
      <c r="J299" s="48"/>
      <c r="K299" s="19"/>
      <c r="L299" s="19"/>
      <c r="M299" s="19"/>
      <c r="N299" s="19"/>
    </row>
    <row r="300" hidden="1">
      <c r="A300" s="48"/>
      <c r="B300" s="48"/>
      <c r="C300" s="50"/>
      <c r="D300" s="50"/>
      <c r="E300" s="52"/>
      <c r="F300" s="155"/>
      <c r="G300" s="55"/>
      <c r="H300" s="5"/>
      <c r="I300" s="48"/>
      <c r="J300" s="48"/>
      <c r="K300" s="19"/>
      <c r="L300" s="19"/>
      <c r="M300" s="19"/>
      <c r="N300" s="19"/>
    </row>
    <row r="301" hidden="1">
      <c r="A301" s="48"/>
      <c r="B301" s="48"/>
      <c r="C301" s="50"/>
      <c r="D301" s="50"/>
      <c r="E301" s="52"/>
      <c r="F301" s="155"/>
      <c r="G301" s="55"/>
      <c r="H301" s="5"/>
      <c r="I301" s="48"/>
      <c r="J301" s="48"/>
      <c r="K301" s="19"/>
      <c r="L301" s="19"/>
      <c r="M301" s="19"/>
      <c r="N301" s="19"/>
    </row>
    <row r="302" hidden="1">
      <c r="A302" s="48"/>
      <c r="B302" s="48"/>
      <c r="C302" s="50"/>
      <c r="D302" s="50"/>
      <c r="E302" s="52"/>
      <c r="F302" s="155"/>
      <c r="G302" s="55"/>
      <c r="H302" s="5"/>
      <c r="I302" s="48"/>
      <c r="J302" s="48"/>
      <c r="K302" s="19"/>
      <c r="L302" s="19"/>
      <c r="M302" s="19"/>
      <c r="N302" s="19"/>
    </row>
    <row r="303" hidden="1">
      <c r="A303" s="48"/>
      <c r="B303" s="48"/>
      <c r="C303" s="50"/>
      <c r="D303" s="50"/>
      <c r="E303" s="52"/>
      <c r="F303" s="155"/>
      <c r="G303" s="55"/>
      <c r="H303" s="5"/>
      <c r="I303" s="48"/>
      <c r="J303" s="48"/>
      <c r="K303" s="19"/>
      <c r="L303" s="19"/>
      <c r="M303" s="19"/>
      <c r="N303" s="19"/>
    </row>
    <row r="304" hidden="1">
      <c r="A304" s="48"/>
      <c r="B304" s="48"/>
      <c r="C304" s="50"/>
      <c r="D304" s="50"/>
      <c r="E304" s="52"/>
      <c r="F304" s="155"/>
      <c r="G304" s="55"/>
      <c r="H304" s="5"/>
      <c r="I304" s="48"/>
      <c r="J304" s="48"/>
      <c r="K304" s="19"/>
      <c r="L304" s="19"/>
      <c r="M304" s="19"/>
      <c r="N304" s="19"/>
    </row>
    <row r="305" hidden="1">
      <c r="A305" s="48"/>
      <c r="B305" s="48"/>
      <c r="C305" s="50"/>
      <c r="D305" s="50"/>
      <c r="E305" s="52"/>
      <c r="F305" s="155"/>
      <c r="G305" s="55"/>
      <c r="H305" s="5"/>
      <c r="I305" s="48"/>
      <c r="J305" s="48"/>
      <c r="K305" s="19"/>
      <c r="L305" s="19"/>
      <c r="M305" s="19"/>
      <c r="N305" s="19"/>
    </row>
    <row r="306" hidden="1">
      <c r="A306" s="48"/>
      <c r="B306" s="48"/>
      <c r="C306" s="50"/>
      <c r="D306" s="50"/>
      <c r="E306" s="52"/>
      <c r="F306" s="155"/>
      <c r="G306" s="55"/>
      <c r="H306" s="5"/>
      <c r="I306" s="48"/>
      <c r="J306" s="48"/>
      <c r="K306" s="19"/>
      <c r="L306" s="19"/>
      <c r="M306" s="19"/>
      <c r="N306" s="19"/>
    </row>
    <row r="307" hidden="1">
      <c r="A307" s="48"/>
      <c r="B307" s="48"/>
      <c r="C307" s="50"/>
      <c r="D307" s="50"/>
      <c r="E307" s="52"/>
      <c r="F307" s="155"/>
      <c r="G307" s="55"/>
      <c r="H307" s="5"/>
      <c r="I307" s="48"/>
      <c r="J307" s="48"/>
      <c r="K307" s="19"/>
      <c r="L307" s="19"/>
      <c r="M307" s="19"/>
      <c r="N307" s="19"/>
    </row>
    <row r="308" hidden="1">
      <c r="A308" s="48"/>
      <c r="B308" s="48"/>
      <c r="C308" s="50"/>
      <c r="D308" s="50"/>
      <c r="E308" s="52"/>
      <c r="F308" s="155"/>
      <c r="G308" s="55"/>
      <c r="H308" s="5"/>
      <c r="I308" s="48"/>
      <c r="J308" s="48"/>
      <c r="K308" s="19"/>
      <c r="L308" s="19"/>
      <c r="M308" s="19"/>
      <c r="N308" s="19"/>
    </row>
    <row r="309" hidden="1">
      <c r="A309" s="48"/>
      <c r="B309" s="48"/>
      <c r="C309" s="50"/>
      <c r="D309" s="50"/>
      <c r="E309" s="52"/>
      <c r="F309" s="155"/>
      <c r="G309" s="55"/>
      <c r="H309" s="5"/>
      <c r="I309" s="48"/>
      <c r="J309" s="48"/>
      <c r="K309" s="19"/>
      <c r="L309" s="19"/>
      <c r="M309" s="19"/>
      <c r="N309" s="19"/>
    </row>
    <row r="310" hidden="1">
      <c r="A310" s="48"/>
      <c r="B310" s="48"/>
      <c r="C310" s="50"/>
      <c r="D310" s="50"/>
      <c r="E310" s="52"/>
      <c r="F310" s="155"/>
      <c r="G310" s="55"/>
      <c r="H310" s="5"/>
      <c r="I310" s="48"/>
      <c r="J310" s="48"/>
      <c r="K310" s="19"/>
      <c r="L310" s="19"/>
      <c r="M310" s="19"/>
      <c r="N310" s="19"/>
    </row>
    <row r="311" hidden="1">
      <c r="A311" s="48"/>
      <c r="B311" s="48"/>
      <c r="C311" s="50"/>
      <c r="D311" s="50"/>
      <c r="E311" s="52"/>
      <c r="F311" s="155"/>
      <c r="G311" s="55"/>
      <c r="H311" s="5"/>
      <c r="I311" s="48"/>
      <c r="J311" s="48"/>
      <c r="K311" s="19"/>
      <c r="L311" s="19"/>
      <c r="M311" s="19"/>
      <c r="N311" s="19"/>
    </row>
    <row r="312" hidden="1">
      <c r="A312" s="48"/>
      <c r="B312" s="48"/>
      <c r="C312" s="50"/>
      <c r="D312" s="50"/>
      <c r="E312" s="52"/>
      <c r="F312" s="155"/>
      <c r="G312" s="55"/>
      <c r="H312" s="5"/>
      <c r="I312" s="48"/>
      <c r="J312" s="48"/>
      <c r="K312" s="19"/>
      <c r="L312" s="19"/>
      <c r="M312" s="19"/>
      <c r="N312" s="19"/>
    </row>
    <row r="313" hidden="1">
      <c r="A313" s="48"/>
      <c r="B313" s="48"/>
      <c r="C313" s="50"/>
      <c r="D313" s="50"/>
      <c r="E313" s="52"/>
      <c r="F313" s="155"/>
      <c r="G313" s="55"/>
      <c r="H313" s="5"/>
      <c r="I313" s="48"/>
      <c r="J313" s="48"/>
      <c r="K313" s="19"/>
      <c r="L313" s="19"/>
      <c r="M313" s="19"/>
      <c r="N313" s="19"/>
    </row>
    <row r="314" hidden="1">
      <c r="A314" s="48"/>
      <c r="B314" s="48"/>
      <c r="C314" s="50"/>
      <c r="D314" s="50"/>
      <c r="E314" s="52"/>
      <c r="F314" s="155"/>
      <c r="G314" s="55"/>
      <c r="H314" s="5"/>
      <c r="I314" s="48"/>
      <c r="J314" s="48"/>
      <c r="K314" s="19"/>
      <c r="L314" s="19"/>
      <c r="M314" s="19"/>
      <c r="N314" s="19"/>
    </row>
    <row r="315" hidden="1">
      <c r="A315" s="48"/>
      <c r="B315" s="48"/>
      <c r="C315" s="50"/>
      <c r="D315" s="50"/>
      <c r="E315" s="52"/>
      <c r="F315" s="155"/>
      <c r="G315" s="55"/>
      <c r="H315" s="5"/>
      <c r="I315" s="48"/>
      <c r="J315" s="48"/>
      <c r="K315" s="19"/>
      <c r="L315" s="19"/>
      <c r="M315" s="19"/>
      <c r="N315" s="19"/>
    </row>
    <row r="316" hidden="1">
      <c r="A316" s="48"/>
      <c r="B316" s="48"/>
      <c r="C316" s="50"/>
      <c r="D316" s="50"/>
      <c r="E316" s="52"/>
      <c r="F316" s="155"/>
      <c r="G316" s="55"/>
      <c r="H316" s="5"/>
      <c r="I316" s="48"/>
      <c r="J316" s="48"/>
      <c r="K316" s="19"/>
      <c r="L316" s="19"/>
      <c r="M316" s="19"/>
      <c r="N316" s="19"/>
    </row>
    <row r="317" hidden="1">
      <c r="A317" s="48"/>
      <c r="B317" s="48"/>
      <c r="C317" s="50"/>
      <c r="D317" s="50"/>
      <c r="E317" s="52"/>
      <c r="F317" s="155"/>
      <c r="G317" s="55"/>
      <c r="H317" s="5"/>
      <c r="I317" s="48"/>
      <c r="J317" s="48"/>
      <c r="K317" s="19"/>
      <c r="L317" s="19"/>
      <c r="M317" s="19"/>
      <c r="N317" s="19"/>
    </row>
    <row r="318" hidden="1">
      <c r="A318" s="48"/>
      <c r="B318" s="48"/>
      <c r="C318" s="50"/>
      <c r="D318" s="50"/>
      <c r="E318" s="52"/>
      <c r="F318" s="155"/>
      <c r="G318" s="55"/>
      <c r="H318" s="5"/>
      <c r="I318" s="48"/>
      <c r="J318" s="48"/>
      <c r="K318" s="19"/>
      <c r="L318" s="19"/>
      <c r="M318" s="19"/>
      <c r="N318" s="19"/>
    </row>
    <row r="319" hidden="1">
      <c r="A319" s="48"/>
      <c r="B319" s="48"/>
      <c r="C319" s="50"/>
      <c r="D319" s="50"/>
      <c r="E319" s="52"/>
      <c r="F319" s="155"/>
      <c r="G319" s="55"/>
      <c r="H319" s="5"/>
      <c r="I319" s="48"/>
      <c r="J319" s="48"/>
      <c r="K319" s="19"/>
      <c r="L319" s="19"/>
      <c r="M319" s="19"/>
      <c r="N319" s="19"/>
    </row>
    <row r="320" hidden="1">
      <c r="A320" s="48"/>
      <c r="B320" s="48"/>
      <c r="C320" s="50"/>
      <c r="D320" s="50"/>
      <c r="E320" s="52"/>
      <c r="F320" s="155"/>
      <c r="G320" s="55"/>
      <c r="H320" s="5"/>
      <c r="I320" s="48"/>
      <c r="J320" s="48"/>
      <c r="K320" s="19"/>
      <c r="L320" s="19"/>
      <c r="M320" s="19"/>
      <c r="N320" s="19"/>
    </row>
    <row r="321" hidden="1">
      <c r="A321" s="48"/>
      <c r="B321" s="48"/>
      <c r="C321" s="50"/>
      <c r="D321" s="50"/>
      <c r="E321" s="52"/>
      <c r="F321" s="155"/>
      <c r="G321" s="55"/>
      <c r="H321" s="5"/>
      <c r="I321" s="48"/>
      <c r="J321" s="48"/>
      <c r="K321" s="19"/>
      <c r="L321" s="19"/>
      <c r="M321" s="19"/>
      <c r="N321" s="19"/>
    </row>
    <row r="322" hidden="1">
      <c r="A322" s="48"/>
      <c r="B322" s="48"/>
      <c r="C322" s="50"/>
      <c r="D322" s="50"/>
      <c r="E322" s="52"/>
      <c r="F322" s="155"/>
      <c r="G322" s="55"/>
      <c r="H322" s="5"/>
      <c r="I322" s="48"/>
      <c r="J322" s="48"/>
      <c r="K322" s="19"/>
      <c r="L322" s="19"/>
      <c r="M322" s="19"/>
      <c r="N322" s="19"/>
    </row>
    <row r="323" hidden="1">
      <c r="A323" s="48"/>
      <c r="B323" s="48"/>
      <c r="C323" s="50"/>
      <c r="D323" s="50"/>
      <c r="E323" s="52"/>
      <c r="F323" s="155"/>
      <c r="G323" s="55"/>
      <c r="H323" s="5"/>
      <c r="I323" s="48"/>
      <c r="J323" s="48"/>
      <c r="K323" s="19"/>
      <c r="L323" s="19"/>
      <c r="M323" s="19"/>
      <c r="N323" s="19"/>
    </row>
    <row r="324" hidden="1">
      <c r="A324" s="48"/>
      <c r="B324" s="48"/>
      <c r="C324" s="50"/>
      <c r="D324" s="50"/>
      <c r="E324" s="52"/>
      <c r="F324" s="155"/>
      <c r="G324" s="55"/>
      <c r="H324" s="5"/>
      <c r="I324" s="48"/>
      <c r="J324" s="48"/>
      <c r="K324" s="19"/>
      <c r="L324" s="19"/>
      <c r="M324" s="19"/>
      <c r="N324" s="19"/>
    </row>
    <row r="325" hidden="1">
      <c r="A325" s="48"/>
      <c r="B325" s="48"/>
      <c r="C325" s="50"/>
      <c r="D325" s="50"/>
      <c r="E325" s="52"/>
      <c r="F325" s="155"/>
      <c r="G325" s="55"/>
      <c r="H325" s="5"/>
      <c r="I325" s="48"/>
      <c r="J325" s="48"/>
      <c r="K325" s="19"/>
      <c r="L325" s="19"/>
      <c r="M325" s="19"/>
      <c r="N325" s="19"/>
    </row>
    <row r="326" hidden="1">
      <c r="A326" s="48"/>
      <c r="B326" s="48"/>
      <c r="C326" s="50"/>
      <c r="D326" s="50"/>
      <c r="E326" s="52"/>
      <c r="F326" s="155"/>
      <c r="G326" s="55"/>
      <c r="H326" s="5"/>
      <c r="I326" s="48"/>
      <c r="J326" s="48"/>
      <c r="K326" s="19"/>
      <c r="L326" s="19"/>
      <c r="M326" s="19"/>
      <c r="N326" s="19"/>
    </row>
    <row r="327" hidden="1">
      <c r="A327" s="48"/>
      <c r="B327" s="48"/>
      <c r="C327" s="50"/>
      <c r="D327" s="50"/>
      <c r="E327" s="52"/>
      <c r="F327" s="155"/>
      <c r="G327" s="55"/>
      <c r="H327" s="5"/>
      <c r="I327" s="48"/>
      <c r="J327" s="48"/>
      <c r="K327" s="19"/>
      <c r="L327" s="19"/>
      <c r="M327" s="19"/>
      <c r="N327" s="19"/>
    </row>
    <row r="328" hidden="1">
      <c r="A328" s="48"/>
      <c r="B328" s="48"/>
      <c r="C328" s="50"/>
      <c r="D328" s="50"/>
      <c r="E328" s="52"/>
      <c r="F328" s="155"/>
      <c r="G328" s="55"/>
      <c r="H328" s="5"/>
      <c r="I328" s="48"/>
      <c r="J328" s="48"/>
      <c r="K328" s="19"/>
      <c r="L328" s="19"/>
      <c r="M328" s="19"/>
      <c r="N328" s="19"/>
    </row>
    <row r="329" hidden="1">
      <c r="A329" s="48"/>
      <c r="B329" s="48"/>
      <c r="C329" s="50"/>
      <c r="D329" s="50"/>
      <c r="E329" s="52"/>
      <c r="F329" s="155"/>
      <c r="G329" s="55"/>
      <c r="H329" s="5"/>
      <c r="I329" s="48"/>
      <c r="J329" s="48"/>
      <c r="K329" s="19"/>
      <c r="L329" s="19"/>
      <c r="M329" s="19"/>
      <c r="N329" s="19"/>
    </row>
    <row r="330" hidden="1">
      <c r="A330" s="48"/>
      <c r="B330" s="48"/>
      <c r="C330" s="50"/>
      <c r="D330" s="50"/>
      <c r="E330" s="52"/>
      <c r="F330" s="155"/>
      <c r="G330" s="55"/>
      <c r="H330" s="5"/>
      <c r="I330" s="48"/>
      <c r="J330" s="48"/>
      <c r="K330" s="19"/>
      <c r="L330" s="19"/>
      <c r="M330" s="19"/>
      <c r="N330" s="19"/>
    </row>
    <row r="331" hidden="1">
      <c r="A331" s="48"/>
      <c r="B331" s="48"/>
      <c r="C331" s="50"/>
      <c r="D331" s="50"/>
      <c r="E331" s="52"/>
      <c r="F331" s="155"/>
      <c r="G331" s="55"/>
      <c r="H331" s="5"/>
      <c r="I331" s="48"/>
      <c r="J331" s="48"/>
      <c r="K331" s="19"/>
      <c r="L331" s="19"/>
      <c r="M331" s="19"/>
      <c r="N331" s="19"/>
    </row>
    <row r="332" hidden="1">
      <c r="A332" s="48"/>
      <c r="B332" s="48"/>
      <c r="C332" s="50"/>
      <c r="D332" s="50"/>
      <c r="E332" s="52"/>
      <c r="F332" s="155"/>
      <c r="G332" s="55"/>
      <c r="H332" s="5"/>
      <c r="I332" s="48"/>
      <c r="J332" s="48"/>
      <c r="K332" s="19"/>
      <c r="L332" s="19"/>
      <c r="M332" s="19"/>
      <c r="N332" s="19"/>
    </row>
    <row r="333" hidden="1">
      <c r="A333" s="48"/>
      <c r="B333" s="48"/>
      <c r="C333" s="50"/>
      <c r="D333" s="50"/>
      <c r="E333" s="52"/>
      <c r="F333" s="155"/>
      <c r="G333" s="55"/>
      <c r="H333" s="5"/>
      <c r="I333" s="48"/>
      <c r="J333" s="48"/>
      <c r="K333" s="19"/>
      <c r="L333" s="19"/>
      <c r="M333" s="19"/>
      <c r="N333" s="19"/>
    </row>
    <row r="334" hidden="1">
      <c r="A334" s="48"/>
      <c r="B334" s="48"/>
      <c r="C334" s="50"/>
      <c r="D334" s="50"/>
      <c r="E334" s="52"/>
      <c r="F334" s="155"/>
      <c r="G334" s="55"/>
      <c r="H334" s="5"/>
      <c r="I334" s="48"/>
      <c r="J334" s="48"/>
      <c r="K334" s="19"/>
      <c r="L334" s="19"/>
      <c r="M334" s="19"/>
      <c r="N334" s="19"/>
    </row>
    <row r="335" hidden="1">
      <c r="A335" s="48"/>
      <c r="B335" s="48"/>
      <c r="C335" s="50"/>
      <c r="D335" s="50"/>
      <c r="E335" s="52"/>
      <c r="F335" s="155"/>
      <c r="G335" s="55"/>
      <c r="H335" s="5"/>
      <c r="I335" s="48"/>
      <c r="J335" s="48"/>
      <c r="K335" s="19"/>
      <c r="L335" s="19"/>
      <c r="M335" s="19"/>
      <c r="N335" s="19"/>
    </row>
    <row r="336" hidden="1">
      <c r="A336" s="48"/>
      <c r="B336" s="48"/>
      <c r="C336" s="50"/>
      <c r="D336" s="50"/>
      <c r="E336" s="52"/>
      <c r="F336" s="155"/>
      <c r="G336" s="55"/>
      <c r="H336" s="5"/>
      <c r="I336" s="48"/>
      <c r="J336" s="48"/>
      <c r="K336" s="19"/>
      <c r="L336" s="19"/>
      <c r="M336" s="19"/>
      <c r="N336" s="19"/>
    </row>
    <row r="337" hidden="1">
      <c r="A337" s="48"/>
      <c r="B337" s="48"/>
      <c r="C337" s="50"/>
      <c r="D337" s="50"/>
      <c r="E337" s="52"/>
      <c r="F337" s="155"/>
      <c r="G337" s="55"/>
      <c r="H337" s="5"/>
      <c r="I337" s="48"/>
      <c r="J337" s="48"/>
      <c r="K337" s="19"/>
      <c r="L337" s="19"/>
      <c r="M337" s="19"/>
      <c r="N337" s="19"/>
    </row>
    <row r="338" hidden="1">
      <c r="A338" s="48"/>
      <c r="B338" s="48"/>
      <c r="C338" s="50"/>
      <c r="D338" s="50"/>
      <c r="E338" s="52"/>
      <c r="F338" s="155"/>
      <c r="G338" s="55"/>
      <c r="H338" s="5"/>
      <c r="I338" s="48"/>
      <c r="J338" s="48"/>
      <c r="K338" s="19"/>
      <c r="L338" s="19"/>
      <c r="M338" s="19"/>
      <c r="N338" s="19"/>
    </row>
    <row r="339" hidden="1">
      <c r="A339" s="48"/>
      <c r="B339" s="48"/>
      <c r="C339" s="50"/>
      <c r="D339" s="50"/>
      <c r="E339" s="52"/>
      <c r="F339" s="155"/>
      <c r="G339" s="55"/>
      <c r="H339" s="5"/>
      <c r="I339" s="48"/>
      <c r="J339" s="48"/>
      <c r="K339" s="19"/>
      <c r="L339" s="19"/>
      <c r="M339" s="19"/>
      <c r="N339" s="19"/>
    </row>
    <row r="340" hidden="1">
      <c r="A340" s="48"/>
      <c r="B340" s="48"/>
      <c r="C340" s="50"/>
      <c r="D340" s="50"/>
      <c r="E340" s="52"/>
      <c r="F340" s="155"/>
      <c r="G340" s="55"/>
      <c r="H340" s="5"/>
      <c r="I340" s="48"/>
      <c r="J340" s="48"/>
      <c r="K340" s="19"/>
      <c r="L340" s="19"/>
      <c r="M340" s="19"/>
      <c r="N340" s="19"/>
    </row>
    <row r="341" hidden="1">
      <c r="A341" s="48"/>
      <c r="B341" s="48"/>
      <c r="C341" s="50"/>
      <c r="D341" s="50"/>
      <c r="E341" s="52"/>
      <c r="F341" s="155"/>
      <c r="G341" s="55"/>
      <c r="H341" s="5"/>
      <c r="I341" s="48"/>
      <c r="J341" s="48"/>
      <c r="K341" s="19"/>
      <c r="L341" s="19"/>
      <c r="M341" s="19"/>
      <c r="N341" s="19"/>
    </row>
    <row r="342" hidden="1">
      <c r="A342" s="48"/>
      <c r="B342" s="48"/>
      <c r="C342" s="50"/>
      <c r="D342" s="50"/>
      <c r="E342" s="52"/>
      <c r="F342" s="155"/>
      <c r="G342" s="55"/>
      <c r="H342" s="5"/>
      <c r="I342" s="48"/>
      <c r="J342" s="48"/>
      <c r="K342" s="19"/>
      <c r="L342" s="19"/>
      <c r="M342" s="19"/>
      <c r="N342" s="19"/>
    </row>
    <row r="343" hidden="1">
      <c r="A343" s="48"/>
      <c r="B343" s="48"/>
      <c r="C343" s="50"/>
      <c r="D343" s="50"/>
      <c r="E343" s="52"/>
      <c r="F343" s="155"/>
      <c r="G343" s="55"/>
      <c r="H343" s="5"/>
      <c r="I343" s="48"/>
      <c r="J343" s="48"/>
      <c r="K343" s="19"/>
      <c r="L343" s="19"/>
      <c r="M343" s="19"/>
      <c r="N343" s="19"/>
    </row>
    <row r="344" hidden="1">
      <c r="A344" s="48"/>
      <c r="B344" s="48"/>
      <c r="C344" s="50"/>
      <c r="D344" s="50"/>
      <c r="E344" s="52"/>
      <c r="F344" s="155"/>
      <c r="G344" s="55"/>
      <c r="H344" s="5"/>
      <c r="I344" s="48"/>
      <c r="J344" s="48"/>
      <c r="K344" s="19"/>
      <c r="L344" s="19"/>
      <c r="M344" s="19"/>
      <c r="N344" s="19"/>
    </row>
    <row r="345" hidden="1">
      <c r="A345" s="48"/>
      <c r="B345" s="48"/>
      <c r="C345" s="50"/>
      <c r="D345" s="50"/>
      <c r="E345" s="52"/>
      <c r="F345" s="155"/>
      <c r="G345" s="55"/>
      <c r="H345" s="5"/>
      <c r="I345" s="48"/>
      <c r="J345" s="48"/>
      <c r="K345" s="19"/>
      <c r="L345" s="19"/>
      <c r="M345" s="19"/>
      <c r="N345" s="19"/>
    </row>
    <row r="346" hidden="1">
      <c r="A346" s="48"/>
      <c r="B346" s="48"/>
      <c r="C346" s="50"/>
      <c r="D346" s="50"/>
      <c r="E346" s="52"/>
      <c r="F346" s="155"/>
      <c r="G346" s="55"/>
      <c r="H346" s="5"/>
      <c r="I346" s="48"/>
      <c r="J346" s="48"/>
      <c r="K346" s="19"/>
      <c r="L346" s="19"/>
      <c r="M346" s="19"/>
      <c r="N346" s="19"/>
    </row>
    <row r="347" hidden="1">
      <c r="A347" s="48"/>
      <c r="B347" s="48"/>
      <c r="C347" s="50"/>
      <c r="D347" s="50"/>
      <c r="E347" s="52"/>
      <c r="F347" s="155"/>
      <c r="G347" s="55"/>
      <c r="H347" s="5"/>
      <c r="I347" s="48"/>
      <c r="J347" s="48"/>
      <c r="K347" s="19"/>
      <c r="L347" s="19"/>
      <c r="M347" s="19"/>
      <c r="N347" s="19"/>
    </row>
    <row r="348" hidden="1">
      <c r="A348" s="48"/>
      <c r="B348" s="48"/>
      <c r="C348" s="50"/>
      <c r="D348" s="50"/>
      <c r="E348" s="52"/>
      <c r="F348" s="155"/>
      <c r="G348" s="55"/>
      <c r="H348" s="5"/>
      <c r="I348" s="48"/>
      <c r="J348" s="48"/>
      <c r="K348" s="19"/>
      <c r="L348" s="19"/>
      <c r="M348" s="19"/>
      <c r="N348" s="19"/>
    </row>
    <row r="349" hidden="1">
      <c r="A349" s="48"/>
      <c r="B349" s="48"/>
      <c r="C349" s="50"/>
      <c r="D349" s="50"/>
      <c r="E349" s="52"/>
      <c r="F349" s="155"/>
      <c r="G349" s="55"/>
      <c r="H349" s="5"/>
      <c r="I349" s="48"/>
      <c r="J349" s="48"/>
      <c r="K349" s="19"/>
      <c r="L349" s="19"/>
      <c r="M349" s="19"/>
      <c r="N349" s="19"/>
    </row>
    <row r="350" hidden="1">
      <c r="A350" s="48"/>
      <c r="B350" s="48"/>
      <c r="C350" s="50"/>
      <c r="D350" s="50"/>
      <c r="E350" s="52"/>
      <c r="F350" s="155"/>
      <c r="G350" s="55"/>
      <c r="H350" s="5"/>
      <c r="I350" s="48"/>
      <c r="J350" s="48"/>
      <c r="K350" s="19"/>
      <c r="L350" s="19"/>
      <c r="M350" s="19"/>
      <c r="N350" s="19"/>
    </row>
    <row r="351" hidden="1">
      <c r="A351" s="48"/>
      <c r="B351" s="48"/>
      <c r="C351" s="50"/>
      <c r="D351" s="50"/>
      <c r="E351" s="52"/>
      <c r="F351" s="155"/>
      <c r="G351" s="55"/>
      <c r="H351" s="5"/>
      <c r="I351" s="48"/>
      <c r="J351" s="48"/>
      <c r="K351" s="19"/>
      <c r="L351" s="19"/>
      <c r="M351" s="19"/>
      <c r="N351" s="19"/>
    </row>
    <row r="352" hidden="1">
      <c r="A352" s="48"/>
      <c r="B352" s="48"/>
      <c r="C352" s="50"/>
      <c r="D352" s="50"/>
      <c r="E352" s="52"/>
      <c r="F352" s="155"/>
      <c r="G352" s="55"/>
      <c r="H352" s="5"/>
      <c r="I352" s="48"/>
      <c r="J352" s="48"/>
      <c r="K352" s="19"/>
      <c r="L352" s="19"/>
      <c r="M352" s="19"/>
      <c r="N352" s="19"/>
    </row>
    <row r="353" hidden="1">
      <c r="A353" s="48"/>
      <c r="B353" s="48"/>
      <c r="C353" s="50"/>
      <c r="D353" s="50"/>
      <c r="E353" s="52"/>
      <c r="F353" s="155"/>
      <c r="G353" s="55"/>
      <c r="H353" s="5"/>
      <c r="I353" s="48"/>
      <c r="J353" s="48"/>
      <c r="K353" s="19"/>
      <c r="L353" s="19"/>
      <c r="M353" s="19"/>
      <c r="N353" s="19"/>
    </row>
    <row r="354" hidden="1">
      <c r="A354" s="48"/>
      <c r="B354" s="48"/>
      <c r="C354" s="50"/>
      <c r="D354" s="50"/>
      <c r="E354" s="52"/>
      <c r="F354" s="155"/>
      <c r="G354" s="55"/>
      <c r="H354" s="5"/>
      <c r="I354" s="48"/>
      <c r="J354" s="48"/>
      <c r="K354" s="19"/>
      <c r="L354" s="19"/>
      <c r="M354" s="19"/>
      <c r="N354" s="19"/>
    </row>
    <row r="355" hidden="1">
      <c r="A355" s="48"/>
      <c r="B355" s="48"/>
      <c r="C355" s="50"/>
      <c r="D355" s="50"/>
      <c r="E355" s="52"/>
      <c r="F355" s="155"/>
      <c r="G355" s="55"/>
      <c r="H355" s="5"/>
      <c r="I355" s="48"/>
      <c r="J355" s="48"/>
      <c r="K355" s="19"/>
      <c r="L355" s="19"/>
      <c r="M355" s="19"/>
      <c r="N355" s="19"/>
    </row>
    <row r="356" hidden="1">
      <c r="A356" s="48"/>
      <c r="B356" s="48"/>
      <c r="C356" s="50"/>
      <c r="D356" s="50"/>
      <c r="E356" s="52"/>
      <c r="F356" s="155"/>
      <c r="G356" s="55"/>
      <c r="H356" s="5"/>
      <c r="I356" s="48"/>
      <c r="J356" s="48"/>
      <c r="K356" s="19"/>
      <c r="L356" s="19"/>
      <c r="M356" s="19"/>
      <c r="N356" s="19"/>
    </row>
    <row r="357" hidden="1">
      <c r="A357" s="48"/>
      <c r="B357" s="48"/>
      <c r="C357" s="50"/>
      <c r="D357" s="50"/>
      <c r="E357" s="52"/>
      <c r="F357" s="155"/>
      <c r="G357" s="55"/>
      <c r="H357" s="5"/>
      <c r="I357" s="48"/>
      <c r="J357" s="48"/>
      <c r="K357" s="19"/>
      <c r="L357" s="19"/>
      <c r="M357" s="19"/>
      <c r="N357" s="19"/>
    </row>
    <row r="358" hidden="1">
      <c r="A358" s="48"/>
      <c r="B358" s="48"/>
      <c r="C358" s="50"/>
      <c r="D358" s="50"/>
      <c r="E358" s="52"/>
      <c r="F358" s="155"/>
      <c r="G358" s="55"/>
      <c r="H358" s="5"/>
      <c r="I358" s="48"/>
      <c r="J358" s="48"/>
      <c r="K358" s="19"/>
      <c r="L358" s="19"/>
      <c r="M358" s="19"/>
      <c r="N358" s="19"/>
    </row>
    <row r="359" hidden="1">
      <c r="A359" s="48"/>
      <c r="B359" s="48"/>
      <c r="C359" s="50"/>
      <c r="D359" s="50"/>
      <c r="E359" s="52"/>
      <c r="F359" s="155"/>
      <c r="G359" s="55"/>
      <c r="H359" s="5"/>
      <c r="I359" s="48"/>
      <c r="J359" s="48"/>
      <c r="K359" s="19"/>
      <c r="L359" s="19"/>
      <c r="M359" s="19"/>
      <c r="N359" s="19"/>
    </row>
    <row r="360" hidden="1">
      <c r="A360" s="48"/>
      <c r="B360" s="48"/>
      <c r="C360" s="50"/>
      <c r="D360" s="50"/>
      <c r="E360" s="52"/>
      <c r="F360" s="155"/>
      <c r="G360" s="55"/>
      <c r="H360" s="5"/>
      <c r="I360" s="48"/>
      <c r="J360" s="48"/>
      <c r="K360" s="19"/>
      <c r="L360" s="19"/>
      <c r="M360" s="19"/>
      <c r="N360" s="19"/>
    </row>
    <row r="361" hidden="1">
      <c r="A361" s="48"/>
      <c r="B361" s="48"/>
      <c r="C361" s="50"/>
      <c r="D361" s="50"/>
      <c r="E361" s="52"/>
      <c r="F361" s="155"/>
      <c r="G361" s="55"/>
      <c r="H361" s="5"/>
      <c r="I361" s="48"/>
      <c r="J361" s="48"/>
      <c r="K361" s="19"/>
      <c r="L361" s="19"/>
      <c r="M361" s="19"/>
      <c r="N361" s="19"/>
    </row>
    <row r="362" hidden="1">
      <c r="A362" s="48"/>
      <c r="B362" s="48"/>
      <c r="C362" s="50"/>
      <c r="D362" s="50"/>
      <c r="E362" s="52"/>
      <c r="F362" s="155"/>
      <c r="G362" s="55"/>
      <c r="H362" s="5"/>
      <c r="I362" s="48"/>
      <c r="J362" s="48"/>
      <c r="K362" s="19"/>
      <c r="L362" s="19"/>
      <c r="M362" s="19"/>
      <c r="N362" s="19"/>
    </row>
    <row r="363" hidden="1">
      <c r="A363" s="48"/>
      <c r="B363" s="48"/>
      <c r="C363" s="50"/>
      <c r="D363" s="50"/>
      <c r="E363" s="52"/>
      <c r="F363" s="155"/>
      <c r="G363" s="55"/>
      <c r="H363" s="5"/>
      <c r="I363" s="48"/>
      <c r="J363" s="48"/>
      <c r="K363" s="19"/>
      <c r="L363" s="19"/>
      <c r="M363" s="19"/>
      <c r="N363" s="19"/>
    </row>
    <row r="364" hidden="1">
      <c r="A364" s="48"/>
      <c r="B364" s="48"/>
      <c r="C364" s="50"/>
      <c r="D364" s="50"/>
      <c r="E364" s="52"/>
      <c r="F364" s="155"/>
      <c r="G364" s="55"/>
      <c r="H364" s="5"/>
      <c r="I364" s="48"/>
      <c r="J364" s="48"/>
      <c r="K364" s="19"/>
      <c r="L364" s="19"/>
      <c r="M364" s="19"/>
      <c r="N364" s="19"/>
    </row>
    <row r="365" hidden="1">
      <c r="A365" s="48"/>
      <c r="B365" s="48"/>
      <c r="C365" s="50"/>
      <c r="D365" s="50"/>
      <c r="E365" s="52"/>
      <c r="F365" s="155"/>
      <c r="G365" s="55"/>
      <c r="H365" s="5"/>
      <c r="I365" s="48"/>
      <c r="J365" s="48"/>
      <c r="K365" s="19"/>
      <c r="L365" s="19"/>
      <c r="M365" s="19"/>
      <c r="N365" s="19"/>
    </row>
    <row r="366" hidden="1">
      <c r="A366" s="48"/>
      <c r="B366" s="48"/>
      <c r="C366" s="50"/>
      <c r="D366" s="50"/>
      <c r="E366" s="52"/>
      <c r="F366" s="155"/>
      <c r="G366" s="55"/>
      <c r="H366" s="5"/>
      <c r="I366" s="48"/>
      <c r="J366" s="48"/>
      <c r="K366" s="19"/>
      <c r="L366" s="19"/>
      <c r="M366" s="19"/>
      <c r="N366" s="19"/>
    </row>
    <row r="367" hidden="1">
      <c r="A367" s="48"/>
      <c r="B367" s="48"/>
      <c r="C367" s="50"/>
      <c r="D367" s="50"/>
      <c r="E367" s="52"/>
      <c r="F367" s="155"/>
      <c r="G367" s="55"/>
      <c r="H367" s="5"/>
      <c r="I367" s="48"/>
      <c r="J367" s="48"/>
      <c r="K367" s="19"/>
      <c r="L367" s="19"/>
      <c r="M367" s="19"/>
      <c r="N367" s="19"/>
    </row>
    <row r="368" hidden="1">
      <c r="A368" s="48"/>
      <c r="B368" s="48"/>
      <c r="C368" s="50"/>
      <c r="D368" s="50"/>
      <c r="E368" s="52"/>
      <c r="F368" s="155"/>
      <c r="G368" s="55"/>
      <c r="H368" s="5"/>
      <c r="I368" s="48"/>
      <c r="J368" s="48"/>
      <c r="K368" s="19"/>
      <c r="L368" s="19"/>
      <c r="M368" s="19"/>
      <c r="N368" s="19"/>
    </row>
    <row r="369" hidden="1">
      <c r="A369" s="48"/>
      <c r="B369" s="48"/>
      <c r="C369" s="50"/>
      <c r="D369" s="50"/>
      <c r="E369" s="52"/>
      <c r="F369" s="155"/>
      <c r="G369" s="55"/>
      <c r="H369" s="5"/>
      <c r="I369" s="48"/>
      <c r="J369" s="48"/>
      <c r="K369" s="19"/>
      <c r="L369" s="19"/>
      <c r="M369" s="19"/>
      <c r="N369" s="19"/>
    </row>
    <row r="370" hidden="1">
      <c r="A370" s="48"/>
      <c r="B370" s="48"/>
      <c r="C370" s="50"/>
      <c r="D370" s="50"/>
      <c r="E370" s="52"/>
      <c r="F370" s="155"/>
      <c r="G370" s="55"/>
      <c r="H370" s="5"/>
      <c r="I370" s="48"/>
      <c r="J370" s="48"/>
      <c r="K370" s="19"/>
      <c r="L370" s="19"/>
      <c r="M370" s="19"/>
      <c r="N370" s="19"/>
    </row>
    <row r="371" hidden="1">
      <c r="A371" s="48"/>
      <c r="B371" s="48"/>
      <c r="C371" s="50"/>
      <c r="D371" s="50"/>
      <c r="E371" s="52"/>
      <c r="F371" s="155"/>
      <c r="G371" s="55"/>
      <c r="H371" s="5"/>
      <c r="I371" s="48"/>
      <c r="J371" s="48"/>
      <c r="K371" s="19"/>
      <c r="L371" s="19"/>
      <c r="M371" s="19"/>
      <c r="N371" s="19"/>
    </row>
    <row r="372" hidden="1">
      <c r="A372" s="48"/>
      <c r="B372" s="48"/>
      <c r="C372" s="50"/>
      <c r="D372" s="50"/>
      <c r="E372" s="52"/>
      <c r="F372" s="155"/>
      <c r="G372" s="55"/>
      <c r="H372" s="5"/>
      <c r="I372" s="48"/>
      <c r="J372" s="48"/>
      <c r="K372" s="19"/>
      <c r="L372" s="19"/>
      <c r="M372" s="19"/>
      <c r="N372" s="19"/>
    </row>
    <row r="373" hidden="1">
      <c r="A373" s="48"/>
      <c r="B373" s="48"/>
      <c r="C373" s="50"/>
      <c r="D373" s="50"/>
      <c r="E373" s="52"/>
      <c r="F373" s="155"/>
      <c r="G373" s="55"/>
      <c r="H373" s="5"/>
      <c r="I373" s="48"/>
      <c r="J373" s="48"/>
      <c r="K373" s="19"/>
      <c r="L373" s="19"/>
      <c r="M373" s="19"/>
      <c r="N373" s="19"/>
    </row>
    <row r="374" hidden="1">
      <c r="A374" s="48"/>
      <c r="B374" s="48"/>
      <c r="C374" s="50"/>
      <c r="D374" s="50"/>
      <c r="E374" s="52"/>
      <c r="F374" s="155"/>
      <c r="G374" s="55"/>
      <c r="H374" s="5"/>
      <c r="I374" s="48"/>
      <c r="J374" s="48"/>
      <c r="K374" s="19"/>
      <c r="L374" s="19"/>
      <c r="M374" s="19"/>
      <c r="N374" s="19"/>
    </row>
    <row r="375" hidden="1">
      <c r="A375" s="48"/>
      <c r="B375" s="48"/>
      <c r="C375" s="50"/>
      <c r="D375" s="50"/>
      <c r="E375" s="52"/>
      <c r="F375" s="155"/>
      <c r="G375" s="55"/>
      <c r="H375" s="5"/>
      <c r="I375" s="48"/>
      <c r="J375" s="48"/>
      <c r="K375" s="19"/>
      <c r="L375" s="19"/>
      <c r="M375" s="19"/>
      <c r="N375" s="19"/>
    </row>
    <row r="376" hidden="1">
      <c r="A376" s="48"/>
      <c r="B376" s="48"/>
      <c r="C376" s="50"/>
      <c r="D376" s="50"/>
      <c r="E376" s="52"/>
      <c r="F376" s="155"/>
      <c r="G376" s="55"/>
      <c r="H376" s="5"/>
      <c r="I376" s="48"/>
      <c r="J376" s="48"/>
      <c r="K376" s="19"/>
      <c r="L376" s="19"/>
      <c r="M376" s="19"/>
      <c r="N376" s="19"/>
    </row>
    <row r="377" hidden="1">
      <c r="A377" s="48"/>
      <c r="B377" s="48"/>
      <c r="C377" s="50"/>
      <c r="D377" s="50"/>
      <c r="E377" s="52"/>
      <c r="F377" s="155"/>
      <c r="G377" s="55"/>
      <c r="H377" s="5"/>
      <c r="I377" s="48"/>
      <c r="J377" s="48"/>
      <c r="K377" s="19"/>
      <c r="L377" s="19"/>
      <c r="M377" s="19"/>
      <c r="N377" s="19"/>
    </row>
    <row r="378" hidden="1">
      <c r="A378" s="48"/>
      <c r="B378" s="48"/>
      <c r="C378" s="50"/>
      <c r="D378" s="50"/>
      <c r="E378" s="52"/>
      <c r="F378" s="155"/>
      <c r="G378" s="55"/>
      <c r="H378" s="5"/>
      <c r="I378" s="48"/>
      <c r="J378" s="48"/>
      <c r="K378" s="19"/>
      <c r="L378" s="19"/>
      <c r="M378" s="19"/>
      <c r="N378" s="19"/>
    </row>
    <row r="379" hidden="1">
      <c r="A379" s="48"/>
      <c r="B379" s="48"/>
      <c r="C379" s="50"/>
      <c r="D379" s="50"/>
      <c r="E379" s="52"/>
      <c r="F379" s="155"/>
      <c r="G379" s="55"/>
      <c r="H379" s="5"/>
      <c r="I379" s="48"/>
      <c r="J379" s="48"/>
      <c r="K379" s="19"/>
      <c r="L379" s="19"/>
      <c r="M379" s="19"/>
      <c r="N379" s="19"/>
    </row>
    <row r="380" hidden="1">
      <c r="A380" s="48"/>
      <c r="B380" s="48"/>
      <c r="C380" s="50"/>
      <c r="D380" s="50"/>
      <c r="E380" s="52"/>
      <c r="F380" s="155"/>
      <c r="G380" s="55"/>
      <c r="H380" s="5"/>
      <c r="I380" s="48"/>
      <c r="J380" s="48"/>
      <c r="K380" s="19"/>
      <c r="L380" s="19"/>
      <c r="M380" s="19"/>
      <c r="N380" s="19"/>
    </row>
    <row r="381" hidden="1">
      <c r="A381" s="48"/>
      <c r="B381" s="48"/>
      <c r="C381" s="50"/>
      <c r="D381" s="50"/>
      <c r="E381" s="52"/>
      <c r="F381" s="155"/>
      <c r="G381" s="55"/>
      <c r="H381" s="5"/>
      <c r="I381" s="48"/>
      <c r="J381" s="48"/>
      <c r="K381" s="19"/>
      <c r="L381" s="19"/>
      <c r="M381" s="19"/>
      <c r="N381" s="19"/>
    </row>
    <row r="382" hidden="1">
      <c r="A382" s="48"/>
      <c r="B382" s="48"/>
      <c r="C382" s="50"/>
      <c r="D382" s="50"/>
      <c r="E382" s="52"/>
      <c r="F382" s="155"/>
      <c r="G382" s="55"/>
      <c r="H382" s="5"/>
      <c r="I382" s="48"/>
      <c r="J382" s="48"/>
      <c r="K382" s="19"/>
      <c r="L382" s="19"/>
      <c r="M382" s="19"/>
      <c r="N382" s="19"/>
    </row>
    <row r="383" hidden="1">
      <c r="A383" s="48"/>
      <c r="B383" s="48"/>
      <c r="C383" s="50"/>
      <c r="D383" s="50"/>
      <c r="E383" s="52"/>
      <c r="F383" s="155"/>
      <c r="G383" s="55"/>
      <c r="H383" s="5"/>
      <c r="I383" s="48"/>
      <c r="J383" s="48"/>
      <c r="K383" s="19"/>
      <c r="L383" s="19"/>
      <c r="M383" s="19"/>
      <c r="N383" s="19"/>
    </row>
    <row r="384" hidden="1">
      <c r="A384" s="48"/>
      <c r="B384" s="48"/>
      <c r="C384" s="50"/>
      <c r="D384" s="50"/>
      <c r="E384" s="52"/>
      <c r="F384" s="155"/>
      <c r="G384" s="55"/>
      <c r="H384" s="5"/>
      <c r="I384" s="48"/>
      <c r="J384" s="48"/>
      <c r="K384" s="19"/>
      <c r="L384" s="19"/>
      <c r="M384" s="19"/>
      <c r="N384" s="19"/>
    </row>
    <row r="385" hidden="1">
      <c r="A385" s="48"/>
      <c r="B385" s="48"/>
      <c r="C385" s="50"/>
      <c r="D385" s="50"/>
      <c r="E385" s="52"/>
      <c r="F385" s="155"/>
      <c r="G385" s="55"/>
      <c r="H385" s="5"/>
      <c r="I385" s="48"/>
      <c r="J385" s="48"/>
      <c r="K385" s="19"/>
      <c r="L385" s="19"/>
      <c r="M385" s="19"/>
      <c r="N385" s="19"/>
    </row>
    <row r="386" hidden="1">
      <c r="A386" s="48"/>
      <c r="B386" s="48"/>
      <c r="C386" s="50"/>
      <c r="D386" s="50"/>
      <c r="E386" s="52"/>
      <c r="F386" s="155"/>
      <c r="G386" s="55"/>
      <c r="H386" s="5"/>
      <c r="I386" s="48"/>
      <c r="J386" s="48"/>
      <c r="K386" s="19"/>
      <c r="L386" s="19"/>
      <c r="M386" s="19"/>
      <c r="N386" s="19"/>
    </row>
    <row r="387" hidden="1">
      <c r="A387" s="48"/>
      <c r="B387" s="48"/>
      <c r="C387" s="50"/>
      <c r="D387" s="50"/>
      <c r="E387" s="52"/>
      <c r="F387" s="155"/>
      <c r="G387" s="55"/>
      <c r="H387" s="5"/>
      <c r="I387" s="48"/>
      <c r="J387" s="48"/>
      <c r="K387" s="19"/>
      <c r="L387" s="19"/>
      <c r="M387" s="19"/>
      <c r="N387" s="19"/>
    </row>
    <row r="388" hidden="1">
      <c r="A388" s="48"/>
      <c r="B388" s="48"/>
      <c r="C388" s="50"/>
      <c r="D388" s="50"/>
      <c r="E388" s="52"/>
      <c r="F388" s="155"/>
      <c r="G388" s="55"/>
      <c r="H388" s="5"/>
      <c r="I388" s="48"/>
      <c r="J388" s="48"/>
      <c r="K388" s="19"/>
      <c r="L388" s="19"/>
      <c r="M388" s="19"/>
      <c r="N388" s="19"/>
    </row>
    <row r="389" hidden="1">
      <c r="A389" s="48"/>
      <c r="B389" s="48"/>
      <c r="C389" s="50"/>
      <c r="D389" s="50"/>
      <c r="E389" s="52"/>
      <c r="F389" s="155"/>
      <c r="G389" s="55"/>
      <c r="H389" s="5"/>
      <c r="I389" s="48"/>
      <c r="J389" s="48"/>
      <c r="K389" s="19"/>
      <c r="L389" s="19"/>
      <c r="M389" s="19"/>
      <c r="N389" s="19"/>
    </row>
    <row r="390" hidden="1">
      <c r="A390" s="48"/>
      <c r="B390" s="48"/>
      <c r="C390" s="50"/>
      <c r="D390" s="50"/>
      <c r="E390" s="52"/>
      <c r="F390" s="155"/>
      <c r="G390" s="55"/>
      <c r="H390" s="5"/>
      <c r="I390" s="48"/>
      <c r="J390" s="48"/>
      <c r="K390" s="19"/>
      <c r="L390" s="19"/>
      <c r="M390" s="19"/>
      <c r="N390" s="19"/>
    </row>
    <row r="391" hidden="1">
      <c r="A391" s="48"/>
      <c r="B391" s="48"/>
      <c r="C391" s="50"/>
      <c r="D391" s="50"/>
      <c r="E391" s="52"/>
      <c r="F391" s="155"/>
      <c r="G391" s="55"/>
      <c r="H391" s="5"/>
      <c r="I391" s="48"/>
      <c r="J391" s="48"/>
      <c r="K391" s="19"/>
      <c r="L391" s="19"/>
      <c r="M391" s="19"/>
      <c r="N391" s="19"/>
    </row>
    <row r="392" hidden="1">
      <c r="A392" s="48"/>
      <c r="B392" s="48"/>
      <c r="C392" s="50"/>
      <c r="D392" s="50"/>
      <c r="E392" s="52"/>
      <c r="F392" s="155"/>
      <c r="G392" s="55"/>
      <c r="H392" s="5"/>
      <c r="I392" s="48"/>
      <c r="J392" s="48"/>
      <c r="K392" s="19"/>
      <c r="L392" s="19"/>
      <c r="M392" s="19"/>
      <c r="N392" s="19"/>
    </row>
    <row r="393" hidden="1">
      <c r="A393" s="48"/>
      <c r="B393" s="48"/>
      <c r="C393" s="50"/>
      <c r="D393" s="50"/>
      <c r="E393" s="52"/>
      <c r="F393" s="155"/>
      <c r="G393" s="55"/>
      <c r="H393" s="5"/>
      <c r="I393" s="48"/>
      <c r="J393" s="48"/>
      <c r="K393" s="19"/>
      <c r="L393" s="19"/>
      <c r="M393" s="19"/>
      <c r="N393" s="19"/>
    </row>
    <row r="394" hidden="1">
      <c r="A394" s="48"/>
      <c r="B394" s="48"/>
      <c r="C394" s="50"/>
      <c r="D394" s="50"/>
      <c r="E394" s="52"/>
      <c r="F394" s="155"/>
      <c r="G394" s="55"/>
      <c r="H394" s="5"/>
      <c r="I394" s="48"/>
      <c r="J394" s="48"/>
      <c r="K394" s="19"/>
      <c r="L394" s="19"/>
      <c r="M394" s="19"/>
      <c r="N394" s="19"/>
    </row>
    <row r="395" hidden="1">
      <c r="A395" s="48"/>
      <c r="B395" s="48"/>
      <c r="C395" s="50"/>
      <c r="D395" s="50"/>
      <c r="E395" s="52"/>
      <c r="F395" s="155"/>
      <c r="G395" s="55"/>
      <c r="H395" s="5"/>
      <c r="I395" s="48"/>
      <c r="J395" s="48"/>
      <c r="K395" s="19"/>
      <c r="L395" s="19"/>
      <c r="M395" s="19"/>
      <c r="N395" s="19"/>
    </row>
    <row r="396" hidden="1">
      <c r="A396" s="48"/>
      <c r="B396" s="48"/>
      <c r="C396" s="50"/>
      <c r="D396" s="50"/>
      <c r="E396" s="52"/>
      <c r="F396" s="155"/>
      <c r="G396" s="55"/>
      <c r="H396" s="5"/>
      <c r="I396" s="48"/>
      <c r="J396" s="48"/>
      <c r="K396" s="19"/>
      <c r="L396" s="19"/>
      <c r="M396" s="19"/>
      <c r="N396" s="19"/>
    </row>
    <row r="397" hidden="1">
      <c r="A397" s="48"/>
      <c r="B397" s="48"/>
      <c r="C397" s="50"/>
      <c r="D397" s="50"/>
      <c r="E397" s="52"/>
      <c r="F397" s="155"/>
      <c r="G397" s="55"/>
      <c r="H397" s="5"/>
      <c r="I397" s="48"/>
      <c r="J397" s="48"/>
      <c r="K397" s="19"/>
      <c r="L397" s="19"/>
      <c r="M397" s="19"/>
      <c r="N397" s="19"/>
    </row>
    <row r="398" hidden="1">
      <c r="A398" s="48"/>
      <c r="B398" s="48"/>
      <c r="C398" s="50"/>
      <c r="D398" s="50"/>
      <c r="E398" s="52"/>
      <c r="F398" s="155"/>
      <c r="G398" s="55"/>
      <c r="H398" s="5"/>
      <c r="I398" s="48"/>
      <c r="J398" s="48"/>
      <c r="K398" s="19"/>
      <c r="L398" s="19"/>
      <c r="M398" s="19"/>
      <c r="N398" s="19"/>
    </row>
    <row r="399" hidden="1">
      <c r="A399" s="48"/>
      <c r="B399" s="48"/>
      <c r="C399" s="50"/>
      <c r="D399" s="50"/>
      <c r="E399" s="52"/>
      <c r="F399" s="155"/>
      <c r="G399" s="55"/>
      <c r="H399" s="5"/>
      <c r="I399" s="48"/>
      <c r="J399" s="48"/>
      <c r="K399" s="19"/>
      <c r="L399" s="19"/>
      <c r="M399" s="19"/>
      <c r="N399" s="19"/>
    </row>
    <row r="400" hidden="1">
      <c r="A400" s="48"/>
      <c r="B400" s="48"/>
      <c r="C400" s="50"/>
      <c r="D400" s="50"/>
      <c r="E400" s="52"/>
      <c r="F400" s="155"/>
      <c r="G400" s="55"/>
      <c r="H400" s="5"/>
      <c r="I400" s="48"/>
      <c r="J400" s="48"/>
      <c r="K400" s="19"/>
      <c r="L400" s="19"/>
      <c r="M400" s="19"/>
      <c r="N400" s="19"/>
    </row>
    <row r="401" hidden="1">
      <c r="A401" s="48"/>
      <c r="B401" s="48"/>
      <c r="C401" s="50"/>
      <c r="D401" s="50"/>
      <c r="E401" s="52"/>
      <c r="F401" s="155"/>
      <c r="G401" s="55"/>
      <c r="H401" s="5"/>
      <c r="I401" s="48"/>
      <c r="J401" s="48"/>
      <c r="K401" s="19"/>
      <c r="L401" s="19"/>
      <c r="M401" s="19"/>
      <c r="N401" s="19"/>
    </row>
    <row r="402" hidden="1">
      <c r="A402" s="48"/>
      <c r="B402" s="48"/>
      <c r="C402" s="50"/>
      <c r="D402" s="50"/>
      <c r="E402" s="52"/>
      <c r="F402" s="155"/>
      <c r="G402" s="55"/>
      <c r="H402" s="5"/>
      <c r="I402" s="48"/>
      <c r="J402" s="48"/>
      <c r="K402" s="19"/>
      <c r="L402" s="19"/>
      <c r="M402" s="19"/>
      <c r="N402" s="19"/>
    </row>
    <row r="403" hidden="1">
      <c r="A403" s="48"/>
      <c r="B403" s="48"/>
      <c r="C403" s="50"/>
      <c r="D403" s="50"/>
      <c r="E403" s="52"/>
      <c r="F403" s="155"/>
      <c r="G403" s="55"/>
      <c r="H403" s="5"/>
      <c r="I403" s="48"/>
      <c r="J403" s="48"/>
      <c r="K403" s="19"/>
      <c r="L403" s="19"/>
      <c r="M403" s="19"/>
      <c r="N403" s="19"/>
    </row>
    <row r="404" hidden="1">
      <c r="A404" s="48"/>
      <c r="B404" s="48"/>
      <c r="C404" s="50"/>
      <c r="D404" s="50"/>
      <c r="E404" s="52"/>
      <c r="F404" s="155"/>
      <c r="G404" s="55"/>
      <c r="H404" s="5"/>
      <c r="I404" s="48"/>
      <c r="J404" s="48"/>
      <c r="K404" s="19"/>
      <c r="L404" s="19"/>
      <c r="M404" s="19"/>
      <c r="N404" s="19"/>
    </row>
    <row r="405" hidden="1">
      <c r="A405" s="48"/>
      <c r="B405" s="48"/>
      <c r="C405" s="50"/>
      <c r="D405" s="50"/>
      <c r="E405" s="52"/>
      <c r="F405" s="155"/>
      <c r="G405" s="55"/>
      <c r="H405" s="5"/>
      <c r="I405" s="48"/>
      <c r="J405" s="48"/>
      <c r="K405" s="19"/>
      <c r="L405" s="19"/>
      <c r="M405" s="19"/>
      <c r="N405" s="19"/>
    </row>
    <row r="406" hidden="1">
      <c r="A406" s="48"/>
      <c r="B406" s="48"/>
      <c r="C406" s="50"/>
      <c r="D406" s="50"/>
      <c r="E406" s="52"/>
      <c r="F406" s="155"/>
      <c r="G406" s="55"/>
      <c r="H406" s="5"/>
      <c r="I406" s="48"/>
      <c r="J406" s="48"/>
      <c r="K406" s="19"/>
      <c r="L406" s="19"/>
      <c r="M406" s="19"/>
      <c r="N406" s="19"/>
    </row>
    <row r="407" hidden="1">
      <c r="A407" s="48"/>
      <c r="B407" s="48"/>
      <c r="C407" s="50"/>
      <c r="D407" s="50"/>
      <c r="E407" s="52"/>
      <c r="F407" s="155"/>
      <c r="G407" s="55"/>
      <c r="H407" s="5"/>
      <c r="I407" s="48"/>
      <c r="J407" s="48"/>
      <c r="K407" s="19"/>
      <c r="L407" s="19"/>
      <c r="M407" s="19"/>
      <c r="N407" s="19"/>
    </row>
    <row r="408" hidden="1">
      <c r="A408" s="48"/>
      <c r="B408" s="48"/>
      <c r="C408" s="50"/>
      <c r="D408" s="50"/>
      <c r="E408" s="52"/>
      <c r="F408" s="155"/>
      <c r="G408" s="55"/>
      <c r="H408" s="5"/>
      <c r="I408" s="48"/>
      <c r="J408" s="48"/>
      <c r="K408" s="19"/>
      <c r="L408" s="19"/>
      <c r="M408" s="19"/>
      <c r="N408" s="19"/>
    </row>
    <row r="409" hidden="1">
      <c r="A409" s="48"/>
      <c r="B409" s="48"/>
      <c r="C409" s="50"/>
      <c r="D409" s="50"/>
      <c r="E409" s="52"/>
      <c r="F409" s="155"/>
      <c r="G409" s="55"/>
      <c r="H409" s="5"/>
      <c r="I409" s="48"/>
      <c r="J409" s="48"/>
      <c r="K409" s="19"/>
      <c r="L409" s="19"/>
      <c r="M409" s="19"/>
      <c r="N409" s="19"/>
    </row>
    <row r="410" hidden="1">
      <c r="A410" s="48"/>
      <c r="B410" s="48"/>
      <c r="C410" s="50"/>
      <c r="D410" s="50"/>
      <c r="E410" s="52"/>
      <c r="F410" s="155"/>
      <c r="G410" s="55"/>
      <c r="H410" s="5"/>
      <c r="I410" s="48"/>
      <c r="J410" s="48"/>
      <c r="K410" s="19"/>
      <c r="L410" s="19"/>
      <c r="M410" s="19"/>
      <c r="N410" s="19"/>
    </row>
    <row r="411" hidden="1">
      <c r="A411" s="48"/>
      <c r="B411" s="48"/>
      <c r="C411" s="50"/>
      <c r="D411" s="50"/>
      <c r="E411" s="52"/>
      <c r="F411" s="155"/>
      <c r="G411" s="55"/>
      <c r="H411" s="5"/>
      <c r="I411" s="48"/>
      <c r="J411" s="48"/>
      <c r="K411" s="19"/>
      <c r="L411" s="19"/>
      <c r="M411" s="19"/>
      <c r="N411" s="19"/>
    </row>
    <row r="412" hidden="1">
      <c r="A412" s="48"/>
      <c r="B412" s="48"/>
      <c r="C412" s="50"/>
      <c r="D412" s="50"/>
      <c r="E412" s="52"/>
      <c r="F412" s="155"/>
      <c r="G412" s="55"/>
      <c r="H412" s="5"/>
      <c r="I412" s="48"/>
      <c r="J412" s="48"/>
      <c r="K412" s="19"/>
      <c r="L412" s="19"/>
      <c r="M412" s="19"/>
      <c r="N412" s="19"/>
    </row>
    <row r="413" hidden="1">
      <c r="A413" s="48"/>
      <c r="B413" s="48"/>
      <c r="C413" s="50"/>
      <c r="D413" s="50"/>
      <c r="E413" s="52"/>
      <c r="F413" s="155"/>
      <c r="G413" s="55"/>
      <c r="H413" s="5"/>
      <c r="I413" s="48"/>
      <c r="J413" s="48"/>
      <c r="K413" s="19"/>
      <c r="L413" s="19"/>
      <c r="M413" s="19"/>
      <c r="N413" s="19"/>
    </row>
    <row r="414" hidden="1">
      <c r="A414" s="48"/>
      <c r="B414" s="48"/>
      <c r="C414" s="50"/>
      <c r="D414" s="50"/>
      <c r="E414" s="52"/>
      <c r="F414" s="155"/>
      <c r="G414" s="55"/>
      <c r="H414" s="5"/>
      <c r="I414" s="48"/>
      <c r="J414" s="48"/>
      <c r="K414" s="19"/>
      <c r="L414" s="19"/>
      <c r="M414" s="19"/>
      <c r="N414" s="19"/>
    </row>
    <row r="415" hidden="1">
      <c r="A415" s="48"/>
      <c r="B415" s="48"/>
      <c r="C415" s="50"/>
      <c r="D415" s="50"/>
      <c r="E415" s="52"/>
      <c r="F415" s="155"/>
      <c r="G415" s="55"/>
      <c r="H415" s="5"/>
      <c r="I415" s="48"/>
      <c r="J415" s="48"/>
      <c r="K415" s="19"/>
      <c r="L415" s="19"/>
      <c r="M415" s="19"/>
      <c r="N415" s="19"/>
    </row>
    <row r="416" hidden="1">
      <c r="A416" s="48"/>
      <c r="B416" s="48"/>
      <c r="C416" s="50"/>
      <c r="D416" s="50"/>
      <c r="E416" s="52"/>
      <c r="F416" s="155"/>
      <c r="G416" s="55"/>
      <c r="H416" s="5"/>
      <c r="I416" s="48"/>
      <c r="J416" s="48"/>
      <c r="K416" s="19"/>
      <c r="L416" s="19"/>
      <c r="M416" s="19"/>
      <c r="N416" s="19"/>
    </row>
    <row r="417" hidden="1">
      <c r="A417" s="48"/>
      <c r="B417" s="48"/>
      <c r="C417" s="50"/>
      <c r="D417" s="50"/>
      <c r="E417" s="52"/>
      <c r="F417" s="155"/>
      <c r="G417" s="55"/>
      <c r="H417" s="5"/>
      <c r="I417" s="48"/>
      <c r="J417" s="48"/>
      <c r="K417" s="19"/>
      <c r="L417" s="19"/>
      <c r="M417" s="19"/>
      <c r="N417" s="19"/>
    </row>
    <row r="418" hidden="1">
      <c r="A418" s="48"/>
      <c r="B418" s="48"/>
      <c r="C418" s="50"/>
      <c r="D418" s="50"/>
      <c r="E418" s="52"/>
      <c r="F418" s="155"/>
      <c r="G418" s="55"/>
      <c r="H418" s="5"/>
      <c r="I418" s="48"/>
      <c r="J418" s="48"/>
      <c r="K418" s="19"/>
      <c r="L418" s="19"/>
      <c r="M418" s="19"/>
      <c r="N418" s="19"/>
    </row>
    <row r="419" hidden="1">
      <c r="A419" s="48"/>
      <c r="B419" s="48"/>
      <c r="C419" s="50"/>
      <c r="D419" s="50"/>
      <c r="E419" s="52"/>
      <c r="F419" s="155"/>
      <c r="G419" s="55"/>
      <c r="H419" s="5"/>
      <c r="I419" s="48"/>
      <c r="J419" s="48"/>
      <c r="K419" s="19"/>
      <c r="L419" s="19"/>
      <c r="M419" s="19"/>
      <c r="N419" s="19"/>
    </row>
    <row r="420" hidden="1">
      <c r="A420" s="48"/>
      <c r="B420" s="48"/>
      <c r="C420" s="50"/>
      <c r="D420" s="50"/>
      <c r="E420" s="52"/>
      <c r="F420" s="155"/>
      <c r="G420" s="55"/>
      <c r="H420" s="5"/>
      <c r="I420" s="48"/>
      <c r="J420" s="48"/>
      <c r="K420" s="19"/>
      <c r="L420" s="19"/>
      <c r="M420" s="19"/>
      <c r="N420" s="19"/>
    </row>
    <row r="421" hidden="1">
      <c r="A421" s="48"/>
      <c r="B421" s="48"/>
      <c r="C421" s="50"/>
      <c r="D421" s="50"/>
      <c r="E421" s="52"/>
      <c r="F421" s="155"/>
      <c r="G421" s="55"/>
      <c r="H421" s="5"/>
      <c r="I421" s="48"/>
      <c r="J421" s="48"/>
      <c r="K421" s="19"/>
      <c r="L421" s="19"/>
      <c r="M421" s="19"/>
      <c r="N421" s="19"/>
    </row>
    <row r="422" hidden="1">
      <c r="A422" s="48"/>
      <c r="B422" s="48"/>
      <c r="C422" s="50"/>
      <c r="D422" s="50"/>
      <c r="E422" s="52"/>
      <c r="F422" s="155"/>
      <c r="G422" s="55"/>
      <c r="H422" s="5"/>
      <c r="I422" s="48"/>
      <c r="J422" s="48"/>
      <c r="K422" s="19"/>
      <c r="L422" s="19"/>
      <c r="M422" s="19"/>
      <c r="N422" s="19"/>
    </row>
    <row r="423" hidden="1">
      <c r="A423" s="48"/>
      <c r="B423" s="48"/>
      <c r="C423" s="50"/>
      <c r="D423" s="50"/>
      <c r="E423" s="52"/>
      <c r="F423" s="155"/>
      <c r="G423" s="55"/>
      <c r="H423" s="5"/>
      <c r="I423" s="48"/>
      <c r="J423" s="48"/>
      <c r="K423" s="19"/>
      <c r="L423" s="19"/>
      <c r="M423" s="19"/>
      <c r="N423" s="19"/>
    </row>
    <row r="424" hidden="1">
      <c r="A424" s="48"/>
      <c r="B424" s="48"/>
      <c r="C424" s="50"/>
      <c r="D424" s="50"/>
      <c r="E424" s="52"/>
      <c r="F424" s="155"/>
      <c r="G424" s="55"/>
      <c r="H424" s="5"/>
      <c r="I424" s="48"/>
      <c r="J424" s="48"/>
      <c r="K424" s="19"/>
      <c r="L424" s="19"/>
      <c r="M424" s="19"/>
      <c r="N424" s="19"/>
    </row>
    <row r="425" hidden="1">
      <c r="A425" s="48"/>
      <c r="B425" s="48"/>
      <c r="C425" s="50"/>
      <c r="D425" s="50"/>
      <c r="E425" s="52"/>
      <c r="F425" s="155"/>
      <c r="G425" s="55"/>
      <c r="H425" s="5"/>
      <c r="I425" s="48"/>
      <c r="J425" s="48"/>
      <c r="K425" s="19"/>
      <c r="L425" s="19"/>
      <c r="M425" s="19"/>
      <c r="N425" s="19"/>
    </row>
    <row r="426" hidden="1">
      <c r="A426" s="48"/>
      <c r="B426" s="48"/>
      <c r="C426" s="50"/>
      <c r="D426" s="50"/>
      <c r="E426" s="52"/>
      <c r="F426" s="155"/>
      <c r="G426" s="55"/>
      <c r="H426" s="5"/>
      <c r="I426" s="48"/>
      <c r="J426" s="48"/>
      <c r="K426" s="19"/>
      <c r="L426" s="19"/>
      <c r="M426" s="19"/>
      <c r="N426" s="19"/>
    </row>
    <row r="427" hidden="1">
      <c r="A427" s="48"/>
      <c r="B427" s="48"/>
      <c r="C427" s="50"/>
      <c r="D427" s="50"/>
      <c r="E427" s="52"/>
      <c r="F427" s="155"/>
      <c r="G427" s="55"/>
      <c r="H427" s="5"/>
      <c r="I427" s="48"/>
      <c r="J427" s="48"/>
      <c r="K427" s="19"/>
      <c r="L427" s="19"/>
      <c r="M427" s="19"/>
      <c r="N427" s="19"/>
    </row>
    <row r="428" hidden="1">
      <c r="A428" s="48"/>
      <c r="B428" s="48"/>
      <c r="C428" s="50"/>
      <c r="D428" s="50"/>
      <c r="E428" s="52"/>
      <c r="F428" s="155"/>
      <c r="G428" s="55"/>
      <c r="H428" s="5"/>
      <c r="I428" s="48"/>
      <c r="J428" s="48"/>
      <c r="K428" s="19"/>
      <c r="L428" s="19"/>
      <c r="M428" s="19"/>
      <c r="N428" s="19"/>
    </row>
    <row r="429" hidden="1">
      <c r="A429" s="48"/>
      <c r="B429" s="48"/>
      <c r="C429" s="50"/>
      <c r="D429" s="50"/>
      <c r="E429" s="52"/>
      <c r="F429" s="155"/>
      <c r="G429" s="55"/>
      <c r="H429" s="5"/>
      <c r="I429" s="48"/>
      <c r="J429" s="48"/>
      <c r="K429" s="19"/>
      <c r="L429" s="19"/>
      <c r="M429" s="19"/>
      <c r="N429" s="19"/>
    </row>
    <row r="430" hidden="1">
      <c r="A430" s="48"/>
      <c r="B430" s="48"/>
      <c r="C430" s="50"/>
      <c r="D430" s="50"/>
      <c r="E430" s="52"/>
      <c r="F430" s="155"/>
      <c r="G430" s="55"/>
      <c r="H430" s="5"/>
      <c r="I430" s="48"/>
      <c r="J430" s="48"/>
      <c r="K430" s="19"/>
      <c r="L430" s="19"/>
      <c r="M430" s="19"/>
      <c r="N430" s="19"/>
    </row>
    <row r="431" hidden="1">
      <c r="A431" s="48"/>
      <c r="B431" s="48"/>
      <c r="C431" s="50"/>
      <c r="D431" s="50"/>
      <c r="E431" s="52"/>
      <c r="F431" s="155"/>
      <c r="G431" s="55"/>
      <c r="H431" s="5"/>
      <c r="I431" s="48"/>
      <c r="J431" s="48"/>
      <c r="K431" s="19"/>
      <c r="L431" s="19"/>
      <c r="M431" s="19"/>
      <c r="N431" s="19"/>
    </row>
    <row r="432" hidden="1">
      <c r="A432" s="48"/>
      <c r="B432" s="48"/>
      <c r="C432" s="50"/>
      <c r="D432" s="50"/>
      <c r="E432" s="52"/>
      <c r="F432" s="155"/>
      <c r="G432" s="55"/>
      <c r="H432" s="5"/>
      <c r="I432" s="48"/>
      <c r="J432" s="48"/>
      <c r="K432" s="19"/>
      <c r="L432" s="19"/>
      <c r="M432" s="19"/>
      <c r="N432" s="19"/>
    </row>
    <row r="433" hidden="1">
      <c r="A433" s="48"/>
      <c r="B433" s="48"/>
      <c r="C433" s="50"/>
      <c r="D433" s="50"/>
      <c r="E433" s="52"/>
      <c r="F433" s="155"/>
      <c r="G433" s="55"/>
      <c r="H433" s="5"/>
      <c r="I433" s="48"/>
      <c r="J433" s="48"/>
      <c r="K433" s="19"/>
      <c r="L433" s="19"/>
      <c r="M433" s="19"/>
      <c r="N433" s="19"/>
    </row>
    <row r="434" hidden="1">
      <c r="A434" s="48"/>
      <c r="B434" s="48"/>
      <c r="C434" s="50"/>
      <c r="D434" s="50"/>
      <c r="E434" s="52"/>
      <c r="F434" s="155"/>
      <c r="G434" s="55"/>
      <c r="H434" s="5"/>
      <c r="I434" s="48"/>
      <c r="J434" s="48"/>
      <c r="K434" s="19"/>
      <c r="L434" s="19"/>
      <c r="M434" s="19"/>
      <c r="N434" s="19"/>
    </row>
    <row r="435" hidden="1">
      <c r="A435" s="48"/>
      <c r="B435" s="48"/>
      <c r="C435" s="50"/>
      <c r="D435" s="50"/>
      <c r="E435" s="52"/>
      <c r="F435" s="155"/>
      <c r="G435" s="55"/>
      <c r="H435" s="5"/>
      <c r="I435" s="48"/>
      <c r="J435" s="48"/>
      <c r="K435" s="19"/>
      <c r="L435" s="19"/>
      <c r="M435" s="19"/>
      <c r="N435" s="19"/>
    </row>
    <row r="436" hidden="1">
      <c r="A436" s="48"/>
      <c r="B436" s="48"/>
      <c r="C436" s="50"/>
      <c r="D436" s="50"/>
      <c r="E436" s="52"/>
      <c r="F436" s="155"/>
      <c r="G436" s="55"/>
      <c r="H436" s="5"/>
      <c r="I436" s="48"/>
      <c r="J436" s="48"/>
      <c r="K436" s="19"/>
      <c r="L436" s="19"/>
      <c r="M436" s="19"/>
      <c r="N436" s="19"/>
    </row>
    <row r="437" hidden="1">
      <c r="A437" s="48"/>
      <c r="B437" s="48"/>
      <c r="C437" s="50"/>
      <c r="D437" s="50"/>
      <c r="E437" s="52"/>
      <c r="F437" s="155"/>
      <c r="G437" s="55"/>
      <c r="H437" s="5"/>
      <c r="I437" s="48"/>
      <c r="J437" s="48"/>
      <c r="K437" s="19"/>
      <c r="L437" s="19"/>
      <c r="M437" s="19"/>
      <c r="N437" s="19"/>
    </row>
    <row r="438" hidden="1">
      <c r="A438" s="48"/>
      <c r="B438" s="48"/>
      <c r="C438" s="50"/>
      <c r="D438" s="50"/>
      <c r="E438" s="52"/>
      <c r="F438" s="155"/>
      <c r="G438" s="55"/>
      <c r="H438" s="5"/>
      <c r="I438" s="48"/>
      <c r="J438" s="48"/>
      <c r="K438" s="19"/>
      <c r="L438" s="19"/>
      <c r="M438" s="19"/>
      <c r="N438" s="19"/>
    </row>
    <row r="439" hidden="1">
      <c r="A439" s="48"/>
      <c r="B439" s="48"/>
      <c r="C439" s="50"/>
      <c r="D439" s="50"/>
      <c r="E439" s="52"/>
      <c r="F439" s="155"/>
      <c r="G439" s="55"/>
      <c r="H439" s="5"/>
      <c r="I439" s="48"/>
      <c r="J439" s="48"/>
      <c r="K439" s="19"/>
      <c r="L439" s="19"/>
      <c r="M439" s="19"/>
      <c r="N439" s="19"/>
    </row>
    <row r="440" hidden="1">
      <c r="A440" s="48"/>
      <c r="B440" s="48"/>
      <c r="C440" s="50"/>
      <c r="D440" s="50"/>
      <c r="E440" s="52"/>
      <c r="F440" s="155"/>
      <c r="G440" s="55"/>
      <c r="H440" s="5"/>
      <c r="I440" s="48"/>
      <c r="J440" s="48"/>
      <c r="K440" s="19"/>
      <c r="L440" s="19"/>
      <c r="M440" s="19"/>
      <c r="N440" s="19"/>
    </row>
    <row r="441" hidden="1">
      <c r="A441" s="48"/>
      <c r="B441" s="48"/>
      <c r="C441" s="50"/>
      <c r="D441" s="50"/>
      <c r="E441" s="52"/>
      <c r="F441" s="155"/>
      <c r="G441" s="55"/>
      <c r="H441" s="5"/>
      <c r="I441" s="48"/>
      <c r="J441" s="48"/>
      <c r="K441" s="19"/>
      <c r="L441" s="19"/>
      <c r="M441" s="19"/>
      <c r="N441" s="19"/>
    </row>
    <row r="442" hidden="1">
      <c r="A442" s="48"/>
      <c r="B442" s="48"/>
      <c r="C442" s="50"/>
      <c r="D442" s="50"/>
      <c r="E442" s="52"/>
      <c r="F442" s="155"/>
      <c r="G442" s="55"/>
      <c r="H442" s="5"/>
      <c r="I442" s="48"/>
      <c r="J442" s="48"/>
      <c r="K442" s="19"/>
      <c r="L442" s="19"/>
      <c r="M442" s="19"/>
      <c r="N442" s="19"/>
    </row>
    <row r="443" hidden="1">
      <c r="A443" s="48"/>
      <c r="B443" s="48"/>
      <c r="C443" s="50"/>
      <c r="D443" s="50"/>
      <c r="E443" s="52"/>
      <c r="F443" s="155"/>
      <c r="G443" s="55"/>
      <c r="H443" s="5"/>
      <c r="I443" s="48"/>
      <c r="J443" s="48"/>
      <c r="K443" s="19"/>
      <c r="L443" s="19"/>
      <c r="M443" s="19"/>
      <c r="N443" s="19"/>
    </row>
    <row r="444" hidden="1">
      <c r="A444" s="48"/>
      <c r="B444" s="48"/>
      <c r="C444" s="50"/>
      <c r="D444" s="50"/>
      <c r="E444" s="52"/>
      <c r="F444" s="155"/>
      <c r="G444" s="55"/>
      <c r="H444" s="5"/>
      <c r="I444" s="48"/>
      <c r="J444" s="48"/>
      <c r="K444" s="19"/>
      <c r="L444" s="19"/>
      <c r="M444" s="19"/>
      <c r="N444" s="19"/>
    </row>
    <row r="445" hidden="1">
      <c r="A445" s="48"/>
      <c r="B445" s="48"/>
      <c r="C445" s="50"/>
      <c r="D445" s="50"/>
      <c r="E445" s="52"/>
      <c r="F445" s="155"/>
      <c r="G445" s="55"/>
      <c r="H445" s="5"/>
      <c r="I445" s="48"/>
      <c r="J445" s="48"/>
      <c r="K445" s="19"/>
      <c r="L445" s="19"/>
      <c r="M445" s="19"/>
      <c r="N445" s="19"/>
    </row>
    <row r="446" hidden="1">
      <c r="A446" s="48"/>
      <c r="B446" s="48"/>
      <c r="C446" s="50"/>
      <c r="D446" s="50"/>
      <c r="E446" s="52"/>
      <c r="F446" s="155"/>
      <c r="G446" s="55"/>
      <c r="H446" s="5"/>
      <c r="I446" s="48"/>
      <c r="J446" s="48"/>
      <c r="K446" s="19"/>
      <c r="L446" s="19"/>
      <c r="M446" s="19"/>
      <c r="N446" s="19"/>
    </row>
    <row r="447" hidden="1">
      <c r="A447" s="48"/>
      <c r="B447" s="48"/>
      <c r="C447" s="50"/>
      <c r="D447" s="50"/>
      <c r="E447" s="52"/>
      <c r="F447" s="155"/>
      <c r="G447" s="55"/>
      <c r="H447" s="5"/>
      <c r="I447" s="48"/>
      <c r="J447" s="48"/>
      <c r="K447" s="19"/>
      <c r="L447" s="19"/>
      <c r="M447" s="19"/>
      <c r="N447" s="19"/>
    </row>
    <row r="448" hidden="1">
      <c r="A448" s="48"/>
      <c r="B448" s="48"/>
      <c r="C448" s="50"/>
      <c r="D448" s="50"/>
      <c r="E448" s="52"/>
      <c r="F448" s="155"/>
      <c r="G448" s="55"/>
      <c r="H448" s="5"/>
      <c r="I448" s="48"/>
      <c r="J448" s="48"/>
      <c r="K448" s="19"/>
      <c r="L448" s="19"/>
      <c r="M448" s="19"/>
      <c r="N448" s="19"/>
    </row>
    <row r="449" hidden="1">
      <c r="A449" s="48"/>
      <c r="B449" s="48"/>
      <c r="C449" s="50"/>
      <c r="D449" s="50"/>
      <c r="E449" s="52"/>
      <c r="F449" s="155"/>
      <c r="G449" s="55"/>
      <c r="H449" s="5"/>
      <c r="I449" s="48"/>
      <c r="J449" s="48"/>
      <c r="K449" s="19"/>
      <c r="L449" s="19"/>
      <c r="M449" s="19"/>
      <c r="N449" s="19"/>
    </row>
    <row r="450" hidden="1">
      <c r="A450" s="48"/>
      <c r="B450" s="48"/>
      <c r="C450" s="50"/>
      <c r="D450" s="50"/>
      <c r="E450" s="52"/>
      <c r="F450" s="155"/>
      <c r="G450" s="55"/>
      <c r="H450" s="5"/>
      <c r="I450" s="48"/>
      <c r="J450" s="48"/>
      <c r="K450" s="19"/>
      <c r="L450" s="19"/>
      <c r="M450" s="19"/>
      <c r="N450" s="19"/>
    </row>
    <row r="451" hidden="1">
      <c r="A451" s="48"/>
      <c r="B451" s="48"/>
      <c r="C451" s="50"/>
      <c r="D451" s="50"/>
      <c r="E451" s="52"/>
      <c r="F451" s="155"/>
      <c r="G451" s="55"/>
      <c r="H451" s="5"/>
      <c r="I451" s="48"/>
      <c r="J451" s="48"/>
      <c r="K451" s="19"/>
      <c r="L451" s="19"/>
      <c r="M451" s="19"/>
      <c r="N451" s="19"/>
    </row>
    <row r="452" hidden="1">
      <c r="A452" s="48"/>
      <c r="B452" s="48"/>
      <c r="C452" s="50"/>
      <c r="D452" s="50"/>
      <c r="E452" s="52"/>
      <c r="F452" s="155"/>
      <c r="G452" s="55"/>
      <c r="H452" s="5"/>
      <c r="I452" s="48"/>
      <c r="J452" s="48"/>
      <c r="K452" s="19"/>
      <c r="L452" s="19"/>
      <c r="M452" s="19"/>
      <c r="N452" s="19"/>
    </row>
    <row r="453" hidden="1">
      <c r="A453" s="48"/>
      <c r="B453" s="48"/>
      <c r="C453" s="50"/>
      <c r="D453" s="50"/>
      <c r="E453" s="52"/>
      <c r="F453" s="155"/>
      <c r="G453" s="55"/>
      <c r="H453" s="5"/>
      <c r="I453" s="48"/>
      <c r="J453" s="48"/>
      <c r="K453" s="19"/>
      <c r="L453" s="19"/>
      <c r="M453" s="19"/>
      <c r="N453" s="19"/>
    </row>
    <row r="454" hidden="1">
      <c r="A454" s="48"/>
      <c r="B454" s="48"/>
      <c r="C454" s="50"/>
      <c r="D454" s="50"/>
      <c r="E454" s="52"/>
      <c r="F454" s="155"/>
      <c r="G454" s="55"/>
      <c r="H454" s="5"/>
      <c r="I454" s="48"/>
      <c r="J454" s="48"/>
      <c r="K454" s="19"/>
      <c r="L454" s="19"/>
      <c r="M454" s="19"/>
      <c r="N454" s="19"/>
    </row>
    <row r="455" hidden="1">
      <c r="A455" s="48"/>
      <c r="B455" s="48"/>
      <c r="C455" s="50"/>
      <c r="D455" s="50"/>
      <c r="E455" s="52"/>
      <c r="F455" s="155"/>
      <c r="G455" s="55"/>
      <c r="H455" s="5"/>
      <c r="I455" s="48"/>
      <c r="J455" s="48"/>
      <c r="K455" s="19"/>
      <c r="L455" s="19"/>
      <c r="M455" s="19"/>
      <c r="N455" s="19"/>
    </row>
    <row r="456" hidden="1">
      <c r="A456" s="48"/>
      <c r="B456" s="48"/>
      <c r="C456" s="50"/>
      <c r="D456" s="50"/>
      <c r="E456" s="52"/>
      <c r="F456" s="155"/>
      <c r="G456" s="55"/>
      <c r="H456" s="5"/>
      <c r="I456" s="48"/>
      <c r="J456" s="48"/>
      <c r="K456" s="19"/>
      <c r="L456" s="19"/>
      <c r="M456" s="19"/>
      <c r="N456" s="19"/>
    </row>
    <row r="457" hidden="1">
      <c r="A457" s="48"/>
      <c r="B457" s="48"/>
      <c r="C457" s="50"/>
      <c r="D457" s="50"/>
      <c r="E457" s="52"/>
      <c r="F457" s="155"/>
      <c r="G457" s="55"/>
      <c r="H457" s="5"/>
      <c r="I457" s="48"/>
      <c r="J457" s="48"/>
      <c r="K457" s="19"/>
      <c r="L457" s="19"/>
      <c r="M457" s="19"/>
      <c r="N457" s="19"/>
    </row>
    <row r="458" hidden="1">
      <c r="A458" s="48"/>
      <c r="B458" s="48"/>
      <c r="C458" s="50"/>
      <c r="D458" s="50"/>
      <c r="E458" s="52"/>
      <c r="F458" s="155"/>
      <c r="G458" s="55"/>
      <c r="H458" s="5"/>
      <c r="I458" s="48"/>
      <c r="J458" s="48"/>
      <c r="K458" s="19"/>
      <c r="L458" s="19"/>
      <c r="M458" s="19"/>
      <c r="N458" s="19"/>
    </row>
    <row r="459" hidden="1">
      <c r="A459" s="48"/>
      <c r="B459" s="48"/>
      <c r="C459" s="50"/>
      <c r="D459" s="50"/>
      <c r="E459" s="52"/>
      <c r="F459" s="155"/>
      <c r="G459" s="55"/>
      <c r="H459" s="5"/>
      <c r="I459" s="48"/>
      <c r="J459" s="48"/>
      <c r="K459" s="19"/>
      <c r="L459" s="19"/>
      <c r="M459" s="19"/>
      <c r="N459" s="19"/>
    </row>
    <row r="460" hidden="1">
      <c r="A460" s="48"/>
      <c r="B460" s="48"/>
      <c r="C460" s="50"/>
      <c r="D460" s="50"/>
      <c r="E460" s="52"/>
      <c r="F460" s="155"/>
      <c r="G460" s="55"/>
      <c r="H460" s="5"/>
      <c r="I460" s="48"/>
      <c r="J460" s="48"/>
      <c r="K460" s="19"/>
      <c r="L460" s="19"/>
      <c r="M460" s="19"/>
      <c r="N460" s="19"/>
    </row>
    <row r="461" hidden="1">
      <c r="A461" s="48"/>
      <c r="B461" s="48"/>
      <c r="C461" s="50"/>
      <c r="D461" s="50"/>
      <c r="E461" s="52"/>
      <c r="F461" s="155"/>
      <c r="G461" s="55"/>
      <c r="H461" s="5"/>
      <c r="I461" s="48"/>
      <c r="J461" s="48"/>
      <c r="K461" s="19"/>
      <c r="L461" s="19"/>
      <c r="M461" s="19"/>
      <c r="N461" s="19"/>
    </row>
    <row r="462" hidden="1">
      <c r="A462" s="48"/>
      <c r="B462" s="48"/>
      <c r="C462" s="50"/>
      <c r="D462" s="50"/>
      <c r="E462" s="52"/>
      <c r="F462" s="155"/>
      <c r="G462" s="55"/>
      <c r="H462" s="5"/>
      <c r="I462" s="48"/>
      <c r="J462" s="48"/>
      <c r="K462" s="19"/>
      <c r="L462" s="19"/>
      <c r="M462" s="19"/>
      <c r="N462" s="19"/>
    </row>
    <row r="463" hidden="1">
      <c r="A463" s="48"/>
      <c r="B463" s="48"/>
      <c r="C463" s="50"/>
      <c r="D463" s="50"/>
      <c r="E463" s="52"/>
      <c r="F463" s="155"/>
      <c r="G463" s="55"/>
      <c r="H463" s="5"/>
      <c r="I463" s="48"/>
      <c r="J463" s="48"/>
      <c r="K463" s="19"/>
      <c r="L463" s="19"/>
      <c r="M463" s="19"/>
      <c r="N463" s="19"/>
    </row>
    <row r="464" hidden="1">
      <c r="A464" s="48"/>
      <c r="B464" s="48"/>
      <c r="C464" s="50"/>
      <c r="D464" s="50"/>
      <c r="E464" s="52"/>
      <c r="F464" s="155"/>
      <c r="G464" s="55"/>
      <c r="H464" s="5"/>
      <c r="I464" s="48"/>
      <c r="J464" s="48"/>
      <c r="K464" s="19"/>
      <c r="L464" s="19"/>
      <c r="M464" s="19"/>
      <c r="N464" s="19"/>
    </row>
    <row r="465" hidden="1">
      <c r="A465" s="48"/>
      <c r="B465" s="48"/>
      <c r="C465" s="50"/>
      <c r="D465" s="50"/>
      <c r="E465" s="52"/>
      <c r="F465" s="155"/>
      <c r="G465" s="55"/>
      <c r="H465" s="5"/>
      <c r="I465" s="48"/>
      <c r="J465" s="48"/>
      <c r="K465" s="19"/>
      <c r="L465" s="19"/>
      <c r="M465" s="19"/>
      <c r="N465" s="19"/>
    </row>
    <row r="466" hidden="1">
      <c r="A466" s="48"/>
      <c r="B466" s="48"/>
      <c r="C466" s="50"/>
      <c r="D466" s="50"/>
      <c r="E466" s="52"/>
      <c r="F466" s="155"/>
      <c r="G466" s="55"/>
      <c r="H466" s="5"/>
      <c r="I466" s="48"/>
      <c r="J466" s="48"/>
      <c r="K466" s="19"/>
      <c r="L466" s="19"/>
      <c r="M466" s="19"/>
      <c r="N466" s="19"/>
    </row>
    <row r="467" hidden="1">
      <c r="A467" s="48"/>
      <c r="B467" s="48"/>
      <c r="C467" s="50"/>
      <c r="D467" s="50"/>
      <c r="E467" s="52"/>
      <c r="F467" s="155"/>
      <c r="G467" s="55"/>
      <c r="H467" s="5"/>
      <c r="I467" s="48"/>
      <c r="J467" s="48"/>
      <c r="K467" s="19"/>
      <c r="L467" s="19"/>
      <c r="M467" s="19"/>
      <c r="N467" s="19"/>
    </row>
    <row r="468" hidden="1">
      <c r="A468" s="48"/>
      <c r="B468" s="48"/>
      <c r="C468" s="50"/>
      <c r="D468" s="50"/>
      <c r="E468" s="52"/>
      <c r="F468" s="155"/>
      <c r="G468" s="55"/>
      <c r="H468" s="5"/>
      <c r="I468" s="48"/>
      <c r="J468" s="48"/>
      <c r="K468" s="19"/>
      <c r="L468" s="19"/>
      <c r="M468" s="19"/>
      <c r="N468" s="19"/>
    </row>
    <row r="469" hidden="1">
      <c r="A469" s="48"/>
      <c r="B469" s="48"/>
      <c r="C469" s="50"/>
      <c r="D469" s="50"/>
      <c r="E469" s="52"/>
      <c r="F469" s="155"/>
      <c r="G469" s="55"/>
      <c r="H469" s="5"/>
      <c r="I469" s="48"/>
      <c r="J469" s="48"/>
      <c r="K469" s="19"/>
      <c r="L469" s="19"/>
      <c r="M469" s="19"/>
      <c r="N469" s="19"/>
    </row>
    <row r="470" hidden="1">
      <c r="A470" s="48"/>
      <c r="B470" s="48"/>
      <c r="C470" s="50"/>
      <c r="D470" s="50"/>
      <c r="E470" s="52"/>
      <c r="F470" s="155"/>
      <c r="G470" s="55"/>
      <c r="H470" s="5"/>
      <c r="I470" s="48"/>
      <c r="J470" s="48"/>
      <c r="K470" s="19"/>
      <c r="L470" s="19"/>
      <c r="M470" s="19"/>
      <c r="N470" s="19"/>
    </row>
    <row r="471" hidden="1">
      <c r="A471" s="48"/>
      <c r="B471" s="48"/>
      <c r="C471" s="50"/>
      <c r="D471" s="50"/>
      <c r="E471" s="52"/>
      <c r="F471" s="155"/>
      <c r="G471" s="55"/>
      <c r="H471" s="5"/>
      <c r="I471" s="48"/>
      <c r="J471" s="48"/>
      <c r="K471" s="19"/>
      <c r="L471" s="19"/>
      <c r="M471" s="19"/>
      <c r="N471" s="19"/>
    </row>
    <row r="472" hidden="1">
      <c r="A472" s="48"/>
      <c r="B472" s="48"/>
      <c r="C472" s="50"/>
      <c r="D472" s="50"/>
      <c r="E472" s="52"/>
      <c r="F472" s="155"/>
      <c r="G472" s="55"/>
      <c r="H472" s="5"/>
      <c r="I472" s="48"/>
      <c r="J472" s="48"/>
      <c r="K472" s="19"/>
      <c r="L472" s="19"/>
      <c r="M472" s="19"/>
      <c r="N472" s="19"/>
    </row>
    <row r="473" hidden="1">
      <c r="A473" s="48"/>
      <c r="B473" s="48"/>
      <c r="C473" s="50"/>
      <c r="D473" s="50"/>
      <c r="E473" s="52"/>
      <c r="F473" s="155"/>
      <c r="G473" s="55"/>
      <c r="H473" s="5"/>
      <c r="I473" s="48"/>
      <c r="J473" s="48"/>
      <c r="K473" s="19"/>
      <c r="L473" s="19"/>
      <c r="M473" s="19"/>
      <c r="N473" s="19"/>
    </row>
    <row r="474" hidden="1">
      <c r="A474" s="48"/>
      <c r="B474" s="48"/>
      <c r="C474" s="50"/>
      <c r="D474" s="50"/>
      <c r="E474" s="52"/>
      <c r="F474" s="155"/>
      <c r="G474" s="55"/>
      <c r="H474" s="5"/>
      <c r="I474" s="48"/>
      <c r="J474" s="48"/>
      <c r="K474" s="19"/>
      <c r="L474" s="19"/>
      <c r="M474" s="19"/>
      <c r="N474" s="19"/>
    </row>
    <row r="475" hidden="1">
      <c r="A475" s="48"/>
      <c r="B475" s="48"/>
      <c r="C475" s="50"/>
      <c r="D475" s="50"/>
      <c r="E475" s="52"/>
      <c r="F475" s="155"/>
      <c r="G475" s="55"/>
      <c r="H475" s="5"/>
      <c r="I475" s="48"/>
      <c r="J475" s="48"/>
      <c r="K475" s="19"/>
      <c r="L475" s="19"/>
      <c r="M475" s="19"/>
      <c r="N475" s="19"/>
    </row>
    <row r="476" hidden="1">
      <c r="A476" s="48"/>
      <c r="B476" s="48"/>
      <c r="C476" s="50"/>
      <c r="D476" s="50"/>
      <c r="E476" s="52"/>
      <c r="F476" s="155"/>
      <c r="G476" s="55"/>
      <c r="H476" s="5"/>
      <c r="I476" s="48"/>
      <c r="J476" s="48"/>
      <c r="K476" s="19"/>
      <c r="L476" s="19"/>
      <c r="M476" s="19"/>
      <c r="N476" s="19"/>
    </row>
    <row r="477" hidden="1">
      <c r="A477" s="48"/>
      <c r="B477" s="48"/>
      <c r="C477" s="50"/>
      <c r="D477" s="50"/>
      <c r="E477" s="52"/>
      <c r="F477" s="155"/>
      <c r="G477" s="55"/>
      <c r="H477" s="5"/>
      <c r="I477" s="48"/>
      <c r="J477" s="48"/>
      <c r="K477" s="19"/>
      <c r="L477" s="19"/>
      <c r="M477" s="19"/>
      <c r="N477" s="19"/>
    </row>
    <row r="478" hidden="1">
      <c r="A478" s="48"/>
      <c r="B478" s="48"/>
      <c r="C478" s="50"/>
      <c r="D478" s="50"/>
      <c r="E478" s="52"/>
      <c r="F478" s="155"/>
      <c r="G478" s="55"/>
      <c r="H478" s="5"/>
      <c r="I478" s="48"/>
      <c r="J478" s="48"/>
      <c r="K478" s="19"/>
      <c r="L478" s="19"/>
      <c r="M478" s="19"/>
      <c r="N478" s="19"/>
    </row>
    <row r="479" hidden="1">
      <c r="A479" s="48"/>
      <c r="B479" s="48"/>
      <c r="C479" s="50"/>
      <c r="D479" s="50"/>
      <c r="E479" s="52"/>
      <c r="F479" s="155"/>
      <c r="G479" s="55"/>
      <c r="H479" s="5"/>
      <c r="I479" s="48"/>
      <c r="J479" s="48"/>
      <c r="K479" s="19"/>
      <c r="L479" s="19"/>
      <c r="M479" s="19"/>
      <c r="N479" s="19"/>
    </row>
    <row r="480" hidden="1">
      <c r="A480" s="48"/>
      <c r="B480" s="48"/>
      <c r="C480" s="50"/>
      <c r="D480" s="50"/>
      <c r="E480" s="52"/>
      <c r="F480" s="155"/>
      <c r="G480" s="55"/>
      <c r="H480" s="5"/>
      <c r="I480" s="48"/>
      <c r="J480" s="48"/>
      <c r="K480" s="19"/>
      <c r="L480" s="19"/>
      <c r="M480" s="19"/>
      <c r="N480" s="19"/>
    </row>
    <row r="481" hidden="1">
      <c r="A481" s="48"/>
      <c r="B481" s="48"/>
      <c r="C481" s="50"/>
      <c r="D481" s="50"/>
      <c r="E481" s="52"/>
      <c r="F481" s="155"/>
      <c r="G481" s="55"/>
      <c r="H481" s="5"/>
      <c r="I481" s="48"/>
      <c r="J481" s="48"/>
      <c r="K481" s="19"/>
      <c r="L481" s="19"/>
      <c r="M481" s="19"/>
      <c r="N481" s="19"/>
    </row>
    <row r="482" hidden="1">
      <c r="A482" s="48"/>
      <c r="B482" s="48"/>
      <c r="C482" s="50"/>
      <c r="D482" s="50"/>
      <c r="E482" s="52"/>
      <c r="F482" s="155"/>
      <c r="G482" s="55"/>
      <c r="H482" s="5"/>
      <c r="I482" s="48"/>
      <c r="J482" s="48"/>
      <c r="K482" s="19"/>
      <c r="L482" s="19"/>
      <c r="M482" s="19"/>
      <c r="N482" s="19"/>
    </row>
    <row r="483" hidden="1">
      <c r="A483" s="48"/>
      <c r="B483" s="48"/>
      <c r="C483" s="50"/>
      <c r="D483" s="50"/>
      <c r="E483" s="52"/>
      <c r="F483" s="155"/>
      <c r="G483" s="55"/>
      <c r="H483" s="5"/>
      <c r="I483" s="48"/>
      <c r="J483" s="48"/>
      <c r="K483" s="19"/>
      <c r="L483" s="19"/>
      <c r="M483" s="19"/>
      <c r="N483" s="19"/>
    </row>
    <row r="484" hidden="1">
      <c r="A484" s="48"/>
      <c r="B484" s="48"/>
      <c r="C484" s="50"/>
      <c r="D484" s="50"/>
      <c r="E484" s="52"/>
      <c r="F484" s="155"/>
      <c r="G484" s="55"/>
      <c r="H484" s="5"/>
      <c r="I484" s="48"/>
      <c r="J484" s="48"/>
      <c r="K484" s="19"/>
      <c r="L484" s="19"/>
      <c r="M484" s="19"/>
      <c r="N484" s="19"/>
    </row>
    <row r="485" hidden="1">
      <c r="A485" s="48"/>
      <c r="B485" s="48"/>
      <c r="C485" s="50"/>
      <c r="D485" s="50"/>
      <c r="E485" s="52"/>
      <c r="F485" s="155"/>
      <c r="G485" s="55"/>
      <c r="H485" s="5"/>
      <c r="I485" s="48"/>
      <c r="J485" s="48"/>
      <c r="K485" s="19"/>
      <c r="L485" s="19"/>
      <c r="M485" s="19"/>
      <c r="N485" s="19"/>
    </row>
    <row r="486" hidden="1">
      <c r="A486" s="48"/>
      <c r="B486" s="48"/>
      <c r="C486" s="50"/>
      <c r="D486" s="50"/>
      <c r="E486" s="52"/>
      <c r="F486" s="155"/>
      <c r="G486" s="55"/>
      <c r="H486" s="5"/>
      <c r="I486" s="48"/>
      <c r="J486" s="48"/>
      <c r="K486" s="19"/>
      <c r="L486" s="19"/>
      <c r="M486" s="19"/>
      <c r="N486" s="19"/>
    </row>
    <row r="487" hidden="1">
      <c r="A487" s="48"/>
      <c r="B487" s="48"/>
      <c r="C487" s="50"/>
      <c r="D487" s="50"/>
      <c r="E487" s="52"/>
      <c r="F487" s="155"/>
      <c r="G487" s="55"/>
      <c r="H487" s="5"/>
      <c r="I487" s="48"/>
      <c r="J487" s="48"/>
      <c r="K487" s="19"/>
      <c r="L487" s="19"/>
      <c r="M487" s="19"/>
      <c r="N487" s="19"/>
    </row>
    <row r="488" hidden="1">
      <c r="A488" s="48"/>
      <c r="B488" s="48"/>
      <c r="C488" s="50"/>
      <c r="D488" s="50"/>
      <c r="E488" s="52"/>
      <c r="F488" s="155"/>
      <c r="G488" s="55"/>
      <c r="H488" s="5"/>
      <c r="I488" s="48"/>
      <c r="J488" s="48"/>
      <c r="K488" s="19"/>
      <c r="L488" s="19"/>
      <c r="M488" s="19"/>
      <c r="N488" s="19"/>
    </row>
    <row r="489" hidden="1">
      <c r="A489" s="48"/>
      <c r="B489" s="48"/>
      <c r="C489" s="50"/>
      <c r="D489" s="50"/>
      <c r="E489" s="52"/>
      <c r="F489" s="155"/>
      <c r="G489" s="55"/>
      <c r="H489" s="5"/>
      <c r="I489" s="48"/>
      <c r="J489" s="48"/>
      <c r="K489" s="19"/>
      <c r="L489" s="19"/>
      <c r="M489" s="19"/>
      <c r="N489" s="19"/>
    </row>
    <row r="490" hidden="1">
      <c r="A490" s="48"/>
      <c r="B490" s="48"/>
      <c r="C490" s="50"/>
      <c r="D490" s="50"/>
      <c r="E490" s="52"/>
      <c r="F490" s="155"/>
      <c r="G490" s="55"/>
      <c r="H490" s="5"/>
      <c r="I490" s="48"/>
      <c r="J490" s="48"/>
      <c r="K490" s="19"/>
      <c r="L490" s="19"/>
      <c r="M490" s="19"/>
      <c r="N490" s="19"/>
    </row>
    <row r="491" hidden="1">
      <c r="A491" s="48"/>
      <c r="B491" s="48"/>
      <c r="C491" s="50"/>
      <c r="D491" s="50"/>
      <c r="E491" s="52"/>
      <c r="F491" s="155"/>
      <c r="G491" s="55"/>
      <c r="H491" s="5"/>
      <c r="I491" s="48"/>
      <c r="J491" s="48"/>
      <c r="K491" s="19"/>
      <c r="L491" s="19"/>
      <c r="M491" s="19"/>
      <c r="N491" s="19"/>
    </row>
    <row r="492" hidden="1">
      <c r="A492" s="48"/>
      <c r="B492" s="48"/>
      <c r="C492" s="50"/>
      <c r="D492" s="50"/>
      <c r="E492" s="52"/>
      <c r="F492" s="155"/>
      <c r="G492" s="55"/>
      <c r="H492" s="5"/>
      <c r="I492" s="48"/>
      <c r="J492" s="48"/>
      <c r="K492" s="19"/>
      <c r="L492" s="19"/>
      <c r="M492" s="19"/>
      <c r="N492" s="19"/>
    </row>
    <row r="493" hidden="1">
      <c r="A493" s="48"/>
      <c r="B493" s="48"/>
      <c r="C493" s="50"/>
      <c r="D493" s="50"/>
      <c r="E493" s="52"/>
      <c r="F493" s="155"/>
      <c r="G493" s="55"/>
      <c r="H493" s="5"/>
      <c r="I493" s="48"/>
      <c r="J493" s="48"/>
      <c r="K493" s="19"/>
      <c r="L493" s="19"/>
      <c r="M493" s="19"/>
      <c r="N493" s="19"/>
    </row>
    <row r="494" hidden="1">
      <c r="A494" s="48"/>
      <c r="B494" s="48"/>
      <c r="C494" s="50"/>
      <c r="D494" s="50"/>
      <c r="E494" s="52"/>
      <c r="F494" s="155"/>
      <c r="G494" s="55"/>
      <c r="H494" s="5"/>
      <c r="I494" s="48"/>
      <c r="J494" s="48"/>
      <c r="K494" s="19"/>
      <c r="L494" s="19"/>
      <c r="M494" s="19"/>
      <c r="N494" s="19"/>
    </row>
    <row r="495" hidden="1">
      <c r="A495" s="48"/>
      <c r="B495" s="48"/>
      <c r="C495" s="50"/>
      <c r="D495" s="50"/>
      <c r="E495" s="52"/>
      <c r="F495" s="155"/>
      <c r="G495" s="55"/>
      <c r="H495" s="5"/>
      <c r="I495" s="48"/>
      <c r="J495" s="48"/>
      <c r="K495" s="19"/>
      <c r="L495" s="19"/>
      <c r="M495" s="19"/>
      <c r="N495" s="19"/>
    </row>
    <row r="496" hidden="1">
      <c r="A496" s="48"/>
      <c r="B496" s="48"/>
      <c r="C496" s="50"/>
      <c r="D496" s="50"/>
      <c r="E496" s="52"/>
      <c r="F496" s="155"/>
      <c r="G496" s="55"/>
      <c r="H496" s="5"/>
      <c r="I496" s="48"/>
      <c r="J496" s="48"/>
      <c r="K496" s="19"/>
      <c r="L496" s="19"/>
      <c r="M496" s="19"/>
      <c r="N496" s="19"/>
    </row>
    <row r="497" hidden="1">
      <c r="A497" s="48"/>
      <c r="B497" s="48"/>
      <c r="C497" s="50"/>
      <c r="D497" s="50"/>
      <c r="E497" s="52"/>
      <c r="F497" s="155"/>
      <c r="G497" s="55"/>
      <c r="H497" s="5"/>
      <c r="I497" s="48"/>
      <c r="J497" s="48"/>
      <c r="K497" s="19"/>
      <c r="L497" s="19"/>
      <c r="M497" s="19"/>
      <c r="N497" s="19"/>
    </row>
    <row r="498" hidden="1">
      <c r="A498" s="48"/>
      <c r="B498" s="48"/>
      <c r="C498" s="50"/>
      <c r="D498" s="50"/>
      <c r="E498" s="52"/>
      <c r="F498" s="155"/>
      <c r="G498" s="55"/>
      <c r="H498" s="5"/>
      <c r="I498" s="48"/>
      <c r="J498" s="48"/>
      <c r="K498" s="19"/>
      <c r="L498" s="19"/>
      <c r="M498" s="19"/>
      <c r="N498" s="19"/>
    </row>
    <row r="499" hidden="1">
      <c r="A499" s="48"/>
      <c r="B499" s="48"/>
      <c r="C499" s="50"/>
      <c r="D499" s="50"/>
      <c r="E499" s="52"/>
      <c r="F499" s="155"/>
      <c r="G499" s="55"/>
      <c r="H499" s="5"/>
      <c r="I499" s="48"/>
      <c r="J499" s="48"/>
      <c r="K499" s="19"/>
      <c r="L499" s="19"/>
      <c r="M499" s="19"/>
      <c r="N499" s="19"/>
    </row>
    <row r="500" hidden="1">
      <c r="A500" s="48"/>
      <c r="B500" s="48"/>
      <c r="C500" s="50"/>
      <c r="D500" s="50"/>
      <c r="E500" s="52"/>
      <c r="F500" s="155"/>
      <c r="G500" s="55"/>
      <c r="H500" s="5"/>
      <c r="I500" s="48"/>
      <c r="J500" s="48"/>
      <c r="K500" s="19"/>
      <c r="L500" s="19"/>
      <c r="M500" s="19"/>
      <c r="N500" s="19"/>
    </row>
    <row r="501" hidden="1">
      <c r="A501" s="48"/>
      <c r="B501" s="48"/>
      <c r="C501" s="50"/>
      <c r="D501" s="50"/>
      <c r="E501" s="52"/>
      <c r="F501" s="155"/>
      <c r="G501" s="55"/>
      <c r="H501" s="5"/>
      <c r="I501" s="48"/>
      <c r="J501" s="48"/>
      <c r="K501" s="19"/>
      <c r="L501" s="19"/>
      <c r="M501" s="19"/>
      <c r="N501" s="19"/>
    </row>
    <row r="502" hidden="1">
      <c r="A502" s="48"/>
      <c r="B502" s="48"/>
      <c r="C502" s="50"/>
      <c r="D502" s="50"/>
      <c r="E502" s="52"/>
      <c r="F502" s="155"/>
      <c r="G502" s="55"/>
      <c r="H502" s="5"/>
      <c r="I502" s="48"/>
      <c r="J502" s="48"/>
      <c r="K502" s="19"/>
      <c r="L502" s="19"/>
      <c r="M502" s="19"/>
      <c r="N502" s="19"/>
    </row>
    <row r="503" hidden="1">
      <c r="A503" s="48"/>
      <c r="B503" s="48"/>
      <c r="C503" s="50"/>
      <c r="D503" s="50"/>
      <c r="E503" s="52"/>
      <c r="F503" s="155"/>
      <c r="G503" s="55"/>
      <c r="H503" s="5"/>
      <c r="I503" s="48"/>
      <c r="J503" s="48"/>
      <c r="K503" s="19"/>
      <c r="L503" s="19"/>
      <c r="M503" s="19"/>
      <c r="N503" s="19"/>
    </row>
    <row r="504" hidden="1">
      <c r="A504" s="48"/>
      <c r="B504" s="48"/>
      <c r="C504" s="50"/>
      <c r="D504" s="50"/>
      <c r="E504" s="52"/>
      <c r="F504" s="155"/>
      <c r="G504" s="55"/>
      <c r="H504" s="5"/>
      <c r="I504" s="48"/>
      <c r="J504" s="48"/>
      <c r="K504" s="19"/>
      <c r="L504" s="19"/>
      <c r="M504" s="19"/>
      <c r="N504" s="19"/>
    </row>
    <row r="505" hidden="1">
      <c r="A505" s="48"/>
      <c r="B505" s="48"/>
      <c r="C505" s="50"/>
      <c r="D505" s="50"/>
      <c r="E505" s="52"/>
      <c r="F505" s="155"/>
      <c r="G505" s="55"/>
      <c r="H505" s="5"/>
      <c r="I505" s="48"/>
      <c r="J505" s="48"/>
      <c r="K505" s="19"/>
      <c r="L505" s="19"/>
      <c r="M505" s="19"/>
      <c r="N505" s="19"/>
    </row>
    <row r="506" hidden="1">
      <c r="A506" s="48"/>
      <c r="B506" s="48"/>
      <c r="C506" s="50"/>
      <c r="D506" s="50"/>
      <c r="E506" s="52"/>
      <c r="F506" s="155"/>
      <c r="G506" s="55"/>
      <c r="H506" s="5"/>
      <c r="I506" s="48"/>
      <c r="J506" s="48"/>
      <c r="K506" s="19"/>
      <c r="L506" s="19"/>
      <c r="M506" s="19"/>
      <c r="N506" s="19"/>
    </row>
    <row r="507" hidden="1">
      <c r="A507" s="48"/>
      <c r="B507" s="48"/>
      <c r="C507" s="50"/>
      <c r="D507" s="50"/>
      <c r="E507" s="52"/>
      <c r="F507" s="155"/>
      <c r="G507" s="55"/>
      <c r="H507" s="5"/>
      <c r="I507" s="48"/>
      <c r="J507" s="48"/>
      <c r="K507" s="19"/>
      <c r="L507" s="19"/>
      <c r="M507" s="19"/>
      <c r="N507" s="19"/>
    </row>
    <row r="508" hidden="1">
      <c r="A508" s="48"/>
      <c r="B508" s="48"/>
      <c r="C508" s="50"/>
      <c r="D508" s="50"/>
      <c r="E508" s="52"/>
      <c r="F508" s="155"/>
      <c r="G508" s="55"/>
      <c r="H508" s="5"/>
      <c r="I508" s="48"/>
      <c r="J508" s="48"/>
      <c r="K508" s="19"/>
      <c r="L508" s="19"/>
      <c r="M508" s="19"/>
      <c r="N508" s="19"/>
    </row>
    <row r="509" hidden="1">
      <c r="A509" s="48"/>
      <c r="B509" s="48"/>
      <c r="C509" s="50"/>
      <c r="D509" s="50"/>
      <c r="E509" s="52"/>
      <c r="F509" s="155"/>
      <c r="G509" s="55"/>
      <c r="H509" s="5"/>
      <c r="I509" s="48"/>
      <c r="J509" s="48"/>
      <c r="K509" s="19"/>
      <c r="L509" s="19"/>
      <c r="M509" s="19"/>
      <c r="N509" s="19"/>
    </row>
    <row r="510" hidden="1">
      <c r="A510" s="48"/>
      <c r="B510" s="48"/>
      <c r="C510" s="50"/>
      <c r="D510" s="50"/>
      <c r="E510" s="52"/>
      <c r="F510" s="155"/>
      <c r="G510" s="55"/>
      <c r="H510" s="5"/>
      <c r="I510" s="48"/>
      <c r="J510" s="48"/>
      <c r="K510" s="19"/>
      <c r="L510" s="19"/>
      <c r="M510" s="19"/>
      <c r="N510" s="19"/>
    </row>
    <row r="511" hidden="1">
      <c r="A511" s="48"/>
      <c r="B511" s="48"/>
      <c r="C511" s="50"/>
      <c r="D511" s="50"/>
      <c r="E511" s="52"/>
      <c r="F511" s="155"/>
      <c r="G511" s="55"/>
      <c r="H511" s="5"/>
      <c r="I511" s="48"/>
      <c r="J511" s="48"/>
      <c r="K511" s="19"/>
      <c r="L511" s="19"/>
      <c r="M511" s="19"/>
      <c r="N511" s="19"/>
    </row>
    <row r="512" hidden="1">
      <c r="A512" s="48"/>
      <c r="B512" s="48"/>
      <c r="C512" s="50"/>
      <c r="D512" s="50"/>
      <c r="E512" s="52"/>
      <c r="F512" s="155"/>
      <c r="G512" s="55"/>
      <c r="H512" s="5"/>
      <c r="I512" s="48"/>
      <c r="J512" s="48"/>
      <c r="K512" s="19"/>
      <c r="L512" s="19"/>
      <c r="M512" s="19"/>
      <c r="N512" s="19"/>
    </row>
    <row r="513" hidden="1">
      <c r="A513" s="48"/>
      <c r="B513" s="48"/>
      <c r="C513" s="50"/>
      <c r="D513" s="50"/>
      <c r="E513" s="52"/>
      <c r="F513" s="155"/>
      <c r="G513" s="55"/>
      <c r="H513" s="5"/>
      <c r="I513" s="48"/>
      <c r="J513" s="48"/>
      <c r="K513" s="19"/>
      <c r="L513" s="19"/>
      <c r="M513" s="19"/>
      <c r="N513" s="19"/>
    </row>
    <row r="514" hidden="1">
      <c r="A514" s="48"/>
      <c r="B514" s="48"/>
      <c r="C514" s="50"/>
      <c r="D514" s="50"/>
      <c r="E514" s="52"/>
      <c r="F514" s="155"/>
      <c r="G514" s="55"/>
      <c r="H514" s="5"/>
      <c r="I514" s="48"/>
      <c r="J514" s="48"/>
      <c r="K514" s="19"/>
      <c r="L514" s="19"/>
      <c r="M514" s="19"/>
      <c r="N514" s="19"/>
    </row>
    <row r="515" hidden="1">
      <c r="A515" s="48"/>
      <c r="B515" s="48"/>
      <c r="C515" s="50"/>
      <c r="D515" s="50"/>
      <c r="E515" s="52"/>
      <c r="F515" s="155"/>
      <c r="G515" s="55"/>
      <c r="H515" s="5"/>
      <c r="I515" s="48"/>
      <c r="J515" s="48"/>
      <c r="K515" s="19"/>
      <c r="L515" s="19"/>
      <c r="M515" s="19"/>
      <c r="N515" s="19"/>
    </row>
    <row r="516" hidden="1">
      <c r="A516" s="48"/>
      <c r="B516" s="48"/>
      <c r="C516" s="50"/>
      <c r="D516" s="50"/>
      <c r="E516" s="52"/>
      <c r="F516" s="155"/>
      <c r="G516" s="55"/>
      <c r="H516" s="5"/>
      <c r="I516" s="48"/>
      <c r="J516" s="48"/>
      <c r="K516" s="19"/>
      <c r="L516" s="19"/>
      <c r="M516" s="19"/>
      <c r="N516" s="19"/>
    </row>
    <row r="517" hidden="1">
      <c r="A517" s="48"/>
      <c r="B517" s="48"/>
      <c r="C517" s="50"/>
      <c r="D517" s="50"/>
      <c r="E517" s="52"/>
      <c r="F517" s="155"/>
      <c r="G517" s="55"/>
      <c r="H517" s="5"/>
      <c r="I517" s="48"/>
      <c r="J517" s="48"/>
      <c r="K517" s="19"/>
      <c r="L517" s="19"/>
      <c r="M517" s="19"/>
      <c r="N517" s="19"/>
    </row>
    <row r="518" hidden="1">
      <c r="A518" s="48"/>
      <c r="B518" s="48"/>
      <c r="C518" s="50"/>
      <c r="D518" s="50"/>
      <c r="E518" s="52"/>
      <c r="F518" s="155"/>
      <c r="G518" s="55"/>
      <c r="H518" s="5"/>
      <c r="I518" s="48"/>
      <c r="J518" s="48"/>
      <c r="K518" s="19"/>
      <c r="L518" s="19"/>
      <c r="M518" s="19"/>
      <c r="N518" s="19"/>
    </row>
    <row r="519" hidden="1">
      <c r="A519" s="48"/>
      <c r="B519" s="48"/>
      <c r="C519" s="50"/>
      <c r="D519" s="50"/>
      <c r="E519" s="52"/>
      <c r="F519" s="155"/>
      <c r="G519" s="55"/>
      <c r="H519" s="5"/>
      <c r="I519" s="48"/>
      <c r="J519" s="48"/>
      <c r="K519" s="19"/>
      <c r="L519" s="19"/>
      <c r="M519" s="19"/>
      <c r="N519" s="19"/>
    </row>
    <row r="520" hidden="1">
      <c r="A520" s="48"/>
      <c r="B520" s="48"/>
      <c r="C520" s="50"/>
      <c r="D520" s="50"/>
      <c r="E520" s="52"/>
      <c r="F520" s="155"/>
      <c r="G520" s="55"/>
      <c r="H520" s="5"/>
      <c r="I520" s="48"/>
      <c r="J520" s="48"/>
      <c r="K520" s="19"/>
      <c r="L520" s="19"/>
      <c r="M520" s="19"/>
      <c r="N520" s="19"/>
    </row>
    <row r="521" hidden="1">
      <c r="A521" s="48"/>
      <c r="B521" s="48"/>
      <c r="C521" s="50"/>
      <c r="D521" s="50"/>
      <c r="E521" s="52"/>
      <c r="F521" s="155"/>
      <c r="G521" s="55"/>
      <c r="H521" s="5"/>
      <c r="I521" s="48"/>
      <c r="J521" s="48"/>
      <c r="K521" s="19"/>
      <c r="L521" s="19"/>
      <c r="M521" s="19"/>
      <c r="N521" s="19"/>
    </row>
    <row r="522" hidden="1">
      <c r="A522" s="48"/>
      <c r="B522" s="48"/>
      <c r="C522" s="50"/>
      <c r="D522" s="50"/>
      <c r="E522" s="52"/>
      <c r="F522" s="155"/>
      <c r="G522" s="55"/>
      <c r="H522" s="5"/>
      <c r="I522" s="48"/>
      <c r="J522" s="48"/>
      <c r="K522" s="19"/>
      <c r="L522" s="19"/>
      <c r="M522" s="19"/>
      <c r="N522" s="19"/>
    </row>
    <row r="523" hidden="1">
      <c r="A523" s="48"/>
      <c r="B523" s="48"/>
      <c r="C523" s="50"/>
      <c r="D523" s="50"/>
      <c r="E523" s="52"/>
      <c r="F523" s="155"/>
      <c r="G523" s="55"/>
      <c r="H523" s="5"/>
      <c r="I523" s="48"/>
      <c r="J523" s="48"/>
      <c r="K523" s="19"/>
      <c r="L523" s="19"/>
      <c r="M523" s="19"/>
      <c r="N523" s="19"/>
    </row>
    <row r="524" hidden="1">
      <c r="A524" s="48"/>
      <c r="B524" s="48"/>
      <c r="C524" s="50"/>
      <c r="D524" s="50"/>
      <c r="E524" s="52"/>
      <c r="F524" s="155"/>
      <c r="G524" s="55"/>
      <c r="H524" s="5"/>
      <c r="I524" s="48"/>
      <c r="J524" s="48"/>
      <c r="K524" s="19"/>
      <c r="L524" s="19"/>
      <c r="M524" s="19"/>
      <c r="N524" s="19"/>
    </row>
    <row r="525" hidden="1">
      <c r="A525" s="48"/>
      <c r="B525" s="48"/>
      <c r="C525" s="50"/>
      <c r="D525" s="50"/>
      <c r="E525" s="52"/>
      <c r="F525" s="155"/>
      <c r="G525" s="55"/>
      <c r="H525" s="5"/>
      <c r="I525" s="48"/>
      <c r="J525" s="48"/>
      <c r="K525" s="19"/>
      <c r="L525" s="19"/>
      <c r="M525" s="19"/>
      <c r="N525" s="19"/>
    </row>
    <row r="526" hidden="1">
      <c r="A526" s="48"/>
      <c r="B526" s="48"/>
      <c r="C526" s="50"/>
      <c r="D526" s="50"/>
      <c r="E526" s="52"/>
      <c r="F526" s="155"/>
      <c r="G526" s="55"/>
      <c r="H526" s="5"/>
      <c r="I526" s="48"/>
      <c r="J526" s="48"/>
      <c r="K526" s="19"/>
      <c r="L526" s="19"/>
      <c r="M526" s="19"/>
      <c r="N526" s="19"/>
    </row>
    <row r="527" hidden="1">
      <c r="A527" s="48"/>
      <c r="B527" s="48"/>
      <c r="C527" s="50"/>
      <c r="D527" s="50"/>
      <c r="E527" s="52"/>
      <c r="F527" s="155"/>
      <c r="G527" s="55"/>
      <c r="H527" s="5"/>
      <c r="I527" s="48"/>
      <c r="J527" s="48"/>
      <c r="K527" s="19"/>
      <c r="L527" s="19"/>
      <c r="M527" s="19"/>
      <c r="N527" s="19"/>
    </row>
    <row r="528" hidden="1">
      <c r="A528" s="48"/>
      <c r="B528" s="48"/>
      <c r="C528" s="50"/>
      <c r="D528" s="50"/>
      <c r="E528" s="52"/>
      <c r="F528" s="155"/>
      <c r="G528" s="55"/>
      <c r="H528" s="5"/>
      <c r="I528" s="48"/>
      <c r="J528" s="48"/>
      <c r="K528" s="19"/>
      <c r="L528" s="19"/>
      <c r="M528" s="19"/>
      <c r="N528" s="19"/>
    </row>
    <row r="529" hidden="1">
      <c r="A529" s="48"/>
      <c r="B529" s="48"/>
      <c r="C529" s="50"/>
      <c r="D529" s="50"/>
      <c r="E529" s="52"/>
      <c r="F529" s="155"/>
      <c r="G529" s="55"/>
      <c r="H529" s="5"/>
      <c r="I529" s="48"/>
      <c r="J529" s="48"/>
      <c r="K529" s="19"/>
      <c r="L529" s="19"/>
      <c r="M529" s="19"/>
      <c r="N529" s="19"/>
    </row>
    <row r="530" hidden="1">
      <c r="A530" s="48"/>
      <c r="B530" s="48"/>
      <c r="C530" s="50"/>
      <c r="D530" s="50"/>
      <c r="E530" s="52"/>
      <c r="F530" s="155"/>
      <c r="G530" s="55"/>
      <c r="H530" s="5"/>
      <c r="I530" s="48"/>
      <c r="J530" s="48"/>
      <c r="K530" s="19"/>
      <c r="L530" s="19"/>
      <c r="M530" s="19"/>
      <c r="N530" s="19"/>
    </row>
    <row r="531" hidden="1">
      <c r="A531" s="48"/>
      <c r="B531" s="48"/>
      <c r="C531" s="50"/>
      <c r="D531" s="50"/>
      <c r="E531" s="52"/>
      <c r="F531" s="155"/>
      <c r="G531" s="55"/>
      <c r="H531" s="5"/>
      <c r="I531" s="48"/>
      <c r="J531" s="48"/>
      <c r="K531" s="19"/>
      <c r="L531" s="19"/>
      <c r="M531" s="19"/>
      <c r="N531" s="19"/>
    </row>
    <row r="532" hidden="1">
      <c r="A532" s="48"/>
      <c r="B532" s="48"/>
      <c r="C532" s="50"/>
      <c r="D532" s="50"/>
      <c r="E532" s="52"/>
      <c r="F532" s="155"/>
      <c r="G532" s="55"/>
      <c r="H532" s="5"/>
      <c r="I532" s="48"/>
      <c r="J532" s="48"/>
      <c r="K532" s="19"/>
      <c r="L532" s="19"/>
      <c r="M532" s="19"/>
      <c r="N532" s="19"/>
    </row>
    <row r="533" hidden="1">
      <c r="A533" s="48"/>
      <c r="B533" s="48"/>
      <c r="C533" s="50"/>
      <c r="D533" s="50"/>
      <c r="E533" s="52"/>
      <c r="F533" s="155"/>
      <c r="G533" s="55"/>
      <c r="H533" s="5"/>
      <c r="I533" s="48"/>
      <c r="J533" s="48"/>
      <c r="K533" s="19"/>
      <c r="L533" s="19"/>
      <c r="M533" s="19"/>
      <c r="N533" s="19"/>
    </row>
    <row r="534" hidden="1">
      <c r="A534" s="48"/>
      <c r="B534" s="48"/>
      <c r="C534" s="50"/>
      <c r="D534" s="50"/>
      <c r="E534" s="52"/>
      <c r="F534" s="155"/>
      <c r="G534" s="55"/>
      <c r="H534" s="5"/>
      <c r="I534" s="48"/>
      <c r="J534" s="48"/>
      <c r="K534" s="19"/>
      <c r="L534" s="19"/>
      <c r="M534" s="19"/>
      <c r="N534" s="19"/>
    </row>
    <row r="535" hidden="1">
      <c r="A535" s="48"/>
      <c r="B535" s="48"/>
      <c r="C535" s="50"/>
      <c r="D535" s="50"/>
      <c r="E535" s="52"/>
      <c r="F535" s="155"/>
      <c r="G535" s="55"/>
      <c r="H535" s="5"/>
      <c r="I535" s="48"/>
      <c r="J535" s="48"/>
      <c r="K535" s="19"/>
      <c r="L535" s="19"/>
      <c r="M535" s="19"/>
      <c r="N535" s="19"/>
    </row>
    <row r="536" hidden="1">
      <c r="A536" s="48"/>
      <c r="B536" s="48"/>
      <c r="C536" s="50"/>
      <c r="D536" s="50"/>
      <c r="E536" s="52"/>
      <c r="F536" s="155"/>
      <c r="G536" s="55"/>
      <c r="H536" s="5"/>
      <c r="I536" s="48"/>
      <c r="J536" s="48"/>
      <c r="K536" s="19"/>
      <c r="L536" s="19"/>
      <c r="M536" s="19"/>
      <c r="N536" s="19"/>
    </row>
    <row r="537" hidden="1">
      <c r="A537" s="48"/>
      <c r="B537" s="48"/>
      <c r="C537" s="50"/>
      <c r="D537" s="50"/>
      <c r="E537" s="52"/>
      <c r="F537" s="155"/>
      <c r="G537" s="55"/>
      <c r="H537" s="5"/>
      <c r="I537" s="48"/>
      <c r="J537" s="48"/>
      <c r="K537" s="19"/>
      <c r="L537" s="19"/>
      <c r="M537" s="19"/>
      <c r="N537" s="19"/>
    </row>
    <row r="538" hidden="1">
      <c r="A538" s="48"/>
      <c r="B538" s="48"/>
      <c r="C538" s="50"/>
      <c r="D538" s="50"/>
      <c r="E538" s="52"/>
      <c r="F538" s="155"/>
      <c r="G538" s="55"/>
      <c r="H538" s="5"/>
      <c r="I538" s="48"/>
      <c r="J538" s="48"/>
      <c r="K538" s="19"/>
      <c r="L538" s="19"/>
      <c r="M538" s="19"/>
      <c r="N538" s="19"/>
    </row>
    <row r="539" hidden="1">
      <c r="A539" s="48"/>
      <c r="B539" s="48"/>
      <c r="C539" s="50"/>
      <c r="D539" s="50"/>
      <c r="E539" s="52"/>
      <c r="F539" s="155"/>
      <c r="G539" s="55"/>
      <c r="H539" s="5"/>
      <c r="I539" s="48"/>
      <c r="J539" s="48"/>
      <c r="K539" s="19"/>
      <c r="L539" s="19"/>
      <c r="M539" s="19"/>
      <c r="N539" s="19"/>
    </row>
    <row r="540" hidden="1">
      <c r="A540" s="48"/>
      <c r="B540" s="48"/>
      <c r="C540" s="50"/>
      <c r="D540" s="50"/>
      <c r="E540" s="52"/>
      <c r="F540" s="155"/>
      <c r="G540" s="55"/>
      <c r="H540" s="5"/>
      <c r="I540" s="48"/>
      <c r="J540" s="48"/>
      <c r="K540" s="19"/>
      <c r="L540" s="19"/>
      <c r="M540" s="19"/>
      <c r="N540" s="19"/>
    </row>
    <row r="541" hidden="1">
      <c r="A541" s="48"/>
      <c r="B541" s="48"/>
      <c r="C541" s="50"/>
      <c r="D541" s="50"/>
      <c r="E541" s="52"/>
      <c r="F541" s="155"/>
      <c r="G541" s="55"/>
      <c r="H541" s="5"/>
      <c r="I541" s="48"/>
      <c r="J541" s="48"/>
      <c r="K541" s="19"/>
      <c r="L541" s="19"/>
      <c r="M541" s="19"/>
      <c r="N541" s="19"/>
    </row>
    <row r="542" hidden="1">
      <c r="A542" s="48"/>
      <c r="B542" s="48"/>
      <c r="C542" s="50"/>
      <c r="D542" s="50"/>
      <c r="E542" s="52"/>
      <c r="F542" s="155"/>
      <c r="G542" s="55"/>
      <c r="H542" s="5"/>
      <c r="I542" s="48"/>
      <c r="J542" s="48"/>
      <c r="K542" s="19"/>
      <c r="L542" s="19"/>
      <c r="M542" s="19"/>
      <c r="N542" s="19"/>
    </row>
    <row r="543" hidden="1">
      <c r="A543" s="48"/>
      <c r="B543" s="48"/>
      <c r="C543" s="50"/>
      <c r="D543" s="50"/>
      <c r="E543" s="52"/>
      <c r="F543" s="155"/>
      <c r="G543" s="55"/>
      <c r="H543" s="5"/>
      <c r="I543" s="48"/>
      <c r="J543" s="48"/>
      <c r="K543" s="19"/>
      <c r="L543" s="19"/>
      <c r="M543" s="19"/>
      <c r="N543" s="19"/>
    </row>
    <row r="544" hidden="1">
      <c r="A544" s="48"/>
      <c r="B544" s="48"/>
      <c r="C544" s="50"/>
      <c r="D544" s="50"/>
      <c r="E544" s="52"/>
      <c r="F544" s="155"/>
      <c r="G544" s="55"/>
      <c r="H544" s="5"/>
      <c r="I544" s="48"/>
      <c r="J544" s="48"/>
      <c r="K544" s="19"/>
      <c r="L544" s="19"/>
      <c r="M544" s="19"/>
      <c r="N544" s="19"/>
    </row>
    <row r="545" hidden="1">
      <c r="A545" s="48"/>
      <c r="B545" s="48"/>
      <c r="C545" s="50"/>
      <c r="D545" s="50"/>
      <c r="E545" s="52"/>
      <c r="F545" s="155"/>
      <c r="G545" s="55"/>
      <c r="H545" s="5"/>
      <c r="I545" s="48"/>
      <c r="J545" s="48"/>
      <c r="K545" s="19"/>
      <c r="L545" s="19"/>
      <c r="M545" s="19"/>
      <c r="N545" s="19"/>
    </row>
    <row r="546" hidden="1">
      <c r="A546" s="48"/>
      <c r="B546" s="48"/>
      <c r="C546" s="50"/>
      <c r="D546" s="50"/>
      <c r="E546" s="52"/>
      <c r="F546" s="155"/>
      <c r="G546" s="55"/>
      <c r="H546" s="5"/>
      <c r="I546" s="48"/>
      <c r="J546" s="48"/>
      <c r="K546" s="19"/>
      <c r="L546" s="19"/>
      <c r="M546" s="19"/>
      <c r="N546" s="19"/>
    </row>
    <row r="547" hidden="1">
      <c r="A547" s="48"/>
      <c r="B547" s="48"/>
      <c r="C547" s="50"/>
      <c r="D547" s="50"/>
      <c r="E547" s="52"/>
      <c r="F547" s="155"/>
      <c r="G547" s="55"/>
      <c r="H547" s="5"/>
      <c r="I547" s="48"/>
      <c r="J547" s="48"/>
      <c r="K547" s="19"/>
      <c r="L547" s="19"/>
      <c r="M547" s="19"/>
      <c r="N547" s="19"/>
    </row>
    <row r="548" hidden="1">
      <c r="A548" s="48"/>
      <c r="B548" s="48"/>
      <c r="C548" s="50"/>
      <c r="D548" s="50"/>
      <c r="E548" s="52"/>
      <c r="F548" s="155"/>
      <c r="G548" s="55"/>
      <c r="H548" s="5"/>
      <c r="I548" s="48"/>
      <c r="J548" s="48"/>
      <c r="K548" s="19"/>
      <c r="L548" s="19"/>
      <c r="M548" s="19"/>
      <c r="N548" s="19"/>
    </row>
    <row r="549" hidden="1">
      <c r="A549" s="48"/>
      <c r="B549" s="48"/>
      <c r="C549" s="50"/>
      <c r="D549" s="50"/>
      <c r="E549" s="52"/>
      <c r="F549" s="155"/>
      <c r="G549" s="55"/>
      <c r="H549" s="5"/>
      <c r="I549" s="48"/>
      <c r="J549" s="48"/>
      <c r="K549" s="19"/>
      <c r="L549" s="19"/>
      <c r="M549" s="19"/>
      <c r="N549" s="19"/>
    </row>
    <row r="550" hidden="1">
      <c r="A550" s="48"/>
      <c r="B550" s="48"/>
      <c r="C550" s="50"/>
      <c r="D550" s="50"/>
      <c r="E550" s="52"/>
      <c r="F550" s="155"/>
      <c r="G550" s="55"/>
      <c r="H550" s="5"/>
      <c r="I550" s="48"/>
      <c r="J550" s="48"/>
      <c r="K550" s="19"/>
      <c r="L550" s="19"/>
      <c r="M550" s="19"/>
      <c r="N550" s="19"/>
    </row>
    <row r="551" hidden="1">
      <c r="A551" s="48"/>
      <c r="B551" s="48"/>
      <c r="C551" s="50"/>
      <c r="D551" s="50"/>
      <c r="E551" s="52"/>
      <c r="F551" s="155"/>
      <c r="G551" s="55"/>
      <c r="H551" s="5"/>
      <c r="I551" s="48"/>
      <c r="J551" s="48"/>
      <c r="K551" s="19"/>
      <c r="L551" s="19"/>
      <c r="M551" s="19"/>
      <c r="N551" s="19"/>
    </row>
    <row r="552" hidden="1">
      <c r="A552" s="48"/>
      <c r="B552" s="48"/>
      <c r="C552" s="50"/>
      <c r="D552" s="50"/>
      <c r="E552" s="52"/>
      <c r="F552" s="155"/>
      <c r="G552" s="55"/>
      <c r="H552" s="5"/>
      <c r="I552" s="48"/>
      <c r="J552" s="48"/>
      <c r="K552" s="19"/>
      <c r="L552" s="19"/>
      <c r="M552" s="19"/>
      <c r="N552" s="19"/>
    </row>
    <row r="553" hidden="1">
      <c r="A553" s="48"/>
      <c r="B553" s="48"/>
      <c r="C553" s="50"/>
      <c r="D553" s="50"/>
      <c r="E553" s="52"/>
      <c r="F553" s="155"/>
      <c r="G553" s="55"/>
      <c r="H553" s="5"/>
      <c r="I553" s="48"/>
      <c r="J553" s="48"/>
      <c r="K553" s="19"/>
      <c r="L553" s="19"/>
      <c r="M553" s="19"/>
      <c r="N553" s="19"/>
    </row>
    <row r="554" hidden="1">
      <c r="A554" s="48"/>
      <c r="B554" s="48"/>
      <c r="C554" s="50"/>
      <c r="D554" s="50"/>
      <c r="E554" s="52"/>
      <c r="F554" s="155"/>
      <c r="G554" s="55"/>
      <c r="H554" s="5"/>
      <c r="I554" s="48"/>
      <c r="J554" s="48"/>
      <c r="K554" s="19"/>
      <c r="L554" s="19"/>
      <c r="M554" s="19"/>
      <c r="N554" s="19"/>
    </row>
    <row r="555" hidden="1">
      <c r="A555" s="48"/>
      <c r="B555" s="48"/>
      <c r="C555" s="50"/>
      <c r="D555" s="50"/>
      <c r="E555" s="52"/>
      <c r="F555" s="155"/>
      <c r="G555" s="55"/>
      <c r="H555" s="5"/>
      <c r="I555" s="48"/>
      <c r="J555" s="48"/>
      <c r="K555" s="19"/>
      <c r="L555" s="19"/>
      <c r="M555" s="19"/>
      <c r="N555" s="19"/>
    </row>
    <row r="556" hidden="1">
      <c r="A556" s="48"/>
      <c r="B556" s="48"/>
      <c r="C556" s="50"/>
      <c r="D556" s="50"/>
      <c r="E556" s="52"/>
      <c r="F556" s="155"/>
      <c r="G556" s="55"/>
      <c r="H556" s="5"/>
      <c r="I556" s="48"/>
      <c r="J556" s="48"/>
      <c r="K556" s="19"/>
      <c r="L556" s="19"/>
      <c r="M556" s="19"/>
      <c r="N556" s="19"/>
    </row>
    <row r="557" hidden="1">
      <c r="A557" s="48"/>
      <c r="B557" s="48"/>
      <c r="C557" s="50"/>
      <c r="D557" s="50"/>
      <c r="E557" s="52"/>
      <c r="F557" s="155"/>
      <c r="G557" s="55"/>
      <c r="H557" s="5"/>
      <c r="I557" s="48"/>
      <c r="J557" s="48"/>
      <c r="K557" s="19"/>
      <c r="L557" s="19"/>
      <c r="M557" s="19"/>
      <c r="N557" s="19"/>
    </row>
    <row r="558" hidden="1">
      <c r="A558" s="48"/>
      <c r="B558" s="48"/>
      <c r="C558" s="50"/>
      <c r="D558" s="50"/>
      <c r="E558" s="52"/>
      <c r="F558" s="155"/>
      <c r="G558" s="55"/>
      <c r="H558" s="5"/>
      <c r="I558" s="48"/>
      <c r="J558" s="48"/>
      <c r="K558" s="19"/>
      <c r="L558" s="19"/>
      <c r="M558" s="19"/>
      <c r="N558" s="19"/>
    </row>
    <row r="559" hidden="1">
      <c r="A559" s="48"/>
      <c r="B559" s="48"/>
      <c r="C559" s="50"/>
      <c r="D559" s="50"/>
      <c r="E559" s="52"/>
      <c r="F559" s="155"/>
      <c r="G559" s="55"/>
      <c r="H559" s="5"/>
      <c r="I559" s="48"/>
      <c r="J559" s="48"/>
      <c r="K559" s="19"/>
      <c r="L559" s="19"/>
      <c r="M559" s="19"/>
      <c r="N559" s="19"/>
    </row>
    <row r="560" hidden="1">
      <c r="A560" s="48"/>
      <c r="B560" s="48"/>
      <c r="C560" s="50"/>
      <c r="D560" s="50"/>
      <c r="E560" s="52"/>
      <c r="F560" s="155"/>
      <c r="G560" s="55"/>
      <c r="H560" s="5"/>
      <c r="I560" s="48"/>
      <c r="J560" s="48"/>
      <c r="K560" s="19"/>
      <c r="L560" s="19"/>
      <c r="M560" s="19"/>
      <c r="N560" s="19"/>
    </row>
    <row r="561" hidden="1">
      <c r="A561" s="48"/>
      <c r="B561" s="48"/>
      <c r="C561" s="50"/>
      <c r="D561" s="50"/>
      <c r="E561" s="52"/>
      <c r="F561" s="155"/>
      <c r="G561" s="55"/>
      <c r="H561" s="5"/>
      <c r="I561" s="48"/>
      <c r="J561" s="48"/>
      <c r="K561" s="19"/>
      <c r="L561" s="19"/>
      <c r="M561" s="19"/>
      <c r="N561" s="19"/>
    </row>
    <row r="562" hidden="1">
      <c r="A562" s="48"/>
      <c r="B562" s="48"/>
      <c r="C562" s="50"/>
      <c r="D562" s="50"/>
      <c r="E562" s="52"/>
      <c r="F562" s="155"/>
      <c r="G562" s="55"/>
      <c r="H562" s="5"/>
      <c r="I562" s="48"/>
      <c r="J562" s="48"/>
      <c r="K562" s="19"/>
      <c r="L562" s="19"/>
      <c r="M562" s="19"/>
      <c r="N562" s="19"/>
    </row>
    <row r="563" hidden="1">
      <c r="A563" s="48"/>
      <c r="B563" s="48"/>
      <c r="C563" s="50"/>
      <c r="D563" s="50"/>
      <c r="E563" s="52"/>
      <c r="F563" s="155"/>
      <c r="G563" s="55"/>
      <c r="H563" s="5"/>
      <c r="I563" s="48"/>
      <c r="J563" s="48"/>
      <c r="K563" s="19"/>
      <c r="L563" s="19"/>
      <c r="M563" s="19"/>
      <c r="N563" s="19"/>
    </row>
    <row r="564" hidden="1">
      <c r="A564" s="48"/>
      <c r="B564" s="48"/>
      <c r="C564" s="50"/>
      <c r="D564" s="50"/>
      <c r="E564" s="52"/>
      <c r="F564" s="155"/>
      <c r="G564" s="55"/>
      <c r="H564" s="5"/>
      <c r="I564" s="48"/>
      <c r="J564" s="48"/>
      <c r="K564" s="19"/>
      <c r="L564" s="19"/>
      <c r="M564" s="19"/>
      <c r="N564" s="19"/>
    </row>
    <row r="565" hidden="1">
      <c r="A565" s="48"/>
      <c r="B565" s="48"/>
      <c r="C565" s="50"/>
      <c r="D565" s="50"/>
      <c r="E565" s="52"/>
      <c r="F565" s="155"/>
      <c r="G565" s="55"/>
      <c r="H565" s="5"/>
      <c r="I565" s="48"/>
      <c r="J565" s="48"/>
      <c r="K565" s="19"/>
      <c r="L565" s="19"/>
      <c r="M565" s="19"/>
      <c r="N565" s="19"/>
    </row>
    <row r="566" hidden="1">
      <c r="A566" s="48"/>
      <c r="B566" s="48"/>
      <c r="C566" s="50"/>
      <c r="D566" s="50"/>
      <c r="E566" s="52"/>
      <c r="F566" s="155"/>
      <c r="G566" s="55"/>
      <c r="H566" s="5"/>
      <c r="I566" s="48"/>
      <c r="J566" s="48"/>
      <c r="K566" s="19"/>
      <c r="L566" s="19"/>
      <c r="M566" s="19"/>
      <c r="N566" s="19"/>
    </row>
    <row r="567" hidden="1">
      <c r="A567" s="48"/>
      <c r="B567" s="48"/>
      <c r="C567" s="50"/>
      <c r="D567" s="50"/>
      <c r="E567" s="52"/>
      <c r="F567" s="155"/>
      <c r="G567" s="55"/>
      <c r="H567" s="5"/>
      <c r="I567" s="48"/>
      <c r="J567" s="48"/>
      <c r="K567" s="19"/>
      <c r="L567" s="19"/>
      <c r="M567" s="19"/>
      <c r="N567" s="19"/>
    </row>
    <row r="568" hidden="1">
      <c r="A568" s="48"/>
      <c r="B568" s="48"/>
      <c r="C568" s="50"/>
      <c r="D568" s="50"/>
      <c r="E568" s="52"/>
      <c r="F568" s="155"/>
      <c r="G568" s="55"/>
      <c r="H568" s="5"/>
      <c r="I568" s="48"/>
      <c r="J568" s="48"/>
      <c r="K568" s="19"/>
      <c r="L568" s="19"/>
      <c r="M568" s="19"/>
      <c r="N568" s="19"/>
    </row>
    <row r="569" hidden="1">
      <c r="A569" s="48"/>
      <c r="B569" s="48"/>
      <c r="C569" s="50"/>
      <c r="D569" s="50"/>
      <c r="E569" s="52"/>
      <c r="F569" s="155"/>
      <c r="G569" s="55"/>
      <c r="H569" s="5"/>
      <c r="I569" s="48"/>
      <c r="J569" s="48"/>
      <c r="K569" s="19"/>
      <c r="L569" s="19"/>
      <c r="M569" s="19"/>
      <c r="N569" s="19"/>
    </row>
    <row r="570" hidden="1">
      <c r="A570" s="48"/>
      <c r="B570" s="48"/>
      <c r="C570" s="50"/>
      <c r="D570" s="50"/>
      <c r="E570" s="52"/>
      <c r="F570" s="155"/>
      <c r="G570" s="55"/>
      <c r="H570" s="5"/>
      <c r="I570" s="48"/>
      <c r="J570" s="48"/>
      <c r="K570" s="19"/>
      <c r="L570" s="19"/>
      <c r="M570" s="19"/>
      <c r="N570" s="19"/>
    </row>
    <row r="571" hidden="1">
      <c r="A571" s="48"/>
      <c r="B571" s="48"/>
      <c r="C571" s="50"/>
      <c r="D571" s="50"/>
      <c r="E571" s="52"/>
      <c r="F571" s="155"/>
      <c r="G571" s="55"/>
      <c r="H571" s="5"/>
      <c r="I571" s="48"/>
      <c r="J571" s="48"/>
      <c r="K571" s="19"/>
      <c r="L571" s="19"/>
      <c r="M571" s="19"/>
      <c r="N571" s="19"/>
    </row>
    <row r="572" hidden="1">
      <c r="A572" s="48"/>
      <c r="B572" s="48"/>
      <c r="C572" s="50"/>
      <c r="D572" s="50"/>
      <c r="E572" s="52"/>
      <c r="F572" s="155"/>
      <c r="G572" s="55"/>
      <c r="H572" s="5"/>
      <c r="I572" s="48"/>
      <c r="J572" s="48"/>
      <c r="K572" s="19"/>
      <c r="L572" s="19"/>
      <c r="M572" s="19"/>
      <c r="N572" s="19"/>
    </row>
    <row r="573" hidden="1">
      <c r="A573" s="48"/>
      <c r="B573" s="48"/>
      <c r="C573" s="50"/>
      <c r="D573" s="50"/>
      <c r="E573" s="52"/>
      <c r="F573" s="155"/>
      <c r="G573" s="55"/>
      <c r="H573" s="5"/>
      <c r="I573" s="48"/>
      <c r="J573" s="48"/>
      <c r="K573" s="19"/>
      <c r="L573" s="19"/>
      <c r="M573" s="19"/>
      <c r="N573" s="19"/>
    </row>
    <row r="574" hidden="1">
      <c r="A574" s="48"/>
      <c r="B574" s="48"/>
      <c r="C574" s="50"/>
      <c r="D574" s="50"/>
      <c r="E574" s="52"/>
      <c r="F574" s="155"/>
      <c r="G574" s="55"/>
      <c r="H574" s="5"/>
      <c r="I574" s="48"/>
      <c r="J574" s="48"/>
      <c r="K574" s="19"/>
      <c r="L574" s="19"/>
      <c r="M574" s="19"/>
      <c r="N574" s="19"/>
    </row>
    <row r="575" hidden="1">
      <c r="A575" s="48"/>
      <c r="B575" s="48"/>
      <c r="C575" s="50"/>
      <c r="D575" s="50"/>
      <c r="E575" s="52"/>
      <c r="F575" s="155"/>
      <c r="G575" s="55"/>
      <c r="H575" s="5"/>
      <c r="I575" s="48"/>
      <c r="J575" s="48"/>
      <c r="K575" s="19"/>
      <c r="L575" s="19"/>
      <c r="M575" s="19"/>
      <c r="N575" s="19"/>
    </row>
    <row r="576" hidden="1">
      <c r="A576" s="48"/>
      <c r="B576" s="48"/>
      <c r="C576" s="50"/>
      <c r="D576" s="50"/>
      <c r="E576" s="52"/>
      <c r="F576" s="155"/>
      <c r="G576" s="55"/>
      <c r="H576" s="5"/>
      <c r="I576" s="48"/>
      <c r="J576" s="48"/>
      <c r="K576" s="19"/>
      <c r="L576" s="19"/>
      <c r="M576" s="19"/>
      <c r="N576" s="19"/>
    </row>
    <row r="577" hidden="1">
      <c r="A577" s="48"/>
      <c r="B577" s="48"/>
      <c r="C577" s="50"/>
      <c r="D577" s="50"/>
      <c r="E577" s="52"/>
      <c r="F577" s="155"/>
      <c r="G577" s="55"/>
      <c r="H577" s="5"/>
      <c r="I577" s="48"/>
      <c r="J577" s="48"/>
      <c r="K577" s="19"/>
      <c r="L577" s="19"/>
      <c r="M577" s="19"/>
      <c r="N577" s="19"/>
    </row>
    <row r="578" hidden="1">
      <c r="A578" s="48"/>
      <c r="B578" s="48"/>
      <c r="C578" s="50"/>
      <c r="D578" s="50"/>
      <c r="E578" s="52"/>
      <c r="F578" s="155"/>
      <c r="G578" s="55"/>
      <c r="H578" s="5"/>
      <c r="I578" s="48"/>
      <c r="J578" s="48"/>
      <c r="K578" s="19"/>
      <c r="L578" s="19"/>
      <c r="M578" s="19"/>
      <c r="N578" s="19"/>
    </row>
    <row r="579" hidden="1">
      <c r="A579" s="48"/>
      <c r="B579" s="48"/>
      <c r="C579" s="50"/>
      <c r="D579" s="50"/>
      <c r="E579" s="52"/>
      <c r="F579" s="155"/>
      <c r="G579" s="55"/>
      <c r="H579" s="5"/>
      <c r="I579" s="48"/>
      <c r="J579" s="48"/>
      <c r="K579" s="19"/>
      <c r="L579" s="19"/>
      <c r="M579" s="19"/>
      <c r="N579" s="19"/>
    </row>
    <row r="580" hidden="1">
      <c r="A580" s="48"/>
      <c r="B580" s="48"/>
      <c r="C580" s="50"/>
      <c r="D580" s="50"/>
      <c r="E580" s="52"/>
      <c r="F580" s="155"/>
      <c r="G580" s="55"/>
      <c r="H580" s="5"/>
      <c r="I580" s="48"/>
      <c r="J580" s="48"/>
      <c r="K580" s="19"/>
      <c r="L580" s="19"/>
      <c r="M580" s="19"/>
      <c r="N580" s="19"/>
    </row>
    <row r="581" hidden="1">
      <c r="A581" s="48"/>
      <c r="B581" s="48"/>
      <c r="C581" s="50"/>
      <c r="D581" s="50"/>
      <c r="E581" s="52"/>
      <c r="F581" s="155"/>
      <c r="G581" s="55"/>
      <c r="H581" s="5"/>
      <c r="I581" s="48"/>
      <c r="J581" s="48"/>
      <c r="K581" s="19"/>
      <c r="L581" s="19"/>
      <c r="M581" s="19"/>
      <c r="N581" s="19"/>
    </row>
    <row r="582" hidden="1">
      <c r="A582" s="48"/>
      <c r="B582" s="48"/>
      <c r="C582" s="50"/>
      <c r="D582" s="50"/>
      <c r="E582" s="52"/>
      <c r="F582" s="155"/>
      <c r="G582" s="55"/>
      <c r="H582" s="5"/>
      <c r="I582" s="48"/>
      <c r="J582" s="48"/>
      <c r="K582" s="19"/>
      <c r="L582" s="19"/>
      <c r="M582" s="19"/>
      <c r="N582" s="19"/>
    </row>
    <row r="583" hidden="1">
      <c r="A583" s="48"/>
      <c r="B583" s="48"/>
      <c r="C583" s="50"/>
      <c r="D583" s="50"/>
      <c r="E583" s="52"/>
      <c r="F583" s="155"/>
      <c r="G583" s="55"/>
      <c r="H583" s="5"/>
      <c r="I583" s="48"/>
      <c r="J583" s="48"/>
      <c r="K583" s="19"/>
      <c r="L583" s="19"/>
      <c r="M583" s="19"/>
      <c r="N583" s="19"/>
    </row>
    <row r="584" hidden="1">
      <c r="A584" s="48"/>
      <c r="B584" s="48"/>
      <c r="C584" s="50"/>
      <c r="D584" s="50"/>
      <c r="E584" s="52"/>
      <c r="F584" s="155"/>
      <c r="G584" s="55"/>
      <c r="H584" s="5"/>
      <c r="I584" s="48"/>
      <c r="J584" s="48"/>
      <c r="K584" s="19"/>
      <c r="L584" s="19"/>
      <c r="M584" s="19"/>
      <c r="N584" s="19"/>
    </row>
    <row r="585" hidden="1">
      <c r="A585" s="48"/>
      <c r="B585" s="48"/>
      <c r="C585" s="50"/>
      <c r="D585" s="50"/>
      <c r="E585" s="52"/>
      <c r="F585" s="155"/>
      <c r="G585" s="55"/>
      <c r="H585" s="5"/>
      <c r="I585" s="48"/>
      <c r="J585" s="48"/>
      <c r="K585" s="19"/>
      <c r="L585" s="19"/>
      <c r="M585" s="19"/>
      <c r="N585" s="19"/>
    </row>
    <row r="586" hidden="1">
      <c r="A586" s="48"/>
      <c r="B586" s="48"/>
      <c r="C586" s="50"/>
      <c r="D586" s="50"/>
      <c r="E586" s="52"/>
      <c r="F586" s="155"/>
      <c r="G586" s="55"/>
      <c r="H586" s="5"/>
      <c r="I586" s="48"/>
      <c r="J586" s="48"/>
      <c r="K586" s="19"/>
      <c r="L586" s="19"/>
      <c r="M586" s="19"/>
      <c r="N586" s="19"/>
    </row>
    <row r="587" hidden="1">
      <c r="A587" s="48"/>
      <c r="B587" s="48"/>
      <c r="C587" s="50"/>
      <c r="D587" s="50"/>
      <c r="E587" s="52"/>
      <c r="F587" s="155"/>
      <c r="G587" s="55"/>
      <c r="H587" s="5"/>
      <c r="I587" s="48"/>
      <c r="J587" s="48"/>
      <c r="K587" s="19"/>
      <c r="L587" s="19"/>
      <c r="M587" s="19"/>
      <c r="N587" s="19"/>
    </row>
    <row r="588" hidden="1">
      <c r="A588" s="48"/>
      <c r="B588" s="48"/>
      <c r="C588" s="50"/>
      <c r="D588" s="50"/>
      <c r="E588" s="52"/>
      <c r="F588" s="155"/>
      <c r="G588" s="55"/>
      <c r="H588" s="5"/>
      <c r="I588" s="48"/>
      <c r="J588" s="48"/>
      <c r="K588" s="19"/>
      <c r="L588" s="19"/>
      <c r="M588" s="19"/>
      <c r="N588" s="19"/>
    </row>
    <row r="589" hidden="1">
      <c r="A589" s="48"/>
      <c r="B589" s="48"/>
      <c r="C589" s="50"/>
      <c r="D589" s="50"/>
      <c r="E589" s="52"/>
      <c r="F589" s="155"/>
      <c r="G589" s="55"/>
      <c r="H589" s="5"/>
      <c r="I589" s="48"/>
      <c r="J589" s="48"/>
      <c r="K589" s="19"/>
      <c r="L589" s="19"/>
      <c r="M589" s="19"/>
      <c r="N589" s="19"/>
    </row>
    <row r="590" hidden="1">
      <c r="A590" s="48"/>
      <c r="B590" s="48"/>
      <c r="C590" s="50"/>
      <c r="D590" s="50"/>
      <c r="E590" s="52"/>
      <c r="F590" s="155"/>
      <c r="G590" s="55"/>
      <c r="H590" s="5"/>
      <c r="I590" s="48"/>
      <c r="J590" s="48"/>
      <c r="K590" s="19"/>
      <c r="L590" s="19"/>
      <c r="M590" s="19"/>
      <c r="N590" s="19"/>
    </row>
    <row r="591" hidden="1">
      <c r="A591" s="48"/>
      <c r="B591" s="48"/>
      <c r="C591" s="50"/>
      <c r="D591" s="50"/>
      <c r="E591" s="52"/>
      <c r="F591" s="155"/>
      <c r="G591" s="55"/>
      <c r="H591" s="5"/>
      <c r="I591" s="48"/>
      <c r="J591" s="48"/>
      <c r="K591" s="19"/>
      <c r="L591" s="19"/>
      <c r="M591" s="19"/>
      <c r="N591" s="19"/>
    </row>
    <row r="592" hidden="1">
      <c r="A592" s="48"/>
      <c r="B592" s="48"/>
      <c r="C592" s="50"/>
      <c r="D592" s="50"/>
      <c r="E592" s="52"/>
      <c r="F592" s="155"/>
      <c r="G592" s="55"/>
      <c r="H592" s="5"/>
      <c r="I592" s="48"/>
      <c r="J592" s="48"/>
      <c r="K592" s="19"/>
      <c r="L592" s="19"/>
      <c r="M592" s="19"/>
      <c r="N592" s="19"/>
    </row>
    <row r="593" hidden="1">
      <c r="A593" s="48"/>
      <c r="B593" s="48"/>
      <c r="C593" s="50"/>
      <c r="D593" s="50"/>
      <c r="E593" s="52"/>
      <c r="F593" s="155"/>
      <c r="G593" s="55"/>
      <c r="H593" s="5"/>
      <c r="I593" s="48"/>
      <c r="J593" s="48"/>
      <c r="K593" s="19"/>
      <c r="L593" s="19"/>
      <c r="M593" s="19"/>
      <c r="N593" s="19"/>
    </row>
    <row r="594" hidden="1">
      <c r="A594" s="48"/>
      <c r="B594" s="48"/>
      <c r="C594" s="50"/>
      <c r="D594" s="50"/>
      <c r="E594" s="52"/>
      <c r="F594" s="155"/>
      <c r="G594" s="55"/>
      <c r="H594" s="5"/>
      <c r="I594" s="48"/>
      <c r="J594" s="48"/>
      <c r="K594" s="19"/>
      <c r="L594" s="19"/>
      <c r="M594" s="19"/>
      <c r="N594" s="19"/>
    </row>
    <row r="595" hidden="1">
      <c r="A595" s="48"/>
      <c r="B595" s="48"/>
      <c r="C595" s="50"/>
      <c r="D595" s="50"/>
      <c r="E595" s="52"/>
      <c r="F595" s="155"/>
      <c r="G595" s="55"/>
      <c r="H595" s="5"/>
      <c r="I595" s="48"/>
      <c r="J595" s="48"/>
      <c r="K595" s="19"/>
      <c r="L595" s="19"/>
      <c r="M595" s="19"/>
      <c r="N595" s="19"/>
    </row>
    <row r="596" hidden="1">
      <c r="A596" s="48"/>
      <c r="B596" s="48"/>
      <c r="C596" s="50"/>
      <c r="D596" s="50"/>
      <c r="E596" s="52"/>
      <c r="F596" s="155"/>
      <c r="G596" s="55"/>
      <c r="H596" s="5"/>
      <c r="I596" s="48"/>
      <c r="J596" s="48"/>
      <c r="K596" s="19"/>
      <c r="L596" s="19"/>
      <c r="M596" s="19"/>
      <c r="N596" s="19"/>
    </row>
    <row r="597" hidden="1">
      <c r="A597" s="48"/>
      <c r="B597" s="48"/>
      <c r="C597" s="50"/>
      <c r="D597" s="50"/>
      <c r="E597" s="52"/>
      <c r="F597" s="155"/>
      <c r="G597" s="55"/>
      <c r="H597" s="5"/>
      <c r="I597" s="48"/>
      <c r="J597" s="48"/>
      <c r="K597" s="19"/>
      <c r="L597" s="19"/>
      <c r="M597" s="19"/>
      <c r="N597" s="19"/>
    </row>
    <row r="598" hidden="1">
      <c r="A598" s="48"/>
      <c r="B598" s="48"/>
      <c r="C598" s="50"/>
      <c r="D598" s="50"/>
      <c r="E598" s="52"/>
      <c r="F598" s="155"/>
      <c r="G598" s="55"/>
      <c r="H598" s="5"/>
      <c r="I598" s="48"/>
      <c r="J598" s="48"/>
      <c r="K598" s="19"/>
      <c r="L598" s="19"/>
      <c r="M598" s="19"/>
      <c r="N598" s="19"/>
    </row>
    <row r="599" hidden="1">
      <c r="A599" s="48"/>
      <c r="B599" s="48"/>
      <c r="C599" s="50"/>
      <c r="D599" s="50"/>
      <c r="E599" s="52"/>
      <c r="F599" s="155"/>
      <c r="G599" s="55"/>
      <c r="H599" s="5"/>
      <c r="I599" s="48"/>
      <c r="J599" s="48"/>
      <c r="K599" s="19"/>
      <c r="L599" s="19"/>
      <c r="M599" s="19"/>
      <c r="N599" s="19"/>
    </row>
    <row r="600" hidden="1">
      <c r="A600" s="48"/>
      <c r="B600" s="48"/>
      <c r="C600" s="50"/>
      <c r="D600" s="50"/>
      <c r="E600" s="52"/>
      <c r="F600" s="155"/>
      <c r="G600" s="55"/>
      <c r="H600" s="5"/>
      <c r="I600" s="48"/>
      <c r="J600" s="48"/>
      <c r="K600" s="19"/>
      <c r="L600" s="19"/>
      <c r="M600" s="19"/>
      <c r="N600" s="19"/>
    </row>
    <row r="601" hidden="1">
      <c r="A601" s="48"/>
      <c r="B601" s="48"/>
      <c r="C601" s="50"/>
      <c r="D601" s="50"/>
      <c r="E601" s="52"/>
      <c r="F601" s="155"/>
      <c r="G601" s="55"/>
      <c r="H601" s="5"/>
      <c r="I601" s="48"/>
      <c r="J601" s="48"/>
      <c r="K601" s="19"/>
      <c r="L601" s="19"/>
      <c r="M601" s="19"/>
      <c r="N601" s="19"/>
    </row>
    <row r="602" hidden="1">
      <c r="A602" s="48"/>
      <c r="B602" s="48"/>
      <c r="C602" s="50"/>
      <c r="D602" s="50"/>
      <c r="E602" s="52"/>
      <c r="F602" s="155"/>
      <c r="G602" s="55"/>
      <c r="H602" s="5"/>
      <c r="I602" s="48"/>
      <c r="J602" s="48"/>
      <c r="K602" s="19"/>
      <c r="L602" s="19"/>
      <c r="M602" s="19"/>
      <c r="N602" s="19"/>
    </row>
    <row r="603" hidden="1">
      <c r="A603" s="48"/>
      <c r="B603" s="48"/>
      <c r="C603" s="50"/>
      <c r="D603" s="50"/>
      <c r="E603" s="52"/>
      <c r="F603" s="155"/>
      <c r="G603" s="55"/>
      <c r="H603" s="5"/>
      <c r="I603" s="48"/>
      <c r="J603" s="48"/>
      <c r="K603" s="19"/>
      <c r="L603" s="19"/>
      <c r="M603" s="19"/>
      <c r="N603" s="19"/>
    </row>
    <row r="604" hidden="1">
      <c r="A604" s="48"/>
      <c r="B604" s="48"/>
      <c r="C604" s="50"/>
      <c r="D604" s="50"/>
      <c r="E604" s="52"/>
      <c r="F604" s="155"/>
      <c r="G604" s="55"/>
      <c r="H604" s="5"/>
      <c r="I604" s="48"/>
      <c r="J604" s="48"/>
      <c r="K604" s="19"/>
      <c r="L604" s="19"/>
      <c r="M604" s="19"/>
      <c r="N604" s="19"/>
    </row>
    <row r="605" hidden="1">
      <c r="A605" s="48"/>
      <c r="B605" s="48"/>
      <c r="C605" s="50"/>
      <c r="D605" s="50"/>
      <c r="E605" s="52"/>
      <c r="F605" s="155"/>
      <c r="G605" s="55"/>
      <c r="H605" s="5"/>
      <c r="I605" s="48"/>
      <c r="J605" s="48"/>
      <c r="K605" s="19"/>
      <c r="L605" s="19"/>
      <c r="M605" s="19"/>
      <c r="N605" s="19"/>
    </row>
    <row r="606" hidden="1">
      <c r="A606" s="48"/>
      <c r="B606" s="48"/>
      <c r="C606" s="50"/>
      <c r="D606" s="50"/>
      <c r="E606" s="52"/>
      <c r="F606" s="155"/>
      <c r="G606" s="55"/>
      <c r="H606" s="5"/>
      <c r="I606" s="48"/>
      <c r="J606" s="48"/>
      <c r="K606" s="19"/>
      <c r="L606" s="19"/>
      <c r="M606" s="19"/>
      <c r="N606" s="19"/>
    </row>
    <row r="607" hidden="1">
      <c r="A607" s="48"/>
      <c r="B607" s="48"/>
      <c r="C607" s="50"/>
      <c r="D607" s="50"/>
      <c r="E607" s="52"/>
      <c r="F607" s="155"/>
      <c r="G607" s="55"/>
      <c r="H607" s="5"/>
      <c r="I607" s="48"/>
      <c r="J607" s="48"/>
      <c r="K607" s="19"/>
      <c r="L607" s="19"/>
      <c r="M607" s="19"/>
      <c r="N607" s="19"/>
    </row>
  </sheetData>
  <autoFilter ref="$A$1:$G$60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1" width="9.5"/>
    <col customWidth="1" min="2" max="2" width="14.5"/>
    <col customWidth="1" min="3" max="3" width="74.63"/>
    <col customWidth="1" min="4" max="4" width="39.13"/>
    <col customWidth="1" min="5" max="5" width="34.75"/>
    <col customWidth="1" min="6" max="7" width="5.25"/>
    <col customWidth="1" min="8" max="8" width="17.88"/>
    <col customWidth="1" min="9" max="9" width="28.13"/>
    <col customWidth="1" min="10" max="11" width="43.63"/>
    <col customWidth="1" min="12" max="12" width="39.5"/>
    <col customWidth="1" min="13" max="13" width="48.75"/>
    <col customWidth="1" min="14" max="14" width="22.0"/>
    <col customWidth="1" min="15" max="15" width="30.38"/>
    <col customWidth="1" min="16" max="17" width="31.0"/>
  </cols>
  <sheetData>
    <row r="1">
      <c r="A1" s="2" t="s">
        <v>2</v>
      </c>
      <c r="H1" s="4"/>
      <c r="I1" s="4"/>
      <c r="J1" s="4"/>
      <c r="K1" s="4"/>
      <c r="L1" s="6"/>
      <c r="M1" s="9" t="s">
        <v>12</v>
      </c>
      <c r="N1" s="12"/>
      <c r="O1" s="12"/>
      <c r="P1" s="12"/>
      <c r="Q1" s="12"/>
    </row>
    <row r="2">
      <c r="A2" s="16" t="s">
        <v>15</v>
      </c>
      <c r="B2" s="20" t="s">
        <v>19</v>
      </c>
      <c r="D2" s="19">
        <v>8.938525767042E12</v>
      </c>
      <c r="E2" s="19" t="s">
        <v>26</v>
      </c>
      <c r="F2" s="26" t="s">
        <v>29</v>
      </c>
      <c r="G2" s="30">
        <v>9.0</v>
      </c>
      <c r="H2" s="32"/>
      <c r="I2" s="34"/>
      <c r="J2" s="35"/>
      <c r="K2" s="36"/>
      <c r="L2" s="39"/>
      <c r="M2" s="42"/>
      <c r="N2" s="17"/>
      <c r="O2" s="17"/>
      <c r="P2" s="17"/>
      <c r="Q2" s="17"/>
    </row>
    <row r="3">
      <c r="A3" s="20"/>
      <c r="B3" s="20" t="s">
        <v>68</v>
      </c>
      <c r="D3" s="19">
        <v>8.936137050019E12</v>
      </c>
      <c r="E3" s="51" t="s">
        <v>74</v>
      </c>
      <c r="F3" s="26" t="s">
        <v>56</v>
      </c>
      <c r="G3" s="30">
        <v>12.0</v>
      </c>
      <c r="H3" s="32"/>
      <c r="I3" s="34"/>
      <c r="J3" s="35"/>
      <c r="K3" s="36"/>
      <c r="L3" s="39"/>
      <c r="M3" s="42"/>
      <c r="N3" s="17"/>
      <c r="O3" s="17"/>
      <c r="P3" s="17"/>
      <c r="Q3" s="17"/>
    </row>
    <row r="4">
      <c r="A4" s="20"/>
      <c r="B4" s="20" t="s">
        <v>93</v>
      </c>
      <c r="D4" s="19">
        <v>8.938513029442E12</v>
      </c>
      <c r="E4" s="51" t="s">
        <v>94</v>
      </c>
      <c r="F4" s="26" t="s">
        <v>95</v>
      </c>
      <c r="G4" s="30">
        <v>16.0</v>
      </c>
      <c r="H4" s="32"/>
      <c r="I4" s="34"/>
      <c r="J4" s="35"/>
      <c r="K4" s="36"/>
      <c r="L4" s="39"/>
      <c r="M4" s="51"/>
      <c r="N4" s="17"/>
      <c r="O4" s="17"/>
      <c r="P4" s="17"/>
      <c r="Q4" s="17"/>
    </row>
    <row r="5">
      <c r="A5" s="20"/>
      <c r="B5" s="20" t="s">
        <v>96</v>
      </c>
      <c r="D5" s="19">
        <v>11375.0</v>
      </c>
      <c r="E5" s="51" t="s">
        <v>97</v>
      </c>
      <c r="F5" s="26" t="s">
        <v>29</v>
      </c>
      <c r="G5" s="30">
        <v>6.0</v>
      </c>
      <c r="H5" s="32"/>
      <c r="I5" s="34"/>
      <c r="J5" s="35"/>
      <c r="K5" s="36"/>
      <c r="L5" s="39"/>
      <c r="M5" s="51"/>
      <c r="N5" s="17"/>
      <c r="O5" s="17"/>
      <c r="P5" s="17"/>
      <c r="Q5" s="17"/>
    </row>
    <row r="6">
      <c r="A6" s="20"/>
      <c r="B6" s="20" t="s">
        <v>98</v>
      </c>
      <c r="C6" s="19" t="s">
        <v>99</v>
      </c>
      <c r="D6" s="19">
        <v>11047.0</v>
      </c>
      <c r="E6" s="51" t="s">
        <v>100</v>
      </c>
      <c r="F6" s="26" t="s">
        <v>29</v>
      </c>
      <c r="G6" s="30">
        <v>1.0</v>
      </c>
      <c r="H6" s="32"/>
      <c r="I6" s="34"/>
      <c r="J6" s="35"/>
      <c r="K6" s="36"/>
      <c r="L6" s="39"/>
      <c r="M6" s="51"/>
      <c r="N6" s="17"/>
      <c r="O6" s="17"/>
      <c r="P6" s="17"/>
      <c r="Q6" s="17"/>
    </row>
    <row r="7">
      <c r="A7" s="20"/>
      <c r="B7" s="20"/>
      <c r="C7" s="19" t="s">
        <v>102</v>
      </c>
      <c r="D7" s="19">
        <v>1101062.0</v>
      </c>
      <c r="E7" s="51" t="s">
        <v>103</v>
      </c>
      <c r="F7" s="26" t="s">
        <v>104</v>
      </c>
      <c r="G7" s="56">
        <v>46183.0</v>
      </c>
      <c r="H7" s="32"/>
      <c r="I7" s="34"/>
      <c r="J7" s="35"/>
      <c r="K7" s="36"/>
      <c r="L7" s="39"/>
      <c r="M7" s="51"/>
      <c r="N7" s="17"/>
      <c r="O7" s="17"/>
      <c r="P7" s="17"/>
      <c r="Q7" s="17"/>
    </row>
    <row r="8">
      <c r="A8" s="20"/>
      <c r="B8" s="20"/>
      <c r="C8" s="19" t="s">
        <v>110</v>
      </c>
      <c r="D8" s="19">
        <v>11643.0</v>
      </c>
      <c r="E8" s="51" t="s">
        <v>114</v>
      </c>
      <c r="F8" s="26" t="s">
        <v>116</v>
      </c>
      <c r="G8" s="30">
        <v>4.0</v>
      </c>
      <c r="H8" s="32"/>
      <c r="I8" s="34"/>
      <c r="J8" s="35"/>
      <c r="K8" s="36"/>
      <c r="L8" s="39"/>
      <c r="M8" s="51"/>
      <c r="N8" s="17"/>
      <c r="O8" s="17"/>
      <c r="P8" s="17"/>
      <c r="Q8" s="17"/>
    </row>
    <row r="9">
      <c r="A9" s="20"/>
      <c r="B9" s="20"/>
      <c r="C9" s="19" t="s">
        <v>120</v>
      </c>
      <c r="F9" s="26"/>
      <c r="G9" s="26"/>
      <c r="H9" s="32"/>
      <c r="I9" s="34"/>
      <c r="J9" s="35"/>
      <c r="K9" s="36"/>
      <c r="L9" s="39"/>
      <c r="M9" s="51"/>
      <c r="N9" s="17"/>
      <c r="O9" s="17"/>
      <c r="P9" s="17"/>
      <c r="Q9" s="17"/>
    </row>
    <row r="10">
      <c r="A10" s="20"/>
      <c r="B10" s="60" t="s">
        <v>136</v>
      </c>
      <c r="F10" s="26"/>
      <c r="G10" s="26"/>
      <c r="H10" s="32"/>
      <c r="I10" s="34"/>
      <c r="J10" s="35"/>
      <c r="K10" s="36"/>
      <c r="L10" s="39"/>
      <c r="M10" s="51"/>
      <c r="N10" s="17"/>
      <c r="O10" s="17"/>
      <c r="P10" s="17"/>
      <c r="Q10" s="17"/>
    </row>
    <row r="11">
      <c r="A11" s="16" t="s">
        <v>157</v>
      </c>
      <c r="B11" s="20"/>
      <c r="F11" s="26"/>
      <c r="G11" s="26"/>
      <c r="H11" s="32"/>
      <c r="I11" s="34"/>
      <c r="J11" s="35"/>
      <c r="K11" s="36"/>
      <c r="L11" s="39"/>
      <c r="M11" s="51"/>
      <c r="N11" s="17"/>
      <c r="O11" s="17"/>
      <c r="P11" s="17"/>
      <c r="Q11" s="17"/>
    </row>
    <row r="12">
      <c r="A12" s="20"/>
      <c r="B12" s="20" t="s">
        <v>162</v>
      </c>
      <c r="F12" s="26"/>
      <c r="G12" s="26"/>
      <c r="H12" s="32"/>
      <c r="I12" s="34"/>
      <c r="J12" s="35"/>
      <c r="K12" s="36"/>
      <c r="L12" s="39"/>
      <c r="M12" s="51"/>
    </row>
    <row r="13">
      <c r="A13" s="20"/>
      <c r="B13" s="20" t="s">
        <v>167</v>
      </c>
      <c r="F13" s="26"/>
      <c r="G13" s="26"/>
      <c r="H13" s="32"/>
      <c r="I13" s="34"/>
      <c r="J13" s="35"/>
      <c r="K13" s="36"/>
      <c r="L13" s="39"/>
      <c r="M13" s="51"/>
    </row>
    <row r="14">
      <c r="A14" s="20"/>
      <c r="B14" s="20" t="s">
        <v>171</v>
      </c>
      <c r="F14" s="26"/>
      <c r="G14" s="26"/>
      <c r="I14" s="34"/>
      <c r="J14" s="35"/>
      <c r="K14" s="36"/>
      <c r="L14" s="39"/>
      <c r="M14" s="51"/>
    </row>
    <row r="15">
      <c r="A15" s="20"/>
      <c r="B15" s="20" t="s">
        <v>175</v>
      </c>
      <c r="F15" s="26"/>
      <c r="G15" s="26"/>
      <c r="I15" s="34"/>
      <c r="J15" s="35"/>
      <c r="K15" s="36"/>
      <c r="L15" s="39"/>
      <c r="M15" s="51"/>
    </row>
    <row r="16">
      <c r="A16" s="20"/>
      <c r="B16" s="20" t="s">
        <v>177</v>
      </c>
      <c r="F16" s="26"/>
      <c r="G16" s="26"/>
      <c r="I16" s="34"/>
      <c r="J16" s="35"/>
      <c r="K16" s="36"/>
      <c r="L16" s="39"/>
      <c r="M16" s="51"/>
    </row>
    <row r="17">
      <c r="A17" s="20"/>
      <c r="B17" s="20"/>
      <c r="C17" s="19" t="s">
        <v>180</v>
      </c>
      <c r="F17" s="26"/>
      <c r="G17" s="26"/>
      <c r="I17" s="34"/>
      <c r="J17" s="35"/>
      <c r="K17" s="36"/>
      <c r="L17" s="39"/>
      <c r="M17" s="51"/>
    </row>
    <row r="18">
      <c r="A18" s="20"/>
      <c r="B18" s="20"/>
      <c r="C18" s="19" t="s">
        <v>183</v>
      </c>
      <c r="F18" s="26"/>
      <c r="G18" s="26"/>
      <c r="I18" s="34"/>
      <c r="J18" s="35"/>
      <c r="K18" s="36"/>
      <c r="L18" s="39"/>
      <c r="M18" s="51"/>
    </row>
    <row r="19">
      <c r="A19" s="20"/>
      <c r="B19" s="20"/>
      <c r="C19" s="19" t="s">
        <v>189</v>
      </c>
      <c r="F19" s="26"/>
      <c r="G19" s="26"/>
      <c r="I19" s="34"/>
      <c r="J19" s="35"/>
      <c r="K19" s="36"/>
      <c r="L19" s="39"/>
      <c r="M19" s="51"/>
    </row>
    <row r="20">
      <c r="A20" s="20"/>
      <c r="B20" s="20"/>
      <c r="C20" s="19" t="s">
        <v>192</v>
      </c>
      <c r="F20" s="26"/>
      <c r="G20" s="26"/>
      <c r="I20" s="34"/>
      <c r="J20" s="35"/>
      <c r="K20" s="36"/>
      <c r="L20" s="39"/>
      <c r="M20" s="51"/>
    </row>
    <row r="21">
      <c r="A21" s="20"/>
      <c r="B21" s="20"/>
      <c r="C21" s="19" t="s">
        <v>202</v>
      </c>
      <c r="F21" s="26"/>
      <c r="G21" s="26"/>
      <c r="I21" s="34"/>
      <c r="J21" s="35"/>
      <c r="K21" s="36"/>
      <c r="L21" s="39"/>
      <c r="M21" s="51"/>
    </row>
    <row r="22">
      <c r="A22" s="20"/>
      <c r="B22" s="20"/>
      <c r="C22" s="19" t="s">
        <v>205</v>
      </c>
      <c r="F22" s="26"/>
      <c r="G22" s="26"/>
      <c r="I22" s="34"/>
      <c r="J22" s="35"/>
      <c r="K22" s="36"/>
      <c r="L22" s="39"/>
      <c r="M22" s="51"/>
    </row>
    <row r="23">
      <c r="A23" s="20"/>
      <c r="B23" s="20"/>
      <c r="C23" s="19" t="s">
        <v>207</v>
      </c>
      <c r="F23" s="26"/>
      <c r="G23" s="26"/>
      <c r="I23" s="34"/>
      <c r="J23" s="35"/>
      <c r="K23" s="36"/>
      <c r="L23" s="39"/>
      <c r="M23" s="51"/>
    </row>
    <row r="24">
      <c r="A24" s="20"/>
      <c r="B24" s="20"/>
      <c r="C24" s="19" t="s">
        <v>210</v>
      </c>
      <c r="F24" s="26"/>
      <c r="G24" s="26"/>
      <c r="I24" s="34"/>
      <c r="J24" s="35"/>
      <c r="K24" s="36"/>
      <c r="L24" s="39"/>
      <c r="M24" s="51"/>
    </row>
    <row r="25">
      <c r="A25" s="20"/>
      <c r="B25" s="20"/>
      <c r="C25" s="19" t="s">
        <v>216</v>
      </c>
      <c r="F25" s="26"/>
      <c r="G25" s="26"/>
      <c r="H25" s="32"/>
      <c r="I25" s="34"/>
      <c r="J25" s="35"/>
      <c r="K25" s="36"/>
      <c r="L25" s="39"/>
      <c r="M25" s="51"/>
    </row>
    <row r="26">
      <c r="A26" s="20"/>
      <c r="B26" s="20" t="s">
        <v>226</v>
      </c>
      <c r="F26" s="26"/>
      <c r="G26" s="26"/>
      <c r="H26" s="32"/>
      <c r="I26" s="34"/>
      <c r="J26" s="35"/>
      <c r="K26" s="36"/>
      <c r="L26" s="39"/>
      <c r="M26" s="51"/>
    </row>
    <row r="27">
      <c r="A27" s="20"/>
      <c r="B27" s="20" t="s">
        <v>231</v>
      </c>
      <c r="F27" s="26"/>
      <c r="G27" s="26"/>
      <c r="H27" s="32"/>
      <c r="I27" s="34"/>
      <c r="J27" s="35"/>
      <c r="K27" s="36"/>
      <c r="L27" s="39"/>
      <c r="M27" s="51"/>
    </row>
    <row r="28">
      <c r="A28" s="20"/>
      <c r="B28" s="20" t="s">
        <v>236</v>
      </c>
      <c r="F28" s="26"/>
      <c r="G28" s="26"/>
      <c r="H28" s="68"/>
      <c r="I28" s="34"/>
      <c r="J28" s="35"/>
      <c r="K28" s="36"/>
      <c r="L28" s="39"/>
      <c r="M28" s="51"/>
    </row>
    <row r="29">
      <c r="A29" s="16" t="s">
        <v>242</v>
      </c>
      <c r="B29" s="20"/>
      <c r="F29" s="26"/>
      <c r="G29" s="26"/>
      <c r="H29" s="68"/>
      <c r="I29" s="34"/>
      <c r="J29" s="35"/>
      <c r="K29" s="36"/>
      <c r="L29" s="39"/>
      <c r="M29" s="51"/>
    </row>
    <row r="30">
      <c r="A30" s="20"/>
      <c r="B30" s="20" t="s">
        <v>246</v>
      </c>
      <c r="C30" s="19" t="s">
        <v>248</v>
      </c>
      <c r="F30" s="26"/>
      <c r="G30" s="26"/>
      <c r="H30" s="70"/>
      <c r="I30" s="34"/>
      <c r="J30" s="35"/>
      <c r="K30" s="36"/>
      <c r="L30" s="39"/>
      <c r="M30" s="51"/>
    </row>
    <row r="31">
      <c r="A31" s="20"/>
      <c r="B31" s="20"/>
      <c r="C31" s="71" t="s">
        <v>253</v>
      </c>
      <c r="F31" s="26"/>
      <c r="G31" s="26"/>
      <c r="H31" s="70"/>
      <c r="I31" s="34"/>
      <c r="J31" s="35"/>
      <c r="K31" s="36"/>
      <c r="L31" s="39"/>
      <c r="M31" s="51"/>
    </row>
    <row r="32">
      <c r="A32" s="20"/>
      <c r="B32" s="20"/>
      <c r="C32" s="19" t="s">
        <v>257</v>
      </c>
      <c r="F32" s="26"/>
      <c r="G32" s="26"/>
      <c r="H32" s="70"/>
      <c r="I32" s="34"/>
      <c r="J32" s="35"/>
      <c r="K32" s="36"/>
      <c r="L32" s="39"/>
      <c r="M32" s="51"/>
    </row>
    <row r="33">
      <c r="A33" s="20"/>
      <c r="B33" s="20"/>
      <c r="C33" s="71" t="s">
        <v>264</v>
      </c>
      <c r="F33" s="26"/>
      <c r="G33" s="26"/>
      <c r="H33" s="70"/>
      <c r="I33" s="34"/>
      <c r="J33" s="35"/>
      <c r="K33" s="36"/>
      <c r="L33" s="39"/>
      <c r="M33" s="51"/>
    </row>
    <row r="34">
      <c r="A34" s="20"/>
      <c r="B34" s="20" t="s">
        <v>265</v>
      </c>
      <c r="C34" s="19" t="s">
        <v>266</v>
      </c>
      <c r="F34" s="26"/>
      <c r="G34" s="26"/>
      <c r="H34" s="70"/>
      <c r="I34" s="34"/>
      <c r="J34" s="35"/>
      <c r="K34" s="36"/>
      <c r="L34" s="39"/>
      <c r="M34" s="51"/>
    </row>
    <row r="35">
      <c r="A35" s="20"/>
      <c r="B35" s="20"/>
      <c r="C35" s="19" t="s">
        <v>272</v>
      </c>
      <c r="F35" s="26"/>
      <c r="G35" s="26"/>
      <c r="H35" s="70"/>
      <c r="I35" s="34"/>
      <c r="J35" s="35"/>
      <c r="K35" s="36"/>
      <c r="L35" s="39"/>
      <c r="M35" s="51"/>
    </row>
    <row r="36">
      <c r="A36" s="20"/>
      <c r="B36" s="20"/>
      <c r="F36" s="26"/>
      <c r="G36" s="26"/>
      <c r="H36" s="70"/>
      <c r="I36" s="34"/>
      <c r="J36" s="35"/>
      <c r="K36" s="36"/>
      <c r="L36" s="39"/>
      <c r="M36" s="51"/>
    </row>
    <row r="37">
      <c r="A37" s="20"/>
      <c r="B37" s="20"/>
      <c r="F37" s="26"/>
      <c r="G37" s="26"/>
      <c r="I37" s="34"/>
      <c r="J37" s="35"/>
      <c r="K37" s="75"/>
      <c r="M37" s="51"/>
    </row>
    <row r="38">
      <c r="A38" s="16" t="s">
        <v>283</v>
      </c>
      <c r="B38" s="20"/>
      <c r="F38" s="26"/>
      <c r="G38" s="76"/>
      <c r="I38" s="34"/>
      <c r="J38" s="35"/>
      <c r="K38" s="75"/>
      <c r="M38" s="51"/>
    </row>
    <row r="39">
      <c r="A39" s="16" t="s">
        <v>288</v>
      </c>
      <c r="B39" s="20"/>
      <c r="F39" s="26"/>
      <c r="G39" s="26"/>
      <c r="H39" s="78"/>
      <c r="I39" s="34"/>
      <c r="J39" s="35"/>
      <c r="K39" s="75"/>
      <c r="M39" s="51"/>
    </row>
    <row r="40">
      <c r="A40" s="16" t="s">
        <v>294</v>
      </c>
      <c r="B40" s="20"/>
      <c r="F40" s="26"/>
      <c r="G40" s="76"/>
      <c r="H40" s="78"/>
      <c r="I40" s="34"/>
      <c r="J40" s="35"/>
      <c r="K40" s="75"/>
      <c r="M40" s="51"/>
    </row>
    <row r="41">
      <c r="A41" s="20"/>
      <c r="B41" s="20"/>
      <c r="F41" s="26"/>
      <c r="G41" s="26"/>
      <c r="I41" s="34"/>
      <c r="J41" s="35"/>
      <c r="K41" s="75"/>
      <c r="M41" s="51"/>
    </row>
    <row r="42">
      <c r="A42" s="16" t="s">
        <v>302</v>
      </c>
      <c r="B42" s="20"/>
      <c r="F42" s="26"/>
      <c r="G42" s="26"/>
      <c r="I42" s="34"/>
      <c r="J42" s="35"/>
      <c r="K42" s="75"/>
      <c r="M42" s="51"/>
    </row>
    <row r="43">
      <c r="A43" s="20"/>
      <c r="B43" s="20"/>
      <c r="F43" s="26"/>
      <c r="G43" s="26"/>
      <c r="I43" s="34"/>
      <c r="J43" s="35"/>
      <c r="K43" s="75"/>
      <c r="M43" s="51"/>
    </row>
    <row r="44">
      <c r="A44" s="20"/>
      <c r="B44" s="20"/>
      <c r="F44" s="26"/>
      <c r="G44" s="26"/>
      <c r="I44" s="34"/>
      <c r="J44" s="35"/>
      <c r="K44" s="75"/>
      <c r="M44" s="51"/>
    </row>
    <row r="45">
      <c r="A45" s="20"/>
      <c r="B45" s="20"/>
      <c r="F45" s="26"/>
      <c r="G45" s="26"/>
      <c r="I45" s="34"/>
      <c r="J45" s="35"/>
      <c r="K45" s="75"/>
      <c r="M45" s="51"/>
    </row>
    <row r="46">
      <c r="A46" s="20"/>
      <c r="B46" s="20"/>
      <c r="F46" s="26"/>
      <c r="G46" s="26"/>
      <c r="I46" s="34"/>
      <c r="J46" s="35"/>
      <c r="K46" s="75"/>
      <c r="M46" s="51"/>
    </row>
    <row r="47">
      <c r="A47" s="20"/>
      <c r="B47" s="20"/>
      <c r="F47" s="26"/>
      <c r="G47" s="26"/>
      <c r="I47" s="34"/>
      <c r="J47" s="35"/>
      <c r="K47" s="75"/>
      <c r="M47" s="51"/>
    </row>
    <row r="48">
      <c r="A48" s="20"/>
      <c r="B48" s="20"/>
      <c r="F48" s="26"/>
      <c r="G48" s="26"/>
      <c r="I48" s="34"/>
      <c r="J48" s="35"/>
      <c r="K48" s="75"/>
      <c r="M48" s="51"/>
    </row>
    <row r="49">
      <c r="A49" s="20"/>
      <c r="B49" s="20"/>
      <c r="F49" s="26"/>
      <c r="G49" s="26"/>
      <c r="I49" s="34"/>
      <c r="J49" s="35"/>
      <c r="K49" s="75"/>
      <c r="M49" s="51"/>
    </row>
    <row r="50">
      <c r="A50" s="20"/>
      <c r="B50" s="20"/>
      <c r="F50" s="26"/>
      <c r="G50" s="26"/>
      <c r="I50" s="34"/>
      <c r="J50" s="35"/>
      <c r="K50" s="75"/>
      <c r="M50" s="51"/>
    </row>
    <row r="51">
      <c r="A51" s="20"/>
      <c r="B51" s="20"/>
      <c r="F51" s="26"/>
      <c r="G51" s="26"/>
      <c r="I51" s="34"/>
      <c r="J51" s="35"/>
      <c r="K51" s="75"/>
      <c r="M51" s="51"/>
    </row>
    <row r="52">
      <c r="A52" s="20"/>
      <c r="B52" s="20"/>
      <c r="F52" s="26"/>
      <c r="G52" s="26"/>
      <c r="I52" s="34"/>
      <c r="J52" s="35"/>
      <c r="K52" s="75"/>
      <c r="M52" s="51"/>
    </row>
    <row r="53">
      <c r="A53" s="20"/>
      <c r="B53" s="20"/>
      <c r="F53" s="26"/>
      <c r="G53" s="26"/>
      <c r="I53" s="34"/>
      <c r="J53" s="35"/>
      <c r="K53" s="75"/>
      <c r="M53" s="51"/>
    </row>
    <row r="54">
      <c r="A54" s="20"/>
      <c r="B54" s="20"/>
      <c r="F54" s="26"/>
      <c r="G54" s="26"/>
      <c r="I54" s="34"/>
      <c r="J54" s="35"/>
      <c r="K54" s="75"/>
      <c r="M54" s="51"/>
    </row>
    <row r="55">
      <c r="A55" s="20"/>
      <c r="B55" s="20"/>
      <c r="F55" s="26"/>
      <c r="G55" s="26"/>
      <c r="I55" s="34"/>
      <c r="J55" s="35"/>
      <c r="K55" s="75"/>
      <c r="M55" s="51"/>
    </row>
    <row r="56">
      <c r="A56" s="20"/>
      <c r="B56" s="20"/>
      <c r="F56" s="26"/>
      <c r="G56" s="26"/>
      <c r="I56" s="34"/>
      <c r="J56" s="35"/>
      <c r="K56" s="75"/>
      <c r="M56" s="51"/>
    </row>
    <row r="57">
      <c r="A57" s="20"/>
      <c r="B57" s="20"/>
      <c r="F57" s="26"/>
      <c r="G57" s="26"/>
      <c r="I57" s="34"/>
      <c r="J57" s="35"/>
      <c r="K57" s="75"/>
      <c r="M57" s="51"/>
    </row>
    <row r="58">
      <c r="A58" s="20"/>
      <c r="B58" s="20"/>
      <c r="F58" s="26"/>
      <c r="G58" s="26"/>
      <c r="I58" s="34"/>
      <c r="J58" s="35"/>
      <c r="K58" s="75"/>
      <c r="M58" s="51"/>
    </row>
    <row r="59">
      <c r="A59" s="20"/>
      <c r="B59" s="20"/>
      <c r="F59" s="26"/>
      <c r="G59" s="26"/>
      <c r="I59" s="34"/>
      <c r="J59" s="35"/>
      <c r="K59" s="75"/>
      <c r="M59" s="51"/>
    </row>
    <row r="60">
      <c r="A60" s="20"/>
      <c r="B60" s="20"/>
      <c r="F60" s="26"/>
      <c r="G60" s="26"/>
      <c r="I60" s="34"/>
      <c r="J60" s="35"/>
      <c r="K60" s="75"/>
      <c r="M60" s="51"/>
    </row>
    <row r="61">
      <c r="A61" s="20"/>
      <c r="B61" s="20"/>
      <c r="F61" s="26"/>
      <c r="G61" s="26"/>
      <c r="I61" s="34"/>
      <c r="J61" s="35"/>
      <c r="K61" s="75"/>
      <c r="M61" s="51"/>
    </row>
    <row r="62">
      <c r="A62" s="20"/>
      <c r="B62" s="20"/>
      <c r="F62" s="26"/>
      <c r="G62" s="26"/>
      <c r="I62" s="34"/>
      <c r="J62" s="35"/>
      <c r="K62" s="75"/>
      <c r="M62" s="51"/>
    </row>
    <row r="63">
      <c r="A63" s="20"/>
      <c r="B63" s="20"/>
      <c r="F63" s="26"/>
      <c r="G63" s="26"/>
      <c r="I63" s="34"/>
      <c r="J63" s="35"/>
      <c r="K63" s="75"/>
      <c r="M63" s="51"/>
    </row>
    <row r="64">
      <c r="A64" s="20"/>
      <c r="B64" s="20"/>
      <c r="F64" s="26"/>
      <c r="G64" s="26"/>
      <c r="I64" s="34"/>
      <c r="J64" s="35"/>
      <c r="K64" s="75"/>
      <c r="M64" s="51"/>
    </row>
    <row r="65">
      <c r="A65" s="20"/>
      <c r="B65" s="20"/>
      <c r="F65" s="26"/>
      <c r="G65" s="26"/>
      <c r="I65" s="34"/>
      <c r="J65" s="35"/>
      <c r="K65" s="75"/>
      <c r="M65" s="51"/>
    </row>
    <row r="66">
      <c r="A66" s="20"/>
      <c r="B66" s="20"/>
      <c r="F66" s="26"/>
      <c r="G66" s="26"/>
      <c r="I66" s="34"/>
      <c r="J66" s="35"/>
      <c r="K66" s="75"/>
      <c r="M66" s="51"/>
    </row>
    <row r="67">
      <c r="A67" s="20"/>
      <c r="B67" s="20"/>
      <c r="F67" s="26"/>
      <c r="G67" s="26"/>
      <c r="I67" s="34"/>
      <c r="J67" s="35"/>
      <c r="K67" s="75"/>
      <c r="M67" s="51"/>
    </row>
    <row r="68">
      <c r="A68" s="20"/>
      <c r="B68" s="20"/>
      <c r="F68" s="26"/>
      <c r="G68" s="26"/>
      <c r="I68" s="34"/>
      <c r="J68" s="35"/>
      <c r="K68" s="75"/>
      <c r="M68" s="51"/>
    </row>
    <row r="69">
      <c r="A69" s="20"/>
      <c r="B69" s="20"/>
      <c r="F69" s="26"/>
      <c r="G69" s="26"/>
      <c r="I69" s="34"/>
      <c r="J69" s="35"/>
      <c r="K69" s="75"/>
      <c r="M69" s="51"/>
    </row>
    <row r="70">
      <c r="A70" s="20"/>
      <c r="B70" s="20"/>
      <c r="F70" s="26"/>
      <c r="G70" s="26"/>
      <c r="I70" s="34"/>
      <c r="J70" s="35"/>
      <c r="K70" s="75"/>
      <c r="M70" s="51"/>
    </row>
    <row r="71">
      <c r="A71" s="20"/>
      <c r="B71" s="20"/>
      <c r="F71" s="26"/>
      <c r="G71" s="26"/>
      <c r="I71" s="34"/>
      <c r="J71" s="35"/>
      <c r="K71" s="75"/>
      <c r="M71" s="51"/>
    </row>
    <row r="72">
      <c r="A72" s="20"/>
      <c r="B72" s="20"/>
      <c r="F72" s="26"/>
      <c r="G72" s="26"/>
      <c r="I72" s="34"/>
      <c r="J72" s="35"/>
      <c r="K72" s="75"/>
      <c r="M72" s="51"/>
    </row>
    <row r="73">
      <c r="A73" s="20"/>
      <c r="B73" s="20"/>
      <c r="F73" s="26"/>
      <c r="G73" s="26"/>
      <c r="I73" s="34"/>
      <c r="J73" s="35"/>
      <c r="K73" s="75"/>
      <c r="M73" s="51"/>
    </row>
    <row r="74">
      <c r="A74" s="20"/>
      <c r="B74" s="20"/>
      <c r="F74" s="26"/>
      <c r="G74" s="26"/>
      <c r="I74" s="34"/>
      <c r="J74" s="35"/>
      <c r="K74" s="75"/>
      <c r="M74" s="51"/>
    </row>
    <row r="75">
      <c r="A75" s="20"/>
      <c r="B75" s="20"/>
      <c r="F75" s="26"/>
      <c r="G75" s="26"/>
      <c r="I75" s="34"/>
      <c r="J75" s="35"/>
      <c r="K75" s="75"/>
      <c r="M75" s="51"/>
    </row>
    <row r="76">
      <c r="A76" s="20"/>
      <c r="B76" s="20"/>
      <c r="F76" s="26"/>
      <c r="G76" s="26"/>
      <c r="I76" s="34"/>
      <c r="J76" s="35"/>
      <c r="K76" s="75"/>
      <c r="M76" s="51"/>
    </row>
    <row r="77">
      <c r="A77" s="20"/>
      <c r="B77" s="20"/>
      <c r="F77" s="26"/>
      <c r="G77" s="26"/>
      <c r="I77" s="34"/>
      <c r="J77" s="35"/>
      <c r="K77" s="75"/>
      <c r="M77" s="51"/>
    </row>
    <row r="78">
      <c r="A78" s="20"/>
      <c r="B78" s="20"/>
      <c r="F78" s="26"/>
      <c r="G78" s="26"/>
      <c r="I78" s="34"/>
      <c r="J78" s="35"/>
      <c r="K78" s="75"/>
      <c r="M78" s="51"/>
    </row>
    <row r="79">
      <c r="A79" s="20"/>
      <c r="B79" s="20"/>
      <c r="F79" s="26"/>
      <c r="G79" s="26"/>
      <c r="I79" s="34"/>
      <c r="J79" s="35"/>
      <c r="K79" s="75"/>
      <c r="M79" s="51"/>
    </row>
    <row r="80">
      <c r="A80" s="20"/>
      <c r="B80" s="20"/>
      <c r="F80" s="26"/>
      <c r="G80" s="26"/>
      <c r="I80" s="34"/>
      <c r="J80" s="35"/>
      <c r="K80" s="75"/>
      <c r="M80" s="51"/>
    </row>
    <row r="81">
      <c r="A81" s="20"/>
      <c r="B81" s="20"/>
      <c r="F81" s="26"/>
      <c r="G81" s="26"/>
      <c r="I81" s="34"/>
      <c r="J81" s="35"/>
      <c r="K81" s="75"/>
      <c r="M81" s="51"/>
    </row>
    <row r="82">
      <c r="A82" s="20"/>
      <c r="B82" s="20"/>
      <c r="F82" s="26"/>
      <c r="G82" s="26"/>
      <c r="I82" s="35"/>
      <c r="J82" s="35"/>
      <c r="K82" s="75"/>
      <c r="M82" s="51"/>
    </row>
    <row r="83">
      <c r="A83" s="20"/>
      <c r="B83" s="20"/>
      <c r="F83" s="26"/>
      <c r="G83" s="26"/>
      <c r="I83" s="35"/>
      <c r="J83" s="35"/>
      <c r="K83" s="75"/>
      <c r="M83" s="51"/>
    </row>
    <row r="84">
      <c r="A84" s="20"/>
      <c r="B84" s="20"/>
      <c r="F84" s="26"/>
      <c r="G84" s="26"/>
      <c r="I84" s="35"/>
      <c r="J84" s="35"/>
      <c r="K84" s="75"/>
      <c r="M84" s="51"/>
    </row>
    <row r="85">
      <c r="A85" s="20"/>
      <c r="B85" s="20"/>
      <c r="F85" s="26"/>
      <c r="G85" s="26"/>
      <c r="I85" s="35"/>
      <c r="J85" s="35"/>
      <c r="K85" s="75"/>
      <c r="M85" s="51"/>
    </row>
    <row r="86">
      <c r="A86" s="20"/>
      <c r="B86" s="20"/>
      <c r="F86" s="26"/>
      <c r="G86" s="26"/>
      <c r="I86" s="35"/>
      <c r="J86" s="35"/>
      <c r="K86" s="75"/>
      <c r="M86" s="51"/>
    </row>
    <row r="87">
      <c r="A87" s="20"/>
      <c r="B87" s="20"/>
      <c r="F87" s="26"/>
      <c r="G87" s="26"/>
      <c r="I87" s="35"/>
      <c r="J87" s="35"/>
      <c r="K87" s="75"/>
      <c r="M87" s="51"/>
    </row>
    <row r="88">
      <c r="A88" s="20"/>
      <c r="B88" s="20"/>
      <c r="F88" s="26"/>
      <c r="G88" s="26"/>
      <c r="I88" s="35"/>
      <c r="J88" s="35"/>
      <c r="K88" s="75"/>
      <c r="M88" s="51"/>
    </row>
    <row r="89">
      <c r="A89" s="20"/>
      <c r="B89" s="20"/>
      <c r="F89" s="26"/>
      <c r="G89" s="26"/>
      <c r="I89" s="35"/>
      <c r="J89" s="35"/>
      <c r="K89" s="75"/>
      <c r="M89" s="51"/>
    </row>
    <row r="90">
      <c r="A90" s="20"/>
      <c r="B90" s="20"/>
      <c r="F90" s="26"/>
      <c r="G90" s="26"/>
      <c r="I90" s="35"/>
      <c r="J90" s="35"/>
      <c r="K90" s="75"/>
      <c r="M90" s="51"/>
    </row>
    <row r="91">
      <c r="A91" s="20"/>
      <c r="B91" s="20"/>
      <c r="F91" s="26"/>
      <c r="G91" s="26"/>
      <c r="I91" s="35"/>
      <c r="J91" s="35"/>
      <c r="K91" s="75"/>
      <c r="M91" s="51"/>
    </row>
    <row r="92">
      <c r="A92" s="20"/>
      <c r="B92" s="20"/>
      <c r="F92" s="26"/>
      <c r="G92" s="26"/>
      <c r="I92" s="35"/>
      <c r="J92" s="35"/>
      <c r="K92" s="75"/>
      <c r="M92" s="51"/>
    </row>
    <row r="93">
      <c r="A93" s="20"/>
      <c r="B93" s="20"/>
      <c r="F93" s="26"/>
      <c r="G93" s="26"/>
      <c r="I93" s="35"/>
      <c r="J93" s="35"/>
      <c r="K93" s="75"/>
      <c r="M93" s="51"/>
    </row>
    <row r="94">
      <c r="A94" s="20"/>
      <c r="B94" s="20"/>
      <c r="F94" s="26"/>
      <c r="G94" s="26"/>
      <c r="I94" s="35"/>
      <c r="J94" s="35"/>
      <c r="K94" s="75"/>
      <c r="M94" s="51"/>
    </row>
    <row r="95">
      <c r="A95" s="20"/>
      <c r="B95" s="20"/>
      <c r="F95" s="26"/>
      <c r="G95" s="26"/>
      <c r="I95" s="35"/>
      <c r="J95" s="35"/>
      <c r="K95" s="75"/>
      <c r="M95" s="51"/>
    </row>
    <row r="96">
      <c r="A96" s="20"/>
      <c r="B96" s="20"/>
      <c r="F96" s="26"/>
      <c r="G96" s="26"/>
      <c r="I96" s="35"/>
      <c r="J96" s="35"/>
      <c r="K96" s="75"/>
      <c r="M96" s="51"/>
    </row>
    <row r="97">
      <c r="A97" s="20"/>
      <c r="B97" s="20"/>
      <c r="F97" s="26"/>
      <c r="G97" s="26"/>
      <c r="I97" s="35"/>
      <c r="J97" s="35"/>
      <c r="K97" s="75"/>
      <c r="M97" s="51"/>
    </row>
    <row r="98">
      <c r="A98" s="20"/>
      <c r="B98" s="20"/>
      <c r="F98" s="26"/>
      <c r="G98" s="26"/>
      <c r="I98" s="35"/>
      <c r="J98" s="35"/>
      <c r="K98" s="75"/>
      <c r="M98" s="51"/>
    </row>
    <row r="99">
      <c r="A99" s="20"/>
      <c r="B99" s="20"/>
      <c r="F99" s="26"/>
      <c r="G99" s="26"/>
      <c r="I99" s="35"/>
      <c r="J99" s="35"/>
      <c r="K99" s="75"/>
      <c r="M99" s="51"/>
    </row>
    <row r="100">
      <c r="A100" s="20"/>
      <c r="B100" s="20"/>
      <c r="F100" s="26"/>
      <c r="G100" s="26"/>
      <c r="I100" s="35"/>
      <c r="J100" s="35"/>
      <c r="K100" s="75"/>
      <c r="M100" s="51"/>
    </row>
    <row r="101">
      <c r="A101" s="20"/>
      <c r="B101" s="20"/>
      <c r="F101" s="26"/>
      <c r="G101" s="26"/>
      <c r="I101" s="35"/>
      <c r="J101" s="35"/>
      <c r="K101" s="75"/>
      <c r="M101" s="51"/>
    </row>
    <row r="102">
      <c r="A102" s="20"/>
      <c r="B102" s="20"/>
      <c r="F102" s="26"/>
      <c r="G102" s="26"/>
      <c r="I102" s="35"/>
      <c r="J102" s="35"/>
      <c r="K102" s="75"/>
      <c r="M102" s="51"/>
    </row>
    <row r="103">
      <c r="A103" s="20"/>
      <c r="B103" s="20"/>
      <c r="F103" s="26"/>
      <c r="G103" s="26"/>
      <c r="I103" s="35"/>
      <c r="J103" s="35"/>
      <c r="K103" s="75"/>
      <c r="M103" s="51"/>
    </row>
    <row r="104">
      <c r="A104" s="20"/>
      <c r="B104" s="20"/>
      <c r="F104" s="26"/>
      <c r="G104" s="26"/>
      <c r="I104" s="35"/>
      <c r="J104" s="35"/>
      <c r="K104" s="75"/>
      <c r="M104" s="51"/>
    </row>
    <row r="105">
      <c r="A105" s="20"/>
      <c r="B105" s="20"/>
      <c r="F105" s="26"/>
      <c r="G105" s="26"/>
      <c r="I105" s="34"/>
      <c r="J105" s="35"/>
      <c r="K105" s="75"/>
      <c r="M105" s="51"/>
    </row>
    <row r="106">
      <c r="A106" s="20"/>
      <c r="B106" s="20"/>
      <c r="F106" s="26"/>
      <c r="G106" s="26"/>
      <c r="I106" s="34"/>
      <c r="J106" s="35"/>
      <c r="K106" s="75"/>
      <c r="M106" s="51"/>
    </row>
    <row r="107">
      <c r="A107" s="20"/>
      <c r="B107" s="20"/>
      <c r="F107" s="26"/>
      <c r="G107" s="26"/>
      <c r="I107" s="34"/>
      <c r="J107" s="35"/>
      <c r="K107" s="75"/>
      <c r="M107" s="51"/>
    </row>
    <row r="108">
      <c r="A108" s="20"/>
      <c r="B108" s="20"/>
      <c r="F108" s="26"/>
      <c r="G108" s="26"/>
      <c r="I108" s="34"/>
      <c r="J108" s="35"/>
      <c r="K108" s="75"/>
      <c r="M108" s="51"/>
    </row>
    <row r="109">
      <c r="A109" s="20"/>
      <c r="B109" s="20"/>
      <c r="F109" s="26"/>
      <c r="G109" s="26"/>
      <c r="I109" s="34"/>
      <c r="J109" s="35"/>
      <c r="K109" s="75"/>
      <c r="M109" s="51"/>
    </row>
    <row r="110">
      <c r="A110" s="20"/>
      <c r="B110" s="20"/>
      <c r="F110" s="26"/>
      <c r="G110" s="26"/>
      <c r="I110" s="34"/>
      <c r="J110" s="35"/>
      <c r="K110" s="75"/>
      <c r="M110" s="51"/>
    </row>
    <row r="111">
      <c r="A111" s="20"/>
      <c r="B111" s="20"/>
      <c r="F111" s="26"/>
      <c r="G111" s="26"/>
      <c r="I111" s="35"/>
      <c r="J111" s="35"/>
      <c r="K111" s="75"/>
      <c r="M111" s="51"/>
    </row>
    <row r="112">
      <c r="A112" s="20"/>
      <c r="B112" s="20"/>
      <c r="F112" s="26"/>
      <c r="G112" s="26"/>
      <c r="I112" s="35"/>
      <c r="J112" s="35"/>
      <c r="K112" s="75"/>
      <c r="M112" s="51"/>
    </row>
    <row r="113">
      <c r="A113" s="20"/>
      <c r="B113" s="20"/>
      <c r="F113" s="26"/>
      <c r="G113" s="26"/>
      <c r="I113" s="35"/>
      <c r="J113" s="35"/>
      <c r="K113" s="75"/>
      <c r="M113" s="51"/>
    </row>
    <row r="114">
      <c r="A114" s="20"/>
      <c r="B114" s="20"/>
      <c r="F114" s="26"/>
      <c r="G114" s="26"/>
      <c r="I114" s="35"/>
      <c r="J114" s="35"/>
      <c r="K114" s="75"/>
      <c r="M114" s="51"/>
    </row>
    <row r="115">
      <c r="A115" s="20"/>
      <c r="B115" s="20"/>
      <c r="F115" s="26"/>
      <c r="G115" s="26"/>
      <c r="I115" s="35"/>
      <c r="J115" s="35"/>
      <c r="K115" s="75"/>
      <c r="M115" s="51"/>
    </row>
    <row r="116">
      <c r="A116" s="20"/>
      <c r="B116" s="20"/>
      <c r="F116" s="26"/>
      <c r="G116" s="26"/>
      <c r="I116" s="35"/>
      <c r="J116" s="35"/>
      <c r="K116" s="75"/>
      <c r="M116" s="51"/>
    </row>
    <row r="117">
      <c r="A117" s="20"/>
      <c r="B117" s="20"/>
      <c r="F117" s="26"/>
      <c r="G117" s="26"/>
      <c r="I117" s="35"/>
      <c r="J117" s="35"/>
      <c r="K117" s="75"/>
      <c r="M117" s="51"/>
    </row>
    <row r="118">
      <c r="A118" s="20"/>
      <c r="B118" s="20"/>
      <c r="F118" s="26"/>
      <c r="G118" s="26"/>
      <c r="I118" s="35"/>
      <c r="J118" s="35"/>
      <c r="K118" s="75"/>
      <c r="M118" s="51"/>
    </row>
    <row r="119">
      <c r="A119" s="20"/>
      <c r="B119" s="20"/>
      <c r="F119" s="26"/>
      <c r="G119" s="26"/>
      <c r="I119" s="35"/>
      <c r="J119" s="35"/>
      <c r="K119" s="75"/>
      <c r="M119" s="51"/>
    </row>
    <row r="120">
      <c r="A120" s="20"/>
      <c r="B120" s="20"/>
      <c r="F120" s="26"/>
      <c r="G120" s="26"/>
      <c r="I120" s="35"/>
      <c r="J120" s="35"/>
      <c r="K120" s="75"/>
      <c r="M120" s="51"/>
    </row>
    <row r="121">
      <c r="A121" s="20"/>
      <c r="B121" s="20"/>
      <c r="F121" s="26"/>
      <c r="G121" s="26"/>
      <c r="I121" s="35"/>
      <c r="J121" s="35"/>
      <c r="K121" s="75"/>
      <c r="M121" s="51"/>
    </row>
    <row r="122">
      <c r="A122" s="20"/>
      <c r="B122" s="20"/>
      <c r="F122" s="26"/>
      <c r="G122" s="26"/>
      <c r="I122" s="35"/>
      <c r="J122" s="35"/>
      <c r="K122" s="75"/>
      <c r="M122" s="51"/>
    </row>
    <row r="123">
      <c r="A123" s="20"/>
      <c r="B123" s="20"/>
      <c r="F123" s="26"/>
      <c r="G123" s="26"/>
      <c r="I123" s="35"/>
      <c r="J123" s="35"/>
      <c r="K123" s="75"/>
      <c r="M123" s="51"/>
    </row>
    <row r="124">
      <c r="A124" s="20"/>
      <c r="B124" s="20"/>
      <c r="F124" s="26"/>
      <c r="G124" s="26"/>
      <c r="I124" s="35"/>
      <c r="J124" s="35"/>
      <c r="K124" s="75"/>
      <c r="M124" s="51"/>
    </row>
    <row r="125">
      <c r="A125" s="20"/>
      <c r="B125" s="20"/>
      <c r="F125" s="26"/>
      <c r="G125" s="26"/>
      <c r="I125" s="35"/>
      <c r="J125" s="35"/>
      <c r="K125" s="75"/>
      <c r="M125" s="51"/>
    </row>
    <row r="126">
      <c r="A126" s="20"/>
      <c r="B126" s="20"/>
      <c r="F126" s="26"/>
      <c r="G126" s="26"/>
      <c r="I126" s="35"/>
      <c r="J126" s="35"/>
      <c r="K126" s="75"/>
      <c r="M126" s="51"/>
    </row>
    <row r="127">
      <c r="A127" s="20"/>
      <c r="B127" s="20"/>
      <c r="F127" s="26"/>
      <c r="G127" s="26"/>
      <c r="I127" s="35"/>
      <c r="J127" s="35"/>
      <c r="K127" s="75"/>
      <c r="M127" s="51"/>
    </row>
    <row r="128">
      <c r="A128" s="20"/>
      <c r="B128" s="20"/>
      <c r="F128" s="26"/>
      <c r="G128" s="26"/>
      <c r="I128" s="35"/>
      <c r="J128" s="35"/>
      <c r="K128" s="75"/>
      <c r="M128" s="51"/>
    </row>
    <row r="129">
      <c r="A129" s="20"/>
      <c r="B129" s="20"/>
      <c r="F129" s="26"/>
      <c r="G129" s="26"/>
      <c r="I129" s="35"/>
      <c r="J129" s="35"/>
      <c r="K129" s="75"/>
      <c r="M129" s="51"/>
    </row>
    <row r="130">
      <c r="A130" s="20"/>
      <c r="B130" s="20"/>
      <c r="F130" s="26"/>
      <c r="G130" s="26"/>
      <c r="I130" s="35"/>
      <c r="J130" s="35"/>
      <c r="K130" s="75"/>
      <c r="M130" s="51"/>
    </row>
    <row r="131">
      <c r="A131" s="20"/>
      <c r="B131" s="20"/>
      <c r="F131" s="26"/>
      <c r="G131" s="26"/>
      <c r="I131" s="35"/>
      <c r="J131" s="35"/>
      <c r="K131" s="75"/>
      <c r="M131" s="51"/>
    </row>
    <row r="132">
      <c r="A132" s="20"/>
      <c r="B132" s="20"/>
      <c r="F132" s="26"/>
      <c r="G132" s="26"/>
      <c r="I132" s="35"/>
      <c r="J132" s="35"/>
      <c r="K132" s="75"/>
      <c r="M132" s="51"/>
    </row>
    <row r="133">
      <c r="A133" s="20"/>
      <c r="B133" s="20"/>
      <c r="F133" s="26"/>
      <c r="G133" s="26"/>
      <c r="I133" s="35"/>
      <c r="J133" s="35"/>
      <c r="K133" s="75"/>
      <c r="M133" s="51"/>
    </row>
    <row r="134">
      <c r="A134" s="20"/>
      <c r="B134" s="20"/>
      <c r="F134" s="26"/>
      <c r="G134" s="26"/>
      <c r="I134" s="35"/>
      <c r="J134" s="35"/>
      <c r="K134" s="75"/>
      <c r="M134" s="51"/>
    </row>
    <row r="135">
      <c r="A135" s="20"/>
      <c r="B135" s="20"/>
      <c r="F135" s="26"/>
      <c r="G135" s="26"/>
      <c r="I135" s="35"/>
      <c r="J135" s="35"/>
      <c r="K135" s="75"/>
      <c r="M135" s="51"/>
    </row>
    <row r="136">
      <c r="A136" s="20"/>
      <c r="B136" s="20"/>
      <c r="F136" s="26"/>
      <c r="G136" s="26"/>
      <c r="I136" s="35"/>
      <c r="J136" s="35"/>
      <c r="K136" s="75"/>
      <c r="M136" s="51"/>
    </row>
    <row r="137">
      <c r="A137" s="20"/>
      <c r="B137" s="20"/>
      <c r="F137" s="26"/>
      <c r="G137" s="26"/>
      <c r="I137" s="35"/>
      <c r="J137" s="35"/>
      <c r="K137" s="75"/>
      <c r="M137" s="51"/>
    </row>
    <row r="138">
      <c r="A138" s="20"/>
      <c r="B138" s="20"/>
      <c r="F138" s="26"/>
      <c r="G138" s="26"/>
      <c r="I138" s="35"/>
      <c r="J138" s="35"/>
      <c r="K138" s="75"/>
      <c r="M138" s="51"/>
    </row>
    <row r="139">
      <c r="A139" s="20"/>
      <c r="B139" s="20"/>
      <c r="F139" s="26"/>
      <c r="G139" s="26"/>
      <c r="I139" s="35"/>
      <c r="J139" s="35"/>
      <c r="K139" s="75"/>
      <c r="M139" s="51"/>
    </row>
    <row r="140">
      <c r="A140" s="20"/>
      <c r="B140" s="20"/>
      <c r="F140" s="26"/>
      <c r="G140" s="26"/>
      <c r="I140" s="35"/>
      <c r="J140" s="35"/>
      <c r="K140" s="75"/>
      <c r="M140" s="51"/>
    </row>
    <row r="141">
      <c r="A141" s="20"/>
      <c r="B141" s="20"/>
      <c r="F141" s="26"/>
      <c r="G141" s="26"/>
      <c r="I141" s="35"/>
      <c r="J141" s="35"/>
      <c r="K141" s="75"/>
      <c r="M141" s="51"/>
    </row>
    <row r="142">
      <c r="A142" s="20"/>
      <c r="B142" s="20"/>
      <c r="F142" s="26"/>
      <c r="G142" s="26"/>
      <c r="I142" s="35"/>
      <c r="J142" s="35"/>
      <c r="K142" s="75"/>
      <c r="M142" s="51"/>
    </row>
    <row r="143">
      <c r="A143" s="20"/>
      <c r="B143" s="20"/>
      <c r="F143" s="26"/>
      <c r="G143" s="26"/>
      <c r="I143" s="35"/>
      <c r="J143" s="35"/>
      <c r="K143" s="75"/>
      <c r="M143" s="51"/>
    </row>
    <row r="144">
      <c r="A144" s="20"/>
      <c r="B144" s="20"/>
      <c r="F144" s="26"/>
      <c r="G144" s="26"/>
      <c r="I144" s="35"/>
      <c r="J144" s="35"/>
      <c r="K144" s="75"/>
      <c r="M144" s="51"/>
    </row>
    <row r="145">
      <c r="A145" s="20"/>
      <c r="B145" s="20"/>
      <c r="F145" s="26"/>
      <c r="G145" s="26"/>
      <c r="I145" s="35"/>
      <c r="J145" s="35"/>
      <c r="K145" s="75"/>
      <c r="M145" s="51"/>
    </row>
    <row r="146">
      <c r="A146" s="20"/>
      <c r="B146" s="20"/>
      <c r="F146" s="26"/>
      <c r="G146" s="26"/>
      <c r="I146" s="35"/>
      <c r="J146" s="35"/>
      <c r="K146" s="75"/>
      <c r="M146" s="51"/>
    </row>
    <row r="147">
      <c r="A147" s="20"/>
      <c r="B147" s="20"/>
      <c r="F147" s="26"/>
      <c r="G147" s="26"/>
      <c r="I147" s="35"/>
      <c r="J147" s="35"/>
      <c r="K147" s="75"/>
      <c r="M147" s="51"/>
    </row>
    <row r="148">
      <c r="A148" s="20"/>
      <c r="B148" s="20"/>
      <c r="F148" s="26"/>
      <c r="G148" s="26"/>
      <c r="I148" s="35"/>
      <c r="J148" s="35"/>
      <c r="K148" s="75"/>
      <c r="M148" s="51"/>
    </row>
    <row r="149">
      <c r="A149" s="20"/>
      <c r="B149" s="20"/>
      <c r="F149" s="26"/>
      <c r="G149" s="26"/>
      <c r="I149" s="35"/>
      <c r="J149" s="35"/>
      <c r="K149" s="75"/>
      <c r="M149" s="51"/>
    </row>
    <row r="150">
      <c r="A150" s="20"/>
      <c r="B150" s="20"/>
      <c r="F150" s="26"/>
      <c r="G150" s="26"/>
      <c r="I150" s="35"/>
      <c r="J150" s="35"/>
      <c r="K150" s="75"/>
      <c r="M150" s="51"/>
    </row>
    <row r="151">
      <c r="A151" s="20"/>
      <c r="B151" s="20"/>
      <c r="F151" s="26"/>
      <c r="G151" s="26"/>
      <c r="I151" s="35"/>
      <c r="J151" s="35"/>
      <c r="K151" s="75"/>
      <c r="M151" s="51"/>
    </row>
    <row r="152">
      <c r="A152" s="20"/>
      <c r="B152" s="20"/>
      <c r="F152" s="26"/>
      <c r="G152" s="26"/>
      <c r="I152" s="35"/>
      <c r="J152" s="35"/>
      <c r="K152" s="75"/>
      <c r="M152" s="51"/>
    </row>
    <row r="153">
      <c r="A153" s="20"/>
      <c r="B153" s="20"/>
      <c r="F153" s="26"/>
      <c r="G153" s="26"/>
      <c r="I153" s="35"/>
      <c r="J153" s="35"/>
      <c r="K153" s="75"/>
      <c r="M153" s="51"/>
    </row>
    <row r="154">
      <c r="A154" s="20"/>
      <c r="B154" s="20"/>
      <c r="F154" s="26"/>
      <c r="G154" s="26"/>
      <c r="I154" s="35"/>
      <c r="J154" s="35"/>
      <c r="K154" s="75"/>
      <c r="M154" s="51"/>
    </row>
    <row r="155">
      <c r="A155" s="20"/>
      <c r="B155" s="20"/>
      <c r="F155" s="26"/>
      <c r="G155" s="26"/>
      <c r="I155" s="35"/>
      <c r="J155" s="35"/>
      <c r="K155" s="75"/>
      <c r="M155" s="51"/>
    </row>
    <row r="156">
      <c r="A156" s="20"/>
      <c r="B156" s="20"/>
      <c r="F156" s="26"/>
      <c r="G156" s="26"/>
      <c r="I156" s="35"/>
      <c r="J156" s="35"/>
      <c r="K156" s="75"/>
      <c r="M156" s="51"/>
    </row>
    <row r="157">
      <c r="A157" s="20"/>
      <c r="B157" s="20"/>
      <c r="F157" s="26"/>
      <c r="G157" s="26"/>
      <c r="H157" s="75"/>
      <c r="I157" s="35"/>
      <c r="J157" s="35"/>
      <c r="K157" s="75"/>
      <c r="M157" s="51"/>
    </row>
    <row r="158">
      <c r="A158" s="20"/>
      <c r="B158" s="20"/>
      <c r="F158" s="26"/>
      <c r="G158" s="26"/>
      <c r="H158" s="75"/>
      <c r="I158" s="35"/>
      <c r="J158" s="35"/>
      <c r="K158" s="75"/>
      <c r="M158" s="51"/>
    </row>
    <row r="159">
      <c r="A159" s="20"/>
      <c r="B159" s="20"/>
      <c r="F159" s="26"/>
      <c r="G159" s="26"/>
      <c r="H159" s="75"/>
      <c r="I159" s="35"/>
      <c r="J159" s="35"/>
      <c r="K159" s="75"/>
      <c r="M159" s="51"/>
    </row>
    <row r="160">
      <c r="A160" s="20"/>
      <c r="B160" s="20"/>
      <c r="F160" s="26"/>
      <c r="G160" s="26"/>
      <c r="H160" s="75"/>
      <c r="I160" s="35"/>
      <c r="J160" s="35"/>
      <c r="K160" s="75"/>
      <c r="M160" s="51"/>
    </row>
    <row r="161">
      <c r="A161" s="20"/>
      <c r="B161" s="20"/>
      <c r="F161" s="26"/>
      <c r="G161" s="26"/>
      <c r="H161" s="75"/>
      <c r="I161" s="35"/>
      <c r="J161" s="35"/>
      <c r="K161" s="75"/>
      <c r="M161" s="51"/>
    </row>
    <row r="162">
      <c r="A162" s="20"/>
      <c r="B162" s="20"/>
      <c r="F162" s="26"/>
      <c r="G162" s="26"/>
      <c r="H162" s="75"/>
      <c r="I162" s="35"/>
      <c r="J162" s="35"/>
      <c r="K162" s="75"/>
      <c r="M162" s="51"/>
    </row>
    <row r="163">
      <c r="A163" s="20"/>
      <c r="B163" s="20"/>
      <c r="F163" s="26"/>
      <c r="G163" s="26"/>
      <c r="H163" s="75"/>
      <c r="I163" s="35"/>
      <c r="J163" s="35"/>
      <c r="K163" s="75"/>
      <c r="M163" s="51"/>
    </row>
    <row r="164">
      <c r="A164" s="20"/>
      <c r="B164" s="20"/>
      <c r="F164" s="26"/>
      <c r="G164" s="26"/>
      <c r="H164" s="75"/>
      <c r="I164" s="35"/>
      <c r="J164" s="35"/>
      <c r="K164" s="75"/>
      <c r="M164" s="51"/>
    </row>
    <row r="165">
      <c r="A165" s="20"/>
      <c r="B165" s="20"/>
      <c r="F165" s="26"/>
      <c r="G165" s="26"/>
      <c r="H165" s="75"/>
      <c r="I165" s="35"/>
      <c r="J165" s="35"/>
      <c r="K165" s="75"/>
      <c r="M165" s="51"/>
    </row>
    <row r="166">
      <c r="A166" s="20"/>
      <c r="B166" s="20"/>
      <c r="F166" s="26"/>
      <c r="G166" s="26"/>
      <c r="H166" s="75"/>
      <c r="I166" s="35"/>
      <c r="J166" s="35"/>
      <c r="K166" s="75"/>
      <c r="M166" s="51"/>
    </row>
    <row r="167">
      <c r="A167" s="20"/>
      <c r="B167" s="20"/>
      <c r="F167" s="26"/>
      <c r="G167" s="26"/>
      <c r="H167" s="75"/>
      <c r="I167" s="35"/>
      <c r="J167" s="35"/>
      <c r="K167" s="75"/>
      <c r="M167" s="51"/>
    </row>
    <row r="168">
      <c r="A168" s="20"/>
      <c r="B168" s="20"/>
      <c r="F168" s="26"/>
      <c r="G168" s="26"/>
      <c r="H168" s="75"/>
      <c r="I168" s="35"/>
      <c r="J168" s="35"/>
      <c r="K168" s="75"/>
      <c r="M168" s="51"/>
    </row>
    <row r="169">
      <c r="A169" s="20"/>
      <c r="B169" s="20"/>
      <c r="F169" s="26"/>
      <c r="G169" s="26"/>
      <c r="H169" s="75"/>
      <c r="I169" s="35"/>
      <c r="J169" s="35"/>
      <c r="K169" s="75"/>
      <c r="M169" s="51"/>
    </row>
    <row r="170">
      <c r="A170" s="20"/>
      <c r="B170" s="20"/>
      <c r="F170" s="26"/>
      <c r="G170" s="26"/>
      <c r="H170" s="75"/>
      <c r="I170" s="35"/>
      <c r="J170" s="35"/>
      <c r="K170" s="75"/>
      <c r="M170" s="51"/>
    </row>
    <row r="171">
      <c r="A171" s="20"/>
      <c r="B171" s="20"/>
      <c r="F171" s="26"/>
      <c r="G171" s="26"/>
      <c r="H171" s="75"/>
      <c r="I171" s="35"/>
      <c r="J171" s="35"/>
      <c r="K171" s="75"/>
      <c r="M171" s="51"/>
    </row>
    <row r="172">
      <c r="A172" s="20"/>
      <c r="B172" s="20"/>
      <c r="F172" s="26"/>
      <c r="G172" s="26"/>
      <c r="H172" s="75"/>
      <c r="I172" s="35"/>
      <c r="J172" s="35"/>
      <c r="K172" s="75"/>
      <c r="M172" s="51"/>
    </row>
    <row r="173">
      <c r="A173" s="20"/>
      <c r="B173" s="20"/>
      <c r="F173" s="26"/>
      <c r="G173" s="26"/>
      <c r="H173" s="75"/>
      <c r="I173" s="35"/>
      <c r="J173" s="35"/>
      <c r="K173" s="75"/>
      <c r="M173" s="51"/>
    </row>
    <row r="174">
      <c r="A174" s="20"/>
      <c r="B174" s="20"/>
      <c r="F174" s="26"/>
      <c r="G174" s="26"/>
      <c r="H174" s="75"/>
      <c r="I174" s="35"/>
      <c r="J174" s="35"/>
      <c r="K174" s="75"/>
      <c r="M174" s="51"/>
    </row>
    <row r="175">
      <c r="A175" s="20"/>
      <c r="B175" s="20"/>
      <c r="F175" s="26"/>
      <c r="G175" s="26"/>
      <c r="H175" s="75"/>
      <c r="I175" s="35"/>
      <c r="J175" s="35"/>
      <c r="K175" s="75"/>
      <c r="M175" s="51"/>
    </row>
    <row r="176">
      <c r="A176" s="20"/>
      <c r="B176" s="20"/>
      <c r="F176" s="26"/>
      <c r="G176" s="26"/>
      <c r="H176" s="75"/>
      <c r="I176" s="35"/>
      <c r="J176" s="35"/>
      <c r="K176" s="75"/>
      <c r="M176" s="51"/>
    </row>
    <row r="177">
      <c r="A177" s="20"/>
      <c r="B177" s="20"/>
      <c r="F177" s="26"/>
      <c r="G177" s="26"/>
      <c r="H177" s="75"/>
      <c r="I177" s="35"/>
      <c r="J177" s="35"/>
      <c r="K177" s="75"/>
      <c r="M177" s="51"/>
    </row>
    <row r="178">
      <c r="A178" s="20"/>
      <c r="B178" s="20"/>
      <c r="F178" s="26"/>
      <c r="G178" s="26"/>
      <c r="H178" s="75"/>
      <c r="I178" s="35"/>
      <c r="J178" s="35"/>
      <c r="K178" s="75"/>
      <c r="M178" s="51"/>
    </row>
    <row r="179">
      <c r="A179" s="20"/>
      <c r="B179" s="20"/>
      <c r="F179" s="26"/>
      <c r="G179" s="26"/>
      <c r="H179" s="75"/>
      <c r="I179" s="35"/>
      <c r="J179" s="35"/>
      <c r="K179" s="75"/>
      <c r="M179" s="51"/>
    </row>
    <row r="180">
      <c r="A180" s="20"/>
      <c r="B180" s="20"/>
      <c r="F180" s="26"/>
      <c r="G180" s="26"/>
      <c r="H180" s="75"/>
      <c r="I180" s="35"/>
      <c r="J180" s="35"/>
      <c r="K180" s="75"/>
      <c r="M180" s="51"/>
    </row>
    <row r="181">
      <c r="A181" s="20"/>
      <c r="B181" s="20"/>
      <c r="F181" s="26"/>
      <c r="G181" s="26"/>
      <c r="H181" s="75"/>
      <c r="I181" s="35"/>
      <c r="J181" s="35"/>
      <c r="K181" s="75"/>
      <c r="M181" s="51"/>
    </row>
    <row r="182">
      <c r="A182" s="20"/>
      <c r="B182" s="20"/>
      <c r="F182" s="26"/>
      <c r="G182" s="26"/>
      <c r="H182" s="75"/>
      <c r="I182" s="35"/>
      <c r="J182" s="35"/>
      <c r="K182" s="75"/>
      <c r="M182" s="51"/>
    </row>
    <row r="183">
      <c r="A183" s="20"/>
      <c r="B183" s="20"/>
      <c r="F183" s="26"/>
      <c r="G183" s="26"/>
      <c r="H183" s="75"/>
      <c r="I183" s="35"/>
      <c r="J183" s="35"/>
      <c r="K183" s="75"/>
      <c r="M183" s="51"/>
    </row>
    <row r="184">
      <c r="A184" s="20"/>
      <c r="B184" s="20"/>
      <c r="F184" s="26"/>
      <c r="G184" s="26"/>
      <c r="H184" s="75"/>
      <c r="I184" s="35"/>
      <c r="J184" s="35"/>
      <c r="K184" s="75"/>
      <c r="M184" s="51"/>
    </row>
    <row r="185">
      <c r="A185" s="20"/>
      <c r="B185" s="20"/>
      <c r="F185" s="26"/>
      <c r="G185" s="26"/>
      <c r="H185" s="75"/>
      <c r="I185" s="35"/>
      <c r="J185" s="35"/>
      <c r="K185" s="75"/>
      <c r="M185" s="51"/>
    </row>
    <row r="186">
      <c r="A186" s="20"/>
      <c r="B186" s="20"/>
      <c r="F186" s="26"/>
      <c r="G186" s="26"/>
      <c r="H186" s="75"/>
      <c r="I186" s="35"/>
      <c r="J186" s="35"/>
      <c r="K186" s="75"/>
      <c r="M186" s="51"/>
    </row>
    <row r="187">
      <c r="A187" s="20"/>
      <c r="B187" s="20"/>
      <c r="F187" s="26"/>
      <c r="G187" s="26"/>
      <c r="H187" s="75"/>
      <c r="I187" s="35"/>
      <c r="J187" s="35"/>
      <c r="K187" s="75"/>
      <c r="M187" s="51"/>
    </row>
    <row r="188">
      <c r="A188" s="20"/>
      <c r="B188" s="20"/>
      <c r="F188" s="26"/>
      <c r="G188" s="26"/>
      <c r="H188" s="75"/>
      <c r="I188" s="35"/>
      <c r="J188" s="35"/>
      <c r="K188" s="75"/>
      <c r="M188" s="51"/>
    </row>
    <row r="189">
      <c r="A189" s="20"/>
      <c r="B189" s="20"/>
      <c r="F189" s="26"/>
      <c r="G189" s="26"/>
      <c r="H189" s="75"/>
      <c r="I189" s="35"/>
      <c r="J189" s="35"/>
      <c r="K189" s="75"/>
      <c r="M189" s="51"/>
    </row>
    <row r="190">
      <c r="A190" s="20"/>
      <c r="B190" s="20"/>
      <c r="F190" s="26"/>
      <c r="G190" s="26"/>
      <c r="H190" s="75"/>
      <c r="I190" s="35"/>
      <c r="J190" s="35"/>
      <c r="K190" s="75"/>
      <c r="M190" s="51"/>
    </row>
    <row r="191">
      <c r="A191" s="20"/>
      <c r="B191" s="20"/>
      <c r="F191" s="26"/>
      <c r="G191" s="26"/>
      <c r="H191" s="75"/>
      <c r="I191" s="35"/>
      <c r="J191" s="35"/>
      <c r="K191" s="75"/>
      <c r="M191" s="51"/>
    </row>
    <row r="192">
      <c r="A192" s="20"/>
      <c r="B192" s="20"/>
      <c r="F192" s="26"/>
      <c r="G192" s="26"/>
      <c r="H192" s="75"/>
      <c r="I192" s="35"/>
      <c r="J192" s="35"/>
      <c r="K192" s="75"/>
      <c r="M192" s="51"/>
    </row>
    <row r="193">
      <c r="A193" s="20"/>
      <c r="B193" s="20"/>
      <c r="F193" s="26"/>
      <c r="G193" s="26"/>
      <c r="H193" s="75"/>
      <c r="I193" s="35"/>
      <c r="J193" s="35"/>
      <c r="K193" s="75"/>
      <c r="M193" s="51"/>
    </row>
    <row r="194">
      <c r="A194" s="20"/>
      <c r="B194" s="20"/>
      <c r="F194" s="26"/>
      <c r="G194" s="26"/>
      <c r="H194" s="75"/>
      <c r="I194" s="35"/>
      <c r="J194" s="35"/>
      <c r="K194" s="75"/>
      <c r="M194" s="51"/>
    </row>
    <row r="195">
      <c r="A195" s="20"/>
      <c r="B195" s="20"/>
      <c r="F195" s="26"/>
      <c r="G195" s="26"/>
      <c r="H195" s="75"/>
      <c r="I195" s="35"/>
      <c r="J195" s="35"/>
      <c r="K195" s="75"/>
      <c r="M195" s="51"/>
    </row>
    <row r="196">
      <c r="A196" s="20"/>
      <c r="B196" s="20"/>
      <c r="F196" s="26"/>
      <c r="G196" s="26"/>
      <c r="H196" s="75"/>
      <c r="I196" s="35"/>
      <c r="J196" s="35"/>
      <c r="K196" s="75"/>
      <c r="M196" s="51"/>
    </row>
    <row r="197">
      <c r="A197" s="20"/>
      <c r="B197" s="20"/>
      <c r="F197" s="26"/>
      <c r="G197" s="26"/>
      <c r="H197" s="75"/>
      <c r="I197" s="35"/>
      <c r="J197" s="35"/>
      <c r="K197" s="75"/>
      <c r="M197" s="51"/>
    </row>
    <row r="198">
      <c r="A198" s="20"/>
      <c r="B198" s="20"/>
      <c r="F198" s="26"/>
      <c r="G198" s="26"/>
      <c r="H198" s="75"/>
      <c r="I198" s="35"/>
      <c r="J198" s="35"/>
      <c r="K198" s="75"/>
      <c r="M198" s="51"/>
    </row>
    <row r="199">
      <c r="A199" s="20"/>
      <c r="B199" s="20"/>
      <c r="F199" s="26"/>
      <c r="G199" s="26"/>
      <c r="H199" s="75"/>
      <c r="I199" s="35"/>
      <c r="J199" s="35"/>
      <c r="K199" s="75"/>
      <c r="M199" s="51"/>
    </row>
    <row r="200">
      <c r="A200" s="20"/>
      <c r="B200" s="20"/>
      <c r="F200" s="26"/>
      <c r="G200" s="26"/>
      <c r="H200" s="75"/>
      <c r="I200" s="35"/>
      <c r="J200" s="35"/>
      <c r="K200" s="75"/>
      <c r="M200" s="51"/>
    </row>
    <row r="201">
      <c r="A201" s="20"/>
      <c r="B201" s="20"/>
      <c r="F201" s="26"/>
      <c r="G201" s="26"/>
      <c r="H201" s="75"/>
      <c r="I201" s="35"/>
      <c r="J201" s="35"/>
      <c r="K201" s="75"/>
      <c r="M201" s="51"/>
    </row>
    <row r="202">
      <c r="A202" s="20"/>
      <c r="B202" s="20"/>
      <c r="F202" s="26"/>
      <c r="G202" s="26"/>
      <c r="H202" s="75"/>
      <c r="I202" s="35"/>
      <c r="J202" s="35"/>
      <c r="K202" s="75"/>
      <c r="M202" s="51"/>
    </row>
    <row r="203">
      <c r="A203" s="20"/>
      <c r="B203" s="20"/>
      <c r="F203" s="26"/>
      <c r="G203" s="26"/>
      <c r="H203" s="75"/>
      <c r="I203" s="35"/>
      <c r="J203" s="35"/>
      <c r="K203" s="75"/>
      <c r="M203" s="51"/>
    </row>
    <row r="204">
      <c r="A204" s="20"/>
      <c r="B204" s="20"/>
      <c r="F204" s="26"/>
      <c r="G204" s="26"/>
      <c r="H204" s="75"/>
      <c r="I204" s="35"/>
      <c r="J204" s="35"/>
      <c r="K204" s="75"/>
      <c r="M204" s="51"/>
    </row>
    <row r="205">
      <c r="A205" s="20"/>
      <c r="B205" s="20"/>
      <c r="F205" s="26"/>
      <c r="G205" s="26"/>
      <c r="H205" s="75"/>
      <c r="I205" s="35"/>
      <c r="J205" s="35"/>
      <c r="K205" s="75"/>
      <c r="M205" s="51"/>
    </row>
    <row r="206">
      <c r="A206" s="20"/>
      <c r="B206" s="20"/>
      <c r="F206" s="26"/>
      <c r="G206" s="26"/>
      <c r="H206" s="75"/>
      <c r="I206" s="35"/>
      <c r="J206" s="35"/>
      <c r="K206" s="75"/>
      <c r="M206" s="51"/>
    </row>
    <row r="207">
      <c r="A207" s="20"/>
      <c r="B207" s="20"/>
      <c r="F207" s="26"/>
      <c r="G207" s="26"/>
      <c r="H207" s="75"/>
      <c r="I207" s="35"/>
      <c r="J207" s="35"/>
      <c r="K207" s="75"/>
      <c r="M207" s="51"/>
    </row>
    <row r="208">
      <c r="A208" s="20"/>
      <c r="B208" s="20"/>
      <c r="F208" s="26"/>
      <c r="G208" s="26"/>
      <c r="H208" s="75"/>
      <c r="I208" s="35"/>
      <c r="J208" s="35"/>
      <c r="K208" s="75"/>
      <c r="M208" s="51"/>
    </row>
    <row r="209">
      <c r="A209" s="20"/>
      <c r="B209" s="20"/>
      <c r="F209" s="26"/>
      <c r="G209" s="26"/>
      <c r="H209" s="75"/>
      <c r="I209" s="35"/>
      <c r="J209" s="35"/>
      <c r="K209" s="75"/>
      <c r="M209" s="51"/>
    </row>
    <row r="210">
      <c r="A210" s="20"/>
      <c r="B210" s="20"/>
      <c r="F210" s="26"/>
      <c r="G210" s="26"/>
      <c r="H210" s="75"/>
      <c r="I210" s="35"/>
      <c r="J210" s="35"/>
      <c r="K210" s="75"/>
      <c r="M210" s="51"/>
    </row>
    <row r="211">
      <c r="A211" s="20"/>
      <c r="B211" s="20"/>
      <c r="F211" s="26"/>
      <c r="G211" s="26"/>
      <c r="H211" s="75"/>
      <c r="I211" s="35"/>
      <c r="J211" s="35"/>
      <c r="K211" s="75"/>
      <c r="M211" s="51"/>
    </row>
    <row r="212">
      <c r="A212" s="20"/>
      <c r="B212" s="20"/>
      <c r="F212" s="26"/>
      <c r="G212" s="26"/>
      <c r="H212" s="75"/>
      <c r="I212" s="35"/>
      <c r="J212" s="35"/>
      <c r="K212" s="75"/>
      <c r="M212" s="51"/>
    </row>
    <row r="213">
      <c r="A213" s="20"/>
      <c r="B213" s="20"/>
      <c r="F213" s="26"/>
      <c r="G213" s="26"/>
      <c r="H213" s="75"/>
      <c r="I213" s="35"/>
      <c r="J213" s="35"/>
      <c r="K213" s="75"/>
      <c r="M213" s="51"/>
    </row>
    <row r="214">
      <c r="A214" s="20"/>
      <c r="B214" s="20"/>
      <c r="F214" s="26"/>
      <c r="G214" s="26"/>
      <c r="H214" s="75"/>
      <c r="I214" s="35"/>
      <c r="J214" s="35"/>
      <c r="K214" s="75"/>
      <c r="M214" s="51"/>
    </row>
    <row r="215">
      <c r="A215" s="20"/>
      <c r="B215" s="20"/>
      <c r="F215" s="26"/>
      <c r="G215" s="26"/>
      <c r="H215" s="75"/>
      <c r="I215" s="35"/>
      <c r="J215" s="35"/>
      <c r="K215" s="75"/>
      <c r="M215" s="51"/>
    </row>
    <row r="216">
      <c r="A216" s="20"/>
      <c r="B216" s="20"/>
      <c r="F216" s="26"/>
      <c r="G216" s="26"/>
      <c r="H216" s="75"/>
      <c r="I216" s="35"/>
      <c r="J216" s="35"/>
      <c r="K216" s="75"/>
      <c r="M216" s="51"/>
    </row>
    <row r="217">
      <c r="A217" s="20"/>
      <c r="B217" s="20"/>
      <c r="F217" s="26"/>
      <c r="G217" s="26"/>
      <c r="H217" s="75"/>
      <c r="I217" s="35"/>
      <c r="J217" s="35"/>
      <c r="K217" s="75"/>
      <c r="M217" s="51"/>
    </row>
    <row r="218">
      <c r="A218" s="20"/>
      <c r="B218" s="20"/>
      <c r="F218" s="26"/>
      <c r="G218" s="26"/>
      <c r="H218" s="75"/>
      <c r="I218" s="35"/>
      <c r="J218" s="35"/>
      <c r="K218" s="75"/>
      <c r="M218" s="51"/>
    </row>
    <row r="219">
      <c r="A219" s="20"/>
      <c r="B219" s="20"/>
      <c r="F219" s="26"/>
      <c r="G219" s="26"/>
      <c r="H219" s="75"/>
      <c r="I219" s="35"/>
      <c r="J219" s="35"/>
      <c r="K219" s="75"/>
      <c r="M219" s="51"/>
    </row>
    <row r="220">
      <c r="A220" s="20"/>
      <c r="B220" s="20"/>
      <c r="F220" s="26"/>
      <c r="G220" s="26"/>
      <c r="H220" s="75"/>
      <c r="I220" s="35"/>
      <c r="J220" s="35"/>
      <c r="K220" s="75"/>
      <c r="M220" s="51"/>
    </row>
    <row r="221">
      <c r="A221" s="20"/>
      <c r="B221" s="20"/>
      <c r="F221" s="26"/>
      <c r="G221" s="26"/>
      <c r="H221" s="75"/>
      <c r="I221" s="35"/>
      <c r="J221" s="35"/>
      <c r="K221" s="75"/>
      <c r="M221" s="51"/>
    </row>
    <row r="222">
      <c r="A222" s="20"/>
      <c r="B222" s="20"/>
      <c r="F222" s="26"/>
      <c r="G222" s="26"/>
      <c r="H222" s="75"/>
      <c r="I222" s="35"/>
      <c r="J222" s="35"/>
      <c r="K222" s="75"/>
      <c r="M222" s="51"/>
    </row>
    <row r="223">
      <c r="A223" s="20"/>
      <c r="B223" s="20"/>
      <c r="F223" s="26"/>
      <c r="G223" s="26"/>
      <c r="H223" s="75"/>
      <c r="I223" s="35"/>
      <c r="J223" s="35"/>
      <c r="K223" s="75"/>
      <c r="M223" s="51"/>
    </row>
    <row r="224">
      <c r="A224" s="20"/>
      <c r="B224" s="20"/>
      <c r="F224" s="26"/>
      <c r="G224" s="26"/>
      <c r="H224" s="75"/>
      <c r="I224" s="35"/>
      <c r="J224" s="35"/>
      <c r="K224" s="75"/>
      <c r="M224" s="51"/>
    </row>
    <row r="225">
      <c r="A225" s="20"/>
      <c r="B225" s="20"/>
      <c r="F225" s="26"/>
      <c r="G225" s="26"/>
      <c r="H225" s="75"/>
      <c r="I225" s="35"/>
      <c r="J225" s="35"/>
      <c r="K225" s="75"/>
      <c r="M225" s="51"/>
    </row>
    <row r="226">
      <c r="A226" s="20"/>
      <c r="B226" s="20"/>
      <c r="F226" s="26"/>
      <c r="G226" s="26"/>
      <c r="H226" s="75"/>
      <c r="I226" s="35"/>
      <c r="J226" s="35"/>
      <c r="K226" s="75"/>
      <c r="M226" s="51"/>
    </row>
    <row r="227">
      <c r="A227" s="20"/>
      <c r="B227" s="20"/>
      <c r="F227" s="26"/>
      <c r="G227" s="26"/>
      <c r="H227" s="75"/>
      <c r="I227" s="35"/>
      <c r="J227" s="35"/>
      <c r="K227" s="75"/>
      <c r="M227" s="51"/>
    </row>
    <row r="228">
      <c r="A228" s="20"/>
      <c r="B228" s="20"/>
      <c r="F228" s="26"/>
      <c r="G228" s="26"/>
      <c r="H228" s="75"/>
      <c r="I228" s="35"/>
      <c r="J228" s="35"/>
      <c r="K228" s="75"/>
      <c r="M228" s="51"/>
    </row>
    <row r="229">
      <c r="A229" s="20"/>
      <c r="B229" s="20"/>
      <c r="F229" s="26"/>
      <c r="G229" s="26"/>
      <c r="H229" s="75"/>
      <c r="I229" s="35"/>
      <c r="J229" s="35"/>
      <c r="K229" s="75"/>
      <c r="M229" s="51"/>
    </row>
    <row r="230">
      <c r="A230" s="20"/>
      <c r="B230" s="20"/>
      <c r="F230" s="26"/>
      <c r="G230" s="26"/>
      <c r="H230" s="75"/>
      <c r="I230" s="35"/>
      <c r="J230" s="35"/>
      <c r="K230" s="75"/>
      <c r="M230" s="51"/>
    </row>
    <row r="231">
      <c r="A231" s="20"/>
      <c r="B231" s="20"/>
      <c r="F231" s="26"/>
      <c r="G231" s="26"/>
      <c r="H231" s="75"/>
      <c r="I231" s="35"/>
      <c r="J231" s="35"/>
      <c r="K231" s="75"/>
      <c r="M231" s="51"/>
    </row>
    <row r="232">
      <c r="A232" s="20"/>
      <c r="B232" s="20"/>
      <c r="F232" s="26"/>
      <c r="G232" s="26"/>
      <c r="H232" s="75"/>
      <c r="I232" s="35"/>
      <c r="J232" s="35"/>
      <c r="K232" s="75"/>
      <c r="M232" s="51"/>
    </row>
    <row r="233">
      <c r="A233" s="20"/>
      <c r="B233" s="20"/>
      <c r="F233" s="26"/>
      <c r="G233" s="26"/>
      <c r="H233" s="75"/>
      <c r="I233" s="35"/>
      <c r="J233" s="35"/>
      <c r="K233" s="75"/>
      <c r="M233" s="51"/>
    </row>
    <row r="234">
      <c r="A234" s="20"/>
      <c r="B234" s="20"/>
      <c r="F234" s="26"/>
      <c r="G234" s="26"/>
      <c r="H234" s="75"/>
      <c r="I234" s="35"/>
      <c r="J234" s="35"/>
      <c r="K234" s="75"/>
      <c r="M234" s="51"/>
    </row>
    <row r="235">
      <c r="A235" s="20"/>
      <c r="B235" s="20"/>
      <c r="F235" s="26"/>
      <c r="G235" s="26"/>
      <c r="H235" s="75"/>
      <c r="I235" s="35"/>
      <c r="J235" s="35"/>
      <c r="K235" s="75"/>
      <c r="M235" s="51"/>
    </row>
    <row r="236">
      <c r="A236" s="20"/>
      <c r="B236" s="20"/>
      <c r="F236" s="26"/>
      <c r="G236" s="26"/>
      <c r="H236" s="75"/>
      <c r="I236" s="35"/>
      <c r="J236" s="35"/>
      <c r="K236" s="75"/>
      <c r="M236" s="51"/>
    </row>
    <row r="237">
      <c r="A237" s="20"/>
      <c r="B237" s="20"/>
      <c r="F237" s="26"/>
      <c r="G237" s="26"/>
      <c r="H237" s="75"/>
      <c r="I237" s="35"/>
      <c r="J237" s="35"/>
      <c r="K237" s="75"/>
      <c r="M237" s="51"/>
    </row>
    <row r="238">
      <c r="A238" s="20"/>
      <c r="B238" s="20"/>
      <c r="F238" s="26"/>
      <c r="G238" s="26"/>
      <c r="H238" s="75"/>
      <c r="I238" s="35"/>
      <c r="J238" s="35"/>
      <c r="K238" s="75"/>
      <c r="M238" s="51"/>
    </row>
    <row r="239">
      <c r="A239" s="20"/>
      <c r="B239" s="20"/>
      <c r="F239" s="26"/>
      <c r="G239" s="26"/>
      <c r="H239" s="75"/>
      <c r="I239" s="35"/>
      <c r="J239" s="35"/>
      <c r="K239" s="75"/>
      <c r="M239" s="51"/>
    </row>
    <row r="240">
      <c r="A240" s="20"/>
      <c r="B240" s="20"/>
      <c r="F240" s="26"/>
      <c r="G240" s="26"/>
      <c r="H240" s="75"/>
      <c r="I240" s="35"/>
      <c r="J240" s="35"/>
      <c r="K240" s="75"/>
      <c r="M240" s="51"/>
    </row>
    <row r="241">
      <c r="A241" s="20"/>
      <c r="B241" s="20"/>
      <c r="F241" s="26"/>
      <c r="G241" s="26"/>
      <c r="H241" s="75"/>
      <c r="I241" s="35"/>
      <c r="J241" s="35"/>
      <c r="K241" s="75"/>
      <c r="M241" s="51"/>
    </row>
    <row r="242">
      <c r="A242" s="20"/>
      <c r="B242" s="20"/>
      <c r="F242" s="26"/>
      <c r="G242" s="26"/>
      <c r="H242" s="75"/>
      <c r="I242" s="35"/>
      <c r="J242" s="35"/>
      <c r="K242" s="75"/>
      <c r="M242" s="51"/>
    </row>
    <row r="243">
      <c r="A243" s="20"/>
      <c r="B243" s="20"/>
      <c r="F243" s="26"/>
      <c r="G243" s="26"/>
      <c r="H243" s="75"/>
      <c r="I243" s="35"/>
      <c r="J243" s="35"/>
      <c r="K243" s="75"/>
      <c r="M243" s="51"/>
    </row>
    <row r="244">
      <c r="A244" s="20"/>
      <c r="B244" s="20"/>
      <c r="F244" s="26"/>
      <c r="G244" s="26"/>
      <c r="H244" s="75"/>
      <c r="I244" s="35"/>
      <c r="J244" s="35"/>
      <c r="K244" s="75"/>
      <c r="M244" s="51"/>
    </row>
    <row r="245">
      <c r="A245" s="20"/>
      <c r="B245" s="20"/>
      <c r="F245" s="26"/>
      <c r="G245" s="26"/>
      <c r="H245" s="75"/>
      <c r="I245" s="35"/>
      <c r="J245" s="35"/>
      <c r="K245" s="75"/>
      <c r="M245" s="51"/>
    </row>
    <row r="246">
      <c r="A246" s="20"/>
      <c r="B246" s="20"/>
      <c r="F246" s="26"/>
      <c r="G246" s="26"/>
      <c r="H246" s="75"/>
      <c r="I246" s="35"/>
      <c r="J246" s="35"/>
      <c r="K246" s="75"/>
      <c r="M246" s="51"/>
    </row>
    <row r="247">
      <c r="A247" s="20"/>
      <c r="B247" s="20"/>
      <c r="F247" s="26"/>
      <c r="G247" s="26"/>
      <c r="H247" s="75"/>
      <c r="I247" s="35"/>
      <c r="J247" s="35"/>
      <c r="K247" s="75"/>
      <c r="M247" s="51"/>
    </row>
    <row r="248">
      <c r="A248" s="20"/>
      <c r="B248" s="20"/>
      <c r="F248" s="26"/>
      <c r="G248" s="26"/>
      <c r="H248" s="75"/>
      <c r="I248" s="35"/>
      <c r="J248" s="35"/>
      <c r="K248" s="75"/>
      <c r="M248" s="51"/>
    </row>
    <row r="249">
      <c r="A249" s="20"/>
      <c r="B249" s="20"/>
      <c r="F249" s="26"/>
      <c r="G249" s="26"/>
      <c r="H249" s="75"/>
      <c r="I249" s="35"/>
      <c r="J249" s="35"/>
      <c r="K249" s="75"/>
      <c r="M249" s="51"/>
    </row>
    <row r="250">
      <c r="A250" s="20"/>
      <c r="B250" s="20"/>
      <c r="F250" s="26"/>
      <c r="G250" s="26"/>
      <c r="H250" s="75"/>
      <c r="I250" s="35"/>
      <c r="J250" s="35"/>
      <c r="K250" s="75"/>
      <c r="M250" s="51"/>
    </row>
    <row r="251">
      <c r="A251" s="20"/>
      <c r="B251" s="20"/>
      <c r="F251" s="26"/>
      <c r="G251" s="26"/>
      <c r="H251" s="75"/>
      <c r="I251" s="35"/>
      <c r="J251" s="35"/>
      <c r="K251" s="75"/>
      <c r="M251" s="51"/>
    </row>
    <row r="252">
      <c r="A252" s="20"/>
      <c r="B252" s="20"/>
      <c r="F252" s="26"/>
      <c r="G252" s="26"/>
      <c r="H252" s="75"/>
      <c r="I252" s="35"/>
      <c r="J252" s="35"/>
      <c r="K252" s="75"/>
      <c r="M252" s="51"/>
    </row>
    <row r="253">
      <c r="A253" s="20"/>
      <c r="B253" s="20"/>
      <c r="F253" s="26"/>
      <c r="G253" s="26"/>
      <c r="H253" s="75"/>
      <c r="I253" s="35"/>
      <c r="J253" s="35"/>
      <c r="K253" s="75"/>
      <c r="M253" s="51"/>
    </row>
    <row r="254">
      <c r="A254" s="20"/>
      <c r="B254" s="20"/>
      <c r="F254" s="26"/>
      <c r="G254" s="26"/>
      <c r="H254" s="75"/>
      <c r="I254" s="35"/>
      <c r="J254" s="35"/>
      <c r="K254" s="75"/>
      <c r="M254" s="51"/>
    </row>
    <row r="255">
      <c r="A255" s="20"/>
      <c r="B255" s="20"/>
      <c r="F255" s="26"/>
      <c r="G255" s="26"/>
      <c r="H255" s="75"/>
      <c r="I255" s="35"/>
      <c r="J255" s="35"/>
      <c r="K255" s="75"/>
      <c r="M255" s="51"/>
    </row>
    <row r="256">
      <c r="A256" s="20"/>
      <c r="B256" s="20"/>
      <c r="F256" s="26"/>
      <c r="G256" s="26"/>
      <c r="H256" s="75"/>
      <c r="I256" s="35"/>
      <c r="J256" s="35"/>
      <c r="K256" s="75"/>
      <c r="M256" s="51"/>
    </row>
    <row r="257">
      <c r="A257" s="20"/>
      <c r="B257" s="20"/>
      <c r="F257" s="26"/>
      <c r="G257" s="26"/>
      <c r="H257" s="75"/>
      <c r="I257" s="35"/>
      <c r="J257" s="35"/>
      <c r="K257" s="75"/>
      <c r="M257" s="51"/>
    </row>
    <row r="258">
      <c r="A258" s="20"/>
      <c r="B258" s="20"/>
      <c r="F258" s="26"/>
      <c r="G258" s="26"/>
      <c r="H258" s="75"/>
      <c r="I258" s="35"/>
      <c r="J258" s="35"/>
      <c r="K258" s="75"/>
      <c r="M258" s="51"/>
    </row>
    <row r="259">
      <c r="A259" s="20"/>
      <c r="B259" s="20"/>
      <c r="F259" s="26"/>
      <c r="G259" s="26"/>
      <c r="H259" s="75"/>
      <c r="I259" s="35"/>
      <c r="J259" s="35"/>
      <c r="K259" s="75"/>
      <c r="M259" s="51"/>
    </row>
    <row r="260">
      <c r="A260" s="20"/>
      <c r="B260" s="20"/>
      <c r="F260" s="26"/>
      <c r="G260" s="26"/>
      <c r="H260" s="75"/>
      <c r="I260" s="35"/>
      <c r="J260" s="35"/>
      <c r="K260" s="75"/>
      <c r="M260" s="51"/>
    </row>
    <row r="261">
      <c r="A261" s="20"/>
      <c r="B261" s="20"/>
      <c r="F261" s="26"/>
      <c r="G261" s="26"/>
      <c r="H261" s="75"/>
      <c r="I261" s="35"/>
      <c r="J261" s="35"/>
      <c r="K261" s="75"/>
      <c r="M261" s="51"/>
    </row>
    <row r="262">
      <c r="A262" s="20"/>
      <c r="B262" s="20"/>
      <c r="F262" s="26"/>
      <c r="G262" s="26"/>
      <c r="H262" s="75"/>
      <c r="I262" s="35"/>
      <c r="J262" s="35"/>
      <c r="K262" s="75"/>
      <c r="M262" s="51"/>
    </row>
    <row r="263">
      <c r="A263" s="20"/>
      <c r="B263" s="20"/>
      <c r="F263" s="26"/>
      <c r="G263" s="26"/>
      <c r="H263" s="75"/>
      <c r="I263" s="35"/>
      <c r="J263" s="35"/>
      <c r="K263" s="75"/>
      <c r="M263" s="51"/>
    </row>
    <row r="264">
      <c r="A264" s="20"/>
      <c r="B264" s="20"/>
      <c r="F264" s="26"/>
      <c r="G264" s="26"/>
      <c r="H264" s="75"/>
      <c r="I264" s="35"/>
      <c r="J264" s="35"/>
      <c r="K264" s="75"/>
      <c r="M264" s="51"/>
    </row>
    <row r="265">
      <c r="A265" s="20"/>
      <c r="B265" s="20"/>
      <c r="F265" s="26"/>
      <c r="G265" s="26"/>
      <c r="H265" s="75"/>
      <c r="I265" s="35"/>
      <c r="J265" s="35"/>
      <c r="K265" s="75"/>
      <c r="M265" s="51"/>
    </row>
    <row r="266">
      <c r="A266" s="20"/>
      <c r="B266" s="20"/>
      <c r="F266" s="26"/>
      <c r="G266" s="26"/>
      <c r="H266" s="75"/>
      <c r="I266" s="35"/>
      <c r="J266" s="35"/>
      <c r="K266" s="75"/>
      <c r="M266" s="51"/>
    </row>
    <row r="267">
      <c r="A267" s="20"/>
      <c r="B267" s="20"/>
      <c r="F267" s="26"/>
      <c r="G267" s="26"/>
      <c r="H267" s="75"/>
      <c r="I267" s="35"/>
      <c r="J267" s="35"/>
      <c r="K267" s="75"/>
      <c r="M267" s="51"/>
    </row>
    <row r="268">
      <c r="A268" s="20"/>
      <c r="B268" s="20"/>
      <c r="F268" s="26"/>
      <c r="G268" s="26"/>
      <c r="H268" s="75"/>
      <c r="I268" s="35"/>
      <c r="J268" s="35"/>
      <c r="K268" s="75"/>
      <c r="M268" s="51"/>
    </row>
    <row r="269">
      <c r="A269" s="20"/>
      <c r="B269" s="20"/>
      <c r="F269" s="26"/>
      <c r="G269" s="26"/>
      <c r="H269" s="75"/>
      <c r="I269" s="35"/>
      <c r="J269" s="35"/>
      <c r="K269" s="75"/>
      <c r="M269" s="51"/>
    </row>
    <row r="270">
      <c r="A270" s="20"/>
      <c r="B270" s="20"/>
      <c r="F270" s="26"/>
      <c r="G270" s="26"/>
      <c r="H270" s="75"/>
      <c r="I270" s="35"/>
      <c r="J270" s="35"/>
      <c r="K270" s="75"/>
      <c r="M270" s="51"/>
    </row>
    <row r="271">
      <c r="A271" s="20"/>
      <c r="B271" s="20"/>
      <c r="F271" s="26"/>
      <c r="G271" s="26"/>
      <c r="H271" s="75"/>
      <c r="I271" s="35"/>
      <c r="J271" s="35"/>
      <c r="K271" s="75"/>
      <c r="M271" s="51"/>
    </row>
    <row r="272">
      <c r="A272" s="20"/>
      <c r="B272" s="20"/>
      <c r="F272" s="26"/>
      <c r="G272" s="26"/>
      <c r="H272" s="75"/>
      <c r="I272" s="35"/>
      <c r="J272" s="35"/>
      <c r="K272" s="75"/>
      <c r="M272" s="51"/>
    </row>
    <row r="273">
      <c r="A273" s="20"/>
      <c r="B273" s="20"/>
      <c r="F273" s="26"/>
      <c r="G273" s="26"/>
      <c r="H273" s="75"/>
      <c r="I273" s="35"/>
      <c r="J273" s="35"/>
      <c r="K273" s="75"/>
      <c r="M273" s="51"/>
    </row>
    <row r="274">
      <c r="A274" s="20"/>
      <c r="B274" s="20"/>
      <c r="F274" s="26"/>
      <c r="G274" s="26"/>
      <c r="H274" s="75"/>
      <c r="I274" s="35"/>
      <c r="J274" s="35"/>
      <c r="K274" s="75"/>
      <c r="M274" s="51"/>
    </row>
    <row r="275">
      <c r="A275" s="20"/>
      <c r="B275" s="20"/>
      <c r="F275" s="26"/>
      <c r="G275" s="26"/>
      <c r="H275" s="75"/>
      <c r="I275" s="35"/>
      <c r="J275" s="35"/>
      <c r="K275" s="75"/>
      <c r="M275" s="51"/>
    </row>
    <row r="276">
      <c r="A276" s="20"/>
      <c r="B276" s="20"/>
      <c r="F276" s="26"/>
      <c r="G276" s="26"/>
      <c r="H276" s="75"/>
      <c r="I276" s="35"/>
      <c r="J276" s="35"/>
      <c r="K276" s="75"/>
      <c r="M276" s="51"/>
    </row>
    <row r="277">
      <c r="A277" s="20"/>
      <c r="B277" s="20"/>
      <c r="F277" s="26"/>
      <c r="G277" s="26"/>
      <c r="H277" s="75"/>
      <c r="I277" s="35"/>
      <c r="J277" s="35"/>
      <c r="K277" s="75"/>
      <c r="M277" s="51"/>
    </row>
    <row r="278">
      <c r="A278" s="20"/>
      <c r="B278" s="20"/>
      <c r="F278" s="26"/>
      <c r="G278" s="26"/>
      <c r="H278" s="75"/>
      <c r="I278" s="35"/>
      <c r="J278" s="35"/>
      <c r="K278" s="75"/>
      <c r="M278" s="51"/>
    </row>
    <row r="279">
      <c r="A279" s="20"/>
      <c r="B279" s="20"/>
      <c r="F279" s="26"/>
      <c r="G279" s="26"/>
      <c r="H279" s="75"/>
      <c r="I279" s="35"/>
      <c r="J279" s="35"/>
      <c r="K279" s="75"/>
      <c r="M279" s="63"/>
    </row>
    <row r="280">
      <c r="A280" s="20"/>
      <c r="B280" s="20"/>
      <c r="F280" s="26"/>
      <c r="G280" s="26"/>
      <c r="H280" s="75"/>
      <c r="I280" s="35"/>
      <c r="J280" s="35"/>
      <c r="K280" s="75"/>
      <c r="M280" s="63"/>
    </row>
    <row r="281">
      <c r="A281" s="20"/>
      <c r="B281" s="20"/>
      <c r="F281" s="26"/>
      <c r="G281" s="26"/>
      <c r="H281" s="75"/>
      <c r="I281" s="35"/>
      <c r="J281" s="35"/>
      <c r="K281" s="75"/>
      <c r="M281" s="63"/>
    </row>
    <row r="282">
      <c r="A282" s="20"/>
      <c r="B282" s="20"/>
      <c r="F282" s="26"/>
      <c r="G282" s="26"/>
      <c r="H282" s="75"/>
      <c r="I282" s="35"/>
      <c r="J282" s="35"/>
      <c r="K282" s="75"/>
      <c r="M282" s="63"/>
    </row>
    <row r="283">
      <c r="A283" s="20"/>
      <c r="B283" s="20"/>
      <c r="F283" s="26"/>
      <c r="G283" s="26"/>
      <c r="H283" s="75"/>
      <c r="I283" s="35"/>
      <c r="J283" s="35"/>
      <c r="K283" s="75"/>
      <c r="M283" s="63"/>
    </row>
    <row r="284">
      <c r="A284" s="20"/>
      <c r="B284" s="20"/>
      <c r="F284" s="26"/>
      <c r="G284" s="26"/>
      <c r="H284" s="75"/>
      <c r="I284" s="35"/>
      <c r="J284" s="35"/>
      <c r="K284" s="75"/>
      <c r="M284" s="63"/>
    </row>
    <row r="285">
      <c r="A285" s="20"/>
      <c r="B285" s="20"/>
      <c r="F285" s="26"/>
      <c r="G285" s="26"/>
      <c r="H285" s="75"/>
      <c r="I285" s="35"/>
      <c r="J285" s="35"/>
      <c r="K285" s="75"/>
      <c r="M285" s="63"/>
    </row>
    <row r="286">
      <c r="A286" s="20"/>
      <c r="B286" s="20"/>
      <c r="F286" s="26"/>
      <c r="G286" s="26"/>
      <c r="H286" s="75"/>
      <c r="I286" s="35"/>
      <c r="J286" s="35"/>
      <c r="K286" s="75"/>
      <c r="M286" s="63"/>
    </row>
    <row r="287">
      <c r="A287" s="20"/>
      <c r="B287" s="20"/>
      <c r="F287" s="26"/>
      <c r="G287" s="26"/>
      <c r="H287" s="75"/>
      <c r="I287" s="35"/>
      <c r="J287" s="35"/>
      <c r="K287" s="75"/>
      <c r="M287" s="63"/>
    </row>
    <row r="288">
      <c r="A288" s="20"/>
      <c r="B288" s="20"/>
      <c r="F288" s="26"/>
      <c r="G288" s="26"/>
      <c r="H288" s="75"/>
      <c r="I288" s="35"/>
      <c r="J288" s="35"/>
      <c r="K288" s="75"/>
      <c r="M288" s="63"/>
    </row>
    <row r="289">
      <c r="A289" s="20"/>
      <c r="B289" s="20"/>
      <c r="F289" s="26"/>
      <c r="G289" s="26"/>
      <c r="H289" s="75"/>
      <c r="I289" s="35"/>
      <c r="J289" s="35"/>
      <c r="K289" s="75"/>
      <c r="M289" s="63"/>
    </row>
    <row r="290">
      <c r="A290" s="20"/>
      <c r="B290" s="20"/>
      <c r="F290" s="26"/>
      <c r="G290" s="26"/>
      <c r="H290" s="75"/>
      <c r="I290" s="35"/>
      <c r="J290" s="35"/>
      <c r="K290" s="75"/>
      <c r="M290" s="63"/>
    </row>
    <row r="291">
      <c r="A291" s="20"/>
      <c r="B291" s="20"/>
      <c r="F291" s="26"/>
      <c r="G291" s="26"/>
      <c r="H291" s="75"/>
      <c r="I291" s="35"/>
      <c r="J291" s="35"/>
      <c r="K291" s="75"/>
      <c r="M291" s="63"/>
    </row>
    <row r="292">
      <c r="A292" s="20"/>
      <c r="B292" s="20"/>
      <c r="F292" s="26"/>
      <c r="G292" s="26"/>
      <c r="H292" s="75"/>
      <c r="I292" s="35"/>
      <c r="J292" s="35"/>
      <c r="K292" s="75"/>
      <c r="M292" s="63"/>
    </row>
    <row r="293">
      <c r="A293" s="20"/>
      <c r="B293" s="20"/>
      <c r="F293" s="26"/>
      <c r="G293" s="26"/>
      <c r="H293" s="75"/>
      <c r="I293" s="35"/>
      <c r="J293" s="35"/>
      <c r="K293" s="75"/>
      <c r="M293" s="63"/>
    </row>
    <row r="294">
      <c r="A294" s="20"/>
      <c r="B294" s="20"/>
      <c r="F294" s="26"/>
      <c r="G294" s="26"/>
      <c r="H294" s="75"/>
      <c r="I294" s="35"/>
      <c r="J294" s="35"/>
      <c r="K294" s="75"/>
      <c r="M294" s="63"/>
    </row>
    <row r="295">
      <c r="A295" s="20"/>
      <c r="B295" s="20"/>
      <c r="F295" s="26"/>
      <c r="G295" s="26"/>
      <c r="H295" s="75"/>
      <c r="I295" s="35"/>
      <c r="J295" s="35"/>
      <c r="K295" s="75"/>
      <c r="M295" s="63"/>
    </row>
    <row r="296">
      <c r="A296" s="20"/>
      <c r="B296" s="20"/>
      <c r="F296" s="26"/>
      <c r="G296" s="26"/>
      <c r="H296" s="75"/>
      <c r="I296" s="35"/>
      <c r="J296" s="35"/>
      <c r="K296" s="75"/>
      <c r="M296" s="63"/>
    </row>
    <row r="297">
      <c r="A297" s="20"/>
      <c r="B297" s="20"/>
      <c r="F297" s="26"/>
      <c r="G297" s="26"/>
      <c r="H297" s="75"/>
      <c r="I297" s="35"/>
      <c r="J297" s="35"/>
      <c r="K297" s="75"/>
      <c r="M297" s="63"/>
    </row>
    <row r="298">
      <c r="A298" s="20"/>
      <c r="B298" s="20"/>
      <c r="F298" s="26"/>
      <c r="G298" s="26"/>
      <c r="H298" s="75"/>
      <c r="I298" s="35"/>
      <c r="J298" s="35"/>
      <c r="K298" s="75"/>
      <c r="M298" s="63"/>
    </row>
    <row r="299">
      <c r="A299" s="20"/>
      <c r="B299" s="20"/>
      <c r="F299" s="26"/>
      <c r="G299" s="26"/>
      <c r="H299" s="75"/>
      <c r="I299" s="35"/>
      <c r="J299" s="35"/>
      <c r="K299" s="75"/>
      <c r="M299" s="63"/>
    </row>
    <row r="300">
      <c r="A300" s="20"/>
      <c r="B300" s="20"/>
      <c r="F300" s="26"/>
      <c r="G300" s="26"/>
      <c r="H300" s="75"/>
      <c r="I300" s="35"/>
      <c r="J300" s="35"/>
      <c r="K300" s="75"/>
      <c r="M300" s="63"/>
    </row>
    <row r="301">
      <c r="A301" s="20"/>
      <c r="B301" s="20"/>
      <c r="F301" s="26"/>
      <c r="G301" s="26"/>
      <c r="H301" s="75"/>
      <c r="I301" s="35"/>
      <c r="J301" s="35"/>
      <c r="K301" s="75"/>
      <c r="M301" s="63"/>
    </row>
    <row r="302">
      <c r="A302" s="20"/>
      <c r="B302" s="20"/>
      <c r="F302" s="26"/>
      <c r="G302" s="26"/>
      <c r="H302" s="75"/>
      <c r="I302" s="35"/>
      <c r="J302" s="35"/>
      <c r="K302" s="75"/>
      <c r="M302" s="63"/>
    </row>
    <row r="303">
      <c r="A303" s="20"/>
      <c r="B303" s="20"/>
      <c r="F303" s="26"/>
      <c r="G303" s="26"/>
      <c r="H303" s="75"/>
      <c r="I303" s="35"/>
      <c r="J303" s="35"/>
      <c r="K303" s="75"/>
      <c r="M303" s="63"/>
    </row>
    <row r="304">
      <c r="A304" s="20"/>
      <c r="B304" s="20"/>
      <c r="F304" s="26"/>
      <c r="G304" s="26"/>
      <c r="H304" s="75"/>
      <c r="I304" s="35"/>
      <c r="J304" s="35"/>
      <c r="K304" s="75"/>
      <c r="M304" s="63"/>
    </row>
    <row r="305">
      <c r="A305" s="20"/>
      <c r="B305" s="20"/>
      <c r="F305" s="26"/>
      <c r="G305" s="26"/>
      <c r="H305" s="75"/>
      <c r="I305" s="35"/>
      <c r="J305" s="35"/>
      <c r="K305" s="75"/>
      <c r="M305" s="63"/>
    </row>
    <row r="306">
      <c r="A306" s="20"/>
      <c r="B306" s="20"/>
      <c r="F306" s="26"/>
      <c r="G306" s="26"/>
      <c r="H306" s="75"/>
      <c r="I306" s="35"/>
      <c r="J306" s="35"/>
      <c r="K306" s="75"/>
      <c r="M306" s="63"/>
    </row>
    <row r="307">
      <c r="A307" s="20"/>
      <c r="B307" s="20"/>
      <c r="F307" s="26"/>
      <c r="G307" s="26"/>
      <c r="H307" s="75"/>
      <c r="I307" s="35"/>
      <c r="J307" s="35"/>
      <c r="K307" s="75"/>
      <c r="M307" s="63"/>
    </row>
    <row r="308">
      <c r="A308" s="20"/>
      <c r="B308" s="20"/>
      <c r="F308" s="26"/>
      <c r="G308" s="26"/>
      <c r="H308" s="75"/>
      <c r="I308" s="35"/>
      <c r="J308" s="35"/>
      <c r="K308" s="75"/>
      <c r="M308" s="63"/>
    </row>
    <row r="309">
      <c r="A309" s="20"/>
      <c r="B309" s="20"/>
      <c r="F309" s="26"/>
      <c r="G309" s="26"/>
      <c r="H309" s="75"/>
      <c r="I309" s="35"/>
      <c r="J309" s="35"/>
      <c r="K309" s="75"/>
      <c r="M309" s="63"/>
    </row>
    <row r="310">
      <c r="A310" s="20"/>
      <c r="B310" s="20"/>
      <c r="F310" s="26"/>
      <c r="G310" s="26"/>
      <c r="H310" s="75"/>
      <c r="I310" s="35"/>
      <c r="J310" s="35"/>
      <c r="K310" s="75"/>
      <c r="M310" s="63"/>
    </row>
    <row r="311">
      <c r="A311" s="20"/>
      <c r="B311" s="20"/>
      <c r="F311" s="26"/>
      <c r="G311" s="26"/>
      <c r="H311" s="75"/>
      <c r="I311" s="35"/>
      <c r="J311" s="35"/>
      <c r="K311" s="75"/>
      <c r="M311" s="63"/>
    </row>
    <row r="312">
      <c r="A312" s="20"/>
      <c r="B312" s="20"/>
      <c r="F312" s="26"/>
      <c r="G312" s="26"/>
      <c r="H312" s="75"/>
      <c r="I312" s="35"/>
      <c r="J312" s="35"/>
      <c r="K312" s="75"/>
      <c r="M312" s="63"/>
    </row>
    <row r="313">
      <c r="A313" s="20"/>
      <c r="B313" s="20"/>
      <c r="F313" s="26"/>
      <c r="G313" s="26"/>
      <c r="H313" s="75"/>
      <c r="I313" s="35"/>
      <c r="J313" s="35"/>
      <c r="K313" s="75"/>
      <c r="M313" s="63"/>
    </row>
    <row r="314">
      <c r="A314" s="20"/>
      <c r="B314" s="20"/>
      <c r="F314" s="26"/>
      <c r="G314" s="26"/>
      <c r="H314" s="75"/>
      <c r="I314" s="35"/>
      <c r="J314" s="35"/>
      <c r="K314" s="75"/>
      <c r="M314" s="63"/>
    </row>
    <row r="315">
      <c r="A315" s="20"/>
      <c r="B315" s="20"/>
      <c r="F315" s="26"/>
      <c r="G315" s="26"/>
      <c r="H315" s="75"/>
      <c r="I315" s="35"/>
      <c r="J315" s="35"/>
      <c r="K315" s="75"/>
      <c r="M315" s="63"/>
    </row>
    <row r="316">
      <c r="A316" s="20"/>
      <c r="B316" s="20"/>
      <c r="F316" s="26"/>
      <c r="G316" s="26"/>
      <c r="H316" s="75"/>
      <c r="I316" s="35"/>
      <c r="J316" s="35"/>
      <c r="K316" s="75"/>
      <c r="M316" s="63"/>
    </row>
    <row r="317">
      <c r="A317" s="20"/>
      <c r="B317" s="20"/>
      <c r="F317" s="26"/>
      <c r="G317" s="26"/>
      <c r="H317" s="75"/>
      <c r="I317" s="35"/>
      <c r="J317" s="35"/>
      <c r="K317" s="75"/>
      <c r="M317" s="63"/>
    </row>
    <row r="318">
      <c r="A318" s="20"/>
      <c r="B318" s="20"/>
      <c r="F318" s="26"/>
      <c r="G318" s="26"/>
      <c r="H318" s="75"/>
      <c r="I318" s="35"/>
      <c r="J318" s="35"/>
      <c r="K318" s="75"/>
      <c r="M318" s="63"/>
    </row>
    <row r="319">
      <c r="A319" s="20"/>
      <c r="B319" s="20"/>
      <c r="F319" s="26"/>
      <c r="G319" s="26"/>
      <c r="H319" s="75"/>
      <c r="I319" s="35"/>
      <c r="J319" s="35"/>
      <c r="K319" s="75"/>
      <c r="M319" s="63"/>
    </row>
    <row r="320">
      <c r="A320" s="20"/>
      <c r="B320" s="20"/>
      <c r="F320" s="26"/>
      <c r="G320" s="26"/>
      <c r="H320" s="75"/>
      <c r="I320" s="35"/>
      <c r="J320" s="35"/>
      <c r="K320" s="75"/>
      <c r="M320" s="63"/>
    </row>
    <row r="321">
      <c r="A321" s="20"/>
      <c r="B321" s="20"/>
      <c r="F321" s="26"/>
      <c r="G321" s="26"/>
      <c r="H321" s="75"/>
      <c r="I321" s="35"/>
      <c r="J321" s="35"/>
      <c r="K321" s="75"/>
      <c r="M321" s="63"/>
    </row>
    <row r="322">
      <c r="A322" s="20"/>
      <c r="B322" s="20"/>
      <c r="F322" s="26"/>
      <c r="G322" s="26"/>
      <c r="H322" s="75"/>
      <c r="I322" s="35"/>
      <c r="J322" s="35"/>
      <c r="K322" s="75"/>
      <c r="M322" s="63"/>
    </row>
    <row r="323">
      <c r="A323" s="20"/>
      <c r="B323" s="20"/>
      <c r="F323" s="26"/>
      <c r="G323" s="26"/>
      <c r="H323" s="75"/>
      <c r="I323" s="35"/>
      <c r="J323" s="35"/>
      <c r="K323" s="75"/>
      <c r="M323" s="63"/>
    </row>
    <row r="324">
      <c r="A324" s="20"/>
      <c r="B324" s="20"/>
      <c r="F324" s="26"/>
      <c r="G324" s="26"/>
      <c r="H324" s="75"/>
      <c r="I324" s="35"/>
      <c r="J324" s="35"/>
      <c r="K324" s="75"/>
      <c r="M324" s="63"/>
    </row>
    <row r="325">
      <c r="A325" s="20"/>
      <c r="B325" s="20"/>
      <c r="F325" s="26"/>
      <c r="G325" s="26"/>
      <c r="H325" s="75"/>
      <c r="I325" s="35"/>
      <c r="J325" s="35"/>
      <c r="K325" s="75"/>
      <c r="M325" s="63"/>
    </row>
    <row r="326">
      <c r="A326" s="20"/>
      <c r="B326" s="20"/>
      <c r="F326" s="26"/>
      <c r="G326" s="26"/>
      <c r="H326" s="75"/>
      <c r="I326" s="35"/>
      <c r="J326" s="35"/>
      <c r="K326" s="75"/>
      <c r="M326" s="63"/>
    </row>
    <row r="327">
      <c r="A327" s="20"/>
      <c r="B327" s="20"/>
      <c r="F327" s="26"/>
      <c r="G327" s="26"/>
      <c r="H327" s="75"/>
      <c r="I327" s="35"/>
      <c r="J327" s="35"/>
      <c r="K327" s="75"/>
      <c r="M327" s="63"/>
    </row>
    <row r="328">
      <c r="A328" s="20"/>
      <c r="B328" s="20"/>
      <c r="F328" s="26"/>
      <c r="G328" s="26"/>
      <c r="H328" s="75"/>
      <c r="I328" s="35"/>
      <c r="J328" s="35"/>
      <c r="K328" s="75"/>
      <c r="M328" s="63"/>
    </row>
    <row r="329">
      <c r="A329" s="20"/>
      <c r="B329" s="20"/>
      <c r="F329" s="26"/>
      <c r="G329" s="26"/>
      <c r="H329" s="75"/>
      <c r="I329" s="35"/>
      <c r="J329" s="35"/>
      <c r="K329" s="75"/>
      <c r="M329" s="63"/>
    </row>
    <row r="330">
      <c r="A330" s="20"/>
      <c r="B330" s="20"/>
      <c r="F330" s="26"/>
      <c r="G330" s="26"/>
      <c r="H330" s="75"/>
      <c r="I330" s="35"/>
      <c r="J330" s="35"/>
      <c r="K330" s="75"/>
      <c r="M330" s="63"/>
    </row>
    <row r="331">
      <c r="A331" s="20"/>
      <c r="B331" s="20"/>
      <c r="F331" s="26"/>
      <c r="G331" s="26"/>
      <c r="H331" s="75"/>
      <c r="I331" s="35"/>
      <c r="J331" s="35"/>
      <c r="K331" s="75"/>
      <c r="M331" s="63"/>
    </row>
    <row r="332">
      <c r="A332" s="20"/>
      <c r="B332" s="20"/>
      <c r="F332" s="26"/>
      <c r="G332" s="26"/>
      <c r="H332" s="75"/>
      <c r="I332" s="35"/>
      <c r="J332" s="35"/>
      <c r="K332" s="75"/>
      <c r="M332" s="63"/>
    </row>
    <row r="333">
      <c r="A333" s="20"/>
      <c r="B333" s="20"/>
      <c r="F333" s="26"/>
      <c r="G333" s="26"/>
      <c r="H333" s="75"/>
      <c r="I333" s="35"/>
      <c r="J333" s="35"/>
      <c r="K333" s="75"/>
      <c r="M333" s="63"/>
    </row>
    <row r="334">
      <c r="A334" s="20"/>
      <c r="B334" s="20"/>
      <c r="F334" s="26"/>
      <c r="G334" s="26"/>
      <c r="H334" s="75"/>
      <c r="I334" s="35"/>
      <c r="J334" s="35"/>
      <c r="K334" s="75"/>
      <c r="M334" s="63"/>
    </row>
    <row r="335">
      <c r="A335" s="20"/>
      <c r="B335" s="20"/>
      <c r="F335" s="26"/>
      <c r="G335" s="26"/>
      <c r="H335" s="75"/>
      <c r="I335" s="35"/>
      <c r="J335" s="35"/>
      <c r="K335" s="75"/>
      <c r="M335" s="63"/>
    </row>
    <row r="336">
      <c r="A336" s="20"/>
      <c r="B336" s="20"/>
      <c r="F336" s="26"/>
      <c r="G336" s="26"/>
      <c r="H336" s="75"/>
      <c r="I336" s="35"/>
      <c r="J336" s="35"/>
      <c r="K336" s="75"/>
      <c r="M336" s="63"/>
    </row>
    <row r="337">
      <c r="A337" s="20"/>
      <c r="B337" s="20"/>
      <c r="F337" s="26"/>
      <c r="G337" s="26"/>
      <c r="H337" s="75"/>
      <c r="I337" s="35"/>
      <c r="J337" s="35"/>
      <c r="K337" s="75"/>
      <c r="M337" s="63"/>
    </row>
    <row r="338">
      <c r="A338" s="20"/>
      <c r="B338" s="20"/>
      <c r="F338" s="26"/>
      <c r="G338" s="26"/>
      <c r="H338" s="75"/>
      <c r="I338" s="35"/>
      <c r="J338" s="35"/>
      <c r="K338" s="75"/>
      <c r="M338" s="63"/>
    </row>
    <row r="339">
      <c r="A339" s="20"/>
      <c r="B339" s="20"/>
      <c r="F339" s="26"/>
      <c r="G339" s="26"/>
      <c r="H339" s="75"/>
      <c r="I339" s="35"/>
      <c r="J339" s="35"/>
      <c r="K339" s="75"/>
      <c r="M339" s="63"/>
    </row>
    <row r="340">
      <c r="A340" s="20"/>
      <c r="B340" s="20"/>
      <c r="F340" s="26"/>
      <c r="G340" s="26"/>
      <c r="H340" s="75"/>
      <c r="I340" s="35"/>
      <c r="J340" s="35"/>
      <c r="K340" s="75"/>
      <c r="M340" s="63"/>
    </row>
    <row r="341">
      <c r="A341" s="20"/>
      <c r="B341" s="20"/>
      <c r="F341" s="26"/>
      <c r="G341" s="26"/>
      <c r="H341" s="75"/>
      <c r="I341" s="35"/>
      <c r="J341" s="35"/>
      <c r="K341" s="75"/>
      <c r="M341" s="63"/>
    </row>
    <row r="342">
      <c r="A342" s="20"/>
      <c r="B342" s="20"/>
      <c r="F342" s="26"/>
      <c r="G342" s="26"/>
      <c r="H342" s="75"/>
      <c r="I342" s="35"/>
      <c r="J342" s="35"/>
      <c r="K342" s="75"/>
      <c r="M342" s="63"/>
    </row>
    <row r="343">
      <c r="A343" s="20"/>
      <c r="B343" s="20"/>
      <c r="F343" s="26"/>
      <c r="G343" s="26"/>
      <c r="H343" s="75"/>
      <c r="I343" s="35"/>
      <c r="J343" s="35"/>
      <c r="K343" s="75"/>
      <c r="M343" s="63"/>
    </row>
    <row r="344">
      <c r="A344" s="20"/>
      <c r="B344" s="20"/>
      <c r="F344" s="26"/>
      <c r="G344" s="26"/>
      <c r="H344" s="75"/>
      <c r="I344" s="35"/>
      <c r="J344" s="35"/>
      <c r="K344" s="75"/>
      <c r="M344" s="63"/>
    </row>
    <row r="345">
      <c r="A345" s="20"/>
      <c r="B345" s="20"/>
      <c r="F345" s="26"/>
      <c r="G345" s="26"/>
      <c r="H345" s="75"/>
      <c r="I345" s="35"/>
      <c r="J345" s="35"/>
      <c r="K345" s="75"/>
      <c r="M345" s="63"/>
    </row>
    <row r="346">
      <c r="A346" s="20"/>
      <c r="B346" s="20"/>
      <c r="F346" s="26"/>
      <c r="G346" s="26"/>
      <c r="H346" s="75"/>
      <c r="I346" s="35"/>
      <c r="J346" s="35"/>
      <c r="K346" s="75"/>
      <c r="M346" s="63"/>
    </row>
    <row r="347">
      <c r="A347" s="20"/>
      <c r="B347" s="20"/>
      <c r="F347" s="26"/>
      <c r="G347" s="26"/>
      <c r="H347" s="75"/>
      <c r="I347" s="35"/>
      <c r="J347" s="35"/>
      <c r="K347" s="75"/>
      <c r="M347" s="63"/>
    </row>
    <row r="348">
      <c r="A348" s="20"/>
      <c r="B348" s="20"/>
      <c r="F348" s="26"/>
      <c r="G348" s="26"/>
      <c r="H348" s="75"/>
      <c r="I348" s="35"/>
      <c r="J348" s="35"/>
      <c r="K348" s="75"/>
      <c r="M348" s="63"/>
    </row>
    <row r="349">
      <c r="A349" s="20"/>
      <c r="B349" s="20"/>
      <c r="F349" s="26"/>
      <c r="G349" s="26"/>
      <c r="H349" s="75"/>
      <c r="I349" s="35"/>
      <c r="J349" s="35"/>
      <c r="K349" s="75"/>
      <c r="M349" s="63"/>
    </row>
    <row r="350">
      <c r="A350" s="20"/>
      <c r="B350" s="20"/>
      <c r="F350" s="26"/>
      <c r="G350" s="26"/>
      <c r="H350" s="75"/>
      <c r="I350" s="35"/>
      <c r="J350" s="35"/>
      <c r="K350" s="75"/>
      <c r="M350" s="63"/>
    </row>
    <row r="351">
      <c r="A351" s="20"/>
      <c r="B351" s="20"/>
      <c r="F351" s="26"/>
      <c r="G351" s="26"/>
      <c r="H351" s="75"/>
      <c r="I351" s="35"/>
      <c r="J351" s="35"/>
      <c r="K351" s="75"/>
      <c r="M351" s="63"/>
    </row>
    <row r="352">
      <c r="A352" s="20"/>
      <c r="B352" s="20"/>
      <c r="F352" s="26"/>
      <c r="G352" s="26"/>
      <c r="H352" s="75"/>
      <c r="I352" s="35"/>
      <c r="J352" s="35"/>
      <c r="K352" s="75"/>
      <c r="M352" s="63"/>
    </row>
    <row r="353">
      <c r="A353" s="20"/>
      <c r="B353" s="20"/>
      <c r="F353" s="26"/>
      <c r="G353" s="26"/>
      <c r="H353" s="75"/>
      <c r="I353" s="35"/>
      <c r="J353" s="35"/>
      <c r="K353" s="75"/>
      <c r="M353" s="63"/>
    </row>
    <row r="354">
      <c r="A354" s="20"/>
      <c r="B354" s="20"/>
      <c r="F354" s="26"/>
      <c r="G354" s="26"/>
      <c r="H354" s="75"/>
      <c r="I354" s="35"/>
      <c r="J354" s="35"/>
      <c r="K354" s="75"/>
      <c r="M354" s="63"/>
    </row>
    <row r="355">
      <c r="A355" s="20"/>
      <c r="B355" s="20"/>
      <c r="F355" s="26"/>
      <c r="G355" s="26"/>
      <c r="H355" s="75"/>
      <c r="I355" s="35"/>
      <c r="J355" s="35"/>
      <c r="K355" s="75"/>
      <c r="M355" s="63"/>
    </row>
    <row r="356">
      <c r="A356" s="20"/>
      <c r="B356" s="20"/>
      <c r="F356" s="26"/>
      <c r="G356" s="26"/>
      <c r="H356" s="75"/>
      <c r="I356" s="35"/>
      <c r="J356" s="35"/>
      <c r="K356" s="75"/>
      <c r="M356" s="63"/>
    </row>
    <row r="357">
      <c r="A357" s="20"/>
      <c r="B357" s="20"/>
      <c r="F357" s="26"/>
      <c r="G357" s="26"/>
      <c r="H357" s="75"/>
      <c r="I357" s="35"/>
      <c r="J357" s="35"/>
      <c r="K357" s="75"/>
      <c r="M357" s="63"/>
    </row>
    <row r="358">
      <c r="A358" s="20"/>
      <c r="B358" s="20"/>
      <c r="F358" s="26"/>
      <c r="G358" s="26"/>
      <c r="H358" s="75"/>
      <c r="I358" s="35"/>
      <c r="J358" s="35"/>
      <c r="K358" s="75"/>
      <c r="M358" s="63"/>
    </row>
    <row r="359">
      <c r="A359" s="20"/>
      <c r="B359" s="20"/>
      <c r="F359" s="26"/>
      <c r="G359" s="26"/>
      <c r="H359" s="75"/>
      <c r="I359" s="35"/>
      <c r="J359" s="35"/>
      <c r="K359" s="75"/>
      <c r="M359" s="63"/>
    </row>
    <row r="360">
      <c r="A360" s="20"/>
      <c r="B360" s="20"/>
      <c r="F360" s="26"/>
      <c r="G360" s="26"/>
      <c r="H360" s="75"/>
      <c r="I360" s="35"/>
      <c r="J360" s="35"/>
      <c r="K360" s="75"/>
      <c r="M360" s="63"/>
    </row>
    <row r="361">
      <c r="A361" s="20"/>
      <c r="B361" s="20"/>
      <c r="F361" s="26"/>
      <c r="G361" s="26"/>
      <c r="H361" s="75"/>
      <c r="I361" s="35"/>
      <c r="J361" s="35"/>
      <c r="K361" s="75"/>
      <c r="M361" s="63"/>
    </row>
    <row r="362">
      <c r="A362" s="20"/>
      <c r="B362" s="20"/>
      <c r="F362" s="26"/>
      <c r="G362" s="26"/>
      <c r="H362" s="75"/>
      <c r="I362" s="35"/>
      <c r="J362" s="35"/>
      <c r="K362" s="75"/>
      <c r="M362" s="63"/>
    </row>
    <row r="363">
      <c r="A363" s="20"/>
      <c r="B363" s="20"/>
      <c r="F363" s="26"/>
      <c r="G363" s="26"/>
      <c r="H363" s="75"/>
      <c r="I363" s="35"/>
      <c r="J363" s="35"/>
      <c r="K363" s="75"/>
      <c r="M363" s="63"/>
    </row>
    <row r="364">
      <c r="A364" s="20"/>
      <c r="B364" s="20"/>
      <c r="F364" s="26"/>
      <c r="G364" s="26"/>
      <c r="H364" s="75"/>
      <c r="I364" s="35"/>
      <c r="J364" s="35"/>
      <c r="K364" s="75"/>
      <c r="M364" s="63"/>
    </row>
    <row r="365">
      <c r="A365" s="20"/>
      <c r="B365" s="20"/>
      <c r="F365" s="26"/>
      <c r="G365" s="26"/>
      <c r="H365" s="75"/>
      <c r="I365" s="35"/>
      <c r="J365" s="35"/>
      <c r="K365" s="75"/>
      <c r="M365" s="63"/>
    </row>
    <row r="366">
      <c r="A366" s="20"/>
      <c r="B366" s="20"/>
      <c r="F366" s="26"/>
      <c r="G366" s="26"/>
      <c r="H366" s="75"/>
      <c r="I366" s="35"/>
      <c r="J366" s="35"/>
      <c r="K366" s="75"/>
      <c r="M366" s="63"/>
    </row>
    <row r="367">
      <c r="A367" s="20"/>
      <c r="B367" s="20"/>
      <c r="F367" s="26"/>
      <c r="G367" s="26"/>
      <c r="H367" s="75"/>
      <c r="I367" s="35"/>
      <c r="J367" s="35"/>
      <c r="K367" s="75"/>
      <c r="M367" s="63"/>
    </row>
    <row r="368">
      <c r="A368" s="20"/>
      <c r="B368" s="20"/>
      <c r="F368" s="26"/>
      <c r="G368" s="26"/>
      <c r="H368" s="75"/>
      <c r="I368" s="35"/>
      <c r="J368" s="35"/>
      <c r="K368" s="75"/>
      <c r="M368" s="63"/>
    </row>
    <row r="369">
      <c r="A369" s="20"/>
      <c r="B369" s="20"/>
      <c r="F369" s="26"/>
      <c r="G369" s="26"/>
      <c r="H369" s="75"/>
      <c r="I369" s="35"/>
      <c r="J369" s="35"/>
      <c r="K369" s="75"/>
      <c r="M369" s="63"/>
    </row>
    <row r="370">
      <c r="A370" s="20"/>
      <c r="B370" s="20"/>
      <c r="F370" s="26"/>
      <c r="G370" s="26"/>
      <c r="H370" s="75"/>
      <c r="I370" s="35"/>
      <c r="J370" s="35"/>
      <c r="K370" s="75"/>
      <c r="M370" s="63"/>
    </row>
    <row r="371">
      <c r="A371" s="20"/>
      <c r="B371" s="20"/>
      <c r="F371" s="26"/>
      <c r="G371" s="26"/>
      <c r="H371" s="75"/>
      <c r="I371" s="35"/>
      <c r="J371" s="35"/>
      <c r="K371" s="75"/>
      <c r="M371" s="63"/>
    </row>
    <row r="372">
      <c r="A372" s="20"/>
      <c r="B372" s="20"/>
      <c r="F372" s="26"/>
      <c r="G372" s="26"/>
      <c r="H372" s="75"/>
      <c r="I372" s="35"/>
      <c r="J372" s="35"/>
      <c r="K372" s="75"/>
      <c r="M372" s="63"/>
    </row>
    <row r="373">
      <c r="A373" s="20"/>
      <c r="B373" s="20"/>
      <c r="F373" s="26"/>
      <c r="G373" s="26"/>
      <c r="H373" s="75"/>
      <c r="I373" s="35"/>
      <c r="J373" s="35"/>
      <c r="K373" s="75"/>
      <c r="M373" s="63"/>
    </row>
    <row r="374">
      <c r="A374" s="20"/>
      <c r="B374" s="20"/>
      <c r="F374" s="26"/>
      <c r="G374" s="26"/>
      <c r="H374" s="75"/>
      <c r="I374" s="35"/>
      <c r="J374" s="35"/>
      <c r="K374" s="75"/>
      <c r="M374" s="63"/>
    </row>
    <row r="375">
      <c r="A375" s="20"/>
      <c r="B375" s="20"/>
      <c r="F375" s="26"/>
      <c r="G375" s="26"/>
      <c r="H375" s="75"/>
      <c r="I375" s="35"/>
      <c r="J375" s="35"/>
      <c r="K375" s="75"/>
      <c r="M375" s="63"/>
    </row>
    <row r="376">
      <c r="A376" s="20"/>
      <c r="B376" s="20"/>
      <c r="F376" s="26"/>
      <c r="G376" s="26"/>
      <c r="H376" s="75"/>
      <c r="I376" s="35"/>
      <c r="J376" s="35"/>
      <c r="K376" s="75"/>
      <c r="M376" s="63"/>
    </row>
    <row r="377">
      <c r="A377" s="20"/>
      <c r="B377" s="20"/>
      <c r="F377" s="26"/>
      <c r="G377" s="26"/>
      <c r="H377" s="75"/>
      <c r="I377" s="35"/>
      <c r="J377" s="35"/>
      <c r="K377" s="75"/>
      <c r="M377" s="63"/>
    </row>
    <row r="378">
      <c r="A378" s="20"/>
      <c r="B378" s="20"/>
      <c r="F378" s="26"/>
      <c r="G378" s="26"/>
      <c r="H378" s="75"/>
      <c r="I378" s="35"/>
      <c r="J378" s="35"/>
      <c r="K378" s="75"/>
      <c r="M378" s="63"/>
    </row>
    <row r="379">
      <c r="A379" s="20"/>
      <c r="B379" s="20"/>
      <c r="F379" s="26"/>
      <c r="G379" s="26"/>
      <c r="H379" s="75"/>
      <c r="I379" s="35"/>
      <c r="J379" s="35"/>
      <c r="K379" s="75"/>
      <c r="M379" s="63"/>
    </row>
    <row r="380">
      <c r="A380" s="20"/>
      <c r="B380" s="20"/>
      <c r="F380" s="26"/>
      <c r="G380" s="26"/>
      <c r="H380" s="75"/>
      <c r="I380" s="35"/>
      <c r="J380" s="35"/>
      <c r="K380" s="75"/>
      <c r="M380" s="63"/>
    </row>
    <row r="381">
      <c r="A381" s="20"/>
      <c r="B381" s="20"/>
      <c r="F381" s="26"/>
      <c r="G381" s="26"/>
      <c r="H381" s="75"/>
      <c r="I381" s="35"/>
      <c r="J381" s="35"/>
      <c r="K381" s="75"/>
      <c r="M381" s="63"/>
    </row>
    <row r="382">
      <c r="A382" s="20"/>
      <c r="B382" s="20"/>
      <c r="F382" s="26"/>
      <c r="G382" s="26"/>
      <c r="H382" s="75"/>
      <c r="I382" s="35"/>
      <c r="J382" s="35"/>
      <c r="K382" s="75"/>
      <c r="M382" s="63"/>
    </row>
    <row r="383">
      <c r="A383" s="20"/>
      <c r="B383" s="20"/>
      <c r="F383" s="26"/>
      <c r="G383" s="26"/>
      <c r="H383" s="75"/>
      <c r="I383" s="35"/>
      <c r="J383" s="35"/>
      <c r="K383" s="75"/>
      <c r="M383" s="63"/>
    </row>
    <row r="384">
      <c r="A384" s="20"/>
      <c r="B384" s="20"/>
      <c r="F384" s="26"/>
      <c r="G384" s="26"/>
      <c r="H384" s="75"/>
      <c r="I384" s="35"/>
      <c r="J384" s="35"/>
      <c r="K384" s="75"/>
      <c r="M384" s="63"/>
    </row>
    <row r="385">
      <c r="A385" s="20"/>
      <c r="B385" s="20"/>
      <c r="F385" s="26"/>
      <c r="G385" s="26"/>
      <c r="H385" s="75"/>
      <c r="I385" s="35"/>
      <c r="J385" s="35"/>
      <c r="K385" s="75"/>
      <c r="M385" s="63"/>
    </row>
    <row r="386">
      <c r="A386" s="20"/>
      <c r="B386" s="20"/>
      <c r="F386" s="26"/>
      <c r="G386" s="26"/>
      <c r="H386" s="75"/>
      <c r="I386" s="35"/>
      <c r="J386" s="35"/>
      <c r="K386" s="75"/>
      <c r="M386" s="63"/>
    </row>
    <row r="387">
      <c r="A387" s="20"/>
      <c r="B387" s="20"/>
      <c r="F387" s="26"/>
      <c r="G387" s="26"/>
      <c r="H387" s="75"/>
      <c r="I387" s="35"/>
      <c r="J387" s="35"/>
      <c r="K387" s="75"/>
      <c r="M387" s="63"/>
    </row>
    <row r="388">
      <c r="A388" s="20"/>
      <c r="B388" s="20"/>
      <c r="F388" s="26"/>
      <c r="G388" s="26"/>
      <c r="H388" s="75"/>
      <c r="I388" s="35"/>
      <c r="J388" s="35"/>
      <c r="K388" s="75"/>
      <c r="M388" s="63"/>
    </row>
    <row r="389">
      <c r="A389" s="20"/>
      <c r="B389" s="20"/>
      <c r="F389" s="26"/>
      <c r="G389" s="26"/>
      <c r="H389" s="75"/>
      <c r="I389" s="35"/>
      <c r="J389" s="35"/>
      <c r="K389" s="75"/>
      <c r="M389" s="63"/>
    </row>
    <row r="390">
      <c r="A390" s="20"/>
      <c r="B390" s="20"/>
      <c r="F390" s="26"/>
      <c r="G390" s="26"/>
      <c r="H390" s="75"/>
      <c r="I390" s="35"/>
      <c r="J390" s="35"/>
      <c r="K390" s="75"/>
      <c r="M390" s="63"/>
    </row>
    <row r="391">
      <c r="A391" s="20"/>
      <c r="B391" s="20"/>
      <c r="F391" s="26"/>
      <c r="G391" s="26"/>
      <c r="H391" s="75"/>
      <c r="I391" s="35"/>
      <c r="J391" s="35"/>
      <c r="K391" s="75"/>
      <c r="M391" s="63"/>
    </row>
    <row r="392">
      <c r="A392" s="20"/>
      <c r="B392" s="20"/>
      <c r="F392" s="26"/>
      <c r="G392" s="26"/>
      <c r="H392" s="75"/>
      <c r="I392" s="35"/>
      <c r="J392" s="35"/>
      <c r="K392" s="75"/>
      <c r="M392" s="63"/>
    </row>
    <row r="393">
      <c r="A393" s="20"/>
      <c r="B393" s="20"/>
      <c r="F393" s="26"/>
      <c r="G393" s="26"/>
      <c r="H393" s="75"/>
      <c r="I393" s="35"/>
      <c r="J393" s="35"/>
      <c r="K393" s="75"/>
      <c r="M393" s="63"/>
    </row>
    <row r="394">
      <c r="A394" s="20"/>
      <c r="B394" s="20"/>
      <c r="F394" s="26"/>
      <c r="G394" s="26"/>
      <c r="H394" s="75"/>
      <c r="I394" s="35"/>
      <c r="J394" s="35"/>
      <c r="K394" s="75"/>
      <c r="M394" s="63"/>
    </row>
    <row r="395">
      <c r="A395" s="20"/>
      <c r="B395" s="20"/>
      <c r="F395" s="26"/>
      <c r="G395" s="26"/>
      <c r="H395" s="75"/>
      <c r="I395" s="35"/>
      <c r="J395" s="35"/>
      <c r="K395" s="75"/>
      <c r="M395" s="63"/>
    </row>
    <row r="396">
      <c r="A396" s="20"/>
      <c r="B396" s="20"/>
      <c r="F396" s="26"/>
      <c r="G396" s="26"/>
      <c r="H396" s="75"/>
      <c r="I396" s="35"/>
      <c r="J396" s="35"/>
      <c r="K396" s="75"/>
      <c r="M396" s="63"/>
    </row>
    <row r="397">
      <c r="A397" s="20"/>
      <c r="B397" s="20"/>
      <c r="F397" s="26"/>
      <c r="G397" s="26"/>
      <c r="H397" s="75"/>
      <c r="I397" s="35"/>
      <c r="J397" s="35"/>
      <c r="K397" s="75"/>
      <c r="M397" s="63"/>
    </row>
    <row r="398">
      <c r="A398" s="20"/>
      <c r="B398" s="20"/>
      <c r="F398" s="26"/>
      <c r="G398" s="26"/>
      <c r="H398" s="75"/>
      <c r="I398" s="35"/>
      <c r="J398" s="35"/>
      <c r="K398" s="75"/>
      <c r="M398" s="63"/>
    </row>
    <row r="399">
      <c r="A399" s="20"/>
      <c r="B399" s="20"/>
      <c r="F399" s="26"/>
      <c r="G399" s="26"/>
      <c r="H399" s="75"/>
      <c r="I399" s="35"/>
      <c r="J399" s="35"/>
      <c r="K399" s="75"/>
      <c r="M399" s="63"/>
    </row>
    <row r="400">
      <c r="A400" s="20"/>
      <c r="B400" s="20"/>
      <c r="F400" s="26"/>
      <c r="G400" s="26"/>
      <c r="H400" s="75"/>
      <c r="I400" s="35"/>
      <c r="J400" s="35"/>
      <c r="K400" s="75"/>
      <c r="M400" s="63"/>
    </row>
    <row r="401">
      <c r="A401" s="20"/>
      <c r="B401" s="20"/>
      <c r="F401" s="26"/>
      <c r="G401" s="26"/>
      <c r="H401" s="75"/>
      <c r="I401" s="35"/>
      <c r="J401" s="35"/>
      <c r="K401" s="75"/>
      <c r="M401" s="63"/>
    </row>
    <row r="402">
      <c r="A402" s="20"/>
      <c r="B402" s="20"/>
      <c r="F402" s="26"/>
      <c r="G402" s="26"/>
      <c r="H402" s="75"/>
      <c r="I402" s="35"/>
      <c r="J402" s="35"/>
      <c r="K402" s="75"/>
      <c r="M402" s="63"/>
    </row>
    <row r="403">
      <c r="A403" s="20"/>
      <c r="B403" s="20"/>
      <c r="F403" s="26"/>
      <c r="G403" s="26"/>
      <c r="H403" s="75"/>
      <c r="I403" s="35"/>
      <c r="J403" s="35"/>
      <c r="K403" s="75"/>
      <c r="M403" s="63"/>
    </row>
    <row r="404">
      <c r="A404" s="20"/>
      <c r="B404" s="20"/>
      <c r="F404" s="26"/>
      <c r="G404" s="26"/>
      <c r="H404" s="75"/>
      <c r="I404" s="35"/>
      <c r="J404" s="35"/>
      <c r="K404" s="75"/>
      <c r="M404" s="63"/>
    </row>
    <row r="405">
      <c r="A405" s="20"/>
      <c r="B405" s="20"/>
      <c r="F405" s="26"/>
      <c r="G405" s="26"/>
      <c r="H405" s="75"/>
      <c r="I405" s="35"/>
      <c r="J405" s="35"/>
      <c r="K405" s="75"/>
      <c r="M405" s="63"/>
    </row>
    <row r="406">
      <c r="A406" s="20"/>
      <c r="B406" s="20"/>
      <c r="F406" s="26"/>
      <c r="G406" s="26"/>
      <c r="H406" s="75"/>
      <c r="I406" s="35"/>
      <c r="J406" s="35"/>
      <c r="K406" s="75"/>
      <c r="M406" s="63"/>
    </row>
    <row r="407">
      <c r="A407" s="20"/>
      <c r="B407" s="20"/>
      <c r="F407" s="26"/>
      <c r="G407" s="26"/>
      <c r="H407" s="75"/>
      <c r="I407" s="35"/>
      <c r="J407" s="35"/>
      <c r="K407" s="75"/>
      <c r="M407" s="63"/>
    </row>
    <row r="408">
      <c r="A408" s="20"/>
      <c r="B408" s="20"/>
      <c r="F408" s="26"/>
      <c r="G408" s="26"/>
      <c r="H408" s="75"/>
      <c r="I408" s="35"/>
      <c r="J408" s="35"/>
      <c r="K408" s="75"/>
      <c r="M408" s="63"/>
    </row>
    <row r="409">
      <c r="A409" s="20"/>
      <c r="B409" s="20"/>
      <c r="F409" s="26"/>
      <c r="G409" s="26"/>
      <c r="H409" s="75"/>
      <c r="I409" s="35"/>
      <c r="J409" s="35"/>
      <c r="K409" s="75"/>
      <c r="M409" s="63"/>
    </row>
    <row r="410">
      <c r="A410" s="20"/>
      <c r="B410" s="20"/>
      <c r="F410" s="26"/>
      <c r="G410" s="26"/>
      <c r="H410" s="75"/>
      <c r="I410" s="35"/>
      <c r="J410" s="35"/>
      <c r="K410" s="75"/>
      <c r="M410" s="63"/>
    </row>
    <row r="411">
      <c r="A411" s="20"/>
      <c r="B411" s="20"/>
      <c r="F411" s="26"/>
      <c r="G411" s="26"/>
      <c r="H411" s="75"/>
      <c r="I411" s="35"/>
      <c r="J411" s="35"/>
      <c r="K411" s="75"/>
      <c r="M411" s="63"/>
    </row>
    <row r="412">
      <c r="A412" s="20"/>
      <c r="B412" s="20"/>
      <c r="F412" s="26"/>
      <c r="G412" s="26"/>
      <c r="H412" s="75"/>
      <c r="I412" s="35"/>
      <c r="J412" s="35"/>
      <c r="K412" s="75"/>
      <c r="M412" s="63"/>
    </row>
    <row r="413">
      <c r="A413" s="20"/>
      <c r="B413" s="20"/>
      <c r="F413" s="26"/>
      <c r="G413" s="26"/>
      <c r="H413" s="75"/>
      <c r="I413" s="35"/>
      <c r="J413" s="35"/>
      <c r="K413" s="75"/>
      <c r="M413" s="63"/>
    </row>
    <row r="414">
      <c r="A414" s="20"/>
      <c r="B414" s="20"/>
      <c r="F414" s="26"/>
      <c r="G414" s="26"/>
      <c r="H414" s="75"/>
      <c r="I414" s="35"/>
      <c r="J414" s="35"/>
      <c r="K414" s="75"/>
      <c r="M414" s="63"/>
    </row>
    <row r="415">
      <c r="A415" s="20"/>
      <c r="B415" s="20"/>
      <c r="F415" s="26"/>
      <c r="G415" s="26"/>
      <c r="H415" s="75"/>
      <c r="I415" s="35"/>
      <c r="J415" s="35"/>
      <c r="K415" s="75"/>
      <c r="M415" s="63"/>
    </row>
    <row r="416">
      <c r="A416" s="20"/>
      <c r="B416" s="20"/>
      <c r="F416" s="26"/>
      <c r="G416" s="26"/>
      <c r="H416" s="75"/>
      <c r="I416" s="35"/>
      <c r="J416" s="35"/>
      <c r="K416" s="75"/>
      <c r="M416" s="63"/>
    </row>
    <row r="417">
      <c r="A417" s="20"/>
      <c r="B417" s="20"/>
      <c r="F417" s="26"/>
      <c r="G417" s="26"/>
      <c r="H417" s="75"/>
      <c r="I417" s="35"/>
      <c r="J417" s="35"/>
      <c r="K417" s="75"/>
      <c r="M417" s="63"/>
    </row>
    <row r="418">
      <c r="A418" s="20"/>
      <c r="B418" s="20"/>
      <c r="F418" s="26"/>
      <c r="G418" s="26"/>
      <c r="H418" s="75"/>
      <c r="I418" s="35"/>
      <c r="J418" s="35"/>
      <c r="K418" s="75"/>
      <c r="M418" s="63"/>
    </row>
    <row r="419">
      <c r="A419" s="20"/>
      <c r="B419" s="20"/>
      <c r="F419" s="26"/>
      <c r="G419" s="26"/>
      <c r="H419" s="75"/>
      <c r="I419" s="35"/>
      <c r="J419" s="35"/>
      <c r="K419" s="75"/>
      <c r="M419" s="63"/>
    </row>
    <row r="420">
      <c r="A420" s="20"/>
      <c r="B420" s="20"/>
      <c r="F420" s="26"/>
      <c r="G420" s="26"/>
      <c r="H420" s="75"/>
      <c r="I420" s="35"/>
      <c r="J420" s="35"/>
      <c r="K420" s="75"/>
      <c r="M420" s="63"/>
    </row>
    <row r="421">
      <c r="A421" s="20"/>
      <c r="B421" s="20"/>
      <c r="F421" s="26"/>
      <c r="G421" s="26"/>
      <c r="H421" s="75"/>
      <c r="I421" s="35"/>
      <c r="J421" s="35"/>
      <c r="K421" s="75"/>
      <c r="M421" s="63"/>
    </row>
    <row r="422">
      <c r="A422" s="20"/>
      <c r="B422" s="20"/>
      <c r="F422" s="26"/>
      <c r="G422" s="26"/>
      <c r="H422" s="75"/>
      <c r="I422" s="35"/>
      <c r="J422" s="35"/>
      <c r="K422" s="75"/>
      <c r="M422" s="63"/>
    </row>
    <row r="423">
      <c r="A423" s="20"/>
      <c r="B423" s="20"/>
      <c r="F423" s="26"/>
      <c r="G423" s="26"/>
      <c r="H423" s="75"/>
      <c r="I423" s="35"/>
      <c r="J423" s="35"/>
      <c r="K423" s="75"/>
      <c r="M423" s="63"/>
    </row>
    <row r="424">
      <c r="A424" s="20"/>
      <c r="B424" s="20"/>
      <c r="F424" s="26"/>
      <c r="G424" s="26"/>
      <c r="H424" s="75"/>
      <c r="I424" s="35"/>
      <c r="J424" s="35"/>
      <c r="K424" s="75"/>
      <c r="M424" s="63"/>
    </row>
    <row r="425">
      <c r="A425" s="20"/>
      <c r="B425" s="20"/>
      <c r="F425" s="26"/>
      <c r="G425" s="26"/>
      <c r="H425" s="75"/>
      <c r="I425" s="35"/>
      <c r="J425" s="35"/>
      <c r="K425" s="75"/>
      <c r="M425" s="63"/>
    </row>
    <row r="426">
      <c r="A426" s="20"/>
      <c r="B426" s="20"/>
      <c r="F426" s="26"/>
      <c r="G426" s="26"/>
      <c r="H426" s="75"/>
      <c r="I426" s="35"/>
      <c r="J426" s="35"/>
      <c r="K426" s="75"/>
      <c r="M426" s="63"/>
    </row>
    <row r="427">
      <c r="A427" s="20"/>
      <c r="B427" s="20"/>
      <c r="F427" s="26"/>
      <c r="G427" s="26"/>
      <c r="H427" s="75"/>
      <c r="I427" s="35"/>
      <c r="J427" s="35"/>
      <c r="K427" s="75"/>
      <c r="M427" s="63"/>
    </row>
    <row r="428">
      <c r="A428" s="20"/>
      <c r="B428" s="20"/>
      <c r="F428" s="26"/>
      <c r="G428" s="26"/>
      <c r="H428" s="75"/>
      <c r="I428" s="35"/>
      <c r="J428" s="35"/>
      <c r="K428" s="75"/>
      <c r="M428" s="63"/>
    </row>
    <row r="429">
      <c r="A429" s="20"/>
      <c r="B429" s="20"/>
      <c r="F429" s="26"/>
      <c r="G429" s="26"/>
      <c r="H429" s="75"/>
      <c r="I429" s="35"/>
      <c r="J429" s="35"/>
      <c r="K429" s="75"/>
      <c r="M429" s="63"/>
    </row>
    <row r="430">
      <c r="A430" s="20"/>
      <c r="B430" s="20"/>
      <c r="F430" s="26"/>
      <c r="G430" s="26"/>
      <c r="H430" s="75"/>
      <c r="I430" s="35"/>
      <c r="J430" s="35"/>
      <c r="K430" s="75"/>
      <c r="M430" s="63"/>
    </row>
    <row r="431">
      <c r="A431" s="20"/>
      <c r="B431" s="20"/>
      <c r="F431" s="26"/>
      <c r="G431" s="26"/>
      <c r="H431" s="75"/>
      <c r="I431" s="35"/>
      <c r="J431" s="35"/>
      <c r="K431" s="75"/>
      <c r="M431" s="63"/>
    </row>
    <row r="432">
      <c r="A432" s="20"/>
      <c r="B432" s="20"/>
      <c r="F432" s="26"/>
      <c r="G432" s="26"/>
      <c r="H432" s="75"/>
      <c r="I432" s="35"/>
      <c r="J432" s="35"/>
      <c r="K432" s="75"/>
      <c r="M432" s="63"/>
    </row>
    <row r="433">
      <c r="A433" s="20"/>
      <c r="B433" s="20"/>
      <c r="F433" s="26"/>
      <c r="G433" s="26"/>
      <c r="H433" s="75"/>
      <c r="I433" s="35"/>
      <c r="J433" s="35"/>
      <c r="K433" s="75"/>
      <c r="M433" s="63"/>
    </row>
    <row r="434">
      <c r="A434" s="20"/>
      <c r="B434" s="20"/>
      <c r="F434" s="26"/>
      <c r="G434" s="26"/>
      <c r="H434" s="75"/>
      <c r="I434" s="35"/>
      <c r="J434" s="35"/>
      <c r="K434" s="75"/>
      <c r="M434" s="63"/>
    </row>
    <row r="435">
      <c r="A435" s="20"/>
      <c r="B435" s="20"/>
      <c r="F435" s="26"/>
      <c r="G435" s="26"/>
      <c r="H435" s="75"/>
      <c r="I435" s="35"/>
      <c r="J435" s="35"/>
      <c r="K435" s="75"/>
      <c r="M435" s="63"/>
    </row>
    <row r="436">
      <c r="A436" s="20"/>
      <c r="B436" s="20"/>
      <c r="F436" s="26"/>
      <c r="G436" s="26"/>
      <c r="H436" s="75"/>
      <c r="I436" s="35"/>
      <c r="J436" s="35"/>
      <c r="K436" s="75"/>
      <c r="M436" s="63"/>
    </row>
    <row r="437">
      <c r="A437" s="20"/>
      <c r="B437" s="20"/>
      <c r="F437" s="26"/>
      <c r="G437" s="26"/>
      <c r="H437" s="75"/>
      <c r="I437" s="35"/>
      <c r="J437" s="35"/>
      <c r="K437" s="75"/>
      <c r="M437" s="63"/>
    </row>
    <row r="438">
      <c r="A438" s="20"/>
      <c r="B438" s="20"/>
      <c r="F438" s="26"/>
      <c r="G438" s="26"/>
      <c r="H438" s="75"/>
      <c r="I438" s="35"/>
      <c r="J438" s="35"/>
      <c r="K438" s="75"/>
      <c r="M438" s="63"/>
    </row>
    <row r="439">
      <c r="A439" s="20"/>
      <c r="B439" s="20"/>
      <c r="F439" s="26"/>
      <c r="G439" s="26"/>
      <c r="H439" s="75"/>
      <c r="I439" s="35"/>
      <c r="J439" s="35"/>
      <c r="K439" s="75"/>
      <c r="M439" s="63"/>
    </row>
    <row r="440">
      <c r="A440" s="20"/>
      <c r="B440" s="20"/>
      <c r="F440" s="26"/>
      <c r="G440" s="26"/>
      <c r="H440" s="75"/>
      <c r="I440" s="35"/>
      <c r="J440" s="35"/>
      <c r="K440" s="75"/>
      <c r="M440" s="63"/>
    </row>
    <row r="441">
      <c r="A441" s="20"/>
      <c r="B441" s="20"/>
      <c r="F441" s="26"/>
      <c r="G441" s="26"/>
      <c r="H441" s="75"/>
      <c r="I441" s="35"/>
      <c r="J441" s="35"/>
      <c r="K441" s="75"/>
      <c r="M441" s="63"/>
    </row>
    <row r="442">
      <c r="A442" s="20"/>
      <c r="B442" s="20"/>
      <c r="F442" s="26"/>
      <c r="G442" s="26"/>
      <c r="H442" s="75"/>
      <c r="I442" s="35"/>
      <c r="J442" s="35"/>
      <c r="K442" s="75"/>
      <c r="M442" s="63"/>
    </row>
    <row r="443">
      <c r="A443" s="20"/>
      <c r="B443" s="20"/>
      <c r="F443" s="26"/>
      <c r="G443" s="26"/>
      <c r="H443" s="75"/>
      <c r="I443" s="35"/>
      <c r="J443" s="35"/>
      <c r="K443" s="75"/>
      <c r="M443" s="63"/>
    </row>
    <row r="444">
      <c r="A444" s="20"/>
      <c r="B444" s="20"/>
      <c r="F444" s="26"/>
      <c r="G444" s="26"/>
      <c r="H444" s="75"/>
      <c r="I444" s="35"/>
      <c r="J444" s="35"/>
      <c r="K444" s="75"/>
      <c r="M444" s="63"/>
    </row>
    <row r="445">
      <c r="A445" s="20"/>
      <c r="B445" s="20"/>
      <c r="F445" s="26"/>
      <c r="G445" s="26"/>
      <c r="H445" s="75"/>
      <c r="I445" s="35"/>
      <c r="J445" s="35"/>
      <c r="K445" s="75"/>
      <c r="M445" s="63"/>
    </row>
    <row r="446">
      <c r="A446" s="20"/>
      <c r="B446" s="20"/>
      <c r="F446" s="26"/>
      <c r="G446" s="26"/>
      <c r="H446" s="75"/>
      <c r="I446" s="35"/>
      <c r="J446" s="35"/>
      <c r="K446" s="75"/>
      <c r="M446" s="63"/>
    </row>
    <row r="447">
      <c r="A447" s="20"/>
      <c r="B447" s="20"/>
      <c r="F447" s="26"/>
      <c r="G447" s="26"/>
      <c r="H447" s="75"/>
      <c r="I447" s="35"/>
      <c r="J447" s="35"/>
      <c r="K447" s="75"/>
      <c r="M447" s="63"/>
    </row>
    <row r="448">
      <c r="A448" s="20"/>
      <c r="B448" s="20"/>
      <c r="F448" s="26"/>
      <c r="G448" s="26"/>
      <c r="H448" s="75"/>
      <c r="I448" s="35"/>
      <c r="J448" s="35"/>
      <c r="K448" s="75"/>
      <c r="M448" s="63"/>
    </row>
    <row r="449">
      <c r="A449" s="20"/>
      <c r="B449" s="20"/>
      <c r="F449" s="26"/>
      <c r="G449" s="26"/>
      <c r="H449" s="75"/>
      <c r="I449" s="35"/>
      <c r="J449" s="35"/>
      <c r="K449" s="75"/>
      <c r="M449" s="63"/>
    </row>
    <row r="450">
      <c r="A450" s="20"/>
      <c r="B450" s="20"/>
      <c r="F450" s="26"/>
      <c r="G450" s="26"/>
      <c r="H450" s="75"/>
      <c r="I450" s="35"/>
      <c r="J450" s="35"/>
      <c r="K450" s="75"/>
      <c r="M450" s="63"/>
    </row>
    <row r="451">
      <c r="A451" s="20"/>
      <c r="B451" s="20"/>
      <c r="F451" s="26"/>
      <c r="G451" s="26"/>
      <c r="H451" s="75"/>
      <c r="I451" s="35"/>
      <c r="J451" s="35"/>
      <c r="K451" s="75"/>
      <c r="M451" s="63"/>
    </row>
    <row r="452">
      <c r="A452" s="20"/>
      <c r="B452" s="20"/>
      <c r="F452" s="26"/>
      <c r="G452" s="26"/>
      <c r="H452" s="75"/>
      <c r="I452" s="35"/>
      <c r="J452" s="35"/>
      <c r="K452" s="75"/>
      <c r="M452" s="63"/>
    </row>
    <row r="453">
      <c r="A453" s="20"/>
      <c r="B453" s="20"/>
      <c r="F453" s="26"/>
      <c r="G453" s="26"/>
      <c r="H453" s="75"/>
      <c r="I453" s="35"/>
      <c r="J453" s="35"/>
      <c r="K453" s="75"/>
      <c r="M453" s="63"/>
    </row>
    <row r="454">
      <c r="A454" s="20"/>
      <c r="B454" s="20"/>
      <c r="F454" s="26"/>
      <c r="G454" s="26"/>
      <c r="H454" s="75"/>
      <c r="I454" s="35"/>
      <c r="J454" s="35"/>
      <c r="K454" s="75"/>
      <c r="M454" s="63"/>
    </row>
    <row r="455">
      <c r="A455" s="20"/>
      <c r="B455" s="20"/>
      <c r="F455" s="26"/>
      <c r="G455" s="26"/>
      <c r="H455" s="75"/>
      <c r="I455" s="35"/>
      <c r="J455" s="35"/>
      <c r="K455" s="75"/>
      <c r="M455" s="63"/>
    </row>
    <row r="456">
      <c r="A456" s="20"/>
      <c r="B456" s="20"/>
      <c r="F456" s="26"/>
      <c r="G456" s="26"/>
      <c r="H456" s="75"/>
      <c r="I456" s="35"/>
      <c r="J456" s="35"/>
      <c r="K456" s="75"/>
      <c r="M456" s="63"/>
    </row>
    <row r="457">
      <c r="A457" s="20"/>
      <c r="B457" s="20"/>
      <c r="F457" s="26"/>
      <c r="G457" s="26"/>
      <c r="H457" s="75"/>
      <c r="I457" s="35"/>
      <c r="J457" s="35"/>
      <c r="K457" s="75"/>
      <c r="M457" s="63"/>
    </row>
    <row r="458">
      <c r="A458" s="20"/>
      <c r="B458" s="20"/>
      <c r="F458" s="26"/>
      <c r="G458" s="26"/>
      <c r="H458" s="75"/>
      <c r="I458" s="35"/>
      <c r="J458" s="35"/>
      <c r="K458" s="75"/>
      <c r="M458" s="63"/>
    </row>
    <row r="459">
      <c r="A459" s="20"/>
      <c r="B459" s="20"/>
      <c r="F459" s="26"/>
      <c r="G459" s="26"/>
      <c r="H459" s="75"/>
      <c r="I459" s="35"/>
      <c r="J459" s="35"/>
      <c r="K459" s="75"/>
      <c r="M459" s="63"/>
    </row>
    <row r="460">
      <c r="A460" s="20"/>
      <c r="B460" s="20"/>
      <c r="F460" s="26"/>
      <c r="G460" s="26"/>
      <c r="H460" s="75"/>
      <c r="I460" s="35"/>
      <c r="J460" s="35"/>
      <c r="K460" s="75"/>
      <c r="M460" s="63"/>
    </row>
    <row r="461">
      <c r="A461" s="20"/>
      <c r="B461" s="20"/>
      <c r="F461" s="26"/>
      <c r="G461" s="26"/>
      <c r="H461" s="75"/>
      <c r="I461" s="35"/>
      <c r="J461" s="35"/>
      <c r="K461" s="75"/>
      <c r="M461" s="63"/>
    </row>
    <row r="462">
      <c r="A462" s="20"/>
      <c r="B462" s="20"/>
      <c r="F462" s="26"/>
      <c r="G462" s="26"/>
      <c r="H462" s="75"/>
      <c r="I462" s="35"/>
      <c r="J462" s="35"/>
      <c r="K462" s="75"/>
      <c r="M462" s="63"/>
    </row>
    <row r="463">
      <c r="A463" s="20"/>
      <c r="B463" s="20"/>
      <c r="F463" s="26"/>
      <c r="G463" s="26"/>
      <c r="H463" s="75"/>
      <c r="I463" s="35"/>
      <c r="J463" s="35"/>
      <c r="K463" s="75"/>
      <c r="M463" s="63"/>
    </row>
    <row r="464">
      <c r="A464" s="20"/>
      <c r="B464" s="20"/>
      <c r="F464" s="26"/>
      <c r="G464" s="26"/>
      <c r="H464" s="75"/>
      <c r="I464" s="35"/>
      <c r="J464" s="35"/>
      <c r="K464" s="75"/>
      <c r="M464" s="63"/>
    </row>
    <row r="465">
      <c r="A465" s="20"/>
      <c r="B465" s="20"/>
      <c r="F465" s="26"/>
      <c r="G465" s="26"/>
      <c r="H465" s="75"/>
      <c r="I465" s="35"/>
      <c r="J465" s="35"/>
      <c r="K465" s="75"/>
      <c r="M465" s="63"/>
    </row>
    <row r="466">
      <c r="A466" s="20"/>
      <c r="B466" s="20"/>
      <c r="F466" s="26"/>
      <c r="G466" s="26"/>
      <c r="H466" s="75"/>
      <c r="I466" s="35"/>
      <c r="J466" s="35"/>
      <c r="K466" s="75"/>
      <c r="M466" s="63"/>
    </row>
    <row r="467">
      <c r="A467" s="20"/>
      <c r="B467" s="20"/>
      <c r="F467" s="26"/>
      <c r="G467" s="26"/>
      <c r="H467" s="75"/>
      <c r="I467" s="35"/>
      <c r="J467" s="35"/>
      <c r="K467" s="75"/>
      <c r="M467" s="63"/>
    </row>
    <row r="468">
      <c r="A468" s="20"/>
      <c r="B468" s="20"/>
      <c r="F468" s="26"/>
      <c r="G468" s="26"/>
      <c r="H468" s="75"/>
      <c r="I468" s="35"/>
      <c r="J468" s="35"/>
      <c r="K468" s="75"/>
      <c r="M468" s="63"/>
    </row>
    <row r="469">
      <c r="A469" s="20"/>
      <c r="B469" s="20"/>
      <c r="F469" s="26"/>
      <c r="G469" s="26"/>
      <c r="H469" s="75"/>
      <c r="I469" s="35"/>
      <c r="J469" s="35"/>
      <c r="K469" s="75"/>
      <c r="M469" s="63"/>
    </row>
    <row r="470">
      <c r="A470" s="20"/>
      <c r="B470" s="20"/>
      <c r="F470" s="26"/>
      <c r="G470" s="26"/>
      <c r="H470" s="75"/>
      <c r="I470" s="35"/>
      <c r="J470" s="35"/>
      <c r="K470" s="75"/>
      <c r="M470" s="63"/>
    </row>
    <row r="471">
      <c r="A471" s="20"/>
      <c r="B471" s="20"/>
      <c r="F471" s="26"/>
      <c r="G471" s="26"/>
      <c r="H471" s="75"/>
      <c r="I471" s="35"/>
      <c r="J471" s="35"/>
      <c r="K471" s="75"/>
      <c r="M471" s="63"/>
    </row>
    <row r="472">
      <c r="A472" s="20"/>
      <c r="B472" s="20"/>
      <c r="F472" s="26"/>
      <c r="G472" s="26"/>
      <c r="H472" s="75"/>
      <c r="I472" s="35"/>
      <c r="J472" s="35"/>
      <c r="K472" s="75"/>
      <c r="M472" s="63"/>
    </row>
    <row r="473">
      <c r="A473" s="20"/>
      <c r="B473" s="20"/>
      <c r="F473" s="26"/>
      <c r="G473" s="26"/>
      <c r="H473" s="75"/>
      <c r="I473" s="35"/>
      <c r="J473" s="35"/>
      <c r="K473" s="75"/>
      <c r="M473" s="63"/>
    </row>
    <row r="474">
      <c r="A474" s="20"/>
      <c r="B474" s="20"/>
      <c r="F474" s="26"/>
      <c r="G474" s="26"/>
      <c r="H474" s="75"/>
      <c r="I474" s="35"/>
      <c r="J474" s="35"/>
      <c r="K474" s="75"/>
      <c r="M474" s="63"/>
    </row>
    <row r="475">
      <c r="A475" s="20"/>
      <c r="B475" s="20"/>
      <c r="F475" s="26"/>
      <c r="G475" s="26"/>
      <c r="H475" s="75"/>
      <c r="I475" s="35"/>
      <c r="J475" s="35"/>
      <c r="K475" s="75"/>
      <c r="M475" s="63"/>
    </row>
    <row r="476">
      <c r="A476" s="20"/>
      <c r="B476" s="20"/>
      <c r="F476" s="26"/>
      <c r="G476" s="26"/>
      <c r="H476" s="75"/>
      <c r="I476" s="35"/>
      <c r="J476" s="35"/>
      <c r="K476" s="75"/>
      <c r="M476" s="63"/>
    </row>
    <row r="477">
      <c r="A477" s="20"/>
      <c r="B477" s="20"/>
      <c r="F477" s="26"/>
      <c r="G477" s="26"/>
      <c r="H477" s="75"/>
      <c r="I477" s="35"/>
      <c r="J477" s="35"/>
      <c r="K477" s="75"/>
      <c r="M477" s="63"/>
    </row>
    <row r="478">
      <c r="A478" s="20"/>
      <c r="B478" s="20"/>
      <c r="F478" s="26"/>
      <c r="G478" s="26"/>
      <c r="H478" s="75"/>
      <c r="I478" s="35"/>
      <c r="J478" s="35"/>
      <c r="K478" s="75"/>
      <c r="M478" s="63"/>
    </row>
    <row r="479">
      <c r="A479" s="20"/>
      <c r="B479" s="20"/>
      <c r="F479" s="26"/>
      <c r="G479" s="26"/>
      <c r="H479" s="75"/>
      <c r="I479" s="35"/>
      <c r="J479" s="35"/>
      <c r="K479" s="75"/>
      <c r="M479" s="63"/>
    </row>
    <row r="480">
      <c r="A480" s="20"/>
      <c r="B480" s="20"/>
      <c r="F480" s="26"/>
      <c r="G480" s="26"/>
      <c r="H480" s="75"/>
      <c r="I480" s="35"/>
      <c r="J480" s="35"/>
      <c r="K480" s="75"/>
      <c r="M480" s="63"/>
    </row>
    <row r="481">
      <c r="A481" s="20"/>
      <c r="B481" s="20"/>
      <c r="F481" s="26"/>
      <c r="G481" s="26"/>
      <c r="H481" s="75"/>
      <c r="I481" s="35"/>
      <c r="J481" s="35"/>
      <c r="K481" s="75"/>
      <c r="M481" s="63"/>
    </row>
    <row r="482">
      <c r="A482" s="20"/>
      <c r="B482" s="20"/>
      <c r="F482" s="26"/>
      <c r="G482" s="26"/>
      <c r="H482" s="75"/>
      <c r="I482" s="35"/>
      <c r="J482" s="35"/>
      <c r="K482" s="75"/>
      <c r="M482" s="63"/>
    </row>
    <row r="483">
      <c r="A483" s="20"/>
      <c r="B483" s="20"/>
      <c r="F483" s="26"/>
      <c r="G483" s="26"/>
      <c r="H483" s="75"/>
      <c r="I483" s="35"/>
      <c r="J483" s="35"/>
      <c r="K483" s="75"/>
      <c r="M483" s="63"/>
    </row>
    <row r="484">
      <c r="A484" s="20"/>
      <c r="B484" s="20"/>
      <c r="F484" s="26"/>
      <c r="G484" s="26"/>
      <c r="H484" s="75"/>
      <c r="I484" s="35"/>
      <c r="J484" s="35"/>
      <c r="K484" s="75"/>
      <c r="M484" s="63"/>
    </row>
    <row r="485">
      <c r="A485" s="20"/>
      <c r="B485" s="20"/>
      <c r="F485" s="26"/>
      <c r="G485" s="26"/>
      <c r="H485" s="75"/>
      <c r="I485" s="35"/>
      <c r="J485" s="35"/>
      <c r="K485" s="75"/>
      <c r="M485" s="63"/>
    </row>
    <row r="486">
      <c r="A486" s="20"/>
      <c r="B486" s="20"/>
      <c r="F486" s="26"/>
      <c r="G486" s="26"/>
      <c r="H486" s="75"/>
      <c r="I486" s="35"/>
      <c r="J486" s="35"/>
      <c r="K486" s="75"/>
      <c r="M486" s="63"/>
    </row>
    <row r="487">
      <c r="A487" s="20"/>
      <c r="B487" s="20"/>
      <c r="F487" s="26"/>
      <c r="G487" s="26"/>
      <c r="H487" s="75"/>
      <c r="I487" s="35"/>
      <c r="J487" s="35"/>
      <c r="K487" s="75"/>
      <c r="M487" s="63"/>
    </row>
    <row r="488">
      <c r="A488" s="20"/>
      <c r="B488" s="20"/>
      <c r="F488" s="26"/>
      <c r="G488" s="26"/>
      <c r="H488" s="75"/>
      <c r="I488" s="35"/>
      <c r="J488" s="35"/>
      <c r="K488" s="75"/>
      <c r="M488" s="63"/>
    </row>
    <row r="489">
      <c r="A489" s="20"/>
      <c r="B489" s="20"/>
      <c r="F489" s="26"/>
      <c r="G489" s="26"/>
      <c r="H489" s="75"/>
      <c r="I489" s="35"/>
      <c r="J489" s="35"/>
      <c r="K489" s="75"/>
      <c r="M489" s="63"/>
    </row>
    <row r="490">
      <c r="A490" s="20"/>
      <c r="B490" s="20"/>
      <c r="F490" s="26"/>
      <c r="G490" s="26"/>
      <c r="H490" s="75"/>
      <c r="I490" s="35"/>
      <c r="J490" s="35"/>
      <c r="K490" s="75"/>
      <c r="M490" s="63"/>
    </row>
    <row r="491">
      <c r="A491" s="20"/>
      <c r="B491" s="20"/>
      <c r="F491" s="26"/>
      <c r="G491" s="26"/>
      <c r="H491" s="75"/>
      <c r="I491" s="35"/>
      <c r="J491" s="35"/>
      <c r="K491" s="75"/>
      <c r="M491" s="63"/>
    </row>
    <row r="492">
      <c r="A492" s="20"/>
      <c r="B492" s="20"/>
      <c r="F492" s="26"/>
      <c r="G492" s="26"/>
      <c r="H492" s="75"/>
      <c r="I492" s="35"/>
      <c r="J492" s="35"/>
      <c r="K492" s="75"/>
      <c r="M492" s="63"/>
    </row>
    <row r="493">
      <c r="A493" s="20"/>
      <c r="B493" s="20"/>
      <c r="F493" s="26"/>
      <c r="G493" s="26"/>
      <c r="H493" s="75"/>
      <c r="I493" s="35"/>
      <c r="J493" s="35"/>
      <c r="K493" s="75"/>
      <c r="M493" s="63"/>
    </row>
    <row r="494">
      <c r="A494" s="20"/>
      <c r="B494" s="20"/>
      <c r="F494" s="26"/>
      <c r="G494" s="26"/>
      <c r="H494" s="75"/>
      <c r="I494" s="35"/>
      <c r="J494" s="35"/>
      <c r="K494" s="75"/>
      <c r="M494" s="63"/>
    </row>
    <row r="495">
      <c r="A495" s="20"/>
      <c r="B495" s="20"/>
      <c r="F495" s="26"/>
      <c r="G495" s="26"/>
      <c r="H495" s="75"/>
      <c r="I495" s="35"/>
      <c r="J495" s="35"/>
      <c r="K495" s="75"/>
      <c r="M495" s="63"/>
    </row>
    <row r="496">
      <c r="A496" s="20"/>
      <c r="B496" s="20"/>
      <c r="F496" s="26"/>
      <c r="G496" s="26"/>
      <c r="H496" s="75"/>
      <c r="I496" s="35"/>
      <c r="J496" s="35"/>
      <c r="K496" s="75"/>
      <c r="M496" s="63"/>
    </row>
    <row r="497">
      <c r="A497" s="20"/>
      <c r="B497" s="20"/>
      <c r="F497" s="26"/>
      <c r="G497" s="26"/>
      <c r="H497" s="75"/>
      <c r="I497" s="35"/>
      <c r="J497" s="35"/>
      <c r="K497" s="75"/>
      <c r="M497" s="63"/>
    </row>
    <row r="498">
      <c r="A498" s="20"/>
      <c r="B498" s="20"/>
      <c r="F498" s="26"/>
      <c r="G498" s="26"/>
      <c r="H498" s="75"/>
      <c r="I498" s="35"/>
      <c r="J498" s="35"/>
      <c r="K498" s="75"/>
      <c r="M498" s="63"/>
    </row>
    <row r="499">
      <c r="A499" s="20"/>
      <c r="B499" s="20"/>
      <c r="F499" s="26"/>
      <c r="G499" s="26"/>
      <c r="H499" s="75"/>
      <c r="I499" s="35"/>
      <c r="J499" s="35"/>
      <c r="K499" s="75"/>
      <c r="M499" s="63"/>
    </row>
    <row r="500">
      <c r="A500" s="20"/>
      <c r="B500" s="20"/>
      <c r="F500" s="26"/>
      <c r="G500" s="26"/>
      <c r="H500" s="75"/>
      <c r="I500" s="35"/>
      <c r="J500" s="35"/>
      <c r="K500" s="75"/>
      <c r="M500" s="63"/>
    </row>
    <row r="501">
      <c r="A501" s="20"/>
      <c r="B501" s="20"/>
      <c r="F501" s="26"/>
      <c r="G501" s="26"/>
      <c r="H501" s="75"/>
      <c r="I501" s="35"/>
      <c r="J501" s="35"/>
      <c r="K501" s="75"/>
      <c r="M501" s="63"/>
    </row>
    <row r="502">
      <c r="A502" s="20"/>
      <c r="B502" s="20"/>
      <c r="F502" s="26"/>
      <c r="G502" s="26"/>
      <c r="H502" s="75"/>
      <c r="I502" s="35"/>
      <c r="J502" s="35"/>
      <c r="K502" s="75"/>
      <c r="M502" s="63"/>
    </row>
    <row r="503">
      <c r="A503" s="20"/>
      <c r="B503" s="20"/>
      <c r="F503" s="26"/>
      <c r="G503" s="26"/>
      <c r="H503" s="75"/>
      <c r="I503" s="35"/>
      <c r="J503" s="35"/>
      <c r="K503" s="75"/>
      <c r="M503" s="63"/>
    </row>
    <row r="504">
      <c r="A504" s="20"/>
      <c r="B504" s="20"/>
      <c r="F504" s="26"/>
      <c r="G504" s="26"/>
      <c r="H504" s="75"/>
      <c r="I504" s="35"/>
      <c r="J504" s="35"/>
      <c r="K504" s="75"/>
      <c r="M504" s="63"/>
    </row>
    <row r="505">
      <c r="A505" s="20"/>
      <c r="B505" s="20"/>
      <c r="F505" s="26"/>
      <c r="G505" s="26"/>
      <c r="H505" s="75"/>
      <c r="I505" s="35"/>
      <c r="J505" s="35"/>
      <c r="K505" s="75"/>
      <c r="M505" s="63"/>
    </row>
    <row r="506">
      <c r="A506" s="20"/>
      <c r="B506" s="20"/>
      <c r="F506" s="26"/>
      <c r="G506" s="26"/>
      <c r="H506" s="75"/>
      <c r="I506" s="35"/>
      <c r="J506" s="35"/>
      <c r="K506" s="75"/>
      <c r="M506" s="63"/>
    </row>
    <row r="507">
      <c r="A507" s="20"/>
      <c r="B507" s="20"/>
      <c r="F507" s="26"/>
      <c r="G507" s="26"/>
      <c r="H507" s="75"/>
      <c r="I507" s="35"/>
      <c r="J507" s="35"/>
      <c r="K507" s="75"/>
      <c r="M507" s="63"/>
    </row>
    <row r="508">
      <c r="A508" s="20"/>
      <c r="B508" s="20"/>
      <c r="F508" s="26"/>
      <c r="G508" s="26"/>
      <c r="H508" s="75"/>
      <c r="I508" s="35"/>
      <c r="J508" s="35"/>
      <c r="K508" s="75"/>
      <c r="M508" s="63"/>
    </row>
    <row r="509">
      <c r="A509" s="20"/>
      <c r="B509" s="20"/>
      <c r="F509" s="26"/>
      <c r="G509" s="26"/>
      <c r="H509" s="75"/>
      <c r="I509" s="35"/>
      <c r="J509" s="35"/>
      <c r="K509" s="75"/>
      <c r="M509" s="63"/>
    </row>
    <row r="510">
      <c r="A510" s="20"/>
      <c r="B510" s="20"/>
      <c r="F510" s="26"/>
      <c r="G510" s="26"/>
      <c r="H510" s="75"/>
      <c r="I510" s="35"/>
      <c r="J510" s="35"/>
      <c r="K510" s="75"/>
      <c r="M510" s="63"/>
    </row>
    <row r="511">
      <c r="A511" s="20"/>
      <c r="B511" s="20"/>
      <c r="F511" s="26"/>
      <c r="G511" s="26"/>
      <c r="H511" s="75"/>
      <c r="I511" s="35"/>
      <c r="J511" s="35"/>
      <c r="K511" s="75"/>
      <c r="M511" s="63"/>
    </row>
    <row r="512">
      <c r="A512" s="20"/>
      <c r="B512" s="20"/>
      <c r="F512" s="26"/>
      <c r="G512" s="26"/>
      <c r="H512" s="75"/>
      <c r="I512" s="35"/>
      <c r="J512" s="35"/>
      <c r="K512" s="75"/>
      <c r="M512" s="63"/>
    </row>
    <row r="513">
      <c r="A513" s="20"/>
      <c r="B513" s="20"/>
      <c r="F513" s="26"/>
      <c r="G513" s="26"/>
      <c r="H513" s="75"/>
      <c r="I513" s="35"/>
      <c r="J513" s="35"/>
      <c r="K513" s="75"/>
      <c r="M513" s="63"/>
    </row>
    <row r="514">
      <c r="A514" s="20"/>
      <c r="B514" s="20"/>
      <c r="F514" s="26"/>
      <c r="G514" s="26"/>
      <c r="H514" s="75"/>
      <c r="I514" s="35"/>
      <c r="J514" s="35"/>
      <c r="K514" s="75"/>
      <c r="M514" s="63"/>
    </row>
    <row r="515">
      <c r="A515" s="20"/>
      <c r="B515" s="20"/>
      <c r="F515" s="26"/>
      <c r="G515" s="26"/>
      <c r="H515" s="75"/>
      <c r="I515" s="35"/>
      <c r="J515" s="35"/>
      <c r="K515" s="75"/>
      <c r="M515" s="63"/>
    </row>
    <row r="516">
      <c r="A516" s="20"/>
      <c r="B516" s="20"/>
      <c r="F516" s="26"/>
      <c r="G516" s="26"/>
      <c r="H516" s="75"/>
      <c r="I516" s="35"/>
      <c r="J516" s="35"/>
      <c r="K516" s="75"/>
      <c r="M516" s="63"/>
    </row>
    <row r="517">
      <c r="A517" s="20"/>
      <c r="B517" s="20"/>
      <c r="F517" s="26"/>
      <c r="G517" s="26"/>
      <c r="H517" s="75"/>
      <c r="I517" s="35"/>
      <c r="J517" s="35"/>
      <c r="K517" s="75"/>
      <c r="M517" s="63"/>
    </row>
    <row r="518">
      <c r="A518" s="20"/>
      <c r="B518" s="20"/>
      <c r="F518" s="26"/>
      <c r="G518" s="26"/>
      <c r="H518" s="75"/>
      <c r="I518" s="35"/>
      <c r="J518" s="35"/>
      <c r="K518" s="75"/>
      <c r="M518" s="63"/>
    </row>
    <row r="519">
      <c r="A519" s="20"/>
      <c r="B519" s="20"/>
      <c r="F519" s="26"/>
      <c r="G519" s="26"/>
      <c r="H519" s="75"/>
      <c r="I519" s="35"/>
      <c r="J519" s="35"/>
      <c r="K519" s="75"/>
      <c r="M519" s="63"/>
    </row>
    <row r="520">
      <c r="A520" s="20"/>
      <c r="B520" s="20"/>
      <c r="F520" s="26"/>
      <c r="G520" s="26"/>
      <c r="H520" s="75"/>
      <c r="I520" s="35"/>
      <c r="J520" s="35"/>
      <c r="K520" s="75"/>
      <c r="M520" s="63"/>
    </row>
    <row r="521">
      <c r="A521" s="20"/>
      <c r="B521" s="20"/>
      <c r="F521" s="26"/>
      <c r="G521" s="26"/>
      <c r="H521" s="75"/>
      <c r="I521" s="35"/>
      <c r="J521" s="35"/>
      <c r="K521" s="75"/>
      <c r="M521" s="63"/>
    </row>
    <row r="522">
      <c r="A522" s="20"/>
      <c r="B522" s="20"/>
      <c r="F522" s="26"/>
      <c r="G522" s="26"/>
      <c r="H522" s="75"/>
      <c r="I522" s="35"/>
      <c r="J522" s="35"/>
      <c r="K522" s="75"/>
      <c r="M522" s="63"/>
    </row>
    <row r="523">
      <c r="A523" s="20"/>
      <c r="B523" s="20"/>
      <c r="F523" s="26"/>
      <c r="G523" s="26"/>
      <c r="H523" s="75"/>
      <c r="I523" s="35"/>
      <c r="J523" s="35"/>
      <c r="K523" s="75"/>
      <c r="M523" s="63"/>
    </row>
    <row r="524">
      <c r="A524" s="20"/>
      <c r="B524" s="20"/>
      <c r="F524" s="26"/>
      <c r="G524" s="26"/>
      <c r="H524" s="75"/>
      <c r="I524" s="35"/>
      <c r="J524" s="35"/>
      <c r="K524" s="75"/>
      <c r="M524" s="63"/>
    </row>
    <row r="525">
      <c r="A525" s="20"/>
      <c r="B525" s="20"/>
      <c r="F525" s="26"/>
      <c r="G525" s="26"/>
      <c r="H525" s="75"/>
      <c r="I525" s="35"/>
      <c r="J525" s="35"/>
      <c r="K525" s="75"/>
      <c r="M525" s="63"/>
    </row>
    <row r="526">
      <c r="A526" s="20"/>
      <c r="B526" s="20"/>
      <c r="F526" s="26"/>
      <c r="G526" s="26"/>
      <c r="H526" s="75"/>
      <c r="I526" s="35"/>
      <c r="J526" s="35"/>
      <c r="K526" s="75"/>
      <c r="M526" s="63"/>
    </row>
    <row r="527">
      <c r="A527" s="20"/>
      <c r="B527" s="20"/>
      <c r="F527" s="26"/>
      <c r="G527" s="26"/>
      <c r="H527" s="75"/>
      <c r="I527" s="35"/>
      <c r="J527" s="35"/>
      <c r="K527" s="75"/>
      <c r="M527" s="63"/>
    </row>
    <row r="528">
      <c r="A528" s="20"/>
      <c r="B528" s="20"/>
      <c r="F528" s="26"/>
      <c r="G528" s="26"/>
      <c r="H528" s="75"/>
      <c r="I528" s="35"/>
      <c r="J528" s="35"/>
      <c r="K528" s="75"/>
      <c r="M528" s="63"/>
    </row>
    <row r="529">
      <c r="A529" s="20"/>
      <c r="B529" s="20"/>
      <c r="F529" s="26"/>
      <c r="G529" s="26"/>
      <c r="H529" s="75"/>
      <c r="I529" s="35"/>
      <c r="J529" s="35"/>
      <c r="K529" s="75"/>
      <c r="M529" s="63"/>
    </row>
    <row r="530">
      <c r="A530" s="20"/>
      <c r="B530" s="20"/>
      <c r="F530" s="26"/>
      <c r="G530" s="26"/>
      <c r="H530" s="75"/>
      <c r="I530" s="35"/>
      <c r="J530" s="35"/>
      <c r="K530" s="75"/>
      <c r="M530" s="63"/>
    </row>
    <row r="531">
      <c r="A531" s="20"/>
      <c r="B531" s="20"/>
      <c r="F531" s="26"/>
      <c r="G531" s="26"/>
      <c r="H531" s="75"/>
      <c r="I531" s="35"/>
      <c r="J531" s="35"/>
      <c r="K531" s="75"/>
      <c r="M531" s="63"/>
    </row>
    <row r="532">
      <c r="A532" s="20"/>
      <c r="B532" s="20"/>
      <c r="F532" s="26"/>
      <c r="G532" s="26"/>
      <c r="H532" s="75"/>
      <c r="I532" s="35"/>
      <c r="J532" s="35"/>
      <c r="K532" s="75"/>
      <c r="M532" s="63"/>
    </row>
    <row r="533">
      <c r="A533" s="20"/>
      <c r="B533" s="20"/>
      <c r="F533" s="26"/>
      <c r="G533" s="26"/>
      <c r="H533" s="75"/>
      <c r="I533" s="35"/>
      <c r="J533" s="35"/>
      <c r="K533" s="75"/>
      <c r="M533" s="63"/>
    </row>
    <row r="534">
      <c r="A534" s="20"/>
      <c r="B534" s="20"/>
      <c r="F534" s="26"/>
      <c r="G534" s="26"/>
      <c r="H534" s="75"/>
      <c r="I534" s="35"/>
      <c r="J534" s="35"/>
      <c r="K534" s="75"/>
      <c r="M534" s="63"/>
    </row>
    <row r="535">
      <c r="A535" s="20"/>
      <c r="B535" s="20"/>
      <c r="F535" s="26"/>
      <c r="G535" s="26"/>
      <c r="H535" s="75"/>
      <c r="I535" s="35"/>
      <c r="J535" s="35"/>
      <c r="K535" s="75"/>
      <c r="M535" s="63"/>
    </row>
    <row r="536">
      <c r="A536" s="20"/>
      <c r="B536" s="20"/>
      <c r="F536" s="26"/>
      <c r="G536" s="26"/>
      <c r="H536" s="75"/>
      <c r="I536" s="35"/>
      <c r="J536" s="35"/>
      <c r="K536" s="75"/>
      <c r="M536" s="63"/>
    </row>
    <row r="537">
      <c r="A537" s="20"/>
      <c r="B537" s="20"/>
      <c r="F537" s="26"/>
      <c r="G537" s="26"/>
      <c r="H537" s="75"/>
      <c r="I537" s="35"/>
      <c r="J537" s="35"/>
      <c r="K537" s="75"/>
      <c r="M537" s="63"/>
    </row>
    <row r="538">
      <c r="A538" s="20"/>
      <c r="B538" s="20"/>
      <c r="F538" s="26"/>
      <c r="G538" s="26"/>
      <c r="H538" s="75"/>
      <c r="I538" s="35"/>
      <c r="J538" s="35"/>
      <c r="K538" s="75"/>
      <c r="M538" s="63"/>
    </row>
    <row r="539">
      <c r="A539" s="20"/>
      <c r="B539" s="20"/>
      <c r="F539" s="26"/>
      <c r="G539" s="26"/>
      <c r="H539" s="75"/>
      <c r="I539" s="35"/>
      <c r="J539" s="35"/>
      <c r="K539" s="75"/>
      <c r="M539" s="63"/>
    </row>
    <row r="540">
      <c r="A540" s="20"/>
      <c r="B540" s="20"/>
      <c r="F540" s="26"/>
      <c r="G540" s="26"/>
      <c r="H540" s="75"/>
      <c r="I540" s="35"/>
      <c r="J540" s="35"/>
      <c r="K540" s="75"/>
      <c r="M540" s="63"/>
    </row>
    <row r="541">
      <c r="A541" s="20"/>
      <c r="B541" s="20"/>
      <c r="F541" s="26"/>
      <c r="G541" s="26"/>
      <c r="H541" s="75"/>
      <c r="I541" s="35"/>
      <c r="J541" s="35"/>
      <c r="K541" s="75"/>
      <c r="M541" s="63"/>
    </row>
    <row r="542">
      <c r="A542" s="20"/>
      <c r="B542" s="20"/>
      <c r="F542" s="26"/>
      <c r="G542" s="26"/>
      <c r="H542" s="75"/>
      <c r="I542" s="35"/>
      <c r="J542" s="35"/>
      <c r="K542" s="75"/>
      <c r="M542" s="63"/>
    </row>
    <row r="543">
      <c r="A543" s="20"/>
      <c r="B543" s="20"/>
      <c r="F543" s="26"/>
      <c r="G543" s="26"/>
      <c r="H543" s="75"/>
      <c r="I543" s="35"/>
      <c r="J543" s="35"/>
      <c r="K543" s="75"/>
      <c r="M543" s="63"/>
    </row>
    <row r="544">
      <c r="A544" s="20"/>
      <c r="B544" s="20"/>
      <c r="F544" s="26"/>
      <c r="G544" s="26"/>
      <c r="H544" s="75"/>
      <c r="I544" s="35"/>
      <c r="J544" s="35"/>
      <c r="K544" s="75"/>
      <c r="M544" s="63"/>
    </row>
    <row r="545">
      <c r="A545" s="20"/>
      <c r="B545" s="20"/>
      <c r="F545" s="26"/>
      <c r="G545" s="26"/>
      <c r="H545" s="75"/>
      <c r="I545" s="35"/>
      <c r="J545" s="35"/>
      <c r="K545" s="75"/>
      <c r="M545" s="63"/>
    </row>
    <row r="546">
      <c r="A546" s="20"/>
      <c r="B546" s="20"/>
      <c r="F546" s="26"/>
      <c r="G546" s="26"/>
      <c r="H546" s="75"/>
      <c r="I546" s="35"/>
      <c r="J546" s="35"/>
      <c r="K546" s="75"/>
      <c r="M546" s="63"/>
    </row>
    <row r="547">
      <c r="A547" s="20"/>
      <c r="B547" s="20"/>
      <c r="F547" s="26"/>
      <c r="G547" s="26"/>
      <c r="H547" s="75"/>
      <c r="I547" s="35"/>
      <c r="J547" s="35"/>
      <c r="K547" s="75"/>
      <c r="M547" s="63"/>
    </row>
    <row r="548">
      <c r="A548" s="20"/>
      <c r="B548" s="20"/>
      <c r="F548" s="26"/>
      <c r="G548" s="26"/>
      <c r="H548" s="75"/>
      <c r="I548" s="35"/>
      <c r="J548" s="35"/>
      <c r="K548" s="75"/>
      <c r="M548" s="63"/>
    </row>
    <row r="549">
      <c r="A549" s="20"/>
      <c r="B549" s="20"/>
      <c r="F549" s="26"/>
      <c r="G549" s="26"/>
      <c r="H549" s="75"/>
      <c r="I549" s="35"/>
      <c r="J549" s="35"/>
      <c r="K549" s="75"/>
      <c r="M549" s="63"/>
    </row>
    <row r="550">
      <c r="A550" s="20"/>
      <c r="B550" s="20"/>
      <c r="F550" s="26"/>
      <c r="G550" s="26"/>
      <c r="H550" s="75"/>
      <c r="I550" s="35"/>
      <c r="J550" s="35"/>
      <c r="K550" s="75"/>
      <c r="M550" s="63"/>
    </row>
    <row r="551">
      <c r="A551" s="20"/>
      <c r="B551" s="20"/>
      <c r="F551" s="26"/>
      <c r="G551" s="26"/>
      <c r="H551" s="75"/>
      <c r="I551" s="35"/>
      <c r="J551" s="35"/>
      <c r="K551" s="75"/>
      <c r="M551" s="63"/>
    </row>
    <row r="552">
      <c r="A552" s="20"/>
      <c r="B552" s="20"/>
      <c r="F552" s="26"/>
      <c r="G552" s="26"/>
      <c r="H552" s="75"/>
      <c r="I552" s="35"/>
      <c r="J552" s="35"/>
      <c r="K552" s="75"/>
      <c r="M552" s="63"/>
    </row>
    <row r="553">
      <c r="A553" s="20"/>
      <c r="B553" s="20"/>
      <c r="F553" s="26"/>
      <c r="G553" s="26"/>
      <c r="H553" s="75"/>
      <c r="I553" s="35"/>
      <c r="J553" s="35"/>
      <c r="K553" s="75"/>
      <c r="M553" s="63"/>
    </row>
    <row r="554">
      <c r="A554" s="20"/>
      <c r="B554" s="20"/>
      <c r="F554" s="26"/>
      <c r="G554" s="26"/>
      <c r="H554" s="75"/>
      <c r="I554" s="35"/>
      <c r="J554" s="35"/>
      <c r="K554" s="75"/>
      <c r="M554" s="63"/>
    </row>
    <row r="555">
      <c r="A555" s="20"/>
      <c r="B555" s="20"/>
      <c r="F555" s="26"/>
      <c r="G555" s="26"/>
      <c r="H555" s="75"/>
      <c r="I555" s="35"/>
      <c r="J555" s="35"/>
      <c r="K555" s="75"/>
      <c r="M555" s="63"/>
    </row>
    <row r="556">
      <c r="A556" s="20"/>
      <c r="B556" s="20"/>
      <c r="F556" s="26"/>
      <c r="G556" s="26"/>
      <c r="H556" s="75"/>
      <c r="I556" s="35"/>
      <c r="J556" s="35"/>
      <c r="K556" s="75"/>
      <c r="M556" s="63"/>
    </row>
    <row r="557">
      <c r="A557" s="20"/>
      <c r="B557" s="20"/>
      <c r="F557" s="26"/>
      <c r="G557" s="26"/>
      <c r="H557" s="75"/>
      <c r="I557" s="35"/>
      <c r="J557" s="35"/>
      <c r="K557" s="75"/>
      <c r="M557" s="63"/>
    </row>
    <row r="558">
      <c r="A558" s="20"/>
      <c r="B558" s="20"/>
      <c r="F558" s="26"/>
      <c r="G558" s="26"/>
      <c r="H558" s="75"/>
      <c r="I558" s="35"/>
      <c r="J558" s="35"/>
      <c r="K558" s="75"/>
      <c r="M558" s="63"/>
    </row>
    <row r="559">
      <c r="A559" s="20"/>
      <c r="B559" s="20"/>
      <c r="F559" s="26"/>
      <c r="G559" s="26"/>
      <c r="H559" s="75"/>
      <c r="I559" s="35"/>
      <c r="J559" s="35"/>
      <c r="K559" s="75"/>
      <c r="M559" s="63"/>
    </row>
    <row r="560">
      <c r="A560" s="20"/>
      <c r="B560" s="20"/>
      <c r="F560" s="26"/>
      <c r="G560" s="26"/>
      <c r="H560" s="75"/>
      <c r="I560" s="35"/>
      <c r="J560" s="35"/>
      <c r="K560" s="75"/>
      <c r="M560" s="63"/>
    </row>
    <row r="561">
      <c r="A561" s="20"/>
      <c r="B561" s="20"/>
      <c r="F561" s="26"/>
      <c r="G561" s="26"/>
      <c r="H561" s="75"/>
      <c r="I561" s="35"/>
      <c r="J561" s="35"/>
      <c r="K561" s="75"/>
      <c r="M561" s="63"/>
    </row>
    <row r="562">
      <c r="A562" s="20"/>
      <c r="B562" s="20"/>
      <c r="F562" s="26"/>
      <c r="G562" s="26"/>
      <c r="H562" s="75"/>
      <c r="I562" s="35"/>
      <c r="J562" s="35"/>
      <c r="K562" s="75"/>
      <c r="M562" s="63"/>
    </row>
    <row r="563">
      <c r="A563" s="20"/>
      <c r="B563" s="20"/>
      <c r="F563" s="26"/>
      <c r="G563" s="26"/>
      <c r="H563" s="75"/>
      <c r="I563" s="35"/>
      <c r="J563" s="35"/>
      <c r="K563" s="75"/>
      <c r="M563" s="63"/>
    </row>
    <row r="564">
      <c r="A564" s="20"/>
      <c r="B564" s="20"/>
      <c r="F564" s="26"/>
      <c r="G564" s="26"/>
      <c r="H564" s="75"/>
      <c r="I564" s="35"/>
      <c r="J564" s="35"/>
      <c r="K564" s="75"/>
      <c r="M564" s="63"/>
    </row>
    <row r="565">
      <c r="A565" s="20"/>
      <c r="B565" s="20"/>
      <c r="F565" s="26"/>
      <c r="G565" s="26"/>
      <c r="H565" s="75"/>
      <c r="I565" s="35"/>
      <c r="J565" s="35"/>
      <c r="K565" s="75"/>
      <c r="M565" s="63"/>
    </row>
    <row r="566">
      <c r="A566" s="20"/>
      <c r="B566" s="20"/>
      <c r="F566" s="26"/>
      <c r="G566" s="26"/>
      <c r="H566" s="75"/>
      <c r="I566" s="35"/>
      <c r="J566" s="35"/>
      <c r="K566" s="75"/>
      <c r="M566" s="63"/>
    </row>
    <row r="567">
      <c r="A567" s="20"/>
      <c r="B567" s="20"/>
      <c r="F567" s="26"/>
      <c r="G567" s="26"/>
      <c r="H567" s="75"/>
      <c r="I567" s="35"/>
      <c r="J567" s="35"/>
      <c r="K567" s="75"/>
      <c r="M567" s="63"/>
    </row>
    <row r="568">
      <c r="A568" s="20"/>
      <c r="B568" s="20"/>
      <c r="F568" s="26"/>
      <c r="G568" s="26"/>
      <c r="H568" s="75"/>
      <c r="I568" s="35"/>
      <c r="J568" s="35"/>
      <c r="K568" s="75"/>
      <c r="M568" s="63"/>
    </row>
    <row r="569">
      <c r="A569" s="20"/>
      <c r="B569" s="20"/>
      <c r="F569" s="26"/>
      <c r="G569" s="26"/>
      <c r="H569" s="75"/>
      <c r="I569" s="35"/>
      <c r="J569" s="35"/>
      <c r="K569" s="75"/>
      <c r="M569" s="63"/>
    </row>
    <row r="570">
      <c r="A570" s="20"/>
      <c r="B570" s="20"/>
      <c r="F570" s="26"/>
      <c r="G570" s="26"/>
      <c r="H570" s="75"/>
      <c r="I570" s="35"/>
      <c r="J570" s="35"/>
      <c r="K570" s="75"/>
      <c r="M570" s="63"/>
    </row>
    <row r="571">
      <c r="A571" s="20"/>
      <c r="B571" s="20"/>
      <c r="F571" s="26"/>
      <c r="G571" s="26"/>
      <c r="H571" s="75"/>
      <c r="I571" s="35"/>
      <c r="J571" s="35"/>
      <c r="K571" s="75"/>
      <c r="M571" s="63"/>
    </row>
    <row r="572">
      <c r="A572" s="20"/>
      <c r="B572" s="20"/>
      <c r="F572" s="26"/>
      <c r="G572" s="26"/>
      <c r="H572" s="75"/>
      <c r="I572" s="35"/>
      <c r="J572" s="35"/>
      <c r="K572" s="75"/>
      <c r="M572" s="63"/>
    </row>
    <row r="573">
      <c r="A573" s="20"/>
      <c r="B573" s="20"/>
      <c r="F573" s="26"/>
      <c r="G573" s="26"/>
      <c r="H573" s="75"/>
      <c r="I573" s="35"/>
      <c r="J573" s="35"/>
      <c r="K573" s="75"/>
      <c r="M573" s="63"/>
    </row>
    <row r="574">
      <c r="A574" s="20"/>
      <c r="B574" s="20"/>
      <c r="F574" s="26"/>
      <c r="G574" s="26"/>
      <c r="H574" s="75"/>
      <c r="I574" s="35"/>
      <c r="J574" s="35"/>
      <c r="K574" s="75"/>
      <c r="M574" s="63"/>
    </row>
    <row r="575">
      <c r="A575" s="20"/>
      <c r="B575" s="20"/>
      <c r="F575" s="26"/>
      <c r="G575" s="26"/>
      <c r="H575" s="75"/>
      <c r="I575" s="35"/>
      <c r="J575" s="35"/>
      <c r="K575" s="75"/>
      <c r="M575" s="63"/>
    </row>
    <row r="576">
      <c r="A576" s="20"/>
      <c r="B576" s="20"/>
      <c r="F576" s="26"/>
      <c r="G576" s="26"/>
      <c r="H576" s="75"/>
      <c r="I576" s="35"/>
      <c r="J576" s="35"/>
      <c r="K576" s="75"/>
      <c r="M576" s="63"/>
    </row>
    <row r="577">
      <c r="A577" s="20"/>
      <c r="B577" s="20"/>
      <c r="F577" s="26"/>
      <c r="G577" s="26"/>
      <c r="H577" s="75"/>
      <c r="I577" s="35"/>
      <c r="J577" s="35"/>
      <c r="K577" s="75"/>
      <c r="M577" s="63"/>
    </row>
    <row r="578">
      <c r="A578" s="20"/>
      <c r="B578" s="20"/>
      <c r="F578" s="26"/>
      <c r="G578" s="26"/>
      <c r="H578" s="75"/>
      <c r="I578" s="35"/>
      <c r="J578" s="35"/>
      <c r="K578" s="75"/>
      <c r="M578" s="63"/>
    </row>
    <row r="579">
      <c r="A579" s="20"/>
      <c r="B579" s="20"/>
      <c r="F579" s="26"/>
      <c r="G579" s="26"/>
      <c r="H579" s="75"/>
      <c r="I579" s="35"/>
      <c r="J579" s="35"/>
      <c r="K579" s="75"/>
      <c r="M579" s="63"/>
    </row>
    <row r="580">
      <c r="A580" s="20"/>
      <c r="B580" s="20"/>
      <c r="F580" s="26"/>
      <c r="G580" s="26"/>
      <c r="H580" s="75"/>
      <c r="I580" s="35"/>
      <c r="J580" s="35"/>
      <c r="K580" s="75"/>
      <c r="M580" s="63"/>
    </row>
    <row r="581">
      <c r="A581" s="20"/>
      <c r="B581" s="20"/>
      <c r="F581" s="26"/>
      <c r="G581" s="26"/>
      <c r="H581" s="75"/>
      <c r="I581" s="35"/>
      <c r="J581" s="35"/>
      <c r="K581" s="75"/>
      <c r="M581" s="63"/>
    </row>
    <row r="582">
      <c r="A582" s="20"/>
      <c r="B582" s="20"/>
      <c r="F582" s="26"/>
      <c r="G582" s="26"/>
      <c r="H582" s="75"/>
      <c r="I582" s="35"/>
      <c r="J582" s="35"/>
      <c r="K582" s="75"/>
      <c r="M582" s="63"/>
    </row>
    <row r="583">
      <c r="A583" s="20"/>
      <c r="B583" s="20"/>
      <c r="F583" s="26"/>
      <c r="G583" s="26"/>
      <c r="H583" s="75"/>
      <c r="I583" s="35"/>
      <c r="J583" s="35"/>
      <c r="K583" s="75"/>
      <c r="M583" s="63"/>
    </row>
    <row r="584">
      <c r="A584" s="20"/>
      <c r="B584" s="20"/>
      <c r="F584" s="26"/>
      <c r="G584" s="26"/>
      <c r="H584" s="75"/>
      <c r="I584" s="35"/>
      <c r="J584" s="35"/>
      <c r="K584" s="75"/>
      <c r="M584" s="63"/>
    </row>
    <row r="585">
      <c r="A585" s="20"/>
      <c r="B585" s="20"/>
      <c r="F585" s="26"/>
      <c r="G585" s="26"/>
      <c r="H585" s="75"/>
      <c r="I585" s="35"/>
      <c r="J585" s="35"/>
      <c r="K585" s="75"/>
      <c r="M585" s="63"/>
    </row>
    <row r="586">
      <c r="A586" s="20"/>
      <c r="B586" s="20"/>
      <c r="F586" s="26"/>
      <c r="G586" s="26"/>
      <c r="H586" s="75"/>
      <c r="I586" s="35"/>
      <c r="J586" s="35"/>
      <c r="K586" s="75"/>
      <c r="M586" s="63"/>
    </row>
    <row r="587">
      <c r="A587" s="20"/>
      <c r="B587" s="20"/>
      <c r="F587" s="26"/>
      <c r="G587" s="26"/>
      <c r="H587" s="75"/>
      <c r="I587" s="35"/>
      <c r="J587" s="35"/>
      <c r="K587" s="75"/>
      <c r="M587" s="63"/>
    </row>
    <row r="588">
      <c r="A588" s="20"/>
      <c r="B588" s="20"/>
      <c r="F588" s="26"/>
      <c r="G588" s="26"/>
      <c r="H588" s="75"/>
      <c r="I588" s="35"/>
      <c r="J588" s="35"/>
      <c r="K588" s="75"/>
      <c r="M588" s="63"/>
    </row>
    <row r="589">
      <c r="A589" s="20"/>
      <c r="B589" s="20"/>
      <c r="F589" s="26"/>
      <c r="G589" s="26"/>
      <c r="H589" s="75"/>
      <c r="I589" s="35"/>
      <c r="J589" s="35"/>
      <c r="K589" s="75"/>
      <c r="M589" s="63"/>
    </row>
    <row r="590">
      <c r="A590" s="20"/>
      <c r="B590" s="20"/>
      <c r="F590" s="26"/>
      <c r="G590" s="26"/>
      <c r="H590" s="75"/>
      <c r="I590" s="35"/>
      <c r="J590" s="35"/>
      <c r="K590" s="75"/>
      <c r="M590" s="63"/>
    </row>
    <row r="591">
      <c r="A591" s="20"/>
      <c r="B591" s="20"/>
      <c r="F591" s="26"/>
      <c r="G591" s="26"/>
      <c r="H591" s="75"/>
      <c r="I591" s="35"/>
      <c r="J591" s="35"/>
      <c r="K591" s="75"/>
      <c r="M591" s="63"/>
    </row>
    <row r="592">
      <c r="A592" s="20"/>
      <c r="B592" s="20"/>
      <c r="F592" s="26"/>
      <c r="G592" s="26"/>
      <c r="H592" s="75"/>
      <c r="I592" s="35"/>
      <c r="J592" s="35"/>
      <c r="K592" s="75"/>
      <c r="M592" s="63"/>
    </row>
    <row r="593">
      <c r="A593" s="20"/>
      <c r="B593" s="20"/>
      <c r="F593" s="26"/>
      <c r="G593" s="26"/>
      <c r="H593" s="75"/>
      <c r="I593" s="35"/>
      <c r="J593" s="35"/>
      <c r="K593" s="75"/>
      <c r="M593" s="63"/>
    </row>
    <row r="594">
      <c r="A594" s="20"/>
      <c r="B594" s="20"/>
      <c r="F594" s="26"/>
      <c r="G594" s="26"/>
      <c r="H594" s="75"/>
      <c r="I594" s="35"/>
      <c r="J594" s="35"/>
      <c r="K594" s="75"/>
      <c r="M594" s="63"/>
    </row>
    <row r="595">
      <c r="A595" s="20"/>
      <c r="B595" s="20"/>
      <c r="F595" s="26"/>
      <c r="G595" s="26"/>
      <c r="H595" s="75"/>
      <c r="I595" s="35"/>
      <c r="J595" s="35"/>
      <c r="K595" s="75"/>
      <c r="M595" s="63"/>
    </row>
    <row r="596">
      <c r="A596" s="20"/>
      <c r="B596" s="20"/>
      <c r="F596" s="26"/>
      <c r="G596" s="26"/>
      <c r="H596" s="75"/>
      <c r="I596" s="35"/>
      <c r="J596" s="35"/>
      <c r="K596" s="75"/>
      <c r="M596" s="63"/>
    </row>
    <row r="597">
      <c r="A597" s="20"/>
      <c r="B597" s="20"/>
      <c r="F597" s="26"/>
      <c r="G597" s="26"/>
      <c r="H597" s="75"/>
      <c r="I597" s="35"/>
      <c r="J597" s="35"/>
      <c r="K597" s="75"/>
      <c r="M597" s="63"/>
    </row>
    <row r="598">
      <c r="A598" s="20"/>
      <c r="B598" s="20"/>
      <c r="F598" s="26"/>
      <c r="G598" s="26"/>
      <c r="H598" s="75"/>
      <c r="I598" s="35"/>
      <c r="J598" s="35"/>
      <c r="K598" s="75"/>
      <c r="M598" s="63"/>
    </row>
    <row r="599">
      <c r="A599" s="20"/>
      <c r="B599" s="20"/>
      <c r="F599" s="26"/>
      <c r="G599" s="26"/>
      <c r="H599" s="75"/>
      <c r="I599" s="35"/>
      <c r="J599" s="35"/>
      <c r="K599" s="75"/>
      <c r="M599" s="63"/>
    </row>
    <row r="600">
      <c r="A600" s="20"/>
      <c r="B600" s="20"/>
      <c r="F600" s="26"/>
      <c r="G600" s="26"/>
      <c r="H600" s="75"/>
      <c r="I600" s="35"/>
      <c r="J600" s="35"/>
      <c r="K600" s="75"/>
      <c r="M600" s="63"/>
    </row>
    <row r="601">
      <c r="A601" s="20"/>
      <c r="B601" s="20"/>
      <c r="F601" s="26"/>
      <c r="G601" s="26"/>
      <c r="H601" s="75"/>
      <c r="I601" s="35"/>
      <c r="J601" s="35"/>
      <c r="K601" s="75"/>
      <c r="M601" s="63"/>
    </row>
    <row r="602">
      <c r="A602" s="20"/>
      <c r="B602" s="20"/>
      <c r="F602" s="26"/>
      <c r="G602" s="26"/>
      <c r="H602" s="75"/>
      <c r="I602" s="35"/>
      <c r="J602" s="35"/>
      <c r="K602" s="75"/>
      <c r="M602" s="63"/>
    </row>
    <row r="603">
      <c r="A603" s="20"/>
      <c r="B603" s="20"/>
      <c r="F603" s="26"/>
      <c r="G603" s="26"/>
      <c r="H603" s="75"/>
      <c r="I603" s="35"/>
      <c r="J603" s="35"/>
      <c r="K603" s="75"/>
      <c r="M603" s="63"/>
    </row>
    <row r="604">
      <c r="A604" s="20"/>
      <c r="B604" s="20"/>
      <c r="F604" s="26"/>
      <c r="G604" s="26"/>
      <c r="H604" s="75"/>
      <c r="I604" s="35"/>
      <c r="J604" s="35"/>
      <c r="K604" s="75"/>
      <c r="M604" s="63"/>
    </row>
    <row r="605">
      <c r="A605" s="20"/>
      <c r="B605" s="20"/>
      <c r="F605" s="26"/>
      <c r="G605" s="26"/>
      <c r="H605" s="75"/>
      <c r="I605" s="35"/>
      <c r="J605" s="35"/>
      <c r="K605" s="75"/>
      <c r="M605" s="63"/>
    </row>
    <row r="606">
      <c r="A606" s="20"/>
      <c r="B606" s="20"/>
      <c r="F606" s="26"/>
      <c r="G606" s="26"/>
      <c r="H606" s="75"/>
      <c r="I606" s="35"/>
      <c r="J606" s="35"/>
      <c r="K606" s="75"/>
      <c r="M606" s="63"/>
    </row>
    <row r="607">
      <c r="A607" s="20"/>
      <c r="B607" s="20"/>
      <c r="F607" s="26"/>
      <c r="G607" s="26"/>
      <c r="H607" s="75"/>
      <c r="I607" s="35"/>
      <c r="J607" s="35"/>
      <c r="K607" s="75"/>
      <c r="M607" s="63"/>
    </row>
    <row r="608">
      <c r="A608" s="20"/>
      <c r="B608" s="20"/>
      <c r="F608" s="26"/>
      <c r="G608" s="26"/>
      <c r="H608" s="75"/>
      <c r="I608" s="35"/>
      <c r="J608" s="35"/>
      <c r="K608" s="75"/>
      <c r="M608" s="63"/>
    </row>
    <row r="609">
      <c r="A609" s="20"/>
      <c r="B609" s="20"/>
      <c r="F609" s="26"/>
      <c r="G609" s="26"/>
      <c r="H609" s="75"/>
      <c r="I609" s="35"/>
      <c r="J609" s="35"/>
      <c r="K609" s="75"/>
      <c r="M609" s="63"/>
    </row>
    <row r="610">
      <c r="A610" s="20"/>
      <c r="B610" s="20"/>
      <c r="F610" s="26"/>
      <c r="G610" s="26"/>
      <c r="H610" s="75"/>
      <c r="I610" s="35"/>
      <c r="J610" s="35"/>
      <c r="K610" s="75"/>
      <c r="M610" s="63"/>
    </row>
    <row r="611">
      <c r="A611" s="20"/>
      <c r="B611" s="20"/>
      <c r="F611" s="26"/>
      <c r="G611" s="26"/>
      <c r="H611" s="75"/>
      <c r="I611" s="35"/>
      <c r="J611" s="35"/>
      <c r="K611" s="75"/>
      <c r="M611" s="63"/>
    </row>
    <row r="612">
      <c r="A612" s="20"/>
      <c r="B612" s="20"/>
      <c r="F612" s="26"/>
      <c r="G612" s="26"/>
      <c r="H612" s="75"/>
      <c r="I612" s="35"/>
      <c r="J612" s="35"/>
      <c r="K612" s="75"/>
      <c r="M612" s="63"/>
    </row>
    <row r="613">
      <c r="A613" s="20"/>
      <c r="B613" s="20"/>
      <c r="F613" s="26"/>
      <c r="G613" s="26"/>
      <c r="H613" s="75"/>
      <c r="I613" s="35"/>
      <c r="J613" s="35"/>
      <c r="K613" s="75"/>
      <c r="M613" s="63"/>
    </row>
    <row r="614">
      <c r="A614" s="20"/>
      <c r="B614" s="20"/>
      <c r="F614" s="26"/>
      <c r="G614" s="26"/>
      <c r="H614" s="75"/>
      <c r="I614" s="35"/>
      <c r="J614" s="35"/>
      <c r="K614" s="75"/>
      <c r="M614" s="63"/>
    </row>
    <row r="615">
      <c r="A615" s="20"/>
      <c r="B615" s="20"/>
      <c r="F615" s="26"/>
      <c r="G615" s="26"/>
      <c r="H615" s="75"/>
      <c r="I615" s="35"/>
      <c r="J615" s="35"/>
      <c r="K615" s="75"/>
      <c r="M615" s="63"/>
    </row>
    <row r="616">
      <c r="A616" s="20"/>
      <c r="B616" s="20"/>
      <c r="F616" s="26"/>
      <c r="G616" s="26"/>
      <c r="H616" s="75"/>
      <c r="I616" s="35"/>
      <c r="J616" s="35"/>
      <c r="K616" s="75"/>
      <c r="M616" s="63"/>
    </row>
    <row r="617">
      <c r="A617" s="20"/>
      <c r="B617" s="20"/>
      <c r="F617" s="26"/>
      <c r="G617" s="26"/>
      <c r="H617" s="75"/>
      <c r="I617" s="35"/>
      <c r="J617" s="35"/>
      <c r="K617" s="75"/>
      <c r="M617" s="63"/>
    </row>
    <row r="618">
      <c r="A618" s="20"/>
      <c r="B618" s="20"/>
      <c r="F618" s="26"/>
      <c r="G618" s="26"/>
      <c r="H618" s="75"/>
      <c r="I618" s="35"/>
      <c r="J618" s="35"/>
      <c r="K618" s="75"/>
      <c r="M618" s="63"/>
    </row>
    <row r="619">
      <c r="A619" s="20"/>
      <c r="B619" s="20"/>
      <c r="F619" s="26"/>
      <c r="G619" s="26"/>
      <c r="H619" s="75"/>
      <c r="I619" s="35"/>
      <c r="J619" s="35"/>
      <c r="K619" s="75"/>
      <c r="M619" s="63"/>
    </row>
    <row r="620">
      <c r="A620" s="20"/>
      <c r="B620" s="20"/>
      <c r="F620" s="26"/>
      <c r="G620" s="26"/>
      <c r="H620" s="75"/>
      <c r="I620" s="35"/>
      <c r="J620" s="35"/>
      <c r="K620" s="75"/>
      <c r="M620" s="63"/>
    </row>
    <row r="621">
      <c r="A621" s="20"/>
      <c r="B621" s="20"/>
      <c r="F621" s="26"/>
      <c r="G621" s="26"/>
      <c r="H621" s="75"/>
      <c r="I621" s="35"/>
      <c r="J621" s="35"/>
      <c r="K621" s="75"/>
      <c r="M621" s="63"/>
    </row>
    <row r="622">
      <c r="A622" s="20"/>
      <c r="B622" s="20"/>
      <c r="F622" s="26"/>
      <c r="G622" s="26"/>
      <c r="H622" s="75"/>
      <c r="I622" s="35"/>
      <c r="J622" s="35"/>
      <c r="K622" s="75"/>
      <c r="M622" s="63"/>
    </row>
    <row r="623">
      <c r="A623" s="20"/>
      <c r="B623" s="20"/>
      <c r="F623" s="26"/>
      <c r="G623" s="26"/>
      <c r="H623" s="75"/>
      <c r="I623" s="35"/>
      <c r="J623" s="35"/>
      <c r="K623" s="75"/>
      <c r="M623" s="63"/>
    </row>
    <row r="624">
      <c r="A624" s="20"/>
      <c r="B624" s="20"/>
      <c r="F624" s="26"/>
      <c r="G624" s="26"/>
      <c r="H624" s="75"/>
      <c r="I624" s="35"/>
      <c r="J624" s="35"/>
      <c r="K624" s="75"/>
      <c r="M624" s="63"/>
    </row>
    <row r="625">
      <c r="A625" s="20"/>
      <c r="B625" s="20"/>
      <c r="F625" s="26"/>
      <c r="G625" s="26"/>
      <c r="H625" s="75"/>
      <c r="I625" s="35"/>
      <c r="J625" s="35"/>
      <c r="K625" s="75"/>
      <c r="M625" s="63"/>
    </row>
    <row r="626">
      <c r="A626" s="20"/>
      <c r="B626" s="20"/>
      <c r="F626" s="26"/>
      <c r="G626" s="26"/>
      <c r="H626" s="75"/>
      <c r="I626" s="35"/>
      <c r="J626" s="35"/>
      <c r="K626" s="75"/>
      <c r="M626" s="63"/>
    </row>
    <row r="627">
      <c r="A627" s="20"/>
      <c r="B627" s="20"/>
      <c r="F627" s="26"/>
      <c r="G627" s="26"/>
      <c r="H627" s="75"/>
      <c r="I627" s="35"/>
      <c r="J627" s="35"/>
      <c r="K627" s="75"/>
      <c r="M627" s="63"/>
    </row>
    <row r="628">
      <c r="A628" s="20"/>
      <c r="B628" s="20"/>
      <c r="F628" s="26"/>
      <c r="G628" s="26"/>
      <c r="H628" s="75"/>
      <c r="I628" s="35"/>
      <c r="J628" s="35"/>
      <c r="K628" s="75"/>
      <c r="M628" s="63"/>
    </row>
    <row r="629">
      <c r="A629" s="20"/>
      <c r="B629" s="20"/>
      <c r="F629" s="26"/>
      <c r="G629" s="26"/>
      <c r="H629" s="75"/>
      <c r="I629" s="35"/>
      <c r="J629" s="35"/>
      <c r="K629" s="75"/>
      <c r="M629" s="63"/>
    </row>
    <row r="630">
      <c r="A630" s="20"/>
      <c r="B630" s="20"/>
      <c r="F630" s="26"/>
      <c r="G630" s="26"/>
      <c r="H630" s="75"/>
      <c r="I630" s="35"/>
      <c r="J630" s="35"/>
      <c r="K630" s="75"/>
      <c r="M630" s="63"/>
    </row>
    <row r="631">
      <c r="A631" s="20"/>
      <c r="B631" s="20"/>
      <c r="F631" s="26"/>
      <c r="G631" s="26"/>
      <c r="H631" s="75"/>
      <c r="I631" s="35"/>
      <c r="J631" s="35"/>
      <c r="K631" s="75"/>
      <c r="M631" s="63"/>
    </row>
    <row r="632">
      <c r="A632" s="20"/>
      <c r="B632" s="20"/>
      <c r="F632" s="26"/>
      <c r="G632" s="26"/>
      <c r="H632" s="75"/>
      <c r="I632" s="35"/>
      <c r="J632" s="35"/>
      <c r="K632" s="75"/>
      <c r="M632" s="63"/>
    </row>
    <row r="633">
      <c r="A633" s="20"/>
      <c r="B633" s="20"/>
      <c r="F633" s="26"/>
      <c r="G633" s="26"/>
      <c r="H633" s="75"/>
      <c r="I633" s="35"/>
      <c r="J633" s="35"/>
      <c r="K633" s="75"/>
      <c r="M633" s="63"/>
    </row>
    <row r="634">
      <c r="A634" s="20"/>
      <c r="B634" s="20"/>
      <c r="F634" s="26"/>
      <c r="G634" s="26"/>
      <c r="H634" s="75"/>
      <c r="I634" s="35"/>
      <c r="J634" s="35"/>
      <c r="K634" s="75"/>
      <c r="M634" s="63"/>
    </row>
    <row r="635">
      <c r="A635" s="20"/>
      <c r="B635" s="20"/>
      <c r="F635" s="26"/>
      <c r="G635" s="26"/>
      <c r="H635" s="75"/>
      <c r="I635" s="35"/>
      <c r="J635" s="35"/>
      <c r="K635" s="75"/>
      <c r="M635" s="63"/>
    </row>
    <row r="636">
      <c r="A636" s="20"/>
      <c r="B636" s="20"/>
      <c r="F636" s="26"/>
      <c r="G636" s="26"/>
      <c r="H636" s="75"/>
      <c r="I636" s="35"/>
      <c r="J636" s="35"/>
      <c r="K636" s="75"/>
      <c r="M636" s="63"/>
    </row>
    <row r="637">
      <c r="A637" s="20"/>
      <c r="B637" s="20"/>
      <c r="F637" s="26"/>
      <c r="G637" s="26"/>
      <c r="H637" s="75"/>
      <c r="I637" s="35"/>
      <c r="J637" s="35"/>
      <c r="K637" s="75"/>
      <c r="M637" s="63"/>
    </row>
    <row r="638">
      <c r="A638" s="20"/>
      <c r="B638" s="20"/>
      <c r="F638" s="26"/>
      <c r="G638" s="26"/>
      <c r="H638" s="75"/>
      <c r="I638" s="35"/>
      <c r="J638" s="35"/>
      <c r="K638" s="75"/>
      <c r="M638" s="63"/>
    </row>
    <row r="639">
      <c r="A639" s="20"/>
      <c r="B639" s="20"/>
      <c r="F639" s="26"/>
      <c r="G639" s="26"/>
      <c r="H639" s="75"/>
      <c r="I639" s="35"/>
      <c r="J639" s="35"/>
      <c r="K639" s="75"/>
      <c r="M639" s="63"/>
    </row>
    <row r="640">
      <c r="A640" s="20"/>
      <c r="B640" s="20"/>
      <c r="F640" s="26"/>
      <c r="G640" s="26"/>
      <c r="H640" s="75"/>
      <c r="I640" s="35"/>
      <c r="J640" s="35"/>
      <c r="K640" s="75"/>
      <c r="M640" s="63"/>
    </row>
    <row r="641">
      <c r="A641" s="20"/>
      <c r="B641" s="20"/>
      <c r="F641" s="26"/>
      <c r="G641" s="26"/>
      <c r="H641" s="75"/>
      <c r="I641" s="35"/>
      <c r="J641" s="35"/>
      <c r="K641" s="75"/>
      <c r="M641" s="63"/>
    </row>
    <row r="642">
      <c r="A642" s="20"/>
      <c r="B642" s="20"/>
      <c r="F642" s="26"/>
      <c r="G642" s="26"/>
      <c r="H642" s="75"/>
      <c r="I642" s="35"/>
      <c r="J642" s="35"/>
      <c r="K642" s="75"/>
      <c r="M642" s="63"/>
    </row>
    <row r="643">
      <c r="A643" s="20"/>
      <c r="B643" s="20"/>
      <c r="F643" s="26"/>
      <c r="G643" s="26"/>
      <c r="H643" s="75"/>
      <c r="I643" s="35"/>
      <c r="J643" s="35"/>
      <c r="K643" s="75"/>
      <c r="M643" s="63"/>
    </row>
    <row r="644">
      <c r="A644" s="20"/>
      <c r="B644" s="20"/>
      <c r="F644" s="26"/>
      <c r="G644" s="26"/>
      <c r="H644" s="75"/>
      <c r="I644" s="35"/>
      <c r="J644" s="35"/>
      <c r="K644" s="75"/>
      <c r="M644" s="63"/>
    </row>
    <row r="645">
      <c r="A645" s="20"/>
      <c r="B645" s="20"/>
      <c r="F645" s="26"/>
      <c r="G645" s="26"/>
      <c r="H645" s="75"/>
      <c r="I645" s="35"/>
      <c r="J645" s="35"/>
      <c r="K645" s="75"/>
      <c r="M645" s="63"/>
    </row>
    <row r="646">
      <c r="A646" s="20"/>
      <c r="B646" s="20"/>
      <c r="F646" s="26"/>
      <c r="G646" s="26"/>
      <c r="H646" s="75"/>
      <c r="I646" s="35"/>
      <c r="J646" s="35"/>
      <c r="K646" s="75"/>
      <c r="M646" s="63"/>
    </row>
    <row r="647">
      <c r="A647" s="20"/>
      <c r="B647" s="20"/>
      <c r="F647" s="26"/>
      <c r="G647" s="26"/>
      <c r="H647" s="75"/>
      <c r="I647" s="35"/>
      <c r="J647" s="35"/>
      <c r="K647" s="75"/>
      <c r="M647" s="63"/>
    </row>
    <row r="648">
      <c r="A648" s="20"/>
      <c r="B648" s="20"/>
      <c r="F648" s="26"/>
      <c r="G648" s="26"/>
      <c r="H648" s="75"/>
      <c r="I648" s="35"/>
      <c r="J648" s="35"/>
      <c r="K648" s="75"/>
      <c r="M648" s="63"/>
    </row>
    <row r="649">
      <c r="A649" s="20"/>
      <c r="B649" s="20"/>
      <c r="F649" s="26"/>
      <c r="G649" s="26"/>
      <c r="H649" s="75"/>
      <c r="I649" s="35"/>
      <c r="J649" s="35"/>
      <c r="K649" s="75"/>
      <c r="M649" s="63"/>
    </row>
    <row r="650">
      <c r="A650" s="20"/>
      <c r="B650" s="20"/>
      <c r="F650" s="26"/>
      <c r="G650" s="26"/>
      <c r="H650" s="75"/>
      <c r="I650" s="35"/>
      <c r="J650" s="35"/>
      <c r="K650" s="75"/>
      <c r="M650" s="63"/>
    </row>
    <row r="651">
      <c r="A651" s="20"/>
      <c r="B651" s="20"/>
      <c r="F651" s="26"/>
      <c r="G651" s="26"/>
      <c r="H651" s="75"/>
      <c r="I651" s="35"/>
      <c r="J651" s="35"/>
      <c r="K651" s="75"/>
      <c r="M651" s="63"/>
    </row>
    <row r="652">
      <c r="A652" s="20"/>
      <c r="B652" s="20"/>
      <c r="F652" s="26"/>
      <c r="G652" s="26"/>
      <c r="H652" s="75"/>
      <c r="I652" s="35"/>
      <c r="J652" s="35"/>
      <c r="K652" s="75"/>
      <c r="M652" s="63"/>
    </row>
    <row r="653">
      <c r="A653" s="20"/>
      <c r="B653" s="20"/>
      <c r="F653" s="26"/>
      <c r="G653" s="26"/>
      <c r="H653" s="75"/>
      <c r="I653" s="35"/>
      <c r="J653" s="35"/>
      <c r="K653" s="75"/>
      <c r="M653" s="63"/>
    </row>
    <row r="654">
      <c r="A654" s="20"/>
      <c r="B654" s="20"/>
      <c r="F654" s="26"/>
      <c r="G654" s="26"/>
      <c r="H654" s="75"/>
      <c r="I654" s="35"/>
      <c r="J654" s="35"/>
      <c r="K654" s="75"/>
      <c r="M654" s="63"/>
    </row>
    <row r="655">
      <c r="A655" s="20"/>
      <c r="B655" s="20"/>
      <c r="F655" s="26"/>
      <c r="G655" s="26"/>
      <c r="H655" s="75"/>
      <c r="I655" s="35"/>
      <c r="J655" s="35"/>
      <c r="K655" s="75"/>
      <c r="M655" s="63"/>
    </row>
    <row r="656">
      <c r="A656" s="20"/>
      <c r="B656" s="20"/>
      <c r="F656" s="26"/>
      <c r="G656" s="26"/>
      <c r="H656" s="75"/>
      <c r="I656" s="35"/>
      <c r="J656" s="35"/>
      <c r="K656" s="75"/>
      <c r="M656" s="63"/>
    </row>
    <row r="657">
      <c r="A657" s="20"/>
      <c r="B657" s="20"/>
      <c r="F657" s="26"/>
      <c r="G657" s="26"/>
      <c r="H657" s="75"/>
      <c r="I657" s="35"/>
      <c r="J657" s="35"/>
      <c r="K657" s="75"/>
      <c r="M657" s="63"/>
    </row>
    <row r="658">
      <c r="A658" s="20"/>
      <c r="B658" s="20"/>
      <c r="F658" s="26"/>
      <c r="G658" s="26"/>
      <c r="H658" s="75"/>
      <c r="I658" s="35"/>
      <c r="J658" s="35"/>
      <c r="K658" s="75"/>
      <c r="M658" s="63"/>
    </row>
    <row r="659">
      <c r="A659" s="20"/>
      <c r="B659" s="20"/>
      <c r="F659" s="26"/>
      <c r="G659" s="26"/>
      <c r="H659" s="75"/>
      <c r="I659" s="35"/>
      <c r="J659" s="35"/>
      <c r="K659" s="75"/>
      <c r="M659" s="63"/>
    </row>
    <row r="660">
      <c r="A660" s="20"/>
      <c r="B660" s="20"/>
      <c r="F660" s="26"/>
      <c r="G660" s="26"/>
      <c r="H660" s="75"/>
      <c r="I660" s="35"/>
      <c r="J660" s="35"/>
      <c r="K660" s="75"/>
      <c r="M660" s="63"/>
    </row>
    <row r="661">
      <c r="A661" s="20"/>
      <c r="B661" s="20"/>
      <c r="F661" s="26"/>
      <c r="G661" s="26"/>
      <c r="H661" s="75"/>
      <c r="I661" s="35"/>
      <c r="J661" s="35"/>
      <c r="K661" s="75"/>
      <c r="M661" s="63"/>
    </row>
    <row r="662">
      <c r="A662" s="20"/>
      <c r="B662" s="20"/>
      <c r="F662" s="26"/>
      <c r="G662" s="26"/>
      <c r="H662" s="75"/>
      <c r="I662" s="35"/>
      <c r="J662" s="35"/>
      <c r="K662" s="75"/>
      <c r="M662" s="63"/>
    </row>
    <row r="663">
      <c r="A663" s="20"/>
      <c r="B663" s="20"/>
      <c r="F663" s="26"/>
      <c r="G663" s="26"/>
      <c r="H663" s="75"/>
      <c r="I663" s="35"/>
      <c r="J663" s="35"/>
      <c r="K663" s="75"/>
      <c r="M663" s="63"/>
    </row>
    <row r="664">
      <c r="A664" s="20"/>
      <c r="B664" s="20"/>
      <c r="F664" s="26"/>
      <c r="G664" s="26"/>
      <c r="H664" s="75"/>
      <c r="I664" s="35"/>
      <c r="J664" s="35"/>
      <c r="K664" s="75"/>
      <c r="M664" s="63"/>
    </row>
    <row r="665">
      <c r="A665" s="20"/>
      <c r="B665" s="20"/>
      <c r="F665" s="26"/>
      <c r="G665" s="26"/>
      <c r="H665" s="75"/>
      <c r="I665" s="35"/>
      <c r="J665" s="35"/>
      <c r="K665" s="75"/>
      <c r="M665" s="63"/>
    </row>
    <row r="666">
      <c r="A666" s="20"/>
      <c r="B666" s="20"/>
      <c r="F666" s="26"/>
      <c r="G666" s="26"/>
      <c r="H666" s="75"/>
      <c r="I666" s="35"/>
      <c r="J666" s="35"/>
      <c r="K666" s="75"/>
      <c r="M666" s="63"/>
    </row>
    <row r="667">
      <c r="A667" s="20"/>
      <c r="B667" s="20"/>
      <c r="F667" s="26"/>
      <c r="G667" s="26"/>
      <c r="H667" s="75"/>
      <c r="I667" s="35"/>
      <c r="J667" s="35"/>
      <c r="K667" s="75"/>
      <c r="M667" s="63"/>
    </row>
    <row r="668">
      <c r="A668" s="20"/>
      <c r="B668" s="20"/>
      <c r="F668" s="26"/>
      <c r="G668" s="26"/>
      <c r="H668" s="75"/>
      <c r="I668" s="35"/>
      <c r="J668" s="35"/>
      <c r="K668" s="75"/>
      <c r="M668" s="63"/>
    </row>
    <row r="669">
      <c r="A669" s="20"/>
      <c r="B669" s="20"/>
      <c r="F669" s="26"/>
      <c r="G669" s="26"/>
      <c r="H669" s="75"/>
      <c r="I669" s="35"/>
      <c r="J669" s="35"/>
      <c r="K669" s="75"/>
      <c r="M669" s="63"/>
    </row>
    <row r="670">
      <c r="A670" s="20"/>
      <c r="B670" s="20"/>
      <c r="F670" s="26"/>
      <c r="G670" s="26"/>
      <c r="H670" s="75"/>
      <c r="I670" s="35"/>
      <c r="J670" s="35"/>
      <c r="K670" s="75"/>
      <c r="M670" s="63"/>
    </row>
    <row r="671">
      <c r="A671" s="20"/>
      <c r="B671" s="20"/>
      <c r="F671" s="26"/>
      <c r="G671" s="26"/>
      <c r="H671" s="75"/>
      <c r="I671" s="35"/>
      <c r="J671" s="35"/>
      <c r="K671" s="75"/>
      <c r="M671" s="63"/>
    </row>
    <row r="672">
      <c r="A672" s="20"/>
      <c r="B672" s="20"/>
      <c r="F672" s="26"/>
      <c r="G672" s="26"/>
      <c r="H672" s="75"/>
      <c r="I672" s="35"/>
      <c r="J672" s="35"/>
      <c r="K672" s="75"/>
      <c r="M672" s="63"/>
    </row>
    <row r="673">
      <c r="A673" s="20"/>
      <c r="B673" s="20"/>
      <c r="F673" s="26"/>
      <c r="G673" s="26"/>
      <c r="H673" s="75"/>
      <c r="I673" s="35"/>
      <c r="J673" s="35"/>
      <c r="K673" s="75"/>
      <c r="M673" s="63"/>
    </row>
    <row r="674">
      <c r="A674" s="20"/>
      <c r="B674" s="20"/>
      <c r="F674" s="26"/>
      <c r="G674" s="26"/>
      <c r="H674" s="75"/>
      <c r="I674" s="35"/>
      <c r="J674" s="35"/>
      <c r="K674" s="75"/>
      <c r="M674" s="63"/>
    </row>
    <row r="675">
      <c r="A675" s="20"/>
      <c r="B675" s="20"/>
      <c r="F675" s="26"/>
      <c r="G675" s="26"/>
      <c r="H675" s="75"/>
      <c r="I675" s="35"/>
      <c r="J675" s="35"/>
      <c r="K675" s="75"/>
      <c r="M675" s="63"/>
    </row>
    <row r="676">
      <c r="A676" s="20"/>
      <c r="B676" s="20"/>
      <c r="F676" s="26"/>
      <c r="G676" s="26"/>
      <c r="H676" s="75"/>
      <c r="I676" s="35"/>
      <c r="J676" s="35"/>
      <c r="K676" s="75"/>
      <c r="M676" s="63"/>
    </row>
    <row r="677">
      <c r="A677" s="20"/>
      <c r="B677" s="20"/>
      <c r="F677" s="26"/>
      <c r="G677" s="26"/>
      <c r="H677" s="75"/>
      <c r="I677" s="35"/>
      <c r="J677" s="35"/>
      <c r="K677" s="75"/>
      <c r="M677" s="63"/>
    </row>
    <row r="678">
      <c r="A678" s="20"/>
      <c r="B678" s="20"/>
      <c r="F678" s="26"/>
      <c r="G678" s="26"/>
      <c r="H678" s="75"/>
      <c r="I678" s="35"/>
      <c r="J678" s="35"/>
      <c r="K678" s="75"/>
      <c r="M678" s="63"/>
    </row>
    <row r="679">
      <c r="A679" s="20"/>
      <c r="B679" s="20"/>
      <c r="F679" s="26"/>
      <c r="G679" s="26"/>
      <c r="H679" s="75"/>
      <c r="I679" s="35"/>
      <c r="J679" s="35"/>
      <c r="K679" s="75"/>
      <c r="M679" s="63"/>
    </row>
    <row r="680">
      <c r="A680" s="20"/>
      <c r="B680" s="20"/>
      <c r="F680" s="26"/>
      <c r="G680" s="26"/>
      <c r="H680" s="75"/>
      <c r="I680" s="35"/>
      <c r="J680" s="35"/>
      <c r="K680" s="75"/>
      <c r="M680" s="63"/>
    </row>
    <row r="681">
      <c r="A681" s="20"/>
      <c r="B681" s="20"/>
      <c r="F681" s="26"/>
      <c r="G681" s="26"/>
      <c r="H681" s="75"/>
      <c r="I681" s="35"/>
      <c r="J681" s="35"/>
      <c r="K681" s="75"/>
      <c r="M681" s="63"/>
    </row>
    <row r="682">
      <c r="A682" s="20"/>
      <c r="B682" s="20"/>
      <c r="F682" s="26"/>
      <c r="G682" s="26"/>
      <c r="H682" s="75"/>
      <c r="I682" s="35"/>
      <c r="J682" s="35"/>
      <c r="K682" s="75"/>
      <c r="M682" s="63"/>
    </row>
    <row r="683">
      <c r="A683" s="20"/>
      <c r="B683" s="20"/>
      <c r="F683" s="26"/>
      <c r="G683" s="26"/>
      <c r="H683" s="75"/>
      <c r="I683" s="35"/>
      <c r="J683" s="35"/>
      <c r="K683" s="75"/>
      <c r="M683" s="63"/>
    </row>
    <row r="684">
      <c r="A684" s="20"/>
      <c r="B684" s="20"/>
      <c r="F684" s="26"/>
      <c r="G684" s="26"/>
      <c r="H684" s="75"/>
      <c r="I684" s="35"/>
      <c r="J684" s="35"/>
      <c r="K684" s="75"/>
      <c r="M684" s="63"/>
    </row>
    <row r="685">
      <c r="A685" s="20"/>
      <c r="B685" s="20"/>
      <c r="F685" s="26"/>
      <c r="G685" s="26"/>
      <c r="H685" s="75"/>
      <c r="I685" s="35"/>
      <c r="J685" s="35"/>
      <c r="K685" s="75"/>
      <c r="M685" s="63"/>
    </row>
    <row r="686">
      <c r="A686" s="20"/>
      <c r="B686" s="20"/>
      <c r="F686" s="26"/>
      <c r="G686" s="26"/>
      <c r="H686" s="75"/>
      <c r="I686" s="35"/>
      <c r="J686" s="35"/>
      <c r="K686" s="75"/>
      <c r="M686" s="63"/>
    </row>
    <row r="687">
      <c r="A687" s="20"/>
      <c r="B687" s="20"/>
      <c r="F687" s="26"/>
      <c r="G687" s="26"/>
      <c r="H687" s="75"/>
      <c r="I687" s="35"/>
      <c r="J687" s="35"/>
      <c r="K687" s="75"/>
      <c r="M687" s="63"/>
    </row>
    <row r="688">
      <c r="A688" s="20"/>
      <c r="B688" s="20"/>
      <c r="F688" s="26"/>
      <c r="G688" s="26"/>
      <c r="H688" s="75"/>
      <c r="I688" s="35"/>
      <c r="J688" s="35"/>
      <c r="K688" s="75"/>
      <c r="M688" s="63"/>
    </row>
    <row r="689">
      <c r="A689" s="20"/>
      <c r="B689" s="20"/>
      <c r="F689" s="26"/>
      <c r="G689" s="26"/>
      <c r="H689" s="75"/>
      <c r="I689" s="35"/>
      <c r="J689" s="35"/>
      <c r="K689" s="75"/>
      <c r="M689" s="63"/>
    </row>
    <row r="690">
      <c r="A690" s="20"/>
      <c r="B690" s="20"/>
      <c r="F690" s="26"/>
      <c r="G690" s="26"/>
      <c r="H690" s="75"/>
      <c r="I690" s="35"/>
      <c r="J690" s="35"/>
      <c r="K690" s="75"/>
      <c r="M690" s="63"/>
    </row>
    <row r="691">
      <c r="A691" s="20"/>
      <c r="B691" s="20"/>
      <c r="F691" s="26"/>
      <c r="G691" s="26"/>
      <c r="H691" s="75"/>
      <c r="I691" s="35"/>
      <c r="J691" s="35"/>
      <c r="K691" s="75"/>
      <c r="M691" s="63"/>
    </row>
    <row r="692">
      <c r="A692" s="20"/>
      <c r="B692" s="20"/>
      <c r="F692" s="26"/>
      <c r="G692" s="26"/>
      <c r="H692" s="75"/>
      <c r="I692" s="35"/>
      <c r="J692" s="35"/>
      <c r="K692" s="75"/>
      <c r="M692" s="63"/>
    </row>
    <row r="693">
      <c r="A693" s="20"/>
      <c r="B693" s="20"/>
      <c r="F693" s="26"/>
      <c r="G693" s="26"/>
      <c r="H693" s="75"/>
      <c r="I693" s="35"/>
      <c r="J693" s="35"/>
      <c r="K693" s="75"/>
      <c r="M693" s="63"/>
    </row>
    <row r="694">
      <c r="A694" s="20"/>
      <c r="B694" s="20"/>
      <c r="F694" s="26"/>
      <c r="G694" s="26"/>
      <c r="H694" s="75"/>
      <c r="I694" s="35"/>
      <c r="J694" s="35"/>
      <c r="K694" s="75"/>
      <c r="M694" s="63"/>
    </row>
    <row r="695">
      <c r="A695" s="20"/>
      <c r="B695" s="20"/>
      <c r="F695" s="26"/>
      <c r="G695" s="26"/>
      <c r="H695" s="75"/>
      <c r="I695" s="35"/>
      <c r="J695" s="35"/>
      <c r="K695" s="75"/>
      <c r="M695" s="63"/>
    </row>
    <row r="696">
      <c r="A696" s="20"/>
      <c r="B696" s="20"/>
      <c r="F696" s="26"/>
      <c r="G696" s="26"/>
      <c r="H696" s="75"/>
      <c r="I696" s="35"/>
      <c r="J696" s="35"/>
      <c r="K696" s="75"/>
      <c r="M696" s="63"/>
    </row>
    <row r="697">
      <c r="A697" s="20"/>
      <c r="B697" s="20"/>
      <c r="F697" s="26"/>
      <c r="G697" s="26"/>
      <c r="H697" s="75"/>
      <c r="I697" s="35"/>
      <c r="J697" s="35"/>
      <c r="K697" s="75"/>
      <c r="M697" s="63"/>
    </row>
    <row r="698">
      <c r="A698" s="20"/>
      <c r="B698" s="20"/>
      <c r="F698" s="26"/>
      <c r="G698" s="26"/>
      <c r="H698" s="75"/>
      <c r="I698" s="35"/>
      <c r="J698" s="35"/>
      <c r="K698" s="75"/>
      <c r="M698" s="63"/>
    </row>
    <row r="699">
      <c r="A699" s="20"/>
      <c r="B699" s="20"/>
      <c r="F699" s="26"/>
      <c r="G699" s="26"/>
      <c r="H699" s="75"/>
      <c r="I699" s="35"/>
      <c r="J699" s="35"/>
      <c r="K699" s="75"/>
      <c r="M699" s="63"/>
    </row>
    <row r="700">
      <c r="A700" s="20"/>
      <c r="B700" s="20"/>
      <c r="F700" s="26"/>
      <c r="G700" s="26"/>
      <c r="H700" s="75"/>
      <c r="I700" s="35"/>
      <c r="J700" s="35"/>
      <c r="K700" s="75"/>
      <c r="M700" s="63"/>
    </row>
    <row r="701">
      <c r="A701" s="20"/>
      <c r="B701" s="20"/>
      <c r="F701" s="26"/>
      <c r="G701" s="26"/>
      <c r="H701" s="75"/>
      <c r="I701" s="35"/>
      <c r="J701" s="35"/>
      <c r="K701" s="75"/>
      <c r="M701" s="63"/>
    </row>
    <row r="702">
      <c r="A702" s="20"/>
      <c r="B702" s="20"/>
      <c r="F702" s="26"/>
      <c r="G702" s="26"/>
      <c r="H702" s="75"/>
      <c r="I702" s="35"/>
      <c r="J702" s="35"/>
      <c r="K702" s="75"/>
      <c r="M702" s="63"/>
    </row>
    <row r="703">
      <c r="A703" s="20"/>
      <c r="B703" s="20"/>
      <c r="F703" s="26"/>
      <c r="G703" s="26"/>
      <c r="H703" s="75"/>
      <c r="I703" s="35"/>
      <c r="J703" s="35"/>
      <c r="K703" s="75"/>
      <c r="M703" s="63"/>
    </row>
    <row r="704">
      <c r="A704" s="20"/>
      <c r="B704" s="20"/>
      <c r="F704" s="26"/>
      <c r="G704" s="26"/>
      <c r="H704" s="75"/>
      <c r="I704" s="35"/>
      <c r="J704" s="35"/>
      <c r="K704" s="75"/>
      <c r="M704" s="63"/>
    </row>
    <row r="705">
      <c r="A705" s="20"/>
      <c r="B705" s="20"/>
      <c r="F705" s="26"/>
      <c r="G705" s="26"/>
      <c r="H705" s="75"/>
      <c r="I705" s="35"/>
      <c r="J705" s="35"/>
      <c r="K705" s="75"/>
      <c r="M705" s="63"/>
    </row>
    <row r="706">
      <c r="A706" s="20"/>
      <c r="B706" s="20"/>
      <c r="F706" s="26"/>
      <c r="G706" s="26"/>
      <c r="H706" s="75"/>
      <c r="I706" s="35"/>
      <c r="J706" s="35"/>
      <c r="K706" s="75"/>
      <c r="M706" s="63"/>
    </row>
    <row r="707">
      <c r="A707" s="20"/>
      <c r="B707" s="20"/>
      <c r="F707" s="26"/>
      <c r="G707" s="26"/>
      <c r="H707" s="75"/>
      <c r="I707" s="35"/>
      <c r="J707" s="35"/>
      <c r="K707" s="75"/>
      <c r="M707" s="63"/>
    </row>
    <row r="708">
      <c r="A708" s="20"/>
      <c r="B708" s="20"/>
      <c r="F708" s="26"/>
      <c r="G708" s="26"/>
      <c r="H708" s="75"/>
      <c r="I708" s="35"/>
      <c r="J708" s="35"/>
      <c r="K708" s="75"/>
      <c r="M708" s="63"/>
    </row>
    <row r="709">
      <c r="A709" s="20"/>
      <c r="B709" s="20"/>
      <c r="F709" s="26"/>
      <c r="G709" s="26"/>
      <c r="H709" s="75"/>
      <c r="I709" s="35"/>
      <c r="J709" s="35"/>
      <c r="K709" s="75"/>
      <c r="M709" s="63"/>
    </row>
    <row r="710">
      <c r="A710" s="20"/>
      <c r="B710" s="20"/>
      <c r="F710" s="26"/>
      <c r="G710" s="26"/>
      <c r="H710" s="75"/>
      <c r="I710" s="35"/>
      <c r="J710" s="35"/>
      <c r="K710" s="75"/>
      <c r="M710" s="63"/>
    </row>
    <row r="711">
      <c r="A711" s="20"/>
      <c r="B711" s="20"/>
      <c r="F711" s="26"/>
      <c r="G711" s="26"/>
      <c r="H711" s="75"/>
      <c r="I711" s="35"/>
      <c r="J711" s="35"/>
      <c r="K711" s="75"/>
      <c r="M711" s="63"/>
    </row>
    <row r="712">
      <c r="A712" s="20"/>
      <c r="B712" s="20"/>
      <c r="F712" s="26"/>
      <c r="G712" s="26"/>
      <c r="H712" s="75"/>
      <c r="I712" s="35"/>
      <c r="J712" s="35"/>
      <c r="K712" s="75"/>
      <c r="M712" s="63"/>
    </row>
    <row r="713">
      <c r="A713" s="20"/>
      <c r="B713" s="20"/>
      <c r="F713" s="26"/>
      <c r="G713" s="26"/>
      <c r="H713" s="75"/>
      <c r="I713" s="35"/>
      <c r="J713" s="35"/>
      <c r="K713" s="75"/>
      <c r="M713" s="63"/>
    </row>
    <row r="714">
      <c r="A714" s="20"/>
      <c r="B714" s="20"/>
      <c r="F714" s="26"/>
      <c r="G714" s="26"/>
      <c r="H714" s="75"/>
      <c r="I714" s="35"/>
      <c r="J714" s="35"/>
      <c r="K714" s="75"/>
      <c r="M714" s="63"/>
    </row>
    <row r="715">
      <c r="A715" s="20"/>
      <c r="B715" s="20"/>
      <c r="F715" s="26"/>
      <c r="G715" s="26"/>
      <c r="H715" s="75"/>
      <c r="I715" s="35"/>
      <c r="J715" s="35"/>
      <c r="K715" s="75"/>
      <c r="M715" s="63"/>
    </row>
    <row r="716">
      <c r="A716" s="20"/>
      <c r="B716" s="20"/>
      <c r="F716" s="26"/>
      <c r="G716" s="26"/>
      <c r="H716" s="75"/>
      <c r="I716" s="35"/>
      <c r="J716" s="35"/>
      <c r="K716" s="75"/>
      <c r="M716" s="63"/>
    </row>
    <row r="717">
      <c r="A717" s="20"/>
      <c r="B717" s="20"/>
      <c r="F717" s="26"/>
      <c r="G717" s="26"/>
      <c r="H717" s="75"/>
      <c r="I717" s="35"/>
      <c r="J717" s="35"/>
      <c r="K717" s="75"/>
      <c r="M717" s="63"/>
    </row>
    <row r="718">
      <c r="A718" s="20"/>
      <c r="B718" s="20"/>
      <c r="F718" s="26"/>
      <c r="G718" s="26"/>
      <c r="H718" s="75"/>
      <c r="I718" s="35"/>
      <c r="J718" s="35"/>
      <c r="K718" s="75"/>
      <c r="M718" s="63"/>
    </row>
    <row r="719">
      <c r="A719" s="20"/>
      <c r="B719" s="20"/>
      <c r="F719" s="26"/>
      <c r="G719" s="26"/>
      <c r="H719" s="75"/>
      <c r="I719" s="35"/>
      <c r="J719" s="35"/>
      <c r="K719" s="75"/>
      <c r="M719" s="63"/>
    </row>
    <row r="720">
      <c r="A720" s="20"/>
      <c r="B720" s="20"/>
      <c r="F720" s="26"/>
      <c r="G720" s="26"/>
      <c r="H720" s="75"/>
      <c r="I720" s="35"/>
      <c r="J720" s="35"/>
      <c r="K720" s="75"/>
      <c r="M720" s="63"/>
    </row>
    <row r="721">
      <c r="A721" s="20"/>
      <c r="B721" s="20"/>
      <c r="F721" s="26"/>
      <c r="G721" s="26"/>
      <c r="H721" s="75"/>
      <c r="I721" s="35"/>
      <c r="J721" s="35"/>
      <c r="K721" s="75"/>
      <c r="M721" s="63"/>
    </row>
    <row r="722">
      <c r="A722" s="20"/>
      <c r="B722" s="20"/>
      <c r="F722" s="26"/>
      <c r="G722" s="26"/>
      <c r="H722" s="75"/>
      <c r="I722" s="35"/>
      <c r="J722" s="35"/>
      <c r="K722" s="75"/>
      <c r="M722" s="63"/>
    </row>
    <row r="723">
      <c r="A723" s="20"/>
      <c r="B723" s="20"/>
      <c r="F723" s="26"/>
      <c r="G723" s="26"/>
      <c r="H723" s="75"/>
      <c r="I723" s="35"/>
      <c r="J723" s="35"/>
      <c r="K723" s="75"/>
      <c r="M723" s="63"/>
    </row>
    <row r="724">
      <c r="A724" s="20"/>
      <c r="B724" s="20"/>
      <c r="F724" s="26"/>
      <c r="G724" s="26"/>
      <c r="H724" s="75"/>
      <c r="I724" s="35"/>
      <c r="J724" s="35"/>
      <c r="K724" s="75"/>
      <c r="M724" s="63"/>
    </row>
    <row r="725">
      <c r="A725" s="20"/>
      <c r="B725" s="20"/>
      <c r="F725" s="26"/>
      <c r="G725" s="26"/>
      <c r="H725" s="75"/>
      <c r="I725" s="35"/>
      <c r="J725" s="35"/>
      <c r="K725" s="75"/>
      <c r="M725" s="63"/>
    </row>
    <row r="726">
      <c r="A726" s="20"/>
      <c r="B726" s="20"/>
      <c r="F726" s="26"/>
      <c r="G726" s="26"/>
      <c r="H726" s="75"/>
      <c r="I726" s="35"/>
      <c r="J726" s="35"/>
      <c r="K726" s="75"/>
      <c r="M726" s="63"/>
    </row>
    <row r="727">
      <c r="A727" s="20"/>
      <c r="B727" s="20"/>
      <c r="F727" s="26"/>
      <c r="G727" s="26"/>
      <c r="H727" s="75"/>
      <c r="I727" s="35"/>
      <c r="J727" s="35"/>
      <c r="K727" s="75"/>
      <c r="M727" s="63"/>
    </row>
    <row r="728">
      <c r="A728" s="20"/>
      <c r="B728" s="20"/>
      <c r="F728" s="26"/>
      <c r="G728" s="26"/>
      <c r="H728" s="75"/>
      <c r="I728" s="35"/>
      <c r="J728" s="35"/>
      <c r="K728" s="75"/>
      <c r="M728" s="63"/>
    </row>
    <row r="729">
      <c r="A729" s="20"/>
      <c r="B729" s="20"/>
      <c r="F729" s="26"/>
      <c r="G729" s="26"/>
      <c r="H729" s="75"/>
      <c r="I729" s="35"/>
      <c r="J729" s="35"/>
      <c r="K729" s="75"/>
      <c r="M729" s="63"/>
    </row>
    <row r="730">
      <c r="A730" s="20"/>
      <c r="B730" s="20"/>
      <c r="F730" s="26"/>
      <c r="G730" s="26"/>
      <c r="H730" s="75"/>
      <c r="I730" s="35"/>
      <c r="J730" s="35"/>
      <c r="K730" s="75"/>
      <c r="M730" s="63"/>
    </row>
    <row r="731">
      <c r="A731" s="20"/>
      <c r="B731" s="20"/>
      <c r="F731" s="26"/>
      <c r="G731" s="26"/>
      <c r="H731" s="75"/>
      <c r="I731" s="35"/>
      <c r="J731" s="35"/>
      <c r="K731" s="75"/>
      <c r="M731" s="63"/>
    </row>
    <row r="732">
      <c r="A732" s="20"/>
      <c r="B732" s="20"/>
      <c r="F732" s="26"/>
      <c r="G732" s="26"/>
      <c r="H732" s="75"/>
      <c r="I732" s="35"/>
      <c r="J732" s="35"/>
      <c r="K732" s="75"/>
      <c r="M732" s="63"/>
    </row>
    <row r="733">
      <c r="A733" s="20"/>
      <c r="B733" s="20"/>
      <c r="F733" s="26"/>
      <c r="G733" s="26"/>
      <c r="H733" s="75"/>
      <c r="I733" s="35"/>
      <c r="J733" s="35"/>
      <c r="K733" s="75"/>
      <c r="M733" s="63"/>
    </row>
    <row r="734">
      <c r="A734" s="20"/>
      <c r="B734" s="20"/>
      <c r="F734" s="26"/>
      <c r="G734" s="26"/>
      <c r="H734" s="75"/>
      <c r="I734" s="35"/>
      <c r="J734" s="35"/>
      <c r="K734" s="75"/>
      <c r="M734" s="63"/>
    </row>
    <row r="735">
      <c r="A735" s="20"/>
      <c r="B735" s="20"/>
      <c r="F735" s="26"/>
      <c r="G735" s="26"/>
      <c r="H735" s="75"/>
      <c r="I735" s="35"/>
      <c r="J735" s="35"/>
      <c r="K735" s="75"/>
      <c r="M735" s="63"/>
    </row>
    <row r="736">
      <c r="A736" s="20"/>
      <c r="B736" s="20"/>
      <c r="F736" s="26"/>
      <c r="G736" s="26"/>
      <c r="H736" s="75"/>
      <c r="I736" s="35"/>
      <c r="J736" s="35"/>
      <c r="K736" s="75"/>
      <c r="M736" s="63"/>
    </row>
    <row r="737">
      <c r="A737" s="20"/>
      <c r="B737" s="20"/>
      <c r="F737" s="26"/>
      <c r="G737" s="26"/>
      <c r="H737" s="75"/>
      <c r="I737" s="35"/>
      <c r="J737" s="35"/>
      <c r="K737" s="75"/>
      <c r="M737" s="63"/>
    </row>
    <row r="738">
      <c r="A738" s="20"/>
      <c r="B738" s="20"/>
      <c r="F738" s="26"/>
      <c r="G738" s="26"/>
      <c r="H738" s="75"/>
      <c r="I738" s="35"/>
      <c r="J738" s="35"/>
      <c r="K738" s="75"/>
      <c r="M738" s="63"/>
    </row>
    <row r="739">
      <c r="A739" s="20"/>
      <c r="B739" s="20"/>
      <c r="F739" s="26"/>
      <c r="G739" s="26"/>
      <c r="H739" s="75"/>
      <c r="I739" s="35"/>
      <c r="J739" s="35"/>
      <c r="K739" s="75"/>
      <c r="M739" s="63"/>
    </row>
    <row r="740">
      <c r="A740" s="20"/>
      <c r="B740" s="20"/>
      <c r="F740" s="26"/>
      <c r="G740" s="26"/>
      <c r="H740" s="75"/>
      <c r="I740" s="35"/>
      <c r="J740" s="35"/>
      <c r="K740" s="75"/>
      <c r="M740" s="63"/>
    </row>
    <row r="741">
      <c r="A741" s="20"/>
      <c r="B741" s="20"/>
      <c r="F741" s="26"/>
      <c r="G741" s="26"/>
      <c r="H741" s="75"/>
      <c r="I741" s="35"/>
      <c r="J741" s="35"/>
      <c r="K741" s="75"/>
      <c r="M741" s="63"/>
    </row>
    <row r="742">
      <c r="A742" s="20"/>
      <c r="B742" s="20"/>
      <c r="F742" s="26"/>
      <c r="G742" s="26"/>
      <c r="H742" s="75"/>
      <c r="I742" s="35"/>
      <c r="J742" s="35"/>
      <c r="K742" s="75"/>
      <c r="M742" s="63"/>
    </row>
    <row r="743">
      <c r="A743" s="20"/>
      <c r="B743" s="20"/>
      <c r="F743" s="26"/>
      <c r="G743" s="26"/>
      <c r="H743" s="75"/>
      <c r="I743" s="35"/>
      <c r="J743" s="35"/>
      <c r="K743" s="75"/>
      <c r="M743" s="63"/>
    </row>
    <row r="744">
      <c r="A744" s="20"/>
      <c r="B744" s="20"/>
      <c r="F744" s="26"/>
      <c r="G744" s="26"/>
      <c r="H744" s="75"/>
      <c r="I744" s="35"/>
      <c r="J744" s="35"/>
      <c r="K744" s="75"/>
      <c r="M744" s="63"/>
    </row>
    <row r="745">
      <c r="A745" s="20"/>
      <c r="B745" s="20"/>
      <c r="F745" s="26"/>
      <c r="G745" s="26"/>
      <c r="H745" s="75"/>
      <c r="I745" s="35"/>
      <c r="J745" s="35"/>
      <c r="K745" s="75"/>
      <c r="M745" s="63"/>
    </row>
    <row r="746">
      <c r="A746" s="20"/>
      <c r="B746" s="20"/>
      <c r="F746" s="26"/>
      <c r="G746" s="26"/>
      <c r="H746" s="75"/>
      <c r="I746" s="35"/>
      <c r="J746" s="35"/>
      <c r="K746" s="75"/>
      <c r="M746" s="63"/>
    </row>
    <row r="747">
      <c r="A747" s="20"/>
      <c r="B747" s="20"/>
      <c r="F747" s="26"/>
      <c r="G747" s="26"/>
      <c r="H747" s="75"/>
      <c r="I747" s="35"/>
      <c r="J747" s="35"/>
      <c r="K747" s="75"/>
      <c r="M747" s="63"/>
    </row>
    <row r="748">
      <c r="A748" s="20"/>
      <c r="B748" s="20"/>
      <c r="F748" s="26"/>
      <c r="G748" s="26"/>
      <c r="H748" s="75"/>
      <c r="I748" s="35"/>
      <c r="J748" s="35"/>
      <c r="K748" s="75"/>
      <c r="M748" s="63"/>
    </row>
    <row r="749">
      <c r="A749" s="20"/>
      <c r="B749" s="20"/>
      <c r="F749" s="26"/>
      <c r="G749" s="26"/>
      <c r="H749" s="75"/>
      <c r="I749" s="35"/>
      <c r="J749" s="35"/>
      <c r="K749" s="75"/>
      <c r="M749" s="63"/>
    </row>
    <row r="750">
      <c r="A750" s="20"/>
      <c r="B750" s="20"/>
      <c r="F750" s="26"/>
      <c r="G750" s="26"/>
      <c r="H750" s="75"/>
      <c r="I750" s="35"/>
      <c r="J750" s="35"/>
      <c r="K750" s="75"/>
      <c r="M750" s="63"/>
    </row>
    <row r="751">
      <c r="A751" s="20"/>
      <c r="B751" s="20"/>
      <c r="F751" s="26"/>
      <c r="G751" s="26"/>
      <c r="H751" s="75"/>
      <c r="I751" s="35"/>
      <c r="J751" s="35"/>
      <c r="K751" s="75"/>
      <c r="M751" s="63"/>
    </row>
    <row r="752">
      <c r="A752" s="20"/>
      <c r="B752" s="20"/>
      <c r="F752" s="26"/>
      <c r="G752" s="26"/>
      <c r="H752" s="75"/>
      <c r="I752" s="35"/>
      <c r="J752" s="35"/>
      <c r="K752" s="75"/>
      <c r="M752" s="63"/>
    </row>
    <row r="753">
      <c r="A753" s="20"/>
      <c r="B753" s="20"/>
      <c r="F753" s="26"/>
      <c r="G753" s="26"/>
      <c r="H753" s="75"/>
      <c r="I753" s="35"/>
      <c r="J753" s="35"/>
      <c r="K753" s="75"/>
      <c r="M753" s="63"/>
    </row>
    <row r="754">
      <c r="A754" s="20"/>
      <c r="B754" s="20"/>
      <c r="F754" s="26"/>
      <c r="G754" s="26"/>
      <c r="H754" s="75"/>
      <c r="I754" s="35"/>
      <c r="J754" s="35"/>
      <c r="K754" s="75"/>
      <c r="M754" s="63"/>
    </row>
    <row r="755">
      <c r="A755" s="20"/>
      <c r="B755" s="20"/>
      <c r="F755" s="26"/>
      <c r="G755" s="26"/>
      <c r="H755" s="75"/>
      <c r="I755" s="35"/>
      <c r="J755" s="35"/>
      <c r="K755" s="75"/>
      <c r="M755" s="63"/>
    </row>
    <row r="756">
      <c r="A756" s="20"/>
      <c r="B756" s="20"/>
      <c r="F756" s="26"/>
      <c r="G756" s="26"/>
      <c r="H756" s="75"/>
      <c r="I756" s="35"/>
      <c r="J756" s="35"/>
      <c r="K756" s="75"/>
      <c r="M756" s="63"/>
    </row>
    <row r="757">
      <c r="A757" s="20"/>
      <c r="B757" s="20"/>
      <c r="F757" s="26"/>
      <c r="G757" s="26"/>
      <c r="H757" s="156"/>
      <c r="I757" s="35"/>
      <c r="J757" s="35"/>
      <c r="K757" s="75"/>
      <c r="M757" s="63"/>
    </row>
    <row r="758">
      <c r="A758" s="20"/>
      <c r="B758" s="20"/>
      <c r="F758" s="26"/>
      <c r="G758" s="26"/>
      <c r="H758" s="156"/>
      <c r="I758" s="35"/>
      <c r="J758" s="35"/>
      <c r="K758" s="75"/>
      <c r="M758" s="63"/>
    </row>
    <row r="759">
      <c r="A759" s="20"/>
      <c r="B759" s="20"/>
      <c r="F759" s="26"/>
      <c r="G759" s="26"/>
      <c r="H759" s="156"/>
      <c r="I759" s="35"/>
      <c r="J759" s="35"/>
      <c r="K759" s="75"/>
      <c r="M759" s="63"/>
    </row>
    <row r="760">
      <c r="A760" s="20"/>
      <c r="B760" s="20"/>
      <c r="F760" s="26"/>
      <c r="G760" s="26"/>
      <c r="H760" s="156"/>
      <c r="I760" s="35"/>
      <c r="J760" s="35"/>
      <c r="K760" s="75"/>
      <c r="M760" s="63"/>
    </row>
    <row r="761">
      <c r="A761" s="20"/>
      <c r="B761" s="20"/>
      <c r="F761" s="26"/>
      <c r="G761" s="26"/>
      <c r="H761" s="156"/>
      <c r="I761" s="35"/>
      <c r="J761" s="35"/>
      <c r="K761" s="75"/>
      <c r="M761" s="63"/>
    </row>
    <row r="762">
      <c r="A762" s="20"/>
      <c r="B762" s="20"/>
      <c r="F762" s="26"/>
      <c r="G762" s="26"/>
      <c r="H762" s="156"/>
      <c r="I762" s="35"/>
      <c r="J762" s="35"/>
      <c r="K762" s="75"/>
      <c r="M762" s="63"/>
    </row>
    <row r="763">
      <c r="A763" s="20"/>
      <c r="B763" s="20"/>
      <c r="F763" s="26"/>
      <c r="G763" s="26"/>
      <c r="H763" s="156"/>
      <c r="I763" s="35"/>
      <c r="J763" s="35"/>
      <c r="K763" s="75"/>
      <c r="M763" s="63"/>
    </row>
    <row r="764">
      <c r="A764" s="20"/>
      <c r="B764" s="20"/>
      <c r="F764" s="26"/>
      <c r="G764" s="26"/>
      <c r="H764" s="156"/>
      <c r="I764" s="35"/>
      <c r="J764" s="35"/>
      <c r="K764" s="75"/>
      <c r="M764" s="63"/>
    </row>
    <row r="765">
      <c r="A765" s="20"/>
      <c r="B765" s="20"/>
      <c r="F765" s="26"/>
      <c r="G765" s="26"/>
      <c r="H765" s="156"/>
      <c r="I765" s="35"/>
      <c r="J765" s="35"/>
      <c r="K765" s="75"/>
      <c r="M765" s="63"/>
    </row>
    <row r="766">
      <c r="A766" s="20"/>
      <c r="B766" s="20"/>
      <c r="F766" s="26"/>
      <c r="G766" s="26"/>
      <c r="H766" s="156"/>
      <c r="I766" s="35"/>
      <c r="J766" s="35"/>
      <c r="K766" s="75"/>
      <c r="M766" s="63"/>
    </row>
    <row r="767">
      <c r="A767" s="20"/>
      <c r="B767" s="20"/>
      <c r="F767" s="26"/>
      <c r="G767" s="26"/>
      <c r="H767" s="156"/>
      <c r="I767" s="35"/>
      <c r="J767" s="35"/>
      <c r="K767" s="75"/>
      <c r="M767" s="63"/>
    </row>
    <row r="768">
      <c r="A768" s="20"/>
      <c r="B768" s="20"/>
      <c r="F768" s="26"/>
      <c r="G768" s="26"/>
      <c r="H768" s="156"/>
      <c r="I768" s="35"/>
      <c r="J768" s="35"/>
      <c r="K768" s="75"/>
      <c r="M768" s="63"/>
    </row>
    <row r="769">
      <c r="A769" s="20"/>
      <c r="B769" s="20"/>
      <c r="F769" s="26"/>
      <c r="G769" s="26"/>
      <c r="H769" s="156"/>
      <c r="I769" s="35"/>
      <c r="J769" s="35"/>
      <c r="K769" s="75"/>
      <c r="M769" s="63"/>
    </row>
    <row r="770">
      <c r="A770" s="20"/>
      <c r="B770" s="20"/>
      <c r="F770" s="26"/>
      <c r="G770" s="26"/>
      <c r="H770" s="156"/>
      <c r="I770" s="35"/>
      <c r="J770" s="35"/>
      <c r="K770" s="75"/>
      <c r="M770" s="63"/>
    </row>
    <row r="771">
      <c r="A771" s="20"/>
      <c r="B771" s="20"/>
      <c r="F771" s="26"/>
      <c r="G771" s="26"/>
      <c r="H771" s="156"/>
      <c r="I771" s="35"/>
      <c r="J771" s="35"/>
      <c r="K771" s="75"/>
      <c r="M771" s="63"/>
    </row>
    <row r="772">
      <c r="A772" s="20"/>
      <c r="B772" s="20"/>
      <c r="F772" s="26"/>
      <c r="G772" s="26"/>
      <c r="H772" s="156"/>
      <c r="I772" s="157"/>
      <c r="J772" s="157"/>
      <c r="K772" s="75"/>
      <c r="M772" s="63"/>
    </row>
    <row r="773">
      <c r="A773" s="20"/>
      <c r="B773" s="20"/>
      <c r="F773" s="26"/>
      <c r="G773" s="26"/>
      <c r="H773" s="156"/>
      <c r="I773" s="157"/>
      <c r="J773" s="157"/>
      <c r="K773" s="75"/>
      <c r="M773" s="63"/>
    </row>
    <row r="774">
      <c r="A774" s="20"/>
      <c r="B774" s="20"/>
      <c r="F774" s="26"/>
      <c r="G774" s="26"/>
      <c r="H774" s="156"/>
      <c r="I774" s="157"/>
      <c r="J774" s="157"/>
      <c r="K774" s="75"/>
      <c r="M774" s="63"/>
    </row>
    <row r="775">
      <c r="A775" s="20"/>
      <c r="B775" s="20"/>
      <c r="F775" s="26"/>
      <c r="G775" s="26"/>
      <c r="H775" s="156"/>
      <c r="I775" s="157"/>
      <c r="J775" s="157"/>
      <c r="K775" s="75"/>
      <c r="M775" s="63"/>
    </row>
    <row r="776">
      <c r="A776" s="20"/>
      <c r="B776" s="20"/>
      <c r="F776" s="26"/>
      <c r="G776" s="26"/>
      <c r="H776" s="156"/>
      <c r="I776" s="157"/>
      <c r="J776" s="157"/>
      <c r="K776" s="75"/>
      <c r="M776" s="63"/>
    </row>
    <row r="777">
      <c r="A777" s="20"/>
      <c r="B777" s="20"/>
      <c r="F777" s="26"/>
      <c r="G777" s="26"/>
      <c r="H777" s="156"/>
      <c r="I777" s="157"/>
      <c r="J777" s="157"/>
      <c r="K777" s="75"/>
      <c r="M777" s="63"/>
    </row>
    <row r="778">
      <c r="A778" s="20"/>
      <c r="B778" s="20"/>
      <c r="F778" s="26"/>
      <c r="G778" s="26"/>
      <c r="H778" s="156"/>
      <c r="I778" s="157"/>
      <c r="J778" s="157"/>
      <c r="K778" s="75"/>
      <c r="M778" s="63"/>
    </row>
    <row r="779">
      <c r="A779" s="20"/>
      <c r="B779" s="20"/>
      <c r="F779" s="26"/>
      <c r="G779" s="26"/>
      <c r="H779" s="156"/>
      <c r="I779" s="157"/>
      <c r="J779" s="157"/>
      <c r="K779" s="75"/>
      <c r="M779" s="63"/>
    </row>
    <row r="780">
      <c r="A780" s="20"/>
      <c r="B780" s="20"/>
      <c r="F780" s="26"/>
      <c r="G780" s="26"/>
      <c r="H780" s="156"/>
      <c r="I780" s="157"/>
      <c r="J780" s="157"/>
      <c r="K780" s="75"/>
      <c r="M780" s="63"/>
    </row>
    <row r="781">
      <c r="A781" s="20"/>
      <c r="B781" s="20"/>
      <c r="F781" s="26"/>
      <c r="G781" s="26"/>
      <c r="H781" s="156"/>
      <c r="I781" s="157"/>
      <c r="J781" s="157"/>
      <c r="K781" s="75"/>
      <c r="M781" s="63"/>
    </row>
    <row r="782">
      <c r="A782" s="20"/>
      <c r="B782" s="20"/>
      <c r="F782" s="26"/>
      <c r="G782" s="26"/>
      <c r="H782" s="156"/>
      <c r="I782" s="157"/>
      <c r="J782" s="157"/>
      <c r="K782" s="75"/>
      <c r="M782" s="63"/>
    </row>
    <row r="783">
      <c r="A783" s="20"/>
      <c r="B783" s="20"/>
      <c r="F783" s="26"/>
      <c r="G783" s="26"/>
      <c r="H783" s="156"/>
      <c r="I783" s="157"/>
      <c r="J783" s="157"/>
      <c r="K783" s="75"/>
      <c r="M783" s="63"/>
    </row>
    <row r="784">
      <c r="A784" s="20"/>
      <c r="B784" s="20"/>
      <c r="F784" s="26"/>
      <c r="G784" s="26"/>
      <c r="H784" s="156"/>
      <c r="I784" s="157"/>
      <c r="J784" s="157"/>
      <c r="K784" s="75"/>
      <c r="M784" s="63"/>
    </row>
    <row r="785">
      <c r="A785" s="20"/>
      <c r="B785" s="20"/>
      <c r="F785" s="26"/>
      <c r="G785" s="26"/>
      <c r="H785" s="156"/>
      <c r="I785" s="157"/>
      <c r="J785" s="157"/>
      <c r="K785" s="75"/>
      <c r="M785" s="63"/>
    </row>
    <row r="786">
      <c r="A786" s="20"/>
      <c r="B786" s="20"/>
      <c r="F786" s="26"/>
      <c r="G786" s="26"/>
      <c r="H786" s="156"/>
      <c r="I786" s="157"/>
      <c r="J786" s="157"/>
      <c r="K786" s="75"/>
      <c r="M786" s="63"/>
    </row>
    <row r="787">
      <c r="A787" s="20"/>
      <c r="B787" s="20"/>
      <c r="F787" s="26"/>
      <c r="G787" s="26"/>
      <c r="H787" s="156"/>
      <c r="I787" s="157"/>
      <c r="J787" s="157"/>
      <c r="K787" s="75"/>
      <c r="M787" s="63"/>
    </row>
    <row r="788">
      <c r="A788" s="20"/>
      <c r="B788" s="20"/>
      <c r="F788" s="26"/>
      <c r="G788" s="26"/>
      <c r="H788" s="156"/>
      <c r="I788" s="157"/>
      <c r="J788" s="157"/>
      <c r="K788" s="75"/>
      <c r="M788" s="63"/>
    </row>
    <row r="789">
      <c r="A789" s="20"/>
      <c r="B789" s="20"/>
      <c r="F789" s="26"/>
      <c r="G789" s="26"/>
      <c r="H789" s="156"/>
      <c r="I789" s="157"/>
      <c r="J789" s="157"/>
      <c r="K789" s="75"/>
      <c r="M789" s="63"/>
    </row>
    <row r="790">
      <c r="A790" s="20"/>
      <c r="B790" s="20"/>
      <c r="F790" s="26"/>
      <c r="G790" s="26"/>
      <c r="H790" s="156"/>
      <c r="I790" s="157"/>
      <c r="J790" s="157"/>
      <c r="K790" s="75"/>
      <c r="M790" s="63"/>
    </row>
    <row r="791">
      <c r="A791" s="20"/>
      <c r="B791" s="20"/>
      <c r="F791" s="26"/>
      <c r="G791" s="26"/>
      <c r="H791" s="156"/>
      <c r="I791" s="157"/>
      <c r="J791" s="157"/>
      <c r="K791" s="75"/>
      <c r="M791" s="63"/>
    </row>
    <row r="792">
      <c r="A792" s="20"/>
      <c r="B792" s="20"/>
      <c r="F792" s="26"/>
      <c r="G792" s="26"/>
      <c r="H792" s="156"/>
      <c r="I792" s="157"/>
      <c r="J792" s="157"/>
      <c r="K792" s="75"/>
      <c r="M792" s="63"/>
    </row>
    <row r="793">
      <c r="A793" s="20"/>
      <c r="B793" s="20"/>
      <c r="F793" s="26"/>
      <c r="G793" s="26"/>
      <c r="H793" s="156"/>
      <c r="I793" s="157"/>
      <c r="J793" s="157"/>
      <c r="K793" s="75"/>
      <c r="M793" s="63"/>
    </row>
    <row r="794">
      <c r="A794" s="20"/>
      <c r="B794" s="20"/>
      <c r="F794" s="26"/>
      <c r="G794" s="26"/>
      <c r="H794" s="156"/>
      <c r="I794" s="157"/>
      <c r="J794" s="157"/>
      <c r="K794" s="75"/>
      <c r="M794" s="63"/>
    </row>
    <row r="795">
      <c r="A795" s="20"/>
      <c r="B795" s="20"/>
      <c r="F795" s="26"/>
      <c r="G795" s="26"/>
      <c r="H795" s="156"/>
      <c r="I795" s="157"/>
      <c r="J795" s="157"/>
      <c r="K795" s="75"/>
      <c r="M795" s="63"/>
    </row>
    <row r="796">
      <c r="A796" s="20"/>
      <c r="B796" s="20"/>
      <c r="F796" s="26"/>
      <c r="G796" s="26"/>
      <c r="H796" s="156"/>
      <c r="I796" s="157"/>
      <c r="J796" s="157"/>
      <c r="K796" s="75"/>
      <c r="M796" s="63"/>
    </row>
    <row r="797">
      <c r="A797" s="20"/>
      <c r="B797" s="20"/>
      <c r="F797" s="26"/>
      <c r="G797" s="26"/>
      <c r="H797" s="156"/>
      <c r="I797" s="157"/>
      <c r="J797" s="157"/>
      <c r="K797" s="75"/>
      <c r="M797" s="63"/>
    </row>
    <row r="798">
      <c r="A798" s="20"/>
      <c r="B798" s="20"/>
      <c r="F798" s="26"/>
      <c r="G798" s="26"/>
      <c r="H798" s="156"/>
      <c r="I798" s="157"/>
      <c r="J798" s="157"/>
      <c r="K798" s="75"/>
      <c r="M798" s="63"/>
    </row>
    <row r="799">
      <c r="A799" s="20"/>
      <c r="B799" s="20"/>
      <c r="F799" s="26"/>
      <c r="G799" s="26"/>
      <c r="H799" s="156"/>
      <c r="I799" s="157"/>
      <c r="J799" s="157"/>
      <c r="K799" s="75"/>
      <c r="M799" s="63"/>
    </row>
    <row r="800">
      <c r="A800" s="20"/>
      <c r="B800" s="20"/>
      <c r="F800" s="26"/>
      <c r="G800" s="26"/>
      <c r="H800" s="156"/>
      <c r="I800" s="157"/>
      <c r="J800" s="157"/>
      <c r="K800" s="75"/>
      <c r="M800" s="63"/>
    </row>
    <row r="801">
      <c r="A801" s="20"/>
      <c r="B801" s="20"/>
      <c r="F801" s="26"/>
      <c r="G801" s="26"/>
      <c r="H801" s="156"/>
      <c r="I801" s="157"/>
      <c r="J801" s="157"/>
      <c r="K801" s="75"/>
      <c r="M801" s="63"/>
    </row>
    <row r="802">
      <c r="A802" s="20"/>
      <c r="B802" s="20"/>
      <c r="F802" s="26"/>
      <c r="G802" s="26"/>
      <c r="H802" s="156"/>
      <c r="I802" s="157"/>
      <c r="J802" s="157"/>
      <c r="K802" s="75"/>
      <c r="M802" s="63"/>
    </row>
    <row r="803">
      <c r="A803" s="20"/>
      <c r="B803" s="20"/>
      <c r="F803" s="26"/>
      <c r="G803" s="26"/>
      <c r="H803" s="156"/>
      <c r="I803" s="157"/>
      <c r="J803" s="157"/>
      <c r="K803" s="75"/>
      <c r="M803" s="63"/>
    </row>
    <row r="804">
      <c r="A804" s="20"/>
      <c r="B804" s="20"/>
      <c r="F804" s="26"/>
      <c r="G804" s="26"/>
      <c r="H804" s="156"/>
      <c r="I804" s="157"/>
      <c r="J804" s="157"/>
      <c r="K804" s="75"/>
      <c r="M804" s="63"/>
    </row>
    <row r="805">
      <c r="A805" s="20"/>
      <c r="B805" s="20"/>
      <c r="F805" s="26"/>
      <c r="G805" s="26"/>
      <c r="H805" s="156"/>
      <c r="I805" s="157"/>
      <c r="J805" s="157"/>
      <c r="K805" s="75"/>
      <c r="M805" s="63"/>
    </row>
    <row r="806">
      <c r="A806" s="20"/>
      <c r="B806" s="20"/>
      <c r="F806" s="26"/>
      <c r="G806" s="26"/>
      <c r="H806" s="156"/>
      <c r="I806" s="157"/>
      <c r="J806" s="157"/>
      <c r="K806" s="75"/>
      <c r="M806" s="63"/>
    </row>
    <row r="807">
      <c r="A807" s="20"/>
      <c r="B807" s="20"/>
      <c r="F807" s="26"/>
      <c r="G807" s="26"/>
      <c r="H807" s="156"/>
      <c r="I807" s="157"/>
      <c r="J807" s="157"/>
      <c r="K807" s="75"/>
      <c r="M807" s="63"/>
    </row>
    <row r="808">
      <c r="A808" s="20"/>
      <c r="B808" s="20"/>
      <c r="F808" s="26"/>
      <c r="G808" s="26"/>
      <c r="H808" s="156"/>
      <c r="I808" s="157"/>
      <c r="J808" s="157"/>
      <c r="K808" s="75"/>
      <c r="M808" s="63"/>
    </row>
    <row r="809">
      <c r="A809" s="20"/>
      <c r="B809" s="20"/>
      <c r="F809" s="26"/>
      <c r="G809" s="26"/>
      <c r="H809" s="156"/>
      <c r="I809" s="157"/>
      <c r="J809" s="157"/>
      <c r="K809" s="75"/>
      <c r="M809" s="63"/>
    </row>
    <row r="810">
      <c r="A810" s="20"/>
      <c r="B810" s="20"/>
      <c r="F810" s="26"/>
      <c r="G810" s="26"/>
      <c r="H810" s="156"/>
      <c r="I810" s="157"/>
      <c r="J810" s="157"/>
      <c r="K810" s="75"/>
      <c r="M810" s="63"/>
    </row>
    <row r="811">
      <c r="A811" s="20"/>
      <c r="B811" s="20"/>
      <c r="F811" s="26"/>
      <c r="G811" s="26"/>
      <c r="H811" s="156"/>
      <c r="I811" s="157"/>
      <c r="J811" s="157"/>
      <c r="K811" s="75"/>
      <c r="M811" s="63"/>
    </row>
    <row r="812">
      <c r="A812" s="20"/>
      <c r="B812" s="20"/>
      <c r="F812" s="26"/>
      <c r="G812" s="26"/>
      <c r="H812" s="156"/>
      <c r="I812" s="157"/>
      <c r="J812" s="157"/>
      <c r="K812" s="75"/>
      <c r="M812" s="63"/>
    </row>
    <row r="813">
      <c r="A813" s="20"/>
      <c r="B813" s="20"/>
      <c r="F813" s="26"/>
      <c r="G813" s="26"/>
      <c r="H813" s="156"/>
      <c r="I813" s="157"/>
      <c r="J813" s="157"/>
      <c r="K813" s="75"/>
      <c r="M813" s="63"/>
    </row>
    <row r="814">
      <c r="A814" s="20"/>
      <c r="B814" s="20"/>
      <c r="F814" s="26"/>
      <c r="G814" s="26"/>
      <c r="H814" s="156"/>
      <c r="I814" s="157"/>
      <c r="J814" s="157"/>
      <c r="K814" s="75"/>
      <c r="M814" s="63"/>
    </row>
    <row r="815">
      <c r="A815" s="20"/>
      <c r="B815" s="20"/>
      <c r="F815" s="26"/>
      <c r="G815" s="26"/>
      <c r="H815" s="156"/>
      <c r="I815" s="157"/>
      <c r="J815" s="157"/>
      <c r="K815" s="75"/>
      <c r="M815" s="63"/>
    </row>
    <row r="816">
      <c r="A816" s="20"/>
      <c r="B816" s="20"/>
      <c r="F816" s="26"/>
      <c r="G816" s="26"/>
      <c r="H816" s="156"/>
      <c r="I816" s="157"/>
      <c r="J816" s="157"/>
      <c r="K816" s="75"/>
      <c r="M816" s="63"/>
    </row>
    <row r="817">
      <c r="A817" s="20"/>
      <c r="B817" s="20"/>
      <c r="F817" s="26"/>
      <c r="G817" s="26"/>
      <c r="H817" s="156"/>
      <c r="I817" s="157"/>
      <c r="J817" s="157"/>
      <c r="K817" s="75"/>
      <c r="M817" s="63"/>
    </row>
    <row r="818">
      <c r="A818" s="20"/>
      <c r="B818" s="20"/>
      <c r="F818" s="26"/>
      <c r="G818" s="26"/>
      <c r="H818" s="156"/>
      <c r="I818" s="157"/>
      <c r="J818" s="157"/>
      <c r="K818" s="75"/>
      <c r="M818" s="63"/>
    </row>
    <row r="819">
      <c r="A819" s="20"/>
      <c r="B819" s="20"/>
      <c r="F819" s="26"/>
      <c r="G819" s="26"/>
      <c r="H819" s="156"/>
      <c r="I819" s="157"/>
      <c r="J819" s="157"/>
      <c r="K819" s="75"/>
      <c r="M819" s="63"/>
    </row>
    <row r="820">
      <c r="A820" s="20"/>
      <c r="B820" s="20"/>
      <c r="F820" s="26"/>
      <c r="G820" s="26"/>
      <c r="H820" s="156"/>
      <c r="I820" s="157"/>
      <c r="J820" s="157"/>
      <c r="K820" s="75"/>
      <c r="M820" s="63"/>
    </row>
    <row r="821">
      <c r="A821" s="20"/>
      <c r="B821" s="20"/>
      <c r="F821" s="26"/>
      <c r="G821" s="26"/>
      <c r="H821" s="156"/>
      <c r="I821" s="157"/>
      <c r="J821" s="157"/>
      <c r="K821" s="75"/>
      <c r="M821" s="63"/>
    </row>
    <row r="822">
      <c r="A822" s="20"/>
      <c r="B822" s="20"/>
      <c r="F822" s="26"/>
      <c r="G822" s="26"/>
      <c r="H822" s="156"/>
      <c r="I822" s="157"/>
      <c r="J822" s="157"/>
      <c r="K822" s="75"/>
      <c r="M822" s="63"/>
    </row>
    <row r="823">
      <c r="A823" s="20"/>
      <c r="B823" s="20"/>
      <c r="F823" s="26"/>
      <c r="G823" s="26"/>
      <c r="H823" s="156"/>
      <c r="I823" s="157"/>
      <c r="J823" s="157"/>
      <c r="K823" s="75"/>
      <c r="M823" s="63"/>
    </row>
    <row r="824">
      <c r="A824" s="20"/>
      <c r="B824" s="20"/>
      <c r="F824" s="26"/>
      <c r="G824" s="26"/>
      <c r="H824" s="156"/>
      <c r="I824" s="157"/>
      <c r="J824" s="157"/>
      <c r="K824" s="75"/>
      <c r="M824" s="63"/>
    </row>
    <row r="825">
      <c r="A825" s="20"/>
      <c r="B825" s="20"/>
      <c r="F825" s="26"/>
      <c r="G825" s="26"/>
      <c r="H825" s="156"/>
      <c r="I825" s="157"/>
      <c r="J825" s="157"/>
      <c r="K825" s="75"/>
      <c r="M825" s="63"/>
    </row>
    <row r="826">
      <c r="A826" s="20"/>
      <c r="B826" s="20"/>
      <c r="F826" s="26"/>
      <c r="G826" s="26"/>
      <c r="H826" s="156"/>
      <c r="I826" s="157"/>
      <c r="J826" s="157"/>
      <c r="K826" s="75"/>
      <c r="M826" s="63"/>
    </row>
    <row r="827">
      <c r="A827" s="20"/>
      <c r="B827" s="20"/>
      <c r="F827" s="26"/>
      <c r="G827" s="26"/>
      <c r="H827" s="156"/>
      <c r="I827" s="157"/>
      <c r="J827" s="157"/>
      <c r="K827" s="75"/>
      <c r="M827" s="63"/>
    </row>
    <row r="828">
      <c r="A828" s="20"/>
      <c r="B828" s="20"/>
      <c r="F828" s="26"/>
      <c r="G828" s="26"/>
      <c r="H828" s="156"/>
      <c r="I828" s="157"/>
      <c r="J828" s="157"/>
      <c r="K828" s="75"/>
      <c r="M828" s="63"/>
    </row>
    <row r="829">
      <c r="A829" s="20"/>
      <c r="B829" s="20"/>
      <c r="F829" s="26"/>
      <c r="G829" s="26"/>
      <c r="H829" s="156"/>
      <c r="I829" s="157"/>
      <c r="J829" s="157"/>
      <c r="K829" s="75"/>
      <c r="M829" s="63"/>
    </row>
    <row r="830">
      <c r="A830" s="20"/>
      <c r="B830" s="20"/>
      <c r="F830" s="26"/>
      <c r="G830" s="26"/>
      <c r="H830" s="156"/>
      <c r="I830" s="157"/>
      <c r="J830" s="157"/>
      <c r="K830" s="75"/>
      <c r="M830" s="63"/>
    </row>
    <row r="831">
      <c r="A831" s="20"/>
      <c r="B831" s="20"/>
      <c r="F831" s="26"/>
      <c r="G831" s="26"/>
      <c r="H831" s="156"/>
      <c r="I831" s="157"/>
      <c r="J831" s="157"/>
      <c r="K831" s="75"/>
      <c r="M831" s="63"/>
    </row>
    <row r="832">
      <c r="A832" s="20"/>
      <c r="B832" s="20"/>
      <c r="F832" s="26"/>
      <c r="G832" s="26"/>
      <c r="H832" s="156"/>
      <c r="I832" s="157"/>
      <c r="J832" s="157"/>
      <c r="K832" s="75"/>
      <c r="M832" s="63"/>
    </row>
    <row r="833">
      <c r="A833" s="20"/>
      <c r="B833" s="20"/>
      <c r="F833" s="26"/>
      <c r="G833" s="26"/>
      <c r="H833" s="156"/>
      <c r="I833" s="157"/>
      <c r="J833" s="157"/>
      <c r="K833" s="75"/>
      <c r="M833" s="63"/>
    </row>
    <row r="834">
      <c r="A834" s="20"/>
      <c r="B834" s="20"/>
      <c r="F834" s="26"/>
      <c r="G834" s="26"/>
      <c r="H834" s="156"/>
      <c r="I834" s="157"/>
      <c r="J834" s="157"/>
      <c r="K834" s="75"/>
      <c r="M834" s="63"/>
    </row>
    <row r="835">
      <c r="A835" s="20"/>
      <c r="B835" s="20"/>
      <c r="F835" s="26"/>
      <c r="G835" s="26"/>
      <c r="H835" s="156"/>
      <c r="I835" s="157"/>
      <c r="J835" s="157"/>
      <c r="K835" s="75"/>
      <c r="M835" s="63"/>
    </row>
    <row r="836">
      <c r="A836" s="20"/>
      <c r="B836" s="20"/>
      <c r="F836" s="26"/>
      <c r="G836" s="26"/>
      <c r="H836" s="156"/>
      <c r="I836" s="157"/>
      <c r="J836" s="157"/>
      <c r="K836" s="75"/>
      <c r="M836" s="63"/>
    </row>
    <row r="837">
      <c r="A837" s="20"/>
      <c r="B837" s="20"/>
      <c r="F837" s="26"/>
      <c r="G837" s="26"/>
      <c r="H837" s="156"/>
      <c r="I837" s="157"/>
      <c r="J837" s="157"/>
      <c r="K837" s="75"/>
      <c r="M837" s="63"/>
    </row>
    <row r="838">
      <c r="A838" s="20"/>
      <c r="B838" s="20"/>
      <c r="F838" s="26"/>
      <c r="G838" s="26"/>
      <c r="H838" s="156"/>
      <c r="I838" s="157"/>
      <c r="J838" s="157"/>
      <c r="K838" s="75"/>
      <c r="M838" s="63"/>
    </row>
    <row r="839">
      <c r="A839" s="20"/>
      <c r="B839" s="20"/>
      <c r="F839" s="26"/>
      <c r="G839" s="26"/>
      <c r="H839" s="156"/>
      <c r="I839" s="157"/>
      <c r="J839" s="157"/>
      <c r="K839" s="75"/>
      <c r="M839" s="63"/>
    </row>
    <row r="840">
      <c r="A840" s="20"/>
      <c r="B840" s="20"/>
      <c r="F840" s="26"/>
      <c r="G840" s="26"/>
      <c r="H840" s="156"/>
      <c r="I840" s="157"/>
      <c r="J840" s="157"/>
      <c r="K840" s="75"/>
      <c r="M840" s="63"/>
    </row>
    <row r="841">
      <c r="A841" s="20"/>
      <c r="B841" s="20"/>
      <c r="F841" s="26"/>
      <c r="G841" s="26"/>
      <c r="H841" s="156"/>
      <c r="I841" s="157"/>
      <c r="J841" s="157"/>
      <c r="K841" s="75"/>
      <c r="M841" s="63"/>
    </row>
    <row r="842">
      <c r="A842" s="20"/>
      <c r="B842" s="20"/>
      <c r="F842" s="26"/>
      <c r="G842" s="26"/>
      <c r="H842" s="156"/>
      <c r="I842" s="157"/>
      <c r="J842" s="157"/>
      <c r="K842" s="75"/>
      <c r="M842" s="63"/>
    </row>
    <row r="843">
      <c r="A843" s="20"/>
      <c r="B843" s="20"/>
      <c r="F843" s="26"/>
      <c r="G843" s="26"/>
      <c r="H843" s="156"/>
      <c r="I843" s="157"/>
      <c r="J843" s="157"/>
      <c r="K843" s="75"/>
      <c r="M843" s="63"/>
    </row>
    <row r="844">
      <c r="A844" s="20"/>
      <c r="B844" s="20"/>
      <c r="F844" s="26"/>
      <c r="G844" s="26"/>
      <c r="H844" s="156"/>
      <c r="I844" s="157"/>
      <c r="J844" s="157"/>
      <c r="K844" s="75"/>
      <c r="M844" s="63"/>
    </row>
    <row r="845">
      <c r="A845" s="20"/>
      <c r="B845" s="20"/>
      <c r="F845" s="26"/>
      <c r="G845" s="26"/>
      <c r="H845" s="156"/>
      <c r="I845" s="157"/>
      <c r="J845" s="157"/>
      <c r="K845" s="75"/>
      <c r="M845" s="63"/>
    </row>
    <row r="846">
      <c r="A846" s="20"/>
      <c r="B846" s="20"/>
      <c r="F846" s="26"/>
      <c r="G846" s="26"/>
      <c r="H846" s="156"/>
      <c r="I846" s="157"/>
      <c r="J846" s="157"/>
      <c r="K846" s="75"/>
      <c r="M846" s="63"/>
    </row>
    <row r="847">
      <c r="A847" s="20"/>
      <c r="B847" s="20"/>
      <c r="F847" s="26"/>
      <c r="G847" s="26"/>
      <c r="H847" s="156"/>
      <c r="I847" s="157"/>
      <c r="J847" s="157"/>
      <c r="K847" s="75"/>
      <c r="M847" s="63"/>
    </row>
    <row r="848">
      <c r="A848" s="20"/>
      <c r="B848" s="20"/>
      <c r="F848" s="26"/>
      <c r="G848" s="26"/>
      <c r="H848" s="156"/>
      <c r="I848" s="157"/>
      <c r="J848" s="157"/>
      <c r="K848" s="75"/>
      <c r="M848" s="63"/>
    </row>
    <row r="849">
      <c r="A849" s="20"/>
      <c r="B849" s="20"/>
      <c r="F849" s="26"/>
      <c r="G849" s="26"/>
      <c r="H849" s="156"/>
      <c r="I849" s="157"/>
      <c r="J849" s="157"/>
      <c r="K849" s="75"/>
      <c r="M849" s="63"/>
    </row>
    <row r="850">
      <c r="A850" s="20"/>
      <c r="B850" s="20"/>
      <c r="F850" s="26"/>
      <c r="G850" s="26"/>
      <c r="H850" s="156"/>
      <c r="I850" s="157"/>
      <c r="J850" s="157"/>
      <c r="K850" s="75"/>
      <c r="M850" s="63"/>
    </row>
    <row r="851">
      <c r="A851" s="20"/>
      <c r="B851" s="20"/>
      <c r="F851" s="26"/>
      <c r="G851" s="26"/>
      <c r="H851" s="156"/>
      <c r="I851" s="157"/>
      <c r="J851" s="157"/>
      <c r="K851" s="75"/>
      <c r="M851" s="63"/>
    </row>
    <row r="852">
      <c r="A852" s="20"/>
      <c r="B852" s="20"/>
      <c r="F852" s="26"/>
      <c r="G852" s="26"/>
      <c r="H852" s="156"/>
      <c r="I852" s="157"/>
      <c r="J852" s="157"/>
      <c r="K852" s="75"/>
      <c r="M852" s="63"/>
    </row>
    <row r="853">
      <c r="A853" s="20"/>
      <c r="B853" s="20"/>
      <c r="F853" s="26"/>
      <c r="G853" s="26"/>
      <c r="H853" s="156"/>
      <c r="I853" s="157"/>
      <c r="J853" s="157"/>
      <c r="K853" s="75"/>
      <c r="M853" s="63"/>
    </row>
    <row r="854">
      <c r="A854" s="20"/>
      <c r="B854" s="20"/>
      <c r="F854" s="26"/>
      <c r="G854" s="26"/>
      <c r="H854" s="156"/>
      <c r="I854" s="157"/>
      <c r="J854" s="157"/>
      <c r="K854" s="75"/>
      <c r="M854" s="63"/>
    </row>
    <row r="855">
      <c r="A855" s="20"/>
      <c r="B855" s="20"/>
      <c r="F855" s="26"/>
      <c r="G855" s="26"/>
      <c r="H855" s="156"/>
      <c r="I855" s="157"/>
      <c r="J855" s="157"/>
      <c r="K855" s="75"/>
      <c r="M855" s="63"/>
    </row>
    <row r="856">
      <c r="A856" s="20"/>
      <c r="B856" s="20"/>
      <c r="F856" s="26"/>
      <c r="G856" s="26"/>
      <c r="H856" s="156"/>
      <c r="I856" s="157"/>
      <c r="J856" s="157"/>
      <c r="K856" s="75"/>
      <c r="M856" s="63"/>
    </row>
    <row r="857">
      <c r="A857" s="20"/>
      <c r="B857" s="20"/>
      <c r="F857" s="26"/>
      <c r="G857" s="26"/>
      <c r="H857" s="156"/>
      <c r="I857" s="157"/>
      <c r="J857" s="157"/>
      <c r="K857" s="75"/>
      <c r="M857" s="63"/>
    </row>
    <row r="858">
      <c r="A858" s="20"/>
      <c r="B858" s="20"/>
      <c r="F858" s="26"/>
      <c r="G858" s="26"/>
      <c r="H858" s="156"/>
      <c r="I858" s="157"/>
      <c r="J858" s="157"/>
      <c r="K858" s="75"/>
      <c r="M858" s="63"/>
    </row>
    <row r="859">
      <c r="A859" s="20"/>
      <c r="B859" s="20"/>
      <c r="F859" s="26"/>
      <c r="G859" s="26"/>
      <c r="H859" s="156"/>
      <c r="I859" s="157"/>
      <c r="J859" s="157"/>
      <c r="K859" s="75"/>
      <c r="M859" s="63"/>
    </row>
    <row r="860">
      <c r="A860" s="20"/>
      <c r="B860" s="20"/>
      <c r="F860" s="26"/>
      <c r="G860" s="26"/>
      <c r="H860" s="156"/>
      <c r="I860" s="157"/>
      <c r="J860" s="157"/>
      <c r="K860" s="75"/>
      <c r="M860" s="63"/>
    </row>
    <row r="861">
      <c r="A861" s="20"/>
      <c r="B861" s="20"/>
      <c r="F861" s="26"/>
      <c r="G861" s="26"/>
      <c r="H861" s="156"/>
      <c r="I861" s="157"/>
      <c r="J861" s="157"/>
      <c r="K861" s="75"/>
      <c r="M861" s="63"/>
    </row>
    <row r="862">
      <c r="A862" s="20"/>
      <c r="B862" s="20"/>
      <c r="F862" s="26"/>
      <c r="G862" s="26"/>
      <c r="H862" s="156"/>
      <c r="I862" s="157"/>
      <c r="J862" s="157"/>
      <c r="K862" s="75"/>
      <c r="M862" s="63"/>
    </row>
    <row r="863">
      <c r="A863" s="20"/>
      <c r="B863" s="20"/>
      <c r="F863" s="26"/>
      <c r="G863" s="26"/>
      <c r="H863" s="156"/>
      <c r="I863" s="157"/>
      <c r="J863" s="157"/>
      <c r="K863" s="75"/>
      <c r="M863" s="63"/>
    </row>
    <row r="864">
      <c r="A864" s="20"/>
      <c r="B864" s="20"/>
      <c r="F864" s="26"/>
      <c r="G864" s="26"/>
      <c r="H864" s="156"/>
      <c r="I864" s="157"/>
      <c r="J864" s="157"/>
      <c r="K864" s="75"/>
      <c r="M864" s="63"/>
    </row>
    <row r="865">
      <c r="A865" s="20"/>
      <c r="B865" s="20"/>
      <c r="F865" s="26"/>
      <c r="G865" s="26"/>
      <c r="H865" s="156"/>
      <c r="I865" s="157"/>
      <c r="J865" s="157"/>
      <c r="K865" s="75"/>
      <c r="M865" s="63"/>
    </row>
    <row r="866">
      <c r="A866" s="20"/>
      <c r="B866" s="20"/>
      <c r="F866" s="26"/>
      <c r="G866" s="26"/>
      <c r="H866" s="156"/>
      <c r="I866" s="157"/>
      <c r="J866" s="157"/>
      <c r="K866" s="75"/>
      <c r="M866" s="63"/>
    </row>
    <row r="867">
      <c r="A867" s="20"/>
      <c r="B867" s="20"/>
      <c r="F867" s="26"/>
      <c r="G867" s="26"/>
      <c r="H867" s="156"/>
      <c r="I867" s="157"/>
      <c r="J867" s="157"/>
      <c r="K867" s="75"/>
      <c r="M867" s="63"/>
    </row>
    <row r="868">
      <c r="A868" s="20"/>
      <c r="B868" s="20"/>
      <c r="F868" s="26"/>
      <c r="G868" s="26"/>
      <c r="H868" s="156"/>
      <c r="I868" s="157"/>
      <c r="J868" s="157"/>
      <c r="K868" s="75"/>
      <c r="M868" s="63"/>
    </row>
    <row r="869">
      <c r="A869" s="20"/>
      <c r="B869" s="20"/>
      <c r="F869" s="26"/>
      <c r="G869" s="26"/>
      <c r="H869" s="156"/>
      <c r="I869" s="157"/>
      <c r="J869" s="157"/>
      <c r="K869" s="75"/>
      <c r="M869" s="63"/>
    </row>
    <row r="870">
      <c r="A870" s="20"/>
      <c r="B870" s="20"/>
      <c r="F870" s="26"/>
      <c r="G870" s="26"/>
      <c r="H870" s="156"/>
      <c r="I870" s="157"/>
      <c r="J870" s="157"/>
      <c r="K870" s="75"/>
      <c r="M870" s="63"/>
    </row>
    <row r="871">
      <c r="A871" s="20"/>
      <c r="B871" s="20"/>
      <c r="F871" s="26"/>
      <c r="G871" s="26"/>
      <c r="H871" s="156"/>
      <c r="I871" s="157"/>
      <c r="J871" s="157"/>
      <c r="K871" s="75"/>
      <c r="M871" s="63"/>
    </row>
    <row r="872">
      <c r="A872" s="20"/>
      <c r="B872" s="20"/>
      <c r="F872" s="26"/>
      <c r="G872" s="26"/>
      <c r="H872" s="156"/>
      <c r="I872" s="157"/>
      <c r="J872" s="157"/>
      <c r="K872" s="75"/>
      <c r="M872" s="63"/>
    </row>
    <row r="873">
      <c r="A873" s="20"/>
      <c r="B873" s="20"/>
      <c r="F873" s="26"/>
      <c r="G873" s="26"/>
      <c r="H873" s="156"/>
      <c r="I873" s="157"/>
      <c r="J873" s="157"/>
      <c r="K873" s="75"/>
      <c r="M873" s="63"/>
    </row>
    <row r="874">
      <c r="A874" s="20"/>
      <c r="B874" s="20"/>
      <c r="F874" s="26"/>
      <c r="G874" s="26"/>
      <c r="H874" s="156"/>
      <c r="I874" s="157"/>
      <c r="J874" s="157"/>
      <c r="K874" s="75"/>
      <c r="M874" s="63"/>
    </row>
    <row r="875">
      <c r="A875" s="20"/>
      <c r="B875" s="20"/>
      <c r="F875" s="26"/>
      <c r="G875" s="26"/>
      <c r="H875" s="156"/>
      <c r="I875" s="157"/>
      <c r="J875" s="157"/>
      <c r="K875" s="75"/>
      <c r="M875" s="63"/>
    </row>
    <row r="876">
      <c r="A876" s="20"/>
      <c r="B876" s="20"/>
      <c r="F876" s="26"/>
      <c r="G876" s="26"/>
      <c r="H876" s="156"/>
      <c r="I876" s="157"/>
      <c r="J876" s="157"/>
      <c r="K876" s="75"/>
      <c r="M876" s="63"/>
    </row>
    <row r="877">
      <c r="A877" s="20"/>
      <c r="B877" s="20"/>
      <c r="F877" s="26"/>
      <c r="G877" s="26"/>
      <c r="H877" s="156"/>
      <c r="I877" s="157"/>
      <c r="J877" s="157"/>
      <c r="K877" s="75"/>
      <c r="M877" s="63"/>
    </row>
    <row r="878">
      <c r="A878" s="20"/>
      <c r="B878" s="20"/>
      <c r="F878" s="26"/>
      <c r="G878" s="26"/>
      <c r="H878" s="156"/>
      <c r="I878" s="157"/>
      <c r="J878" s="157"/>
      <c r="K878" s="75"/>
      <c r="M878" s="63"/>
    </row>
    <row r="879">
      <c r="A879" s="20"/>
      <c r="B879" s="20"/>
      <c r="F879" s="26"/>
      <c r="G879" s="26"/>
      <c r="H879" s="156"/>
      <c r="I879" s="157"/>
      <c r="J879" s="157"/>
      <c r="K879" s="75"/>
      <c r="M879" s="63"/>
    </row>
    <row r="880">
      <c r="A880" s="20"/>
      <c r="B880" s="20"/>
      <c r="F880" s="26"/>
      <c r="G880" s="26"/>
      <c r="H880" s="156"/>
      <c r="I880" s="157"/>
      <c r="J880" s="157"/>
      <c r="K880" s="75"/>
      <c r="M880" s="63"/>
    </row>
    <row r="881">
      <c r="A881" s="20"/>
      <c r="B881" s="20"/>
      <c r="F881" s="26"/>
      <c r="G881" s="26"/>
      <c r="H881" s="156"/>
      <c r="I881" s="157"/>
      <c r="J881" s="157"/>
      <c r="K881" s="75"/>
      <c r="M881" s="63"/>
    </row>
    <row r="882">
      <c r="A882" s="20"/>
      <c r="B882" s="20"/>
      <c r="F882" s="26"/>
      <c r="G882" s="26"/>
      <c r="H882" s="156"/>
      <c r="I882" s="157"/>
      <c r="J882" s="157"/>
      <c r="K882" s="75"/>
      <c r="M882" s="63"/>
    </row>
    <row r="883">
      <c r="A883" s="20"/>
      <c r="B883" s="20"/>
      <c r="F883" s="26"/>
      <c r="G883" s="26"/>
      <c r="H883" s="156"/>
      <c r="I883" s="157"/>
      <c r="J883" s="157"/>
      <c r="K883" s="75"/>
      <c r="M883" s="63"/>
    </row>
    <row r="884">
      <c r="A884" s="20"/>
      <c r="B884" s="20"/>
      <c r="F884" s="26"/>
      <c r="G884" s="26"/>
      <c r="H884" s="156"/>
      <c r="I884" s="157"/>
      <c r="J884" s="157"/>
      <c r="K884" s="75"/>
      <c r="M884" s="63"/>
    </row>
    <row r="885">
      <c r="A885" s="20"/>
      <c r="B885" s="20"/>
      <c r="F885" s="26"/>
      <c r="G885" s="26"/>
      <c r="H885" s="156"/>
      <c r="I885" s="157"/>
      <c r="J885" s="157"/>
      <c r="K885" s="75"/>
      <c r="M885" s="63"/>
    </row>
    <row r="886">
      <c r="A886" s="20"/>
      <c r="B886" s="20"/>
      <c r="F886" s="26"/>
      <c r="G886" s="26"/>
      <c r="H886" s="156"/>
      <c r="I886" s="157"/>
      <c r="J886" s="157"/>
      <c r="K886" s="75"/>
      <c r="M886" s="63"/>
    </row>
    <row r="887">
      <c r="A887" s="20"/>
      <c r="B887" s="20"/>
      <c r="F887" s="26"/>
      <c r="G887" s="26"/>
      <c r="H887" s="156"/>
      <c r="I887" s="157"/>
      <c r="J887" s="157"/>
      <c r="K887" s="75"/>
      <c r="M887" s="63"/>
    </row>
    <row r="888">
      <c r="A888" s="20"/>
      <c r="B888" s="20"/>
      <c r="F888" s="26"/>
      <c r="G888" s="26"/>
      <c r="H888" s="156"/>
      <c r="I888" s="157"/>
      <c r="J888" s="157"/>
      <c r="K888" s="75"/>
      <c r="M888" s="63"/>
    </row>
    <row r="889">
      <c r="A889" s="20"/>
      <c r="B889" s="20"/>
      <c r="F889" s="26"/>
      <c r="G889" s="26"/>
      <c r="H889" s="156"/>
      <c r="I889" s="157"/>
      <c r="J889" s="157"/>
      <c r="K889" s="75"/>
      <c r="M889" s="63"/>
    </row>
    <row r="890">
      <c r="A890" s="20"/>
      <c r="B890" s="20"/>
      <c r="F890" s="26"/>
      <c r="G890" s="26"/>
      <c r="H890" s="156"/>
      <c r="I890" s="157"/>
      <c r="J890" s="157"/>
      <c r="K890" s="75"/>
      <c r="M890" s="63"/>
    </row>
    <row r="891">
      <c r="A891" s="20"/>
      <c r="B891" s="20"/>
      <c r="F891" s="26"/>
      <c r="G891" s="26"/>
      <c r="H891" s="156"/>
      <c r="I891" s="157"/>
      <c r="J891" s="157"/>
      <c r="K891" s="75"/>
      <c r="M891" s="63"/>
    </row>
    <row r="892">
      <c r="A892" s="20"/>
      <c r="B892" s="20"/>
      <c r="F892" s="26"/>
      <c r="G892" s="26"/>
      <c r="H892" s="156"/>
      <c r="I892" s="157"/>
      <c r="J892" s="157"/>
      <c r="K892" s="75"/>
      <c r="M892" s="63"/>
    </row>
    <row r="893">
      <c r="A893" s="20"/>
      <c r="B893" s="20"/>
      <c r="F893" s="26"/>
      <c r="G893" s="26"/>
      <c r="H893" s="156"/>
      <c r="I893" s="157"/>
      <c r="J893" s="157"/>
      <c r="K893" s="156"/>
      <c r="M893" s="63"/>
    </row>
    <row r="894">
      <c r="A894" s="20"/>
      <c r="B894" s="20"/>
      <c r="F894" s="26"/>
      <c r="G894" s="26"/>
      <c r="H894" s="156"/>
      <c r="I894" s="157"/>
      <c r="J894" s="157"/>
      <c r="K894" s="156"/>
      <c r="M894" s="63"/>
    </row>
    <row r="895">
      <c r="A895" s="20"/>
      <c r="B895" s="20"/>
      <c r="F895" s="26"/>
      <c r="G895" s="26"/>
      <c r="H895" s="156"/>
      <c r="I895" s="157"/>
      <c r="J895" s="157"/>
      <c r="K895" s="156"/>
      <c r="M895" s="63"/>
    </row>
    <row r="896">
      <c r="A896" s="20"/>
      <c r="B896" s="20"/>
      <c r="F896" s="26"/>
      <c r="G896" s="26"/>
      <c r="H896" s="156"/>
      <c r="I896" s="157"/>
      <c r="J896" s="157"/>
      <c r="K896" s="156"/>
      <c r="M896" s="63"/>
    </row>
    <row r="897">
      <c r="A897" s="20"/>
      <c r="B897" s="20"/>
      <c r="F897" s="26"/>
      <c r="G897" s="26"/>
      <c r="H897" s="156"/>
      <c r="I897" s="157"/>
      <c r="J897" s="157"/>
      <c r="K897" s="156"/>
      <c r="M897" s="63"/>
    </row>
    <row r="898">
      <c r="A898" s="20"/>
      <c r="B898" s="20"/>
      <c r="F898" s="26"/>
      <c r="G898" s="26"/>
      <c r="H898" s="156"/>
      <c r="I898" s="157"/>
      <c r="J898" s="157"/>
      <c r="K898" s="156"/>
      <c r="M898" s="63"/>
    </row>
    <row r="899">
      <c r="A899" s="20"/>
      <c r="B899" s="20"/>
      <c r="F899" s="30"/>
      <c r="G899" s="26"/>
      <c r="H899" s="156"/>
      <c r="I899" s="172"/>
      <c r="J899" s="157"/>
      <c r="K899" s="156"/>
      <c r="M899" s="63"/>
    </row>
    <row r="900">
      <c r="A900" s="20"/>
      <c r="B900" s="20"/>
      <c r="F900" s="30"/>
      <c r="G900" s="26"/>
      <c r="H900" s="156"/>
      <c r="I900" s="172"/>
      <c r="J900" s="157"/>
      <c r="K900" s="75"/>
      <c r="M900" s="63"/>
    </row>
    <row r="901">
      <c r="A901" s="20"/>
      <c r="B901" s="20"/>
      <c r="F901" s="30"/>
      <c r="G901" s="26"/>
      <c r="H901" s="156"/>
      <c r="I901" s="172"/>
      <c r="J901" s="157"/>
      <c r="K901" s="75"/>
      <c r="M901" s="63"/>
    </row>
    <row r="902">
      <c r="A902" s="20"/>
      <c r="B902" s="20"/>
      <c r="F902" s="30"/>
      <c r="G902" s="26"/>
      <c r="H902" s="156"/>
      <c r="I902" s="172"/>
      <c r="J902" s="157"/>
      <c r="K902" s="75"/>
      <c r="M902" s="63"/>
    </row>
    <row r="903">
      <c r="A903" s="20"/>
      <c r="B903" s="20"/>
      <c r="F903" s="30"/>
      <c r="G903" s="26"/>
      <c r="H903" s="156"/>
      <c r="I903" s="172"/>
      <c r="J903" s="157"/>
      <c r="K903" s="75"/>
      <c r="M903" s="63"/>
    </row>
    <row r="904">
      <c r="A904" s="20"/>
      <c r="B904" s="20"/>
      <c r="F904" s="30"/>
      <c r="G904" s="26"/>
      <c r="H904" s="156"/>
      <c r="I904" s="172"/>
      <c r="J904" s="157"/>
      <c r="K904" s="75"/>
      <c r="M904" s="63"/>
    </row>
    <row r="905">
      <c r="A905" s="20"/>
      <c r="B905" s="20"/>
      <c r="F905" s="30"/>
      <c r="G905" s="26"/>
      <c r="H905" s="156"/>
      <c r="I905" s="172"/>
      <c r="J905" s="157"/>
      <c r="K905" s="75"/>
      <c r="M905" s="63"/>
    </row>
    <row r="906">
      <c r="A906" s="20"/>
      <c r="B906" s="20"/>
      <c r="F906" s="30"/>
      <c r="G906" s="26"/>
      <c r="H906" s="156"/>
      <c r="I906" s="172"/>
      <c r="J906" s="157"/>
      <c r="K906" s="75"/>
      <c r="M906" s="63"/>
    </row>
    <row r="907">
      <c r="A907" s="20"/>
      <c r="B907" s="20"/>
      <c r="F907" s="30"/>
      <c r="G907" s="26"/>
      <c r="H907" s="156"/>
      <c r="I907" s="172"/>
      <c r="J907" s="157"/>
      <c r="K907" s="75"/>
      <c r="M907" s="63"/>
    </row>
    <row r="908">
      <c r="A908" s="20"/>
      <c r="B908" s="20"/>
      <c r="F908" s="30"/>
      <c r="G908" s="26"/>
      <c r="H908" s="156"/>
      <c r="I908" s="172"/>
      <c r="J908" s="157"/>
      <c r="K908" s="75"/>
      <c r="M908" s="63"/>
    </row>
    <row r="909">
      <c r="A909" s="20"/>
      <c r="B909" s="20"/>
      <c r="F909" s="30"/>
      <c r="G909" s="26"/>
      <c r="H909" s="156"/>
      <c r="I909" s="172"/>
      <c r="J909" s="157"/>
      <c r="K909" s="75"/>
      <c r="M909" s="63"/>
    </row>
    <row r="910">
      <c r="A910" s="20"/>
      <c r="B910" s="20"/>
      <c r="F910" s="30"/>
      <c r="G910" s="26"/>
      <c r="H910" s="156"/>
      <c r="I910" s="172"/>
      <c r="J910" s="157"/>
      <c r="K910" s="75"/>
      <c r="M910" s="63"/>
    </row>
    <row r="911">
      <c r="A911" s="20"/>
      <c r="B911" s="20"/>
      <c r="F911" s="30"/>
      <c r="G911" s="26"/>
      <c r="H911" s="156"/>
      <c r="I911" s="172"/>
      <c r="J911" s="157"/>
      <c r="K911" s="75"/>
      <c r="M911" s="63"/>
    </row>
    <row r="912">
      <c r="A912" s="20"/>
      <c r="B912" s="20"/>
      <c r="F912" s="30"/>
      <c r="G912" s="26"/>
      <c r="H912" s="156"/>
      <c r="I912" s="172"/>
      <c r="J912" s="157"/>
      <c r="K912" s="75"/>
      <c r="M912" s="63"/>
    </row>
    <row r="913">
      <c r="A913" s="20"/>
      <c r="B913" s="20"/>
      <c r="F913" s="30"/>
      <c r="G913" s="26"/>
      <c r="H913" s="156"/>
      <c r="I913" s="172"/>
      <c r="J913" s="157"/>
      <c r="K913" s="75"/>
      <c r="M913" s="63"/>
    </row>
    <row r="914">
      <c r="A914" s="20"/>
      <c r="B914" s="20"/>
      <c r="D914" s="173"/>
      <c r="F914" s="30"/>
      <c r="G914" s="26"/>
      <c r="H914" s="156"/>
      <c r="I914" s="172"/>
      <c r="J914" s="157"/>
      <c r="K914" s="75"/>
      <c r="M914" s="63"/>
    </row>
    <row r="915">
      <c r="A915" s="20"/>
      <c r="B915" s="20"/>
      <c r="D915" s="173"/>
      <c r="F915" s="30"/>
      <c r="G915" s="26"/>
      <c r="H915" s="156"/>
      <c r="I915" s="172"/>
      <c r="J915" s="157"/>
      <c r="K915" s="75"/>
      <c r="M915" s="63"/>
    </row>
    <row r="916">
      <c r="A916" s="20"/>
      <c r="B916" s="20"/>
      <c r="D916" s="173"/>
      <c r="F916" s="26"/>
      <c r="G916" s="26"/>
      <c r="H916" s="156"/>
      <c r="I916" s="172"/>
      <c r="J916" s="157"/>
      <c r="K916" s="75"/>
      <c r="M916" s="63"/>
    </row>
    <row r="917">
      <c r="A917" s="20"/>
      <c r="B917" s="20"/>
      <c r="D917" s="173"/>
      <c r="F917" s="26"/>
      <c r="G917" s="26"/>
      <c r="H917" s="156"/>
      <c r="I917" s="172"/>
      <c r="J917" s="157"/>
      <c r="K917" s="75"/>
      <c r="M917" s="63"/>
    </row>
    <row r="918">
      <c r="A918" s="20"/>
      <c r="B918" s="20"/>
      <c r="D918" s="173"/>
      <c r="F918" s="26"/>
      <c r="G918" s="26"/>
      <c r="H918" s="156"/>
      <c r="I918" s="172"/>
      <c r="J918" s="157"/>
      <c r="K918" s="75"/>
      <c r="M918" s="63"/>
    </row>
    <row r="919">
      <c r="A919" s="20"/>
      <c r="B919" s="20"/>
      <c r="D919" s="173"/>
      <c r="F919" s="26"/>
      <c r="G919" s="26"/>
      <c r="H919" s="156"/>
      <c r="I919" s="174"/>
      <c r="J919" s="157"/>
      <c r="K919" s="75"/>
      <c r="M919" s="63"/>
    </row>
    <row r="920">
      <c r="A920" s="20"/>
      <c r="B920" s="20"/>
      <c r="D920" s="173"/>
      <c r="F920" s="26"/>
      <c r="G920" s="26"/>
      <c r="H920" s="156"/>
      <c r="I920" s="174"/>
      <c r="J920" s="157"/>
      <c r="K920" s="75"/>
      <c r="M920" s="63"/>
    </row>
    <row r="921">
      <c r="A921" s="20"/>
      <c r="B921" s="20"/>
      <c r="D921" s="173"/>
      <c r="F921" s="26"/>
      <c r="G921" s="26"/>
      <c r="H921" s="156"/>
      <c r="I921" s="174"/>
      <c r="J921" s="157"/>
      <c r="K921" s="75"/>
      <c r="M921" s="63"/>
    </row>
    <row r="922">
      <c r="A922" s="20"/>
      <c r="B922" s="20"/>
      <c r="D922" s="173"/>
      <c r="F922" s="26"/>
      <c r="G922" s="26"/>
      <c r="H922" s="156"/>
      <c r="I922" s="174"/>
      <c r="J922" s="157"/>
      <c r="K922" s="75"/>
      <c r="M922" s="63"/>
    </row>
    <row r="923">
      <c r="A923" s="20"/>
      <c r="B923" s="20"/>
      <c r="D923" s="173"/>
      <c r="F923" s="26"/>
      <c r="G923" s="26"/>
      <c r="H923" s="156"/>
      <c r="I923" s="174"/>
      <c r="J923" s="157"/>
      <c r="K923" s="75"/>
      <c r="M923" s="63"/>
    </row>
    <row r="924">
      <c r="A924" s="20"/>
      <c r="B924" s="20"/>
      <c r="D924" s="173"/>
      <c r="F924" s="26"/>
      <c r="G924" s="26"/>
      <c r="H924" s="156"/>
      <c r="I924" s="174"/>
      <c r="J924" s="157"/>
      <c r="K924" s="75"/>
      <c r="M924" s="63"/>
    </row>
    <row r="925">
      <c r="A925" s="20"/>
      <c r="B925" s="20"/>
      <c r="D925" s="173"/>
      <c r="F925" s="26"/>
      <c r="G925" s="26"/>
      <c r="H925" s="156"/>
      <c r="I925" s="174"/>
      <c r="J925" s="157"/>
      <c r="K925" s="75"/>
      <c r="M925" s="63"/>
    </row>
    <row r="926">
      <c r="A926" s="20"/>
      <c r="B926" s="20"/>
      <c r="D926" s="173"/>
      <c r="F926" s="26"/>
      <c r="G926" s="26"/>
      <c r="H926" s="156"/>
      <c r="I926" s="174"/>
      <c r="J926" s="157"/>
      <c r="K926" s="75"/>
      <c r="M926" s="63"/>
    </row>
    <row r="927">
      <c r="A927" s="20"/>
      <c r="B927" s="20"/>
      <c r="D927" s="173"/>
      <c r="F927" s="26"/>
      <c r="G927" s="26"/>
      <c r="H927" s="156"/>
      <c r="I927" s="174"/>
      <c r="J927" s="157"/>
      <c r="K927" s="75"/>
      <c r="M927" s="63"/>
    </row>
    <row r="928">
      <c r="A928" s="20"/>
      <c r="B928" s="20"/>
      <c r="D928" s="173"/>
      <c r="F928" s="26"/>
      <c r="G928" s="26"/>
      <c r="H928" s="156"/>
      <c r="I928" s="174"/>
      <c r="J928" s="157"/>
      <c r="K928" s="75"/>
      <c r="M928" s="63"/>
    </row>
    <row r="929">
      <c r="A929" s="20"/>
      <c r="B929" s="20"/>
      <c r="D929" s="173"/>
      <c r="F929" s="26"/>
      <c r="G929" s="26"/>
      <c r="H929" s="156"/>
      <c r="I929" s="174"/>
      <c r="J929" s="157"/>
      <c r="K929" s="75"/>
      <c r="M929" s="63"/>
    </row>
    <row r="930">
      <c r="A930" s="20"/>
      <c r="B930" s="20"/>
      <c r="D930" s="173"/>
      <c r="F930" s="26"/>
      <c r="G930" s="26"/>
      <c r="H930" s="156"/>
      <c r="I930" s="174"/>
      <c r="J930" s="157"/>
      <c r="K930" s="75"/>
      <c r="M930" s="63"/>
    </row>
    <row r="931">
      <c r="A931" s="20"/>
      <c r="B931" s="20"/>
      <c r="D931" s="173"/>
      <c r="F931" s="26"/>
      <c r="G931" s="26"/>
      <c r="H931" s="156"/>
      <c r="I931" s="174"/>
      <c r="J931" s="157"/>
      <c r="K931" s="75"/>
      <c r="M931" s="63"/>
    </row>
    <row r="932">
      <c r="A932" s="20"/>
      <c r="B932" s="20"/>
      <c r="D932" s="173"/>
      <c r="F932" s="26"/>
      <c r="G932" s="26"/>
      <c r="H932" s="156"/>
      <c r="I932" s="174"/>
      <c r="J932" s="157"/>
      <c r="K932" s="75"/>
      <c r="M932" s="63"/>
    </row>
    <row r="933">
      <c r="A933" s="20"/>
      <c r="B933" s="20"/>
      <c r="D933" s="173"/>
      <c r="F933" s="26"/>
      <c r="G933" s="26"/>
      <c r="H933" s="156"/>
      <c r="I933" s="174"/>
      <c r="J933" s="157"/>
      <c r="K933" s="75"/>
      <c r="M933" s="63"/>
    </row>
    <row r="934">
      <c r="A934" s="20"/>
      <c r="B934" s="20"/>
      <c r="D934" s="173"/>
      <c r="F934" s="26"/>
      <c r="G934" s="26"/>
      <c r="H934" s="156"/>
      <c r="I934" s="174"/>
      <c r="J934" s="157"/>
      <c r="K934" s="75"/>
      <c r="M934" s="63"/>
    </row>
    <row r="935">
      <c r="A935" s="20"/>
      <c r="B935" s="20"/>
      <c r="D935" s="173"/>
      <c r="F935" s="26"/>
      <c r="G935" s="26"/>
      <c r="H935" s="156"/>
      <c r="I935" s="157"/>
      <c r="J935" s="157"/>
      <c r="K935" s="75"/>
      <c r="M935" s="63"/>
    </row>
    <row r="936">
      <c r="A936" s="20"/>
      <c r="B936" s="20"/>
      <c r="D936" s="173"/>
      <c r="F936" s="26"/>
      <c r="G936" s="26"/>
      <c r="H936" s="156"/>
      <c r="I936" s="157"/>
      <c r="J936" s="157"/>
      <c r="K936" s="75"/>
      <c r="M936" s="63"/>
    </row>
    <row r="937">
      <c r="A937" s="20"/>
      <c r="B937" s="20"/>
      <c r="D937" s="173"/>
      <c r="F937" s="26"/>
      <c r="G937" s="26"/>
      <c r="H937" s="156"/>
      <c r="I937" s="157"/>
      <c r="J937" s="157"/>
      <c r="K937" s="75"/>
      <c r="M937" s="63"/>
    </row>
    <row r="938">
      <c r="A938" s="20"/>
      <c r="B938" s="20"/>
      <c r="D938" s="173"/>
      <c r="F938" s="26"/>
      <c r="G938" s="26"/>
      <c r="H938" s="156"/>
      <c r="I938" s="157"/>
      <c r="J938" s="157"/>
      <c r="K938" s="75"/>
      <c r="M938" s="63"/>
    </row>
    <row r="939">
      <c r="A939" s="20"/>
      <c r="B939" s="20"/>
      <c r="D939" s="173"/>
      <c r="F939" s="26"/>
      <c r="G939" s="26"/>
      <c r="H939" s="156"/>
      <c r="I939" s="157"/>
      <c r="J939" s="157"/>
      <c r="K939" s="75"/>
      <c r="M939" s="63"/>
    </row>
    <row r="940">
      <c r="A940" s="20"/>
      <c r="B940" s="20"/>
      <c r="D940" s="173"/>
      <c r="F940" s="26"/>
      <c r="G940" s="26"/>
      <c r="H940" s="156"/>
      <c r="I940" s="157"/>
      <c r="J940" s="157"/>
      <c r="K940" s="75"/>
      <c r="M940" s="63"/>
    </row>
    <row r="941">
      <c r="A941" s="20"/>
      <c r="B941" s="20"/>
      <c r="D941" s="173"/>
      <c r="F941" s="26"/>
      <c r="G941" s="26"/>
      <c r="H941" s="156"/>
      <c r="I941" s="157"/>
      <c r="J941" s="157"/>
      <c r="K941" s="75"/>
      <c r="M941" s="63"/>
    </row>
    <row r="942">
      <c r="A942" s="20"/>
      <c r="B942" s="20"/>
      <c r="D942" s="173"/>
      <c r="F942" s="26"/>
      <c r="G942" s="26"/>
      <c r="H942" s="156"/>
      <c r="I942" s="157"/>
      <c r="J942" s="157"/>
      <c r="K942" s="75"/>
      <c r="M942" s="63"/>
    </row>
    <row r="943">
      <c r="A943" s="20"/>
      <c r="B943" s="20"/>
      <c r="D943" s="173"/>
      <c r="F943" s="26"/>
      <c r="G943" s="26"/>
      <c r="H943" s="156"/>
      <c r="I943" s="157"/>
      <c r="J943" s="157"/>
      <c r="K943" s="75"/>
      <c r="M943" s="63"/>
    </row>
    <row r="944">
      <c r="A944" s="20"/>
      <c r="B944" s="20"/>
      <c r="D944" s="173"/>
      <c r="F944" s="26"/>
      <c r="G944" s="26"/>
      <c r="H944" s="156"/>
      <c r="I944" s="157"/>
      <c r="J944" s="157"/>
      <c r="K944" s="75"/>
      <c r="M944" s="63"/>
    </row>
    <row r="945">
      <c r="A945" s="20"/>
      <c r="B945" s="20"/>
      <c r="D945" s="173"/>
      <c r="F945" s="26"/>
      <c r="G945" s="26"/>
      <c r="H945" s="156"/>
      <c r="I945" s="157"/>
      <c r="J945" s="157"/>
      <c r="K945" s="75"/>
      <c r="M945" s="63"/>
    </row>
    <row r="946">
      <c r="A946" s="20"/>
      <c r="B946" s="20"/>
      <c r="D946" s="173"/>
      <c r="F946" s="26"/>
      <c r="G946" s="26"/>
      <c r="H946" s="156"/>
      <c r="I946" s="157"/>
      <c r="J946" s="157"/>
      <c r="K946" s="75"/>
      <c r="M946" s="63"/>
    </row>
    <row r="947">
      <c r="A947" s="20"/>
      <c r="B947" s="20"/>
      <c r="D947" s="173"/>
      <c r="F947" s="26"/>
      <c r="G947" s="26"/>
      <c r="H947" s="156"/>
      <c r="I947" s="157"/>
      <c r="J947" s="157"/>
      <c r="K947" s="75"/>
      <c r="M947" s="63"/>
    </row>
    <row r="948">
      <c r="A948" s="20"/>
      <c r="B948" s="20"/>
      <c r="D948" s="173"/>
      <c r="F948" s="26"/>
      <c r="G948" s="26"/>
      <c r="H948" s="156"/>
      <c r="I948" s="157"/>
      <c r="J948" s="157"/>
      <c r="K948" s="75"/>
      <c r="M948" s="63"/>
    </row>
    <row r="949">
      <c r="A949" s="20"/>
      <c r="B949" s="20"/>
      <c r="D949" s="173"/>
      <c r="F949" s="26"/>
      <c r="G949" s="26"/>
      <c r="H949" s="156"/>
      <c r="I949" s="157"/>
      <c r="J949" s="157"/>
      <c r="K949" s="75"/>
      <c r="M949" s="63"/>
    </row>
    <row r="950">
      <c r="A950" s="20"/>
      <c r="B950" s="20"/>
      <c r="D950" s="173"/>
      <c r="F950" s="26"/>
      <c r="G950" s="26"/>
      <c r="H950" s="156"/>
      <c r="I950" s="157"/>
      <c r="J950" s="157"/>
      <c r="K950" s="75"/>
      <c r="M950" s="63"/>
    </row>
    <row r="951">
      <c r="A951" s="20"/>
      <c r="B951" s="20"/>
      <c r="F951" s="26"/>
      <c r="G951" s="26"/>
      <c r="H951" s="156"/>
      <c r="I951" s="157"/>
      <c r="J951" s="157"/>
      <c r="K951" s="75"/>
      <c r="M951" s="63"/>
    </row>
    <row r="952">
      <c r="A952" s="20"/>
      <c r="B952" s="20"/>
      <c r="F952" s="26"/>
      <c r="G952" s="26"/>
      <c r="H952" s="156"/>
      <c r="I952" s="157"/>
      <c r="J952" s="157"/>
      <c r="K952" s="75"/>
      <c r="M952" s="63"/>
    </row>
    <row r="953">
      <c r="A953" s="20"/>
      <c r="B953" s="20"/>
      <c r="F953" s="26"/>
      <c r="G953" s="26"/>
      <c r="H953" s="156"/>
      <c r="I953" s="157"/>
      <c r="J953" s="157"/>
      <c r="K953" s="75"/>
      <c r="M953" s="63"/>
    </row>
    <row r="954">
      <c r="A954" s="20"/>
      <c r="B954" s="20"/>
      <c r="F954" s="26"/>
      <c r="G954" s="26"/>
      <c r="H954" s="156"/>
      <c r="I954" s="157"/>
      <c r="J954" s="157"/>
      <c r="K954" s="75"/>
      <c r="M954" s="63"/>
    </row>
    <row r="955">
      <c r="A955" s="20"/>
      <c r="B955" s="20"/>
      <c r="F955" s="26"/>
      <c r="G955" s="26"/>
      <c r="H955" s="156"/>
      <c r="I955" s="157"/>
      <c r="J955" s="157"/>
      <c r="K955" s="75"/>
      <c r="M955" s="63"/>
    </row>
    <row r="956">
      <c r="A956" s="20"/>
      <c r="B956" s="20"/>
      <c r="F956" s="26"/>
      <c r="G956" s="26"/>
      <c r="H956" s="156"/>
      <c r="I956" s="157"/>
      <c r="J956" s="157"/>
      <c r="K956" s="75"/>
      <c r="M956" s="63"/>
    </row>
    <row r="957">
      <c r="A957" s="20"/>
      <c r="B957" s="20"/>
      <c r="F957" s="26"/>
      <c r="G957" s="26"/>
      <c r="H957" s="156"/>
      <c r="I957" s="157"/>
      <c r="J957" s="157"/>
      <c r="K957" s="75"/>
      <c r="M957" s="63"/>
    </row>
    <row r="958">
      <c r="A958" s="20"/>
      <c r="B958" s="20"/>
      <c r="F958" s="26"/>
      <c r="G958" s="26"/>
      <c r="H958" s="156"/>
      <c r="I958" s="157"/>
      <c r="J958" s="157"/>
      <c r="K958" s="75"/>
      <c r="M958" s="63"/>
    </row>
    <row r="959">
      <c r="A959" s="20"/>
      <c r="B959" s="20"/>
      <c r="F959" s="26"/>
      <c r="G959" s="26"/>
      <c r="H959" s="156"/>
      <c r="I959" s="157"/>
      <c r="J959" s="157"/>
      <c r="K959" s="75"/>
      <c r="M959" s="63"/>
    </row>
    <row r="960">
      <c r="A960" s="20"/>
      <c r="B960" s="20"/>
      <c r="F960" s="26"/>
      <c r="G960" s="26"/>
      <c r="H960" s="156"/>
      <c r="I960" s="157"/>
      <c r="J960" s="157"/>
      <c r="K960" s="75"/>
      <c r="M960" s="63"/>
    </row>
    <row r="961">
      <c r="A961" s="20"/>
      <c r="B961" s="20"/>
      <c r="F961" s="26"/>
      <c r="G961" s="26"/>
      <c r="H961" s="156"/>
      <c r="I961" s="157"/>
      <c r="J961" s="157"/>
      <c r="K961" s="75"/>
      <c r="M961" s="63"/>
    </row>
    <row r="962">
      <c r="A962" s="20"/>
      <c r="B962" s="20"/>
      <c r="F962" s="26"/>
      <c r="G962" s="26"/>
      <c r="H962" s="156"/>
      <c r="I962" s="157"/>
      <c r="J962" s="157"/>
      <c r="K962" s="75"/>
      <c r="M962" s="63"/>
    </row>
    <row r="963">
      <c r="A963" s="20"/>
      <c r="B963" s="20"/>
      <c r="F963" s="26"/>
      <c r="G963" s="26"/>
      <c r="H963" s="156"/>
      <c r="I963" s="157"/>
      <c r="J963" s="157"/>
      <c r="K963" s="75"/>
      <c r="M963" s="63"/>
    </row>
    <row r="964">
      <c r="A964" s="20"/>
      <c r="B964" s="20"/>
      <c r="F964" s="26"/>
      <c r="G964" s="26"/>
      <c r="H964" s="156"/>
      <c r="I964" s="157"/>
      <c r="J964" s="157"/>
      <c r="K964" s="75"/>
      <c r="M964" s="63"/>
    </row>
    <row r="965">
      <c r="A965" s="20"/>
      <c r="B965" s="20"/>
      <c r="F965" s="26"/>
      <c r="G965" s="26"/>
      <c r="H965" s="156"/>
      <c r="I965" s="157"/>
      <c r="J965" s="157"/>
      <c r="K965" s="75"/>
      <c r="M965" s="63"/>
    </row>
    <row r="966">
      <c r="A966" s="20"/>
      <c r="B966" s="20"/>
      <c r="F966" s="26"/>
      <c r="G966" s="26"/>
      <c r="H966" s="156"/>
      <c r="I966" s="157"/>
      <c r="J966" s="157"/>
      <c r="K966" s="75"/>
      <c r="M966" s="63"/>
    </row>
    <row r="967">
      <c r="A967" s="20"/>
      <c r="B967" s="20"/>
      <c r="F967" s="26"/>
      <c r="G967" s="26"/>
      <c r="H967" s="156"/>
      <c r="I967" s="157"/>
      <c r="J967" s="157"/>
      <c r="K967" s="75"/>
      <c r="M967" s="63"/>
    </row>
    <row r="968">
      <c r="A968" s="20"/>
      <c r="B968" s="20"/>
      <c r="F968" s="26"/>
      <c r="G968" s="26"/>
      <c r="H968" s="156"/>
      <c r="I968" s="157"/>
      <c r="J968" s="157"/>
      <c r="K968" s="75"/>
      <c r="M968" s="63"/>
    </row>
    <row r="969">
      <c r="A969" s="20"/>
      <c r="B969" s="20"/>
      <c r="F969" s="26"/>
      <c r="G969" s="26"/>
      <c r="H969" s="156"/>
      <c r="I969" s="157"/>
      <c r="J969" s="157"/>
      <c r="K969" s="75"/>
      <c r="M969" s="63"/>
    </row>
    <row r="970">
      <c r="A970" s="20"/>
      <c r="B970" s="20"/>
      <c r="F970" s="26"/>
      <c r="G970" s="26"/>
      <c r="H970" s="156"/>
      <c r="I970" s="157"/>
      <c r="J970" s="157"/>
      <c r="K970" s="75"/>
      <c r="M970" s="63"/>
    </row>
    <row r="971">
      <c r="A971" s="20"/>
      <c r="B971" s="20"/>
      <c r="F971" s="26"/>
      <c r="G971" s="26"/>
      <c r="H971" s="156"/>
      <c r="I971" s="157"/>
      <c r="J971" s="157"/>
      <c r="K971" s="75"/>
      <c r="M971" s="63"/>
    </row>
    <row r="972">
      <c r="A972" s="20"/>
      <c r="B972" s="20"/>
      <c r="F972" s="26"/>
      <c r="G972" s="26"/>
      <c r="H972" s="156"/>
      <c r="I972" s="157"/>
      <c r="J972" s="157"/>
      <c r="K972" s="75"/>
      <c r="M972" s="63"/>
    </row>
    <row r="973">
      <c r="A973" s="20"/>
      <c r="B973" s="20"/>
      <c r="F973" s="26"/>
      <c r="G973" s="26"/>
      <c r="H973" s="156"/>
      <c r="I973" s="157"/>
      <c r="J973" s="157"/>
      <c r="K973" s="75"/>
      <c r="M973" s="63"/>
    </row>
    <row r="974">
      <c r="A974" s="20"/>
      <c r="B974" s="20"/>
      <c r="F974" s="26"/>
      <c r="G974" s="26"/>
      <c r="H974" s="156"/>
      <c r="I974" s="157"/>
      <c r="J974" s="157"/>
      <c r="K974" s="75"/>
      <c r="M974" s="63"/>
    </row>
    <row r="975">
      <c r="A975" s="20"/>
      <c r="B975" s="20"/>
      <c r="F975" s="26"/>
      <c r="G975" s="26"/>
      <c r="H975" s="156"/>
      <c r="I975" s="157"/>
      <c r="J975" s="157"/>
      <c r="K975" s="75"/>
      <c r="M975" s="63"/>
    </row>
    <row r="976">
      <c r="A976" s="20"/>
      <c r="B976" s="20"/>
      <c r="F976" s="26"/>
      <c r="G976" s="26"/>
      <c r="H976" s="156"/>
      <c r="I976" s="157"/>
      <c r="J976" s="157"/>
      <c r="K976" s="75"/>
      <c r="M976" s="63"/>
    </row>
    <row r="977">
      <c r="A977" s="20"/>
      <c r="B977" s="20"/>
      <c r="F977" s="26"/>
      <c r="G977" s="26"/>
      <c r="H977" s="156"/>
      <c r="I977" s="157"/>
      <c r="J977" s="157"/>
      <c r="K977" s="75"/>
      <c r="M977" s="63"/>
    </row>
    <row r="978">
      <c r="A978" s="20"/>
      <c r="B978" s="20"/>
      <c r="F978" s="26"/>
      <c r="G978" s="26"/>
      <c r="H978" s="156"/>
      <c r="I978" s="157"/>
      <c r="J978" s="157"/>
      <c r="K978" s="75"/>
      <c r="M978" s="63"/>
    </row>
    <row r="979">
      <c r="A979" s="20"/>
      <c r="B979" s="20"/>
      <c r="F979" s="26"/>
      <c r="G979" s="26"/>
      <c r="H979" s="156"/>
      <c r="I979" s="157"/>
      <c r="J979" s="157"/>
      <c r="K979" s="75"/>
      <c r="M979" s="63"/>
    </row>
    <row r="980">
      <c r="A980" s="20"/>
      <c r="B980" s="20"/>
      <c r="F980" s="26"/>
      <c r="G980" s="26"/>
      <c r="H980" s="156"/>
      <c r="I980" s="157"/>
      <c r="J980" s="157"/>
      <c r="K980" s="75"/>
      <c r="M980" s="63"/>
    </row>
    <row r="981">
      <c r="A981" s="20"/>
      <c r="B981" s="20"/>
      <c r="F981" s="26"/>
      <c r="G981" s="26"/>
      <c r="H981" s="156"/>
      <c r="I981" s="157"/>
      <c r="J981" s="157"/>
      <c r="K981" s="75"/>
      <c r="M981" s="63"/>
    </row>
    <row r="982">
      <c r="A982" s="20"/>
      <c r="B982" s="20"/>
      <c r="F982" s="26"/>
      <c r="G982" s="26"/>
      <c r="H982" s="156"/>
      <c r="I982" s="157"/>
      <c r="J982" s="157"/>
      <c r="K982" s="75"/>
      <c r="M982" s="63"/>
    </row>
    <row r="983">
      <c r="A983" s="20"/>
      <c r="B983" s="20"/>
      <c r="F983" s="26"/>
      <c r="G983" s="26"/>
      <c r="H983" s="156"/>
      <c r="I983" s="157"/>
      <c r="J983" s="157"/>
      <c r="K983" s="75"/>
      <c r="M983" s="63"/>
    </row>
    <row r="984">
      <c r="A984" s="20"/>
      <c r="B984" s="20"/>
      <c r="F984" s="26"/>
      <c r="G984" s="26"/>
      <c r="H984" s="156"/>
      <c r="I984" s="157"/>
      <c r="J984" s="157"/>
      <c r="K984" s="75"/>
      <c r="M984" s="63"/>
    </row>
    <row r="985">
      <c r="A985" s="20"/>
      <c r="B985" s="20"/>
      <c r="F985" s="26"/>
      <c r="G985" s="26"/>
      <c r="H985" s="156"/>
      <c r="I985" s="157"/>
      <c r="J985" s="157"/>
      <c r="K985" s="75"/>
      <c r="M985" s="63"/>
    </row>
    <row r="986">
      <c r="A986" s="20"/>
      <c r="B986" s="20"/>
      <c r="F986" s="26"/>
      <c r="G986" s="26"/>
      <c r="H986" s="156"/>
      <c r="I986" s="157"/>
      <c r="J986" s="157"/>
      <c r="K986" s="75"/>
      <c r="M986" s="63"/>
    </row>
    <row r="987">
      <c r="A987" s="20"/>
      <c r="B987" s="20"/>
      <c r="F987" s="26"/>
      <c r="G987" s="26"/>
      <c r="H987" s="156"/>
      <c r="I987" s="157"/>
      <c r="J987" s="157"/>
      <c r="K987" s="75"/>
      <c r="M987" s="63"/>
    </row>
    <row r="988">
      <c r="A988" s="20"/>
      <c r="B988" s="20"/>
      <c r="F988" s="26"/>
      <c r="G988" s="26"/>
      <c r="H988" s="156"/>
      <c r="I988" s="157"/>
      <c r="J988" s="157"/>
      <c r="K988" s="75"/>
      <c r="M988" s="63"/>
    </row>
    <row r="989">
      <c r="A989" s="20"/>
      <c r="B989" s="20"/>
      <c r="F989" s="26"/>
      <c r="G989" s="26"/>
      <c r="H989" s="156"/>
      <c r="I989" s="157"/>
      <c r="J989" s="157"/>
      <c r="K989" s="75"/>
      <c r="M989" s="63"/>
    </row>
    <row r="990">
      <c r="A990" s="20"/>
      <c r="B990" s="20"/>
      <c r="F990" s="26"/>
      <c r="G990" s="26"/>
      <c r="H990" s="156"/>
      <c r="I990" s="157"/>
      <c r="J990" s="157"/>
      <c r="K990" s="75"/>
      <c r="M990" s="63"/>
    </row>
    <row r="991">
      <c r="A991" s="20"/>
      <c r="B991" s="20"/>
      <c r="F991" s="26"/>
      <c r="G991" s="26"/>
      <c r="H991" s="156"/>
      <c r="I991" s="157"/>
      <c r="J991" s="157"/>
      <c r="K991" s="75"/>
      <c r="M991" s="63"/>
    </row>
    <row r="992">
      <c r="A992" s="20"/>
      <c r="B992" s="20"/>
      <c r="F992" s="26"/>
      <c r="G992" s="26"/>
      <c r="H992" s="156"/>
      <c r="I992" s="157"/>
      <c r="J992" s="157"/>
      <c r="K992" s="75"/>
      <c r="M992" s="63"/>
    </row>
    <row r="993">
      <c r="A993" s="20"/>
      <c r="B993" s="20"/>
      <c r="F993" s="26"/>
      <c r="G993" s="26"/>
      <c r="H993" s="156"/>
      <c r="I993" s="157"/>
      <c r="J993" s="157"/>
      <c r="K993" s="75"/>
      <c r="M993" s="63"/>
    </row>
    <row r="994">
      <c r="A994" s="20"/>
      <c r="B994" s="20"/>
      <c r="F994" s="26"/>
      <c r="G994" s="26"/>
      <c r="H994" s="156"/>
      <c r="I994" s="157"/>
      <c r="J994" s="157"/>
      <c r="K994" s="75"/>
      <c r="M994" s="63"/>
    </row>
    <row r="995">
      <c r="A995" s="20"/>
      <c r="B995" s="20"/>
      <c r="F995" s="26"/>
      <c r="G995" s="26"/>
      <c r="H995" s="156"/>
      <c r="I995" s="157"/>
      <c r="J995" s="157"/>
      <c r="K995" s="75"/>
      <c r="M995" s="63"/>
    </row>
    <row r="996">
      <c r="A996" s="20"/>
      <c r="B996" s="20"/>
      <c r="F996" s="26"/>
      <c r="G996" s="26"/>
      <c r="H996" s="156"/>
      <c r="I996" s="157"/>
      <c r="J996" s="157"/>
      <c r="K996" s="75"/>
      <c r="M996" s="63"/>
    </row>
    <row r="997">
      <c r="A997" s="20"/>
      <c r="B997" s="20"/>
      <c r="F997" s="26"/>
      <c r="G997" s="26"/>
      <c r="H997" s="156"/>
      <c r="I997" s="157"/>
      <c r="J997" s="157"/>
      <c r="K997" s="75"/>
      <c r="M997" s="63"/>
    </row>
    <row r="998">
      <c r="A998" s="20"/>
      <c r="B998" s="20"/>
      <c r="F998" s="26"/>
      <c r="G998" s="26"/>
      <c r="H998" s="156"/>
      <c r="I998" s="157"/>
      <c r="J998" s="157"/>
      <c r="K998" s="75"/>
      <c r="M998" s="63"/>
    </row>
    <row r="999">
      <c r="A999" s="20"/>
      <c r="B999" s="20"/>
      <c r="F999" s="26"/>
      <c r="G999" s="26"/>
      <c r="H999" s="156"/>
      <c r="I999" s="157"/>
      <c r="J999" s="157"/>
      <c r="K999" s="75"/>
      <c r="M999" s="63"/>
    </row>
    <row r="1000">
      <c r="A1000" s="20"/>
      <c r="B1000" s="20"/>
      <c r="F1000" s="26"/>
      <c r="G1000" s="26"/>
      <c r="H1000" s="156"/>
      <c r="I1000" s="157"/>
      <c r="J1000" s="157"/>
      <c r="K1000" s="75"/>
      <c r="M1000" s="63"/>
    </row>
    <row r="1001">
      <c r="A1001" s="20"/>
      <c r="B1001" s="20"/>
      <c r="F1001" s="26"/>
      <c r="G1001" s="26"/>
      <c r="H1001" s="156"/>
      <c r="I1001" s="157"/>
      <c r="J1001" s="157"/>
      <c r="K1001" s="75"/>
      <c r="M1001" s="63"/>
    </row>
    <row r="1002">
      <c r="A1002" s="20"/>
      <c r="B1002" s="20"/>
      <c r="F1002" s="26"/>
      <c r="G1002" s="26"/>
      <c r="H1002" s="156"/>
      <c r="I1002" s="75"/>
      <c r="J1002" s="75"/>
      <c r="K1002" s="75"/>
      <c r="M1002" s="63"/>
    </row>
    <row r="1003">
      <c r="A1003" s="20"/>
      <c r="B1003" s="20"/>
      <c r="F1003" s="26"/>
      <c r="G1003" s="26"/>
      <c r="H1003" s="156"/>
      <c r="I1003" s="75"/>
      <c r="J1003" s="75"/>
      <c r="K1003" s="75"/>
      <c r="M1003" s="63"/>
    </row>
    <row r="1004">
      <c r="A1004" s="20"/>
      <c r="B1004" s="20"/>
      <c r="F1004" s="26"/>
      <c r="G1004" s="26"/>
      <c r="H1004" s="156"/>
      <c r="I1004" s="75"/>
      <c r="J1004" s="75"/>
      <c r="K1004" s="75"/>
      <c r="M1004" s="63"/>
    </row>
    <row r="1005">
      <c r="A1005" s="20"/>
      <c r="B1005" s="20"/>
      <c r="F1005" s="26"/>
      <c r="G1005" s="26"/>
      <c r="H1005" s="156"/>
      <c r="I1005" s="75"/>
      <c r="J1005" s="75"/>
      <c r="K1005" s="75"/>
      <c r="M1005" s="63"/>
    </row>
    <row r="1006">
      <c r="A1006" s="20"/>
      <c r="B1006" s="20"/>
      <c r="F1006" s="26"/>
      <c r="G1006" s="26"/>
      <c r="H1006" s="156"/>
      <c r="I1006" s="75"/>
      <c r="J1006" s="75"/>
      <c r="K1006" s="75"/>
      <c r="M1006" s="63"/>
    </row>
    <row r="1007">
      <c r="A1007" s="20"/>
      <c r="B1007" s="20"/>
      <c r="F1007" s="26"/>
      <c r="G1007" s="26"/>
      <c r="H1007" s="156"/>
      <c r="I1007" s="75"/>
      <c r="J1007" s="75"/>
      <c r="K1007" s="75"/>
      <c r="M1007" s="63"/>
    </row>
    <row r="1008">
      <c r="A1008" s="20"/>
      <c r="B1008" s="20"/>
      <c r="F1008" s="26"/>
      <c r="G1008" s="26"/>
      <c r="H1008" s="156"/>
      <c r="I1008" s="75"/>
      <c r="J1008" s="75"/>
      <c r="K1008" s="75"/>
      <c r="M1008" s="63"/>
    </row>
    <row r="1009">
      <c r="A1009" s="20"/>
      <c r="B1009" s="20"/>
      <c r="F1009" s="26"/>
      <c r="G1009" s="26"/>
      <c r="H1009" s="156"/>
      <c r="I1009" s="75"/>
      <c r="J1009" s="75"/>
      <c r="K1009" s="75"/>
      <c r="M1009" s="63"/>
    </row>
    <row r="1010">
      <c r="A1010" s="20"/>
      <c r="B1010" s="20"/>
      <c r="F1010" s="26"/>
      <c r="G1010" s="26"/>
      <c r="H1010" s="156"/>
      <c r="I1010" s="75"/>
      <c r="J1010" s="75"/>
      <c r="K1010" s="75"/>
      <c r="M1010" s="63"/>
    </row>
    <row r="1011">
      <c r="A1011" s="20"/>
      <c r="B1011" s="20"/>
      <c r="F1011" s="26"/>
      <c r="G1011" s="26"/>
      <c r="H1011" s="156"/>
      <c r="I1011" s="75"/>
      <c r="J1011" s="75"/>
      <c r="K1011" s="75"/>
      <c r="M1011" s="63"/>
    </row>
    <row r="1012">
      <c r="A1012" s="20"/>
      <c r="B1012" s="20"/>
      <c r="F1012" s="26"/>
      <c r="G1012" s="26"/>
      <c r="H1012" s="156"/>
      <c r="I1012" s="75"/>
      <c r="J1012" s="75"/>
      <c r="K1012" s="75"/>
      <c r="M1012" s="63"/>
    </row>
    <row r="1013">
      <c r="A1013" s="20"/>
      <c r="B1013" s="20"/>
      <c r="F1013" s="26"/>
      <c r="G1013" s="26"/>
      <c r="H1013" s="156"/>
      <c r="I1013" s="75"/>
      <c r="J1013" s="75"/>
      <c r="K1013" s="75"/>
      <c r="M1013" s="63"/>
    </row>
    <row r="1014">
      <c r="A1014" s="20"/>
      <c r="B1014" s="20"/>
      <c r="F1014" s="26"/>
      <c r="G1014" s="26"/>
      <c r="H1014" s="156"/>
      <c r="I1014" s="75"/>
      <c r="J1014" s="75"/>
      <c r="K1014" s="75"/>
      <c r="M1014" s="63"/>
    </row>
    <row r="1015">
      <c r="A1015" s="20"/>
      <c r="B1015" s="20"/>
      <c r="F1015" s="26"/>
      <c r="G1015" s="26"/>
      <c r="H1015" s="156"/>
      <c r="I1015" s="75"/>
      <c r="J1015" s="75"/>
      <c r="K1015" s="75"/>
      <c r="M1015" s="63"/>
    </row>
    <row r="1016">
      <c r="A1016" s="20"/>
      <c r="B1016" s="20"/>
      <c r="F1016" s="26"/>
      <c r="G1016" s="26"/>
      <c r="H1016" s="156"/>
      <c r="I1016" s="75"/>
      <c r="J1016" s="75"/>
      <c r="K1016" s="75"/>
      <c r="M1016" s="63"/>
    </row>
    <row r="1017">
      <c r="A1017" s="20"/>
      <c r="B1017" s="20"/>
      <c r="F1017" s="26"/>
      <c r="G1017" s="26"/>
      <c r="H1017" s="156"/>
      <c r="I1017" s="75"/>
      <c r="J1017" s="75"/>
      <c r="K1017" s="75"/>
      <c r="M1017" s="63"/>
    </row>
    <row r="1018">
      <c r="A1018" s="20"/>
      <c r="B1018" s="20"/>
      <c r="F1018" s="26"/>
      <c r="G1018" s="26"/>
      <c r="H1018" s="156"/>
      <c r="I1018" s="75"/>
      <c r="J1018" s="75"/>
      <c r="K1018" s="75"/>
      <c r="M1018" s="63"/>
    </row>
    <row r="1019">
      <c r="A1019" s="20"/>
      <c r="B1019" s="20"/>
      <c r="F1019" s="26"/>
      <c r="G1019" s="26"/>
      <c r="H1019" s="156"/>
      <c r="I1019" s="75"/>
      <c r="J1019" s="75"/>
      <c r="K1019" s="75"/>
      <c r="M1019" s="63"/>
    </row>
    <row r="1020">
      <c r="A1020" s="20"/>
      <c r="B1020" s="20"/>
      <c r="F1020" s="26"/>
      <c r="G1020" s="26"/>
      <c r="H1020" s="156"/>
      <c r="I1020" s="75"/>
      <c r="J1020" s="75"/>
      <c r="K1020" s="75"/>
      <c r="M1020" s="63"/>
    </row>
    <row r="1021">
      <c r="A1021" s="20"/>
      <c r="B1021" s="20"/>
      <c r="F1021" s="26"/>
      <c r="G1021" s="26"/>
      <c r="H1021" s="156"/>
      <c r="I1021" s="75"/>
      <c r="J1021" s="75"/>
      <c r="K1021" s="75"/>
      <c r="M1021" s="63"/>
    </row>
    <row r="1022">
      <c r="A1022" s="20"/>
      <c r="B1022" s="20"/>
      <c r="F1022" s="26"/>
      <c r="G1022" s="26"/>
      <c r="H1022" s="156"/>
      <c r="I1022" s="75"/>
      <c r="J1022" s="75"/>
      <c r="K1022" s="75"/>
      <c r="M1022" s="63"/>
    </row>
    <row r="1023">
      <c r="A1023" s="20"/>
      <c r="B1023" s="20"/>
      <c r="F1023" s="26"/>
      <c r="G1023" s="26"/>
      <c r="H1023" s="156"/>
      <c r="I1023" s="75"/>
      <c r="J1023" s="75"/>
      <c r="K1023" s="75"/>
      <c r="M1023" s="63"/>
    </row>
    <row r="1024">
      <c r="A1024" s="20"/>
      <c r="B1024" s="20"/>
      <c r="F1024" s="26"/>
      <c r="G1024" s="26"/>
      <c r="H1024" s="156"/>
      <c r="I1024" s="75"/>
      <c r="J1024" s="75"/>
      <c r="K1024" s="75"/>
      <c r="M1024" s="63"/>
    </row>
    <row r="1025">
      <c r="A1025" s="20"/>
      <c r="B1025" s="20"/>
      <c r="F1025" s="26"/>
      <c r="G1025" s="26"/>
      <c r="H1025" s="156"/>
      <c r="I1025" s="75"/>
      <c r="J1025" s="75"/>
      <c r="K1025" s="75"/>
      <c r="M1025" s="63"/>
    </row>
    <row r="1026">
      <c r="A1026" s="20"/>
      <c r="B1026" s="20"/>
      <c r="F1026" s="26"/>
      <c r="G1026" s="26"/>
      <c r="H1026" s="156"/>
      <c r="I1026" s="75"/>
      <c r="J1026" s="75"/>
      <c r="K1026" s="75"/>
      <c r="M1026" s="63"/>
    </row>
    <row r="1027">
      <c r="A1027" s="20"/>
      <c r="B1027" s="20"/>
      <c r="F1027" s="26"/>
      <c r="G1027" s="26"/>
      <c r="H1027" s="156"/>
      <c r="I1027" s="75"/>
      <c r="J1027" s="75"/>
      <c r="K1027" s="75"/>
      <c r="M1027" s="63"/>
    </row>
    <row r="1028">
      <c r="A1028" s="20"/>
      <c r="B1028" s="20"/>
      <c r="F1028" s="26"/>
      <c r="G1028" s="26"/>
      <c r="H1028" s="156"/>
      <c r="I1028" s="75"/>
      <c r="J1028" s="75"/>
      <c r="K1028" s="75"/>
      <c r="M1028" s="63"/>
    </row>
    <row r="1029">
      <c r="A1029" s="20"/>
      <c r="B1029" s="20"/>
      <c r="F1029" s="26"/>
      <c r="G1029" s="26"/>
      <c r="H1029" s="156"/>
      <c r="I1029" s="75"/>
      <c r="J1029" s="75"/>
      <c r="K1029" s="75"/>
      <c r="M1029" s="63"/>
    </row>
    <row r="1030">
      <c r="A1030" s="20"/>
      <c r="B1030" s="20"/>
      <c r="F1030" s="26"/>
      <c r="G1030" s="26"/>
      <c r="H1030" s="156"/>
      <c r="I1030" s="75"/>
      <c r="J1030" s="75"/>
      <c r="K1030" s="75"/>
      <c r="M1030" s="63"/>
    </row>
    <row r="1031">
      <c r="A1031" s="20"/>
      <c r="B1031" s="20"/>
      <c r="F1031" s="26"/>
      <c r="G1031" s="26"/>
      <c r="H1031" s="156"/>
      <c r="I1031" s="75"/>
      <c r="J1031" s="75"/>
      <c r="K1031" s="75"/>
      <c r="M1031" s="63"/>
    </row>
    <row r="1032">
      <c r="A1032" s="20"/>
      <c r="B1032" s="20"/>
      <c r="F1032" s="26"/>
      <c r="G1032" s="26"/>
      <c r="H1032" s="156"/>
      <c r="I1032" s="75"/>
      <c r="J1032" s="75"/>
      <c r="K1032" s="75"/>
      <c r="M1032" s="63"/>
    </row>
    <row r="1033">
      <c r="A1033" s="20"/>
      <c r="B1033" s="20"/>
      <c r="F1033" s="26"/>
      <c r="G1033" s="26"/>
      <c r="H1033" s="156"/>
      <c r="I1033" s="75"/>
      <c r="J1033" s="75"/>
      <c r="K1033" s="75"/>
      <c r="M1033" s="63"/>
    </row>
    <row r="1034">
      <c r="A1034" s="20"/>
      <c r="B1034" s="20"/>
      <c r="F1034" s="26"/>
      <c r="G1034" s="26"/>
      <c r="H1034" s="156"/>
      <c r="I1034" s="75"/>
      <c r="J1034" s="75"/>
      <c r="K1034" s="75"/>
      <c r="M1034" s="63"/>
    </row>
    <row r="1035">
      <c r="A1035" s="20"/>
      <c r="B1035" s="20"/>
      <c r="F1035" s="26"/>
      <c r="G1035" s="26"/>
      <c r="H1035" s="156"/>
      <c r="I1035" s="75"/>
      <c r="J1035" s="75"/>
      <c r="K1035" s="75"/>
      <c r="M1035" s="63"/>
    </row>
    <row r="1036">
      <c r="A1036" s="20"/>
      <c r="B1036" s="20"/>
      <c r="F1036" s="26"/>
      <c r="G1036" s="26"/>
      <c r="H1036" s="156"/>
      <c r="I1036" s="75"/>
      <c r="J1036" s="75"/>
      <c r="K1036" s="75"/>
      <c r="M1036" s="63"/>
    </row>
    <row r="1037">
      <c r="A1037" s="20"/>
      <c r="B1037" s="20"/>
      <c r="F1037" s="26"/>
      <c r="G1037" s="26"/>
      <c r="H1037" s="156"/>
      <c r="I1037" s="75"/>
      <c r="J1037" s="75"/>
      <c r="K1037" s="75"/>
      <c r="M1037" s="63"/>
    </row>
    <row r="1038">
      <c r="A1038" s="20"/>
      <c r="B1038" s="20"/>
      <c r="F1038" s="26"/>
      <c r="G1038" s="26"/>
      <c r="H1038" s="156"/>
      <c r="I1038" s="75"/>
      <c r="J1038" s="75"/>
      <c r="K1038" s="75"/>
      <c r="M1038" s="63"/>
    </row>
    <row r="1039">
      <c r="A1039" s="20"/>
      <c r="B1039" s="20"/>
      <c r="F1039" s="26"/>
      <c r="G1039" s="26"/>
      <c r="H1039" s="156"/>
      <c r="I1039" s="75"/>
      <c r="J1039" s="75"/>
      <c r="K1039" s="75"/>
      <c r="M1039" s="63"/>
    </row>
    <row r="1040">
      <c r="A1040" s="20"/>
      <c r="B1040" s="20"/>
      <c r="F1040" s="26"/>
      <c r="G1040" s="26"/>
      <c r="H1040" s="156"/>
      <c r="I1040" s="75"/>
      <c r="J1040" s="75"/>
      <c r="K1040" s="75"/>
      <c r="M1040" s="63"/>
    </row>
    <row r="1041">
      <c r="A1041" s="20"/>
      <c r="B1041" s="20"/>
      <c r="F1041" s="26"/>
      <c r="G1041" s="26"/>
      <c r="H1041" s="156"/>
      <c r="I1041" s="75"/>
      <c r="J1041" s="75"/>
      <c r="K1041" s="75"/>
      <c r="M1041" s="63"/>
    </row>
    <row r="1042">
      <c r="A1042" s="20"/>
      <c r="B1042" s="20"/>
      <c r="F1042" s="26"/>
      <c r="G1042" s="26"/>
      <c r="H1042" s="156"/>
      <c r="I1042" s="75"/>
      <c r="J1042" s="75"/>
      <c r="K1042" s="75"/>
      <c r="M1042" s="63"/>
    </row>
    <row r="1043">
      <c r="A1043" s="20"/>
      <c r="B1043" s="20"/>
      <c r="F1043" s="26"/>
      <c r="G1043" s="26"/>
      <c r="H1043" s="156"/>
      <c r="I1043" s="75"/>
      <c r="J1043" s="75"/>
      <c r="K1043" s="75"/>
      <c r="M1043" s="63"/>
    </row>
    <row r="1044">
      <c r="A1044" s="20"/>
      <c r="B1044" s="20"/>
      <c r="F1044" s="26"/>
      <c r="G1044" s="26"/>
      <c r="H1044" s="156"/>
      <c r="I1044" s="75"/>
      <c r="J1044" s="75"/>
      <c r="K1044" s="75"/>
      <c r="M1044" s="63"/>
    </row>
    <row r="1045">
      <c r="A1045" s="20"/>
      <c r="B1045" s="20"/>
      <c r="F1045" s="26"/>
      <c r="G1045" s="26"/>
      <c r="H1045" s="156"/>
      <c r="I1045" s="75"/>
      <c r="J1045" s="75"/>
      <c r="K1045" s="75"/>
      <c r="M1045" s="63"/>
    </row>
    <row r="1046">
      <c r="A1046" s="20"/>
      <c r="B1046" s="20"/>
      <c r="F1046" s="26"/>
      <c r="G1046" s="26"/>
      <c r="H1046" s="156"/>
      <c r="I1046" s="75"/>
      <c r="J1046" s="75"/>
      <c r="K1046" s="75"/>
      <c r="M1046" s="63"/>
    </row>
    <row r="1047">
      <c r="A1047" s="20"/>
      <c r="B1047" s="20"/>
      <c r="F1047" s="26"/>
      <c r="G1047" s="26"/>
      <c r="H1047" s="156"/>
      <c r="I1047" s="75"/>
      <c r="J1047" s="75"/>
      <c r="K1047" s="75"/>
      <c r="M1047" s="63"/>
    </row>
    <row r="1048">
      <c r="A1048" s="20"/>
      <c r="B1048" s="20"/>
      <c r="F1048" s="26"/>
      <c r="G1048" s="26"/>
      <c r="H1048" s="156"/>
      <c r="I1048" s="75"/>
      <c r="J1048" s="75"/>
      <c r="K1048" s="75"/>
      <c r="M1048" s="63"/>
    </row>
    <row r="1049">
      <c r="A1049" s="20"/>
      <c r="B1049" s="20"/>
      <c r="F1049" s="26"/>
      <c r="G1049" s="26"/>
      <c r="H1049" s="156"/>
      <c r="I1049" s="75"/>
      <c r="J1049" s="75"/>
      <c r="K1049" s="75"/>
      <c r="M1049" s="63"/>
    </row>
    <row r="1050">
      <c r="A1050" s="20"/>
      <c r="B1050" s="20"/>
      <c r="F1050" s="26"/>
      <c r="G1050" s="26"/>
      <c r="H1050" s="156"/>
      <c r="I1050" s="75"/>
      <c r="J1050" s="75"/>
      <c r="K1050" s="75"/>
      <c r="M1050" s="63"/>
    </row>
    <row r="1051">
      <c r="A1051" s="20"/>
      <c r="B1051" s="20"/>
      <c r="F1051" s="26"/>
      <c r="G1051" s="26"/>
      <c r="H1051" s="156"/>
      <c r="I1051" s="75"/>
      <c r="J1051" s="75"/>
      <c r="K1051" s="75"/>
      <c r="M1051" s="63"/>
    </row>
    <row r="1052">
      <c r="A1052" s="20"/>
      <c r="B1052" s="20"/>
      <c r="F1052" s="26"/>
      <c r="G1052" s="26"/>
      <c r="H1052" s="156"/>
      <c r="I1052" s="75"/>
      <c r="J1052" s="75"/>
      <c r="K1052" s="75"/>
      <c r="M1052" s="63"/>
    </row>
    <row r="1053">
      <c r="A1053" s="20"/>
      <c r="B1053" s="20"/>
      <c r="F1053" s="26"/>
      <c r="G1053" s="26"/>
      <c r="H1053" s="156"/>
      <c r="I1053" s="75"/>
      <c r="J1053" s="75"/>
      <c r="K1053" s="75"/>
      <c r="M1053" s="63"/>
    </row>
    <row r="1054">
      <c r="A1054" s="20"/>
      <c r="B1054" s="20"/>
      <c r="F1054" s="26"/>
      <c r="G1054" s="26"/>
      <c r="H1054" s="156"/>
      <c r="I1054" s="75"/>
      <c r="J1054" s="75"/>
      <c r="K1054" s="75"/>
      <c r="M1054" s="63"/>
    </row>
    <row r="1055">
      <c r="A1055" s="20"/>
      <c r="B1055" s="20"/>
      <c r="F1055" s="26"/>
      <c r="G1055" s="26"/>
      <c r="H1055" s="156"/>
      <c r="I1055" s="75"/>
      <c r="J1055" s="75"/>
      <c r="K1055" s="75"/>
      <c r="M1055" s="63"/>
    </row>
    <row r="1056">
      <c r="A1056" s="20"/>
      <c r="B1056" s="20"/>
      <c r="F1056" s="26"/>
      <c r="G1056" s="26"/>
      <c r="H1056" s="156"/>
      <c r="I1056" s="75"/>
      <c r="J1056" s="75"/>
      <c r="K1056" s="75"/>
      <c r="M1056" s="63"/>
    </row>
    <row r="1057">
      <c r="A1057" s="20"/>
      <c r="B1057" s="20"/>
      <c r="F1057" s="26"/>
      <c r="G1057" s="26"/>
      <c r="H1057" s="156"/>
      <c r="I1057" s="75"/>
      <c r="J1057" s="75"/>
      <c r="K1057" s="75"/>
      <c r="M1057" s="63"/>
    </row>
    <row r="1058">
      <c r="A1058" s="20"/>
      <c r="B1058" s="20"/>
      <c r="F1058" s="26"/>
      <c r="G1058" s="26"/>
      <c r="H1058" s="156"/>
      <c r="I1058" s="75"/>
      <c r="J1058" s="75"/>
      <c r="K1058" s="75"/>
      <c r="M1058" s="63"/>
    </row>
    <row r="1059">
      <c r="A1059" s="20"/>
      <c r="B1059" s="20"/>
      <c r="F1059" s="26"/>
      <c r="G1059" s="26"/>
      <c r="H1059" s="156"/>
      <c r="I1059" s="75"/>
      <c r="J1059" s="75"/>
      <c r="K1059" s="75"/>
      <c r="M1059" s="63"/>
    </row>
    <row r="1060">
      <c r="A1060" s="20"/>
      <c r="B1060" s="20"/>
      <c r="F1060" s="26"/>
      <c r="G1060" s="26"/>
      <c r="H1060" s="156"/>
      <c r="I1060" s="75"/>
      <c r="J1060" s="75"/>
      <c r="K1060" s="75"/>
      <c r="M1060" s="63"/>
    </row>
    <row r="1061">
      <c r="A1061" s="20"/>
      <c r="B1061" s="20"/>
      <c r="F1061" s="26"/>
      <c r="G1061" s="26"/>
      <c r="H1061" s="156"/>
      <c r="I1061" s="75"/>
      <c r="J1061" s="75"/>
      <c r="K1061" s="75"/>
      <c r="M1061" s="63"/>
    </row>
    <row r="1062">
      <c r="A1062" s="20"/>
      <c r="B1062" s="20"/>
      <c r="F1062" s="26"/>
      <c r="G1062" s="26"/>
      <c r="H1062" s="156"/>
      <c r="I1062" s="75"/>
      <c r="J1062" s="75"/>
      <c r="K1062" s="75"/>
      <c r="M1062" s="63"/>
    </row>
    <row r="1063">
      <c r="A1063" s="20"/>
      <c r="B1063" s="20"/>
      <c r="F1063" s="26"/>
      <c r="G1063" s="26"/>
      <c r="H1063" s="156"/>
      <c r="I1063" s="75"/>
      <c r="J1063" s="75"/>
      <c r="K1063" s="75"/>
      <c r="M1063" s="63"/>
    </row>
    <row r="1064">
      <c r="A1064" s="20"/>
      <c r="B1064" s="20"/>
      <c r="F1064" s="26"/>
      <c r="G1064" s="26"/>
      <c r="H1064" s="156"/>
      <c r="I1064" s="75"/>
      <c r="J1064" s="75"/>
      <c r="K1064" s="75"/>
      <c r="M1064" s="63"/>
    </row>
    <row r="1065">
      <c r="A1065" s="20"/>
      <c r="B1065" s="20"/>
      <c r="F1065" s="26"/>
      <c r="G1065" s="26"/>
      <c r="H1065" s="156"/>
      <c r="I1065" s="75"/>
      <c r="J1065" s="75"/>
      <c r="K1065" s="75"/>
      <c r="M1065" s="63"/>
    </row>
    <row r="1066">
      <c r="A1066" s="20"/>
      <c r="B1066" s="20"/>
      <c r="F1066" s="26"/>
      <c r="G1066" s="26"/>
      <c r="H1066" s="156"/>
      <c r="I1066" s="75"/>
      <c r="J1066" s="75"/>
      <c r="K1066" s="75"/>
      <c r="M1066" s="63"/>
    </row>
    <row r="1067">
      <c r="A1067" s="20"/>
      <c r="B1067" s="20"/>
      <c r="F1067" s="26"/>
      <c r="G1067" s="26"/>
      <c r="H1067" s="156"/>
      <c r="I1067" s="75"/>
      <c r="J1067" s="75"/>
      <c r="K1067" s="75"/>
      <c r="M1067" s="63"/>
    </row>
    <row r="1068">
      <c r="A1068" s="20"/>
      <c r="B1068" s="20"/>
      <c r="F1068" s="26"/>
      <c r="G1068" s="26"/>
      <c r="H1068" s="156"/>
      <c r="I1068" s="75"/>
      <c r="J1068" s="75"/>
      <c r="K1068" s="75"/>
      <c r="M1068" s="63"/>
    </row>
    <row r="1069">
      <c r="A1069" s="20"/>
      <c r="B1069" s="20"/>
      <c r="F1069" s="26"/>
      <c r="G1069" s="26"/>
      <c r="H1069" s="156"/>
      <c r="I1069" s="75"/>
      <c r="J1069" s="75"/>
      <c r="K1069" s="75"/>
      <c r="M1069" s="63"/>
    </row>
    <row r="1070">
      <c r="A1070" s="20"/>
      <c r="B1070" s="20"/>
      <c r="F1070" s="26"/>
      <c r="G1070" s="26"/>
      <c r="H1070" s="156"/>
      <c r="I1070" s="75"/>
      <c r="J1070" s="75"/>
      <c r="K1070" s="75"/>
      <c r="M1070" s="63"/>
    </row>
    <row r="1071">
      <c r="A1071" s="20"/>
      <c r="B1071" s="20"/>
      <c r="F1071" s="26"/>
      <c r="G1071" s="26"/>
      <c r="H1071" s="156"/>
      <c r="I1071" s="75"/>
      <c r="J1071" s="75"/>
      <c r="K1071" s="75"/>
      <c r="M1071" s="63"/>
    </row>
    <row r="1072">
      <c r="A1072" s="20"/>
      <c r="B1072" s="20"/>
      <c r="F1072" s="26"/>
      <c r="G1072" s="26"/>
      <c r="H1072" s="156"/>
      <c r="I1072" s="75"/>
      <c r="J1072" s="75"/>
      <c r="K1072" s="75"/>
      <c r="M1072" s="63"/>
    </row>
    <row r="1073">
      <c r="A1073" s="20"/>
      <c r="B1073" s="20"/>
      <c r="F1073" s="26"/>
      <c r="G1073" s="26"/>
      <c r="H1073" s="156"/>
      <c r="I1073" s="75"/>
      <c r="J1073" s="75"/>
      <c r="K1073" s="75"/>
      <c r="M1073" s="63"/>
    </row>
    <row r="1074">
      <c r="A1074" s="20"/>
      <c r="B1074" s="20"/>
      <c r="F1074" s="26"/>
      <c r="G1074" s="26"/>
      <c r="H1074" s="156"/>
      <c r="I1074" s="75"/>
      <c r="J1074" s="75"/>
      <c r="K1074" s="75"/>
      <c r="M1074" s="63"/>
    </row>
    <row r="1075">
      <c r="A1075" s="20"/>
      <c r="B1075" s="20"/>
      <c r="F1075" s="26"/>
      <c r="G1075" s="26"/>
      <c r="H1075" s="156"/>
      <c r="I1075" s="75"/>
      <c r="J1075" s="75"/>
      <c r="K1075" s="75"/>
      <c r="M1075" s="63"/>
    </row>
    <row r="1076">
      <c r="A1076" s="20"/>
      <c r="B1076" s="20"/>
      <c r="F1076" s="26"/>
      <c r="G1076" s="26"/>
      <c r="H1076" s="156"/>
      <c r="I1076" s="75"/>
      <c r="J1076" s="75"/>
      <c r="K1076" s="75"/>
      <c r="M1076" s="63"/>
    </row>
    <row r="1077">
      <c r="A1077" s="20"/>
      <c r="B1077" s="20"/>
      <c r="F1077" s="26"/>
      <c r="G1077" s="26"/>
      <c r="H1077" s="156"/>
      <c r="I1077" s="75"/>
      <c r="J1077" s="75"/>
      <c r="K1077" s="75"/>
      <c r="M1077" s="63"/>
    </row>
    <row r="1078">
      <c r="A1078" s="20"/>
      <c r="B1078" s="20"/>
      <c r="F1078" s="26"/>
      <c r="G1078" s="26"/>
      <c r="H1078" s="156"/>
      <c r="I1078" s="75"/>
      <c r="J1078" s="75"/>
      <c r="K1078" s="75"/>
      <c r="M1078" s="63"/>
    </row>
    <row r="1079">
      <c r="A1079" s="20"/>
      <c r="B1079" s="20"/>
      <c r="F1079" s="26"/>
      <c r="G1079" s="26"/>
      <c r="H1079" s="156"/>
      <c r="I1079" s="75"/>
      <c r="J1079" s="75"/>
      <c r="K1079" s="75"/>
      <c r="M1079" s="63"/>
    </row>
    <row r="1080">
      <c r="A1080" s="20"/>
      <c r="B1080" s="20"/>
      <c r="F1080" s="26"/>
      <c r="G1080" s="26"/>
      <c r="H1080" s="156"/>
      <c r="I1080" s="75"/>
      <c r="J1080" s="75"/>
      <c r="K1080" s="75"/>
      <c r="M1080" s="63"/>
    </row>
    <row r="1081">
      <c r="A1081" s="20"/>
      <c r="B1081" s="20"/>
      <c r="F1081" s="26"/>
      <c r="G1081" s="26"/>
      <c r="H1081" s="156"/>
      <c r="I1081" s="75"/>
      <c r="J1081" s="75"/>
      <c r="K1081" s="75"/>
      <c r="M1081" s="63"/>
    </row>
    <row r="1082">
      <c r="A1082" s="20"/>
      <c r="B1082" s="20"/>
      <c r="F1082" s="26"/>
      <c r="G1082" s="26"/>
      <c r="H1082" s="156"/>
      <c r="I1082" s="75"/>
      <c r="J1082" s="75"/>
      <c r="K1082" s="75"/>
      <c r="M1082" s="63"/>
    </row>
    <row r="1083">
      <c r="A1083" s="20"/>
      <c r="B1083" s="20"/>
      <c r="F1083" s="26"/>
      <c r="G1083" s="26"/>
      <c r="H1083" s="156"/>
      <c r="I1083" s="75"/>
      <c r="J1083" s="75"/>
      <c r="K1083" s="75"/>
      <c r="M1083" s="63"/>
    </row>
    <row r="1084">
      <c r="A1084" s="20"/>
      <c r="B1084" s="20"/>
      <c r="F1084" s="26"/>
      <c r="G1084" s="26"/>
      <c r="H1084" s="156"/>
      <c r="I1084" s="75"/>
      <c r="J1084" s="75"/>
      <c r="K1084" s="75"/>
      <c r="M1084" s="63"/>
    </row>
    <row r="1085">
      <c r="A1085" s="20"/>
      <c r="B1085" s="20"/>
      <c r="F1085" s="26"/>
      <c r="G1085" s="26"/>
      <c r="H1085" s="156"/>
      <c r="I1085" s="75"/>
      <c r="J1085" s="75"/>
      <c r="K1085" s="75"/>
      <c r="M1085" s="63"/>
    </row>
    <row r="1086">
      <c r="A1086" s="20"/>
      <c r="B1086" s="20"/>
      <c r="F1086" s="26"/>
      <c r="G1086" s="26"/>
      <c r="H1086" s="156"/>
      <c r="I1086" s="75"/>
      <c r="J1086" s="75"/>
      <c r="K1086" s="75"/>
      <c r="M1086" s="63"/>
    </row>
    <row r="1087">
      <c r="A1087" s="20"/>
      <c r="B1087" s="20"/>
      <c r="F1087" s="26"/>
      <c r="G1087" s="26"/>
      <c r="H1087" s="156"/>
      <c r="I1087" s="75"/>
      <c r="J1087" s="75"/>
      <c r="K1087" s="75"/>
      <c r="M1087" s="63"/>
    </row>
    <row r="1088">
      <c r="A1088" s="20"/>
      <c r="B1088" s="20"/>
      <c r="F1088" s="26"/>
      <c r="G1088" s="26"/>
      <c r="H1088" s="156"/>
      <c r="I1088" s="75"/>
      <c r="J1088" s="75"/>
      <c r="K1088" s="75"/>
      <c r="M1088" s="63"/>
    </row>
    <row r="1089">
      <c r="A1089" s="20"/>
      <c r="B1089" s="20"/>
      <c r="F1089" s="26"/>
      <c r="G1089" s="26"/>
      <c r="H1089" s="156"/>
      <c r="I1089" s="75"/>
      <c r="J1089" s="75"/>
      <c r="K1089" s="75"/>
      <c r="M1089" s="63"/>
    </row>
    <row r="1090">
      <c r="A1090" s="20"/>
      <c r="B1090" s="20"/>
      <c r="F1090" s="26"/>
      <c r="G1090" s="26"/>
      <c r="H1090" s="156"/>
      <c r="I1090" s="75"/>
      <c r="J1090" s="75"/>
      <c r="K1090" s="75"/>
      <c r="M1090" s="63"/>
    </row>
    <row r="1091">
      <c r="A1091" s="20"/>
      <c r="B1091" s="20"/>
      <c r="F1091" s="26"/>
      <c r="G1091" s="26"/>
      <c r="H1091" s="156"/>
      <c r="I1091" s="75"/>
      <c r="J1091" s="75"/>
      <c r="K1091" s="75"/>
      <c r="M1091" s="63"/>
    </row>
    <row r="1092">
      <c r="A1092" s="20"/>
      <c r="B1092" s="20"/>
      <c r="F1092" s="26"/>
      <c r="G1092" s="26"/>
      <c r="H1092" s="156"/>
      <c r="I1092" s="75"/>
      <c r="J1092" s="75"/>
      <c r="K1092" s="75"/>
      <c r="M1092" s="63"/>
    </row>
    <row r="1093">
      <c r="A1093" s="20"/>
      <c r="B1093" s="20"/>
      <c r="F1093" s="26"/>
      <c r="G1093" s="26"/>
      <c r="H1093" s="156"/>
      <c r="I1093" s="75"/>
      <c r="J1093" s="75"/>
      <c r="K1093" s="75"/>
      <c r="M1093" s="63"/>
    </row>
    <row r="1094">
      <c r="A1094" s="20"/>
      <c r="B1094" s="20"/>
      <c r="F1094" s="26"/>
      <c r="G1094" s="26"/>
      <c r="H1094" s="156"/>
      <c r="I1094" s="75"/>
      <c r="J1094" s="75"/>
      <c r="K1094" s="75"/>
      <c r="M1094" s="63"/>
    </row>
    <row r="1095">
      <c r="A1095" s="20"/>
      <c r="B1095" s="20"/>
      <c r="F1095" s="26"/>
      <c r="G1095" s="26"/>
      <c r="H1095" s="156"/>
      <c r="I1095" s="75"/>
      <c r="J1095" s="75"/>
      <c r="K1095" s="75"/>
      <c r="M1095" s="63"/>
    </row>
    <row r="1096">
      <c r="A1096" s="20"/>
      <c r="B1096" s="20"/>
      <c r="F1096" s="26"/>
      <c r="G1096" s="26"/>
      <c r="H1096" s="156"/>
      <c r="I1096" s="75"/>
      <c r="J1096" s="75"/>
      <c r="K1096" s="75"/>
      <c r="M1096" s="63"/>
    </row>
    <row r="1097">
      <c r="A1097" s="20"/>
      <c r="B1097" s="20"/>
      <c r="F1097" s="26"/>
      <c r="G1097" s="26"/>
      <c r="H1097" s="156"/>
      <c r="I1097" s="75"/>
      <c r="J1097" s="75"/>
      <c r="K1097" s="75"/>
      <c r="M1097" s="63"/>
    </row>
    <row r="1098">
      <c r="A1098" s="20"/>
      <c r="B1098" s="20"/>
      <c r="F1098" s="26"/>
      <c r="G1098" s="26"/>
      <c r="H1098" s="156"/>
      <c r="I1098" s="75"/>
      <c r="J1098" s="75"/>
      <c r="K1098" s="75"/>
      <c r="M1098" s="63"/>
    </row>
    <row r="1099">
      <c r="A1099" s="20"/>
      <c r="B1099" s="20"/>
      <c r="F1099" s="26"/>
      <c r="G1099" s="26"/>
      <c r="H1099" s="156"/>
      <c r="I1099" s="75"/>
      <c r="J1099" s="75"/>
      <c r="K1099" s="75"/>
      <c r="M1099" s="63"/>
    </row>
    <row r="1100">
      <c r="A1100" s="20"/>
      <c r="B1100" s="20"/>
      <c r="F1100" s="26"/>
      <c r="G1100" s="26"/>
      <c r="H1100" s="156"/>
      <c r="I1100" s="75"/>
      <c r="J1100" s="75"/>
      <c r="K1100" s="75"/>
      <c r="M1100" s="63"/>
    </row>
    <row r="1101">
      <c r="A1101" s="20"/>
      <c r="B1101" s="20"/>
      <c r="F1101" s="26"/>
      <c r="G1101" s="26"/>
      <c r="H1101" s="156"/>
      <c r="I1101" s="75"/>
      <c r="J1101" s="75"/>
      <c r="K1101" s="75"/>
      <c r="M1101" s="63"/>
    </row>
    <row r="1102">
      <c r="A1102" s="20"/>
      <c r="B1102" s="20"/>
      <c r="F1102" s="26"/>
      <c r="G1102" s="26"/>
      <c r="H1102" s="156"/>
      <c r="I1102" s="75"/>
      <c r="J1102" s="75"/>
      <c r="K1102" s="75"/>
      <c r="M1102" s="63"/>
    </row>
    <row r="1103">
      <c r="A1103" s="20"/>
      <c r="B1103" s="20"/>
      <c r="F1103" s="26"/>
      <c r="G1103" s="26"/>
      <c r="H1103" s="156"/>
      <c r="I1103" s="75"/>
      <c r="J1103" s="75"/>
      <c r="K1103" s="75"/>
      <c r="M1103" s="63"/>
    </row>
    <row r="1104">
      <c r="A1104" s="20"/>
      <c r="B1104" s="20"/>
      <c r="F1104" s="26"/>
      <c r="G1104" s="26"/>
      <c r="H1104" s="156"/>
      <c r="I1104" s="75"/>
      <c r="J1104" s="75"/>
      <c r="K1104" s="75"/>
      <c r="M1104" s="63"/>
    </row>
    <row r="1105">
      <c r="A1105" s="20"/>
      <c r="B1105" s="20"/>
      <c r="F1105" s="26"/>
      <c r="G1105" s="26"/>
      <c r="H1105" s="156"/>
      <c r="I1105" s="75"/>
      <c r="J1105" s="75"/>
      <c r="K1105" s="75"/>
      <c r="M1105" s="63"/>
    </row>
    <row r="1106">
      <c r="A1106" s="20"/>
      <c r="B1106" s="20"/>
      <c r="F1106" s="26"/>
      <c r="G1106" s="26"/>
      <c r="H1106" s="156"/>
      <c r="I1106" s="75"/>
      <c r="J1106" s="75"/>
      <c r="K1106" s="75"/>
      <c r="M1106" s="63"/>
    </row>
    <row r="1107">
      <c r="A1107" s="20"/>
      <c r="B1107" s="20"/>
      <c r="F1107" s="26"/>
      <c r="G1107" s="26"/>
      <c r="H1107" s="156"/>
      <c r="I1107" s="75"/>
      <c r="J1107" s="75"/>
      <c r="K1107" s="75"/>
      <c r="M1107" s="63"/>
    </row>
    <row r="1108">
      <c r="A1108" s="20"/>
      <c r="B1108" s="20"/>
      <c r="F1108" s="26"/>
      <c r="G1108" s="26"/>
      <c r="H1108" s="156"/>
      <c r="I1108" s="75"/>
      <c r="J1108" s="75"/>
      <c r="K1108" s="75"/>
      <c r="M1108" s="63"/>
    </row>
    <row r="1109">
      <c r="A1109" s="20"/>
      <c r="B1109" s="20"/>
      <c r="F1109" s="26"/>
      <c r="G1109" s="26"/>
      <c r="H1109" s="156"/>
      <c r="I1109" s="75"/>
      <c r="J1109" s="75"/>
      <c r="K1109" s="75"/>
      <c r="M1109" s="63"/>
    </row>
    <row r="1110">
      <c r="A1110" s="20"/>
      <c r="B1110" s="20"/>
      <c r="F1110" s="26"/>
      <c r="G1110" s="26"/>
      <c r="H1110" s="156"/>
      <c r="I1110" s="75"/>
      <c r="J1110" s="75"/>
      <c r="K1110" s="75"/>
      <c r="M1110" s="63"/>
    </row>
    <row r="1111">
      <c r="A1111" s="20"/>
      <c r="B1111" s="20"/>
      <c r="F1111" s="26"/>
      <c r="G1111" s="26"/>
      <c r="H1111" s="156"/>
      <c r="I1111" s="75"/>
      <c r="J1111" s="75"/>
      <c r="K1111" s="75"/>
      <c r="M1111" s="63"/>
    </row>
    <row r="1112">
      <c r="A1112" s="20"/>
      <c r="B1112" s="20"/>
      <c r="F1112" s="26"/>
      <c r="G1112" s="26"/>
      <c r="H1112" s="156"/>
      <c r="I1112" s="75"/>
      <c r="J1112" s="75"/>
      <c r="K1112" s="75"/>
      <c r="M1112" s="63"/>
    </row>
    <row r="1113">
      <c r="A1113" s="20"/>
      <c r="B1113" s="20"/>
      <c r="F1113" s="26"/>
      <c r="G1113" s="26"/>
      <c r="H1113" s="156"/>
      <c r="I1113" s="75"/>
      <c r="J1113" s="75"/>
      <c r="K1113" s="75"/>
      <c r="M1113" s="63"/>
    </row>
    <row r="1114">
      <c r="A1114" s="20"/>
      <c r="B1114" s="20"/>
      <c r="F1114" s="26"/>
      <c r="G1114" s="26"/>
      <c r="H1114" s="156"/>
      <c r="I1114" s="75"/>
      <c r="J1114" s="75"/>
      <c r="K1114" s="75"/>
      <c r="M1114" s="63"/>
    </row>
    <row r="1115">
      <c r="A1115" s="20"/>
      <c r="B1115" s="20"/>
      <c r="F1115" s="26"/>
      <c r="G1115" s="26"/>
      <c r="H1115" s="156"/>
      <c r="I1115" s="75"/>
      <c r="J1115" s="75"/>
      <c r="K1115" s="75"/>
      <c r="M1115" s="63"/>
    </row>
    <row r="1116">
      <c r="A1116" s="20"/>
      <c r="B1116" s="20"/>
      <c r="F1116" s="26"/>
      <c r="G1116" s="26"/>
      <c r="H1116" s="156"/>
      <c r="I1116" s="75"/>
      <c r="J1116" s="75"/>
      <c r="K1116" s="75"/>
      <c r="M1116" s="63"/>
    </row>
    <row r="1117">
      <c r="A1117" s="20"/>
      <c r="B1117" s="20"/>
      <c r="F1117" s="26"/>
      <c r="G1117" s="26"/>
      <c r="H1117" s="156"/>
      <c r="I1117" s="75"/>
      <c r="J1117" s="75"/>
      <c r="K1117" s="75"/>
      <c r="M1117" s="63"/>
    </row>
    <row r="1118">
      <c r="A1118" s="20"/>
      <c r="B1118" s="20"/>
      <c r="F1118" s="26"/>
      <c r="G1118" s="26"/>
      <c r="H1118" s="156"/>
      <c r="I1118" s="75"/>
      <c r="J1118" s="75"/>
      <c r="K1118" s="75"/>
      <c r="M1118" s="63"/>
    </row>
    <row r="1119">
      <c r="A1119" s="20"/>
      <c r="B1119" s="20"/>
      <c r="F1119" s="26"/>
      <c r="G1119" s="26"/>
      <c r="H1119" s="156"/>
      <c r="I1119" s="75"/>
      <c r="J1119" s="75"/>
      <c r="K1119" s="75"/>
      <c r="M1119" s="63"/>
    </row>
    <row r="1120">
      <c r="A1120" s="20"/>
      <c r="B1120" s="20"/>
      <c r="F1120" s="26"/>
      <c r="G1120" s="26"/>
      <c r="H1120" s="156"/>
      <c r="I1120" s="75"/>
      <c r="J1120" s="75"/>
      <c r="K1120" s="75"/>
      <c r="M1120" s="63"/>
    </row>
    <row r="1121">
      <c r="A1121" s="20"/>
      <c r="B1121" s="20"/>
      <c r="F1121" s="26"/>
      <c r="G1121" s="26"/>
      <c r="H1121" s="156"/>
      <c r="I1121" s="75"/>
      <c r="J1121" s="75"/>
      <c r="K1121" s="75"/>
      <c r="M1121" s="63"/>
    </row>
    <row r="1122">
      <c r="A1122" s="20"/>
      <c r="B1122" s="20"/>
      <c r="F1122" s="26"/>
      <c r="G1122" s="26"/>
      <c r="H1122" s="156"/>
      <c r="I1122" s="75"/>
      <c r="J1122" s="75"/>
      <c r="K1122" s="75"/>
      <c r="M1122" s="63"/>
    </row>
    <row r="1123">
      <c r="A1123" s="20"/>
      <c r="B1123" s="20"/>
      <c r="F1123" s="26"/>
      <c r="G1123" s="26"/>
      <c r="H1123" s="156"/>
      <c r="I1123" s="75"/>
      <c r="J1123" s="75"/>
      <c r="K1123" s="75"/>
      <c r="M1123" s="63"/>
    </row>
    <row r="1124">
      <c r="A1124" s="20"/>
      <c r="B1124" s="20"/>
      <c r="F1124" s="26"/>
      <c r="G1124" s="26"/>
      <c r="H1124" s="156"/>
      <c r="I1124" s="75"/>
      <c r="J1124" s="75"/>
      <c r="K1124" s="75"/>
      <c r="M1124" s="63"/>
    </row>
    <row r="1125">
      <c r="A1125" s="20"/>
      <c r="B1125" s="20"/>
      <c r="F1125" s="26"/>
      <c r="G1125" s="26"/>
      <c r="H1125" s="156"/>
      <c r="I1125" s="75"/>
      <c r="J1125" s="75"/>
      <c r="K1125" s="75"/>
      <c r="M1125" s="63"/>
    </row>
    <row r="1126">
      <c r="A1126" s="20"/>
      <c r="B1126" s="20"/>
      <c r="F1126" s="26"/>
      <c r="G1126" s="26"/>
      <c r="H1126" s="156"/>
      <c r="I1126" s="75"/>
      <c r="J1126" s="75"/>
      <c r="K1126" s="75"/>
      <c r="M1126" s="63"/>
    </row>
    <row r="1127">
      <c r="A1127" s="20"/>
      <c r="B1127" s="20"/>
      <c r="F1127" s="26"/>
      <c r="G1127" s="26"/>
      <c r="H1127" s="156"/>
      <c r="I1127" s="75"/>
      <c r="J1127" s="75"/>
      <c r="K1127" s="75"/>
      <c r="M1127" s="63"/>
    </row>
    <row r="1128">
      <c r="A1128" s="20"/>
      <c r="B1128" s="20"/>
      <c r="F1128" s="26"/>
      <c r="G1128" s="26"/>
      <c r="H1128" s="156"/>
      <c r="I1128" s="75"/>
      <c r="J1128" s="75"/>
      <c r="K1128" s="75"/>
      <c r="M1128" s="63"/>
    </row>
    <row r="1129">
      <c r="A1129" s="20"/>
      <c r="B1129" s="20"/>
      <c r="F1129" s="26"/>
      <c r="G1129" s="26"/>
      <c r="H1129" s="156"/>
      <c r="I1129" s="75"/>
      <c r="J1129" s="75"/>
      <c r="K1129" s="75"/>
      <c r="M1129" s="63"/>
    </row>
    <row r="1130">
      <c r="A1130" s="20"/>
      <c r="B1130" s="20"/>
      <c r="F1130" s="26"/>
      <c r="G1130" s="26"/>
      <c r="H1130" s="156"/>
      <c r="I1130" s="75"/>
      <c r="J1130" s="75"/>
      <c r="K1130" s="75"/>
      <c r="M1130" s="63"/>
    </row>
    <row r="1131">
      <c r="A1131" s="20"/>
      <c r="B1131" s="20"/>
      <c r="F1131" s="26"/>
      <c r="G1131" s="26"/>
      <c r="H1131" s="156"/>
      <c r="I1131" s="75"/>
      <c r="J1131" s="75"/>
      <c r="K1131" s="75"/>
      <c r="M1131" s="63"/>
    </row>
    <row r="1132">
      <c r="A1132" s="20"/>
      <c r="B1132" s="20"/>
      <c r="F1132" s="26"/>
      <c r="G1132" s="26"/>
      <c r="H1132" s="156"/>
      <c r="I1132" s="75"/>
      <c r="J1132" s="75"/>
      <c r="K1132" s="75"/>
      <c r="M1132" s="63"/>
    </row>
    <row r="1133">
      <c r="A1133" s="20"/>
      <c r="B1133" s="20"/>
      <c r="F1133" s="26"/>
      <c r="G1133" s="26"/>
      <c r="H1133" s="156"/>
      <c r="I1133" s="75"/>
      <c r="J1133" s="75"/>
      <c r="K1133" s="75"/>
      <c r="M1133" s="63"/>
    </row>
    <row r="1134">
      <c r="A1134" s="20"/>
      <c r="B1134" s="20"/>
      <c r="F1134" s="26"/>
      <c r="G1134" s="26"/>
      <c r="H1134" s="156"/>
      <c r="I1134" s="75"/>
      <c r="J1134" s="75"/>
      <c r="K1134" s="75"/>
      <c r="M1134" s="63"/>
    </row>
    <row r="1135">
      <c r="A1135" s="20"/>
      <c r="B1135" s="20"/>
      <c r="F1135" s="26"/>
      <c r="G1135" s="26"/>
      <c r="H1135" s="156"/>
      <c r="I1135" s="75"/>
      <c r="J1135" s="75"/>
      <c r="K1135" s="75"/>
      <c r="M1135" s="63"/>
    </row>
    <row r="1136">
      <c r="A1136" s="20"/>
      <c r="B1136" s="20"/>
      <c r="F1136" s="26"/>
      <c r="G1136" s="26"/>
      <c r="H1136" s="156"/>
      <c r="I1136" s="75"/>
      <c r="J1136" s="75"/>
      <c r="K1136" s="75"/>
      <c r="M1136" s="63"/>
    </row>
    <row r="1137">
      <c r="A1137" s="20"/>
      <c r="B1137" s="20"/>
      <c r="F1137" s="26"/>
      <c r="G1137" s="26"/>
      <c r="H1137" s="156"/>
      <c r="I1137" s="75"/>
      <c r="J1137" s="75"/>
      <c r="K1137" s="75"/>
      <c r="M1137" s="63"/>
    </row>
    <row r="1138">
      <c r="A1138" s="20"/>
      <c r="B1138" s="20"/>
      <c r="F1138" s="26"/>
      <c r="G1138" s="26"/>
      <c r="H1138" s="156"/>
      <c r="I1138" s="75"/>
      <c r="J1138" s="75"/>
      <c r="K1138" s="75"/>
      <c r="M1138" s="63"/>
    </row>
    <row r="1139">
      <c r="A1139" s="20"/>
      <c r="B1139" s="20"/>
      <c r="F1139" s="26"/>
      <c r="G1139" s="26"/>
      <c r="H1139" s="156"/>
      <c r="I1139" s="75"/>
      <c r="J1139" s="75"/>
      <c r="K1139" s="75"/>
      <c r="M1139" s="63"/>
    </row>
    <row r="1140">
      <c r="A1140" s="20"/>
      <c r="B1140" s="20"/>
      <c r="F1140" s="26"/>
      <c r="G1140" s="26"/>
      <c r="H1140" s="156"/>
      <c r="I1140" s="75"/>
      <c r="J1140" s="75"/>
      <c r="K1140" s="75"/>
      <c r="M1140" s="63"/>
    </row>
    <row r="1141">
      <c r="A1141" s="20"/>
      <c r="B1141" s="20"/>
      <c r="F1141" s="26"/>
      <c r="G1141" s="26"/>
      <c r="H1141" s="156"/>
      <c r="I1141" s="75"/>
      <c r="J1141" s="75"/>
      <c r="K1141" s="75"/>
      <c r="M1141" s="63"/>
    </row>
    <row r="1142">
      <c r="A1142" s="20"/>
      <c r="B1142" s="20"/>
      <c r="F1142" s="26"/>
      <c r="G1142" s="26"/>
      <c r="H1142" s="156"/>
      <c r="I1142" s="75"/>
      <c r="J1142" s="75"/>
      <c r="K1142" s="75"/>
      <c r="M1142" s="63"/>
    </row>
    <row r="1143">
      <c r="A1143" s="20"/>
      <c r="B1143" s="20"/>
      <c r="F1143" s="26"/>
      <c r="G1143" s="26"/>
      <c r="H1143" s="156"/>
      <c r="I1143" s="75"/>
      <c r="J1143" s="75"/>
      <c r="K1143" s="75"/>
      <c r="M1143" s="63"/>
    </row>
    <row r="1144">
      <c r="A1144" s="20"/>
      <c r="B1144" s="20"/>
      <c r="F1144" s="26"/>
      <c r="G1144" s="26"/>
      <c r="H1144" s="156"/>
      <c r="I1144" s="75"/>
      <c r="J1144" s="75"/>
      <c r="K1144" s="75"/>
      <c r="M1144" s="63"/>
    </row>
    <row r="1145">
      <c r="A1145" s="20"/>
      <c r="B1145" s="20"/>
      <c r="F1145" s="26"/>
      <c r="G1145" s="26"/>
      <c r="H1145" s="156"/>
      <c r="I1145" s="75"/>
      <c r="J1145" s="75"/>
      <c r="K1145" s="75"/>
      <c r="M1145" s="63"/>
    </row>
    <row r="1146">
      <c r="A1146" s="20"/>
      <c r="B1146" s="20"/>
      <c r="F1146" s="26"/>
      <c r="G1146" s="26"/>
      <c r="H1146" s="156"/>
      <c r="I1146" s="75"/>
      <c r="J1146" s="75"/>
      <c r="K1146" s="75"/>
      <c r="M1146" s="63"/>
    </row>
    <row r="1147">
      <c r="A1147" s="20"/>
      <c r="B1147" s="20"/>
      <c r="F1147" s="26"/>
      <c r="G1147" s="26"/>
      <c r="H1147" s="156"/>
      <c r="I1147" s="75"/>
      <c r="J1147" s="75"/>
      <c r="K1147" s="75"/>
      <c r="M1147" s="63"/>
    </row>
    <row r="1148">
      <c r="A1148" s="20"/>
      <c r="B1148" s="20"/>
      <c r="F1148" s="26"/>
      <c r="G1148" s="26"/>
      <c r="H1148" s="156"/>
      <c r="I1148" s="75"/>
      <c r="J1148" s="75"/>
      <c r="K1148" s="75"/>
      <c r="M1148" s="63"/>
    </row>
    <row r="1149">
      <c r="A1149" s="20"/>
      <c r="B1149" s="20"/>
      <c r="F1149" s="26"/>
      <c r="G1149" s="26"/>
      <c r="H1149" s="156"/>
      <c r="I1149" s="75"/>
      <c r="J1149" s="75"/>
      <c r="K1149" s="75"/>
      <c r="M1149" s="63"/>
    </row>
    <row r="1150">
      <c r="A1150" s="20"/>
      <c r="B1150" s="20"/>
      <c r="F1150" s="26"/>
      <c r="G1150" s="26"/>
      <c r="H1150" s="156"/>
      <c r="I1150" s="75"/>
      <c r="J1150" s="75"/>
      <c r="K1150" s="75"/>
      <c r="M1150" s="63"/>
    </row>
    <row r="1151">
      <c r="A1151" s="20"/>
      <c r="B1151" s="20"/>
      <c r="F1151" s="26"/>
      <c r="G1151" s="26"/>
      <c r="H1151" s="156"/>
      <c r="I1151" s="75"/>
      <c r="J1151" s="75"/>
      <c r="K1151" s="75"/>
      <c r="M1151" s="63"/>
    </row>
    <row r="1152">
      <c r="A1152" s="20"/>
      <c r="B1152" s="20"/>
      <c r="F1152" s="26"/>
      <c r="G1152" s="26"/>
      <c r="H1152" s="156"/>
      <c r="I1152" s="75"/>
      <c r="J1152" s="75"/>
      <c r="K1152" s="75"/>
      <c r="M1152" s="63"/>
    </row>
    <row r="1153">
      <c r="A1153" s="20"/>
      <c r="B1153" s="20"/>
      <c r="F1153" s="26"/>
      <c r="G1153" s="26"/>
      <c r="H1153" s="156"/>
      <c r="I1153" s="75"/>
      <c r="J1153" s="75"/>
      <c r="K1153" s="75"/>
      <c r="M1153" s="63"/>
    </row>
    <row r="1154">
      <c r="A1154" s="20"/>
      <c r="B1154" s="20"/>
      <c r="F1154" s="26"/>
      <c r="G1154" s="26"/>
      <c r="H1154" s="156"/>
      <c r="I1154" s="75"/>
      <c r="J1154" s="75"/>
      <c r="K1154" s="75"/>
      <c r="M1154" s="63"/>
    </row>
    <row r="1155">
      <c r="A1155" s="20"/>
      <c r="B1155" s="20"/>
      <c r="F1155" s="26"/>
      <c r="G1155" s="26"/>
      <c r="H1155" s="156"/>
      <c r="I1155" s="75"/>
      <c r="J1155" s="75"/>
      <c r="K1155" s="75"/>
      <c r="M1155" s="63"/>
    </row>
    <row r="1156">
      <c r="A1156" s="20"/>
      <c r="B1156" s="20"/>
      <c r="F1156" s="26"/>
      <c r="G1156" s="26"/>
      <c r="H1156" s="156"/>
      <c r="I1156" s="75"/>
      <c r="J1156" s="75"/>
      <c r="K1156" s="75"/>
      <c r="M1156" s="63"/>
    </row>
    <row r="1157">
      <c r="A1157" s="20"/>
      <c r="B1157" s="20"/>
      <c r="F1157" s="26"/>
      <c r="G1157" s="26"/>
      <c r="H1157" s="156"/>
      <c r="I1157" s="75"/>
      <c r="J1157" s="75"/>
      <c r="K1157" s="75"/>
      <c r="M1157" s="63"/>
    </row>
    <row r="1158">
      <c r="A1158" s="20"/>
      <c r="B1158" s="20"/>
      <c r="F1158" s="26"/>
      <c r="G1158" s="26"/>
      <c r="H1158" s="156"/>
      <c r="I1158" s="75"/>
      <c r="J1158" s="75"/>
      <c r="K1158" s="75"/>
      <c r="M1158" s="63"/>
    </row>
    <row r="1159">
      <c r="A1159" s="20"/>
      <c r="B1159" s="20"/>
      <c r="F1159" s="26"/>
      <c r="G1159" s="26"/>
      <c r="H1159" s="156"/>
      <c r="I1159" s="75"/>
      <c r="J1159" s="75"/>
      <c r="K1159" s="75"/>
      <c r="M1159" s="63"/>
    </row>
    <row r="1160">
      <c r="A1160" s="20"/>
      <c r="B1160" s="20"/>
      <c r="F1160" s="26"/>
      <c r="G1160" s="26"/>
      <c r="H1160" s="156"/>
      <c r="I1160" s="75"/>
      <c r="J1160" s="75"/>
      <c r="K1160" s="75"/>
      <c r="M1160" s="63"/>
    </row>
    <row r="1161">
      <c r="A1161" s="20"/>
      <c r="B1161" s="20"/>
      <c r="F1161" s="26"/>
      <c r="G1161" s="26"/>
      <c r="H1161" s="156"/>
      <c r="I1161" s="75"/>
      <c r="J1161" s="75"/>
      <c r="K1161" s="75"/>
      <c r="M1161" s="63"/>
    </row>
    <row r="1162">
      <c r="A1162" s="20"/>
      <c r="B1162" s="20"/>
      <c r="F1162" s="26"/>
      <c r="G1162" s="26"/>
      <c r="H1162" s="156"/>
      <c r="I1162" s="75"/>
      <c r="J1162" s="75"/>
      <c r="K1162" s="75"/>
      <c r="M1162" s="63"/>
    </row>
    <row r="1163">
      <c r="A1163" s="20"/>
      <c r="B1163" s="20"/>
      <c r="F1163" s="26"/>
      <c r="G1163" s="26"/>
      <c r="H1163" s="156"/>
      <c r="I1163" s="75"/>
      <c r="J1163" s="75"/>
      <c r="K1163" s="75"/>
      <c r="M1163" s="63"/>
    </row>
    <row r="1164">
      <c r="A1164" s="20"/>
      <c r="B1164" s="20"/>
      <c r="F1164" s="26"/>
      <c r="G1164" s="26"/>
      <c r="H1164" s="156"/>
      <c r="I1164" s="75"/>
      <c r="J1164" s="75"/>
      <c r="K1164" s="75"/>
      <c r="M1164" s="63"/>
    </row>
    <row r="1165">
      <c r="A1165" s="20"/>
      <c r="B1165" s="20"/>
      <c r="F1165" s="26"/>
      <c r="G1165" s="26"/>
      <c r="H1165" s="156"/>
      <c r="I1165" s="75"/>
      <c r="J1165" s="75"/>
      <c r="K1165" s="75"/>
      <c r="M1165" s="63"/>
    </row>
    <row r="1166">
      <c r="A1166" s="20"/>
      <c r="B1166" s="20"/>
      <c r="F1166" s="26"/>
      <c r="G1166" s="26"/>
      <c r="H1166" s="156"/>
      <c r="I1166" s="75"/>
      <c r="J1166" s="75"/>
      <c r="K1166" s="75"/>
      <c r="M1166" s="63"/>
    </row>
    <row r="1167">
      <c r="A1167" s="20"/>
      <c r="B1167" s="20"/>
      <c r="F1167" s="26"/>
      <c r="G1167" s="26"/>
      <c r="H1167" s="156"/>
      <c r="I1167" s="75"/>
      <c r="J1167" s="75"/>
      <c r="K1167" s="75"/>
      <c r="M1167" s="63"/>
    </row>
    <row r="1168">
      <c r="A1168" s="20"/>
      <c r="B1168" s="20"/>
      <c r="F1168" s="26"/>
      <c r="G1168" s="26"/>
      <c r="H1168" s="156"/>
      <c r="I1168" s="75"/>
      <c r="J1168" s="75"/>
      <c r="K1168" s="75"/>
      <c r="M1168" s="63"/>
    </row>
    <row r="1169">
      <c r="A1169" s="20"/>
      <c r="B1169" s="20"/>
      <c r="F1169" s="26"/>
      <c r="G1169" s="26"/>
      <c r="H1169" s="156"/>
      <c r="I1169" s="75"/>
      <c r="J1169" s="75"/>
      <c r="K1169" s="75"/>
      <c r="M1169" s="63"/>
    </row>
    <row r="1170">
      <c r="A1170" s="20"/>
      <c r="B1170" s="20"/>
      <c r="F1170" s="26"/>
      <c r="G1170" s="26"/>
      <c r="H1170" s="156"/>
      <c r="I1170" s="75"/>
      <c r="J1170" s="75"/>
      <c r="K1170" s="75"/>
      <c r="M1170" s="63"/>
    </row>
    <row r="1171">
      <c r="A1171" s="20"/>
      <c r="B1171" s="20"/>
      <c r="F1171" s="26"/>
      <c r="G1171" s="26"/>
      <c r="H1171" s="156"/>
      <c r="I1171" s="75"/>
      <c r="J1171" s="75"/>
      <c r="K1171" s="75"/>
      <c r="M1171" s="63"/>
    </row>
    <row r="1172">
      <c r="A1172" s="20"/>
      <c r="B1172" s="20"/>
      <c r="F1172" s="26"/>
      <c r="G1172" s="26"/>
      <c r="H1172" s="156"/>
      <c r="I1172" s="75"/>
      <c r="J1172" s="75"/>
      <c r="K1172" s="75"/>
      <c r="M1172" s="63"/>
    </row>
    <row r="1173">
      <c r="A1173" s="20"/>
      <c r="B1173" s="20"/>
      <c r="F1173" s="26"/>
      <c r="G1173" s="26"/>
      <c r="H1173" s="156"/>
      <c r="I1173" s="75"/>
      <c r="J1173" s="75"/>
      <c r="K1173" s="75"/>
      <c r="M1173" s="63"/>
    </row>
    <row r="1174">
      <c r="A1174" s="20"/>
      <c r="B1174" s="20"/>
      <c r="F1174" s="26"/>
      <c r="G1174" s="26"/>
      <c r="H1174" s="156"/>
      <c r="I1174" s="75"/>
      <c r="J1174" s="75"/>
      <c r="K1174" s="75"/>
      <c r="M1174" s="63"/>
    </row>
    <row r="1175">
      <c r="A1175" s="20"/>
      <c r="B1175" s="20"/>
      <c r="F1175" s="26"/>
      <c r="G1175" s="26"/>
      <c r="H1175" s="156"/>
      <c r="I1175" s="75"/>
      <c r="J1175" s="75"/>
      <c r="K1175" s="75"/>
      <c r="M1175" s="63"/>
    </row>
    <row r="1176">
      <c r="A1176" s="20"/>
      <c r="B1176" s="20"/>
      <c r="F1176" s="26"/>
      <c r="G1176" s="26"/>
      <c r="H1176" s="156"/>
      <c r="I1176" s="75"/>
      <c r="J1176" s="75"/>
      <c r="K1176" s="75"/>
      <c r="M1176" s="63"/>
    </row>
    <row r="1177">
      <c r="A1177" s="20"/>
      <c r="B1177" s="20"/>
      <c r="F1177" s="26"/>
      <c r="G1177" s="26"/>
      <c r="H1177" s="156"/>
      <c r="I1177" s="75"/>
      <c r="J1177" s="75"/>
      <c r="K1177" s="75"/>
      <c r="M1177" s="63"/>
    </row>
    <row r="1178">
      <c r="A1178" s="20"/>
      <c r="B1178" s="20"/>
      <c r="F1178" s="26"/>
      <c r="G1178" s="26"/>
      <c r="H1178" s="156"/>
      <c r="I1178" s="75"/>
      <c r="J1178" s="75"/>
      <c r="K1178" s="75"/>
      <c r="M1178" s="63"/>
    </row>
    <row r="1179">
      <c r="A1179" s="20"/>
      <c r="B1179" s="20"/>
      <c r="F1179" s="26"/>
      <c r="G1179" s="26"/>
      <c r="H1179" s="156"/>
      <c r="I1179" s="75"/>
      <c r="J1179" s="75"/>
      <c r="K1179" s="75"/>
      <c r="M1179" s="63"/>
    </row>
    <row r="1180">
      <c r="A1180" s="20"/>
      <c r="B1180" s="20"/>
      <c r="F1180" s="26"/>
      <c r="G1180" s="26"/>
      <c r="H1180" s="156"/>
      <c r="I1180" s="75"/>
      <c r="J1180" s="75"/>
      <c r="K1180" s="75"/>
      <c r="M1180" s="63"/>
    </row>
    <row r="1181">
      <c r="A1181" s="20"/>
      <c r="B1181" s="20"/>
      <c r="F1181" s="26"/>
      <c r="G1181" s="26"/>
      <c r="H1181" s="156"/>
      <c r="I1181" s="75"/>
      <c r="J1181" s="75"/>
      <c r="K1181" s="75"/>
      <c r="M1181" s="63"/>
    </row>
    <row r="1182">
      <c r="A1182" s="20"/>
      <c r="B1182" s="20"/>
      <c r="F1182" s="26"/>
      <c r="G1182" s="26"/>
      <c r="H1182" s="156"/>
      <c r="I1182" s="75"/>
      <c r="J1182" s="75"/>
      <c r="K1182" s="75"/>
      <c r="M1182" s="63"/>
    </row>
    <row r="1183">
      <c r="A1183" s="20"/>
      <c r="B1183" s="20"/>
      <c r="F1183" s="26"/>
      <c r="G1183" s="26"/>
      <c r="H1183" s="156"/>
      <c r="I1183" s="75"/>
      <c r="J1183" s="75"/>
      <c r="K1183" s="75"/>
      <c r="M1183" s="63"/>
    </row>
    <row r="1184">
      <c r="A1184" s="20"/>
      <c r="B1184" s="20"/>
      <c r="F1184" s="26"/>
      <c r="G1184" s="26"/>
      <c r="H1184" s="156"/>
      <c r="I1184" s="75"/>
      <c r="J1184" s="75"/>
      <c r="K1184" s="75"/>
      <c r="M1184" s="63"/>
    </row>
    <row r="1185">
      <c r="A1185" s="20"/>
      <c r="B1185" s="20"/>
      <c r="F1185" s="26"/>
      <c r="G1185" s="26"/>
      <c r="H1185" s="156"/>
      <c r="I1185" s="75"/>
      <c r="J1185" s="75"/>
      <c r="K1185" s="75"/>
      <c r="M1185" s="63"/>
    </row>
    <row r="1186">
      <c r="A1186" s="20"/>
      <c r="B1186" s="20"/>
      <c r="F1186" s="26"/>
      <c r="G1186" s="26"/>
      <c r="H1186" s="156"/>
      <c r="I1186" s="75"/>
      <c r="J1186" s="75"/>
      <c r="K1186" s="75"/>
      <c r="M1186" s="63"/>
    </row>
    <row r="1187">
      <c r="A1187" s="20"/>
      <c r="B1187" s="20"/>
      <c r="F1187" s="26"/>
      <c r="G1187" s="26"/>
      <c r="H1187" s="156"/>
      <c r="I1187" s="75"/>
      <c r="J1187" s="75"/>
      <c r="K1187" s="75"/>
      <c r="M1187" s="63"/>
    </row>
    <row r="1188">
      <c r="A1188" s="20"/>
      <c r="B1188" s="20"/>
      <c r="F1188" s="26"/>
      <c r="G1188" s="26"/>
      <c r="H1188" s="156"/>
      <c r="I1188" s="75"/>
      <c r="J1188" s="75"/>
      <c r="K1188" s="75"/>
      <c r="M1188" s="63"/>
    </row>
    <row r="1189">
      <c r="A1189" s="20"/>
      <c r="B1189" s="20"/>
      <c r="F1189" s="26"/>
      <c r="G1189" s="26"/>
      <c r="H1189" s="156"/>
      <c r="I1189" s="75"/>
      <c r="J1189" s="75"/>
      <c r="K1189" s="75"/>
      <c r="M1189" s="63"/>
    </row>
    <row r="1190">
      <c r="A1190" s="20"/>
      <c r="B1190" s="20"/>
      <c r="F1190" s="26"/>
      <c r="G1190" s="26"/>
      <c r="H1190" s="156"/>
      <c r="I1190" s="75"/>
      <c r="J1190" s="75"/>
      <c r="K1190" s="75"/>
      <c r="M1190" s="63"/>
    </row>
    <row r="1191">
      <c r="A1191" s="20"/>
      <c r="B1191" s="20"/>
      <c r="F1191" s="26"/>
      <c r="G1191" s="26"/>
      <c r="H1191" s="156"/>
      <c r="I1191" s="75"/>
      <c r="J1191" s="75"/>
      <c r="K1191" s="75"/>
      <c r="M1191" s="63"/>
    </row>
    <row r="1192">
      <c r="A1192" s="20"/>
      <c r="B1192" s="20"/>
      <c r="F1192" s="26"/>
      <c r="G1192" s="26"/>
      <c r="H1192" s="156"/>
      <c r="I1192" s="75"/>
      <c r="J1192" s="75"/>
      <c r="K1192" s="75"/>
      <c r="M1192" s="63"/>
    </row>
    <row r="1193">
      <c r="A1193" s="20"/>
      <c r="B1193" s="20"/>
      <c r="F1193" s="26"/>
      <c r="G1193" s="26"/>
      <c r="H1193" s="156"/>
      <c r="I1193" s="75"/>
      <c r="J1193" s="75"/>
      <c r="K1193" s="75"/>
      <c r="M1193" s="63"/>
    </row>
    <row r="1194">
      <c r="A1194" s="20"/>
      <c r="B1194" s="20"/>
      <c r="F1194" s="26"/>
      <c r="G1194" s="26"/>
      <c r="H1194" s="156"/>
      <c r="I1194" s="75"/>
      <c r="J1194" s="75"/>
      <c r="K1194" s="75"/>
      <c r="M1194" s="63"/>
    </row>
    <row r="1195">
      <c r="A1195" s="20"/>
      <c r="B1195" s="20"/>
      <c r="F1195" s="26"/>
      <c r="G1195" s="26"/>
      <c r="H1195" s="156"/>
      <c r="I1195" s="75"/>
      <c r="J1195" s="75"/>
      <c r="K1195" s="75"/>
      <c r="M1195" s="63"/>
    </row>
    <row r="1196">
      <c r="A1196" s="20"/>
      <c r="B1196" s="20"/>
      <c r="F1196" s="26"/>
      <c r="G1196" s="26"/>
      <c r="H1196" s="156"/>
      <c r="I1196" s="75"/>
      <c r="J1196" s="75"/>
      <c r="K1196" s="75"/>
      <c r="M1196" s="63"/>
    </row>
    <row r="1197">
      <c r="A1197" s="20"/>
      <c r="B1197" s="20"/>
      <c r="F1197" s="26"/>
      <c r="G1197" s="26"/>
      <c r="H1197" s="156"/>
      <c r="I1197" s="75"/>
      <c r="J1197" s="75"/>
      <c r="K1197" s="75"/>
      <c r="M1197" s="63"/>
    </row>
    <row r="1198">
      <c r="A1198" s="20"/>
      <c r="B1198" s="20"/>
      <c r="F1198" s="26"/>
      <c r="G1198" s="26"/>
      <c r="H1198" s="156"/>
      <c r="I1198" s="75"/>
      <c r="J1198" s="75"/>
      <c r="K1198" s="75"/>
      <c r="M1198" s="63"/>
    </row>
    <row r="1199">
      <c r="A1199" s="20"/>
      <c r="B1199" s="20"/>
      <c r="F1199" s="26"/>
      <c r="G1199" s="26"/>
      <c r="H1199" s="156"/>
      <c r="I1199" s="75"/>
      <c r="J1199" s="75"/>
      <c r="K1199" s="75"/>
      <c r="M1199" s="63"/>
    </row>
    <row r="1200">
      <c r="A1200" s="20"/>
      <c r="B1200" s="20"/>
      <c r="F1200" s="26"/>
      <c r="G1200" s="26"/>
      <c r="H1200" s="156"/>
      <c r="I1200" s="75"/>
      <c r="J1200" s="75"/>
      <c r="K1200" s="75"/>
      <c r="M1200" s="63"/>
    </row>
    <row r="1201">
      <c r="A1201" s="20"/>
      <c r="B1201" s="20"/>
      <c r="F1201" s="26"/>
      <c r="G1201" s="26"/>
      <c r="H1201" s="156"/>
      <c r="I1201" s="75"/>
      <c r="J1201" s="75"/>
      <c r="K1201" s="75"/>
      <c r="M1201" s="63"/>
    </row>
    <row r="1202">
      <c r="A1202" s="20"/>
      <c r="B1202" s="20"/>
      <c r="F1202" s="26"/>
      <c r="G1202" s="26"/>
      <c r="H1202" s="156"/>
      <c r="I1202" s="75"/>
      <c r="J1202" s="75"/>
      <c r="K1202" s="75"/>
      <c r="M1202" s="63"/>
    </row>
    <row r="1203">
      <c r="A1203" s="20"/>
      <c r="B1203" s="20"/>
      <c r="F1203" s="26"/>
      <c r="G1203" s="26"/>
      <c r="H1203" s="156"/>
      <c r="I1203" s="75"/>
      <c r="J1203" s="75"/>
      <c r="K1203" s="75"/>
      <c r="M1203" s="63"/>
    </row>
    <row r="1204">
      <c r="A1204" s="20"/>
      <c r="B1204" s="20"/>
      <c r="F1204" s="26"/>
      <c r="G1204" s="26"/>
      <c r="H1204" s="156"/>
      <c r="I1204" s="75"/>
      <c r="J1204" s="75"/>
      <c r="K1204" s="75"/>
      <c r="M1204" s="63"/>
    </row>
    <row r="1205">
      <c r="A1205" s="20"/>
      <c r="B1205" s="20"/>
      <c r="F1205" s="26"/>
      <c r="G1205" s="26"/>
      <c r="H1205" s="156"/>
      <c r="I1205" s="75"/>
      <c r="J1205" s="75"/>
      <c r="K1205" s="75"/>
      <c r="M1205" s="63"/>
    </row>
    <row r="1206">
      <c r="A1206" s="20"/>
      <c r="B1206" s="20"/>
      <c r="F1206" s="26"/>
      <c r="G1206" s="26"/>
      <c r="H1206" s="156"/>
      <c r="I1206" s="75"/>
      <c r="J1206" s="75"/>
      <c r="K1206" s="75"/>
      <c r="M1206" s="63"/>
    </row>
    <row r="1207">
      <c r="A1207" s="20"/>
      <c r="B1207" s="20"/>
      <c r="F1207" s="26"/>
      <c r="G1207" s="26"/>
      <c r="H1207" s="156"/>
      <c r="I1207" s="75"/>
      <c r="J1207" s="75"/>
      <c r="K1207" s="75"/>
      <c r="M1207" s="63"/>
    </row>
    <row r="1208">
      <c r="A1208" s="20"/>
      <c r="B1208" s="20"/>
      <c r="F1208" s="26"/>
      <c r="G1208" s="26"/>
      <c r="H1208" s="156"/>
      <c r="I1208" s="75"/>
      <c r="J1208" s="75"/>
      <c r="K1208" s="75"/>
      <c r="M1208" s="63"/>
    </row>
    <row r="1209">
      <c r="A1209" s="20"/>
      <c r="B1209" s="20"/>
      <c r="F1209" s="26"/>
      <c r="G1209" s="26"/>
      <c r="H1209" s="156"/>
      <c r="I1209" s="75"/>
      <c r="J1209" s="75"/>
      <c r="K1209" s="75"/>
      <c r="M1209" s="63"/>
    </row>
    <row r="1210">
      <c r="A1210" s="20"/>
      <c r="B1210" s="20"/>
      <c r="F1210" s="26"/>
      <c r="G1210" s="26"/>
      <c r="H1210" s="156"/>
      <c r="I1210" s="75"/>
      <c r="J1210" s="75"/>
      <c r="K1210" s="75"/>
      <c r="M1210" s="63"/>
    </row>
    <row r="1211">
      <c r="A1211" s="20"/>
      <c r="B1211" s="20"/>
      <c r="F1211" s="26"/>
      <c r="G1211" s="26"/>
      <c r="H1211" s="156"/>
      <c r="I1211" s="75"/>
      <c r="J1211" s="75"/>
      <c r="K1211" s="75"/>
      <c r="M1211" s="63"/>
    </row>
    <row r="1212">
      <c r="A1212" s="20"/>
      <c r="B1212" s="20"/>
      <c r="F1212" s="26"/>
      <c r="G1212" s="26"/>
      <c r="H1212" s="156"/>
      <c r="I1212" s="75"/>
      <c r="J1212" s="75"/>
      <c r="K1212" s="75"/>
      <c r="M1212" s="63"/>
    </row>
    <row r="1213">
      <c r="A1213" s="20"/>
      <c r="B1213" s="20"/>
      <c r="F1213" s="26"/>
      <c r="G1213" s="26"/>
      <c r="H1213" s="156"/>
      <c r="I1213" s="75"/>
      <c r="J1213" s="75"/>
      <c r="K1213" s="75"/>
      <c r="M1213" s="63"/>
    </row>
    <row r="1214">
      <c r="A1214" s="20"/>
      <c r="B1214" s="20"/>
      <c r="F1214" s="26"/>
      <c r="G1214" s="26"/>
      <c r="H1214" s="156"/>
      <c r="I1214" s="75"/>
      <c r="J1214" s="75"/>
      <c r="K1214" s="75"/>
      <c r="M1214" s="63"/>
    </row>
    <row r="1215">
      <c r="A1215" s="20"/>
      <c r="B1215" s="20"/>
      <c r="F1215" s="26"/>
      <c r="G1215" s="26"/>
      <c r="H1215" s="156"/>
      <c r="I1215" s="75"/>
      <c r="J1215" s="75"/>
      <c r="K1215" s="75"/>
      <c r="M1215" s="63"/>
    </row>
    <row r="1216">
      <c r="A1216" s="20"/>
      <c r="B1216" s="20"/>
      <c r="F1216" s="26"/>
      <c r="G1216" s="26"/>
      <c r="H1216" s="156"/>
      <c r="I1216" s="75"/>
      <c r="J1216" s="75"/>
      <c r="K1216" s="75"/>
      <c r="M1216" s="63"/>
    </row>
    <row r="1217">
      <c r="A1217" s="20"/>
      <c r="B1217" s="20"/>
      <c r="F1217" s="26"/>
      <c r="G1217" s="26"/>
      <c r="H1217" s="156"/>
      <c r="I1217" s="75"/>
      <c r="J1217" s="75"/>
      <c r="K1217" s="75"/>
      <c r="M1217" s="63"/>
    </row>
    <row r="1218">
      <c r="A1218" s="20"/>
      <c r="B1218" s="20"/>
      <c r="F1218" s="26"/>
      <c r="G1218" s="26"/>
      <c r="H1218" s="156"/>
      <c r="I1218" s="75"/>
      <c r="J1218" s="75"/>
      <c r="K1218" s="75"/>
      <c r="M1218" s="63"/>
    </row>
    <row r="1219">
      <c r="A1219" s="20"/>
      <c r="B1219" s="20"/>
      <c r="F1219" s="26"/>
      <c r="G1219" s="26"/>
      <c r="H1219" s="156"/>
      <c r="I1219" s="75"/>
      <c r="J1219" s="75"/>
      <c r="K1219" s="75"/>
      <c r="M1219" s="63"/>
    </row>
    <row r="1220">
      <c r="A1220" s="20"/>
      <c r="B1220" s="20"/>
      <c r="F1220" s="26"/>
      <c r="G1220" s="26"/>
      <c r="H1220" s="156"/>
      <c r="I1220" s="75"/>
      <c r="J1220" s="75"/>
      <c r="K1220" s="75"/>
      <c r="M1220" s="63"/>
    </row>
    <row r="1221">
      <c r="A1221" s="20"/>
      <c r="B1221" s="20"/>
      <c r="F1221" s="26"/>
      <c r="G1221" s="26"/>
      <c r="H1221" s="156"/>
      <c r="I1221" s="75"/>
      <c r="J1221" s="75"/>
      <c r="K1221" s="75"/>
      <c r="M1221" s="63"/>
    </row>
    <row r="1222">
      <c r="A1222" s="20"/>
      <c r="B1222" s="20"/>
      <c r="F1222" s="26"/>
      <c r="G1222" s="26"/>
      <c r="H1222" s="156"/>
      <c r="I1222" s="75"/>
      <c r="J1222" s="75"/>
      <c r="K1222" s="75"/>
      <c r="M1222" s="63"/>
    </row>
    <row r="1223">
      <c r="A1223" s="20"/>
      <c r="B1223" s="20"/>
      <c r="F1223" s="26"/>
      <c r="G1223" s="26"/>
      <c r="H1223" s="156"/>
      <c r="I1223" s="75"/>
      <c r="J1223" s="75"/>
      <c r="K1223" s="75"/>
      <c r="M1223" s="63"/>
    </row>
    <row r="1224">
      <c r="A1224" s="20"/>
      <c r="B1224" s="20"/>
      <c r="F1224" s="26"/>
      <c r="G1224" s="26"/>
      <c r="H1224" s="156"/>
      <c r="I1224" s="75"/>
      <c r="J1224" s="75"/>
      <c r="K1224" s="75"/>
      <c r="M1224" s="63"/>
    </row>
    <row r="1225">
      <c r="A1225" s="20"/>
      <c r="B1225" s="20"/>
      <c r="F1225" s="26"/>
      <c r="G1225" s="26"/>
      <c r="H1225" s="156"/>
      <c r="I1225" s="75"/>
      <c r="J1225" s="75"/>
      <c r="K1225" s="75"/>
      <c r="M1225" s="63"/>
    </row>
    <row r="1226">
      <c r="A1226" s="20"/>
      <c r="B1226" s="20"/>
      <c r="F1226" s="26"/>
      <c r="G1226" s="26"/>
      <c r="H1226" s="156"/>
      <c r="I1226" s="75"/>
      <c r="J1226" s="75"/>
      <c r="K1226" s="75"/>
      <c r="M1226" s="63"/>
    </row>
    <row r="1227">
      <c r="A1227" s="20"/>
      <c r="B1227" s="20"/>
      <c r="F1227" s="26"/>
      <c r="G1227" s="26"/>
      <c r="H1227" s="156"/>
      <c r="I1227" s="75"/>
      <c r="J1227" s="75"/>
      <c r="K1227" s="75"/>
      <c r="M1227" s="63"/>
    </row>
    <row r="1228">
      <c r="A1228" s="20"/>
      <c r="B1228" s="20"/>
      <c r="F1228" s="26"/>
      <c r="G1228" s="26"/>
      <c r="H1228" s="156"/>
      <c r="I1228" s="75"/>
      <c r="J1228" s="75"/>
      <c r="K1228" s="75"/>
      <c r="M1228" s="63"/>
    </row>
    <row r="1229">
      <c r="A1229" s="20"/>
      <c r="B1229" s="20"/>
      <c r="F1229" s="26"/>
      <c r="G1229" s="26"/>
      <c r="H1229" s="156"/>
      <c r="I1229" s="75"/>
      <c r="J1229" s="75"/>
      <c r="K1229" s="75"/>
      <c r="M1229" s="63"/>
    </row>
    <row r="1230">
      <c r="A1230" s="20"/>
      <c r="B1230" s="20"/>
      <c r="F1230" s="26"/>
      <c r="G1230" s="26"/>
      <c r="H1230" s="156"/>
      <c r="I1230" s="75"/>
      <c r="J1230" s="75"/>
      <c r="K1230" s="75"/>
      <c r="M1230" s="63"/>
    </row>
    <row r="1231">
      <c r="A1231" s="20"/>
      <c r="B1231" s="20"/>
      <c r="F1231" s="26"/>
      <c r="G1231" s="26"/>
      <c r="H1231" s="156"/>
      <c r="I1231" s="75"/>
      <c r="J1231" s="75"/>
      <c r="K1231" s="75"/>
      <c r="M1231" s="63"/>
    </row>
    <row r="1232">
      <c r="A1232" s="20"/>
      <c r="B1232" s="20"/>
      <c r="F1232" s="26"/>
      <c r="G1232" s="26"/>
      <c r="H1232" s="156"/>
      <c r="I1232" s="75"/>
      <c r="J1232" s="75"/>
      <c r="K1232" s="75"/>
      <c r="M1232" s="63"/>
    </row>
    <row r="1233">
      <c r="A1233" s="20"/>
      <c r="B1233" s="20"/>
      <c r="F1233" s="26"/>
      <c r="G1233" s="26"/>
      <c r="H1233" s="156"/>
      <c r="I1233" s="75"/>
      <c r="J1233" s="75"/>
      <c r="K1233" s="75"/>
      <c r="M1233" s="63"/>
    </row>
    <row r="1234">
      <c r="A1234" s="20"/>
      <c r="B1234" s="20"/>
      <c r="F1234" s="26"/>
      <c r="G1234" s="26"/>
      <c r="H1234" s="156"/>
      <c r="I1234" s="75"/>
      <c r="J1234" s="75"/>
      <c r="K1234" s="75"/>
      <c r="M1234" s="63"/>
    </row>
    <row r="1235">
      <c r="A1235" s="20"/>
      <c r="B1235" s="20"/>
      <c r="F1235" s="26"/>
      <c r="G1235" s="26"/>
      <c r="H1235" s="156"/>
      <c r="I1235" s="75"/>
      <c r="J1235" s="75"/>
      <c r="K1235" s="75"/>
      <c r="M1235" s="63"/>
    </row>
    <row r="1236">
      <c r="A1236" s="20"/>
      <c r="B1236" s="20"/>
      <c r="F1236" s="26"/>
      <c r="G1236" s="26"/>
      <c r="H1236" s="156"/>
      <c r="I1236" s="75"/>
      <c r="J1236" s="75"/>
      <c r="K1236" s="75"/>
      <c r="M1236" s="63"/>
    </row>
    <row r="1237">
      <c r="A1237" s="20"/>
      <c r="B1237" s="20"/>
      <c r="F1237" s="26"/>
      <c r="G1237" s="26"/>
      <c r="H1237" s="156"/>
      <c r="I1237" s="75"/>
      <c r="J1237" s="75"/>
      <c r="K1237" s="75"/>
      <c r="M1237" s="63"/>
    </row>
    <row r="1238">
      <c r="A1238" s="20"/>
      <c r="B1238" s="20"/>
      <c r="F1238" s="26"/>
      <c r="G1238" s="26"/>
      <c r="H1238" s="156"/>
      <c r="I1238" s="75"/>
      <c r="J1238" s="75"/>
      <c r="K1238" s="75"/>
      <c r="M1238" s="63"/>
    </row>
    <row r="1239">
      <c r="A1239" s="20"/>
      <c r="B1239" s="20"/>
      <c r="F1239" s="26"/>
      <c r="G1239" s="26"/>
      <c r="H1239" s="156"/>
      <c r="I1239" s="75"/>
      <c r="J1239" s="75"/>
      <c r="K1239" s="75"/>
      <c r="M1239" s="63"/>
    </row>
    <row r="1240">
      <c r="A1240" s="20"/>
      <c r="B1240" s="20"/>
      <c r="F1240" s="26"/>
      <c r="G1240" s="26"/>
      <c r="H1240" s="156"/>
      <c r="I1240" s="75"/>
      <c r="J1240" s="75"/>
      <c r="K1240" s="75"/>
      <c r="M1240" s="63"/>
    </row>
    <row r="1241">
      <c r="A1241" s="20"/>
      <c r="B1241" s="20"/>
      <c r="F1241" s="26"/>
      <c r="G1241" s="26"/>
      <c r="H1241" s="156"/>
      <c r="I1241" s="75"/>
      <c r="J1241" s="75"/>
      <c r="K1241" s="75"/>
      <c r="M1241" s="63"/>
    </row>
    <row r="1242">
      <c r="A1242" s="20"/>
      <c r="B1242" s="20"/>
      <c r="F1242" s="26"/>
      <c r="G1242" s="26"/>
      <c r="H1242" s="156"/>
      <c r="I1242" s="75"/>
      <c r="J1242" s="75"/>
      <c r="K1242" s="75"/>
      <c r="M1242" s="63"/>
    </row>
    <row r="1243">
      <c r="A1243" s="20"/>
      <c r="B1243" s="20"/>
      <c r="F1243" s="26"/>
      <c r="G1243" s="26"/>
      <c r="H1243" s="156"/>
      <c r="I1243" s="75"/>
      <c r="J1243" s="75"/>
      <c r="K1243" s="75"/>
      <c r="M1243" s="63"/>
    </row>
    <row r="1244">
      <c r="A1244" s="20"/>
      <c r="B1244" s="20"/>
      <c r="F1244" s="26"/>
      <c r="G1244" s="26"/>
      <c r="H1244" s="156"/>
      <c r="I1244" s="75"/>
      <c r="J1244" s="75"/>
      <c r="K1244" s="75"/>
      <c r="M1244" s="63"/>
    </row>
    <row r="1245">
      <c r="A1245" s="20"/>
      <c r="B1245" s="20"/>
      <c r="F1245" s="26"/>
      <c r="G1245" s="26"/>
      <c r="H1245" s="156"/>
      <c r="I1245" s="75"/>
      <c r="J1245" s="75"/>
      <c r="K1245" s="75"/>
      <c r="M1245" s="63"/>
    </row>
    <row r="1246">
      <c r="A1246" s="20"/>
      <c r="B1246" s="20"/>
      <c r="F1246" s="26"/>
      <c r="G1246" s="26"/>
      <c r="H1246" s="156"/>
      <c r="I1246" s="75"/>
      <c r="J1246" s="75"/>
      <c r="K1246" s="75"/>
      <c r="M1246" s="63"/>
    </row>
    <row r="1247">
      <c r="A1247" s="20"/>
      <c r="B1247" s="20"/>
      <c r="F1247" s="26"/>
      <c r="G1247" s="26"/>
      <c r="H1247" s="156"/>
      <c r="I1247" s="75"/>
      <c r="J1247" s="75"/>
      <c r="K1247" s="75"/>
      <c r="M1247" s="63"/>
    </row>
    <row r="1248">
      <c r="A1248" s="20"/>
      <c r="B1248" s="20"/>
      <c r="F1248" s="26"/>
      <c r="G1248" s="26"/>
      <c r="H1248" s="156"/>
      <c r="I1248" s="75"/>
      <c r="J1248" s="75"/>
      <c r="K1248" s="75"/>
      <c r="M1248" s="63"/>
    </row>
    <row r="1249">
      <c r="A1249" s="20"/>
      <c r="B1249" s="20"/>
      <c r="F1249" s="26"/>
      <c r="G1249" s="26"/>
      <c r="H1249" s="156"/>
      <c r="I1249" s="75"/>
      <c r="J1249" s="75"/>
      <c r="K1249" s="75"/>
      <c r="M1249" s="63"/>
    </row>
    <row r="1250">
      <c r="A1250" s="20"/>
      <c r="B1250" s="20"/>
      <c r="F1250" s="26"/>
      <c r="G1250" s="26"/>
      <c r="H1250" s="156"/>
      <c r="I1250" s="75"/>
      <c r="J1250" s="75"/>
      <c r="K1250" s="75"/>
      <c r="M1250" s="63"/>
    </row>
    <row r="1251">
      <c r="A1251" s="20"/>
      <c r="B1251" s="20"/>
      <c r="F1251" s="26"/>
      <c r="G1251" s="26"/>
      <c r="H1251" s="156"/>
      <c r="I1251" s="75"/>
      <c r="J1251" s="75"/>
      <c r="K1251" s="75"/>
      <c r="M1251" s="63"/>
    </row>
    <row r="1252">
      <c r="A1252" s="20"/>
      <c r="B1252" s="20"/>
      <c r="F1252" s="26"/>
      <c r="G1252" s="26"/>
      <c r="H1252" s="156"/>
      <c r="I1252" s="75"/>
      <c r="J1252" s="75"/>
      <c r="K1252" s="75"/>
      <c r="M1252" s="63"/>
    </row>
    <row r="1253">
      <c r="A1253" s="20"/>
      <c r="B1253" s="20"/>
      <c r="F1253" s="26"/>
      <c r="G1253" s="26"/>
      <c r="H1253" s="156"/>
      <c r="I1253" s="75"/>
      <c r="J1253" s="75"/>
      <c r="K1253" s="75"/>
      <c r="M1253" s="63"/>
    </row>
    <row r="1254">
      <c r="A1254" s="20"/>
      <c r="B1254" s="20"/>
      <c r="F1254" s="26"/>
      <c r="G1254" s="26"/>
      <c r="H1254" s="156"/>
      <c r="I1254" s="75"/>
      <c r="J1254" s="75"/>
      <c r="K1254" s="75"/>
      <c r="M1254" s="63"/>
    </row>
    <row r="1255">
      <c r="A1255" s="20"/>
      <c r="B1255" s="20"/>
      <c r="F1255" s="26"/>
      <c r="G1255" s="26"/>
      <c r="H1255" s="156"/>
      <c r="I1255" s="75"/>
      <c r="J1255" s="75"/>
      <c r="K1255" s="75"/>
      <c r="M1255" s="63"/>
    </row>
    <row r="1256">
      <c r="A1256" s="20"/>
      <c r="B1256" s="20"/>
      <c r="F1256" s="26"/>
      <c r="G1256" s="26"/>
      <c r="H1256" s="156"/>
      <c r="I1256" s="75"/>
      <c r="J1256" s="75"/>
      <c r="K1256" s="75"/>
      <c r="M1256" s="63"/>
    </row>
    <row r="1257">
      <c r="A1257" s="20"/>
      <c r="B1257" s="20"/>
      <c r="F1257" s="26"/>
      <c r="G1257" s="26"/>
      <c r="H1257" s="156"/>
      <c r="I1257" s="75"/>
      <c r="J1257" s="75"/>
      <c r="K1257" s="75"/>
      <c r="M1257" s="63"/>
    </row>
    <row r="1258">
      <c r="A1258" s="20"/>
      <c r="B1258" s="20"/>
      <c r="F1258" s="26"/>
      <c r="G1258" s="26"/>
      <c r="H1258" s="156"/>
      <c r="I1258" s="75"/>
      <c r="J1258" s="75"/>
      <c r="K1258" s="75"/>
      <c r="M1258" s="63"/>
    </row>
    <row r="1259">
      <c r="A1259" s="20"/>
      <c r="B1259" s="20"/>
      <c r="F1259" s="26"/>
      <c r="G1259" s="26"/>
      <c r="H1259" s="156"/>
      <c r="I1259" s="75"/>
      <c r="J1259" s="75"/>
      <c r="K1259" s="75"/>
      <c r="M1259" s="63"/>
    </row>
    <row r="1260">
      <c r="A1260" s="20"/>
      <c r="B1260" s="20"/>
      <c r="F1260" s="26"/>
      <c r="G1260" s="26"/>
      <c r="H1260" s="156"/>
      <c r="I1260" s="75"/>
      <c r="J1260" s="75"/>
      <c r="K1260" s="75"/>
      <c r="M1260" s="63"/>
    </row>
    <row r="1261">
      <c r="A1261" s="20"/>
      <c r="B1261" s="20"/>
      <c r="F1261" s="26"/>
      <c r="G1261" s="26"/>
      <c r="H1261" s="156"/>
      <c r="I1261" s="75"/>
      <c r="J1261" s="75"/>
      <c r="K1261" s="75"/>
      <c r="M1261" s="63"/>
    </row>
    <row r="1262">
      <c r="A1262" s="20"/>
      <c r="B1262" s="20"/>
      <c r="F1262" s="26"/>
      <c r="G1262" s="26"/>
      <c r="H1262" s="156"/>
      <c r="I1262" s="75"/>
      <c r="J1262" s="75"/>
      <c r="K1262" s="75"/>
      <c r="M1262" s="63"/>
    </row>
    <row r="1263">
      <c r="A1263" s="20"/>
      <c r="B1263" s="20"/>
      <c r="F1263" s="26"/>
      <c r="G1263" s="26"/>
      <c r="H1263" s="156"/>
      <c r="I1263" s="75"/>
      <c r="J1263" s="75"/>
      <c r="K1263" s="75"/>
      <c r="M1263" s="63"/>
    </row>
    <row r="1264">
      <c r="A1264" s="20"/>
      <c r="B1264" s="20"/>
      <c r="F1264" s="26"/>
      <c r="G1264" s="26"/>
      <c r="H1264" s="156"/>
      <c r="I1264" s="75"/>
      <c r="J1264" s="75"/>
      <c r="K1264" s="75"/>
      <c r="M1264" s="63"/>
    </row>
    <row r="1265">
      <c r="A1265" s="20"/>
      <c r="B1265" s="20"/>
      <c r="F1265" s="26"/>
      <c r="G1265" s="26"/>
      <c r="H1265" s="156"/>
      <c r="I1265" s="75"/>
      <c r="J1265" s="75"/>
      <c r="K1265" s="75"/>
      <c r="M1265" s="63"/>
    </row>
    <row r="1266">
      <c r="A1266" s="20"/>
      <c r="B1266" s="20"/>
      <c r="F1266" s="26"/>
      <c r="G1266" s="26"/>
      <c r="H1266" s="156"/>
      <c r="I1266" s="75"/>
      <c r="J1266" s="75"/>
      <c r="K1266" s="75"/>
      <c r="M1266" s="63"/>
    </row>
    <row r="1267">
      <c r="A1267" s="20"/>
      <c r="B1267" s="20"/>
      <c r="F1267" s="26"/>
      <c r="G1267" s="26"/>
      <c r="H1267" s="156"/>
      <c r="I1267" s="75"/>
      <c r="J1267" s="75"/>
      <c r="K1267" s="75"/>
      <c r="M1267" s="63"/>
    </row>
    <row r="1268">
      <c r="A1268" s="20"/>
      <c r="B1268" s="20"/>
      <c r="F1268" s="26"/>
      <c r="G1268" s="26"/>
      <c r="H1268" s="156"/>
      <c r="I1268" s="75"/>
      <c r="J1268" s="75"/>
      <c r="K1268" s="75"/>
      <c r="M1268" s="63"/>
    </row>
    <row r="1269">
      <c r="A1269" s="20"/>
      <c r="B1269" s="20"/>
      <c r="F1269" s="26"/>
      <c r="G1269" s="26"/>
      <c r="H1269" s="156"/>
      <c r="I1269" s="75"/>
      <c r="J1269" s="75"/>
      <c r="K1269" s="75"/>
      <c r="M1269" s="63"/>
    </row>
    <row r="1270">
      <c r="A1270" s="20"/>
      <c r="B1270" s="20"/>
      <c r="F1270" s="26"/>
      <c r="G1270" s="26"/>
      <c r="H1270" s="156"/>
      <c r="I1270" s="75"/>
      <c r="J1270" s="75"/>
      <c r="K1270" s="75"/>
      <c r="M1270" s="63"/>
    </row>
    <row r="1271">
      <c r="A1271" s="20"/>
      <c r="B1271" s="20"/>
      <c r="F1271" s="26"/>
      <c r="G1271" s="26"/>
      <c r="H1271" s="156"/>
      <c r="I1271" s="75"/>
      <c r="J1271" s="75"/>
      <c r="K1271" s="75"/>
      <c r="M1271" s="63"/>
    </row>
    <row r="1272">
      <c r="A1272" s="20"/>
      <c r="B1272" s="20"/>
      <c r="F1272" s="26"/>
      <c r="G1272" s="26"/>
      <c r="H1272" s="156"/>
      <c r="I1272" s="75"/>
      <c r="J1272" s="75"/>
      <c r="K1272" s="75"/>
      <c r="M1272" s="63"/>
    </row>
    <row r="1273">
      <c r="A1273" s="20"/>
      <c r="B1273" s="20"/>
      <c r="F1273" s="26"/>
      <c r="G1273" s="26"/>
      <c r="H1273" s="156"/>
      <c r="I1273" s="75"/>
      <c r="J1273" s="75"/>
      <c r="K1273" s="75"/>
      <c r="M1273" s="63"/>
    </row>
    <row r="1274">
      <c r="A1274" s="20"/>
      <c r="B1274" s="20"/>
      <c r="F1274" s="26"/>
      <c r="G1274" s="26"/>
      <c r="H1274" s="156"/>
      <c r="I1274" s="75"/>
      <c r="J1274" s="75"/>
      <c r="K1274" s="75"/>
      <c r="M1274" s="63"/>
    </row>
    <row r="1275">
      <c r="A1275" s="20"/>
      <c r="B1275" s="20"/>
      <c r="F1275" s="26"/>
      <c r="G1275" s="26"/>
      <c r="H1275" s="156"/>
      <c r="I1275" s="75"/>
      <c r="J1275" s="75"/>
      <c r="K1275" s="75"/>
      <c r="M1275" s="63"/>
    </row>
    <row r="1276">
      <c r="A1276" s="20"/>
      <c r="B1276" s="20"/>
      <c r="F1276" s="26"/>
      <c r="G1276" s="26"/>
      <c r="H1276" s="156"/>
      <c r="I1276" s="75"/>
      <c r="J1276" s="75"/>
      <c r="K1276" s="75"/>
      <c r="M1276" s="63"/>
    </row>
    <row r="1277">
      <c r="A1277" s="20"/>
      <c r="B1277" s="20"/>
      <c r="F1277" s="26"/>
      <c r="G1277" s="26"/>
      <c r="H1277" s="156"/>
      <c r="I1277" s="75"/>
      <c r="J1277" s="75"/>
      <c r="K1277" s="75"/>
      <c r="M1277" s="63"/>
    </row>
    <row r="1278">
      <c r="A1278" s="20"/>
      <c r="B1278" s="20"/>
      <c r="F1278" s="26"/>
      <c r="G1278" s="26"/>
      <c r="H1278" s="156"/>
      <c r="I1278" s="75"/>
      <c r="J1278" s="75"/>
      <c r="K1278" s="75"/>
      <c r="M1278" s="63"/>
    </row>
    <row r="1279">
      <c r="A1279" s="20"/>
      <c r="B1279" s="20"/>
      <c r="F1279" s="26"/>
      <c r="G1279" s="26"/>
      <c r="H1279" s="156"/>
      <c r="I1279" s="75"/>
      <c r="J1279" s="75"/>
      <c r="K1279" s="75"/>
      <c r="M1279" s="63"/>
    </row>
    <row r="1280">
      <c r="A1280" s="20"/>
      <c r="B1280" s="20"/>
      <c r="F1280" s="26"/>
      <c r="G1280" s="26"/>
      <c r="H1280" s="156"/>
      <c r="I1280" s="75"/>
      <c r="J1280" s="75"/>
      <c r="K1280" s="75"/>
      <c r="M1280" s="63"/>
    </row>
    <row r="1281">
      <c r="A1281" s="20"/>
      <c r="B1281" s="20"/>
      <c r="F1281" s="26"/>
      <c r="G1281" s="26"/>
      <c r="H1281" s="156"/>
      <c r="I1281" s="75"/>
      <c r="J1281" s="75"/>
      <c r="K1281" s="75"/>
      <c r="M1281" s="63"/>
    </row>
    <row r="1282">
      <c r="A1282" s="20"/>
      <c r="B1282" s="20"/>
      <c r="F1282" s="26"/>
      <c r="G1282" s="26"/>
      <c r="H1282" s="156"/>
      <c r="I1282" s="75"/>
      <c r="J1282" s="75"/>
      <c r="K1282" s="75"/>
      <c r="M1282" s="63"/>
    </row>
    <row r="1283">
      <c r="A1283" s="20"/>
      <c r="B1283" s="20"/>
      <c r="F1283" s="26"/>
      <c r="G1283" s="26"/>
      <c r="H1283" s="156"/>
      <c r="I1283" s="75"/>
      <c r="J1283" s="75"/>
      <c r="K1283" s="75"/>
      <c r="M1283" s="63"/>
    </row>
    <row r="1284">
      <c r="A1284" s="20"/>
      <c r="B1284" s="20"/>
      <c r="F1284" s="26"/>
      <c r="G1284" s="26"/>
      <c r="H1284" s="156"/>
      <c r="I1284" s="75"/>
      <c r="J1284" s="75"/>
      <c r="K1284" s="75"/>
      <c r="M1284" s="63"/>
    </row>
    <row r="1285">
      <c r="A1285" s="20"/>
      <c r="B1285" s="20"/>
      <c r="F1285" s="26"/>
      <c r="G1285" s="26"/>
      <c r="H1285" s="156"/>
      <c r="I1285" s="75"/>
      <c r="J1285" s="75"/>
      <c r="K1285" s="75"/>
      <c r="M1285" s="63"/>
    </row>
    <row r="1286">
      <c r="A1286" s="20"/>
      <c r="B1286" s="20"/>
      <c r="F1286" s="26"/>
      <c r="G1286" s="26"/>
      <c r="H1286" s="156"/>
      <c r="I1286" s="75"/>
      <c r="J1286" s="75"/>
      <c r="K1286" s="75"/>
      <c r="M1286" s="63"/>
    </row>
    <row r="1287">
      <c r="A1287" s="20"/>
      <c r="B1287" s="20"/>
      <c r="F1287" s="26"/>
      <c r="G1287" s="26"/>
      <c r="H1287" s="156"/>
      <c r="I1287" s="75"/>
      <c r="J1287" s="75"/>
      <c r="K1287" s="75"/>
      <c r="M1287" s="63"/>
    </row>
    <row r="1288">
      <c r="A1288" s="20"/>
      <c r="B1288" s="20"/>
      <c r="F1288" s="26"/>
      <c r="G1288" s="26"/>
      <c r="H1288" s="156"/>
      <c r="I1288" s="75"/>
      <c r="J1288" s="75"/>
      <c r="K1288" s="75"/>
      <c r="M1288" s="63"/>
    </row>
    <row r="1289">
      <c r="A1289" s="20"/>
      <c r="B1289" s="20"/>
      <c r="F1289" s="26"/>
      <c r="G1289" s="26"/>
      <c r="H1289" s="156"/>
      <c r="I1289" s="75"/>
      <c r="J1289" s="75"/>
      <c r="K1289" s="75"/>
      <c r="M1289" s="63"/>
    </row>
    <row r="1290">
      <c r="A1290" s="20"/>
      <c r="B1290" s="20"/>
      <c r="F1290" s="26"/>
      <c r="G1290" s="26"/>
      <c r="H1290" s="156"/>
      <c r="I1290" s="75"/>
      <c r="J1290" s="75"/>
      <c r="K1290" s="75"/>
      <c r="M1290" s="63"/>
    </row>
    <row r="1291">
      <c r="A1291" s="20"/>
      <c r="B1291" s="20"/>
      <c r="F1291" s="26"/>
      <c r="G1291" s="26"/>
      <c r="H1291" s="156"/>
      <c r="I1291" s="75"/>
      <c r="J1291" s="75"/>
      <c r="K1291" s="75"/>
      <c r="M1291" s="63"/>
    </row>
    <row r="1292">
      <c r="A1292" s="20"/>
      <c r="B1292" s="20"/>
      <c r="F1292" s="26"/>
      <c r="G1292" s="26"/>
      <c r="H1292" s="156"/>
      <c r="I1292" s="75"/>
      <c r="J1292" s="75"/>
      <c r="K1292" s="75"/>
      <c r="M1292" s="63"/>
    </row>
    <row r="1293">
      <c r="A1293" s="20"/>
      <c r="B1293" s="20"/>
      <c r="F1293" s="26"/>
      <c r="G1293" s="26"/>
      <c r="H1293" s="156"/>
      <c r="I1293" s="75"/>
      <c r="J1293" s="75"/>
      <c r="K1293" s="75"/>
      <c r="M1293" s="63"/>
    </row>
    <row r="1294">
      <c r="A1294" s="20"/>
      <c r="B1294" s="20"/>
      <c r="F1294" s="26"/>
      <c r="G1294" s="26"/>
      <c r="H1294" s="156"/>
      <c r="I1294" s="75"/>
      <c r="J1294" s="75"/>
      <c r="K1294" s="75"/>
      <c r="M1294" s="63"/>
    </row>
    <row r="1295">
      <c r="A1295" s="20"/>
      <c r="B1295" s="20"/>
      <c r="F1295" s="26"/>
      <c r="G1295" s="26"/>
      <c r="H1295" s="156"/>
      <c r="I1295" s="75"/>
      <c r="J1295" s="75"/>
      <c r="K1295" s="75"/>
      <c r="M1295" s="63"/>
    </row>
    <row r="1296">
      <c r="A1296" s="20"/>
      <c r="B1296" s="20"/>
      <c r="F1296" s="26"/>
      <c r="G1296" s="26"/>
      <c r="H1296" s="156"/>
      <c r="I1296" s="75"/>
      <c r="J1296" s="75"/>
      <c r="K1296" s="75"/>
      <c r="M1296" s="63"/>
    </row>
    <row r="1297">
      <c r="A1297" s="20"/>
      <c r="B1297" s="20"/>
      <c r="F1297" s="26"/>
      <c r="G1297" s="26"/>
      <c r="H1297" s="156"/>
      <c r="I1297" s="75"/>
      <c r="J1297" s="75"/>
      <c r="K1297" s="75"/>
      <c r="M1297" s="63"/>
    </row>
    <row r="1298">
      <c r="A1298" s="20"/>
      <c r="B1298" s="20"/>
      <c r="F1298" s="26"/>
      <c r="G1298" s="26"/>
      <c r="H1298" s="156"/>
      <c r="I1298" s="75"/>
      <c r="J1298" s="75"/>
      <c r="K1298" s="75"/>
      <c r="M1298" s="63"/>
    </row>
    <row r="1299">
      <c r="A1299" s="20"/>
      <c r="B1299" s="20"/>
      <c r="F1299" s="26"/>
      <c r="G1299" s="26"/>
      <c r="H1299" s="156"/>
      <c r="I1299" s="75"/>
      <c r="J1299" s="75"/>
      <c r="K1299" s="75"/>
      <c r="M1299" s="63"/>
    </row>
    <row r="1300">
      <c r="A1300" s="20"/>
      <c r="B1300" s="20"/>
      <c r="F1300" s="26"/>
      <c r="G1300" s="26"/>
      <c r="H1300" s="156"/>
      <c r="I1300" s="75"/>
      <c r="J1300" s="75"/>
      <c r="K1300" s="75"/>
      <c r="M1300" s="63"/>
    </row>
    <row r="1301">
      <c r="A1301" s="20"/>
      <c r="B1301" s="20"/>
      <c r="F1301" s="26"/>
      <c r="G1301" s="26"/>
      <c r="H1301" s="156"/>
      <c r="I1301" s="75"/>
      <c r="J1301" s="75"/>
      <c r="K1301" s="75"/>
      <c r="M1301" s="63"/>
    </row>
    <row r="1302">
      <c r="A1302" s="20"/>
      <c r="B1302" s="20"/>
      <c r="F1302" s="26"/>
      <c r="G1302" s="26"/>
      <c r="H1302" s="156"/>
      <c r="I1302" s="75"/>
      <c r="J1302" s="75"/>
      <c r="K1302" s="75"/>
      <c r="M1302" s="63"/>
    </row>
    <row r="1303">
      <c r="A1303" s="20"/>
      <c r="B1303" s="20"/>
      <c r="F1303" s="26"/>
      <c r="G1303" s="26"/>
      <c r="H1303" s="156"/>
      <c r="I1303" s="75"/>
      <c r="J1303" s="75"/>
      <c r="K1303" s="75"/>
      <c r="M1303" s="63"/>
    </row>
    <row r="1304">
      <c r="A1304" s="20"/>
      <c r="B1304" s="20"/>
      <c r="F1304" s="26"/>
      <c r="G1304" s="26"/>
      <c r="H1304" s="156"/>
      <c r="I1304" s="75"/>
      <c r="J1304" s="75"/>
      <c r="K1304" s="75"/>
      <c r="M1304" s="63"/>
    </row>
    <row r="1305">
      <c r="A1305" s="20"/>
      <c r="B1305" s="20"/>
      <c r="F1305" s="26"/>
      <c r="G1305" s="26"/>
      <c r="H1305" s="156"/>
      <c r="I1305" s="75"/>
      <c r="J1305" s="75"/>
      <c r="K1305" s="75"/>
      <c r="M1305" s="63"/>
    </row>
    <row r="1306">
      <c r="A1306" s="20"/>
      <c r="B1306" s="20"/>
      <c r="F1306" s="26"/>
      <c r="G1306" s="26"/>
      <c r="H1306" s="156"/>
      <c r="I1306" s="75"/>
      <c r="J1306" s="75"/>
      <c r="K1306" s="75"/>
      <c r="M1306" s="63"/>
    </row>
    <row r="1307">
      <c r="A1307" s="20"/>
      <c r="B1307" s="20"/>
      <c r="F1307" s="26"/>
      <c r="G1307" s="26"/>
      <c r="H1307" s="156"/>
      <c r="I1307" s="75"/>
      <c r="J1307" s="75"/>
      <c r="K1307" s="75"/>
      <c r="M1307" s="63"/>
    </row>
    <row r="1308">
      <c r="A1308" s="20"/>
      <c r="B1308" s="20"/>
      <c r="F1308" s="26"/>
      <c r="G1308" s="26"/>
      <c r="H1308" s="156"/>
      <c r="I1308" s="75"/>
      <c r="J1308" s="75"/>
      <c r="K1308" s="75"/>
      <c r="M1308" s="63"/>
    </row>
    <row r="1309">
      <c r="A1309" s="20"/>
      <c r="B1309" s="20"/>
      <c r="F1309" s="26"/>
      <c r="G1309" s="26"/>
      <c r="H1309" s="156"/>
      <c r="I1309" s="75"/>
      <c r="J1309" s="75"/>
      <c r="K1309" s="75"/>
      <c r="M1309" s="63"/>
    </row>
    <row r="1310">
      <c r="A1310" s="20"/>
      <c r="B1310" s="20"/>
      <c r="F1310" s="26"/>
      <c r="G1310" s="26"/>
      <c r="H1310" s="156"/>
      <c r="I1310" s="75"/>
      <c r="J1310" s="75"/>
      <c r="K1310" s="75"/>
      <c r="M1310" s="63"/>
    </row>
    <row r="1311">
      <c r="A1311" s="20"/>
      <c r="B1311" s="20"/>
      <c r="F1311" s="26"/>
      <c r="G1311" s="26"/>
      <c r="H1311" s="156"/>
      <c r="I1311" s="75"/>
      <c r="J1311" s="75"/>
      <c r="K1311" s="75"/>
      <c r="M1311" s="63"/>
    </row>
    <row r="1312">
      <c r="A1312" s="20"/>
      <c r="B1312" s="20"/>
      <c r="F1312" s="26"/>
      <c r="G1312" s="26"/>
      <c r="H1312" s="156"/>
      <c r="I1312" s="75"/>
      <c r="J1312" s="75"/>
      <c r="K1312" s="75"/>
      <c r="M1312" s="63"/>
    </row>
    <row r="1313">
      <c r="A1313" s="20"/>
      <c r="B1313" s="20"/>
      <c r="F1313" s="26"/>
      <c r="G1313" s="26"/>
      <c r="H1313" s="156"/>
      <c r="I1313" s="75"/>
      <c r="J1313" s="75"/>
      <c r="K1313" s="75"/>
      <c r="M1313" s="63"/>
    </row>
    <row r="1314">
      <c r="A1314" s="20"/>
      <c r="B1314" s="20"/>
      <c r="F1314" s="26"/>
      <c r="G1314" s="26"/>
      <c r="H1314" s="156"/>
      <c r="I1314" s="75"/>
      <c r="J1314" s="75"/>
      <c r="K1314" s="75"/>
      <c r="M1314" s="63"/>
    </row>
    <row r="1315">
      <c r="A1315" s="20"/>
      <c r="B1315" s="20"/>
      <c r="F1315" s="26"/>
      <c r="G1315" s="26"/>
      <c r="H1315" s="156"/>
      <c r="I1315" s="75"/>
      <c r="J1315" s="75"/>
      <c r="K1315" s="75"/>
      <c r="M1315" s="63"/>
    </row>
    <row r="1316">
      <c r="A1316" s="20"/>
      <c r="B1316" s="20"/>
      <c r="F1316" s="26"/>
      <c r="G1316" s="26"/>
      <c r="H1316" s="156"/>
      <c r="I1316" s="75"/>
      <c r="J1316" s="75"/>
      <c r="K1316" s="75"/>
      <c r="M1316" s="63"/>
    </row>
    <row r="1317">
      <c r="A1317" s="20"/>
      <c r="B1317" s="20"/>
      <c r="F1317" s="26"/>
      <c r="G1317" s="26"/>
      <c r="H1317" s="156"/>
      <c r="I1317" s="75"/>
      <c r="J1317" s="75"/>
      <c r="K1317" s="75"/>
      <c r="M1317" s="63"/>
    </row>
    <row r="1318">
      <c r="A1318" s="20"/>
      <c r="B1318" s="20"/>
      <c r="F1318" s="26"/>
      <c r="G1318" s="26"/>
      <c r="H1318" s="156"/>
      <c r="I1318" s="75"/>
      <c r="J1318" s="75"/>
      <c r="K1318" s="75"/>
      <c r="M1318" s="63"/>
    </row>
    <row r="1319">
      <c r="A1319" s="20"/>
      <c r="B1319" s="20"/>
      <c r="F1319" s="26"/>
      <c r="G1319" s="26"/>
      <c r="H1319" s="156"/>
      <c r="I1319" s="75"/>
      <c r="J1319" s="75"/>
      <c r="K1319" s="75"/>
      <c r="M1319" s="63"/>
    </row>
    <row r="1320">
      <c r="A1320" s="20"/>
      <c r="B1320" s="20"/>
      <c r="F1320" s="26"/>
      <c r="G1320" s="26"/>
      <c r="H1320" s="156"/>
      <c r="I1320" s="75"/>
      <c r="J1320" s="75"/>
      <c r="K1320" s="75"/>
      <c r="M1320" s="63"/>
    </row>
    <row r="1321">
      <c r="A1321" s="20"/>
      <c r="B1321" s="20"/>
      <c r="F1321" s="26"/>
      <c r="G1321" s="26"/>
      <c r="H1321" s="156"/>
      <c r="I1321" s="75"/>
      <c r="J1321" s="75"/>
      <c r="K1321" s="75"/>
      <c r="M1321" s="63"/>
    </row>
    <row r="1322">
      <c r="A1322" s="20"/>
      <c r="B1322" s="20"/>
      <c r="F1322" s="26"/>
      <c r="G1322" s="26"/>
      <c r="H1322" s="156"/>
      <c r="I1322" s="75"/>
      <c r="J1322" s="75"/>
      <c r="K1322" s="75"/>
      <c r="M1322" s="63"/>
    </row>
    <row r="1323">
      <c r="A1323" s="20"/>
      <c r="B1323" s="20"/>
      <c r="F1323" s="26"/>
      <c r="G1323" s="26"/>
      <c r="H1323" s="156"/>
      <c r="I1323" s="75"/>
      <c r="J1323" s="75"/>
      <c r="K1323" s="75"/>
      <c r="M1323" s="63"/>
    </row>
    <row r="1324">
      <c r="A1324" s="20"/>
      <c r="B1324" s="20"/>
      <c r="F1324" s="26"/>
      <c r="G1324" s="26"/>
      <c r="H1324" s="156"/>
      <c r="I1324" s="75"/>
      <c r="J1324" s="75"/>
      <c r="K1324" s="75"/>
      <c r="M1324" s="63"/>
    </row>
    <row r="1325">
      <c r="A1325" s="20"/>
      <c r="B1325" s="20"/>
      <c r="F1325" s="26"/>
      <c r="G1325" s="26"/>
      <c r="H1325" s="156"/>
      <c r="I1325" s="75"/>
      <c r="J1325" s="75"/>
      <c r="K1325" s="75"/>
      <c r="M1325" s="63"/>
    </row>
    <row r="1326">
      <c r="A1326" s="20"/>
      <c r="B1326" s="20"/>
      <c r="F1326" s="26"/>
      <c r="G1326" s="26"/>
      <c r="H1326" s="156"/>
      <c r="I1326" s="75"/>
      <c r="J1326" s="75"/>
      <c r="K1326" s="75"/>
      <c r="M1326" s="63"/>
    </row>
    <row r="1327">
      <c r="A1327" s="20"/>
      <c r="B1327" s="20"/>
      <c r="F1327" s="26"/>
      <c r="G1327" s="26"/>
      <c r="H1327" s="156"/>
      <c r="I1327" s="75"/>
      <c r="J1327" s="75"/>
      <c r="K1327" s="75"/>
      <c r="M1327" s="63"/>
    </row>
    <row r="1328">
      <c r="A1328" s="20"/>
      <c r="B1328" s="20"/>
      <c r="F1328" s="26"/>
      <c r="G1328" s="26"/>
      <c r="H1328" s="156"/>
      <c r="I1328" s="75"/>
      <c r="J1328" s="75"/>
      <c r="K1328" s="75"/>
      <c r="M1328" s="63"/>
    </row>
    <row r="1329">
      <c r="A1329" s="20"/>
      <c r="B1329" s="20"/>
      <c r="F1329" s="26"/>
      <c r="G1329" s="26"/>
      <c r="H1329" s="156"/>
      <c r="I1329" s="75"/>
      <c r="J1329" s="75"/>
      <c r="K1329" s="75"/>
      <c r="M1329" s="63"/>
    </row>
    <row r="1330">
      <c r="A1330" s="20"/>
      <c r="B1330" s="20"/>
      <c r="F1330" s="26"/>
      <c r="G1330" s="26"/>
      <c r="H1330" s="156"/>
      <c r="I1330" s="75"/>
      <c r="J1330" s="75"/>
      <c r="K1330" s="75"/>
      <c r="M1330" s="63"/>
    </row>
    <row r="1331">
      <c r="A1331" s="20"/>
      <c r="B1331" s="20"/>
      <c r="F1331" s="26"/>
      <c r="G1331" s="26"/>
      <c r="H1331" s="156"/>
      <c r="I1331" s="75"/>
      <c r="J1331" s="75"/>
      <c r="K1331" s="75"/>
      <c r="M1331" s="63"/>
    </row>
    <row r="1332">
      <c r="A1332" s="20"/>
      <c r="B1332" s="20"/>
      <c r="F1332" s="26"/>
      <c r="G1332" s="26"/>
      <c r="H1332" s="156"/>
      <c r="I1332" s="75"/>
      <c r="J1332" s="75"/>
      <c r="K1332" s="75"/>
      <c r="M1332" s="63"/>
    </row>
    <row r="1333">
      <c r="A1333" s="20"/>
      <c r="B1333" s="20"/>
      <c r="F1333" s="26"/>
      <c r="G1333" s="26"/>
      <c r="H1333" s="156"/>
      <c r="I1333" s="75"/>
      <c r="J1333" s="75"/>
      <c r="K1333" s="75"/>
      <c r="M1333" s="63"/>
    </row>
    <row r="1334">
      <c r="A1334" s="20"/>
      <c r="B1334" s="20"/>
      <c r="F1334" s="26"/>
      <c r="G1334" s="26"/>
      <c r="H1334" s="156"/>
      <c r="I1334" s="75"/>
      <c r="J1334" s="75"/>
      <c r="K1334" s="75"/>
      <c r="M1334" s="63"/>
    </row>
    <row r="1335">
      <c r="A1335" s="20"/>
      <c r="B1335" s="20"/>
      <c r="F1335" s="26"/>
      <c r="G1335" s="26"/>
      <c r="H1335" s="156"/>
      <c r="I1335" s="75"/>
      <c r="J1335" s="75"/>
      <c r="K1335" s="75"/>
      <c r="M1335" s="63"/>
    </row>
    <row r="1336">
      <c r="A1336" s="20"/>
      <c r="B1336" s="20"/>
      <c r="F1336" s="26"/>
      <c r="G1336" s="26"/>
      <c r="H1336" s="156"/>
      <c r="I1336" s="75"/>
      <c r="J1336" s="75"/>
      <c r="K1336" s="75"/>
      <c r="M1336" s="63"/>
    </row>
    <row r="1337">
      <c r="A1337" s="20"/>
      <c r="B1337" s="20"/>
      <c r="F1337" s="26"/>
      <c r="G1337" s="26"/>
      <c r="H1337" s="156"/>
      <c r="I1337" s="75"/>
      <c r="J1337" s="75"/>
      <c r="K1337" s="75"/>
      <c r="M1337" s="63"/>
    </row>
    <row r="1338">
      <c r="A1338" s="20"/>
      <c r="B1338" s="20"/>
      <c r="F1338" s="26"/>
      <c r="G1338" s="26"/>
      <c r="H1338" s="156"/>
      <c r="I1338" s="75"/>
      <c r="J1338" s="75"/>
      <c r="K1338" s="75"/>
      <c r="M1338" s="63"/>
    </row>
    <row r="1339">
      <c r="A1339" s="20"/>
      <c r="B1339" s="20"/>
      <c r="F1339" s="26"/>
      <c r="G1339" s="26"/>
      <c r="H1339" s="156"/>
      <c r="I1339" s="75"/>
      <c r="J1339" s="75"/>
      <c r="K1339" s="75"/>
      <c r="M1339" s="63"/>
    </row>
    <row r="1340">
      <c r="A1340" s="20"/>
      <c r="B1340" s="20"/>
      <c r="F1340" s="26"/>
      <c r="G1340" s="26"/>
      <c r="H1340" s="156"/>
      <c r="I1340" s="75"/>
      <c r="J1340" s="75"/>
      <c r="K1340" s="75"/>
      <c r="M1340" s="63"/>
    </row>
    <row r="1341">
      <c r="A1341" s="20"/>
      <c r="B1341" s="20"/>
      <c r="F1341" s="26"/>
      <c r="G1341" s="26"/>
      <c r="H1341" s="156"/>
      <c r="I1341" s="75"/>
      <c r="J1341" s="75"/>
      <c r="K1341" s="75"/>
      <c r="M1341" s="63"/>
    </row>
    <row r="1342">
      <c r="A1342" s="20"/>
      <c r="B1342" s="20"/>
      <c r="F1342" s="26"/>
      <c r="G1342" s="26"/>
      <c r="H1342" s="156"/>
      <c r="I1342" s="75"/>
      <c r="J1342" s="75"/>
      <c r="K1342" s="75"/>
      <c r="M1342" s="63"/>
    </row>
    <row r="1343">
      <c r="A1343" s="20"/>
      <c r="B1343" s="20"/>
      <c r="F1343" s="26"/>
      <c r="G1343" s="26"/>
      <c r="H1343" s="156"/>
      <c r="I1343" s="75"/>
      <c r="J1343" s="75"/>
      <c r="K1343" s="75"/>
      <c r="M1343" s="63"/>
    </row>
    <row r="1344">
      <c r="A1344" s="20"/>
      <c r="B1344" s="20"/>
      <c r="F1344" s="26"/>
      <c r="G1344" s="26"/>
      <c r="H1344" s="156"/>
      <c r="I1344" s="75"/>
      <c r="J1344" s="75"/>
      <c r="K1344" s="75"/>
      <c r="M1344" s="63"/>
    </row>
    <row r="1345">
      <c r="A1345" s="20"/>
      <c r="B1345" s="20"/>
      <c r="F1345" s="26"/>
      <c r="G1345" s="26"/>
      <c r="H1345" s="156"/>
      <c r="I1345" s="75"/>
      <c r="J1345" s="75"/>
      <c r="K1345" s="75"/>
      <c r="M1345" s="63"/>
    </row>
    <row r="1346">
      <c r="A1346" s="20"/>
      <c r="B1346" s="20"/>
      <c r="F1346" s="26"/>
      <c r="G1346" s="26"/>
      <c r="H1346" s="156"/>
      <c r="I1346" s="75"/>
      <c r="J1346" s="75"/>
      <c r="K1346" s="75"/>
      <c r="M1346" s="63"/>
    </row>
    <row r="1347">
      <c r="A1347" s="20"/>
      <c r="B1347" s="20"/>
      <c r="F1347" s="26"/>
      <c r="G1347" s="26"/>
      <c r="H1347" s="156"/>
      <c r="I1347" s="75"/>
      <c r="J1347" s="75"/>
      <c r="K1347" s="75"/>
      <c r="M1347" s="63"/>
    </row>
    <row r="1348">
      <c r="A1348" s="20"/>
      <c r="B1348" s="20"/>
      <c r="F1348" s="26"/>
      <c r="G1348" s="26"/>
      <c r="H1348" s="156"/>
      <c r="I1348" s="75"/>
      <c r="J1348" s="75"/>
      <c r="K1348" s="75"/>
      <c r="M1348" s="63"/>
    </row>
    <row r="1349">
      <c r="A1349" s="20"/>
      <c r="B1349" s="20"/>
      <c r="F1349" s="26"/>
      <c r="G1349" s="26"/>
      <c r="H1349" s="156"/>
      <c r="I1349" s="75"/>
      <c r="J1349" s="75"/>
      <c r="K1349" s="75"/>
      <c r="M1349" s="63"/>
    </row>
    <row r="1350">
      <c r="A1350" s="20"/>
      <c r="B1350" s="20"/>
      <c r="F1350" s="26"/>
      <c r="G1350" s="26"/>
      <c r="H1350" s="156"/>
      <c r="I1350" s="75"/>
      <c r="J1350" s="75"/>
      <c r="K1350" s="75"/>
      <c r="M1350" s="63"/>
    </row>
    <row r="1351">
      <c r="A1351" s="20"/>
      <c r="B1351" s="20"/>
      <c r="F1351" s="26"/>
      <c r="G1351" s="26"/>
      <c r="H1351" s="156"/>
      <c r="I1351" s="75"/>
      <c r="J1351" s="75"/>
      <c r="K1351" s="75"/>
      <c r="M1351" s="63"/>
    </row>
    <row r="1352">
      <c r="A1352" s="20"/>
      <c r="B1352" s="20"/>
      <c r="F1352" s="26"/>
      <c r="G1352" s="26"/>
      <c r="H1352" s="156"/>
      <c r="I1352" s="75"/>
      <c r="J1352" s="75"/>
      <c r="K1352" s="75"/>
      <c r="M1352" s="63"/>
    </row>
    <row r="1353">
      <c r="A1353" s="20"/>
      <c r="B1353" s="20"/>
      <c r="F1353" s="26"/>
      <c r="G1353" s="26"/>
      <c r="H1353" s="156"/>
      <c r="I1353" s="75"/>
      <c r="J1353" s="75"/>
      <c r="K1353" s="75"/>
      <c r="M1353" s="63"/>
    </row>
    <row r="1354">
      <c r="A1354" s="20"/>
      <c r="B1354" s="20"/>
      <c r="F1354" s="26"/>
      <c r="G1354" s="26"/>
      <c r="H1354" s="156"/>
      <c r="I1354" s="75"/>
      <c r="J1354" s="75"/>
      <c r="K1354" s="75"/>
      <c r="M1354" s="63"/>
    </row>
    <row r="1355">
      <c r="A1355" s="20"/>
      <c r="B1355" s="20"/>
      <c r="F1355" s="26"/>
      <c r="G1355" s="26"/>
      <c r="H1355" s="156"/>
      <c r="I1355" s="75"/>
      <c r="J1355" s="75"/>
      <c r="K1355" s="75"/>
      <c r="M1355" s="63"/>
    </row>
    <row r="1356">
      <c r="A1356" s="20"/>
      <c r="B1356" s="20"/>
      <c r="F1356" s="26"/>
      <c r="G1356" s="26"/>
      <c r="H1356" s="156"/>
      <c r="I1356" s="75"/>
      <c r="J1356" s="75"/>
      <c r="K1356" s="75"/>
      <c r="M1356" s="63"/>
    </row>
    <row r="1357">
      <c r="A1357" s="20"/>
      <c r="B1357" s="20"/>
      <c r="F1357" s="26"/>
      <c r="G1357" s="26"/>
      <c r="H1357" s="156"/>
      <c r="I1357" s="75"/>
      <c r="J1357" s="75"/>
      <c r="K1357" s="75"/>
      <c r="M1357" s="63"/>
    </row>
    <row r="1358">
      <c r="A1358" s="20"/>
      <c r="B1358" s="20"/>
      <c r="F1358" s="26"/>
      <c r="G1358" s="26"/>
      <c r="H1358" s="156"/>
      <c r="I1358" s="75"/>
      <c r="J1358" s="75"/>
      <c r="K1358" s="75"/>
      <c r="M1358" s="63"/>
    </row>
    <row r="1359">
      <c r="A1359" s="20"/>
      <c r="B1359" s="20"/>
      <c r="F1359" s="26"/>
      <c r="G1359" s="26"/>
      <c r="H1359" s="156"/>
      <c r="I1359" s="75"/>
      <c r="J1359" s="75"/>
      <c r="K1359" s="75"/>
      <c r="M1359" s="63"/>
    </row>
    <row r="1360">
      <c r="A1360" s="20"/>
      <c r="B1360" s="20"/>
      <c r="F1360" s="26"/>
      <c r="G1360" s="26"/>
      <c r="H1360" s="156"/>
      <c r="I1360" s="75"/>
      <c r="J1360" s="75"/>
      <c r="K1360" s="75"/>
      <c r="M1360" s="63"/>
    </row>
    <row r="1361">
      <c r="A1361" s="20"/>
      <c r="B1361" s="20"/>
      <c r="F1361" s="26"/>
      <c r="G1361" s="26"/>
      <c r="H1361" s="156"/>
      <c r="I1361" s="75"/>
      <c r="J1361" s="75"/>
      <c r="K1361" s="75"/>
      <c r="M1361" s="63"/>
    </row>
    <row r="1362">
      <c r="A1362" s="20"/>
      <c r="B1362" s="20"/>
      <c r="F1362" s="26"/>
      <c r="G1362" s="26"/>
      <c r="H1362" s="156"/>
      <c r="I1362" s="75"/>
      <c r="J1362" s="75"/>
      <c r="K1362" s="75"/>
      <c r="M1362" s="63"/>
    </row>
    <row r="1363">
      <c r="A1363" s="20"/>
      <c r="B1363" s="20"/>
      <c r="F1363" s="26"/>
      <c r="G1363" s="26"/>
      <c r="H1363" s="156"/>
      <c r="I1363" s="75"/>
      <c r="J1363" s="75"/>
      <c r="K1363" s="75"/>
      <c r="M1363" s="63"/>
    </row>
    <row r="1364">
      <c r="A1364" s="20"/>
      <c r="B1364" s="20"/>
      <c r="F1364" s="26"/>
      <c r="G1364" s="26"/>
      <c r="H1364" s="156"/>
      <c r="I1364" s="75"/>
      <c r="J1364" s="75"/>
      <c r="K1364" s="75"/>
      <c r="M1364" s="63"/>
    </row>
    <row r="1365">
      <c r="A1365" s="20"/>
      <c r="B1365" s="20"/>
      <c r="F1365" s="26"/>
      <c r="G1365" s="26"/>
      <c r="H1365" s="156"/>
      <c r="I1365" s="75"/>
      <c r="J1365" s="75"/>
      <c r="K1365" s="75"/>
      <c r="M1365" s="63"/>
    </row>
    <row r="1366">
      <c r="A1366" s="20"/>
      <c r="B1366" s="20"/>
      <c r="F1366" s="26"/>
      <c r="G1366" s="26"/>
      <c r="H1366" s="156"/>
      <c r="I1366" s="75"/>
      <c r="J1366" s="75"/>
      <c r="K1366" s="75"/>
      <c r="M1366" s="63"/>
    </row>
    <row r="1367">
      <c r="A1367" s="20"/>
      <c r="B1367" s="20"/>
      <c r="F1367" s="26"/>
      <c r="G1367" s="26"/>
      <c r="H1367" s="156"/>
      <c r="I1367" s="75"/>
      <c r="J1367" s="75"/>
      <c r="K1367" s="75"/>
      <c r="M1367" s="63"/>
    </row>
    <row r="1368">
      <c r="A1368" s="20"/>
      <c r="B1368" s="20"/>
      <c r="F1368" s="26"/>
      <c r="G1368" s="26"/>
      <c r="H1368" s="156"/>
      <c r="I1368" s="75"/>
      <c r="J1368" s="75"/>
      <c r="K1368" s="75"/>
      <c r="M1368" s="63"/>
    </row>
    <row r="1369">
      <c r="A1369" s="20"/>
      <c r="B1369" s="20"/>
      <c r="F1369" s="26"/>
      <c r="G1369" s="26"/>
      <c r="H1369" s="156"/>
      <c r="I1369" s="75"/>
      <c r="J1369" s="75"/>
      <c r="K1369" s="75"/>
      <c r="M1369" s="63"/>
    </row>
    <row r="1370">
      <c r="A1370" s="20"/>
      <c r="B1370" s="20"/>
      <c r="F1370" s="26"/>
      <c r="G1370" s="26"/>
      <c r="H1370" s="156"/>
      <c r="I1370" s="75"/>
      <c r="J1370" s="75"/>
      <c r="K1370" s="75"/>
      <c r="M1370" s="63"/>
    </row>
    <row r="1371">
      <c r="A1371" s="20"/>
      <c r="B1371" s="20"/>
      <c r="F1371" s="26"/>
      <c r="G1371" s="26"/>
      <c r="H1371" s="156"/>
      <c r="I1371" s="75"/>
      <c r="J1371" s="75"/>
      <c r="K1371" s="75"/>
      <c r="M1371" s="63"/>
    </row>
    <row r="1372">
      <c r="A1372" s="20"/>
      <c r="B1372" s="20"/>
      <c r="F1372" s="26"/>
      <c r="G1372" s="26"/>
      <c r="H1372" s="156"/>
      <c r="I1372" s="75"/>
      <c r="J1372" s="75"/>
      <c r="K1372" s="75"/>
      <c r="M1372" s="63"/>
    </row>
    <row r="1373">
      <c r="A1373" s="20"/>
      <c r="B1373" s="20"/>
      <c r="F1373" s="26"/>
      <c r="G1373" s="26"/>
      <c r="H1373" s="156"/>
      <c r="I1373" s="75"/>
      <c r="J1373" s="75"/>
      <c r="K1373" s="75"/>
      <c r="M1373" s="63"/>
    </row>
    <row r="1374">
      <c r="A1374" s="20"/>
      <c r="B1374" s="20"/>
      <c r="F1374" s="26"/>
      <c r="G1374" s="26"/>
      <c r="H1374" s="156"/>
      <c r="I1374" s="75"/>
      <c r="J1374" s="75"/>
      <c r="K1374" s="75"/>
      <c r="M1374" s="63"/>
    </row>
    <row r="1375">
      <c r="A1375" s="20"/>
      <c r="B1375" s="20"/>
      <c r="F1375" s="26"/>
      <c r="G1375" s="26"/>
      <c r="H1375" s="156"/>
      <c r="I1375" s="75"/>
      <c r="J1375" s="75"/>
      <c r="K1375" s="75"/>
      <c r="M1375" s="63"/>
    </row>
    <row r="1376">
      <c r="A1376" s="20"/>
      <c r="B1376" s="20"/>
      <c r="F1376" s="26"/>
      <c r="G1376" s="26"/>
      <c r="H1376" s="156"/>
      <c r="I1376" s="75"/>
      <c r="J1376" s="75"/>
      <c r="K1376" s="75"/>
      <c r="M1376" s="63"/>
    </row>
    <row r="1377">
      <c r="A1377" s="20"/>
      <c r="B1377" s="20"/>
      <c r="F1377" s="26"/>
      <c r="G1377" s="26"/>
      <c r="H1377" s="156"/>
      <c r="I1377" s="75"/>
      <c r="J1377" s="75"/>
      <c r="K1377" s="75"/>
      <c r="M1377" s="63"/>
    </row>
    <row r="1378">
      <c r="A1378" s="20"/>
      <c r="B1378" s="20"/>
      <c r="F1378" s="26"/>
      <c r="G1378" s="26"/>
      <c r="H1378" s="156"/>
      <c r="I1378" s="75"/>
      <c r="J1378" s="75"/>
      <c r="K1378" s="75"/>
      <c r="M1378" s="63"/>
    </row>
    <row r="1379">
      <c r="A1379" s="20"/>
      <c r="B1379" s="20"/>
      <c r="F1379" s="26"/>
      <c r="G1379" s="26"/>
      <c r="H1379" s="156"/>
      <c r="I1379" s="75"/>
      <c r="J1379" s="75"/>
      <c r="K1379" s="75"/>
      <c r="M1379" s="63"/>
    </row>
    <row r="1380">
      <c r="A1380" s="20"/>
      <c r="B1380" s="20"/>
      <c r="F1380" s="26"/>
      <c r="G1380" s="26"/>
      <c r="H1380" s="156"/>
      <c r="I1380" s="75"/>
      <c r="J1380" s="75"/>
      <c r="K1380" s="75"/>
      <c r="M1380" s="63"/>
    </row>
    <row r="1381">
      <c r="A1381" s="20"/>
      <c r="B1381" s="20"/>
      <c r="F1381" s="26"/>
      <c r="G1381" s="26"/>
      <c r="H1381" s="156"/>
      <c r="I1381" s="75"/>
      <c r="J1381" s="75"/>
      <c r="K1381" s="75"/>
      <c r="M1381" s="63"/>
    </row>
    <row r="1382">
      <c r="A1382" s="20"/>
      <c r="B1382" s="20"/>
      <c r="F1382" s="26"/>
      <c r="G1382" s="26"/>
      <c r="H1382" s="156"/>
      <c r="I1382" s="75"/>
      <c r="J1382" s="75"/>
      <c r="K1382" s="75"/>
      <c r="M1382" s="63"/>
    </row>
    <row r="1383">
      <c r="A1383" s="20"/>
      <c r="B1383" s="20"/>
      <c r="F1383" s="26"/>
      <c r="G1383" s="26"/>
      <c r="H1383" s="156"/>
      <c r="I1383" s="75"/>
      <c r="J1383" s="75"/>
      <c r="K1383" s="75"/>
      <c r="M1383" s="63"/>
    </row>
    <row r="1384">
      <c r="A1384" s="20"/>
      <c r="B1384" s="20"/>
      <c r="F1384" s="26"/>
      <c r="G1384" s="26"/>
      <c r="H1384" s="156"/>
      <c r="I1384" s="75"/>
      <c r="J1384" s="75"/>
      <c r="K1384" s="75"/>
      <c r="M1384" s="63"/>
    </row>
    <row r="1385">
      <c r="A1385" s="20"/>
      <c r="B1385" s="20"/>
      <c r="F1385" s="26"/>
      <c r="G1385" s="26"/>
      <c r="H1385" s="156"/>
      <c r="I1385" s="75"/>
      <c r="J1385" s="75"/>
      <c r="K1385" s="75"/>
      <c r="M1385" s="63"/>
    </row>
    <row r="1386">
      <c r="A1386" s="20"/>
      <c r="B1386" s="20"/>
      <c r="F1386" s="26"/>
      <c r="G1386" s="26"/>
      <c r="H1386" s="156"/>
      <c r="I1386" s="75"/>
      <c r="J1386" s="75"/>
      <c r="K1386" s="75"/>
      <c r="M1386" s="63"/>
    </row>
    <row r="1387">
      <c r="A1387" s="20"/>
      <c r="B1387" s="20"/>
      <c r="F1387" s="26"/>
      <c r="G1387" s="26"/>
      <c r="H1387" s="156"/>
      <c r="I1387" s="75"/>
      <c r="J1387" s="75"/>
      <c r="K1387" s="75"/>
      <c r="M1387" s="63"/>
    </row>
    <row r="1388">
      <c r="A1388" s="20"/>
      <c r="B1388" s="20"/>
      <c r="F1388" s="26"/>
      <c r="G1388" s="26"/>
      <c r="H1388" s="156"/>
      <c r="I1388" s="75"/>
      <c r="J1388" s="75"/>
      <c r="K1388" s="75"/>
      <c r="M1388" s="63"/>
    </row>
    <row r="1389">
      <c r="A1389" s="20"/>
      <c r="B1389" s="20"/>
      <c r="F1389" s="26"/>
      <c r="G1389" s="26"/>
      <c r="H1389" s="156"/>
      <c r="I1389" s="75"/>
      <c r="J1389" s="75"/>
      <c r="K1389" s="75"/>
      <c r="M1389" s="63"/>
    </row>
    <row r="1390">
      <c r="A1390" s="20"/>
      <c r="B1390" s="20"/>
      <c r="F1390" s="26"/>
      <c r="G1390" s="26"/>
      <c r="H1390" s="156"/>
      <c r="I1390" s="75"/>
      <c r="J1390" s="75"/>
      <c r="K1390" s="75"/>
      <c r="M1390" s="63"/>
    </row>
    <row r="1391">
      <c r="A1391" s="20"/>
      <c r="B1391" s="20"/>
      <c r="F1391" s="26"/>
      <c r="G1391" s="26"/>
      <c r="H1391" s="156"/>
      <c r="I1391" s="75"/>
      <c r="J1391" s="75"/>
      <c r="K1391" s="75"/>
      <c r="M1391" s="63"/>
    </row>
    <row r="1392">
      <c r="A1392" s="20"/>
      <c r="B1392" s="20"/>
      <c r="F1392" s="26"/>
      <c r="G1392" s="26"/>
      <c r="H1392" s="156"/>
      <c r="I1392" s="75"/>
      <c r="J1392" s="75"/>
      <c r="K1392" s="75"/>
      <c r="M1392" s="63"/>
    </row>
    <row r="1393">
      <c r="A1393" s="20"/>
      <c r="B1393" s="20"/>
      <c r="F1393" s="26"/>
      <c r="G1393" s="26"/>
      <c r="H1393" s="156"/>
      <c r="I1393" s="75"/>
      <c r="J1393" s="75"/>
      <c r="K1393" s="75"/>
      <c r="M1393" s="63"/>
    </row>
    <row r="1394">
      <c r="A1394" s="20"/>
      <c r="B1394" s="20"/>
      <c r="F1394" s="26"/>
      <c r="G1394" s="26"/>
      <c r="H1394" s="156"/>
      <c r="I1394" s="75"/>
      <c r="J1394" s="75"/>
      <c r="K1394" s="75"/>
      <c r="M1394" s="63"/>
    </row>
    <row r="1395">
      <c r="A1395" s="20"/>
      <c r="B1395" s="20"/>
      <c r="F1395" s="26"/>
      <c r="G1395" s="26"/>
      <c r="H1395" s="156"/>
      <c r="I1395" s="75"/>
      <c r="J1395" s="75"/>
      <c r="K1395" s="75"/>
      <c r="M1395" s="63"/>
    </row>
    <row r="1396">
      <c r="A1396" s="20"/>
      <c r="B1396" s="20"/>
      <c r="F1396" s="26"/>
      <c r="G1396" s="26"/>
      <c r="H1396" s="156"/>
      <c r="I1396" s="75"/>
      <c r="J1396" s="75"/>
      <c r="K1396" s="75"/>
      <c r="M1396" s="63"/>
    </row>
    <row r="1397">
      <c r="A1397" s="20"/>
      <c r="B1397" s="20"/>
      <c r="F1397" s="26"/>
      <c r="G1397" s="26"/>
      <c r="H1397" s="156"/>
      <c r="I1397" s="75"/>
      <c r="J1397" s="75"/>
      <c r="K1397" s="75"/>
      <c r="M1397" s="63"/>
    </row>
    <row r="1398">
      <c r="A1398" s="20"/>
      <c r="B1398" s="20"/>
      <c r="F1398" s="26"/>
      <c r="G1398" s="26"/>
      <c r="H1398" s="156"/>
      <c r="I1398" s="75"/>
      <c r="J1398" s="75"/>
      <c r="K1398" s="75"/>
      <c r="M1398" s="63"/>
    </row>
    <row r="1399">
      <c r="A1399" s="20"/>
      <c r="B1399" s="20"/>
      <c r="F1399" s="26"/>
      <c r="G1399" s="26"/>
      <c r="H1399" s="156"/>
      <c r="I1399" s="75"/>
      <c r="J1399" s="75"/>
      <c r="K1399" s="75"/>
      <c r="M1399" s="63"/>
    </row>
    <row r="1400">
      <c r="A1400" s="20"/>
      <c r="B1400" s="20"/>
      <c r="F1400" s="26"/>
      <c r="G1400" s="26"/>
      <c r="H1400" s="156"/>
      <c r="I1400" s="75"/>
      <c r="J1400" s="75"/>
      <c r="K1400" s="75"/>
      <c r="M1400" s="63"/>
    </row>
    <row r="1401">
      <c r="A1401" s="20"/>
      <c r="B1401" s="20"/>
      <c r="F1401" s="26"/>
      <c r="G1401" s="26"/>
      <c r="H1401" s="156"/>
      <c r="I1401" s="75"/>
      <c r="J1401" s="75"/>
      <c r="K1401" s="75"/>
      <c r="M1401" s="63"/>
    </row>
    <row r="1402">
      <c r="A1402" s="20"/>
      <c r="B1402" s="20"/>
      <c r="F1402" s="26"/>
      <c r="G1402" s="26"/>
      <c r="H1402" s="156"/>
      <c r="I1402" s="75"/>
      <c r="J1402" s="75"/>
      <c r="K1402" s="75"/>
      <c r="M1402" s="63"/>
    </row>
    <row r="1403">
      <c r="A1403" s="20"/>
      <c r="B1403" s="20"/>
      <c r="F1403" s="26"/>
      <c r="G1403" s="26"/>
      <c r="H1403" s="156"/>
      <c r="I1403" s="75"/>
      <c r="J1403" s="75"/>
      <c r="K1403" s="75"/>
      <c r="M1403" s="63"/>
    </row>
    <row r="1404">
      <c r="A1404" s="20"/>
      <c r="B1404" s="20"/>
      <c r="F1404" s="26"/>
      <c r="G1404" s="26"/>
      <c r="H1404" s="156"/>
      <c r="I1404" s="75"/>
      <c r="J1404" s="75"/>
      <c r="K1404" s="75"/>
      <c r="M1404" s="63"/>
    </row>
    <row r="1405">
      <c r="A1405" s="20"/>
      <c r="B1405" s="20"/>
      <c r="F1405" s="26"/>
      <c r="G1405" s="26"/>
      <c r="H1405" s="156"/>
      <c r="I1405" s="75"/>
      <c r="J1405" s="75"/>
      <c r="K1405" s="75"/>
      <c r="M1405" s="63"/>
    </row>
    <row r="1406">
      <c r="A1406" s="20"/>
      <c r="B1406" s="20"/>
      <c r="F1406" s="26"/>
      <c r="G1406" s="26"/>
      <c r="H1406" s="156"/>
      <c r="I1406" s="75"/>
      <c r="J1406" s="75"/>
      <c r="K1406" s="75"/>
      <c r="M1406" s="63"/>
    </row>
    <row r="1407">
      <c r="A1407" s="20"/>
      <c r="B1407" s="20"/>
      <c r="F1407" s="26"/>
      <c r="G1407" s="26"/>
      <c r="H1407" s="156"/>
      <c r="I1407" s="75"/>
      <c r="J1407" s="75"/>
      <c r="K1407" s="75"/>
      <c r="M1407" s="63"/>
    </row>
    <row r="1408">
      <c r="A1408" s="20"/>
      <c r="B1408" s="20"/>
      <c r="F1408" s="26"/>
      <c r="G1408" s="26"/>
      <c r="H1408" s="156"/>
      <c r="I1408" s="75"/>
      <c r="J1408" s="75"/>
      <c r="K1408" s="75"/>
      <c r="M1408" s="63"/>
    </row>
    <row r="1409">
      <c r="A1409" s="20"/>
      <c r="B1409" s="20"/>
      <c r="F1409" s="26"/>
      <c r="G1409" s="26"/>
      <c r="H1409" s="156"/>
      <c r="I1409" s="75"/>
      <c r="J1409" s="75"/>
      <c r="K1409" s="75"/>
      <c r="M1409" s="63"/>
    </row>
    <row r="1410">
      <c r="A1410" s="20"/>
      <c r="B1410" s="20"/>
      <c r="F1410" s="26"/>
      <c r="G1410" s="26"/>
      <c r="H1410" s="156"/>
      <c r="I1410" s="75"/>
      <c r="J1410" s="75"/>
      <c r="K1410" s="75"/>
      <c r="M1410" s="63"/>
    </row>
    <row r="1411">
      <c r="A1411" s="20"/>
      <c r="B1411" s="20"/>
      <c r="F1411" s="26"/>
      <c r="G1411" s="26"/>
      <c r="H1411" s="156"/>
      <c r="I1411" s="75"/>
      <c r="J1411" s="75"/>
      <c r="K1411" s="75"/>
      <c r="M1411" s="63"/>
    </row>
    <row r="1412">
      <c r="A1412" s="20"/>
      <c r="B1412" s="20"/>
      <c r="F1412" s="26"/>
      <c r="G1412" s="26"/>
      <c r="H1412" s="156"/>
      <c r="I1412" s="75"/>
      <c r="J1412" s="75"/>
      <c r="K1412" s="75"/>
      <c r="M1412" s="63"/>
    </row>
    <row r="1413">
      <c r="A1413" s="20"/>
      <c r="B1413" s="20"/>
      <c r="F1413" s="26"/>
      <c r="G1413" s="26"/>
      <c r="H1413" s="156"/>
      <c r="I1413" s="75"/>
      <c r="J1413" s="75"/>
      <c r="K1413" s="75"/>
      <c r="M1413" s="63"/>
    </row>
    <row r="1414">
      <c r="A1414" s="20"/>
      <c r="B1414" s="20"/>
      <c r="F1414" s="26"/>
      <c r="G1414" s="26"/>
      <c r="H1414" s="156"/>
      <c r="I1414" s="75"/>
      <c r="J1414" s="75"/>
      <c r="K1414" s="75"/>
      <c r="M1414" s="63"/>
    </row>
    <row r="1415">
      <c r="A1415" s="20"/>
      <c r="B1415" s="20"/>
      <c r="F1415" s="26"/>
      <c r="G1415" s="26"/>
      <c r="H1415" s="156"/>
      <c r="I1415" s="75"/>
      <c r="J1415" s="75"/>
      <c r="K1415" s="75"/>
      <c r="M1415" s="63"/>
    </row>
    <row r="1416">
      <c r="A1416" s="20"/>
      <c r="B1416" s="20"/>
      <c r="F1416" s="26"/>
      <c r="G1416" s="26"/>
      <c r="H1416" s="156"/>
      <c r="I1416" s="75"/>
      <c r="J1416" s="75"/>
      <c r="K1416" s="75"/>
      <c r="M1416" s="63"/>
    </row>
    <row r="1417">
      <c r="A1417" s="20"/>
      <c r="B1417" s="20"/>
      <c r="F1417" s="26"/>
      <c r="G1417" s="26"/>
      <c r="H1417" s="156"/>
      <c r="I1417" s="75"/>
      <c r="J1417" s="75"/>
      <c r="K1417" s="75"/>
      <c r="M1417" s="63"/>
    </row>
    <row r="1418">
      <c r="A1418" s="20"/>
      <c r="B1418" s="20"/>
      <c r="F1418" s="26"/>
      <c r="G1418" s="26"/>
      <c r="H1418" s="156"/>
      <c r="I1418" s="75"/>
      <c r="J1418" s="75"/>
      <c r="K1418" s="75"/>
      <c r="M1418" s="63"/>
    </row>
    <row r="1419">
      <c r="A1419" s="20"/>
      <c r="B1419" s="20"/>
      <c r="F1419" s="26"/>
      <c r="G1419" s="26"/>
      <c r="H1419" s="156"/>
      <c r="I1419" s="75"/>
      <c r="J1419" s="75"/>
      <c r="K1419" s="75"/>
      <c r="M1419" s="63"/>
    </row>
    <row r="1420">
      <c r="A1420" s="20"/>
      <c r="B1420" s="20"/>
      <c r="F1420" s="26"/>
      <c r="G1420" s="26"/>
      <c r="H1420" s="156"/>
      <c r="I1420" s="75"/>
      <c r="J1420" s="75"/>
      <c r="K1420" s="75"/>
      <c r="M1420" s="63"/>
    </row>
    <row r="1421">
      <c r="A1421" s="20"/>
      <c r="B1421" s="20"/>
      <c r="F1421" s="26"/>
      <c r="G1421" s="26"/>
      <c r="H1421" s="156"/>
      <c r="I1421" s="75"/>
      <c r="J1421" s="75"/>
      <c r="K1421" s="75"/>
      <c r="M1421" s="63"/>
    </row>
    <row r="1422">
      <c r="A1422" s="20"/>
      <c r="B1422" s="20"/>
      <c r="F1422" s="26"/>
      <c r="G1422" s="26"/>
      <c r="H1422" s="156"/>
      <c r="I1422" s="75"/>
      <c r="J1422" s="75"/>
      <c r="K1422" s="75"/>
      <c r="M1422" s="63"/>
    </row>
    <row r="1423">
      <c r="A1423" s="20"/>
      <c r="B1423" s="20"/>
      <c r="F1423" s="26"/>
      <c r="G1423" s="26"/>
      <c r="H1423" s="156"/>
      <c r="I1423" s="75"/>
      <c r="J1423" s="75"/>
      <c r="K1423" s="75"/>
      <c r="M1423" s="63"/>
    </row>
    <row r="1424">
      <c r="A1424" s="20"/>
      <c r="B1424" s="20"/>
      <c r="F1424" s="26"/>
      <c r="G1424" s="26"/>
      <c r="H1424" s="156"/>
      <c r="I1424" s="75"/>
      <c r="J1424" s="75"/>
      <c r="K1424" s="75"/>
      <c r="M1424" s="63"/>
    </row>
    <row r="1425">
      <c r="A1425" s="20"/>
      <c r="B1425" s="20"/>
      <c r="F1425" s="26"/>
      <c r="G1425" s="26"/>
      <c r="H1425" s="156"/>
      <c r="I1425" s="75"/>
      <c r="J1425" s="75"/>
      <c r="K1425" s="75"/>
      <c r="M1425" s="63"/>
    </row>
    <row r="1426">
      <c r="A1426" s="20"/>
      <c r="B1426" s="20"/>
      <c r="F1426" s="26"/>
      <c r="G1426" s="26"/>
      <c r="H1426" s="156"/>
      <c r="I1426" s="75"/>
      <c r="J1426" s="75"/>
      <c r="K1426" s="75"/>
      <c r="M1426" s="63"/>
    </row>
    <row r="1427">
      <c r="A1427" s="20"/>
      <c r="B1427" s="20"/>
      <c r="F1427" s="26"/>
      <c r="G1427" s="26"/>
      <c r="H1427" s="156"/>
      <c r="I1427" s="75"/>
      <c r="J1427" s="75"/>
      <c r="K1427" s="75"/>
      <c r="M1427" s="63"/>
    </row>
    <row r="1428">
      <c r="A1428" s="20"/>
      <c r="B1428" s="20"/>
      <c r="F1428" s="26"/>
      <c r="G1428" s="26"/>
      <c r="H1428" s="156"/>
      <c r="I1428" s="75"/>
      <c r="J1428" s="75"/>
      <c r="K1428" s="75"/>
      <c r="M1428" s="63"/>
    </row>
    <row r="1429">
      <c r="A1429" s="20"/>
      <c r="B1429" s="20"/>
      <c r="F1429" s="26"/>
      <c r="G1429" s="26"/>
      <c r="H1429" s="156"/>
      <c r="I1429" s="75"/>
      <c r="J1429" s="75"/>
      <c r="K1429" s="75"/>
      <c r="M1429" s="63"/>
    </row>
    <row r="1430">
      <c r="A1430" s="20"/>
      <c r="B1430" s="20"/>
      <c r="F1430" s="26"/>
      <c r="G1430" s="26"/>
      <c r="H1430" s="156"/>
      <c r="I1430" s="75"/>
      <c r="J1430" s="75"/>
      <c r="K1430" s="75"/>
      <c r="M1430" s="63"/>
    </row>
    <row r="1431">
      <c r="A1431" s="20"/>
      <c r="B1431" s="20"/>
      <c r="F1431" s="26"/>
      <c r="G1431" s="26"/>
      <c r="H1431" s="156"/>
      <c r="I1431" s="75"/>
      <c r="J1431" s="75"/>
      <c r="K1431" s="75"/>
      <c r="M1431" s="63"/>
    </row>
    <row r="1432">
      <c r="A1432" s="20"/>
      <c r="B1432" s="20"/>
      <c r="F1432" s="26"/>
      <c r="G1432" s="26"/>
      <c r="H1432" s="156"/>
      <c r="I1432" s="75"/>
      <c r="J1432" s="75"/>
      <c r="K1432" s="75"/>
      <c r="M1432" s="63"/>
    </row>
    <row r="1433">
      <c r="A1433" s="20"/>
      <c r="B1433" s="20"/>
      <c r="F1433" s="26"/>
      <c r="G1433" s="26"/>
      <c r="H1433" s="156"/>
      <c r="I1433" s="75"/>
      <c r="J1433" s="75"/>
      <c r="K1433" s="75"/>
      <c r="M1433" s="63"/>
    </row>
    <row r="1434">
      <c r="A1434" s="20"/>
      <c r="B1434" s="20"/>
      <c r="F1434" s="26"/>
      <c r="G1434" s="26"/>
      <c r="H1434" s="156"/>
      <c r="I1434" s="75"/>
      <c r="J1434" s="75"/>
      <c r="K1434" s="75"/>
      <c r="M1434" s="63"/>
    </row>
    <row r="1435">
      <c r="A1435" s="20"/>
      <c r="B1435" s="20"/>
      <c r="F1435" s="26"/>
      <c r="G1435" s="26"/>
      <c r="H1435" s="156"/>
      <c r="I1435" s="75"/>
      <c r="J1435" s="75"/>
      <c r="K1435" s="75"/>
      <c r="M1435" s="63"/>
    </row>
    <row r="1436">
      <c r="A1436" s="20"/>
      <c r="B1436" s="20"/>
      <c r="F1436" s="26"/>
      <c r="G1436" s="26"/>
      <c r="H1436" s="156"/>
      <c r="I1436" s="75"/>
      <c r="J1436" s="75"/>
      <c r="K1436" s="75"/>
      <c r="M1436" s="63"/>
    </row>
    <row r="1437">
      <c r="A1437" s="20"/>
      <c r="B1437" s="20"/>
      <c r="F1437" s="26"/>
      <c r="G1437" s="26"/>
      <c r="H1437" s="156"/>
      <c r="I1437" s="75"/>
      <c r="J1437" s="75"/>
      <c r="K1437" s="75"/>
      <c r="M1437" s="63"/>
    </row>
    <row r="1438">
      <c r="A1438" s="20"/>
      <c r="B1438" s="20"/>
      <c r="F1438" s="26"/>
      <c r="G1438" s="26"/>
      <c r="H1438" s="156"/>
      <c r="I1438" s="75"/>
      <c r="J1438" s="75"/>
      <c r="K1438" s="75"/>
      <c r="M1438" s="63"/>
    </row>
    <row r="1439">
      <c r="A1439" s="20"/>
      <c r="B1439" s="20"/>
      <c r="F1439" s="26"/>
      <c r="G1439" s="26"/>
      <c r="H1439" s="156"/>
      <c r="I1439" s="75"/>
      <c r="J1439" s="75"/>
      <c r="K1439" s="75"/>
      <c r="M1439" s="63"/>
    </row>
    <row r="1440">
      <c r="A1440" s="20"/>
      <c r="B1440" s="20"/>
      <c r="F1440" s="26"/>
      <c r="G1440" s="26"/>
      <c r="H1440" s="156"/>
      <c r="I1440" s="75"/>
      <c r="J1440" s="75"/>
      <c r="K1440" s="75"/>
      <c r="M1440" s="63"/>
    </row>
    <row r="1441">
      <c r="A1441" s="20"/>
      <c r="B1441" s="20"/>
      <c r="F1441" s="26"/>
      <c r="G1441" s="26"/>
      <c r="H1441" s="156"/>
      <c r="I1441" s="75"/>
      <c r="J1441" s="75"/>
      <c r="K1441" s="75"/>
      <c r="M1441" s="63"/>
    </row>
    <row r="1442">
      <c r="A1442" s="20"/>
      <c r="B1442" s="20"/>
      <c r="F1442" s="26"/>
      <c r="G1442" s="26"/>
      <c r="H1442" s="156"/>
      <c r="I1442" s="75"/>
      <c r="J1442" s="75"/>
      <c r="K1442" s="75"/>
      <c r="M1442" s="63"/>
    </row>
    <row r="1443">
      <c r="A1443" s="20"/>
      <c r="B1443" s="20"/>
      <c r="F1443" s="26"/>
      <c r="G1443" s="26"/>
      <c r="H1443" s="156"/>
      <c r="I1443" s="75"/>
      <c r="J1443" s="75"/>
      <c r="K1443" s="75"/>
      <c r="M1443" s="63"/>
    </row>
    <row r="1444">
      <c r="A1444" s="20"/>
      <c r="B1444" s="20"/>
      <c r="F1444" s="26"/>
      <c r="G1444" s="26"/>
      <c r="H1444" s="156"/>
      <c r="I1444" s="75"/>
      <c r="J1444" s="75"/>
      <c r="K1444" s="75"/>
      <c r="M1444" s="63"/>
    </row>
    <row r="1445">
      <c r="A1445" s="20"/>
      <c r="B1445" s="20"/>
      <c r="F1445" s="26"/>
      <c r="G1445" s="26"/>
      <c r="H1445" s="156"/>
      <c r="I1445" s="75"/>
      <c r="J1445" s="75"/>
      <c r="K1445" s="75"/>
      <c r="M1445" s="63"/>
    </row>
    <row r="1446">
      <c r="A1446" s="20"/>
      <c r="B1446" s="20"/>
      <c r="F1446" s="26"/>
      <c r="G1446" s="26"/>
      <c r="H1446" s="156"/>
      <c r="I1446" s="75"/>
      <c r="J1446" s="75"/>
      <c r="K1446" s="75"/>
      <c r="M1446" s="63"/>
    </row>
    <row r="1447">
      <c r="A1447" s="20"/>
      <c r="B1447" s="20"/>
      <c r="F1447" s="26"/>
      <c r="G1447" s="26"/>
      <c r="H1447" s="156"/>
      <c r="I1447" s="75"/>
      <c r="J1447" s="75"/>
      <c r="K1447" s="75"/>
      <c r="M1447" s="63"/>
    </row>
    <row r="1448">
      <c r="A1448" s="20"/>
      <c r="B1448" s="20"/>
      <c r="F1448" s="26"/>
      <c r="G1448" s="26"/>
      <c r="H1448" s="156"/>
      <c r="I1448" s="75"/>
      <c r="J1448" s="75"/>
      <c r="K1448" s="75"/>
      <c r="M1448" s="63"/>
    </row>
    <row r="1449">
      <c r="A1449" s="20"/>
      <c r="B1449" s="20"/>
      <c r="F1449" s="26"/>
      <c r="G1449" s="26"/>
      <c r="H1449" s="156"/>
      <c r="I1449" s="75"/>
      <c r="J1449" s="75"/>
      <c r="K1449" s="75"/>
      <c r="M1449" s="63"/>
    </row>
    <row r="1450">
      <c r="A1450" s="20"/>
      <c r="B1450" s="20"/>
      <c r="F1450" s="26"/>
      <c r="G1450" s="26"/>
      <c r="H1450" s="156"/>
      <c r="I1450" s="75"/>
      <c r="J1450" s="75"/>
      <c r="K1450" s="75"/>
      <c r="M1450" s="63"/>
    </row>
    <row r="1451">
      <c r="A1451" s="20"/>
      <c r="B1451" s="20"/>
      <c r="F1451" s="26"/>
      <c r="G1451" s="26"/>
      <c r="H1451" s="156"/>
      <c r="I1451" s="75"/>
      <c r="J1451" s="75"/>
      <c r="K1451" s="75"/>
      <c r="M1451" s="63"/>
    </row>
    <row r="1452">
      <c r="A1452" s="20"/>
      <c r="B1452" s="20"/>
      <c r="F1452" s="26"/>
      <c r="G1452" s="26"/>
      <c r="H1452" s="156"/>
      <c r="I1452" s="75"/>
      <c r="J1452" s="75"/>
      <c r="K1452" s="75"/>
      <c r="M1452" s="63"/>
    </row>
    <row r="1453">
      <c r="A1453" s="20"/>
      <c r="B1453" s="20"/>
      <c r="F1453" s="26"/>
      <c r="G1453" s="26"/>
      <c r="H1453" s="156"/>
      <c r="I1453" s="75"/>
      <c r="J1453" s="75"/>
      <c r="K1453" s="75"/>
      <c r="M1453" s="63"/>
    </row>
    <row r="1454">
      <c r="A1454" s="20"/>
      <c r="B1454" s="20"/>
      <c r="F1454" s="26"/>
      <c r="G1454" s="26"/>
      <c r="H1454" s="156"/>
      <c r="I1454" s="75"/>
      <c r="J1454" s="75"/>
      <c r="K1454" s="75"/>
      <c r="M1454" s="63"/>
    </row>
    <row r="1455">
      <c r="A1455" s="20"/>
      <c r="B1455" s="20"/>
      <c r="F1455" s="26"/>
      <c r="G1455" s="26"/>
      <c r="H1455" s="156"/>
      <c r="I1455" s="75"/>
      <c r="J1455" s="75"/>
      <c r="K1455" s="75"/>
      <c r="M1455" s="63"/>
    </row>
    <row r="1456">
      <c r="A1456" s="20"/>
      <c r="B1456" s="20"/>
      <c r="F1456" s="26"/>
      <c r="G1456" s="26"/>
      <c r="H1456" s="156"/>
      <c r="I1456" s="75"/>
      <c r="J1456" s="75"/>
      <c r="K1456" s="75"/>
      <c r="M1456" s="63"/>
    </row>
    <row r="1457">
      <c r="A1457" s="20"/>
      <c r="B1457" s="20"/>
      <c r="F1457" s="26"/>
      <c r="G1457" s="26"/>
      <c r="H1457" s="156"/>
      <c r="I1457" s="75"/>
      <c r="J1457" s="75"/>
      <c r="K1457" s="75"/>
      <c r="M1457" s="63"/>
    </row>
    <row r="1458">
      <c r="A1458" s="20"/>
      <c r="B1458" s="20"/>
      <c r="F1458" s="26"/>
      <c r="G1458" s="26"/>
      <c r="H1458" s="156"/>
      <c r="I1458" s="75"/>
      <c r="J1458" s="75"/>
      <c r="K1458" s="75"/>
      <c r="M1458" s="63"/>
    </row>
    <row r="1459">
      <c r="A1459" s="20"/>
      <c r="B1459" s="20"/>
      <c r="F1459" s="26"/>
      <c r="G1459" s="26"/>
      <c r="H1459" s="156"/>
      <c r="I1459" s="75"/>
      <c r="J1459" s="75"/>
      <c r="K1459" s="75"/>
      <c r="M1459" s="63"/>
    </row>
    <row r="1460">
      <c r="A1460" s="20"/>
      <c r="B1460" s="20"/>
      <c r="F1460" s="26"/>
      <c r="G1460" s="26"/>
      <c r="H1460" s="156"/>
      <c r="I1460" s="75"/>
      <c r="J1460" s="75"/>
      <c r="K1460" s="75"/>
      <c r="M1460" s="63"/>
    </row>
    <row r="1461">
      <c r="A1461" s="20"/>
      <c r="B1461" s="20"/>
      <c r="F1461" s="26"/>
      <c r="G1461" s="26"/>
      <c r="H1461" s="156"/>
      <c r="I1461" s="75"/>
      <c r="J1461" s="75"/>
      <c r="K1461" s="75"/>
      <c r="M1461" s="63"/>
    </row>
    <row r="1462">
      <c r="A1462" s="20"/>
      <c r="B1462" s="20"/>
      <c r="F1462" s="26"/>
      <c r="G1462" s="26"/>
      <c r="H1462" s="156"/>
      <c r="I1462" s="75"/>
      <c r="J1462" s="75"/>
      <c r="K1462" s="75"/>
      <c r="M1462" s="63"/>
    </row>
    <row r="1463">
      <c r="A1463" s="20"/>
      <c r="B1463" s="20"/>
      <c r="F1463" s="26"/>
      <c r="G1463" s="26"/>
      <c r="H1463" s="156"/>
      <c r="I1463" s="75"/>
      <c r="J1463" s="75"/>
      <c r="K1463" s="75"/>
      <c r="M1463" s="63"/>
    </row>
    <row r="1464">
      <c r="A1464" s="20"/>
      <c r="B1464" s="20"/>
      <c r="F1464" s="26"/>
      <c r="G1464" s="26"/>
      <c r="H1464" s="156"/>
      <c r="I1464" s="75"/>
      <c r="J1464" s="75"/>
      <c r="K1464" s="75"/>
      <c r="M1464" s="63"/>
    </row>
    <row r="1465">
      <c r="A1465" s="20"/>
      <c r="B1465" s="20"/>
      <c r="F1465" s="26"/>
      <c r="G1465" s="26"/>
      <c r="H1465" s="156"/>
      <c r="I1465" s="75"/>
      <c r="J1465" s="75"/>
      <c r="K1465" s="75"/>
      <c r="M1465" s="63"/>
    </row>
    <row r="1466">
      <c r="A1466" s="20"/>
      <c r="B1466" s="20"/>
      <c r="F1466" s="26"/>
      <c r="G1466" s="26"/>
      <c r="H1466" s="156"/>
      <c r="I1466" s="75"/>
      <c r="J1466" s="75"/>
      <c r="K1466" s="75"/>
      <c r="M1466" s="63"/>
    </row>
    <row r="1467">
      <c r="A1467" s="20"/>
      <c r="B1467" s="20"/>
      <c r="F1467" s="26"/>
      <c r="G1467" s="26"/>
      <c r="H1467" s="156"/>
      <c r="I1467" s="75"/>
      <c r="J1467" s="75"/>
      <c r="K1467" s="75"/>
      <c r="M1467" s="63"/>
    </row>
    <row r="1468">
      <c r="A1468" s="20"/>
      <c r="B1468" s="20"/>
      <c r="F1468" s="26"/>
      <c r="G1468" s="26"/>
      <c r="H1468" s="156"/>
      <c r="I1468" s="75"/>
      <c r="J1468" s="75"/>
      <c r="K1468" s="75"/>
      <c r="M1468" s="63"/>
    </row>
    <row r="1469">
      <c r="A1469" s="20"/>
      <c r="B1469" s="20"/>
      <c r="F1469" s="26"/>
      <c r="G1469" s="26"/>
      <c r="H1469" s="156"/>
      <c r="I1469" s="75"/>
      <c r="J1469" s="75"/>
      <c r="K1469" s="75"/>
      <c r="M1469" s="63"/>
    </row>
    <row r="1470">
      <c r="A1470" s="20"/>
      <c r="B1470" s="20"/>
      <c r="F1470" s="26"/>
      <c r="G1470" s="26"/>
      <c r="H1470" s="156"/>
      <c r="I1470" s="75"/>
      <c r="J1470" s="75"/>
      <c r="K1470" s="75"/>
      <c r="M1470" s="63"/>
    </row>
    <row r="1471">
      <c r="A1471" s="20"/>
      <c r="B1471" s="20"/>
      <c r="F1471" s="26"/>
      <c r="G1471" s="26"/>
      <c r="H1471" s="156"/>
      <c r="I1471" s="75"/>
      <c r="J1471" s="75"/>
      <c r="K1471" s="75"/>
      <c r="M1471" s="63"/>
    </row>
    <row r="1472">
      <c r="A1472" s="20"/>
      <c r="B1472" s="20"/>
      <c r="F1472" s="26"/>
      <c r="G1472" s="26"/>
      <c r="H1472" s="156"/>
      <c r="I1472" s="75"/>
      <c r="J1472" s="75"/>
      <c r="K1472" s="75"/>
      <c r="M1472" s="63"/>
    </row>
    <row r="1473">
      <c r="A1473" s="20"/>
      <c r="B1473" s="20"/>
      <c r="F1473" s="26"/>
      <c r="G1473" s="26"/>
      <c r="H1473" s="156"/>
      <c r="I1473" s="75"/>
      <c r="J1473" s="75"/>
      <c r="K1473" s="75"/>
      <c r="M1473" s="63"/>
    </row>
    <row r="1474">
      <c r="A1474" s="20"/>
      <c r="B1474" s="20"/>
      <c r="F1474" s="26"/>
      <c r="G1474" s="26"/>
      <c r="H1474" s="156"/>
      <c r="I1474" s="75"/>
      <c r="J1474" s="75"/>
      <c r="K1474" s="75"/>
      <c r="M1474" s="63"/>
    </row>
    <row r="1475">
      <c r="A1475" s="20"/>
      <c r="B1475" s="20"/>
      <c r="F1475" s="26"/>
      <c r="G1475" s="26"/>
      <c r="H1475" s="156"/>
      <c r="I1475" s="75"/>
      <c r="J1475" s="75"/>
      <c r="K1475" s="75"/>
      <c r="M1475" s="63"/>
    </row>
    <row r="1476">
      <c r="A1476" s="20"/>
      <c r="B1476" s="20"/>
      <c r="F1476" s="26"/>
      <c r="G1476" s="26"/>
      <c r="H1476" s="156"/>
      <c r="I1476" s="75"/>
      <c r="J1476" s="75"/>
      <c r="K1476" s="75"/>
      <c r="M1476" s="63"/>
    </row>
    <row r="1477">
      <c r="A1477" s="20"/>
      <c r="B1477" s="20"/>
      <c r="F1477" s="26"/>
      <c r="G1477" s="26"/>
      <c r="H1477" s="156"/>
      <c r="I1477" s="75"/>
      <c r="J1477" s="75"/>
      <c r="K1477" s="75"/>
      <c r="M1477" s="63"/>
    </row>
    <row r="1478">
      <c r="A1478" s="20"/>
      <c r="B1478" s="20"/>
      <c r="F1478" s="26"/>
      <c r="G1478" s="26"/>
      <c r="H1478" s="156"/>
      <c r="I1478" s="75"/>
      <c r="J1478" s="75"/>
      <c r="K1478" s="75"/>
      <c r="M1478" s="63"/>
    </row>
    <row r="1479">
      <c r="A1479" s="20"/>
      <c r="B1479" s="20"/>
      <c r="F1479" s="26"/>
      <c r="G1479" s="26"/>
      <c r="H1479" s="156"/>
      <c r="I1479" s="75"/>
      <c r="J1479" s="75"/>
      <c r="K1479" s="75"/>
      <c r="M1479" s="63"/>
    </row>
    <row r="1480">
      <c r="A1480" s="20"/>
      <c r="B1480" s="20"/>
      <c r="F1480" s="26"/>
      <c r="G1480" s="26"/>
      <c r="H1480" s="156"/>
      <c r="I1480" s="75"/>
      <c r="J1480" s="75"/>
      <c r="K1480" s="75"/>
      <c r="M1480" s="63"/>
    </row>
    <row r="1481">
      <c r="A1481" s="20"/>
      <c r="B1481" s="20"/>
      <c r="F1481" s="26"/>
      <c r="G1481" s="26"/>
      <c r="H1481" s="156"/>
      <c r="I1481" s="75"/>
      <c r="J1481" s="75"/>
      <c r="K1481" s="75"/>
      <c r="M1481" s="63"/>
    </row>
    <row r="1482">
      <c r="A1482" s="20"/>
      <c r="B1482" s="20"/>
      <c r="F1482" s="26"/>
      <c r="G1482" s="26"/>
      <c r="H1482" s="156"/>
      <c r="I1482" s="75"/>
      <c r="J1482" s="75"/>
      <c r="K1482" s="75"/>
      <c r="M1482" s="63"/>
    </row>
    <row r="1483">
      <c r="A1483" s="20"/>
      <c r="B1483" s="20"/>
      <c r="F1483" s="26"/>
      <c r="G1483" s="26"/>
      <c r="H1483" s="156"/>
      <c r="I1483" s="75"/>
      <c r="J1483" s="75"/>
      <c r="K1483" s="75"/>
      <c r="M1483" s="63"/>
    </row>
    <row r="1484">
      <c r="A1484" s="20"/>
      <c r="B1484" s="20"/>
      <c r="F1484" s="26"/>
      <c r="G1484" s="26"/>
      <c r="H1484" s="156"/>
      <c r="I1484" s="75"/>
      <c r="J1484" s="75"/>
      <c r="K1484" s="75"/>
      <c r="M1484" s="63"/>
    </row>
    <row r="1485">
      <c r="A1485" s="20"/>
      <c r="B1485" s="20"/>
      <c r="F1485" s="26"/>
      <c r="G1485" s="26"/>
      <c r="H1485" s="156"/>
      <c r="I1485" s="75"/>
      <c r="J1485" s="75"/>
      <c r="K1485" s="75"/>
      <c r="M1485" s="63"/>
    </row>
    <row r="1486">
      <c r="A1486" s="20"/>
      <c r="B1486" s="20"/>
      <c r="F1486" s="26"/>
      <c r="G1486" s="26"/>
      <c r="H1486" s="156"/>
      <c r="I1486" s="75"/>
      <c r="J1486" s="75"/>
      <c r="K1486" s="75"/>
      <c r="M1486" s="63"/>
    </row>
    <row r="1487">
      <c r="A1487" s="20"/>
      <c r="B1487" s="20"/>
      <c r="F1487" s="26"/>
      <c r="G1487" s="26"/>
      <c r="H1487" s="156"/>
      <c r="I1487" s="75"/>
      <c r="J1487" s="75"/>
      <c r="K1487" s="75"/>
      <c r="M1487" s="63"/>
    </row>
    <row r="1488">
      <c r="A1488" s="20"/>
      <c r="B1488" s="20"/>
      <c r="F1488" s="26"/>
      <c r="G1488" s="26"/>
      <c r="H1488" s="156"/>
      <c r="I1488" s="75"/>
      <c r="J1488" s="75"/>
      <c r="K1488" s="75"/>
      <c r="M1488" s="63"/>
    </row>
    <row r="1489">
      <c r="A1489" s="20"/>
      <c r="B1489" s="20"/>
      <c r="F1489" s="26"/>
      <c r="G1489" s="26"/>
      <c r="H1489" s="156"/>
      <c r="I1489" s="75"/>
      <c r="J1489" s="75"/>
      <c r="K1489" s="75"/>
      <c r="M1489" s="63"/>
    </row>
    <row r="1490">
      <c r="A1490" s="20"/>
      <c r="B1490" s="20"/>
      <c r="F1490" s="26"/>
      <c r="G1490" s="26"/>
      <c r="H1490" s="156"/>
      <c r="I1490" s="75"/>
      <c r="J1490" s="75"/>
      <c r="K1490" s="75"/>
      <c r="M1490" s="63"/>
    </row>
    <row r="1491">
      <c r="A1491" s="20"/>
      <c r="B1491" s="20"/>
      <c r="F1491" s="26"/>
      <c r="G1491" s="26"/>
      <c r="H1491" s="156"/>
      <c r="I1491" s="75"/>
      <c r="J1491" s="75"/>
      <c r="K1491" s="75"/>
      <c r="M1491" s="63"/>
    </row>
    <row r="1492">
      <c r="A1492" s="20"/>
      <c r="B1492" s="20"/>
      <c r="F1492" s="26"/>
      <c r="G1492" s="26"/>
      <c r="H1492" s="156"/>
      <c r="I1492" s="75"/>
      <c r="J1492" s="75"/>
      <c r="K1492" s="75"/>
      <c r="M1492" s="63"/>
    </row>
    <row r="1493">
      <c r="A1493" s="20"/>
      <c r="B1493" s="20"/>
      <c r="F1493" s="26"/>
      <c r="G1493" s="26"/>
      <c r="H1493" s="156"/>
      <c r="I1493" s="75"/>
      <c r="J1493" s="75"/>
      <c r="K1493" s="75"/>
      <c r="M1493" s="63"/>
    </row>
    <row r="1494">
      <c r="A1494" s="20"/>
      <c r="B1494" s="20"/>
      <c r="F1494" s="26"/>
      <c r="G1494" s="26"/>
      <c r="H1494" s="156"/>
      <c r="I1494" s="75"/>
      <c r="J1494" s="75"/>
      <c r="K1494" s="75"/>
      <c r="M1494" s="63"/>
    </row>
    <row r="1495">
      <c r="A1495" s="20"/>
      <c r="B1495" s="20"/>
      <c r="F1495" s="26"/>
      <c r="G1495" s="26"/>
      <c r="H1495" s="156"/>
      <c r="I1495" s="75"/>
      <c r="J1495" s="75"/>
      <c r="K1495" s="75"/>
      <c r="M1495" s="63"/>
    </row>
    <row r="1496">
      <c r="A1496" s="20"/>
      <c r="B1496" s="20"/>
      <c r="F1496" s="26"/>
      <c r="G1496" s="26"/>
      <c r="H1496" s="156"/>
      <c r="I1496" s="75"/>
      <c r="J1496" s="75"/>
      <c r="K1496" s="75"/>
      <c r="M1496" s="63"/>
    </row>
    <row r="1497">
      <c r="A1497" s="20"/>
      <c r="B1497" s="20"/>
      <c r="F1497" s="26"/>
      <c r="G1497" s="26"/>
      <c r="H1497" s="156"/>
      <c r="I1497" s="75"/>
      <c r="J1497" s="75"/>
      <c r="K1497" s="75"/>
      <c r="M1497" s="63"/>
    </row>
    <row r="1498">
      <c r="A1498" s="20"/>
      <c r="B1498" s="20"/>
      <c r="F1498" s="26"/>
      <c r="G1498" s="26"/>
      <c r="H1498" s="156"/>
      <c r="I1498" s="75"/>
      <c r="J1498" s="75"/>
      <c r="K1498" s="75"/>
      <c r="M1498" s="63"/>
    </row>
    <row r="1499">
      <c r="A1499" s="20"/>
      <c r="B1499" s="20"/>
      <c r="F1499" s="26"/>
      <c r="G1499" s="26"/>
      <c r="H1499" s="156"/>
      <c r="I1499" s="75"/>
      <c r="J1499" s="75"/>
      <c r="K1499" s="75"/>
      <c r="M1499" s="63"/>
    </row>
    <row r="1500">
      <c r="A1500" s="20"/>
      <c r="B1500" s="20"/>
      <c r="F1500" s="26"/>
      <c r="G1500" s="26"/>
      <c r="H1500" s="156"/>
      <c r="I1500" s="75"/>
      <c r="J1500" s="75"/>
      <c r="K1500" s="75"/>
      <c r="M1500" s="63"/>
    </row>
    <row r="1501">
      <c r="A1501" s="20"/>
      <c r="B1501" s="20"/>
      <c r="F1501" s="26"/>
      <c r="G1501" s="26"/>
      <c r="H1501" s="156"/>
      <c r="I1501" s="75"/>
      <c r="J1501" s="75"/>
      <c r="K1501" s="75"/>
      <c r="M1501" s="63"/>
    </row>
    <row r="1502">
      <c r="A1502" s="20"/>
      <c r="B1502" s="20"/>
      <c r="F1502" s="26"/>
      <c r="G1502" s="26"/>
      <c r="H1502" s="156"/>
      <c r="I1502" s="75"/>
      <c r="J1502" s="75"/>
      <c r="K1502" s="75"/>
      <c r="M1502" s="63"/>
    </row>
    <row r="1503">
      <c r="A1503" s="20"/>
      <c r="B1503" s="20"/>
      <c r="F1503" s="26"/>
      <c r="G1503" s="26"/>
      <c r="H1503" s="156"/>
      <c r="I1503" s="75"/>
      <c r="J1503" s="75"/>
      <c r="K1503" s="75"/>
      <c r="M1503" s="63"/>
    </row>
    <row r="1504">
      <c r="A1504" s="20"/>
      <c r="B1504" s="20"/>
      <c r="F1504" s="26"/>
      <c r="G1504" s="26"/>
      <c r="H1504" s="156"/>
      <c r="I1504" s="75"/>
      <c r="J1504" s="75"/>
      <c r="K1504" s="75"/>
      <c r="M1504" s="63"/>
    </row>
    <row r="1505">
      <c r="A1505" s="20"/>
      <c r="B1505" s="20"/>
      <c r="F1505" s="26"/>
      <c r="G1505" s="26"/>
      <c r="H1505" s="156"/>
      <c r="I1505" s="75"/>
      <c r="J1505" s="75"/>
      <c r="K1505" s="75"/>
      <c r="M1505" s="63"/>
    </row>
    <row r="1506">
      <c r="A1506" s="20"/>
      <c r="B1506" s="20"/>
      <c r="F1506" s="26"/>
      <c r="G1506" s="26"/>
      <c r="H1506" s="156"/>
      <c r="I1506" s="75"/>
      <c r="J1506" s="75"/>
      <c r="K1506" s="75"/>
      <c r="M1506" s="63"/>
    </row>
    <row r="1507">
      <c r="A1507" s="20"/>
      <c r="B1507" s="20"/>
      <c r="F1507" s="26"/>
      <c r="G1507" s="26"/>
      <c r="H1507" s="156"/>
      <c r="I1507" s="75"/>
      <c r="J1507" s="75"/>
      <c r="K1507" s="75"/>
      <c r="M1507" s="63"/>
    </row>
    <row r="1508">
      <c r="A1508" s="20"/>
      <c r="B1508" s="20"/>
      <c r="F1508" s="26"/>
      <c r="G1508" s="26"/>
      <c r="H1508" s="156"/>
      <c r="I1508" s="75"/>
      <c r="J1508" s="75"/>
      <c r="K1508" s="75"/>
      <c r="M1508" s="63"/>
    </row>
    <row r="1509">
      <c r="A1509" s="20"/>
      <c r="B1509" s="20"/>
      <c r="F1509" s="26"/>
      <c r="G1509" s="26"/>
      <c r="H1509" s="156"/>
      <c r="I1509" s="75"/>
      <c r="J1509" s="75"/>
      <c r="K1509" s="75"/>
      <c r="M1509" s="63"/>
    </row>
    <row r="1510">
      <c r="A1510" s="20"/>
      <c r="B1510" s="20"/>
      <c r="F1510" s="26"/>
      <c r="G1510" s="26"/>
      <c r="H1510" s="156"/>
      <c r="I1510" s="75"/>
      <c r="J1510" s="75"/>
      <c r="K1510" s="75"/>
      <c r="M1510" s="63"/>
    </row>
    <row r="1511">
      <c r="A1511" s="20"/>
      <c r="B1511" s="20"/>
      <c r="F1511" s="26"/>
      <c r="G1511" s="26"/>
      <c r="H1511" s="156"/>
      <c r="I1511" s="75"/>
      <c r="J1511" s="75"/>
      <c r="K1511" s="75"/>
      <c r="M1511" s="63"/>
    </row>
    <row r="1512">
      <c r="A1512" s="20"/>
      <c r="B1512" s="20"/>
      <c r="F1512" s="26"/>
      <c r="G1512" s="26"/>
      <c r="H1512" s="156"/>
      <c r="I1512" s="75"/>
      <c r="J1512" s="75"/>
      <c r="K1512" s="75"/>
      <c r="M1512" s="63"/>
    </row>
    <row r="1513">
      <c r="A1513" s="20"/>
      <c r="B1513" s="20"/>
      <c r="F1513" s="26"/>
      <c r="G1513" s="26"/>
      <c r="H1513" s="156"/>
      <c r="I1513" s="75"/>
      <c r="J1513" s="75"/>
      <c r="K1513" s="75"/>
      <c r="M1513" s="63"/>
    </row>
    <row r="1514">
      <c r="A1514" s="20"/>
      <c r="B1514" s="20"/>
      <c r="F1514" s="26"/>
      <c r="G1514" s="26"/>
      <c r="H1514" s="156"/>
      <c r="I1514" s="75"/>
      <c r="J1514" s="75"/>
      <c r="K1514" s="75"/>
      <c r="M1514" s="63"/>
    </row>
    <row r="1515">
      <c r="A1515" s="20"/>
      <c r="B1515" s="20"/>
      <c r="F1515" s="26"/>
      <c r="G1515" s="26"/>
      <c r="H1515" s="156"/>
      <c r="I1515" s="75"/>
      <c r="J1515" s="75"/>
      <c r="K1515" s="75"/>
      <c r="M1515" s="63"/>
    </row>
    <row r="1516">
      <c r="A1516" s="20"/>
      <c r="B1516" s="20"/>
      <c r="F1516" s="26"/>
      <c r="G1516" s="26"/>
      <c r="H1516" s="156"/>
      <c r="I1516" s="75"/>
      <c r="J1516" s="75"/>
      <c r="K1516" s="75"/>
      <c r="M1516" s="63"/>
    </row>
    <row r="1517">
      <c r="A1517" s="20"/>
      <c r="B1517" s="20"/>
      <c r="F1517" s="26"/>
      <c r="G1517" s="26"/>
      <c r="H1517" s="156"/>
      <c r="I1517" s="75"/>
      <c r="J1517" s="75"/>
      <c r="K1517" s="75"/>
      <c r="M1517" s="63"/>
    </row>
    <row r="1518">
      <c r="A1518" s="20"/>
      <c r="B1518" s="20"/>
      <c r="F1518" s="26"/>
      <c r="G1518" s="26"/>
      <c r="H1518" s="156"/>
      <c r="I1518" s="75"/>
      <c r="J1518" s="75"/>
      <c r="K1518" s="75"/>
      <c r="M1518" s="63"/>
    </row>
    <row r="1519">
      <c r="A1519" s="20"/>
      <c r="B1519" s="20"/>
      <c r="F1519" s="26"/>
      <c r="G1519" s="26"/>
      <c r="H1519" s="156"/>
      <c r="I1519" s="75"/>
      <c r="J1519" s="75"/>
      <c r="K1519" s="75"/>
      <c r="M1519" s="63"/>
    </row>
    <row r="1520">
      <c r="A1520" s="20"/>
      <c r="B1520" s="20"/>
      <c r="F1520" s="26"/>
      <c r="G1520" s="26"/>
      <c r="H1520" s="156"/>
      <c r="I1520" s="75"/>
      <c r="J1520" s="75"/>
      <c r="K1520" s="75"/>
      <c r="M1520" s="63"/>
    </row>
    <row r="1521">
      <c r="A1521" s="20"/>
      <c r="B1521" s="20"/>
      <c r="F1521" s="26"/>
      <c r="G1521" s="26"/>
      <c r="H1521" s="156"/>
      <c r="I1521" s="75"/>
      <c r="J1521" s="75"/>
      <c r="K1521" s="75"/>
      <c r="M1521" s="63"/>
    </row>
    <row r="1522">
      <c r="A1522" s="20"/>
      <c r="B1522" s="20"/>
      <c r="F1522" s="26"/>
      <c r="G1522" s="26"/>
      <c r="H1522" s="156"/>
      <c r="I1522" s="75"/>
      <c r="J1522" s="75"/>
      <c r="K1522" s="75"/>
      <c r="M1522" s="63"/>
    </row>
    <row r="1523">
      <c r="A1523" s="20"/>
      <c r="B1523" s="20"/>
      <c r="F1523" s="26"/>
      <c r="G1523" s="26"/>
      <c r="H1523" s="156"/>
      <c r="I1523" s="75"/>
      <c r="J1523" s="75"/>
      <c r="K1523" s="75"/>
      <c r="M1523" s="63"/>
    </row>
    <row r="1524">
      <c r="A1524" s="20"/>
      <c r="B1524" s="20"/>
      <c r="F1524" s="26"/>
      <c r="G1524" s="26"/>
      <c r="H1524" s="156"/>
      <c r="I1524" s="75"/>
      <c r="J1524" s="75"/>
      <c r="K1524" s="75"/>
      <c r="M1524" s="63"/>
    </row>
    <row r="1525">
      <c r="A1525" s="20"/>
      <c r="B1525" s="20"/>
      <c r="F1525" s="26"/>
      <c r="G1525" s="26"/>
      <c r="H1525" s="156"/>
      <c r="I1525" s="75"/>
      <c r="J1525" s="75"/>
      <c r="K1525" s="75"/>
      <c r="M1525" s="63"/>
    </row>
    <row r="1526">
      <c r="A1526" s="20"/>
      <c r="B1526" s="20"/>
      <c r="F1526" s="26"/>
      <c r="G1526" s="26"/>
      <c r="H1526" s="156"/>
      <c r="I1526" s="75"/>
      <c r="J1526" s="75"/>
      <c r="K1526" s="75"/>
      <c r="M1526" s="63"/>
    </row>
    <row r="1527">
      <c r="A1527" s="20"/>
      <c r="B1527" s="20"/>
      <c r="F1527" s="26"/>
      <c r="G1527" s="26"/>
      <c r="H1527" s="156"/>
      <c r="I1527" s="75"/>
      <c r="J1527" s="75"/>
      <c r="K1527" s="75"/>
      <c r="M1527" s="63"/>
    </row>
    <row r="1528">
      <c r="A1528" s="20"/>
      <c r="B1528" s="20"/>
      <c r="F1528" s="26"/>
      <c r="G1528" s="26"/>
      <c r="H1528" s="156"/>
      <c r="I1528" s="75"/>
      <c r="J1528" s="75"/>
      <c r="K1528" s="75"/>
      <c r="M1528" s="63"/>
    </row>
    <row r="1529">
      <c r="A1529" s="20"/>
      <c r="B1529" s="20"/>
      <c r="F1529" s="26"/>
      <c r="G1529" s="26"/>
      <c r="H1529" s="156"/>
      <c r="I1529" s="75"/>
      <c r="J1529" s="75"/>
      <c r="K1529" s="75"/>
      <c r="M1529" s="63"/>
    </row>
    <row r="1530">
      <c r="A1530" s="20"/>
      <c r="B1530" s="20"/>
      <c r="F1530" s="26"/>
      <c r="G1530" s="26"/>
      <c r="H1530" s="156"/>
      <c r="I1530" s="75"/>
      <c r="J1530" s="75"/>
      <c r="K1530" s="75"/>
      <c r="M1530" s="63"/>
    </row>
    <row r="1531">
      <c r="A1531" s="20"/>
      <c r="B1531" s="20"/>
      <c r="F1531" s="26"/>
      <c r="G1531" s="26"/>
      <c r="H1531" s="156"/>
      <c r="I1531" s="75"/>
      <c r="J1531" s="75"/>
      <c r="K1531" s="75"/>
      <c r="M1531" s="63"/>
    </row>
    <row r="1532">
      <c r="A1532" s="20"/>
      <c r="B1532" s="20"/>
      <c r="F1532" s="26"/>
      <c r="G1532" s="26"/>
      <c r="H1532" s="156"/>
      <c r="I1532" s="75"/>
      <c r="J1532" s="75"/>
      <c r="K1532" s="75"/>
      <c r="M1532" s="63"/>
    </row>
    <row r="1533">
      <c r="A1533" s="20"/>
      <c r="B1533" s="20"/>
      <c r="F1533" s="26"/>
      <c r="G1533" s="26"/>
      <c r="H1533" s="156"/>
      <c r="I1533" s="75"/>
      <c r="J1533" s="75"/>
      <c r="K1533" s="75"/>
      <c r="M1533" s="63"/>
    </row>
    <row r="1534">
      <c r="A1534" s="20"/>
      <c r="B1534" s="20"/>
      <c r="F1534" s="26"/>
      <c r="G1534" s="26"/>
      <c r="H1534" s="156"/>
      <c r="I1534" s="75"/>
      <c r="J1534" s="75"/>
      <c r="K1534" s="75"/>
      <c r="M1534" s="63"/>
    </row>
    <row r="1535">
      <c r="A1535" s="20"/>
      <c r="B1535" s="20"/>
      <c r="F1535" s="26"/>
      <c r="G1535" s="26"/>
      <c r="H1535" s="156"/>
      <c r="I1535" s="75"/>
      <c r="J1535" s="75"/>
      <c r="K1535" s="75"/>
      <c r="M1535" s="63"/>
    </row>
    <row r="1536">
      <c r="A1536" s="20"/>
      <c r="B1536" s="20"/>
      <c r="F1536" s="26"/>
      <c r="G1536" s="26"/>
      <c r="H1536" s="156"/>
      <c r="I1536" s="75"/>
      <c r="J1536" s="75"/>
      <c r="K1536" s="75"/>
      <c r="M1536" s="63"/>
    </row>
    <row r="1537">
      <c r="A1537" s="20"/>
      <c r="B1537" s="20"/>
      <c r="F1537" s="26"/>
      <c r="G1537" s="26"/>
      <c r="H1537" s="156"/>
      <c r="I1537" s="75"/>
      <c r="J1537" s="75"/>
      <c r="K1537" s="75"/>
      <c r="M1537" s="63"/>
    </row>
    <row r="1538">
      <c r="A1538" s="20"/>
      <c r="B1538" s="20"/>
      <c r="F1538" s="26"/>
      <c r="G1538" s="26"/>
      <c r="H1538" s="156"/>
      <c r="I1538" s="75"/>
      <c r="J1538" s="75"/>
      <c r="K1538" s="75"/>
      <c r="M1538" s="63"/>
    </row>
    <row r="1539">
      <c r="A1539" s="20"/>
      <c r="B1539" s="20"/>
      <c r="F1539" s="26"/>
      <c r="G1539" s="26"/>
      <c r="H1539" s="156"/>
      <c r="I1539" s="75"/>
      <c r="J1539" s="75"/>
      <c r="K1539" s="75"/>
      <c r="M1539" s="63"/>
    </row>
    <row r="1540">
      <c r="A1540" s="20"/>
      <c r="B1540" s="20"/>
      <c r="F1540" s="26"/>
      <c r="G1540" s="26"/>
      <c r="H1540" s="156"/>
      <c r="I1540" s="75"/>
      <c r="J1540" s="75"/>
      <c r="K1540" s="75"/>
      <c r="M1540" s="63"/>
    </row>
    <row r="1541">
      <c r="A1541" s="20"/>
      <c r="B1541" s="20"/>
      <c r="F1541" s="26"/>
      <c r="G1541" s="26"/>
      <c r="H1541" s="156"/>
      <c r="I1541" s="75"/>
      <c r="J1541" s="75"/>
      <c r="K1541" s="75"/>
      <c r="M1541" s="63"/>
    </row>
    <row r="1542">
      <c r="A1542" s="20"/>
      <c r="B1542" s="20"/>
      <c r="F1542" s="26"/>
      <c r="G1542" s="26"/>
      <c r="H1542" s="156"/>
      <c r="I1542" s="75"/>
      <c r="J1542" s="75"/>
      <c r="K1542" s="75"/>
      <c r="M1542" s="63"/>
    </row>
    <row r="1543">
      <c r="A1543" s="20"/>
      <c r="B1543" s="20"/>
      <c r="F1543" s="26"/>
      <c r="G1543" s="26"/>
      <c r="H1543" s="156"/>
      <c r="I1543" s="75"/>
      <c r="J1543" s="75"/>
      <c r="K1543" s="75"/>
      <c r="M1543" s="63"/>
    </row>
    <row r="1544">
      <c r="A1544" s="20"/>
      <c r="B1544" s="20"/>
      <c r="F1544" s="26"/>
      <c r="G1544" s="26"/>
      <c r="H1544" s="156"/>
      <c r="I1544" s="75"/>
      <c r="J1544" s="75"/>
      <c r="K1544" s="75"/>
      <c r="M1544" s="63"/>
    </row>
    <row r="1545">
      <c r="A1545" s="20"/>
      <c r="B1545" s="20"/>
      <c r="F1545" s="26"/>
      <c r="G1545" s="26"/>
      <c r="H1545" s="156"/>
      <c r="I1545" s="75"/>
      <c r="J1545" s="75"/>
      <c r="K1545" s="75"/>
      <c r="M1545" s="63"/>
    </row>
    <row r="1546">
      <c r="A1546" s="20"/>
      <c r="B1546" s="20"/>
      <c r="F1546" s="26"/>
      <c r="G1546" s="26"/>
      <c r="H1546" s="156"/>
      <c r="I1546" s="75"/>
      <c r="J1546" s="75"/>
      <c r="K1546" s="75"/>
      <c r="M1546" s="63"/>
    </row>
    <row r="1547">
      <c r="A1547" s="20"/>
      <c r="B1547" s="20"/>
      <c r="F1547" s="26"/>
      <c r="G1547" s="26"/>
      <c r="H1547" s="156"/>
      <c r="I1547" s="75"/>
      <c r="J1547" s="75"/>
      <c r="K1547" s="75"/>
      <c r="M1547" s="63"/>
    </row>
    <row r="1548">
      <c r="A1548" s="20"/>
      <c r="B1548" s="20"/>
      <c r="F1548" s="26"/>
      <c r="G1548" s="26"/>
      <c r="H1548" s="156"/>
      <c r="I1548" s="75"/>
      <c r="J1548" s="75"/>
      <c r="K1548" s="75"/>
      <c r="M1548" s="63"/>
    </row>
    <row r="1549">
      <c r="A1549" s="20"/>
      <c r="B1549" s="20"/>
      <c r="F1549" s="26"/>
      <c r="G1549" s="26"/>
      <c r="H1549" s="156"/>
      <c r="I1549" s="75"/>
      <c r="J1549" s="75"/>
      <c r="K1549" s="75"/>
      <c r="M1549" s="63"/>
    </row>
    <row r="1550">
      <c r="A1550" s="20"/>
      <c r="B1550" s="20"/>
      <c r="F1550" s="26"/>
      <c r="G1550" s="26"/>
      <c r="H1550" s="156"/>
      <c r="I1550" s="75"/>
      <c r="J1550" s="75"/>
      <c r="K1550" s="75"/>
      <c r="M1550" s="63"/>
    </row>
    <row r="1551">
      <c r="A1551" s="20"/>
      <c r="B1551" s="20"/>
      <c r="F1551" s="26"/>
      <c r="G1551" s="26"/>
      <c r="H1551" s="156"/>
      <c r="I1551" s="75"/>
      <c r="J1551" s="75"/>
      <c r="K1551" s="75"/>
      <c r="M1551" s="63"/>
    </row>
    <row r="1552">
      <c r="A1552" s="20"/>
      <c r="B1552" s="20"/>
      <c r="F1552" s="26"/>
      <c r="G1552" s="26"/>
      <c r="H1552" s="156"/>
      <c r="I1552" s="75"/>
      <c r="J1552" s="75"/>
      <c r="K1552" s="75"/>
      <c r="M1552" s="63"/>
    </row>
    <row r="1553">
      <c r="A1553" s="20"/>
      <c r="B1553" s="20"/>
      <c r="F1553" s="26"/>
      <c r="G1553" s="26"/>
      <c r="H1553" s="156"/>
      <c r="I1553" s="75"/>
      <c r="J1553" s="75"/>
      <c r="K1553" s="75"/>
      <c r="M1553" s="63"/>
    </row>
    <row r="1554">
      <c r="A1554" s="20"/>
      <c r="B1554" s="20"/>
      <c r="F1554" s="26"/>
      <c r="G1554" s="26"/>
      <c r="H1554" s="156"/>
      <c r="I1554" s="75"/>
      <c r="J1554" s="75"/>
      <c r="K1554" s="75"/>
      <c r="M1554" s="63"/>
    </row>
    <row r="1555">
      <c r="A1555" s="20"/>
      <c r="B1555" s="20"/>
      <c r="F1555" s="26"/>
      <c r="G1555" s="26"/>
      <c r="H1555" s="156"/>
      <c r="I1555" s="75"/>
      <c r="J1555" s="75"/>
      <c r="K1555" s="75"/>
      <c r="M1555" s="63"/>
    </row>
    <row r="1556">
      <c r="A1556" s="20"/>
      <c r="B1556" s="20"/>
      <c r="F1556" s="26"/>
      <c r="G1556" s="26"/>
      <c r="H1556" s="156"/>
      <c r="I1556" s="75"/>
      <c r="J1556" s="75"/>
      <c r="K1556" s="75"/>
      <c r="M1556" s="63"/>
    </row>
    <row r="1557">
      <c r="A1557" s="20"/>
      <c r="B1557" s="20"/>
      <c r="F1557" s="26"/>
      <c r="G1557" s="26"/>
      <c r="H1557" s="156"/>
      <c r="I1557" s="75"/>
      <c r="J1557" s="75"/>
      <c r="K1557" s="75"/>
      <c r="M1557" s="63"/>
    </row>
    <row r="1558">
      <c r="A1558" s="20"/>
      <c r="B1558" s="20"/>
      <c r="F1558" s="26"/>
      <c r="G1558" s="26"/>
      <c r="H1558" s="156"/>
      <c r="I1558" s="75"/>
      <c r="J1558" s="75"/>
      <c r="K1558" s="75"/>
      <c r="M1558" s="63"/>
    </row>
    <row r="1559">
      <c r="A1559" s="20"/>
      <c r="B1559" s="20"/>
      <c r="F1559" s="26"/>
      <c r="G1559" s="26"/>
      <c r="H1559" s="156"/>
      <c r="I1559" s="75"/>
      <c r="J1559" s="75"/>
      <c r="K1559" s="75"/>
      <c r="M1559" s="63"/>
    </row>
    <row r="1560">
      <c r="A1560" s="20"/>
      <c r="B1560" s="20"/>
      <c r="F1560" s="26"/>
      <c r="G1560" s="26"/>
      <c r="H1560" s="156"/>
      <c r="I1560" s="75"/>
      <c r="J1560" s="75"/>
      <c r="K1560" s="75"/>
      <c r="M1560" s="63"/>
    </row>
    <row r="1561">
      <c r="A1561" s="20"/>
      <c r="B1561" s="20"/>
      <c r="F1561" s="26"/>
      <c r="G1561" s="26"/>
      <c r="H1561" s="156"/>
      <c r="I1561" s="75"/>
      <c r="J1561" s="75"/>
      <c r="K1561" s="75"/>
      <c r="M1561" s="63"/>
    </row>
    <row r="1562">
      <c r="A1562" s="20"/>
      <c r="B1562" s="20"/>
      <c r="F1562" s="26"/>
      <c r="G1562" s="26"/>
      <c r="H1562" s="156"/>
      <c r="I1562" s="75"/>
      <c r="J1562" s="75"/>
      <c r="K1562" s="75"/>
      <c r="M1562" s="63"/>
    </row>
    <row r="1563">
      <c r="A1563" s="20"/>
      <c r="B1563" s="20"/>
      <c r="F1563" s="26"/>
      <c r="G1563" s="26"/>
      <c r="H1563" s="156"/>
      <c r="I1563" s="75"/>
      <c r="J1563" s="75"/>
      <c r="K1563" s="75"/>
      <c r="M1563" s="63"/>
    </row>
    <row r="1564">
      <c r="A1564" s="20"/>
      <c r="B1564" s="20"/>
      <c r="F1564" s="26"/>
      <c r="G1564" s="26"/>
      <c r="H1564" s="156"/>
      <c r="I1564" s="75"/>
      <c r="J1564" s="75"/>
      <c r="K1564" s="75"/>
      <c r="M1564" s="63"/>
    </row>
    <row r="1565">
      <c r="A1565" s="20"/>
      <c r="B1565" s="20"/>
      <c r="F1565" s="26"/>
      <c r="G1565" s="26"/>
      <c r="H1565" s="156"/>
      <c r="I1565" s="75"/>
      <c r="J1565" s="75"/>
      <c r="K1565" s="75"/>
      <c r="M1565" s="63"/>
    </row>
    <row r="1566">
      <c r="A1566" s="20"/>
      <c r="B1566" s="20"/>
      <c r="F1566" s="26"/>
      <c r="G1566" s="26"/>
      <c r="H1566" s="156"/>
      <c r="I1566" s="75"/>
      <c r="J1566" s="75"/>
      <c r="K1566" s="75"/>
      <c r="M1566" s="63"/>
    </row>
    <row r="1567">
      <c r="A1567" s="20"/>
      <c r="B1567" s="20"/>
      <c r="F1567" s="26"/>
      <c r="G1567" s="26"/>
      <c r="H1567" s="156"/>
      <c r="I1567" s="75"/>
      <c r="J1567" s="75"/>
      <c r="K1567" s="75"/>
      <c r="M1567" s="63"/>
    </row>
    <row r="1568">
      <c r="A1568" s="20"/>
      <c r="B1568" s="20"/>
      <c r="F1568" s="26"/>
      <c r="G1568" s="26"/>
      <c r="H1568" s="156"/>
      <c r="I1568" s="75"/>
      <c r="J1568" s="75"/>
      <c r="K1568" s="75"/>
      <c r="M1568" s="63"/>
    </row>
    <row r="1569">
      <c r="A1569" s="20"/>
      <c r="B1569" s="20"/>
      <c r="F1569" s="26"/>
      <c r="G1569" s="26"/>
      <c r="H1569" s="156"/>
      <c r="I1569" s="75"/>
      <c r="J1569" s="75"/>
      <c r="K1569" s="75"/>
      <c r="M1569" s="63"/>
    </row>
    <row r="1570">
      <c r="A1570" s="20"/>
      <c r="B1570" s="20"/>
      <c r="F1570" s="26"/>
      <c r="G1570" s="26"/>
      <c r="H1570" s="156"/>
      <c r="I1570" s="75"/>
      <c r="J1570" s="75"/>
      <c r="K1570" s="75"/>
      <c r="M1570" s="63"/>
    </row>
    <row r="1571">
      <c r="A1571" s="20"/>
      <c r="B1571" s="20"/>
      <c r="F1571" s="26"/>
      <c r="G1571" s="26"/>
      <c r="H1571" s="156"/>
      <c r="I1571" s="75"/>
      <c r="J1571" s="75"/>
      <c r="K1571" s="75"/>
      <c r="M1571" s="63"/>
    </row>
    <row r="1572">
      <c r="A1572" s="20"/>
      <c r="B1572" s="20"/>
      <c r="F1572" s="26"/>
      <c r="G1572" s="26"/>
      <c r="H1572" s="156"/>
      <c r="I1572" s="75"/>
      <c r="J1572" s="75"/>
      <c r="K1572" s="75"/>
      <c r="M1572" s="63"/>
    </row>
    <row r="1573">
      <c r="A1573" s="20"/>
      <c r="B1573" s="20"/>
      <c r="F1573" s="26"/>
      <c r="G1573" s="26"/>
      <c r="H1573" s="156"/>
      <c r="I1573" s="75"/>
      <c r="J1573" s="75"/>
      <c r="K1573" s="75"/>
      <c r="M1573" s="63"/>
    </row>
    <row r="1574">
      <c r="A1574" s="20"/>
      <c r="B1574" s="20"/>
      <c r="F1574" s="26"/>
      <c r="G1574" s="26"/>
      <c r="H1574" s="156"/>
      <c r="I1574" s="75"/>
      <c r="J1574" s="75"/>
      <c r="K1574" s="75"/>
      <c r="M1574" s="63"/>
    </row>
    <row r="1575">
      <c r="A1575" s="20"/>
      <c r="B1575" s="20"/>
      <c r="F1575" s="26"/>
      <c r="G1575" s="26"/>
      <c r="H1575" s="156"/>
      <c r="I1575" s="75"/>
      <c r="J1575" s="75"/>
      <c r="K1575" s="75"/>
      <c r="M1575" s="63"/>
    </row>
    <row r="1576">
      <c r="A1576" s="20"/>
      <c r="B1576" s="20"/>
      <c r="F1576" s="26"/>
      <c r="G1576" s="26"/>
      <c r="H1576" s="156"/>
      <c r="I1576" s="75"/>
      <c r="J1576" s="75"/>
      <c r="K1576" s="75"/>
      <c r="M1576" s="63"/>
    </row>
    <row r="1577">
      <c r="A1577" s="20"/>
      <c r="B1577" s="20"/>
      <c r="F1577" s="26"/>
      <c r="G1577" s="26"/>
      <c r="H1577" s="156"/>
      <c r="I1577" s="75"/>
      <c r="J1577" s="75"/>
      <c r="K1577" s="75"/>
      <c r="M1577" s="63"/>
    </row>
    <row r="1578">
      <c r="A1578" s="20"/>
      <c r="B1578" s="20"/>
      <c r="F1578" s="26"/>
      <c r="G1578" s="26"/>
      <c r="H1578" s="156"/>
      <c r="I1578" s="75"/>
      <c r="J1578" s="75"/>
      <c r="K1578" s="75"/>
      <c r="M1578" s="63"/>
    </row>
    <row r="1579">
      <c r="A1579" s="20"/>
      <c r="B1579" s="20"/>
      <c r="F1579" s="26"/>
      <c r="G1579" s="26"/>
      <c r="H1579" s="156"/>
      <c r="I1579" s="75"/>
      <c r="J1579" s="75"/>
      <c r="K1579" s="75"/>
      <c r="M1579" s="63"/>
    </row>
    <row r="1580">
      <c r="A1580" s="20"/>
      <c r="B1580" s="20"/>
      <c r="F1580" s="26"/>
      <c r="G1580" s="26"/>
      <c r="H1580" s="156"/>
      <c r="I1580" s="75"/>
      <c r="J1580" s="75"/>
      <c r="K1580" s="75"/>
      <c r="M1580" s="63"/>
    </row>
    <row r="1581">
      <c r="A1581" s="20"/>
      <c r="B1581" s="20"/>
      <c r="F1581" s="26"/>
      <c r="G1581" s="26"/>
      <c r="H1581" s="156"/>
      <c r="I1581" s="75"/>
      <c r="J1581" s="75"/>
      <c r="K1581" s="75"/>
      <c r="M1581" s="63"/>
    </row>
    <row r="1582">
      <c r="A1582" s="20"/>
      <c r="B1582" s="20"/>
      <c r="F1582" s="26"/>
      <c r="G1582" s="26"/>
      <c r="H1582" s="156"/>
      <c r="I1582" s="75"/>
      <c r="J1582" s="75"/>
      <c r="K1582" s="75"/>
      <c r="M1582" s="63"/>
    </row>
    <row r="1583">
      <c r="A1583" s="20"/>
      <c r="B1583" s="20"/>
      <c r="F1583" s="26"/>
      <c r="G1583" s="26"/>
      <c r="H1583" s="156"/>
      <c r="I1583" s="75"/>
      <c r="J1583" s="75"/>
      <c r="K1583" s="75"/>
      <c r="M1583" s="63"/>
    </row>
    <row r="1584">
      <c r="A1584" s="20"/>
      <c r="B1584" s="20"/>
      <c r="F1584" s="26"/>
      <c r="G1584" s="26"/>
      <c r="H1584" s="156"/>
      <c r="I1584" s="75"/>
      <c r="J1584" s="75"/>
      <c r="K1584" s="75"/>
      <c r="M1584" s="63"/>
    </row>
    <row r="1585">
      <c r="A1585" s="20"/>
      <c r="B1585" s="20"/>
      <c r="F1585" s="26"/>
      <c r="G1585" s="26"/>
      <c r="H1585" s="156"/>
      <c r="I1585" s="75"/>
      <c r="J1585" s="75"/>
      <c r="K1585" s="75"/>
      <c r="M1585" s="63"/>
    </row>
    <row r="1586">
      <c r="A1586" s="20"/>
      <c r="B1586" s="20"/>
      <c r="F1586" s="26"/>
      <c r="G1586" s="26"/>
      <c r="H1586" s="156"/>
      <c r="I1586" s="75"/>
      <c r="J1586" s="75"/>
      <c r="K1586" s="75"/>
      <c r="M1586" s="63"/>
    </row>
    <row r="1587">
      <c r="A1587" s="20"/>
      <c r="B1587" s="20"/>
      <c r="F1587" s="26"/>
      <c r="G1587" s="26"/>
      <c r="H1587" s="156"/>
      <c r="I1587" s="75"/>
      <c r="J1587" s="75"/>
      <c r="K1587" s="75"/>
      <c r="M1587" s="63"/>
    </row>
    <row r="1588">
      <c r="A1588" s="20"/>
      <c r="B1588" s="20"/>
      <c r="F1588" s="26"/>
      <c r="G1588" s="26"/>
      <c r="H1588" s="156"/>
      <c r="I1588" s="75"/>
      <c r="J1588" s="75"/>
      <c r="K1588" s="75"/>
      <c r="M1588" s="63"/>
    </row>
    <row r="1589">
      <c r="A1589" s="20"/>
      <c r="B1589" s="20"/>
      <c r="F1589" s="26"/>
      <c r="G1589" s="26"/>
      <c r="H1589" s="156"/>
      <c r="I1589" s="75"/>
      <c r="J1589" s="75"/>
      <c r="K1589" s="75"/>
      <c r="M1589" s="63"/>
    </row>
    <row r="1590">
      <c r="A1590" s="20"/>
      <c r="B1590" s="20"/>
      <c r="F1590" s="26"/>
      <c r="G1590" s="26"/>
      <c r="H1590" s="156"/>
      <c r="I1590" s="75"/>
      <c r="J1590" s="75"/>
      <c r="K1590" s="75"/>
      <c r="M1590" s="63"/>
    </row>
    <row r="1591">
      <c r="A1591" s="20"/>
      <c r="B1591" s="20"/>
      <c r="F1591" s="26"/>
      <c r="G1591" s="26"/>
      <c r="H1591" s="156"/>
      <c r="I1591" s="75"/>
      <c r="J1591" s="75"/>
      <c r="K1591" s="75"/>
      <c r="M1591" s="63"/>
    </row>
    <row r="1592">
      <c r="A1592" s="20"/>
      <c r="B1592" s="20"/>
      <c r="F1592" s="26"/>
      <c r="G1592" s="26"/>
      <c r="H1592" s="156"/>
      <c r="I1592" s="75"/>
      <c r="J1592" s="75"/>
      <c r="K1592" s="75"/>
      <c r="M1592" s="63"/>
    </row>
    <row r="1593">
      <c r="A1593" s="20"/>
      <c r="B1593" s="20"/>
      <c r="F1593" s="26"/>
      <c r="G1593" s="26"/>
      <c r="H1593" s="156"/>
      <c r="I1593" s="75"/>
      <c r="J1593" s="75"/>
      <c r="K1593" s="75"/>
      <c r="M1593" s="63"/>
    </row>
    <row r="1594">
      <c r="A1594" s="20"/>
      <c r="B1594" s="20"/>
      <c r="F1594" s="26"/>
      <c r="G1594" s="26"/>
      <c r="H1594" s="156"/>
      <c r="I1594" s="75"/>
      <c r="J1594" s="75"/>
      <c r="K1594" s="75"/>
      <c r="M1594" s="63"/>
    </row>
    <row r="1595">
      <c r="A1595" s="20"/>
      <c r="B1595" s="20"/>
      <c r="F1595" s="26"/>
      <c r="G1595" s="26"/>
      <c r="H1595" s="156"/>
      <c r="I1595" s="75"/>
      <c r="J1595" s="75"/>
      <c r="K1595" s="75"/>
      <c r="M1595" s="63"/>
    </row>
    <row r="1596">
      <c r="A1596" s="20"/>
      <c r="B1596" s="20"/>
      <c r="F1596" s="26"/>
      <c r="G1596" s="26"/>
      <c r="H1596" s="156"/>
      <c r="I1596" s="75"/>
      <c r="J1596" s="75"/>
      <c r="K1596" s="75"/>
      <c r="M1596" s="63"/>
    </row>
    <row r="1597">
      <c r="A1597" s="20"/>
      <c r="B1597" s="20"/>
      <c r="F1597" s="26"/>
      <c r="G1597" s="26"/>
      <c r="H1597" s="156"/>
      <c r="I1597" s="75"/>
      <c r="J1597" s="75"/>
      <c r="K1597" s="75"/>
      <c r="M1597" s="63"/>
    </row>
    <row r="1598">
      <c r="A1598" s="20"/>
      <c r="B1598" s="20"/>
      <c r="F1598" s="26"/>
      <c r="G1598" s="26"/>
      <c r="H1598" s="156"/>
      <c r="I1598" s="75"/>
      <c r="J1598" s="75"/>
      <c r="K1598" s="75"/>
      <c r="M1598" s="63"/>
    </row>
    <row r="1599">
      <c r="A1599" s="20"/>
      <c r="B1599" s="20"/>
      <c r="F1599" s="26"/>
      <c r="G1599" s="26"/>
      <c r="H1599" s="156"/>
      <c r="I1599" s="75"/>
      <c r="J1599" s="75"/>
      <c r="K1599" s="75"/>
      <c r="M1599" s="63"/>
    </row>
    <row r="1600">
      <c r="A1600" s="20"/>
      <c r="B1600" s="20"/>
      <c r="F1600" s="26"/>
      <c r="G1600" s="26"/>
      <c r="H1600" s="156"/>
      <c r="I1600" s="75"/>
      <c r="J1600" s="75"/>
      <c r="K1600" s="75"/>
      <c r="M1600" s="63"/>
    </row>
    <row r="1601">
      <c r="A1601" s="20"/>
      <c r="B1601" s="20"/>
      <c r="F1601" s="26"/>
      <c r="G1601" s="26"/>
      <c r="H1601" s="156"/>
      <c r="I1601" s="75"/>
      <c r="J1601" s="75"/>
      <c r="K1601" s="75"/>
      <c r="M1601" s="63"/>
    </row>
    <row r="1602">
      <c r="A1602" s="20"/>
      <c r="B1602" s="20"/>
      <c r="F1602" s="26"/>
      <c r="G1602" s="26"/>
      <c r="H1602" s="156"/>
      <c r="I1602" s="75"/>
      <c r="J1602" s="75"/>
      <c r="K1602" s="75"/>
      <c r="M1602" s="63"/>
    </row>
    <row r="1603">
      <c r="A1603" s="20"/>
      <c r="B1603" s="20"/>
      <c r="F1603" s="26"/>
      <c r="G1603" s="26"/>
      <c r="H1603" s="156"/>
      <c r="I1603" s="75"/>
      <c r="J1603" s="75"/>
      <c r="K1603" s="75"/>
      <c r="M1603" s="63"/>
    </row>
    <row r="1604">
      <c r="A1604" s="20"/>
      <c r="B1604" s="20"/>
      <c r="F1604" s="26"/>
      <c r="G1604" s="26"/>
      <c r="H1604" s="156"/>
      <c r="I1604" s="75"/>
      <c r="J1604" s="75"/>
      <c r="K1604" s="75"/>
      <c r="M1604" s="63"/>
    </row>
    <row r="1605">
      <c r="A1605" s="20"/>
      <c r="B1605" s="20"/>
      <c r="F1605" s="26"/>
      <c r="G1605" s="26"/>
      <c r="H1605" s="156"/>
      <c r="I1605" s="75"/>
      <c r="J1605" s="75"/>
      <c r="K1605" s="75"/>
      <c r="M1605" s="63"/>
    </row>
    <row r="1606">
      <c r="A1606" s="20"/>
      <c r="B1606" s="20"/>
      <c r="F1606" s="26"/>
      <c r="G1606" s="26"/>
      <c r="H1606" s="156"/>
      <c r="I1606" s="75"/>
      <c r="J1606" s="75"/>
      <c r="K1606" s="75"/>
      <c r="M1606" s="63"/>
    </row>
    <row r="1607">
      <c r="A1607" s="20"/>
      <c r="B1607" s="20"/>
      <c r="F1607" s="26"/>
      <c r="G1607" s="26"/>
      <c r="H1607" s="156"/>
      <c r="I1607" s="75"/>
      <c r="J1607" s="75"/>
      <c r="K1607" s="75"/>
      <c r="M1607" s="63"/>
    </row>
    <row r="1608">
      <c r="A1608" s="20"/>
      <c r="B1608" s="20"/>
      <c r="F1608" s="26"/>
      <c r="G1608" s="26"/>
      <c r="H1608" s="156"/>
      <c r="I1608" s="75"/>
      <c r="J1608" s="75"/>
      <c r="K1608" s="75"/>
      <c r="M1608" s="63"/>
    </row>
    <row r="1609">
      <c r="A1609" s="20"/>
      <c r="B1609" s="20"/>
      <c r="F1609" s="26"/>
      <c r="G1609" s="26"/>
      <c r="H1609" s="156"/>
      <c r="I1609" s="75"/>
      <c r="J1609" s="75"/>
      <c r="K1609" s="75"/>
      <c r="M1609" s="63"/>
    </row>
    <row r="1610">
      <c r="A1610" s="20"/>
      <c r="B1610" s="20"/>
      <c r="F1610" s="26"/>
      <c r="G1610" s="26"/>
      <c r="H1610" s="156"/>
      <c r="I1610" s="75"/>
      <c r="J1610" s="75"/>
      <c r="K1610" s="75"/>
      <c r="M1610" s="63"/>
    </row>
    <row r="1611">
      <c r="A1611" s="20"/>
      <c r="B1611" s="20"/>
      <c r="F1611" s="26"/>
      <c r="G1611" s="26"/>
      <c r="H1611" s="156"/>
      <c r="I1611" s="75"/>
      <c r="J1611" s="75"/>
      <c r="K1611" s="75"/>
      <c r="M1611" s="63"/>
    </row>
    <row r="1612">
      <c r="A1612" s="20"/>
      <c r="B1612" s="20"/>
      <c r="F1612" s="26"/>
      <c r="G1612" s="26"/>
      <c r="H1612" s="156"/>
      <c r="I1612" s="75"/>
      <c r="J1612" s="75"/>
      <c r="K1612" s="75"/>
      <c r="M1612" s="63"/>
    </row>
    <row r="1613">
      <c r="A1613" s="20"/>
      <c r="B1613" s="20"/>
      <c r="F1613" s="26"/>
      <c r="G1613" s="26"/>
      <c r="H1613" s="156"/>
      <c r="I1613" s="75"/>
      <c r="J1613" s="75"/>
      <c r="K1613" s="75"/>
      <c r="M1613" s="63"/>
    </row>
    <row r="1614">
      <c r="A1614" s="20"/>
      <c r="B1614" s="20"/>
      <c r="F1614" s="26"/>
      <c r="G1614" s="26"/>
      <c r="H1614" s="156"/>
      <c r="I1614" s="75"/>
      <c r="J1614" s="75"/>
      <c r="K1614" s="75"/>
      <c r="M1614" s="63"/>
    </row>
    <row r="1615">
      <c r="A1615" s="20"/>
      <c r="B1615" s="20"/>
      <c r="F1615" s="26"/>
      <c r="G1615" s="26"/>
      <c r="H1615" s="156"/>
      <c r="I1615" s="75"/>
      <c r="J1615" s="75"/>
      <c r="K1615" s="75"/>
      <c r="M1615" s="63"/>
    </row>
    <row r="1616">
      <c r="A1616" s="20"/>
      <c r="B1616" s="20"/>
      <c r="F1616" s="26"/>
      <c r="G1616" s="26"/>
      <c r="H1616" s="156"/>
      <c r="I1616" s="75"/>
      <c r="J1616" s="75"/>
      <c r="K1616" s="75"/>
      <c r="M1616" s="63"/>
    </row>
    <row r="1617">
      <c r="A1617" s="20"/>
      <c r="B1617" s="20"/>
      <c r="F1617" s="26"/>
      <c r="G1617" s="26"/>
      <c r="H1617" s="156"/>
      <c r="I1617" s="75"/>
      <c r="J1617" s="75"/>
      <c r="K1617" s="75"/>
      <c r="M1617" s="63"/>
    </row>
    <row r="1618">
      <c r="A1618" s="20"/>
      <c r="B1618" s="20"/>
      <c r="F1618" s="26"/>
      <c r="G1618" s="26"/>
      <c r="H1618" s="156"/>
      <c r="I1618" s="75"/>
      <c r="J1618" s="75"/>
      <c r="K1618" s="75"/>
      <c r="M1618" s="63"/>
    </row>
    <row r="1619">
      <c r="A1619" s="20"/>
      <c r="B1619" s="20"/>
      <c r="F1619" s="26"/>
      <c r="G1619" s="26"/>
      <c r="H1619" s="156"/>
      <c r="I1619" s="75"/>
      <c r="J1619" s="75"/>
      <c r="K1619" s="75"/>
      <c r="M1619" s="63"/>
    </row>
    <row r="1620">
      <c r="A1620" s="20"/>
      <c r="B1620" s="20"/>
      <c r="F1620" s="26"/>
      <c r="G1620" s="26"/>
      <c r="H1620" s="156"/>
      <c r="I1620" s="75"/>
      <c r="J1620" s="75"/>
      <c r="K1620" s="75"/>
      <c r="M1620" s="63"/>
    </row>
    <row r="1621">
      <c r="A1621" s="20"/>
      <c r="B1621" s="20"/>
      <c r="F1621" s="26"/>
      <c r="G1621" s="26"/>
      <c r="H1621" s="156"/>
      <c r="I1621" s="75"/>
      <c r="J1621" s="75"/>
      <c r="K1621" s="75"/>
      <c r="M1621" s="63"/>
    </row>
    <row r="1622">
      <c r="A1622" s="20"/>
      <c r="B1622" s="20"/>
      <c r="F1622" s="26"/>
      <c r="G1622" s="26"/>
      <c r="H1622" s="156"/>
      <c r="I1622" s="75"/>
      <c r="J1622" s="75"/>
      <c r="K1622" s="75"/>
      <c r="M1622" s="63"/>
    </row>
    <row r="1623">
      <c r="A1623" s="20"/>
      <c r="B1623" s="20"/>
      <c r="F1623" s="26"/>
      <c r="G1623" s="26"/>
      <c r="H1623" s="156"/>
      <c r="I1623" s="75"/>
      <c r="J1623" s="75"/>
      <c r="K1623" s="75"/>
      <c r="M1623" s="63"/>
    </row>
    <row r="1624">
      <c r="A1624" s="20"/>
      <c r="B1624" s="20"/>
      <c r="F1624" s="26"/>
      <c r="G1624" s="26"/>
      <c r="H1624" s="156"/>
      <c r="I1624" s="75"/>
      <c r="J1624" s="75"/>
      <c r="K1624" s="75"/>
      <c r="M1624" s="63"/>
    </row>
    <row r="1625">
      <c r="A1625" s="20"/>
      <c r="B1625" s="20"/>
      <c r="F1625" s="26"/>
      <c r="G1625" s="26"/>
      <c r="H1625" s="156"/>
      <c r="I1625" s="75"/>
      <c r="J1625" s="75"/>
      <c r="K1625" s="75"/>
      <c r="M1625" s="63"/>
    </row>
    <row r="1626">
      <c r="A1626" s="20"/>
      <c r="B1626" s="20"/>
      <c r="F1626" s="26"/>
      <c r="G1626" s="26"/>
      <c r="H1626" s="156"/>
      <c r="I1626" s="75"/>
      <c r="J1626" s="75"/>
      <c r="K1626" s="75"/>
      <c r="M1626" s="63"/>
    </row>
    <row r="1627">
      <c r="A1627" s="20"/>
      <c r="B1627" s="20"/>
      <c r="F1627" s="26"/>
      <c r="G1627" s="26"/>
      <c r="H1627" s="156"/>
      <c r="I1627" s="75"/>
      <c r="J1627" s="75"/>
      <c r="K1627" s="75"/>
      <c r="M1627" s="63"/>
    </row>
    <row r="1628">
      <c r="A1628" s="20"/>
      <c r="B1628" s="20"/>
      <c r="F1628" s="26"/>
      <c r="G1628" s="26"/>
      <c r="H1628" s="156"/>
      <c r="I1628" s="75"/>
      <c r="J1628" s="75"/>
      <c r="K1628" s="75"/>
      <c r="M1628" s="63"/>
    </row>
    <row r="1629">
      <c r="A1629" s="20"/>
      <c r="B1629" s="20"/>
      <c r="F1629" s="26"/>
      <c r="G1629" s="26"/>
      <c r="H1629" s="156"/>
      <c r="I1629" s="75"/>
      <c r="J1629" s="75"/>
      <c r="K1629" s="75"/>
      <c r="M1629" s="63"/>
    </row>
    <row r="1630">
      <c r="A1630" s="20"/>
      <c r="B1630" s="20"/>
      <c r="F1630" s="26"/>
      <c r="G1630" s="26"/>
      <c r="H1630" s="156"/>
      <c r="I1630" s="75"/>
      <c r="J1630" s="75"/>
      <c r="K1630" s="75"/>
      <c r="M1630" s="63"/>
    </row>
    <row r="1631">
      <c r="A1631" s="20"/>
      <c r="B1631" s="20"/>
      <c r="F1631" s="26"/>
      <c r="G1631" s="26"/>
      <c r="H1631" s="156"/>
      <c r="I1631" s="75"/>
      <c r="J1631" s="75"/>
      <c r="K1631" s="75"/>
      <c r="M1631" s="63"/>
    </row>
    <row r="1632">
      <c r="A1632" s="20"/>
      <c r="B1632" s="20"/>
      <c r="F1632" s="26"/>
      <c r="G1632" s="26"/>
      <c r="H1632" s="156"/>
      <c r="I1632" s="75"/>
      <c r="J1632" s="75"/>
      <c r="K1632" s="75"/>
      <c r="M1632" s="63"/>
    </row>
    <row r="1633">
      <c r="A1633" s="20"/>
      <c r="B1633" s="20"/>
      <c r="F1633" s="26"/>
      <c r="G1633" s="26"/>
      <c r="H1633" s="156"/>
      <c r="I1633" s="75"/>
      <c r="J1633" s="75"/>
      <c r="K1633" s="75"/>
      <c r="M1633" s="63"/>
    </row>
    <row r="1634">
      <c r="A1634" s="20"/>
      <c r="B1634" s="20"/>
      <c r="F1634" s="26"/>
      <c r="G1634" s="26"/>
      <c r="H1634" s="156"/>
      <c r="I1634" s="75"/>
      <c r="J1634" s="75"/>
      <c r="K1634" s="75"/>
      <c r="M1634" s="63"/>
    </row>
    <row r="1635">
      <c r="A1635" s="20"/>
      <c r="B1635" s="20"/>
      <c r="F1635" s="26"/>
      <c r="G1635" s="26"/>
      <c r="H1635" s="156"/>
      <c r="I1635" s="75"/>
      <c r="J1635" s="75"/>
      <c r="K1635" s="75"/>
      <c r="M1635" s="63"/>
    </row>
    <row r="1636">
      <c r="A1636" s="20"/>
      <c r="B1636" s="20"/>
      <c r="F1636" s="26"/>
      <c r="G1636" s="26"/>
      <c r="H1636" s="156"/>
      <c r="I1636" s="75"/>
      <c r="J1636" s="75"/>
      <c r="K1636" s="75"/>
      <c r="M1636" s="63"/>
    </row>
    <row r="1637">
      <c r="A1637" s="20"/>
      <c r="B1637" s="20"/>
      <c r="F1637" s="26"/>
      <c r="G1637" s="26"/>
      <c r="H1637" s="156"/>
      <c r="I1637" s="75"/>
      <c r="J1637" s="75"/>
      <c r="K1637" s="75"/>
      <c r="M1637" s="63"/>
    </row>
    <row r="1638">
      <c r="A1638" s="20"/>
      <c r="B1638" s="20"/>
      <c r="F1638" s="26"/>
      <c r="G1638" s="26"/>
      <c r="H1638" s="156"/>
      <c r="I1638" s="75"/>
      <c r="J1638" s="75"/>
      <c r="K1638" s="75"/>
      <c r="M1638" s="63"/>
    </row>
    <row r="1639">
      <c r="A1639" s="20"/>
      <c r="B1639" s="20"/>
      <c r="F1639" s="26"/>
      <c r="G1639" s="26"/>
      <c r="H1639" s="156"/>
      <c r="I1639" s="75"/>
      <c r="J1639" s="75"/>
      <c r="K1639" s="75"/>
      <c r="M1639" s="63"/>
    </row>
    <row r="1640">
      <c r="A1640" s="20"/>
      <c r="B1640" s="20"/>
      <c r="F1640" s="26"/>
      <c r="G1640" s="26"/>
      <c r="H1640" s="156"/>
      <c r="I1640" s="75"/>
      <c r="J1640" s="75"/>
      <c r="K1640" s="75"/>
      <c r="M1640" s="63"/>
    </row>
    <row r="1641">
      <c r="A1641" s="20"/>
      <c r="B1641" s="20"/>
      <c r="F1641" s="26"/>
      <c r="G1641" s="26"/>
      <c r="H1641" s="156"/>
      <c r="I1641" s="75"/>
      <c r="J1641" s="75"/>
      <c r="K1641" s="75"/>
      <c r="M1641" s="63"/>
    </row>
    <row r="1642">
      <c r="A1642" s="20"/>
      <c r="B1642" s="20"/>
      <c r="F1642" s="26"/>
      <c r="G1642" s="26"/>
      <c r="H1642" s="156"/>
      <c r="I1642" s="75"/>
      <c r="J1642" s="75"/>
      <c r="K1642" s="75"/>
      <c r="M1642" s="63"/>
    </row>
    <row r="1643">
      <c r="A1643" s="20"/>
      <c r="B1643" s="20"/>
      <c r="F1643" s="26"/>
      <c r="G1643" s="26"/>
      <c r="H1643" s="156"/>
      <c r="I1643" s="75"/>
      <c r="J1643" s="75"/>
      <c r="K1643" s="75"/>
      <c r="M1643" s="63"/>
    </row>
    <row r="1644">
      <c r="A1644" s="20"/>
      <c r="B1644" s="20"/>
      <c r="F1644" s="26"/>
      <c r="G1644" s="26"/>
      <c r="H1644" s="156"/>
      <c r="I1644" s="75"/>
      <c r="J1644" s="75"/>
      <c r="K1644" s="75"/>
      <c r="M1644" s="63"/>
    </row>
    <row r="1645">
      <c r="A1645" s="20"/>
      <c r="B1645" s="20"/>
      <c r="F1645" s="26"/>
      <c r="G1645" s="26"/>
      <c r="H1645" s="156"/>
      <c r="I1645" s="75"/>
      <c r="J1645" s="75"/>
      <c r="K1645" s="75"/>
      <c r="M1645" s="63"/>
    </row>
    <row r="1646">
      <c r="A1646" s="20"/>
      <c r="B1646" s="20"/>
      <c r="F1646" s="26"/>
      <c r="G1646" s="26"/>
      <c r="H1646" s="156"/>
      <c r="I1646" s="75"/>
      <c r="J1646" s="75"/>
      <c r="K1646" s="75"/>
      <c r="M1646" s="63"/>
    </row>
    <row r="1647">
      <c r="A1647" s="20"/>
      <c r="B1647" s="20"/>
      <c r="F1647" s="26"/>
      <c r="G1647" s="26"/>
      <c r="H1647" s="156"/>
      <c r="I1647" s="75"/>
      <c r="J1647" s="75"/>
      <c r="K1647" s="75"/>
      <c r="M1647" s="63"/>
    </row>
    <row r="1648">
      <c r="A1648" s="20"/>
      <c r="B1648" s="20"/>
      <c r="F1648" s="26"/>
      <c r="G1648" s="26"/>
      <c r="H1648" s="156"/>
      <c r="I1648" s="75"/>
      <c r="J1648" s="75"/>
      <c r="K1648" s="75"/>
      <c r="M1648" s="63"/>
    </row>
    <row r="1649">
      <c r="A1649" s="20"/>
      <c r="B1649" s="20"/>
      <c r="F1649" s="26"/>
      <c r="G1649" s="26"/>
      <c r="H1649" s="156"/>
      <c r="I1649" s="75"/>
      <c r="J1649" s="75"/>
      <c r="K1649" s="75"/>
      <c r="M1649" s="63"/>
    </row>
    <row r="1650">
      <c r="A1650" s="20"/>
      <c r="B1650" s="20"/>
      <c r="F1650" s="26"/>
      <c r="G1650" s="26"/>
      <c r="H1650" s="156"/>
      <c r="I1650" s="75"/>
      <c r="J1650" s="75"/>
      <c r="K1650" s="75"/>
      <c r="M1650" s="63"/>
    </row>
    <row r="1651">
      <c r="A1651" s="20"/>
      <c r="B1651" s="20"/>
      <c r="F1651" s="26"/>
      <c r="G1651" s="26"/>
      <c r="H1651" s="156"/>
      <c r="I1651" s="75"/>
      <c r="J1651" s="75"/>
      <c r="K1651" s="75"/>
      <c r="M1651" s="63"/>
    </row>
    <row r="1652">
      <c r="A1652" s="20"/>
      <c r="B1652" s="20"/>
      <c r="F1652" s="26"/>
      <c r="G1652" s="26"/>
      <c r="H1652" s="156"/>
      <c r="I1652" s="75"/>
      <c r="J1652" s="75"/>
      <c r="K1652" s="75"/>
      <c r="M1652" s="63"/>
    </row>
    <row r="1653">
      <c r="A1653" s="20"/>
      <c r="B1653" s="20"/>
      <c r="F1653" s="26"/>
      <c r="G1653" s="26"/>
      <c r="H1653" s="156"/>
      <c r="I1653" s="75"/>
      <c r="J1653" s="75"/>
      <c r="K1653" s="75"/>
      <c r="M1653" s="63"/>
    </row>
    <row r="1654">
      <c r="A1654" s="20"/>
      <c r="B1654" s="20"/>
      <c r="F1654" s="26"/>
      <c r="G1654" s="26"/>
      <c r="H1654" s="156"/>
      <c r="I1654" s="75"/>
      <c r="J1654" s="75"/>
      <c r="K1654" s="75"/>
      <c r="M1654" s="63"/>
    </row>
    <row r="1655">
      <c r="A1655" s="20"/>
      <c r="B1655" s="20"/>
      <c r="F1655" s="26"/>
      <c r="G1655" s="26"/>
      <c r="H1655" s="156"/>
      <c r="I1655" s="75"/>
      <c r="J1655" s="75"/>
      <c r="K1655" s="75"/>
      <c r="M1655" s="63"/>
    </row>
    <row r="1656">
      <c r="A1656" s="20"/>
      <c r="B1656" s="20"/>
      <c r="F1656" s="26"/>
      <c r="G1656" s="26"/>
      <c r="H1656" s="156"/>
      <c r="I1656" s="75"/>
      <c r="J1656" s="75"/>
      <c r="K1656" s="75"/>
      <c r="M1656" s="63"/>
    </row>
    <row r="1657">
      <c r="A1657" s="20"/>
      <c r="B1657" s="20"/>
      <c r="F1657" s="26"/>
      <c r="G1657" s="26"/>
      <c r="H1657" s="156"/>
      <c r="I1657" s="75"/>
      <c r="J1657" s="75"/>
      <c r="K1657" s="75"/>
      <c r="M1657" s="63"/>
    </row>
    <row r="1658">
      <c r="A1658" s="20"/>
      <c r="B1658" s="20"/>
      <c r="F1658" s="26"/>
      <c r="G1658" s="26"/>
      <c r="H1658" s="156"/>
      <c r="I1658" s="75"/>
      <c r="J1658" s="75"/>
      <c r="K1658" s="75"/>
      <c r="M1658" s="63"/>
    </row>
    <row r="1659">
      <c r="A1659" s="20"/>
      <c r="B1659" s="20"/>
      <c r="F1659" s="26"/>
      <c r="G1659" s="26"/>
      <c r="H1659" s="156"/>
      <c r="I1659" s="75"/>
      <c r="J1659" s="75"/>
      <c r="K1659" s="75"/>
      <c r="M1659" s="63"/>
    </row>
    <row r="1660">
      <c r="A1660" s="20"/>
      <c r="B1660" s="20"/>
      <c r="F1660" s="26"/>
      <c r="G1660" s="26"/>
      <c r="H1660" s="156"/>
      <c r="I1660" s="75"/>
      <c r="J1660" s="75"/>
      <c r="K1660" s="75"/>
      <c r="M1660" s="63"/>
    </row>
    <row r="1661">
      <c r="A1661" s="20"/>
      <c r="B1661" s="20"/>
      <c r="F1661" s="26"/>
      <c r="G1661" s="26"/>
      <c r="H1661" s="156"/>
      <c r="I1661" s="75"/>
      <c r="J1661" s="75"/>
      <c r="K1661" s="75"/>
      <c r="M1661" s="63"/>
    </row>
    <row r="1662">
      <c r="A1662" s="20"/>
      <c r="B1662" s="20"/>
      <c r="F1662" s="26"/>
      <c r="G1662" s="26"/>
      <c r="H1662" s="156"/>
      <c r="I1662" s="75"/>
      <c r="J1662" s="75"/>
      <c r="K1662" s="75"/>
      <c r="M1662" s="63"/>
    </row>
    <row r="1663">
      <c r="A1663" s="20"/>
      <c r="B1663" s="20"/>
      <c r="F1663" s="26"/>
      <c r="G1663" s="26"/>
      <c r="H1663" s="156"/>
      <c r="I1663" s="75"/>
      <c r="J1663" s="75"/>
      <c r="K1663" s="75"/>
      <c r="M1663" s="63"/>
    </row>
    <row r="1664">
      <c r="A1664" s="20"/>
      <c r="B1664" s="20"/>
      <c r="F1664" s="26"/>
      <c r="G1664" s="26"/>
      <c r="H1664" s="156"/>
      <c r="I1664" s="75"/>
      <c r="J1664" s="75"/>
      <c r="K1664" s="75"/>
      <c r="M1664" s="63"/>
    </row>
    <row r="1665">
      <c r="A1665" s="20"/>
      <c r="B1665" s="20"/>
      <c r="F1665" s="26"/>
      <c r="G1665" s="26"/>
      <c r="H1665" s="156"/>
      <c r="I1665" s="75"/>
      <c r="J1665" s="75"/>
      <c r="K1665" s="75"/>
      <c r="M1665" s="63"/>
    </row>
    <row r="1666">
      <c r="A1666" s="20"/>
      <c r="B1666" s="20"/>
      <c r="F1666" s="26"/>
      <c r="G1666" s="26"/>
      <c r="H1666" s="156"/>
      <c r="I1666" s="75"/>
      <c r="J1666" s="75"/>
      <c r="K1666" s="75"/>
      <c r="M1666" s="63"/>
    </row>
    <row r="1667">
      <c r="A1667" s="20"/>
      <c r="B1667" s="20"/>
      <c r="F1667" s="26"/>
      <c r="G1667" s="26"/>
      <c r="H1667" s="156"/>
      <c r="I1667" s="75"/>
      <c r="J1667" s="75"/>
      <c r="K1667" s="75"/>
      <c r="M1667" s="63"/>
    </row>
    <row r="1668">
      <c r="A1668" s="20"/>
      <c r="B1668" s="20"/>
      <c r="F1668" s="26"/>
      <c r="G1668" s="26"/>
      <c r="H1668" s="156"/>
      <c r="I1668" s="75"/>
      <c r="J1668" s="75"/>
      <c r="K1668" s="75"/>
      <c r="M1668" s="63"/>
    </row>
    <row r="1669">
      <c r="A1669" s="20"/>
      <c r="B1669" s="20"/>
      <c r="F1669" s="26"/>
      <c r="G1669" s="26"/>
      <c r="H1669" s="156"/>
      <c r="I1669" s="75"/>
      <c r="J1669" s="75"/>
      <c r="K1669" s="75"/>
      <c r="M1669" s="63"/>
    </row>
    <row r="1670">
      <c r="A1670" s="20"/>
      <c r="B1670" s="20"/>
      <c r="F1670" s="26"/>
      <c r="G1670" s="26"/>
      <c r="H1670" s="156"/>
      <c r="I1670" s="75"/>
      <c r="J1670" s="75"/>
      <c r="K1670" s="75"/>
      <c r="M1670" s="63"/>
    </row>
    <row r="1671">
      <c r="A1671" s="20"/>
      <c r="B1671" s="20"/>
      <c r="F1671" s="26"/>
      <c r="G1671" s="26"/>
      <c r="H1671" s="156"/>
      <c r="I1671" s="75"/>
      <c r="J1671" s="75"/>
      <c r="K1671" s="75"/>
      <c r="M1671" s="63"/>
    </row>
    <row r="1672">
      <c r="A1672" s="20"/>
      <c r="B1672" s="20"/>
      <c r="F1672" s="26"/>
      <c r="G1672" s="26"/>
      <c r="H1672" s="156"/>
      <c r="I1672" s="75"/>
      <c r="J1672" s="75"/>
      <c r="K1672" s="75"/>
      <c r="M1672" s="63"/>
    </row>
    <row r="1673">
      <c r="A1673" s="20"/>
      <c r="B1673" s="20"/>
      <c r="F1673" s="26"/>
      <c r="G1673" s="26"/>
      <c r="H1673" s="156"/>
      <c r="I1673" s="75"/>
      <c r="J1673" s="75"/>
      <c r="K1673" s="75"/>
      <c r="M1673" s="63"/>
    </row>
    <row r="1674">
      <c r="A1674" s="20"/>
      <c r="B1674" s="20"/>
      <c r="F1674" s="26"/>
      <c r="G1674" s="26"/>
      <c r="H1674" s="156"/>
      <c r="I1674" s="75"/>
      <c r="J1674" s="75"/>
      <c r="K1674" s="75"/>
      <c r="M1674" s="63"/>
    </row>
    <row r="1675">
      <c r="A1675" s="20"/>
      <c r="B1675" s="20"/>
      <c r="F1675" s="26"/>
      <c r="G1675" s="26"/>
      <c r="H1675" s="156"/>
      <c r="I1675" s="75"/>
      <c r="J1675" s="75"/>
      <c r="K1675" s="75"/>
      <c r="M1675" s="63"/>
    </row>
    <row r="1676">
      <c r="A1676" s="20"/>
      <c r="B1676" s="20"/>
      <c r="F1676" s="26"/>
      <c r="G1676" s="26"/>
      <c r="H1676" s="156"/>
      <c r="I1676" s="75"/>
      <c r="J1676" s="75"/>
      <c r="K1676" s="75"/>
      <c r="M1676" s="63"/>
    </row>
    <row r="1677">
      <c r="A1677" s="20"/>
      <c r="B1677" s="20"/>
      <c r="F1677" s="26"/>
      <c r="G1677" s="26"/>
      <c r="H1677" s="156"/>
      <c r="I1677" s="75"/>
      <c r="J1677" s="75"/>
      <c r="K1677" s="75"/>
      <c r="M1677" s="63"/>
    </row>
    <row r="1678">
      <c r="A1678" s="20"/>
      <c r="B1678" s="20"/>
      <c r="F1678" s="26"/>
      <c r="G1678" s="26"/>
      <c r="H1678" s="156"/>
      <c r="I1678" s="75"/>
      <c r="J1678" s="75"/>
      <c r="K1678" s="75"/>
      <c r="M1678" s="63"/>
    </row>
    <row r="1679">
      <c r="A1679" s="20"/>
      <c r="B1679" s="20"/>
      <c r="F1679" s="26"/>
      <c r="G1679" s="26"/>
      <c r="H1679" s="156"/>
      <c r="I1679" s="75"/>
      <c r="J1679" s="75"/>
      <c r="K1679" s="75"/>
      <c r="M1679" s="63"/>
    </row>
    <row r="1680">
      <c r="A1680" s="20"/>
      <c r="B1680" s="20"/>
      <c r="F1680" s="26"/>
      <c r="G1680" s="26"/>
      <c r="H1680" s="156"/>
      <c r="I1680" s="75"/>
      <c r="J1680" s="75"/>
      <c r="K1680" s="75"/>
      <c r="M1680" s="63"/>
    </row>
    <row r="1681">
      <c r="A1681" s="20"/>
      <c r="B1681" s="20"/>
      <c r="F1681" s="26"/>
      <c r="G1681" s="26"/>
      <c r="H1681" s="156"/>
      <c r="I1681" s="75"/>
      <c r="J1681" s="75"/>
      <c r="K1681" s="75"/>
      <c r="M1681" s="63"/>
    </row>
    <row r="1682">
      <c r="A1682" s="20"/>
      <c r="B1682" s="20"/>
      <c r="F1682" s="26"/>
      <c r="G1682" s="26"/>
      <c r="H1682" s="156"/>
      <c r="I1682" s="75"/>
      <c r="J1682" s="75"/>
      <c r="K1682" s="75"/>
      <c r="M1682" s="63"/>
    </row>
    <row r="1683">
      <c r="A1683" s="20"/>
      <c r="B1683" s="20"/>
      <c r="F1683" s="26"/>
      <c r="G1683" s="26"/>
      <c r="H1683" s="156"/>
      <c r="I1683" s="75"/>
      <c r="J1683" s="75"/>
      <c r="K1683" s="75"/>
      <c r="M1683" s="63"/>
    </row>
    <row r="1684">
      <c r="A1684" s="20"/>
      <c r="B1684" s="20"/>
      <c r="F1684" s="26"/>
      <c r="G1684" s="26"/>
      <c r="H1684" s="156"/>
      <c r="I1684" s="75"/>
      <c r="J1684" s="75"/>
      <c r="K1684" s="75"/>
      <c r="M1684" s="63"/>
    </row>
    <row r="1685">
      <c r="A1685" s="20"/>
      <c r="B1685" s="20"/>
      <c r="F1685" s="26"/>
      <c r="G1685" s="26"/>
      <c r="H1685" s="156"/>
      <c r="I1685" s="75"/>
      <c r="J1685" s="75"/>
      <c r="K1685" s="75"/>
      <c r="M1685" s="63"/>
    </row>
    <row r="1686">
      <c r="A1686" s="20"/>
      <c r="B1686" s="20"/>
      <c r="F1686" s="26"/>
      <c r="G1686" s="26"/>
      <c r="H1686" s="156"/>
      <c r="I1686" s="75"/>
      <c r="J1686" s="75"/>
      <c r="K1686" s="75"/>
      <c r="M1686" s="63"/>
    </row>
    <row r="1687">
      <c r="A1687" s="20"/>
      <c r="B1687" s="20"/>
      <c r="F1687" s="26"/>
      <c r="G1687" s="26"/>
      <c r="H1687" s="156"/>
      <c r="I1687" s="75"/>
      <c r="J1687" s="75"/>
      <c r="K1687" s="75"/>
      <c r="M1687" s="63"/>
    </row>
    <row r="1688">
      <c r="A1688" s="20"/>
      <c r="B1688" s="20"/>
      <c r="F1688" s="26"/>
      <c r="G1688" s="26"/>
      <c r="H1688" s="156"/>
      <c r="I1688" s="75"/>
      <c r="J1688" s="75"/>
      <c r="K1688" s="75"/>
      <c r="M1688" s="63"/>
    </row>
    <row r="1689">
      <c r="A1689" s="20"/>
      <c r="B1689" s="20"/>
      <c r="F1689" s="26"/>
      <c r="G1689" s="26"/>
      <c r="H1689" s="156"/>
      <c r="I1689" s="75"/>
      <c r="J1689" s="75"/>
      <c r="K1689" s="75"/>
      <c r="M1689" s="63"/>
    </row>
    <row r="1690">
      <c r="A1690" s="20"/>
      <c r="B1690" s="20"/>
      <c r="F1690" s="26"/>
      <c r="G1690" s="26"/>
      <c r="H1690" s="156"/>
      <c r="I1690" s="75"/>
      <c r="J1690" s="75"/>
      <c r="K1690" s="75"/>
      <c r="M1690" s="63"/>
    </row>
    <row r="1691">
      <c r="A1691" s="20"/>
      <c r="B1691" s="20"/>
      <c r="F1691" s="26"/>
      <c r="G1691" s="26"/>
      <c r="H1691" s="156"/>
      <c r="I1691" s="75"/>
      <c r="J1691" s="75"/>
      <c r="K1691" s="75"/>
      <c r="M1691" s="63"/>
    </row>
    <row r="1692">
      <c r="A1692" s="20"/>
      <c r="B1692" s="20"/>
      <c r="F1692" s="26"/>
      <c r="G1692" s="26"/>
      <c r="H1692" s="156"/>
      <c r="I1692" s="75"/>
      <c r="J1692" s="75"/>
      <c r="K1692" s="75"/>
      <c r="M1692" s="63"/>
    </row>
    <row r="1693">
      <c r="A1693" s="20"/>
      <c r="B1693" s="20"/>
      <c r="F1693" s="26"/>
      <c r="G1693" s="26"/>
      <c r="H1693" s="156"/>
      <c r="I1693" s="75"/>
      <c r="J1693" s="75"/>
      <c r="K1693" s="75"/>
      <c r="M1693" s="63"/>
    </row>
    <row r="1694">
      <c r="A1694" s="20"/>
      <c r="B1694" s="20"/>
      <c r="F1694" s="26"/>
      <c r="G1694" s="26"/>
      <c r="H1694" s="156"/>
      <c r="I1694" s="75"/>
      <c r="J1694" s="75"/>
      <c r="K1694" s="75"/>
      <c r="M1694" s="63"/>
    </row>
    <row r="1695">
      <c r="A1695" s="20"/>
      <c r="B1695" s="20"/>
      <c r="F1695" s="26"/>
      <c r="G1695" s="26"/>
      <c r="H1695" s="156"/>
      <c r="I1695" s="75"/>
      <c r="J1695" s="75"/>
      <c r="K1695" s="75"/>
      <c r="M1695" s="63"/>
    </row>
    <row r="1696">
      <c r="A1696" s="20"/>
      <c r="B1696" s="20"/>
      <c r="F1696" s="26"/>
      <c r="G1696" s="26"/>
      <c r="H1696" s="156"/>
      <c r="I1696" s="75"/>
      <c r="J1696" s="75"/>
      <c r="K1696" s="75"/>
      <c r="M1696" s="63"/>
    </row>
    <row r="1697">
      <c r="A1697" s="20"/>
      <c r="B1697" s="20"/>
      <c r="F1697" s="26"/>
      <c r="G1697" s="26"/>
      <c r="H1697" s="156"/>
      <c r="I1697" s="75"/>
      <c r="J1697" s="75"/>
      <c r="K1697" s="75"/>
      <c r="M1697" s="63"/>
    </row>
    <row r="1698">
      <c r="A1698" s="20"/>
      <c r="B1698" s="20"/>
      <c r="F1698" s="26"/>
      <c r="G1698" s="26"/>
      <c r="H1698" s="156"/>
      <c r="I1698" s="75"/>
      <c r="J1698" s="75"/>
      <c r="K1698" s="75"/>
      <c r="M1698" s="63"/>
    </row>
    <row r="1699">
      <c r="A1699" s="20"/>
      <c r="B1699" s="20"/>
      <c r="F1699" s="26"/>
      <c r="G1699" s="26"/>
      <c r="H1699" s="156"/>
      <c r="I1699" s="75"/>
      <c r="J1699" s="75"/>
      <c r="K1699" s="75"/>
      <c r="M1699" s="63"/>
    </row>
    <row r="1700">
      <c r="A1700" s="20"/>
      <c r="B1700" s="20"/>
      <c r="F1700" s="26"/>
      <c r="G1700" s="26"/>
      <c r="H1700" s="156"/>
      <c r="I1700" s="75"/>
      <c r="J1700" s="75"/>
      <c r="K1700" s="75"/>
      <c r="M1700" s="63"/>
    </row>
    <row r="1701">
      <c r="A1701" s="20"/>
      <c r="B1701" s="20"/>
      <c r="F1701" s="26"/>
      <c r="G1701" s="26"/>
      <c r="H1701" s="156"/>
      <c r="I1701" s="75"/>
      <c r="J1701" s="75"/>
      <c r="K1701" s="75"/>
      <c r="M1701" s="63"/>
    </row>
    <row r="1702">
      <c r="A1702" s="20"/>
      <c r="B1702" s="20"/>
      <c r="F1702" s="26"/>
      <c r="G1702" s="26"/>
      <c r="H1702" s="156"/>
      <c r="I1702" s="75"/>
      <c r="J1702" s="75"/>
      <c r="K1702" s="75"/>
      <c r="M1702" s="63"/>
    </row>
    <row r="1703">
      <c r="A1703" s="20"/>
      <c r="B1703" s="20"/>
      <c r="F1703" s="26"/>
      <c r="G1703" s="26"/>
      <c r="H1703" s="156"/>
      <c r="I1703" s="75"/>
      <c r="J1703" s="75"/>
      <c r="K1703" s="75"/>
      <c r="M1703" s="63"/>
    </row>
    <row r="1704">
      <c r="A1704" s="20"/>
      <c r="B1704" s="20"/>
      <c r="F1704" s="26"/>
      <c r="G1704" s="26"/>
      <c r="H1704" s="156"/>
      <c r="I1704" s="75"/>
      <c r="J1704" s="75"/>
      <c r="K1704" s="75"/>
      <c r="M1704" s="63"/>
    </row>
    <row r="1705">
      <c r="A1705" s="20"/>
      <c r="B1705" s="20"/>
      <c r="F1705" s="26"/>
      <c r="G1705" s="26"/>
      <c r="H1705" s="156"/>
      <c r="I1705" s="75"/>
      <c r="J1705" s="75"/>
      <c r="K1705" s="75"/>
      <c r="M1705" s="63"/>
    </row>
    <row r="1706">
      <c r="A1706" s="20"/>
      <c r="B1706" s="20"/>
      <c r="F1706" s="26"/>
      <c r="G1706" s="26"/>
      <c r="H1706" s="156"/>
      <c r="I1706" s="75"/>
      <c r="J1706" s="75"/>
      <c r="K1706" s="75"/>
      <c r="M1706" s="63"/>
    </row>
    <row r="1707">
      <c r="A1707" s="20"/>
      <c r="B1707" s="20"/>
      <c r="F1707" s="26"/>
      <c r="G1707" s="26"/>
      <c r="H1707" s="156"/>
      <c r="I1707" s="75"/>
      <c r="J1707" s="75"/>
      <c r="K1707" s="75"/>
      <c r="M1707" s="63"/>
    </row>
    <row r="1708">
      <c r="A1708" s="20"/>
      <c r="B1708" s="20"/>
      <c r="F1708" s="26"/>
      <c r="G1708" s="26"/>
      <c r="H1708" s="156"/>
      <c r="I1708" s="75"/>
      <c r="J1708" s="75"/>
      <c r="K1708" s="75"/>
      <c r="M1708" s="63"/>
    </row>
    <row r="1709">
      <c r="A1709" s="20"/>
      <c r="B1709" s="20"/>
      <c r="F1709" s="26"/>
      <c r="G1709" s="26"/>
      <c r="H1709" s="156"/>
      <c r="I1709" s="75"/>
      <c r="J1709" s="75"/>
      <c r="K1709" s="75"/>
      <c r="M1709" s="63"/>
    </row>
    <row r="1710">
      <c r="A1710" s="20"/>
      <c r="B1710" s="20"/>
      <c r="F1710" s="26"/>
      <c r="G1710" s="26"/>
      <c r="H1710" s="156"/>
      <c r="I1710" s="75"/>
      <c r="J1710" s="75"/>
      <c r="K1710" s="75"/>
      <c r="M1710" s="63"/>
    </row>
    <row r="1711">
      <c r="A1711" s="20"/>
      <c r="B1711" s="20"/>
      <c r="F1711" s="26"/>
      <c r="G1711" s="26"/>
      <c r="H1711" s="156"/>
      <c r="I1711" s="75"/>
      <c r="J1711" s="75"/>
      <c r="K1711" s="75"/>
      <c r="M1711" s="63"/>
    </row>
    <row r="1712">
      <c r="A1712" s="20"/>
      <c r="B1712" s="20"/>
      <c r="F1712" s="26"/>
      <c r="G1712" s="26"/>
      <c r="H1712" s="156"/>
      <c r="I1712" s="75"/>
      <c r="J1712" s="75"/>
      <c r="K1712" s="75"/>
      <c r="M1712" s="63"/>
    </row>
    <row r="1713">
      <c r="A1713" s="20"/>
      <c r="B1713" s="20"/>
      <c r="F1713" s="26"/>
      <c r="G1713" s="26"/>
      <c r="H1713" s="156"/>
      <c r="I1713" s="75"/>
      <c r="J1713" s="75"/>
      <c r="K1713" s="75"/>
      <c r="M1713" s="63"/>
    </row>
    <row r="1714">
      <c r="A1714" s="20"/>
      <c r="B1714" s="20"/>
      <c r="F1714" s="26"/>
      <c r="G1714" s="26"/>
      <c r="H1714" s="156"/>
      <c r="I1714" s="75"/>
      <c r="J1714" s="75"/>
      <c r="K1714" s="75"/>
      <c r="M1714" s="63"/>
    </row>
    <row r="1715">
      <c r="A1715" s="20"/>
      <c r="B1715" s="20"/>
      <c r="F1715" s="26"/>
      <c r="G1715" s="26"/>
      <c r="H1715" s="156"/>
      <c r="I1715" s="75"/>
      <c r="J1715" s="75"/>
      <c r="K1715" s="75"/>
      <c r="M1715" s="63"/>
    </row>
    <row r="1716">
      <c r="A1716" s="20"/>
      <c r="B1716" s="20"/>
      <c r="F1716" s="26"/>
      <c r="G1716" s="26"/>
      <c r="H1716" s="156"/>
      <c r="I1716" s="75"/>
      <c r="J1716" s="75"/>
      <c r="K1716" s="75"/>
      <c r="M1716" s="63"/>
    </row>
    <row r="1717">
      <c r="A1717" s="20"/>
      <c r="B1717" s="20"/>
      <c r="F1717" s="26"/>
      <c r="G1717" s="26"/>
      <c r="H1717" s="156"/>
      <c r="I1717" s="75"/>
      <c r="J1717" s="75"/>
      <c r="K1717" s="75"/>
      <c r="M1717" s="63"/>
    </row>
    <row r="1718">
      <c r="A1718" s="20"/>
      <c r="B1718" s="20"/>
      <c r="F1718" s="26"/>
      <c r="G1718" s="26"/>
      <c r="H1718" s="156"/>
      <c r="I1718" s="75"/>
      <c r="J1718" s="75"/>
      <c r="K1718" s="75"/>
      <c r="M1718" s="63"/>
    </row>
    <row r="1719">
      <c r="A1719" s="20"/>
      <c r="B1719" s="20"/>
      <c r="F1719" s="26"/>
      <c r="G1719" s="26"/>
      <c r="H1719" s="156"/>
      <c r="I1719" s="75"/>
      <c r="J1719" s="75"/>
      <c r="K1719" s="75"/>
      <c r="M1719" s="63"/>
    </row>
    <row r="1720">
      <c r="A1720" s="20"/>
      <c r="B1720" s="20"/>
      <c r="F1720" s="26"/>
      <c r="G1720" s="26"/>
      <c r="H1720" s="156"/>
      <c r="I1720" s="75"/>
      <c r="J1720" s="75"/>
      <c r="K1720" s="75"/>
      <c r="M1720" s="63"/>
    </row>
    <row r="1721">
      <c r="A1721" s="20"/>
      <c r="B1721" s="20"/>
      <c r="F1721" s="26"/>
      <c r="G1721" s="26"/>
      <c r="H1721" s="156"/>
      <c r="I1721" s="75"/>
      <c r="J1721" s="75"/>
      <c r="K1721" s="75"/>
      <c r="M1721" s="63"/>
    </row>
    <row r="1722">
      <c r="A1722" s="20"/>
      <c r="B1722" s="20"/>
      <c r="F1722" s="26"/>
      <c r="G1722" s="26"/>
      <c r="H1722" s="156"/>
      <c r="I1722" s="75"/>
      <c r="J1722" s="75"/>
      <c r="K1722" s="75"/>
      <c r="M1722" s="63"/>
    </row>
    <row r="1723">
      <c r="A1723" s="20"/>
      <c r="B1723" s="20"/>
      <c r="F1723" s="26"/>
      <c r="G1723" s="26"/>
      <c r="H1723" s="156"/>
      <c r="I1723" s="75"/>
      <c r="J1723" s="75"/>
      <c r="K1723" s="75"/>
      <c r="M1723" s="63"/>
    </row>
    <row r="1724">
      <c r="A1724" s="20"/>
      <c r="B1724" s="20"/>
      <c r="F1724" s="26"/>
      <c r="G1724" s="26"/>
      <c r="H1724" s="156"/>
      <c r="I1724" s="75"/>
      <c r="J1724" s="75"/>
      <c r="K1724" s="75"/>
      <c r="M1724" s="63"/>
    </row>
    <row r="1725">
      <c r="A1725" s="20"/>
      <c r="B1725" s="20"/>
      <c r="F1725" s="26"/>
      <c r="G1725" s="26"/>
      <c r="H1725" s="156"/>
      <c r="I1725" s="75"/>
      <c r="J1725" s="75"/>
      <c r="K1725" s="75"/>
      <c r="M1725" s="63"/>
    </row>
    <row r="1726">
      <c r="A1726" s="20"/>
      <c r="B1726" s="20"/>
      <c r="F1726" s="26"/>
      <c r="G1726" s="26"/>
      <c r="H1726" s="156"/>
      <c r="I1726" s="75"/>
      <c r="J1726" s="75"/>
      <c r="K1726" s="75"/>
      <c r="M1726" s="63"/>
    </row>
    <row r="1727">
      <c r="A1727" s="20"/>
      <c r="B1727" s="20"/>
      <c r="F1727" s="26"/>
      <c r="G1727" s="26"/>
      <c r="H1727" s="156"/>
      <c r="I1727" s="75"/>
      <c r="J1727" s="75"/>
      <c r="K1727" s="75"/>
      <c r="M1727" s="63"/>
    </row>
    <row r="1728">
      <c r="A1728" s="20"/>
      <c r="B1728" s="20"/>
      <c r="F1728" s="26"/>
      <c r="G1728" s="26"/>
      <c r="H1728" s="156"/>
      <c r="I1728" s="75"/>
      <c r="J1728" s="75"/>
      <c r="K1728" s="75"/>
      <c r="M1728" s="63"/>
    </row>
    <row r="1729">
      <c r="A1729" s="20"/>
      <c r="B1729" s="20"/>
      <c r="F1729" s="26"/>
      <c r="G1729" s="26"/>
      <c r="H1729" s="156"/>
      <c r="I1729" s="75"/>
      <c r="J1729" s="75"/>
      <c r="K1729" s="75"/>
      <c r="M1729" s="63"/>
    </row>
    <row r="1730">
      <c r="A1730" s="20"/>
      <c r="B1730" s="20"/>
      <c r="F1730" s="26"/>
      <c r="G1730" s="26"/>
      <c r="H1730" s="156"/>
      <c r="I1730" s="75"/>
      <c r="J1730" s="75"/>
      <c r="K1730" s="75"/>
      <c r="M1730" s="63"/>
    </row>
    <row r="1731">
      <c r="A1731" s="20"/>
      <c r="B1731" s="20"/>
      <c r="F1731" s="26"/>
      <c r="G1731" s="26"/>
      <c r="H1731" s="156"/>
      <c r="I1731" s="75"/>
      <c r="J1731" s="75"/>
      <c r="K1731" s="75"/>
      <c r="M1731" s="63"/>
    </row>
    <row r="1732">
      <c r="A1732" s="20"/>
      <c r="B1732" s="20"/>
      <c r="F1732" s="26"/>
      <c r="G1732" s="26"/>
      <c r="H1732" s="156"/>
      <c r="I1732" s="75"/>
      <c r="J1732" s="75"/>
      <c r="K1732" s="75"/>
      <c r="M1732" s="63"/>
    </row>
    <row r="1733">
      <c r="A1733" s="20"/>
      <c r="B1733" s="20"/>
      <c r="F1733" s="26"/>
      <c r="G1733" s="26"/>
      <c r="H1733" s="156"/>
      <c r="I1733" s="75"/>
      <c r="J1733" s="75"/>
      <c r="K1733" s="75"/>
      <c r="M1733" s="63"/>
    </row>
    <row r="1734">
      <c r="A1734" s="20"/>
      <c r="B1734" s="20"/>
      <c r="F1734" s="26"/>
      <c r="G1734" s="26"/>
      <c r="H1734" s="156"/>
      <c r="I1734" s="75"/>
      <c r="J1734" s="75"/>
      <c r="K1734" s="75"/>
      <c r="M1734" s="63"/>
    </row>
    <row r="1735">
      <c r="A1735" s="20"/>
      <c r="B1735" s="20"/>
      <c r="F1735" s="26"/>
      <c r="G1735" s="26"/>
      <c r="H1735" s="156"/>
      <c r="I1735" s="75"/>
      <c r="J1735" s="75"/>
      <c r="K1735" s="75"/>
      <c r="M1735" s="63"/>
    </row>
    <row r="1736">
      <c r="A1736" s="20"/>
      <c r="B1736" s="20"/>
      <c r="F1736" s="26"/>
      <c r="G1736" s="26"/>
      <c r="H1736" s="156"/>
      <c r="I1736" s="75"/>
      <c r="J1736" s="75"/>
      <c r="K1736" s="75"/>
      <c r="M1736" s="63"/>
    </row>
    <row r="1737">
      <c r="A1737" s="20"/>
      <c r="B1737" s="20"/>
      <c r="F1737" s="26"/>
      <c r="G1737" s="26"/>
      <c r="H1737" s="156"/>
      <c r="I1737" s="75"/>
      <c r="J1737" s="75"/>
      <c r="K1737" s="75"/>
      <c r="M1737" s="63"/>
    </row>
    <row r="1738">
      <c r="A1738" s="20"/>
      <c r="B1738" s="20"/>
      <c r="F1738" s="26"/>
      <c r="G1738" s="26"/>
      <c r="H1738" s="156"/>
      <c r="I1738" s="75"/>
      <c r="J1738" s="75"/>
      <c r="K1738" s="75"/>
      <c r="M1738" s="63"/>
    </row>
    <row r="1739">
      <c r="A1739" s="20"/>
      <c r="B1739" s="20"/>
      <c r="F1739" s="26"/>
      <c r="G1739" s="26"/>
      <c r="H1739" s="156"/>
      <c r="I1739" s="75"/>
      <c r="J1739" s="75"/>
      <c r="K1739" s="75"/>
      <c r="M1739" s="63"/>
    </row>
    <row r="1740">
      <c r="A1740" s="20"/>
      <c r="B1740" s="20"/>
      <c r="F1740" s="26"/>
      <c r="G1740" s="26"/>
      <c r="H1740" s="156"/>
      <c r="I1740" s="75"/>
      <c r="J1740" s="75"/>
      <c r="K1740" s="75"/>
      <c r="M1740" s="63"/>
    </row>
    <row r="1741">
      <c r="A1741" s="20"/>
      <c r="B1741" s="20"/>
      <c r="F1741" s="26"/>
      <c r="G1741" s="26"/>
      <c r="H1741" s="156"/>
      <c r="I1741" s="75"/>
      <c r="J1741" s="75"/>
      <c r="K1741" s="75"/>
      <c r="M1741" s="63"/>
    </row>
    <row r="1742">
      <c r="A1742" s="20"/>
      <c r="B1742" s="20"/>
      <c r="F1742" s="26"/>
      <c r="G1742" s="26"/>
      <c r="H1742" s="156"/>
      <c r="I1742" s="75"/>
      <c r="J1742" s="75"/>
      <c r="K1742" s="75"/>
      <c r="M1742" s="63"/>
    </row>
    <row r="1743">
      <c r="A1743" s="20"/>
      <c r="B1743" s="20"/>
      <c r="F1743" s="26"/>
      <c r="G1743" s="26"/>
      <c r="H1743" s="156"/>
      <c r="I1743" s="75"/>
      <c r="J1743" s="75"/>
      <c r="K1743" s="75"/>
      <c r="M1743" s="63"/>
    </row>
    <row r="1744">
      <c r="A1744" s="20"/>
      <c r="B1744" s="20"/>
      <c r="F1744" s="26"/>
      <c r="G1744" s="26"/>
      <c r="H1744" s="156"/>
      <c r="I1744" s="75"/>
      <c r="J1744" s="75"/>
      <c r="K1744" s="75"/>
      <c r="M1744" s="63"/>
    </row>
    <row r="1745">
      <c r="A1745" s="20"/>
      <c r="B1745" s="20"/>
      <c r="F1745" s="26"/>
      <c r="G1745" s="26"/>
      <c r="H1745" s="156"/>
      <c r="I1745" s="75"/>
      <c r="J1745" s="75"/>
      <c r="K1745" s="75"/>
      <c r="M1745" s="63"/>
    </row>
    <row r="1746">
      <c r="A1746" s="20"/>
      <c r="B1746" s="20"/>
      <c r="F1746" s="26"/>
      <c r="G1746" s="26"/>
      <c r="H1746" s="156"/>
      <c r="I1746" s="75"/>
      <c r="J1746" s="75"/>
      <c r="K1746" s="75"/>
      <c r="M1746" s="63"/>
    </row>
    <row r="1747">
      <c r="A1747" s="20"/>
      <c r="B1747" s="20"/>
      <c r="F1747" s="26"/>
      <c r="G1747" s="26"/>
      <c r="H1747" s="156"/>
      <c r="I1747" s="75"/>
      <c r="J1747" s="75"/>
      <c r="K1747" s="75"/>
      <c r="M1747" s="63"/>
    </row>
    <row r="1748">
      <c r="A1748" s="20"/>
      <c r="B1748" s="20"/>
      <c r="F1748" s="26"/>
      <c r="G1748" s="26"/>
      <c r="H1748" s="156"/>
      <c r="I1748" s="75"/>
      <c r="J1748" s="75"/>
      <c r="K1748" s="75"/>
      <c r="M1748" s="63"/>
    </row>
    <row r="1749">
      <c r="A1749" s="20"/>
      <c r="B1749" s="20"/>
      <c r="F1749" s="26"/>
      <c r="G1749" s="26"/>
      <c r="H1749" s="156"/>
      <c r="I1749" s="75"/>
      <c r="J1749" s="75"/>
      <c r="K1749" s="75"/>
      <c r="M1749" s="63"/>
    </row>
    <row r="1750">
      <c r="A1750" s="20"/>
      <c r="B1750" s="20"/>
      <c r="F1750" s="26"/>
      <c r="G1750" s="26"/>
      <c r="H1750" s="156"/>
      <c r="I1750" s="75"/>
      <c r="J1750" s="75"/>
      <c r="K1750" s="75"/>
      <c r="M1750" s="63"/>
    </row>
    <row r="1751">
      <c r="A1751" s="20"/>
      <c r="B1751" s="20"/>
      <c r="F1751" s="26"/>
      <c r="G1751" s="26"/>
      <c r="H1751" s="156"/>
      <c r="I1751" s="75"/>
      <c r="J1751" s="75"/>
      <c r="K1751" s="75"/>
      <c r="M1751" s="63"/>
    </row>
    <row r="1752">
      <c r="A1752" s="20"/>
      <c r="B1752" s="20"/>
      <c r="F1752" s="26"/>
      <c r="G1752" s="26"/>
      <c r="H1752" s="156"/>
      <c r="I1752" s="75"/>
      <c r="J1752" s="75"/>
      <c r="K1752" s="75"/>
      <c r="M1752" s="63"/>
    </row>
    <row r="1753">
      <c r="A1753" s="20"/>
      <c r="B1753" s="20"/>
      <c r="F1753" s="26"/>
      <c r="G1753" s="26"/>
      <c r="H1753" s="156"/>
      <c r="I1753" s="75"/>
      <c r="J1753" s="75"/>
      <c r="K1753" s="75"/>
      <c r="M1753" s="63"/>
    </row>
    <row r="1754">
      <c r="A1754" s="20"/>
      <c r="B1754" s="20"/>
      <c r="F1754" s="26"/>
      <c r="G1754" s="26"/>
      <c r="H1754" s="156"/>
      <c r="I1754" s="75"/>
      <c r="J1754" s="75"/>
      <c r="K1754" s="75"/>
      <c r="M1754" s="63"/>
    </row>
    <row r="1755">
      <c r="A1755" s="20"/>
      <c r="B1755" s="20"/>
      <c r="F1755" s="26"/>
      <c r="G1755" s="26"/>
      <c r="H1755" s="156"/>
      <c r="I1755" s="75"/>
      <c r="J1755" s="75"/>
      <c r="K1755" s="75"/>
      <c r="M1755" s="63"/>
    </row>
    <row r="1756">
      <c r="A1756" s="20"/>
      <c r="B1756" s="20"/>
      <c r="F1756" s="26"/>
      <c r="G1756" s="26"/>
      <c r="H1756" s="156"/>
      <c r="I1756" s="75"/>
      <c r="J1756" s="75"/>
      <c r="K1756" s="75"/>
      <c r="M1756" s="63"/>
    </row>
    <row r="1757">
      <c r="A1757" s="20"/>
      <c r="B1757" s="20"/>
      <c r="F1757" s="26"/>
      <c r="G1757" s="26"/>
      <c r="H1757" s="156"/>
      <c r="I1757" s="75"/>
      <c r="J1757" s="75"/>
      <c r="K1757" s="75"/>
      <c r="M1757" s="63"/>
    </row>
    <row r="1758">
      <c r="A1758" s="20"/>
      <c r="B1758" s="20"/>
      <c r="F1758" s="26"/>
      <c r="G1758" s="26"/>
      <c r="H1758" s="156"/>
      <c r="I1758" s="75"/>
      <c r="J1758" s="75"/>
      <c r="K1758" s="75"/>
      <c r="M1758" s="63"/>
    </row>
    <row r="1759">
      <c r="A1759" s="20"/>
      <c r="B1759" s="20"/>
      <c r="F1759" s="26"/>
      <c r="G1759" s="26"/>
      <c r="H1759" s="156"/>
      <c r="I1759" s="75"/>
      <c r="J1759" s="75"/>
      <c r="K1759" s="75"/>
      <c r="M1759" s="63"/>
    </row>
    <row r="1760">
      <c r="A1760" s="20"/>
      <c r="B1760" s="20"/>
      <c r="F1760" s="26"/>
      <c r="G1760" s="26"/>
      <c r="H1760" s="156"/>
      <c r="I1760" s="75"/>
      <c r="J1760" s="75"/>
      <c r="K1760" s="75"/>
      <c r="M1760" s="63"/>
    </row>
    <row r="1761">
      <c r="A1761" s="20"/>
      <c r="B1761" s="20"/>
      <c r="F1761" s="26"/>
      <c r="G1761" s="26"/>
      <c r="H1761" s="156"/>
      <c r="I1761" s="75"/>
      <c r="J1761" s="75"/>
      <c r="K1761" s="75"/>
      <c r="M1761" s="63"/>
    </row>
    <row r="1762">
      <c r="A1762" s="20"/>
      <c r="B1762" s="20"/>
      <c r="F1762" s="26"/>
      <c r="G1762" s="26"/>
      <c r="H1762" s="156"/>
      <c r="I1762" s="75"/>
      <c r="J1762" s="75"/>
      <c r="K1762" s="75"/>
      <c r="M1762" s="63"/>
    </row>
    <row r="1763">
      <c r="A1763" s="20"/>
      <c r="B1763" s="20"/>
      <c r="F1763" s="26"/>
      <c r="G1763" s="26"/>
      <c r="H1763" s="156"/>
      <c r="I1763" s="75"/>
      <c r="J1763" s="75"/>
      <c r="K1763" s="75"/>
      <c r="M1763" s="63"/>
    </row>
    <row r="1764">
      <c r="A1764" s="20"/>
      <c r="B1764" s="20"/>
      <c r="F1764" s="26"/>
      <c r="G1764" s="26"/>
      <c r="H1764" s="156"/>
      <c r="I1764" s="75"/>
      <c r="J1764" s="75"/>
      <c r="K1764" s="75"/>
      <c r="M1764" s="63"/>
    </row>
    <row r="1765">
      <c r="A1765" s="20"/>
      <c r="B1765" s="20"/>
      <c r="F1765" s="26"/>
      <c r="G1765" s="26"/>
      <c r="H1765" s="156"/>
      <c r="I1765" s="75"/>
      <c r="J1765" s="75"/>
      <c r="K1765" s="75"/>
      <c r="M1765" s="63"/>
    </row>
    <row r="1766">
      <c r="A1766" s="20"/>
      <c r="B1766" s="20"/>
      <c r="F1766" s="26"/>
      <c r="G1766" s="26"/>
      <c r="H1766" s="156"/>
      <c r="I1766" s="75"/>
      <c r="J1766" s="75"/>
      <c r="K1766" s="75"/>
      <c r="M1766" s="63"/>
    </row>
    <row r="1767">
      <c r="A1767" s="20"/>
      <c r="B1767" s="20"/>
      <c r="F1767" s="26"/>
      <c r="G1767" s="26"/>
      <c r="H1767" s="156"/>
      <c r="I1767" s="75"/>
      <c r="J1767" s="75"/>
      <c r="K1767" s="75"/>
      <c r="M1767" s="63"/>
    </row>
    <row r="1768">
      <c r="A1768" s="20"/>
      <c r="B1768" s="20"/>
      <c r="F1768" s="26"/>
      <c r="G1768" s="26"/>
      <c r="H1768" s="156"/>
      <c r="I1768" s="75"/>
      <c r="J1768" s="75"/>
      <c r="K1768" s="75"/>
      <c r="M1768" s="63"/>
    </row>
    <row r="1769">
      <c r="A1769" s="20"/>
      <c r="B1769" s="20"/>
      <c r="F1769" s="26"/>
      <c r="G1769" s="26"/>
      <c r="H1769" s="156"/>
      <c r="I1769" s="75"/>
      <c r="J1769" s="75"/>
      <c r="K1769" s="75"/>
      <c r="M1769" s="63"/>
    </row>
    <row r="1770">
      <c r="A1770" s="20"/>
      <c r="B1770" s="20"/>
      <c r="F1770" s="26"/>
      <c r="G1770" s="26"/>
      <c r="H1770" s="156"/>
      <c r="I1770" s="75"/>
      <c r="J1770" s="75"/>
      <c r="K1770" s="75"/>
      <c r="M1770" s="63"/>
    </row>
    <row r="1771">
      <c r="A1771" s="20"/>
      <c r="B1771" s="20"/>
      <c r="F1771" s="26"/>
      <c r="G1771" s="26"/>
      <c r="H1771" s="156"/>
      <c r="I1771" s="75"/>
      <c r="J1771" s="75"/>
      <c r="K1771" s="75"/>
      <c r="M1771" s="63"/>
    </row>
    <row r="1772">
      <c r="A1772" s="20"/>
      <c r="B1772" s="20"/>
      <c r="F1772" s="26"/>
      <c r="G1772" s="26"/>
      <c r="H1772" s="156"/>
      <c r="I1772" s="75"/>
      <c r="J1772" s="75"/>
      <c r="K1772" s="75"/>
      <c r="M1772" s="63"/>
    </row>
    <row r="1773">
      <c r="A1773" s="20"/>
      <c r="B1773" s="20"/>
      <c r="F1773" s="26"/>
      <c r="G1773" s="26"/>
      <c r="H1773" s="156"/>
      <c r="I1773" s="75"/>
      <c r="J1773" s="75"/>
      <c r="K1773" s="75"/>
      <c r="M1773" s="63"/>
    </row>
    <row r="1774">
      <c r="A1774" s="20"/>
      <c r="B1774" s="20"/>
      <c r="F1774" s="26"/>
      <c r="G1774" s="26"/>
      <c r="H1774" s="156"/>
      <c r="I1774" s="75"/>
      <c r="J1774" s="75"/>
      <c r="K1774" s="75"/>
      <c r="M1774" s="63"/>
    </row>
    <row r="1775">
      <c r="A1775" s="20"/>
      <c r="B1775" s="20"/>
      <c r="F1775" s="26"/>
      <c r="G1775" s="26"/>
      <c r="H1775" s="156"/>
      <c r="I1775" s="75"/>
      <c r="J1775" s="75"/>
      <c r="K1775" s="75"/>
      <c r="M1775" s="63"/>
    </row>
    <row r="1776">
      <c r="A1776" s="20"/>
      <c r="B1776" s="20"/>
      <c r="F1776" s="26"/>
      <c r="G1776" s="26"/>
      <c r="H1776" s="156"/>
      <c r="I1776" s="75"/>
      <c r="J1776" s="75"/>
      <c r="K1776" s="75"/>
      <c r="M1776" s="63"/>
    </row>
    <row r="1777">
      <c r="A1777" s="20"/>
      <c r="B1777" s="20"/>
      <c r="F1777" s="26"/>
      <c r="G1777" s="26"/>
      <c r="H1777" s="156"/>
      <c r="I1777" s="75"/>
      <c r="J1777" s="75"/>
      <c r="K1777" s="75"/>
      <c r="M1777" s="63"/>
    </row>
    <row r="1778">
      <c r="A1778" s="20"/>
      <c r="B1778" s="20"/>
      <c r="F1778" s="26"/>
      <c r="G1778" s="26"/>
      <c r="H1778" s="156"/>
      <c r="I1778" s="75"/>
      <c r="J1778" s="75"/>
      <c r="K1778" s="75"/>
      <c r="M1778" s="63"/>
    </row>
    <row r="1779">
      <c r="A1779" s="20"/>
      <c r="B1779" s="20"/>
      <c r="F1779" s="26"/>
      <c r="G1779" s="26"/>
      <c r="H1779" s="156"/>
      <c r="I1779" s="75"/>
      <c r="J1779" s="75"/>
      <c r="K1779" s="75"/>
      <c r="M1779" s="63"/>
    </row>
    <row r="1780">
      <c r="A1780" s="20"/>
      <c r="B1780" s="20"/>
      <c r="F1780" s="26"/>
      <c r="G1780" s="26"/>
      <c r="H1780" s="156"/>
      <c r="I1780" s="75"/>
      <c r="J1780" s="75"/>
      <c r="K1780" s="75"/>
      <c r="M1780" s="63"/>
    </row>
    <row r="1781">
      <c r="A1781" s="20"/>
      <c r="B1781" s="20"/>
      <c r="F1781" s="26"/>
      <c r="G1781" s="26"/>
      <c r="H1781" s="156"/>
      <c r="I1781" s="75"/>
      <c r="J1781" s="75"/>
      <c r="K1781" s="75"/>
      <c r="M1781" s="63"/>
    </row>
    <row r="1782">
      <c r="A1782" s="20"/>
      <c r="B1782" s="20"/>
      <c r="F1782" s="26"/>
      <c r="G1782" s="26"/>
      <c r="H1782" s="156"/>
      <c r="I1782" s="75"/>
      <c r="J1782" s="75"/>
      <c r="K1782" s="75"/>
      <c r="M1782" s="63"/>
    </row>
    <row r="1783">
      <c r="A1783" s="20"/>
      <c r="B1783" s="20"/>
      <c r="F1783" s="26"/>
      <c r="G1783" s="26"/>
      <c r="H1783" s="156"/>
      <c r="I1783" s="75"/>
      <c r="J1783" s="75"/>
      <c r="K1783" s="75"/>
      <c r="M1783" s="63"/>
    </row>
    <row r="1784">
      <c r="A1784" s="20"/>
      <c r="B1784" s="20"/>
      <c r="F1784" s="26"/>
      <c r="G1784" s="26"/>
      <c r="H1784" s="156"/>
      <c r="I1784" s="75"/>
      <c r="J1784" s="75"/>
      <c r="K1784" s="75"/>
      <c r="M1784" s="63"/>
    </row>
    <row r="1785">
      <c r="A1785" s="20"/>
      <c r="B1785" s="20"/>
      <c r="F1785" s="26"/>
      <c r="G1785" s="26"/>
      <c r="H1785" s="156"/>
      <c r="I1785" s="75"/>
      <c r="J1785" s="75"/>
      <c r="K1785" s="75"/>
      <c r="M1785" s="63"/>
    </row>
    <row r="1786">
      <c r="A1786" s="20"/>
      <c r="B1786" s="20"/>
      <c r="F1786" s="26"/>
      <c r="G1786" s="26"/>
      <c r="H1786" s="156"/>
      <c r="I1786" s="75"/>
      <c r="J1786" s="75"/>
      <c r="K1786" s="75"/>
      <c r="M1786" s="63"/>
    </row>
    <row r="1787">
      <c r="A1787" s="20"/>
      <c r="B1787" s="20"/>
      <c r="F1787" s="26"/>
      <c r="G1787" s="26"/>
      <c r="H1787" s="156"/>
      <c r="I1787" s="75"/>
      <c r="J1787" s="75"/>
      <c r="K1787" s="75"/>
      <c r="M1787" s="63"/>
    </row>
    <row r="1788">
      <c r="A1788" s="20"/>
      <c r="B1788" s="20"/>
      <c r="F1788" s="26"/>
      <c r="G1788" s="26"/>
      <c r="H1788" s="156"/>
      <c r="I1788" s="75"/>
      <c r="J1788" s="75"/>
      <c r="K1788" s="75"/>
      <c r="M1788" s="63"/>
    </row>
    <row r="1789">
      <c r="A1789" s="20"/>
      <c r="B1789" s="20"/>
      <c r="F1789" s="26"/>
      <c r="G1789" s="26"/>
      <c r="H1789" s="156"/>
      <c r="I1789" s="75"/>
      <c r="J1789" s="75"/>
      <c r="K1789" s="75"/>
      <c r="M1789" s="63"/>
    </row>
    <row r="1790">
      <c r="A1790" s="20"/>
      <c r="B1790" s="20"/>
      <c r="F1790" s="26"/>
      <c r="G1790" s="26"/>
      <c r="H1790" s="156"/>
      <c r="I1790" s="75"/>
      <c r="J1790" s="75"/>
      <c r="K1790" s="75"/>
      <c r="M1790" s="63"/>
    </row>
    <row r="1791">
      <c r="A1791" s="20"/>
      <c r="B1791" s="20"/>
      <c r="F1791" s="26"/>
      <c r="G1791" s="26"/>
      <c r="H1791" s="156"/>
      <c r="I1791" s="75"/>
      <c r="J1791" s="75"/>
      <c r="K1791" s="75"/>
      <c r="M1791" s="63"/>
    </row>
    <row r="1792">
      <c r="A1792" s="20"/>
      <c r="B1792" s="20"/>
      <c r="F1792" s="26"/>
      <c r="G1792" s="26"/>
      <c r="H1792" s="156"/>
      <c r="I1792" s="75"/>
      <c r="J1792" s="75"/>
      <c r="K1792" s="75"/>
      <c r="M1792" s="63"/>
    </row>
    <row r="1793">
      <c r="A1793" s="20"/>
      <c r="B1793" s="20"/>
      <c r="F1793" s="26"/>
      <c r="G1793" s="26"/>
      <c r="H1793" s="156"/>
      <c r="I1793" s="75"/>
      <c r="J1793" s="75"/>
      <c r="K1793" s="75"/>
      <c r="M1793" s="63"/>
    </row>
    <row r="1794">
      <c r="A1794" s="20"/>
      <c r="B1794" s="20"/>
      <c r="F1794" s="26"/>
      <c r="G1794" s="26"/>
      <c r="H1794" s="156"/>
      <c r="I1794" s="75"/>
      <c r="J1794" s="75"/>
      <c r="K1794" s="75"/>
      <c r="M1794" s="63"/>
    </row>
    <row r="1795">
      <c r="A1795" s="20"/>
      <c r="B1795" s="20"/>
      <c r="F1795" s="26"/>
      <c r="G1795" s="26"/>
      <c r="H1795" s="156"/>
      <c r="I1795" s="75"/>
      <c r="J1795" s="75"/>
      <c r="K1795" s="75"/>
      <c r="M1795" s="63"/>
    </row>
    <row r="1796">
      <c r="A1796" s="20"/>
      <c r="B1796" s="20"/>
      <c r="F1796" s="26"/>
      <c r="G1796" s="26"/>
      <c r="H1796" s="156"/>
      <c r="I1796" s="75"/>
      <c r="J1796" s="75"/>
      <c r="K1796" s="75"/>
      <c r="M1796" s="63"/>
    </row>
    <row r="1797">
      <c r="A1797" s="20"/>
      <c r="B1797" s="20"/>
      <c r="F1797" s="26"/>
      <c r="G1797" s="26"/>
      <c r="H1797" s="156"/>
      <c r="I1797" s="75"/>
      <c r="J1797" s="75"/>
      <c r="K1797" s="75"/>
      <c r="M1797" s="63"/>
    </row>
    <row r="1798">
      <c r="A1798" s="20"/>
      <c r="B1798" s="20"/>
      <c r="F1798" s="26"/>
      <c r="G1798" s="26"/>
      <c r="H1798" s="156"/>
      <c r="I1798" s="75"/>
      <c r="J1798" s="75"/>
      <c r="K1798" s="75"/>
      <c r="M1798" s="63"/>
    </row>
    <row r="1799">
      <c r="A1799" s="20"/>
      <c r="B1799" s="20"/>
      <c r="F1799" s="26"/>
      <c r="G1799" s="26"/>
      <c r="H1799" s="156"/>
      <c r="I1799" s="75"/>
      <c r="J1799" s="75"/>
      <c r="K1799" s="75"/>
      <c r="M1799" s="63"/>
    </row>
    <row r="1800">
      <c r="A1800" s="20"/>
      <c r="B1800" s="20"/>
      <c r="F1800" s="26"/>
      <c r="G1800" s="26"/>
      <c r="H1800" s="156"/>
      <c r="I1800" s="75"/>
      <c r="J1800" s="75"/>
      <c r="K1800" s="75"/>
      <c r="M1800" s="63"/>
    </row>
    <row r="1801">
      <c r="A1801" s="20"/>
      <c r="B1801" s="20"/>
      <c r="F1801" s="26"/>
      <c r="G1801" s="26"/>
      <c r="H1801" s="156"/>
      <c r="I1801" s="75"/>
      <c r="J1801" s="75"/>
      <c r="K1801" s="75"/>
      <c r="M1801" s="63"/>
    </row>
    <row r="1802">
      <c r="A1802" s="20"/>
      <c r="B1802" s="20"/>
      <c r="F1802" s="26"/>
      <c r="G1802" s="26"/>
      <c r="H1802" s="156"/>
      <c r="I1802" s="75"/>
      <c r="J1802" s="75"/>
      <c r="K1802" s="75"/>
      <c r="M1802" s="63"/>
    </row>
    <row r="1803">
      <c r="A1803" s="20"/>
      <c r="B1803" s="20"/>
      <c r="F1803" s="26"/>
      <c r="G1803" s="26"/>
      <c r="H1803" s="156"/>
      <c r="I1803" s="75"/>
      <c r="J1803" s="75"/>
      <c r="K1803" s="75"/>
      <c r="M1803" s="63"/>
    </row>
    <row r="1804">
      <c r="A1804" s="20"/>
      <c r="B1804" s="20"/>
      <c r="F1804" s="26"/>
      <c r="G1804" s="26"/>
      <c r="H1804" s="156"/>
      <c r="I1804" s="75"/>
      <c r="J1804" s="75"/>
      <c r="K1804" s="75"/>
      <c r="M1804" s="63"/>
    </row>
    <row r="1805">
      <c r="A1805" s="20"/>
      <c r="B1805" s="20"/>
      <c r="F1805" s="26"/>
      <c r="G1805" s="26"/>
      <c r="H1805" s="156"/>
      <c r="I1805" s="75"/>
      <c r="J1805" s="75"/>
      <c r="K1805" s="75"/>
      <c r="M1805" s="63"/>
    </row>
    <row r="1806">
      <c r="A1806" s="20"/>
      <c r="B1806" s="20"/>
      <c r="F1806" s="26"/>
      <c r="G1806" s="26"/>
      <c r="H1806" s="156"/>
      <c r="I1806" s="75"/>
      <c r="J1806" s="75"/>
      <c r="K1806" s="75"/>
      <c r="M1806" s="63"/>
    </row>
    <row r="1807">
      <c r="A1807" s="20"/>
      <c r="B1807" s="20"/>
      <c r="F1807" s="26"/>
      <c r="G1807" s="26"/>
      <c r="H1807" s="156"/>
      <c r="I1807" s="75"/>
      <c r="J1807" s="75"/>
      <c r="K1807" s="75"/>
      <c r="M1807" s="63"/>
    </row>
    <row r="1808">
      <c r="A1808" s="20"/>
      <c r="B1808" s="20"/>
      <c r="F1808" s="26"/>
      <c r="G1808" s="26"/>
      <c r="H1808" s="156"/>
      <c r="I1808" s="75"/>
      <c r="J1808" s="75"/>
      <c r="K1808" s="75"/>
      <c r="M1808" s="63"/>
    </row>
    <row r="1809">
      <c r="A1809" s="20"/>
      <c r="B1809" s="20"/>
      <c r="F1809" s="26"/>
      <c r="G1809" s="26"/>
      <c r="H1809" s="156"/>
      <c r="I1809" s="75"/>
      <c r="J1809" s="75"/>
      <c r="K1809" s="75"/>
      <c r="M1809" s="63"/>
    </row>
    <row r="1810">
      <c r="A1810" s="20"/>
      <c r="B1810" s="20"/>
      <c r="F1810" s="26"/>
      <c r="G1810" s="26"/>
      <c r="H1810" s="156"/>
      <c r="I1810" s="75"/>
      <c r="J1810" s="75"/>
      <c r="K1810" s="75"/>
      <c r="M1810" s="63"/>
    </row>
    <row r="1811">
      <c r="A1811" s="20"/>
      <c r="B1811" s="20"/>
      <c r="F1811" s="26"/>
      <c r="G1811" s="26"/>
      <c r="H1811" s="156"/>
      <c r="I1811" s="75"/>
      <c r="J1811" s="75"/>
      <c r="K1811" s="75"/>
      <c r="M1811" s="63"/>
    </row>
    <row r="1812">
      <c r="A1812" s="20"/>
      <c r="B1812" s="20"/>
      <c r="F1812" s="26"/>
      <c r="G1812" s="26"/>
      <c r="H1812" s="156"/>
      <c r="I1812" s="75"/>
      <c r="J1812" s="75"/>
      <c r="K1812" s="75"/>
      <c r="M1812" s="63"/>
    </row>
    <row r="1813">
      <c r="A1813" s="20"/>
      <c r="B1813" s="20"/>
      <c r="F1813" s="26"/>
      <c r="G1813" s="26"/>
      <c r="H1813" s="156"/>
      <c r="I1813" s="75"/>
      <c r="J1813" s="75"/>
      <c r="K1813" s="75"/>
      <c r="M1813" s="63"/>
    </row>
    <row r="1814">
      <c r="A1814" s="20"/>
      <c r="B1814" s="20"/>
      <c r="F1814" s="26"/>
      <c r="G1814" s="26"/>
      <c r="H1814" s="156"/>
      <c r="I1814" s="75"/>
      <c r="J1814" s="75"/>
      <c r="K1814" s="75"/>
      <c r="M1814" s="63"/>
    </row>
    <row r="1815">
      <c r="A1815" s="20"/>
      <c r="B1815" s="20"/>
      <c r="F1815" s="26"/>
      <c r="G1815" s="26"/>
      <c r="H1815" s="156"/>
      <c r="I1815" s="75"/>
      <c r="J1815" s="75"/>
      <c r="K1815" s="75"/>
      <c r="M1815" s="63"/>
    </row>
    <row r="1816">
      <c r="A1816" s="20"/>
      <c r="B1816" s="20"/>
      <c r="F1816" s="26"/>
      <c r="G1816" s="26"/>
      <c r="H1816" s="156"/>
      <c r="I1816" s="75"/>
      <c r="J1816" s="75"/>
      <c r="K1816" s="75"/>
      <c r="M1816" s="63"/>
    </row>
    <row r="1817">
      <c r="A1817" s="20"/>
      <c r="B1817" s="20"/>
      <c r="F1817" s="26"/>
      <c r="G1817" s="26"/>
      <c r="H1817" s="156"/>
      <c r="I1817" s="75"/>
      <c r="J1817" s="75"/>
      <c r="K1817" s="75"/>
      <c r="M1817" s="63"/>
    </row>
    <row r="1818">
      <c r="A1818" s="20"/>
      <c r="B1818" s="20"/>
      <c r="F1818" s="26"/>
      <c r="G1818" s="26"/>
      <c r="H1818" s="156"/>
      <c r="I1818" s="75"/>
      <c r="J1818" s="75"/>
      <c r="K1818" s="75"/>
      <c r="M1818" s="63"/>
    </row>
    <row r="1819">
      <c r="A1819" s="20"/>
      <c r="B1819" s="20"/>
      <c r="F1819" s="26"/>
      <c r="G1819" s="26"/>
      <c r="H1819" s="156"/>
      <c r="I1819" s="75"/>
      <c r="J1819" s="75"/>
      <c r="K1819" s="75"/>
      <c r="M1819" s="63"/>
    </row>
    <row r="1820">
      <c r="A1820" s="20"/>
      <c r="B1820" s="20"/>
      <c r="F1820" s="26"/>
      <c r="G1820" s="26"/>
      <c r="H1820" s="156"/>
      <c r="I1820" s="75"/>
      <c r="J1820" s="75"/>
      <c r="K1820" s="75"/>
      <c r="M1820" s="63"/>
    </row>
    <row r="1821">
      <c r="A1821" s="20"/>
      <c r="B1821" s="20"/>
      <c r="F1821" s="26"/>
      <c r="G1821" s="26"/>
      <c r="H1821" s="156"/>
      <c r="I1821" s="75"/>
      <c r="J1821" s="75"/>
      <c r="K1821" s="75"/>
      <c r="M1821" s="63"/>
    </row>
    <row r="1822">
      <c r="A1822" s="20"/>
      <c r="B1822" s="20"/>
      <c r="F1822" s="26"/>
      <c r="G1822" s="26"/>
      <c r="H1822" s="156"/>
      <c r="I1822" s="75"/>
      <c r="J1822" s="75"/>
      <c r="K1822" s="75"/>
      <c r="M1822" s="63"/>
    </row>
    <row r="1823">
      <c r="A1823" s="20"/>
      <c r="B1823" s="20"/>
      <c r="F1823" s="26"/>
      <c r="G1823" s="26"/>
      <c r="H1823" s="156"/>
      <c r="I1823" s="75"/>
      <c r="J1823" s="75"/>
      <c r="K1823" s="75"/>
      <c r="M1823" s="63"/>
    </row>
    <row r="1824">
      <c r="A1824" s="20"/>
      <c r="B1824" s="20"/>
      <c r="F1824" s="26"/>
      <c r="G1824" s="26"/>
      <c r="H1824" s="156"/>
      <c r="I1824" s="75"/>
      <c r="J1824" s="75"/>
      <c r="K1824" s="75"/>
      <c r="M1824" s="63"/>
    </row>
    <row r="1825">
      <c r="A1825" s="20"/>
      <c r="B1825" s="20"/>
      <c r="F1825" s="26"/>
      <c r="G1825" s="26"/>
      <c r="H1825" s="156"/>
      <c r="I1825" s="75"/>
      <c r="J1825" s="75"/>
      <c r="K1825" s="75"/>
      <c r="M1825" s="63"/>
    </row>
    <row r="1826">
      <c r="A1826" s="20"/>
      <c r="B1826" s="20"/>
      <c r="F1826" s="26"/>
      <c r="G1826" s="26"/>
      <c r="H1826" s="156"/>
      <c r="I1826" s="75"/>
      <c r="J1826" s="75"/>
      <c r="K1826" s="75"/>
      <c r="M1826" s="63"/>
    </row>
    <row r="1827">
      <c r="A1827" s="20"/>
      <c r="B1827" s="20"/>
      <c r="F1827" s="26"/>
      <c r="G1827" s="26"/>
      <c r="H1827" s="156"/>
      <c r="I1827" s="75"/>
      <c r="J1827" s="75"/>
      <c r="K1827" s="75"/>
      <c r="M1827" s="63"/>
    </row>
    <row r="1828">
      <c r="A1828" s="20"/>
      <c r="B1828" s="20"/>
      <c r="F1828" s="26"/>
      <c r="G1828" s="26"/>
      <c r="H1828" s="156"/>
      <c r="I1828" s="75"/>
      <c r="J1828" s="75"/>
      <c r="K1828" s="75"/>
      <c r="M1828" s="63"/>
    </row>
    <row r="1829">
      <c r="A1829" s="20"/>
      <c r="B1829" s="20"/>
      <c r="F1829" s="26"/>
      <c r="G1829" s="26"/>
      <c r="H1829" s="156"/>
      <c r="I1829" s="75"/>
      <c r="J1829" s="75"/>
      <c r="K1829" s="75"/>
      <c r="M1829" s="63"/>
    </row>
    <row r="1830">
      <c r="A1830" s="20"/>
      <c r="B1830" s="20"/>
      <c r="F1830" s="26"/>
      <c r="G1830" s="26"/>
      <c r="H1830" s="156"/>
      <c r="I1830" s="75"/>
      <c r="J1830" s="75"/>
      <c r="K1830" s="75"/>
      <c r="M1830" s="63"/>
    </row>
    <row r="1831">
      <c r="A1831" s="20"/>
      <c r="B1831" s="20"/>
      <c r="F1831" s="26"/>
      <c r="G1831" s="26"/>
      <c r="H1831" s="156"/>
      <c r="I1831" s="75"/>
      <c r="J1831" s="75"/>
      <c r="K1831" s="75"/>
      <c r="M1831" s="63"/>
    </row>
    <row r="1832">
      <c r="A1832" s="20"/>
      <c r="B1832" s="20"/>
      <c r="F1832" s="26"/>
      <c r="G1832" s="26"/>
      <c r="H1832" s="156"/>
      <c r="I1832" s="75"/>
      <c r="J1832" s="75"/>
      <c r="K1832" s="75"/>
      <c r="M1832" s="63"/>
    </row>
    <row r="1833">
      <c r="A1833" s="20"/>
      <c r="B1833" s="20"/>
      <c r="F1833" s="26"/>
      <c r="G1833" s="26"/>
      <c r="H1833" s="156"/>
      <c r="I1833" s="75"/>
      <c r="J1833" s="75"/>
      <c r="K1833" s="75"/>
      <c r="M1833" s="63"/>
    </row>
    <row r="1834">
      <c r="A1834" s="20"/>
      <c r="B1834" s="20"/>
      <c r="F1834" s="26"/>
      <c r="G1834" s="26"/>
      <c r="H1834" s="156"/>
      <c r="I1834" s="75"/>
      <c r="J1834" s="75"/>
      <c r="K1834" s="75"/>
      <c r="M1834" s="63"/>
    </row>
    <row r="1835">
      <c r="A1835" s="20"/>
      <c r="B1835" s="20"/>
      <c r="F1835" s="26"/>
      <c r="G1835" s="26"/>
      <c r="H1835" s="156"/>
      <c r="I1835" s="75"/>
      <c r="J1835" s="75"/>
      <c r="K1835" s="75"/>
      <c r="M1835" s="63"/>
    </row>
    <row r="1836">
      <c r="A1836" s="20"/>
      <c r="B1836" s="20"/>
      <c r="F1836" s="26"/>
      <c r="G1836" s="26"/>
      <c r="H1836" s="156"/>
      <c r="I1836" s="75"/>
      <c r="J1836" s="75"/>
      <c r="K1836" s="75"/>
      <c r="M1836" s="63"/>
    </row>
    <row r="1837">
      <c r="A1837" s="20"/>
      <c r="B1837" s="20"/>
      <c r="F1837" s="26"/>
      <c r="G1837" s="26"/>
      <c r="H1837" s="156"/>
      <c r="I1837" s="75"/>
      <c r="J1837" s="75"/>
      <c r="K1837" s="75"/>
      <c r="M1837" s="63"/>
    </row>
    <row r="1838">
      <c r="A1838" s="20"/>
      <c r="B1838" s="20"/>
      <c r="F1838" s="26"/>
      <c r="G1838" s="26"/>
      <c r="H1838" s="156"/>
      <c r="I1838" s="75"/>
      <c r="J1838" s="75"/>
      <c r="K1838" s="75"/>
      <c r="M1838" s="63"/>
    </row>
    <row r="1839">
      <c r="A1839" s="20"/>
      <c r="B1839" s="20"/>
      <c r="F1839" s="26"/>
      <c r="G1839" s="26"/>
      <c r="H1839" s="156"/>
      <c r="I1839" s="75"/>
      <c r="J1839" s="75"/>
      <c r="K1839" s="75"/>
      <c r="M1839" s="63"/>
    </row>
    <row r="1840">
      <c r="A1840" s="20"/>
      <c r="B1840" s="20"/>
      <c r="F1840" s="26"/>
      <c r="G1840" s="26"/>
      <c r="H1840" s="156"/>
      <c r="I1840" s="75"/>
      <c r="J1840" s="75"/>
      <c r="K1840" s="75"/>
      <c r="M1840" s="63"/>
    </row>
    <row r="1841">
      <c r="A1841" s="20"/>
      <c r="B1841" s="20"/>
      <c r="F1841" s="26"/>
      <c r="G1841" s="26"/>
      <c r="H1841" s="156"/>
      <c r="I1841" s="75"/>
      <c r="J1841" s="75"/>
      <c r="K1841" s="75"/>
      <c r="M1841" s="63"/>
    </row>
    <row r="1842">
      <c r="A1842" s="20"/>
      <c r="B1842" s="20"/>
      <c r="F1842" s="26"/>
      <c r="G1842" s="26"/>
      <c r="H1842" s="156"/>
      <c r="I1842" s="75"/>
      <c r="J1842" s="75"/>
      <c r="K1842" s="75"/>
      <c r="M1842" s="63"/>
    </row>
    <row r="1843">
      <c r="A1843" s="20"/>
      <c r="B1843" s="20"/>
      <c r="F1843" s="26"/>
      <c r="G1843" s="26"/>
      <c r="H1843" s="156"/>
      <c r="I1843" s="75"/>
      <c r="J1843" s="75"/>
      <c r="K1843" s="75"/>
      <c r="M1843" s="63"/>
    </row>
    <row r="1844">
      <c r="A1844" s="20"/>
      <c r="B1844" s="20"/>
      <c r="F1844" s="26"/>
      <c r="G1844" s="26"/>
      <c r="H1844" s="156"/>
      <c r="I1844" s="75"/>
      <c r="J1844" s="75"/>
      <c r="K1844" s="75"/>
      <c r="M1844" s="63"/>
    </row>
    <row r="1845">
      <c r="A1845" s="20"/>
      <c r="B1845" s="20"/>
      <c r="F1845" s="26"/>
      <c r="G1845" s="26"/>
      <c r="H1845" s="156"/>
      <c r="I1845" s="75"/>
      <c r="J1845" s="75"/>
      <c r="K1845" s="75"/>
      <c r="M1845" s="63"/>
    </row>
    <row r="1846">
      <c r="A1846" s="20"/>
      <c r="B1846" s="20"/>
      <c r="F1846" s="26"/>
      <c r="G1846" s="26"/>
      <c r="H1846" s="156"/>
      <c r="I1846" s="75"/>
      <c r="J1846" s="75"/>
      <c r="K1846" s="75"/>
      <c r="M1846" s="63"/>
    </row>
    <row r="1847">
      <c r="A1847" s="20"/>
      <c r="B1847" s="20"/>
      <c r="F1847" s="26"/>
      <c r="G1847" s="26"/>
      <c r="H1847" s="156"/>
      <c r="I1847" s="75"/>
      <c r="J1847" s="75"/>
      <c r="K1847" s="75"/>
      <c r="M1847" s="63"/>
    </row>
    <row r="1848">
      <c r="A1848" s="20"/>
      <c r="B1848" s="20"/>
      <c r="F1848" s="26"/>
      <c r="G1848" s="26"/>
      <c r="H1848" s="156"/>
      <c r="I1848" s="75"/>
      <c r="J1848" s="75"/>
      <c r="K1848" s="75"/>
      <c r="M1848" s="63"/>
    </row>
    <row r="1849">
      <c r="A1849" s="20"/>
      <c r="B1849" s="20"/>
      <c r="F1849" s="26"/>
      <c r="G1849" s="26"/>
      <c r="H1849" s="156"/>
      <c r="I1849" s="75"/>
      <c r="J1849" s="75"/>
      <c r="K1849" s="75"/>
      <c r="M1849" s="63"/>
    </row>
    <row r="1850">
      <c r="A1850" s="20"/>
      <c r="B1850" s="20"/>
      <c r="F1850" s="26"/>
      <c r="G1850" s="26"/>
      <c r="H1850" s="156"/>
      <c r="I1850" s="75"/>
      <c r="J1850" s="75"/>
      <c r="K1850" s="75"/>
      <c r="M1850" s="63"/>
    </row>
    <row r="1851">
      <c r="A1851" s="20"/>
      <c r="B1851" s="20"/>
      <c r="F1851" s="26"/>
      <c r="G1851" s="26"/>
      <c r="H1851" s="156"/>
      <c r="I1851" s="75"/>
      <c r="J1851" s="75"/>
      <c r="K1851" s="75"/>
      <c r="M1851" s="63"/>
    </row>
    <row r="1852">
      <c r="A1852" s="20"/>
      <c r="B1852" s="20"/>
      <c r="F1852" s="26"/>
      <c r="G1852" s="26"/>
      <c r="H1852" s="156"/>
      <c r="I1852" s="75"/>
      <c r="J1852" s="75"/>
      <c r="K1852" s="75"/>
      <c r="M1852" s="63"/>
    </row>
    <row r="1853">
      <c r="A1853" s="20"/>
      <c r="B1853" s="20"/>
      <c r="F1853" s="26"/>
      <c r="G1853" s="26"/>
      <c r="H1853" s="156"/>
      <c r="I1853" s="75"/>
      <c r="J1853" s="75"/>
      <c r="K1853" s="75"/>
      <c r="M1853" s="63"/>
    </row>
    <row r="1854">
      <c r="A1854" s="20"/>
      <c r="B1854" s="20"/>
      <c r="F1854" s="26"/>
      <c r="G1854" s="26"/>
      <c r="H1854" s="156"/>
      <c r="I1854" s="75"/>
      <c r="J1854" s="75"/>
      <c r="K1854" s="75"/>
      <c r="M1854" s="63"/>
    </row>
    <row r="1855">
      <c r="A1855" s="20"/>
      <c r="B1855" s="20"/>
      <c r="F1855" s="26"/>
      <c r="G1855" s="26"/>
      <c r="H1855" s="156"/>
      <c r="I1855" s="75"/>
      <c r="J1855" s="75"/>
      <c r="K1855" s="75"/>
      <c r="M1855" s="63"/>
    </row>
    <row r="1856">
      <c r="A1856" s="20"/>
      <c r="B1856" s="20"/>
      <c r="F1856" s="26"/>
      <c r="G1856" s="26"/>
      <c r="H1856" s="156"/>
      <c r="I1856" s="75"/>
      <c r="J1856" s="75"/>
      <c r="K1856" s="75"/>
      <c r="M1856" s="63"/>
    </row>
    <row r="1857">
      <c r="A1857" s="20"/>
      <c r="B1857" s="20"/>
      <c r="F1857" s="26"/>
      <c r="G1857" s="26"/>
      <c r="H1857" s="156"/>
      <c r="I1857" s="75"/>
      <c r="J1857" s="75"/>
      <c r="K1857" s="75"/>
      <c r="M1857" s="63"/>
    </row>
    <row r="1858">
      <c r="A1858" s="20"/>
      <c r="B1858" s="20"/>
      <c r="F1858" s="26"/>
      <c r="G1858" s="26"/>
      <c r="H1858" s="156"/>
      <c r="I1858" s="75"/>
      <c r="J1858" s="75"/>
      <c r="K1858" s="75"/>
      <c r="M1858" s="63"/>
    </row>
    <row r="1859">
      <c r="A1859" s="20"/>
      <c r="B1859" s="20"/>
      <c r="F1859" s="26"/>
      <c r="G1859" s="26"/>
      <c r="H1859" s="156"/>
      <c r="I1859" s="75"/>
      <c r="J1859" s="75"/>
      <c r="K1859" s="75"/>
      <c r="M1859" s="63"/>
    </row>
    <row r="1860">
      <c r="A1860" s="20"/>
      <c r="B1860" s="20"/>
      <c r="F1860" s="26"/>
      <c r="G1860" s="26"/>
      <c r="H1860" s="156"/>
      <c r="I1860" s="75"/>
      <c r="J1860" s="75"/>
      <c r="K1860" s="75"/>
      <c r="M1860" s="63"/>
    </row>
    <row r="1861">
      <c r="A1861" s="20"/>
      <c r="B1861" s="20"/>
      <c r="F1861" s="26"/>
      <c r="G1861" s="26"/>
      <c r="H1861" s="156"/>
      <c r="I1861" s="75"/>
      <c r="J1861" s="75"/>
      <c r="K1861" s="75"/>
      <c r="M1861" s="63"/>
    </row>
    <row r="1862">
      <c r="A1862" s="20"/>
      <c r="B1862" s="20"/>
      <c r="F1862" s="26"/>
      <c r="G1862" s="26"/>
      <c r="H1862" s="156"/>
      <c r="I1862" s="75"/>
      <c r="J1862" s="75"/>
      <c r="K1862" s="75"/>
      <c r="M1862" s="63"/>
    </row>
    <row r="1863">
      <c r="A1863" s="20"/>
      <c r="B1863" s="20"/>
      <c r="F1863" s="26"/>
      <c r="G1863" s="26"/>
      <c r="H1863" s="156"/>
      <c r="I1863" s="75"/>
      <c r="J1863" s="75"/>
      <c r="K1863" s="75"/>
      <c r="M1863" s="63"/>
    </row>
    <row r="1864">
      <c r="A1864" s="20"/>
      <c r="B1864" s="20"/>
      <c r="F1864" s="26"/>
      <c r="G1864" s="26"/>
      <c r="H1864" s="156"/>
      <c r="I1864" s="75"/>
      <c r="J1864" s="75"/>
      <c r="K1864" s="75"/>
      <c r="M1864" s="63"/>
    </row>
    <row r="1865">
      <c r="A1865" s="20"/>
      <c r="B1865" s="20"/>
      <c r="F1865" s="26"/>
      <c r="G1865" s="26"/>
      <c r="H1865" s="156"/>
      <c r="I1865" s="75"/>
      <c r="J1865" s="75"/>
      <c r="K1865" s="75"/>
      <c r="M1865" s="63"/>
    </row>
    <row r="1866">
      <c r="A1866" s="20"/>
      <c r="B1866" s="20"/>
      <c r="F1866" s="26"/>
      <c r="G1866" s="26"/>
      <c r="H1866" s="156"/>
      <c r="I1866" s="75"/>
      <c r="J1866" s="75"/>
      <c r="K1866" s="75"/>
      <c r="M1866" s="63"/>
    </row>
    <row r="1867">
      <c r="A1867" s="20"/>
      <c r="B1867" s="20"/>
      <c r="F1867" s="26"/>
      <c r="G1867" s="26"/>
      <c r="H1867" s="156"/>
      <c r="I1867" s="75"/>
      <c r="J1867" s="75"/>
      <c r="K1867" s="75"/>
      <c r="M1867" s="63"/>
    </row>
    <row r="1868">
      <c r="A1868" s="20"/>
      <c r="B1868" s="20"/>
      <c r="F1868" s="26"/>
      <c r="G1868" s="26"/>
      <c r="H1868" s="156"/>
      <c r="I1868" s="75"/>
      <c r="J1868" s="75"/>
      <c r="K1868" s="75"/>
      <c r="M1868" s="63"/>
    </row>
    <row r="1869">
      <c r="A1869" s="20"/>
      <c r="B1869" s="20"/>
      <c r="F1869" s="26"/>
      <c r="G1869" s="26"/>
      <c r="H1869" s="156"/>
      <c r="I1869" s="75"/>
      <c r="J1869" s="75"/>
      <c r="K1869" s="75"/>
      <c r="M1869" s="63"/>
    </row>
    <row r="1870">
      <c r="A1870" s="20"/>
      <c r="B1870" s="20"/>
      <c r="F1870" s="26"/>
      <c r="G1870" s="26"/>
      <c r="H1870" s="156"/>
      <c r="I1870" s="75"/>
      <c r="J1870" s="75"/>
      <c r="K1870" s="75"/>
      <c r="M1870" s="63"/>
    </row>
    <row r="1871">
      <c r="A1871" s="20"/>
      <c r="B1871" s="20"/>
      <c r="F1871" s="26"/>
      <c r="G1871" s="26"/>
      <c r="H1871" s="156"/>
      <c r="I1871" s="75"/>
      <c r="J1871" s="75"/>
      <c r="K1871" s="75"/>
      <c r="M1871" s="63"/>
    </row>
    <row r="1872">
      <c r="A1872" s="20"/>
      <c r="B1872" s="20"/>
      <c r="F1872" s="26"/>
      <c r="G1872" s="26"/>
      <c r="H1872" s="156"/>
      <c r="I1872" s="75"/>
      <c r="J1872" s="75"/>
      <c r="K1872" s="75"/>
      <c r="M1872" s="63"/>
    </row>
    <row r="1873">
      <c r="A1873" s="20"/>
      <c r="B1873" s="20"/>
      <c r="F1873" s="26"/>
      <c r="G1873" s="26"/>
      <c r="H1873" s="156"/>
      <c r="I1873" s="75"/>
      <c r="J1873" s="75"/>
      <c r="K1873" s="75"/>
      <c r="M1873" s="63"/>
    </row>
    <row r="1874">
      <c r="A1874" s="20"/>
      <c r="B1874" s="20"/>
      <c r="F1874" s="26"/>
      <c r="G1874" s="26"/>
      <c r="H1874" s="156"/>
      <c r="I1874" s="75"/>
      <c r="J1874" s="75"/>
      <c r="K1874" s="75"/>
      <c r="M1874" s="63"/>
    </row>
    <row r="1875">
      <c r="A1875" s="20"/>
      <c r="B1875" s="20"/>
      <c r="F1875" s="26"/>
      <c r="G1875" s="26"/>
      <c r="H1875" s="156"/>
      <c r="I1875" s="75"/>
      <c r="J1875" s="75"/>
      <c r="K1875" s="75"/>
      <c r="M1875" s="63"/>
    </row>
    <row r="1876">
      <c r="A1876" s="20"/>
      <c r="B1876" s="20"/>
      <c r="F1876" s="26"/>
      <c r="G1876" s="26"/>
      <c r="H1876" s="156"/>
      <c r="I1876" s="75"/>
      <c r="J1876" s="75"/>
      <c r="K1876" s="75"/>
      <c r="M1876" s="63"/>
    </row>
    <row r="1877">
      <c r="A1877" s="20"/>
      <c r="B1877" s="20"/>
      <c r="F1877" s="26"/>
      <c r="G1877" s="26"/>
      <c r="H1877" s="156"/>
      <c r="I1877" s="75"/>
      <c r="J1877" s="75"/>
      <c r="K1877" s="75"/>
      <c r="M1877" s="63"/>
    </row>
    <row r="1878">
      <c r="A1878" s="20"/>
      <c r="B1878" s="20"/>
      <c r="F1878" s="26"/>
      <c r="G1878" s="26"/>
      <c r="H1878" s="156"/>
      <c r="I1878" s="75"/>
      <c r="J1878" s="75"/>
      <c r="K1878" s="75"/>
      <c r="M1878" s="63"/>
    </row>
    <row r="1879">
      <c r="A1879" s="20"/>
      <c r="B1879" s="20"/>
      <c r="F1879" s="26"/>
      <c r="G1879" s="26"/>
      <c r="H1879" s="156"/>
      <c r="I1879" s="75"/>
      <c r="J1879" s="75"/>
      <c r="K1879" s="75"/>
      <c r="M1879" s="63"/>
    </row>
    <row r="1880">
      <c r="A1880" s="20"/>
      <c r="B1880" s="20"/>
      <c r="F1880" s="26"/>
      <c r="G1880" s="26"/>
      <c r="H1880" s="156"/>
      <c r="I1880" s="75"/>
      <c r="J1880" s="75"/>
      <c r="K1880" s="75"/>
      <c r="M1880" s="63"/>
    </row>
    <row r="1881">
      <c r="A1881" s="20"/>
      <c r="B1881" s="20"/>
      <c r="F1881" s="26"/>
      <c r="G1881" s="26"/>
      <c r="H1881" s="156"/>
      <c r="I1881" s="75"/>
      <c r="J1881" s="75"/>
      <c r="K1881" s="75"/>
      <c r="M1881" s="63"/>
    </row>
    <row r="1882">
      <c r="A1882" s="20"/>
      <c r="B1882" s="20"/>
      <c r="F1882" s="26"/>
      <c r="G1882" s="26"/>
      <c r="H1882" s="156"/>
      <c r="I1882" s="75"/>
      <c r="J1882" s="75"/>
      <c r="K1882" s="75"/>
      <c r="M1882" s="63"/>
    </row>
    <row r="1883">
      <c r="A1883" s="20"/>
      <c r="B1883" s="20"/>
      <c r="F1883" s="26"/>
      <c r="G1883" s="26"/>
      <c r="H1883" s="156"/>
      <c r="I1883" s="75"/>
      <c r="J1883" s="75"/>
      <c r="K1883" s="75"/>
      <c r="M1883" s="63"/>
    </row>
    <row r="1884">
      <c r="A1884" s="20"/>
      <c r="B1884" s="20"/>
      <c r="F1884" s="26"/>
      <c r="G1884" s="26"/>
      <c r="H1884" s="156"/>
      <c r="I1884" s="75"/>
      <c r="J1884" s="75"/>
      <c r="K1884" s="75"/>
      <c r="M1884" s="63"/>
    </row>
    <row r="1885">
      <c r="A1885" s="20"/>
      <c r="B1885" s="20"/>
      <c r="F1885" s="26"/>
      <c r="G1885" s="26"/>
      <c r="H1885" s="156"/>
      <c r="I1885" s="75"/>
      <c r="J1885" s="75"/>
      <c r="K1885" s="75"/>
      <c r="M1885" s="63"/>
    </row>
    <row r="1886">
      <c r="A1886" s="20"/>
      <c r="B1886" s="20"/>
      <c r="F1886" s="26"/>
      <c r="G1886" s="26"/>
      <c r="H1886" s="156"/>
      <c r="I1886" s="75"/>
      <c r="J1886" s="75"/>
      <c r="K1886" s="75"/>
      <c r="M1886" s="63"/>
    </row>
    <row r="1887">
      <c r="A1887" s="20"/>
      <c r="B1887" s="20"/>
      <c r="F1887" s="26"/>
      <c r="G1887" s="26"/>
      <c r="H1887" s="156"/>
      <c r="I1887" s="75"/>
      <c r="J1887" s="75"/>
      <c r="K1887" s="75"/>
      <c r="M1887" s="63"/>
    </row>
    <row r="1888">
      <c r="A1888" s="20"/>
      <c r="B1888" s="20"/>
      <c r="F1888" s="26"/>
      <c r="G1888" s="26"/>
      <c r="H1888" s="156"/>
      <c r="I1888" s="75"/>
      <c r="J1888" s="75"/>
      <c r="K1888" s="75"/>
      <c r="M1888" s="63"/>
    </row>
    <row r="1889">
      <c r="A1889" s="20"/>
      <c r="B1889" s="20"/>
      <c r="F1889" s="26"/>
      <c r="G1889" s="26"/>
      <c r="H1889" s="156"/>
      <c r="I1889" s="75"/>
      <c r="J1889" s="75"/>
      <c r="K1889" s="75"/>
      <c r="M1889" s="63"/>
    </row>
    <row r="1890">
      <c r="A1890" s="20"/>
      <c r="B1890" s="20"/>
      <c r="F1890" s="26"/>
      <c r="G1890" s="26"/>
      <c r="H1890" s="156"/>
      <c r="I1890" s="75"/>
      <c r="J1890" s="75"/>
      <c r="K1890" s="75"/>
      <c r="M1890" s="63"/>
    </row>
    <row r="1891">
      <c r="A1891" s="20"/>
      <c r="B1891" s="20"/>
      <c r="F1891" s="26"/>
      <c r="G1891" s="26"/>
      <c r="H1891" s="156"/>
      <c r="I1891" s="75"/>
      <c r="J1891" s="75"/>
      <c r="K1891" s="75"/>
      <c r="M1891" s="63"/>
    </row>
    <row r="1892">
      <c r="A1892" s="20"/>
      <c r="B1892" s="20"/>
      <c r="F1892" s="26"/>
      <c r="G1892" s="26"/>
      <c r="H1892" s="156"/>
      <c r="I1892" s="75"/>
      <c r="J1892" s="75"/>
      <c r="K1892" s="75"/>
      <c r="M1892" s="63"/>
    </row>
    <row r="1893">
      <c r="A1893" s="20"/>
      <c r="B1893" s="20"/>
      <c r="F1893" s="26"/>
      <c r="G1893" s="26"/>
      <c r="H1893" s="156"/>
      <c r="I1893" s="75"/>
      <c r="J1893" s="75"/>
      <c r="K1893" s="75"/>
      <c r="M1893" s="63"/>
    </row>
    <row r="1894">
      <c r="A1894" s="20"/>
      <c r="B1894" s="20"/>
      <c r="F1894" s="26"/>
      <c r="G1894" s="26"/>
      <c r="H1894" s="156"/>
      <c r="I1894" s="75"/>
      <c r="J1894" s="75"/>
      <c r="K1894" s="75"/>
      <c r="M1894" s="63"/>
    </row>
    <row r="1895">
      <c r="A1895" s="20"/>
      <c r="B1895" s="20"/>
      <c r="F1895" s="26"/>
      <c r="G1895" s="26"/>
      <c r="H1895" s="156"/>
      <c r="I1895" s="75"/>
      <c r="J1895" s="75"/>
      <c r="K1895" s="75"/>
      <c r="M1895" s="63"/>
    </row>
    <row r="1896">
      <c r="A1896" s="20"/>
      <c r="B1896" s="20"/>
      <c r="F1896" s="26"/>
      <c r="G1896" s="26"/>
      <c r="H1896" s="156"/>
      <c r="I1896" s="75"/>
      <c r="J1896" s="75"/>
      <c r="K1896" s="75"/>
      <c r="M1896" s="63"/>
    </row>
    <row r="1897">
      <c r="A1897" s="20"/>
      <c r="B1897" s="20"/>
      <c r="F1897" s="26"/>
      <c r="G1897" s="26"/>
      <c r="H1897" s="156"/>
      <c r="I1897" s="75"/>
      <c r="J1897" s="75"/>
      <c r="K1897" s="75"/>
      <c r="M1897" s="63"/>
    </row>
    <row r="1898">
      <c r="A1898" s="20"/>
      <c r="B1898" s="20"/>
      <c r="F1898" s="26"/>
      <c r="G1898" s="26"/>
      <c r="H1898" s="156"/>
      <c r="I1898" s="75"/>
      <c r="J1898" s="75"/>
      <c r="K1898" s="75"/>
      <c r="M1898" s="63"/>
    </row>
    <row r="1899">
      <c r="A1899" s="20"/>
      <c r="B1899" s="20"/>
      <c r="F1899" s="26"/>
      <c r="G1899" s="26"/>
      <c r="H1899" s="156"/>
      <c r="I1899" s="75"/>
      <c r="J1899" s="75"/>
      <c r="K1899" s="75"/>
      <c r="M1899" s="63"/>
    </row>
    <row r="1900">
      <c r="A1900" s="20"/>
      <c r="B1900" s="20"/>
      <c r="F1900" s="26"/>
      <c r="G1900" s="26"/>
      <c r="H1900" s="156"/>
      <c r="I1900" s="75"/>
      <c r="J1900" s="75"/>
      <c r="K1900" s="75"/>
      <c r="M1900" s="63"/>
    </row>
    <row r="1901">
      <c r="A1901" s="20"/>
      <c r="B1901" s="20"/>
      <c r="F1901" s="26"/>
      <c r="G1901" s="26"/>
      <c r="H1901" s="156"/>
      <c r="I1901" s="156"/>
      <c r="J1901" s="156"/>
      <c r="K1901" s="156"/>
      <c r="M1901" s="63"/>
    </row>
    <row r="1902">
      <c r="A1902" s="20"/>
      <c r="B1902" s="20"/>
      <c r="F1902" s="26"/>
      <c r="G1902" s="26"/>
      <c r="H1902" s="156"/>
      <c r="I1902" s="156"/>
      <c r="J1902" s="156"/>
      <c r="K1902" s="156"/>
      <c r="M1902" s="63"/>
    </row>
    <row r="1903">
      <c r="A1903" s="20"/>
      <c r="B1903" s="20"/>
      <c r="F1903" s="26"/>
      <c r="G1903" s="26"/>
      <c r="H1903" s="156"/>
      <c r="I1903" s="156"/>
      <c r="J1903" s="156"/>
      <c r="K1903" s="156"/>
      <c r="M1903" s="63"/>
    </row>
    <row r="1904">
      <c r="A1904" s="20"/>
      <c r="B1904" s="20"/>
      <c r="F1904" s="26"/>
      <c r="G1904" s="26"/>
      <c r="H1904" s="156"/>
      <c r="I1904" s="156"/>
      <c r="J1904" s="156"/>
      <c r="K1904" s="156"/>
      <c r="M1904" s="63"/>
    </row>
    <row r="1905">
      <c r="A1905" s="20"/>
      <c r="B1905" s="20"/>
      <c r="F1905" s="26"/>
      <c r="G1905" s="26"/>
      <c r="H1905" s="156"/>
      <c r="I1905" s="156"/>
      <c r="J1905" s="156"/>
      <c r="K1905" s="156"/>
      <c r="M1905" s="63"/>
    </row>
    <row r="1906">
      <c r="A1906" s="20"/>
      <c r="B1906" s="20"/>
      <c r="F1906" s="26"/>
      <c r="G1906" s="26"/>
      <c r="H1906" s="156"/>
      <c r="I1906" s="156"/>
      <c r="J1906" s="156"/>
      <c r="K1906" s="156"/>
      <c r="M1906" s="63"/>
    </row>
    <row r="1907">
      <c r="A1907" s="20"/>
      <c r="B1907" s="20"/>
      <c r="F1907" s="26"/>
      <c r="G1907" s="26"/>
      <c r="H1907" s="156"/>
      <c r="I1907" s="156"/>
      <c r="J1907" s="156"/>
      <c r="K1907" s="156"/>
      <c r="M1907" s="63"/>
    </row>
    <row r="1908">
      <c r="A1908" s="20"/>
      <c r="B1908" s="20"/>
      <c r="F1908" s="26"/>
      <c r="G1908" s="26"/>
      <c r="H1908" s="156"/>
      <c r="I1908" s="156"/>
      <c r="J1908" s="156"/>
      <c r="K1908" s="156"/>
      <c r="M1908" s="63"/>
    </row>
    <row r="1909">
      <c r="A1909" s="20"/>
      <c r="B1909" s="20"/>
      <c r="F1909" s="26"/>
      <c r="G1909" s="26"/>
      <c r="H1909" s="156"/>
      <c r="I1909" s="156"/>
      <c r="J1909" s="156"/>
      <c r="K1909" s="156"/>
      <c r="M1909" s="63"/>
    </row>
    <row r="1910">
      <c r="A1910" s="20"/>
      <c r="B1910" s="20"/>
      <c r="F1910" s="26"/>
      <c r="G1910" s="26"/>
      <c r="H1910" s="156"/>
      <c r="I1910" s="156"/>
      <c r="J1910" s="156"/>
      <c r="K1910" s="156"/>
      <c r="M1910" s="63"/>
    </row>
    <row r="1911">
      <c r="A1911" s="20"/>
      <c r="B1911" s="20"/>
      <c r="F1911" s="26"/>
      <c r="G1911" s="26"/>
      <c r="H1911" s="156"/>
      <c r="I1911" s="156"/>
      <c r="J1911" s="156"/>
      <c r="K1911" s="156"/>
      <c r="M1911" s="63"/>
    </row>
    <row r="1912">
      <c r="A1912" s="20"/>
      <c r="B1912" s="20"/>
      <c r="F1912" s="26"/>
      <c r="G1912" s="26"/>
      <c r="H1912" s="156"/>
      <c r="I1912" s="156"/>
      <c r="J1912" s="156"/>
      <c r="K1912" s="156"/>
      <c r="M1912" s="63"/>
    </row>
    <row r="1913">
      <c r="A1913" s="20"/>
      <c r="B1913" s="20"/>
      <c r="F1913" s="26"/>
      <c r="G1913" s="26"/>
      <c r="H1913" s="156"/>
      <c r="I1913" s="156"/>
      <c r="J1913" s="156"/>
      <c r="K1913" s="156"/>
      <c r="M1913" s="63"/>
    </row>
    <row r="1914">
      <c r="A1914" s="20"/>
      <c r="B1914" s="20"/>
      <c r="F1914" s="26"/>
      <c r="G1914" s="26"/>
      <c r="H1914" s="156"/>
      <c r="I1914" s="156"/>
      <c r="J1914" s="156"/>
      <c r="K1914" s="156"/>
      <c r="M1914" s="63"/>
    </row>
    <row r="1915">
      <c r="A1915" s="20"/>
      <c r="B1915" s="20"/>
      <c r="F1915" s="26"/>
      <c r="G1915" s="26"/>
      <c r="H1915" s="156"/>
      <c r="I1915" s="156"/>
      <c r="J1915" s="156"/>
      <c r="K1915" s="156"/>
      <c r="M1915" s="63"/>
    </row>
    <row r="1916">
      <c r="A1916" s="20"/>
      <c r="B1916" s="20"/>
      <c r="F1916" s="26"/>
      <c r="G1916" s="26"/>
      <c r="H1916" s="156"/>
      <c r="I1916" s="156"/>
      <c r="J1916" s="156"/>
      <c r="K1916" s="156"/>
      <c r="M1916" s="63"/>
    </row>
    <row r="1917">
      <c r="A1917" s="20"/>
      <c r="B1917" s="20"/>
      <c r="F1917" s="26"/>
      <c r="G1917" s="26"/>
      <c r="H1917" s="156"/>
      <c r="I1917" s="156"/>
      <c r="J1917" s="156"/>
      <c r="K1917" s="156"/>
      <c r="M1917" s="63"/>
    </row>
    <row r="1918">
      <c r="A1918" s="20"/>
      <c r="B1918" s="20"/>
      <c r="F1918" s="26"/>
      <c r="G1918" s="26"/>
      <c r="H1918" s="156"/>
      <c r="I1918" s="156"/>
      <c r="J1918" s="156"/>
      <c r="K1918" s="156"/>
      <c r="M1918" s="63"/>
    </row>
    <row r="1919">
      <c r="A1919" s="20"/>
      <c r="B1919" s="20"/>
      <c r="F1919" s="26"/>
      <c r="G1919" s="26"/>
      <c r="H1919" s="156"/>
      <c r="I1919" s="156"/>
      <c r="J1919" s="156"/>
      <c r="K1919" s="156"/>
      <c r="M1919" s="63"/>
    </row>
    <row r="1920">
      <c r="A1920" s="20"/>
      <c r="B1920" s="20"/>
      <c r="F1920" s="26"/>
      <c r="G1920" s="26"/>
      <c r="H1920" s="156"/>
      <c r="I1920" s="156"/>
      <c r="J1920" s="156"/>
      <c r="K1920" s="156"/>
      <c r="M1920" s="63"/>
    </row>
    <row r="1921">
      <c r="A1921" s="20"/>
      <c r="B1921" s="20"/>
      <c r="F1921" s="26"/>
      <c r="G1921" s="26"/>
      <c r="H1921" s="156"/>
      <c r="I1921" s="156"/>
      <c r="J1921" s="156"/>
      <c r="K1921" s="156"/>
      <c r="M1921" s="63"/>
    </row>
    <row r="1922">
      <c r="A1922" s="20"/>
      <c r="B1922" s="20"/>
      <c r="F1922" s="26"/>
      <c r="G1922" s="26"/>
      <c r="H1922" s="156"/>
      <c r="I1922" s="156"/>
      <c r="J1922" s="156"/>
      <c r="K1922" s="156"/>
      <c r="M1922" s="63"/>
    </row>
    <row r="1923">
      <c r="A1923" s="20"/>
      <c r="B1923" s="20"/>
      <c r="F1923" s="26"/>
      <c r="G1923" s="26"/>
      <c r="H1923" s="156"/>
      <c r="I1923" s="156"/>
      <c r="J1923" s="156"/>
      <c r="K1923" s="156"/>
      <c r="M1923" s="63"/>
    </row>
    <row r="1924">
      <c r="A1924" s="20"/>
      <c r="B1924" s="20"/>
      <c r="F1924" s="26"/>
      <c r="G1924" s="26"/>
      <c r="H1924" s="156"/>
      <c r="I1924" s="156"/>
      <c r="J1924" s="156"/>
      <c r="K1924" s="156"/>
      <c r="M1924" s="63"/>
    </row>
    <row r="1925">
      <c r="A1925" s="20"/>
      <c r="B1925" s="20"/>
      <c r="F1925" s="26"/>
      <c r="G1925" s="26"/>
      <c r="H1925" s="156"/>
      <c r="I1925" s="156"/>
      <c r="J1925" s="156"/>
      <c r="K1925" s="156"/>
      <c r="M1925" s="63"/>
    </row>
    <row r="1926">
      <c r="A1926" s="20"/>
      <c r="B1926" s="20"/>
      <c r="F1926" s="26"/>
      <c r="G1926" s="26"/>
      <c r="H1926" s="156"/>
      <c r="I1926" s="156"/>
      <c r="J1926" s="156"/>
      <c r="K1926" s="156"/>
      <c r="M1926" s="63"/>
    </row>
    <row r="1927">
      <c r="A1927" s="20"/>
      <c r="B1927" s="20"/>
      <c r="F1927" s="26"/>
      <c r="G1927" s="26"/>
      <c r="H1927" s="156"/>
      <c r="I1927" s="156"/>
      <c r="J1927" s="156"/>
      <c r="K1927" s="156"/>
      <c r="M1927" s="63"/>
    </row>
    <row r="1928">
      <c r="A1928" s="20"/>
      <c r="B1928" s="20"/>
      <c r="F1928" s="26"/>
      <c r="G1928" s="26"/>
      <c r="H1928" s="156"/>
      <c r="I1928" s="156"/>
      <c r="J1928" s="156"/>
      <c r="K1928" s="156"/>
      <c r="M1928" s="63"/>
    </row>
    <row r="1929">
      <c r="A1929" s="20"/>
      <c r="B1929" s="20"/>
      <c r="F1929" s="26"/>
      <c r="G1929" s="26"/>
      <c r="H1929" s="156"/>
      <c r="I1929" s="156"/>
      <c r="J1929" s="156"/>
      <c r="K1929" s="156"/>
      <c r="M1929" s="63"/>
    </row>
    <row r="1930">
      <c r="A1930" s="20"/>
      <c r="B1930" s="20"/>
      <c r="F1930" s="26"/>
      <c r="G1930" s="26"/>
      <c r="H1930" s="156"/>
      <c r="I1930" s="156"/>
      <c r="J1930" s="156"/>
      <c r="K1930" s="156"/>
      <c r="M1930" s="63"/>
    </row>
    <row r="1931">
      <c r="A1931" s="20"/>
      <c r="B1931" s="20"/>
      <c r="F1931" s="26"/>
      <c r="G1931" s="26"/>
      <c r="H1931" s="156"/>
      <c r="I1931" s="156"/>
      <c r="J1931" s="156"/>
      <c r="K1931" s="156"/>
      <c r="M1931" s="63"/>
    </row>
    <row r="1932">
      <c r="A1932" s="20"/>
      <c r="B1932" s="20"/>
      <c r="F1932" s="26"/>
      <c r="G1932" s="26"/>
      <c r="H1932" s="156"/>
      <c r="I1932" s="156"/>
      <c r="J1932" s="156"/>
      <c r="K1932" s="156"/>
      <c r="M1932" s="63"/>
    </row>
    <row r="1933">
      <c r="A1933" s="20"/>
      <c r="B1933" s="20"/>
      <c r="F1933" s="26"/>
      <c r="G1933" s="26"/>
      <c r="H1933" s="156"/>
      <c r="I1933" s="156"/>
      <c r="J1933" s="156"/>
      <c r="K1933" s="156"/>
      <c r="M1933" s="63"/>
    </row>
    <row r="1934">
      <c r="A1934" s="20"/>
      <c r="B1934" s="20"/>
      <c r="F1934" s="26"/>
      <c r="G1934" s="26"/>
      <c r="H1934" s="156"/>
      <c r="I1934" s="156"/>
      <c r="J1934" s="156"/>
      <c r="K1934" s="156"/>
      <c r="M1934" s="63"/>
    </row>
    <row r="1935">
      <c r="A1935" s="20"/>
      <c r="B1935" s="20"/>
      <c r="F1935" s="26"/>
      <c r="G1935" s="26"/>
      <c r="H1935" s="156"/>
      <c r="I1935" s="156"/>
      <c r="J1935" s="156"/>
      <c r="K1935" s="156"/>
      <c r="M1935" s="63"/>
    </row>
    <row r="1936">
      <c r="A1936" s="20"/>
      <c r="B1936" s="20"/>
      <c r="F1936" s="26"/>
      <c r="G1936" s="26"/>
      <c r="H1936" s="156"/>
      <c r="I1936" s="156"/>
      <c r="J1936" s="156"/>
      <c r="K1936" s="156"/>
      <c r="M1936" s="63"/>
    </row>
    <row r="1937">
      <c r="A1937" s="20"/>
      <c r="B1937" s="20"/>
      <c r="F1937" s="26"/>
      <c r="G1937" s="26"/>
      <c r="H1937" s="156"/>
      <c r="I1937" s="156"/>
      <c r="J1937" s="156"/>
      <c r="K1937" s="156"/>
      <c r="M1937" s="63"/>
    </row>
    <row r="1938">
      <c r="A1938" s="20"/>
      <c r="B1938" s="20"/>
      <c r="F1938" s="26"/>
      <c r="G1938" s="26"/>
      <c r="H1938" s="156"/>
      <c r="I1938" s="156"/>
      <c r="J1938" s="156"/>
      <c r="K1938" s="156"/>
      <c r="M1938" s="63"/>
    </row>
    <row r="1939">
      <c r="A1939" s="20"/>
      <c r="B1939" s="20"/>
      <c r="F1939" s="26"/>
      <c r="G1939" s="26"/>
      <c r="H1939" s="156"/>
      <c r="I1939" s="156"/>
      <c r="J1939" s="156"/>
      <c r="K1939" s="156"/>
      <c r="M1939" s="63"/>
    </row>
    <row r="1940">
      <c r="A1940" s="20"/>
      <c r="B1940" s="20"/>
      <c r="F1940" s="26"/>
      <c r="G1940" s="26"/>
      <c r="H1940" s="156"/>
      <c r="I1940" s="156"/>
      <c r="J1940" s="156"/>
      <c r="K1940" s="156"/>
      <c r="M1940" s="63"/>
    </row>
    <row r="1941">
      <c r="A1941" s="20"/>
      <c r="B1941" s="20"/>
      <c r="F1941" s="26"/>
      <c r="G1941" s="26"/>
      <c r="H1941" s="156"/>
      <c r="I1941" s="156"/>
      <c r="J1941" s="156"/>
      <c r="K1941" s="156"/>
      <c r="M1941" s="63"/>
    </row>
    <row r="1942">
      <c r="A1942" s="20"/>
      <c r="B1942" s="20"/>
      <c r="F1942" s="26"/>
      <c r="G1942" s="26"/>
      <c r="H1942" s="156"/>
      <c r="I1942" s="156"/>
      <c r="J1942" s="156"/>
      <c r="K1942" s="156"/>
      <c r="M1942" s="63"/>
    </row>
    <row r="1943">
      <c r="A1943" s="20"/>
      <c r="B1943" s="20"/>
      <c r="F1943" s="26"/>
      <c r="G1943" s="26"/>
      <c r="H1943" s="156"/>
      <c r="I1943" s="156"/>
      <c r="J1943" s="156"/>
      <c r="K1943" s="156"/>
      <c r="M1943" s="63"/>
    </row>
    <row r="1944">
      <c r="A1944" s="20"/>
      <c r="B1944" s="20"/>
      <c r="F1944" s="26"/>
      <c r="G1944" s="26"/>
      <c r="H1944" s="156"/>
      <c r="I1944" s="156"/>
      <c r="J1944" s="156"/>
      <c r="K1944" s="156"/>
      <c r="M1944" s="63"/>
    </row>
    <row r="1945">
      <c r="A1945" s="20"/>
      <c r="B1945" s="20"/>
      <c r="F1945" s="26"/>
      <c r="G1945" s="26"/>
      <c r="H1945" s="156"/>
      <c r="I1945" s="156"/>
      <c r="J1945" s="156"/>
      <c r="K1945" s="156"/>
      <c r="M1945" s="63"/>
    </row>
    <row r="1946">
      <c r="A1946" s="20"/>
      <c r="B1946" s="20"/>
      <c r="F1946" s="26"/>
      <c r="G1946" s="26"/>
      <c r="H1946" s="156"/>
      <c r="I1946" s="156"/>
      <c r="J1946" s="156"/>
      <c r="K1946" s="156"/>
      <c r="M1946" s="63"/>
    </row>
    <row r="1947">
      <c r="A1947" s="20"/>
      <c r="B1947" s="20"/>
      <c r="F1947" s="26"/>
      <c r="G1947" s="26"/>
      <c r="H1947" s="156"/>
      <c r="I1947" s="156"/>
      <c r="J1947" s="156"/>
      <c r="K1947" s="156"/>
      <c r="M1947" s="63"/>
    </row>
    <row r="1948">
      <c r="A1948" s="20"/>
      <c r="B1948" s="20"/>
      <c r="F1948" s="26"/>
      <c r="G1948" s="26"/>
      <c r="H1948" s="156"/>
      <c r="I1948" s="156"/>
      <c r="J1948" s="156"/>
      <c r="K1948" s="156"/>
      <c r="M1948" s="63"/>
    </row>
    <row r="1949">
      <c r="A1949" s="20"/>
      <c r="B1949" s="20"/>
      <c r="F1949" s="26"/>
      <c r="G1949" s="26"/>
      <c r="H1949" s="156"/>
      <c r="I1949" s="156"/>
      <c r="J1949" s="156"/>
      <c r="K1949" s="156"/>
      <c r="M1949" s="63"/>
    </row>
    <row r="1950">
      <c r="A1950" s="20"/>
      <c r="B1950" s="20"/>
      <c r="F1950" s="26"/>
      <c r="G1950" s="26"/>
      <c r="H1950" s="156"/>
      <c r="I1950" s="156"/>
      <c r="J1950" s="156"/>
      <c r="K1950" s="156"/>
      <c r="M1950" s="63"/>
    </row>
    <row r="1951">
      <c r="A1951" s="20"/>
      <c r="B1951" s="20"/>
      <c r="F1951" s="26"/>
      <c r="G1951" s="26"/>
      <c r="H1951" s="156"/>
      <c r="I1951" s="156"/>
      <c r="J1951" s="156"/>
      <c r="K1951" s="156"/>
      <c r="M1951" s="63"/>
    </row>
    <row r="1952">
      <c r="A1952" s="20"/>
      <c r="B1952" s="20"/>
      <c r="F1952" s="26"/>
      <c r="G1952" s="26"/>
      <c r="H1952" s="156"/>
      <c r="I1952" s="156"/>
      <c r="J1952" s="156"/>
      <c r="K1952" s="156"/>
      <c r="M1952" s="63"/>
    </row>
    <row r="1953">
      <c r="A1953" s="20"/>
      <c r="B1953" s="20"/>
      <c r="F1953" s="26"/>
      <c r="G1953" s="26"/>
      <c r="H1953" s="156"/>
      <c r="I1953" s="156"/>
      <c r="J1953" s="156"/>
      <c r="K1953" s="156"/>
      <c r="M1953" s="63"/>
    </row>
    <row r="1954">
      <c r="A1954" s="20"/>
      <c r="B1954" s="20"/>
      <c r="F1954" s="26"/>
      <c r="G1954" s="26"/>
      <c r="H1954" s="156"/>
      <c r="I1954" s="156"/>
      <c r="J1954" s="156"/>
      <c r="K1954" s="156"/>
      <c r="M1954" s="63"/>
    </row>
    <row r="1955">
      <c r="A1955" s="20"/>
      <c r="B1955" s="20"/>
      <c r="F1955" s="26"/>
      <c r="G1955" s="26"/>
      <c r="H1955" s="156"/>
      <c r="I1955" s="156"/>
      <c r="J1955" s="156"/>
      <c r="K1955" s="156"/>
      <c r="M1955" s="63"/>
    </row>
    <row r="1956">
      <c r="A1956" s="20"/>
      <c r="B1956" s="20"/>
      <c r="F1956" s="26"/>
      <c r="G1956" s="26"/>
      <c r="H1956" s="156"/>
      <c r="I1956" s="156"/>
      <c r="J1956" s="156"/>
      <c r="K1956" s="156"/>
      <c r="M1956" s="63"/>
    </row>
    <row r="1957">
      <c r="A1957" s="20"/>
      <c r="B1957" s="20"/>
      <c r="F1957" s="26"/>
      <c r="G1957" s="26"/>
      <c r="H1957" s="156"/>
      <c r="I1957" s="156"/>
      <c r="J1957" s="156"/>
      <c r="K1957" s="156"/>
      <c r="M1957" s="63"/>
    </row>
    <row r="1958">
      <c r="A1958" s="20"/>
      <c r="B1958" s="20"/>
      <c r="F1958" s="26"/>
      <c r="G1958" s="26"/>
      <c r="H1958" s="156"/>
      <c r="I1958" s="156"/>
      <c r="J1958" s="156"/>
      <c r="K1958" s="156"/>
      <c r="M1958" s="63"/>
    </row>
    <row r="1959">
      <c r="A1959" s="20"/>
      <c r="B1959" s="20"/>
      <c r="F1959" s="26"/>
      <c r="G1959" s="26"/>
      <c r="H1959" s="156"/>
      <c r="I1959" s="156"/>
      <c r="J1959" s="156"/>
      <c r="K1959" s="156"/>
      <c r="M1959" s="63"/>
    </row>
    <row r="1960">
      <c r="A1960" s="20"/>
      <c r="B1960" s="20"/>
      <c r="F1960" s="26"/>
      <c r="G1960" s="26"/>
      <c r="H1960" s="156"/>
      <c r="I1960" s="156"/>
      <c r="J1960" s="156"/>
      <c r="K1960" s="156"/>
      <c r="M1960" s="63"/>
    </row>
    <row r="1961">
      <c r="A1961" s="20"/>
      <c r="B1961" s="20"/>
      <c r="F1961" s="26"/>
      <c r="G1961" s="26"/>
      <c r="H1961" s="156"/>
      <c r="I1961" s="156"/>
      <c r="J1961" s="156"/>
      <c r="K1961" s="156"/>
      <c r="M1961" s="63"/>
    </row>
    <row r="1962">
      <c r="A1962" s="20"/>
      <c r="B1962" s="20"/>
      <c r="F1962" s="26"/>
      <c r="G1962" s="26"/>
      <c r="H1962" s="156"/>
      <c r="I1962" s="156"/>
      <c r="J1962" s="156"/>
      <c r="K1962" s="156"/>
      <c r="M1962" s="63"/>
    </row>
    <row r="1963">
      <c r="A1963" s="20"/>
      <c r="B1963" s="20"/>
      <c r="F1963" s="26"/>
      <c r="G1963" s="26"/>
      <c r="H1963" s="156"/>
      <c r="I1963" s="156"/>
      <c r="J1963" s="156"/>
      <c r="K1963" s="156"/>
      <c r="M1963" s="63"/>
    </row>
    <row r="1964">
      <c r="A1964" s="20"/>
      <c r="B1964" s="20"/>
      <c r="F1964" s="26"/>
      <c r="G1964" s="26"/>
      <c r="H1964" s="156"/>
      <c r="I1964" s="156"/>
      <c r="J1964" s="156"/>
      <c r="K1964" s="156"/>
      <c r="M1964" s="63"/>
    </row>
    <row r="1965">
      <c r="A1965" s="20"/>
      <c r="B1965" s="20"/>
      <c r="F1965" s="26"/>
      <c r="G1965" s="26"/>
      <c r="H1965" s="156"/>
      <c r="I1965" s="156"/>
      <c r="J1965" s="156"/>
      <c r="K1965" s="156"/>
      <c r="M1965" s="63"/>
    </row>
    <row r="1966">
      <c r="A1966" s="20"/>
      <c r="B1966" s="20"/>
      <c r="F1966" s="26"/>
      <c r="G1966" s="26"/>
      <c r="H1966" s="156"/>
      <c r="I1966" s="156"/>
      <c r="J1966" s="156"/>
      <c r="K1966" s="156"/>
      <c r="M1966" s="63"/>
    </row>
    <row r="1967">
      <c r="A1967" s="20"/>
      <c r="B1967" s="20"/>
      <c r="F1967" s="26"/>
      <c r="G1967" s="26"/>
      <c r="H1967" s="156"/>
      <c r="I1967" s="156"/>
      <c r="J1967" s="156"/>
      <c r="K1967" s="156"/>
      <c r="M1967" s="63"/>
    </row>
    <row r="1968">
      <c r="A1968" s="20"/>
      <c r="B1968" s="20"/>
      <c r="F1968" s="26"/>
      <c r="G1968" s="26"/>
      <c r="H1968" s="156"/>
      <c r="I1968" s="156"/>
      <c r="J1968" s="156"/>
      <c r="K1968" s="156"/>
      <c r="M1968" s="63"/>
    </row>
    <row r="1969">
      <c r="A1969" s="20"/>
      <c r="B1969" s="20"/>
      <c r="F1969" s="26"/>
      <c r="G1969" s="26"/>
      <c r="H1969" s="156"/>
      <c r="I1969" s="156"/>
      <c r="J1969" s="156"/>
      <c r="K1969" s="156"/>
      <c r="M1969" s="63"/>
    </row>
    <row r="1970">
      <c r="A1970" s="20"/>
      <c r="B1970" s="20"/>
      <c r="F1970" s="26"/>
      <c r="G1970" s="26"/>
      <c r="H1970" s="156"/>
      <c r="I1970" s="156"/>
      <c r="J1970" s="156"/>
      <c r="K1970" s="156"/>
      <c r="M1970" s="63"/>
    </row>
    <row r="1971">
      <c r="A1971" s="20"/>
      <c r="B1971" s="20"/>
      <c r="F1971" s="26"/>
      <c r="G1971" s="26"/>
      <c r="H1971" s="156"/>
      <c r="I1971" s="156"/>
      <c r="J1971" s="156"/>
      <c r="K1971" s="156"/>
      <c r="M1971" s="63"/>
    </row>
    <row r="1972">
      <c r="A1972" s="20"/>
      <c r="B1972" s="20"/>
      <c r="F1972" s="26"/>
      <c r="G1972" s="26"/>
      <c r="H1972" s="156"/>
      <c r="I1972" s="156"/>
      <c r="J1972" s="156"/>
      <c r="K1972" s="156"/>
      <c r="M1972" s="63"/>
    </row>
    <row r="1973">
      <c r="A1973" s="20"/>
      <c r="B1973" s="20"/>
      <c r="F1973" s="26"/>
      <c r="G1973" s="26"/>
      <c r="H1973" s="156"/>
      <c r="I1973" s="156"/>
      <c r="J1973" s="156"/>
      <c r="K1973" s="156"/>
      <c r="M1973" s="63"/>
    </row>
    <row r="1974">
      <c r="A1974" s="20"/>
      <c r="B1974" s="20"/>
      <c r="F1974" s="26"/>
      <c r="G1974" s="26"/>
      <c r="H1974" s="156"/>
      <c r="I1974" s="156"/>
      <c r="J1974" s="156"/>
      <c r="K1974" s="156"/>
      <c r="M1974" s="63"/>
    </row>
    <row r="1975">
      <c r="A1975" s="20"/>
      <c r="B1975" s="20"/>
      <c r="F1975" s="26"/>
      <c r="G1975" s="26"/>
      <c r="H1975" s="156"/>
      <c r="I1975" s="156"/>
      <c r="J1975" s="156"/>
      <c r="K1975" s="156"/>
      <c r="M1975" s="63"/>
    </row>
    <row r="1976">
      <c r="A1976" s="20"/>
      <c r="B1976" s="20"/>
      <c r="F1976" s="26"/>
      <c r="G1976" s="26"/>
      <c r="H1976" s="156"/>
      <c r="I1976" s="156"/>
      <c r="J1976" s="156"/>
      <c r="K1976" s="156"/>
      <c r="M1976" s="63"/>
    </row>
    <row r="1977">
      <c r="A1977" s="20"/>
      <c r="B1977" s="20"/>
      <c r="F1977" s="26"/>
      <c r="G1977" s="26"/>
      <c r="H1977" s="156"/>
      <c r="I1977" s="156"/>
      <c r="J1977" s="156"/>
      <c r="K1977" s="156"/>
      <c r="M1977" s="63"/>
    </row>
    <row r="1978">
      <c r="A1978" s="20"/>
      <c r="B1978" s="20"/>
      <c r="F1978" s="26"/>
      <c r="G1978" s="26"/>
      <c r="H1978" s="156"/>
      <c r="I1978" s="156"/>
      <c r="J1978" s="156"/>
      <c r="K1978" s="156"/>
      <c r="M1978" s="63"/>
    </row>
    <row r="1979">
      <c r="A1979" s="20"/>
      <c r="B1979" s="20"/>
      <c r="F1979" s="26"/>
      <c r="G1979" s="26"/>
      <c r="H1979" s="156"/>
      <c r="I1979" s="156"/>
      <c r="J1979" s="156"/>
      <c r="K1979" s="156"/>
      <c r="M1979" s="63"/>
    </row>
    <row r="1980">
      <c r="A1980" s="20"/>
      <c r="B1980" s="20"/>
      <c r="F1980" s="26"/>
      <c r="G1980" s="26"/>
      <c r="H1980" s="156"/>
      <c r="I1980" s="156"/>
      <c r="J1980" s="156"/>
      <c r="K1980" s="156"/>
      <c r="M1980" s="63"/>
    </row>
    <row r="1981">
      <c r="A1981" s="20"/>
      <c r="B1981" s="20"/>
      <c r="F1981" s="26"/>
      <c r="G1981" s="26"/>
      <c r="H1981" s="156"/>
      <c r="I1981" s="156"/>
      <c r="J1981" s="156"/>
      <c r="K1981" s="156"/>
      <c r="M1981" s="63"/>
    </row>
    <row r="1982">
      <c r="A1982" s="20"/>
      <c r="B1982" s="20"/>
      <c r="F1982" s="26"/>
      <c r="G1982" s="26"/>
      <c r="H1982" s="156"/>
      <c r="I1982" s="156"/>
      <c r="J1982" s="156"/>
      <c r="K1982" s="156"/>
      <c r="M1982" s="63"/>
    </row>
    <row r="1983">
      <c r="A1983" s="20"/>
      <c r="B1983" s="20"/>
      <c r="F1983" s="26"/>
      <c r="G1983" s="26"/>
      <c r="H1983" s="156"/>
      <c r="I1983" s="156"/>
      <c r="J1983" s="156"/>
      <c r="K1983" s="156"/>
      <c r="M1983" s="63"/>
    </row>
    <row r="1984">
      <c r="A1984" s="20"/>
      <c r="B1984" s="20"/>
      <c r="F1984" s="26"/>
      <c r="G1984" s="26"/>
      <c r="H1984" s="156"/>
      <c r="I1984" s="156"/>
      <c r="J1984" s="156"/>
      <c r="K1984" s="156"/>
      <c r="M1984" s="63"/>
    </row>
    <row r="1985">
      <c r="A1985" s="20"/>
      <c r="B1985" s="20"/>
      <c r="F1985" s="26"/>
      <c r="G1985" s="26"/>
      <c r="H1985" s="156"/>
      <c r="I1985" s="156"/>
      <c r="J1985" s="156"/>
      <c r="K1985" s="156"/>
      <c r="M1985" s="63"/>
    </row>
    <row r="1986">
      <c r="A1986" s="20"/>
      <c r="B1986" s="20"/>
      <c r="F1986" s="26"/>
      <c r="G1986" s="26"/>
      <c r="H1986" s="156"/>
      <c r="I1986" s="156"/>
      <c r="J1986" s="156"/>
      <c r="K1986" s="156"/>
      <c r="M1986" s="63"/>
    </row>
    <row r="1987">
      <c r="A1987" s="20"/>
      <c r="B1987" s="20"/>
      <c r="F1987" s="26"/>
      <c r="G1987" s="26"/>
      <c r="H1987" s="156"/>
      <c r="I1987" s="156"/>
      <c r="J1987" s="156"/>
      <c r="K1987" s="156"/>
      <c r="M1987" s="63"/>
    </row>
    <row r="1988">
      <c r="A1988" s="20"/>
      <c r="B1988" s="20"/>
      <c r="F1988" s="26"/>
      <c r="G1988" s="26"/>
      <c r="H1988" s="156"/>
      <c r="I1988" s="156"/>
      <c r="J1988" s="156"/>
      <c r="K1988" s="156"/>
      <c r="M1988" s="63"/>
    </row>
    <row r="1989">
      <c r="A1989" s="20"/>
      <c r="B1989" s="20"/>
      <c r="F1989" s="26"/>
      <c r="G1989" s="26"/>
      <c r="H1989" s="156"/>
      <c r="I1989" s="156"/>
      <c r="J1989" s="156"/>
      <c r="K1989" s="156"/>
      <c r="M1989" s="63"/>
    </row>
    <row r="1990">
      <c r="A1990" s="20"/>
      <c r="B1990" s="20"/>
      <c r="F1990" s="26"/>
      <c r="G1990" s="26"/>
      <c r="H1990" s="156"/>
      <c r="I1990" s="156"/>
      <c r="J1990" s="156"/>
      <c r="K1990" s="156"/>
      <c r="M1990" s="63"/>
    </row>
    <row r="1991">
      <c r="A1991" s="20"/>
      <c r="B1991" s="20"/>
      <c r="F1991" s="26"/>
      <c r="G1991" s="26"/>
      <c r="H1991" s="156"/>
      <c r="I1991" s="156"/>
      <c r="J1991" s="156"/>
      <c r="K1991" s="156"/>
      <c r="M1991" s="63"/>
    </row>
    <row r="1992">
      <c r="A1992" s="20"/>
      <c r="B1992" s="20"/>
      <c r="F1992" s="26"/>
      <c r="G1992" s="26"/>
      <c r="H1992" s="156"/>
      <c r="I1992" s="156"/>
      <c r="J1992" s="156"/>
      <c r="K1992" s="156"/>
      <c r="M1992" s="63"/>
    </row>
    <row r="1993">
      <c r="A1993" s="20"/>
      <c r="B1993" s="20"/>
      <c r="F1993" s="26"/>
      <c r="G1993" s="26"/>
      <c r="H1993" s="156"/>
      <c r="I1993" s="156"/>
      <c r="J1993" s="156"/>
      <c r="K1993" s="156"/>
      <c r="M1993" s="63"/>
    </row>
    <row r="1994">
      <c r="A1994" s="20"/>
      <c r="B1994" s="20"/>
      <c r="F1994" s="26"/>
      <c r="G1994" s="26"/>
      <c r="H1994" s="156"/>
      <c r="I1994" s="156"/>
      <c r="J1994" s="156"/>
      <c r="K1994" s="156"/>
      <c r="M1994" s="63"/>
    </row>
    <row r="1995">
      <c r="A1995" s="20"/>
      <c r="B1995" s="20"/>
      <c r="F1995" s="26"/>
      <c r="G1995" s="26"/>
      <c r="H1995" s="156"/>
      <c r="I1995" s="156"/>
      <c r="J1995" s="156"/>
      <c r="K1995" s="156"/>
      <c r="M1995" s="63"/>
    </row>
    <row r="1996">
      <c r="A1996" s="20"/>
      <c r="B1996" s="20"/>
      <c r="F1996" s="26"/>
      <c r="G1996" s="26"/>
      <c r="H1996" s="156"/>
      <c r="I1996" s="156"/>
      <c r="J1996" s="156"/>
      <c r="K1996" s="156"/>
      <c r="M1996" s="63"/>
    </row>
    <row r="1997">
      <c r="A1997" s="20"/>
      <c r="B1997" s="20"/>
      <c r="F1997" s="26"/>
      <c r="G1997" s="26"/>
      <c r="H1997" s="156"/>
      <c r="I1997" s="156"/>
      <c r="J1997" s="156"/>
      <c r="K1997" s="156"/>
      <c r="M1997" s="63"/>
    </row>
    <row r="1998">
      <c r="A1998" s="20"/>
      <c r="B1998" s="20"/>
      <c r="F1998" s="26"/>
      <c r="G1998" s="26"/>
      <c r="H1998" s="156"/>
      <c r="I1998" s="156"/>
      <c r="J1998" s="156"/>
      <c r="K1998" s="156"/>
      <c r="M1998" s="63"/>
    </row>
    <row r="1999">
      <c r="A1999" s="20"/>
      <c r="B1999" s="20"/>
      <c r="F1999" s="26"/>
      <c r="G1999" s="26"/>
      <c r="H1999" s="156"/>
      <c r="I1999" s="156"/>
      <c r="J1999" s="156"/>
      <c r="K1999" s="156"/>
      <c r="M1999" s="63"/>
    </row>
    <row r="2000">
      <c r="A2000" s="20"/>
      <c r="B2000" s="20"/>
      <c r="F2000" s="26"/>
      <c r="G2000" s="26"/>
      <c r="H2000" s="156"/>
      <c r="I2000" s="156"/>
      <c r="J2000" s="156"/>
      <c r="K2000" s="156"/>
      <c r="M2000" s="63"/>
    </row>
    <row r="2001">
      <c r="A2001" s="20"/>
      <c r="B2001" s="20"/>
      <c r="F2001" s="26"/>
      <c r="G2001" s="26"/>
      <c r="H2001" s="156"/>
      <c r="I2001" s="156"/>
      <c r="J2001" s="156"/>
      <c r="K2001" s="156"/>
      <c r="M2001" s="63"/>
    </row>
    <row r="2002">
      <c r="A2002" s="20"/>
      <c r="B2002" s="20"/>
      <c r="F2002" s="26"/>
      <c r="G2002" s="26"/>
      <c r="H2002" s="156"/>
      <c r="I2002" s="156"/>
      <c r="J2002" s="156"/>
      <c r="K2002" s="156"/>
      <c r="M2002" s="63"/>
    </row>
    <row r="2003">
      <c r="A2003" s="20"/>
      <c r="B2003" s="20"/>
      <c r="F2003" s="26"/>
      <c r="G2003" s="26"/>
      <c r="H2003" s="156"/>
      <c r="I2003" s="156"/>
      <c r="J2003" s="156"/>
      <c r="K2003" s="156"/>
      <c r="M2003" s="63"/>
    </row>
    <row r="2004">
      <c r="A2004" s="20"/>
      <c r="B2004" s="20"/>
      <c r="F2004" s="26"/>
      <c r="G2004" s="26"/>
      <c r="H2004" s="156"/>
      <c r="I2004" s="156"/>
      <c r="J2004" s="156"/>
      <c r="K2004" s="156"/>
      <c r="M2004" s="63"/>
    </row>
    <row r="2005">
      <c r="A2005" s="20"/>
      <c r="B2005" s="20"/>
      <c r="F2005" s="26"/>
      <c r="G2005" s="26"/>
      <c r="H2005" s="156"/>
      <c r="I2005" s="156"/>
      <c r="J2005" s="156"/>
      <c r="K2005" s="156"/>
      <c r="M2005" s="63"/>
    </row>
    <row r="2006">
      <c r="A2006" s="20"/>
      <c r="B2006" s="20"/>
      <c r="F2006" s="26"/>
      <c r="G2006" s="26"/>
      <c r="H2006" s="156"/>
      <c r="I2006" s="156"/>
      <c r="J2006" s="156"/>
      <c r="K2006" s="156"/>
      <c r="M2006" s="63"/>
    </row>
    <row r="2007">
      <c r="A2007" s="20"/>
      <c r="B2007" s="20"/>
      <c r="F2007" s="26"/>
      <c r="G2007" s="26"/>
      <c r="H2007" s="156"/>
      <c r="I2007" s="156"/>
      <c r="J2007" s="156"/>
      <c r="K2007" s="156"/>
      <c r="M2007" s="63"/>
    </row>
    <row r="2008">
      <c r="A2008" s="20"/>
      <c r="B2008" s="20"/>
      <c r="F2008" s="26"/>
      <c r="G2008" s="26"/>
      <c r="H2008" s="156"/>
      <c r="I2008" s="156"/>
      <c r="J2008" s="156"/>
      <c r="K2008" s="156"/>
      <c r="M2008" s="63"/>
    </row>
    <row r="2009">
      <c r="A2009" s="20"/>
      <c r="B2009" s="20"/>
      <c r="F2009" s="26"/>
      <c r="G2009" s="26"/>
      <c r="H2009" s="156"/>
      <c r="I2009" s="156"/>
      <c r="J2009" s="156"/>
      <c r="K2009" s="156"/>
      <c r="M2009" s="63"/>
    </row>
    <row r="2010">
      <c r="A2010" s="20"/>
      <c r="B2010" s="20"/>
      <c r="F2010" s="26"/>
      <c r="G2010" s="26"/>
      <c r="H2010" s="156"/>
      <c r="I2010" s="156"/>
      <c r="J2010" s="156"/>
      <c r="K2010" s="156"/>
      <c r="M2010" s="63"/>
    </row>
    <row r="2011">
      <c r="A2011" s="20"/>
      <c r="B2011" s="20"/>
      <c r="F2011" s="26"/>
      <c r="G2011" s="26"/>
      <c r="H2011" s="156"/>
      <c r="I2011" s="156"/>
      <c r="J2011" s="156"/>
      <c r="K2011" s="156"/>
      <c r="M2011" s="63"/>
    </row>
    <row r="2012">
      <c r="A2012" s="20"/>
      <c r="B2012" s="20"/>
      <c r="F2012" s="26"/>
      <c r="G2012" s="26"/>
      <c r="H2012" s="156"/>
      <c r="I2012" s="156"/>
      <c r="J2012" s="156"/>
      <c r="K2012" s="156"/>
      <c r="M2012" s="63"/>
    </row>
    <row r="2013">
      <c r="A2013" s="20"/>
      <c r="B2013" s="20"/>
      <c r="F2013" s="26"/>
      <c r="G2013" s="26"/>
      <c r="H2013" s="156"/>
      <c r="I2013" s="156"/>
      <c r="J2013" s="156"/>
      <c r="K2013" s="156"/>
      <c r="M2013" s="63"/>
    </row>
    <row r="2014">
      <c r="A2014" s="20"/>
      <c r="B2014" s="20"/>
      <c r="F2014" s="26"/>
      <c r="G2014" s="26"/>
      <c r="H2014" s="156"/>
      <c r="I2014" s="156"/>
      <c r="J2014" s="156"/>
      <c r="K2014" s="156"/>
      <c r="M2014" s="63"/>
    </row>
    <row r="2015">
      <c r="A2015" s="20"/>
      <c r="B2015" s="20"/>
      <c r="F2015" s="26"/>
      <c r="G2015" s="26"/>
      <c r="H2015" s="156"/>
      <c r="I2015" s="156"/>
      <c r="J2015" s="156"/>
      <c r="K2015" s="156"/>
      <c r="M2015" s="63"/>
    </row>
    <row r="2016">
      <c r="A2016" s="20"/>
      <c r="B2016" s="20"/>
      <c r="F2016" s="26"/>
      <c r="G2016" s="26"/>
      <c r="H2016" s="156"/>
      <c r="I2016" s="156"/>
      <c r="J2016" s="156"/>
      <c r="K2016" s="156"/>
      <c r="M2016" s="63"/>
    </row>
    <row r="2017">
      <c r="A2017" s="20"/>
      <c r="B2017" s="20"/>
      <c r="F2017" s="26"/>
      <c r="G2017" s="26"/>
      <c r="H2017" s="156"/>
      <c r="I2017" s="156"/>
      <c r="J2017" s="156"/>
      <c r="K2017" s="156"/>
      <c r="M2017" s="63"/>
    </row>
    <row r="2018">
      <c r="A2018" s="20"/>
      <c r="B2018" s="20"/>
      <c r="F2018" s="26"/>
      <c r="G2018" s="26"/>
      <c r="H2018" s="156"/>
      <c r="I2018" s="156"/>
      <c r="J2018" s="156"/>
      <c r="K2018" s="156"/>
      <c r="M2018" s="63"/>
    </row>
    <row r="2019">
      <c r="A2019" s="20"/>
      <c r="B2019" s="20"/>
      <c r="F2019" s="26"/>
      <c r="G2019" s="26"/>
      <c r="H2019" s="156"/>
      <c r="I2019" s="156"/>
      <c r="J2019" s="156"/>
      <c r="K2019" s="156"/>
      <c r="M2019" s="63"/>
    </row>
    <row r="2020">
      <c r="A2020" s="20"/>
      <c r="B2020" s="20"/>
      <c r="F2020" s="26"/>
      <c r="G2020" s="26"/>
      <c r="H2020" s="156"/>
      <c r="I2020" s="156"/>
      <c r="J2020" s="156"/>
      <c r="K2020" s="156"/>
      <c r="M2020" s="63"/>
    </row>
    <row r="2021">
      <c r="A2021" s="20"/>
      <c r="B2021" s="20"/>
      <c r="F2021" s="26"/>
      <c r="G2021" s="26"/>
      <c r="H2021" s="156"/>
      <c r="I2021" s="156"/>
      <c r="J2021" s="156"/>
      <c r="K2021" s="156"/>
      <c r="M2021" s="63"/>
    </row>
    <row r="2022">
      <c r="A2022" s="20"/>
      <c r="B2022" s="20"/>
      <c r="F2022" s="26"/>
      <c r="G2022" s="26"/>
      <c r="H2022" s="156"/>
      <c r="I2022" s="156"/>
      <c r="J2022" s="156"/>
      <c r="K2022" s="156"/>
      <c r="M2022" s="63"/>
    </row>
    <row r="2023">
      <c r="A2023" s="20"/>
      <c r="B2023" s="20"/>
      <c r="F2023" s="26"/>
      <c r="G2023" s="26"/>
      <c r="H2023" s="156"/>
      <c r="I2023" s="156"/>
      <c r="J2023" s="156"/>
      <c r="K2023" s="156"/>
      <c r="M2023" s="63"/>
    </row>
    <row r="2024">
      <c r="A2024" s="20"/>
      <c r="B2024" s="20"/>
      <c r="F2024" s="26"/>
      <c r="G2024" s="26"/>
      <c r="H2024" s="156"/>
      <c r="I2024" s="156"/>
      <c r="J2024" s="156"/>
      <c r="K2024" s="156"/>
      <c r="M2024" s="63"/>
    </row>
    <row r="2025">
      <c r="A2025" s="20"/>
      <c r="B2025" s="20"/>
      <c r="F2025" s="26"/>
      <c r="G2025" s="26"/>
      <c r="H2025" s="156"/>
      <c r="I2025" s="156"/>
      <c r="J2025" s="156"/>
      <c r="K2025" s="156"/>
      <c r="M2025" s="63"/>
    </row>
    <row r="2026">
      <c r="A2026" s="20"/>
      <c r="B2026" s="20"/>
      <c r="F2026" s="26"/>
      <c r="G2026" s="26"/>
      <c r="H2026" s="156"/>
      <c r="I2026" s="156"/>
      <c r="J2026" s="156"/>
      <c r="K2026" s="156"/>
      <c r="M2026" s="63"/>
    </row>
    <row r="2027">
      <c r="A2027" s="20"/>
      <c r="B2027" s="20"/>
      <c r="F2027" s="26"/>
      <c r="G2027" s="26"/>
      <c r="H2027" s="156"/>
      <c r="I2027" s="156"/>
      <c r="J2027" s="156"/>
      <c r="K2027" s="156"/>
      <c r="M2027" s="63"/>
    </row>
    <row r="2028">
      <c r="A2028" s="20"/>
      <c r="B2028" s="20"/>
      <c r="F2028" s="26"/>
      <c r="G2028" s="26"/>
      <c r="H2028" s="156"/>
      <c r="I2028" s="156"/>
      <c r="J2028" s="156"/>
      <c r="K2028" s="156"/>
      <c r="M2028" s="63"/>
    </row>
    <row r="2029">
      <c r="A2029" s="20"/>
      <c r="B2029" s="20"/>
      <c r="F2029" s="26"/>
      <c r="G2029" s="26"/>
      <c r="H2029" s="156"/>
      <c r="I2029" s="156"/>
      <c r="J2029" s="156"/>
      <c r="K2029" s="156"/>
      <c r="M2029" s="63"/>
    </row>
    <row r="2030">
      <c r="A2030" s="20"/>
      <c r="B2030" s="20"/>
      <c r="F2030" s="26"/>
      <c r="G2030" s="26"/>
      <c r="H2030" s="156"/>
      <c r="I2030" s="156"/>
      <c r="J2030" s="156"/>
      <c r="K2030" s="156"/>
      <c r="M2030" s="63"/>
    </row>
    <row r="2031">
      <c r="A2031" s="20"/>
      <c r="B2031" s="20"/>
      <c r="F2031" s="26"/>
      <c r="G2031" s="26"/>
      <c r="H2031" s="156"/>
      <c r="I2031" s="156"/>
      <c r="J2031" s="156"/>
      <c r="K2031" s="156"/>
      <c r="M2031" s="63"/>
    </row>
    <row r="2032">
      <c r="A2032" s="20"/>
      <c r="B2032" s="20"/>
      <c r="F2032" s="26"/>
      <c r="G2032" s="26"/>
      <c r="H2032" s="156"/>
      <c r="I2032" s="156"/>
      <c r="J2032" s="156"/>
      <c r="K2032" s="156"/>
      <c r="M2032" s="63"/>
    </row>
    <row r="2033">
      <c r="A2033" s="20"/>
      <c r="B2033" s="20"/>
      <c r="F2033" s="26"/>
      <c r="G2033" s="26"/>
      <c r="H2033" s="156"/>
      <c r="I2033" s="156"/>
      <c r="J2033" s="156"/>
      <c r="K2033" s="156"/>
      <c r="M2033" s="63"/>
    </row>
    <row r="2034">
      <c r="A2034" s="20"/>
      <c r="B2034" s="20"/>
      <c r="F2034" s="26"/>
      <c r="G2034" s="26"/>
      <c r="H2034" s="156"/>
      <c r="I2034" s="156"/>
      <c r="J2034" s="156"/>
      <c r="K2034" s="156"/>
      <c r="M2034" s="63"/>
    </row>
    <row r="2035">
      <c r="A2035" s="20"/>
      <c r="B2035" s="20"/>
      <c r="F2035" s="26"/>
      <c r="G2035" s="26"/>
      <c r="H2035" s="156"/>
      <c r="I2035" s="156"/>
      <c r="J2035" s="156"/>
      <c r="K2035" s="156"/>
      <c r="M2035" s="63"/>
    </row>
    <row r="2036">
      <c r="A2036" s="20"/>
      <c r="B2036" s="20"/>
      <c r="F2036" s="26"/>
      <c r="G2036" s="26"/>
      <c r="H2036" s="156"/>
      <c r="I2036" s="156"/>
      <c r="J2036" s="156"/>
      <c r="K2036" s="156"/>
      <c r="M2036" s="63"/>
    </row>
    <row r="2037">
      <c r="A2037" s="20"/>
      <c r="B2037" s="20"/>
      <c r="F2037" s="26"/>
      <c r="G2037" s="26"/>
      <c r="H2037" s="156"/>
      <c r="I2037" s="156"/>
      <c r="J2037" s="156"/>
      <c r="K2037" s="156"/>
      <c r="M2037" s="63"/>
    </row>
    <row r="2038">
      <c r="A2038" s="20"/>
      <c r="B2038" s="20"/>
      <c r="F2038" s="26"/>
      <c r="G2038" s="26"/>
      <c r="H2038" s="156"/>
      <c r="I2038" s="156"/>
      <c r="J2038" s="156"/>
      <c r="K2038" s="156"/>
      <c r="M2038" s="63"/>
    </row>
    <row r="2039">
      <c r="A2039" s="20"/>
      <c r="B2039" s="20"/>
      <c r="F2039" s="26"/>
      <c r="G2039" s="26"/>
      <c r="H2039" s="156"/>
      <c r="I2039" s="156"/>
      <c r="J2039" s="156"/>
      <c r="K2039" s="156"/>
      <c r="M2039" s="63"/>
    </row>
    <row r="2040">
      <c r="A2040" s="20"/>
      <c r="B2040" s="20"/>
      <c r="F2040" s="26"/>
      <c r="G2040" s="26"/>
      <c r="H2040" s="156"/>
      <c r="I2040" s="156"/>
      <c r="J2040" s="156"/>
      <c r="K2040" s="156"/>
      <c r="M2040" s="63"/>
    </row>
    <row r="2041">
      <c r="A2041" s="20"/>
      <c r="B2041" s="20"/>
      <c r="F2041" s="26"/>
      <c r="G2041" s="26"/>
      <c r="H2041" s="156"/>
      <c r="I2041" s="156"/>
      <c r="J2041" s="156"/>
      <c r="K2041" s="156"/>
      <c r="M2041" s="63"/>
    </row>
    <row r="2042">
      <c r="A2042" s="20"/>
      <c r="B2042" s="20"/>
      <c r="F2042" s="26"/>
      <c r="G2042" s="26"/>
      <c r="H2042" s="156"/>
      <c r="I2042" s="156"/>
      <c r="J2042" s="156"/>
      <c r="K2042" s="156"/>
      <c r="M2042" s="63"/>
    </row>
    <row r="2043">
      <c r="A2043" s="20"/>
      <c r="B2043" s="20"/>
      <c r="F2043" s="26"/>
      <c r="G2043" s="26"/>
      <c r="H2043" s="156"/>
      <c r="I2043" s="156"/>
      <c r="J2043" s="156"/>
      <c r="K2043" s="156"/>
      <c r="M2043" s="63"/>
    </row>
    <row r="2044">
      <c r="A2044" s="20"/>
      <c r="B2044" s="20"/>
      <c r="F2044" s="26"/>
      <c r="G2044" s="26"/>
      <c r="H2044" s="156"/>
      <c r="I2044" s="156"/>
      <c r="J2044" s="156"/>
      <c r="K2044" s="156"/>
      <c r="M2044" s="63"/>
    </row>
    <row r="2045">
      <c r="A2045" s="20"/>
      <c r="B2045" s="20"/>
      <c r="F2045" s="26"/>
      <c r="G2045" s="26"/>
      <c r="H2045" s="156"/>
      <c r="I2045" s="156"/>
      <c r="J2045" s="156"/>
      <c r="K2045" s="156"/>
      <c r="M2045" s="63"/>
    </row>
    <row r="2046">
      <c r="A2046" s="20"/>
      <c r="B2046" s="20"/>
      <c r="F2046" s="26"/>
      <c r="G2046" s="26"/>
      <c r="H2046" s="156"/>
      <c r="I2046" s="156"/>
      <c r="J2046" s="156"/>
      <c r="K2046" s="156"/>
      <c r="M2046" s="63"/>
    </row>
    <row r="2047">
      <c r="A2047" s="20"/>
      <c r="B2047" s="20"/>
      <c r="F2047" s="26"/>
      <c r="G2047" s="26"/>
      <c r="H2047" s="156"/>
      <c r="I2047" s="156"/>
      <c r="J2047" s="156"/>
      <c r="K2047" s="156"/>
      <c r="M2047" s="63"/>
    </row>
    <row r="2048">
      <c r="A2048" s="20"/>
      <c r="B2048" s="20"/>
      <c r="F2048" s="26"/>
      <c r="G2048" s="26"/>
      <c r="H2048" s="156"/>
      <c r="I2048" s="156"/>
      <c r="J2048" s="156"/>
      <c r="K2048" s="156"/>
      <c r="M2048" s="63"/>
    </row>
    <row r="2049">
      <c r="A2049" s="20"/>
      <c r="B2049" s="20"/>
      <c r="F2049" s="26"/>
      <c r="G2049" s="26"/>
      <c r="H2049" s="156"/>
      <c r="I2049" s="156"/>
      <c r="J2049" s="156"/>
      <c r="K2049" s="156"/>
      <c r="M2049" s="63"/>
    </row>
    <row r="2050">
      <c r="A2050" s="20"/>
      <c r="B2050" s="20"/>
      <c r="F2050" s="26"/>
      <c r="G2050" s="26"/>
      <c r="H2050" s="156"/>
      <c r="I2050" s="156"/>
      <c r="J2050" s="156"/>
      <c r="K2050" s="156"/>
      <c r="M2050" s="63"/>
    </row>
    <row r="2051">
      <c r="A2051" s="20"/>
      <c r="B2051" s="20"/>
      <c r="F2051" s="26"/>
      <c r="G2051" s="26"/>
      <c r="H2051" s="156"/>
      <c r="I2051" s="156"/>
      <c r="J2051" s="156"/>
      <c r="K2051" s="156"/>
      <c r="M2051" s="63"/>
    </row>
    <row r="2052">
      <c r="A2052" s="20"/>
      <c r="B2052" s="20"/>
      <c r="F2052" s="26"/>
      <c r="G2052" s="26"/>
      <c r="H2052" s="156"/>
      <c r="I2052" s="156"/>
      <c r="J2052" s="156"/>
      <c r="K2052" s="156"/>
      <c r="M2052" s="63"/>
    </row>
    <row r="2053">
      <c r="A2053" s="20"/>
      <c r="B2053" s="20"/>
      <c r="F2053" s="26"/>
      <c r="G2053" s="26"/>
      <c r="H2053" s="156"/>
      <c r="I2053" s="156"/>
      <c r="J2053" s="156"/>
      <c r="K2053" s="156"/>
      <c r="M2053" s="63"/>
    </row>
    <row r="2054">
      <c r="A2054" s="20"/>
      <c r="B2054" s="20"/>
      <c r="F2054" s="26"/>
      <c r="G2054" s="26"/>
      <c r="H2054" s="156"/>
      <c r="I2054" s="156"/>
      <c r="J2054" s="156"/>
      <c r="K2054" s="156"/>
      <c r="M2054" s="63"/>
    </row>
    <row r="2055">
      <c r="A2055" s="20"/>
      <c r="B2055" s="20"/>
      <c r="F2055" s="26"/>
      <c r="G2055" s="26"/>
      <c r="H2055" s="156"/>
      <c r="I2055" s="156"/>
      <c r="J2055" s="156"/>
      <c r="K2055" s="156"/>
      <c r="M2055" s="63"/>
    </row>
    <row r="2056">
      <c r="A2056" s="20"/>
      <c r="B2056" s="20"/>
      <c r="F2056" s="26"/>
      <c r="G2056" s="26"/>
      <c r="H2056" s="156"/>
      <c r="I2056" s="156"/>
      <c r="J2056" s="156"/>
      <c r="K2056" s="156"/>
      <c r="M2056" s="63"/>
    </row>
    <row r="2057">
      <c r="A2057" s="20"/>
      <c r="B2057" s="20"/>
      <c r="F2057" s="26"/>
      <c r="G2057" s="26"/>
      <c r="H2057" s="156"/>
      <c r="I2057" s="156"/>
      <c r="J2057" s="156"/>
      <c r="K2057" s="156"/>
      <c r="M2057" s="63"/>
    </row>
    <row r="2058">
      <c r="A2058" s="20"/>
      <c r="B2058" s="20"/>
      <c r="F2058" s="26"/>
      <c r="G2058" s="26"/>
      <c r="H2058" s="156"/>
      <c r="I2058" s="156"/>
      <c r="J2058" s="156"/>
      <c r="K2058" s="156"/>
      <c r="M2058" s="63"/>
    </row>
    <row r="2059">
      <c r="A2059" s="20"/>
      <c r="B2059" s="20"/>
      <c r="F2059" s="26"/>
      <c r="G2059" s="26"/>
      <c r="H2059" s="156"/>
      <c r="I2059" s="156"/>
      <c r="J2059" s="156"/>
      <c r="K2059" s="156"/>
      <c r="M2059" s="63"/>
    </row>
    <row r="2060">
      <c r="A2060" s="20"/>
      <c r="B2060" s="20"/>
      <c r="F2060" s="26"/>
      <c r="G2060" s="26"/>
      <c r="H2060" s="156"/>
      <c r="I2060" s="156"/>
      <c r="J2060" s="156"/>
      <c r="K2060" s="156"/>
      <c r="M2060" s="63"/>
    </row>
    <row r="2061">
      <c r="A2061" s="20"/>
      <c r="B2061" s="20"/>
      <c r="F2061" s="26"/>
      <c r="G2061" s="26"/>
      <c r="H2061" s="156"/>
      <c r="I2061" s="156"/>
      <c r="J2061" s="156"/>
      <c r="K2061" s="156"/>
      <c r="M2061" s="63"/>
    </row>
    <row r="2062">
      <c r="A2062" s="20"/>
      <c r="B2062" s="20"/>
      <c r="F2062" s="26"/>
      <c r="G2062" s="26"/>
      <c r="H2062" s="156"/>
      <c r="I2062" s="156"/>
      <c r="J2062" s="156"/>
      <c r="K2062" s="156"/>
      <c r="M2062" s="63"/>
    </row>
    <row r="2063">
      <c r="A2063" s="20"/>
      <c r="B2063" s="20"/>
      <c r="F2063" s="26"/>
      <c r="G2063" s="26"/>
      <c r="H2063" s="156"/>
      <c r="I2063" s="156"/>
      <c r="J2063" s="156"/>
      <c r="K2063" s="156"/>
      <c r="M2063" s="63"/>
    </row>
    <row r="2064">
      <c r="A2064" s="20"/>
      <c r="B2064" s="20"/>
      <c r="F2064" s="26"/>
      <c r="G2064" s="26"/>
      <c r="H2064" s="156"/>
      <c r="I2064" s="156"/>
      <c r="J2064" s="156"/>
      <c r="K2064" s="156"/>
      <c r="M2064" s="63"/>
    </row>
    <row r="2065">
      <c r="A2065" s="20"/>
      <c r="B2065" s="20"/>
      <c r="F2065" s="26"/>
      <c r="G2065" s="26"/>
      <c r="H2065" s="156"/>
      <c r="I2065" s="156"/>
      <c r="J2065" s="156"/>
      <c r="K2065" s="156"/>
      <c r="M2065" s="63"/>
    </row>
    <row r="2066">
      <c r="A2066" s="20"/>
      <c r="B2066" s="20"/>
      <c r="F2066" s="26"/>
      <c r="G2066" s="26"/>
      <c r="H2066" s="156"/>
      <c r="I2066" s="156"/>
      <c r="J2066" s="156"/>
      <c r="K2066" s="156"/>
      <c r="M2066" s="63"/>
    </row>
    <row r="2067">
      <c r="A2067" s="20"/>
      <c r="B2067" s="20"/>
      <c r="F2067" s="26"/>
      <c r="G2067" s="26"/>
      <c r="H2067" s="156"/>
      <c r="I2067" s="156"/>
      <c r="J2067" s="156"/>
      <c r="K2067" s="156"/>
      <c r="M2067" s="63"/>
    </row>
    <row r="2068">
      <c r="A2068" s="20"/>
      <c r="B2068" s="20"/>
      <c r="F2068" s="26"/>
      <c r="G2068" s="26"/>
      <c r="H2068" s="156"/>
      <c r="I2068" s="156"/>
      <c r="J2068" s="156"/>
      <c r="K2068" s="156"/>
      <c r="M2068" s="63"/>
    </row>
    <row r="2069">
      <c r="A2069" s="20"/>
      <c r="B2069" s="20"/>
      <c r="F2069" s="26"/>
      <c r="G2069" s="26"/>
      <c r="H2069" s="156"/>
      <c r="I2069" s="156"/>
      <c r="J2069" s="156"/>
      <c r="K2069" s="156"/>
      <c r="M2069" s="63"/>
    </row>
    <row r="2070">
      <c r="A2070" s="20"/>
      <c r="B2070" s="20"/>
      <c r="F2070" s="26"/>
      <c r="G2070" s="26"/>
      <c r="H2070" s="156"/>
      <c r="I2070" s="156"/>
      <c r="J2070" s="156"/>
      <c r="K2070" s="156"/>
      <c r="M2070" s="63"/>
    </row>
    <row r="2071">
      <c r="A2071" s="20"/>
      <c r="B2071" s="20"/>
      <c r="F2071" s="26"/>
      <c r="G2071" s="26"/>
      <c r="H2071" s="156"/>
      <c r="I2071" s="156"/>
      <c r="J2071" s="156"/>
      <c r="K2071" s="156"/>
      <c r="M2071" s="63"/>
    </row>
    <row r="2072">
      <c r="A2072" s="20"/>
      <c r="B2072" s="20"/>
      <c r="F2072" s="26"/>
      <c r="G2072" s="26"/>
      <c r="H2072" s="156"/>
      <c r="I2072" s="156"/>
      <c r="J2072" s="156"/>
      <c r="K2072" s="156"/>
      <c r="M2072" s="63"/>
    </row>
    <row r="2073">
      <c r="A2073" s="20"/>
      <c r="B2073" s="20"/>
      <c r="F2073" s="26"/>
      <c r="G2073" s="26"/>
      <c r="H2073" s="156"/>
      <c r="I2073" s="156"/>
      <c r="J2073" s="156"/>
      <c r="K2073" s="156"/>
      <c r="M2073" s="63"/>
    </row>
    <row r="2074">
      <c r="A2074" s="20"/>
      <c r="B2074" s="20"/>
      <c r="F2074" s="26"/>
      <c r="G2074" s="26"/>
      <c r="H2074" s="156"/>
      <c r="I2074" s="156"/>
      <c r="J2074" s="156"/>
      <c r="K2074" s="156"/>
      <c r="M2074" s="63"/>
    </row>
    <row r="2075">
      <c r="A2075" s="20"/>
      <c r="B2075" s="20"/>
      <c r="F2075" s="26"/>
      <c r="G2075" s="26"/>
      <c r="H2075" s="156"/>
      <c r="I2075" s="156"/>
      <c r="J2075" s="156"/>
      <c r="K2075" s="156"/>
      <c r="M2075" s="63"/>
    </row>
    <row r="2076">
      <c r="A2076" s="20"/>
      <c r="B2076" s="20"/>
      <c r="F2076" s="26"/>
      <c r="G2076" s="26"/>
      <c r="H2076" s="156"/>
      <c r="I2076" s="156"/>
      <c r="J2076" s="156"/>
      <c r="K2076" s="156"/>
      <c r="M2076" s="63"/>
    </row>
    <row r="2077">
      <c r="A2077" s="20"/>
      <c r="B2077" s="20"/>
      <c r="F2077" s="26"/>
      <c r="G2077" s="26"/>
      <c r="H2077" s="156"/>
      <c r="I2077" s="156"/>
      <c r="J2077" s="156"/>
      <c r="K2077" s="156"/>
      <c r="M2077" s="63"/>
    </row>
    <row r="2078">
      <c r="A2078" s="20"/>
      <c r="B2078" s="20"/>
      <c r="F2078" s="26"/>
      <c r="G2078" s="26"/>
      <c r="H2078" s="156"/>
      <c r="I2078" s="156"/>
      <c r="J2078" s="156"/>
      <c r="K2078" s="156"/>
      <c r="M2078" s="63"/>
    </row>
    <row r="2079">
      <c r="A2079" s="20"/>
      <c r="B2079" s="20"/>
      <c r="F2079" s="26"/>
      <c r="G2079" s="26"/>
      <c r="H2079" s="156"/>
      <c r="I2079" s="156"/>
      <c r="J2079" s="156"/>
      <c r="K2079" s="156"/>
      <c r="M2079" s="63"/>
    </row>
    <row r="2080">
      <c r="A2080" s="20"/>
      <c r="B2080" s="20"/>
      <c r="F2080" s="26"/>
      <c r="G2080" s="26"/>
      <c r="H2080" s="156"/>
      <c r="I2080" s="156"/>
      <c r="J2080" s="156"/>
      <c r="K2080" s="156"/>
      <c r="M2080" s="63"/>
    </row>
    <row r="2081">
      <c r="A2081" s="20"/>
      <c r="B2081" s="20"/>
      <c r="F2081" s="26"/>
      <c r="G2081" s="26"/>
      <c r="H2081" s="156"/>
      <c r="I2081" s="156"/>
      <c r="J2081" s="156"/>
      <c r="K2081" s="156"/>
      <c r="M2081" s="63"/>
    </row>
    <row r="2082">
      <c r="A2082" s="20"/>
      <c r="B2082" s="20"/>
      <c r="F2082" s="26"/>
      <c r="G2082" s="26"/>
      <c r="H2082" s="156"/>
      <c r="I2082" s="156"/>
      <c r="J2082" s="156"/>
      <c r="K2082" s="156"/>
      <c r="M2082" s="63"/>
    </row>
    <row r="2083">
      <c r="A2083" s="20"/>
      <c r="B2083" s="20"/>
      <c r="F2083" s="26"/>
      <c r="G2083" s="26"/>
      <c r="H2083" s="156"/>
      <c r="I2083" s="156"/>
      <c r="J2083" s="156"/>
      <c r="K2083" s="156"/>
      <c r="M2083" s="63"/>
    </row>
    <row r="2084">
      <c r="A2084" s="20"/>
      <c r="B2084" s="20"/>
      <c r="F2084" s="26"/>
      <c r="G2084" s="26"/>
      <c r="H2084" s="156"/>
      <c r="I2084" s="156"/>
      <c r="J2084" s="156"/>
      <c r="K2084" s="156"/>
      <c r="M2084" s="63"/>
    </row>
    <row r="2085">
      <c r="A2085" s="20"/>
      <c r="B2085" s="20"/>
      <c r="F2085" s="26"/>
      <c r="G2085" s="26"/>
      <c r="H2085" s="156"/>
      <c r="I2085" s="156"/>
      <c r="J2085" s="156"/>
      <c r="K2085" s="156"/>
      <c r="M2085" s="63"/>
    </row>
    <row r="2086">
      <c r="A2086" s="20"/>
      <c r="B2086" s="20"/>
      <c r="F2086" s="26"/>
      <c r="G2086" s="26"/>
      <c r="H2086" s="156"/>
      <c r="I2086" s="156"/>
      <c r="J2086" s="156"/>
      <c r="K2086" s="156"/>
      <c r="M2086" s="63"/>
    </row>
    <row r="2087">
      <c r="A2087" s="20"/>
      <c r="B2087" s="20"/>
      <c r="F2087" s="26"/>
      <c r="G2087" s="26"/>
      <c r="H2087" s="156"/>
      <c r="I2087" s="156"/>
      <c r="J2087" s="156"/>
      <c r="K2087" s="156"/>
      <c r="M2087" s="63"/>
    </row>
    <row r="2088">
      <c r="A2088" s="20"/>
      <c r="B2088" s="20"/>
      <c r="F2088" s="26"/>
      <c r="G2088" s="26"/>
      <c r="H2088" s="156"/>
      <c r="I2088" s="156"/>
      <c r="J2088" s="156"/>
      <c r="K2088" s="156"/>
      <c r="M2088" s="63"/>
    </row>
    <row r="2089">
      <c r="A2089" s="20"/>
      <c r="B2089" s="20"/>
      <c r="F2089" s="26"/>
      <c r="G2089" s="26"/>
      <c r="H2089" s="156"/>
      <c r="I2089" s="156"/>
      <c r="J2089" s="156"/>
      <c r="K2089" s="156"/>
      <c r="M2089" s="63"/>
    </row>
    <row r="2090">
      <c r="A2090" s="20"/>
      <c r="B2090" s="20"/>
      <c r="F2090" s="26"/>
      <c r="G2090" s="26"/>
      <c r="H2090" s="156"/>
      <c r="I2090" s="156"/>
      <c r="J2090" s="156"/>
      <c r="K2090" s="156"/>
      <c r="M2090" s="63"/>
    </row>
    <row r="2091">
      <c r="A2091" s="20"/>
      <c r="B2091" s="20"/>
      <c r="F2091" s="26"/>
      <c r="G2091" s="26"/>
      <c r="H2091" s="156"/>
      <c r="I2091" s="156"/>
      <c r="J2091" s="156"/>
      <c r="K2091" s="156"/>
      <c r="M2091" s="63"/>
    </row>
    <row r="2092">
      <c r="A2092" s="20"/>
      <c r="B2092" s="20"/>
      <c r="F2092" s="26"/>
      <c r="G2092" s="26"/>
      <c r="H2092" s="156"/>
      <c r="I2092" s="156"/>
      <c r="J2092" s="156"/>
      <c r="K2092" s="156"/>
      <c r="M2092" s="63"/>
    </row>
    <row r="2093">
      <c r="A2093" s="20"/>
      <c r="B2093" s="20"/>
      <c r="F2093" s="26"/>
      <c r="G2093" s="26"/>
      <c r="H2093" s="156"/>
      <c r="I2093" s="156"/>
      <c r="J2093" s="156"/>
      <c r="K2093" s="156"/>
      <c r="M2093" s="63"/>
    </row>
    <row r="2094">
      <c r="A2094" s="20"/>
      <c r="B2094" s="20"/>
      <c r="F2094" s="26"/>
      <c r="G2094" s="26"/>
      <c r="H2094" s="156"/>
      <c r="I2094" s="156"/>
      <c r="J2094" s="156"/>
      <c r="K2094" s="156"/>
      <c r="M2094" s="63"/>
    </row>
    <row r="2095">
      <c r="A2095" s="20"/>
      <c r="B2095" s="20"/>
      <c r="F2095" s="26"/>
      <c r="G2095" s="26"/>
      <c r="H2095" s="156"/>
      <c r="I2095" s="156"/>
      <c r="J2095" s="156"/>
      <c r="K2095" s="156"/>
      <c r="M2095" s="63"/>
    </row>
    <row r="2096">
      <c r="A2096" s="20"/>
      <c r="B2096" s="20"/>
      <c r="F2096" s="26"/>
      <c r="G2096" s="26"/>
      <c r="H2096" s="156"/>
      <c r="I2096" s="156"/>
      <c r="J2096" s="156"/>
      <c r="K2096" s="156"/>
      <c r="M2096" s="63"/>
    </row>
    <row r="2097">
      <c r="A2097" s="20"/>
      <c r="B2097" s="20"/>
      <c r="F2097" s="26"/>
      <c r="G2097" s="26"/>
      <c r="H2097" s="156"/>
      <c r="I2097" s="156"/>
      <c r="J2097" s="156"/>
      <c r="K2097" s="156"/>
      <c r="M2097" s="63"/>
    </row>
    <row r="2098">
      <c r="A2098" s="20"/>
      <c r="B2098" s="20"/>
      <c r="F2098" s="26"/>
      <c r="G2098" s="26"/>
      <c r="H2098" s="156"/>
      <c r="I2098" s="156"/>
      <c r="J2098" s="156"/>
      <c r="K2098" s="156"/>
      <c r="M2098" s="63"/>
    </row>
    <row r="2099">
      <c r="A2099" s="20"/>
      <c r="B2099" s="20"/>
      <c r="F2099" s="26"/>
      <c r="G2099" s="26"/>
      <c r="H2099" s="156"/>
      <c r="I2099" s="156"/>
      <c r="J2099" s="156"/>
      <c r="K2099" s="156"/>
      <c r="M2099" s="63"/>
    </row>
    <row r="2100">
      <c r="A2100" s="20"/>
      <c r="B2100" s="20"/>
      <c r="F2100" s="26"/>
      <c r="G2100" s="26"/>
      <c r="H2100" s="156"/>
      <c r="I2100" s="156"/>
      <c r="J2100" s="156"/>
      <c r="K2100" s="156"/>
      <c r="M2100" s="63"/>
    </row>
    <row r="2101">
      <c r="A2101" s="20"/>
      <c r="B2101" s="20"/>
      <c r="F2101" s="26"/>
      <c r="G2101" s="26"/>
      <c r="H2101" s="156"/>
      <c r="I2101" s="156"/>
      <c r="J2101" s="156"/>
      <c r="K2101" s="156"/>
      <c r="M2101" s="63"/>
    </row>
    <row r="2102">
      <c r="A2102" s="20"/>
      <c r="B2102" s="20"/>
      <c r="F2102" s="26"/>
      <c r="G2102" s="26"/>
      <c r="H2102" s="156"/>
      <c r="I2102" s="156"/>
      <c r="J2102" s="156"/>
      <c r="K2102" s="156"/>
      <c r="M2102" s="63"/>
    </row>
    <row r="2103">
      <c r="A2103" s="20"/>
      <c r="B2103" s="20"/>
      <c r="F2103" s="26"/>
      <c r="G2103" s="26"/>
      <c r="H2103" s="156"/>
      <c r="I2103" s="156"/>
      <c r="J2103" s="156"/>
      <c r="K2103" s="156"/>
      <c r="M2103" s="63"/>
    </row>
    <row r="2104">
      <c r="A2104" s="20"/>
      <c r="B2104" s="20"/>
      <c r="F2104" s="26"/>
      <c r="G2104" s="26"/>
      <c r="H2104" s="156"/>
      <c r="I2104" s="156"/>
      <c r="J2104" s="156"/>
      <c r="K2104" s="156"/>
      <c r="M2104" s="63"/>
    </row>
    <row r="2105">
      <c r="A2105" s="20"/>
      <c r="B2105" s="20"/>
      <c r="F2105" s="26"/>
      <c r="G2105" s="26"/>
      <c r="H2105" s="156"/>
      <c r="I2105" s="156"/>
      <c r="J2105" s="156"/>
      <c r="K2105" s="156"/>
      <c r="M2105" s="63"/>
    </row>
    <row r="2106">
      <c r="A2106" s="20"/>
      <c r="B2106" s="20"/>
      <c r="F2106" s="26"/>
      <c r="G2106" s="26"/>
      <c r="H2106" s="156"/>
      <c r="I2106" s="156"/>
      <c r="J2106" s="156"/>
      <c r="K2106" s="156"/>
      <c r="M2106" s="63"/>
    </row>
    <row r="2107">
      <c r="A2107" s="20"/>
      <c r="B2107" s="20"/>
      <c r="F2107" s="26"/>
      <c r="G2107" s="26"/>
      <c r="H2107" s="156"/>
      <c r="I2107" s="156"/>
      <c r="J2107" s="156"/>
      <c r="K2107" s="156"/>
      <c r="M2107" s="63"/>
    </row>
    <row r="2108">
      <c r="A2108" s="20"/>
      <c r="B2108" s="20"/>
      <c r="F2108" s="26"/>
      <c r="G2108" s="26"/>
      <c r="H2108" s="156"/>
      <c r="I2108" s="156"/>
      <c r="J2108" s="156"/>
      <c r="K2108" s="156"/>
      <c r="M2108" s="63"/>
    </row>
    <row r="2109">
      <c r="A2109" s="20"/>
      <c r="B2109" s="20"/>
      <c r="F2109" s="26"/>
      <c r="G2109" s="26"/>
      <c r="H2109" s="156"/>
      <c r="I2109" s="156"/>
      <c r="J2109" s="156"/>
      <c r="K2109" s="156"/>
      <c r="M2109" s="63"/>
    </row>
    <row r="2110">
      <c r="A2110" s="20"/>
      <c r="B2110" s="20"/>
      <c r="F2110" s="26"/>
      <c r="G2110" s="26"/>
      <c r="H2110" s="156"/>
      <c r="I2110" s="156"/>
      <c r="J2110" s="156"/>
      <c r="K2110" s="156"/>
      <c r="M2110" s="63"/>
    </row>
    <row r="2111">
      <c r="A2111" s="20"/>
      <c r="B2111" s="20"/>
      <c r="F2111" s="26"/>
      <c r="G2111" s="26"/>
      <c r="H2111" s="156"/>
      <c r="I2111" s="156"/>
      <c r="J2111" s="156"/>
      <c r="K2111" s="156"/>
      <c r="M2111" s="63"/>
    </row>
    <row r="2112">
      <c r="A2112" s="20"/>
      <c r="B2112" s="20"/>
      <c r="F2112" s="26"/>
      <c r="G2112" s="26"/>
      <c r="H2112" s="156"/>
      <c r="I2112" s="156"/>
      <c r="J2112" s="156"/>
      <c r="K2112" s="156"/>
      <c r="M2112" s="63"/>
    </row>
    <row r="2113">
      <c r="A2113" s="20"/>
      <c r="B2113" s="20"/>
      <c r="F2113" s="26"/>
      <c r="G2113" s="26"/>
      <c r="H2113" s="156"/>
      <c r="I2113" s="156"/>
      <c r="J2113" s="156"/>
      <c r="K2113" s="156"/>
      <c r="M2113" s="63"/>
    </row>
    <row r="2114">
      <c r="A2114" s="20"/>
      <c r="B2114" s="20"/>
      <c r="F2114" s="26"/>
      <c r="G2114" s="26"/>
      <c r="H2114" s="156"/>
      <c r="I2114" s="156"/>
      <c r="J2114" s="156"/>
      <c r="K2114" s="156"/>
      <c r="M2114" s="63"/>
    </row>
    <row r="2115">
      <c r="A2115" s="20"/>
      <c r="B2115" s="20"/>
      <c r="F2115" s="26"/>
      <c r="G2115" s="26"/>
      <c r="H2115" s="156"/>
      <c r="I2115" s="156"/>
      <c r="J2115" s="156"/>
      <c r="K2115" s="156"/>
      <c r="M2115" s="63"/>
    </row>
    <row r="2116">
      <c r="A2116" s="20"/>
      <c r="B2116" s="20"/>
      <c r="F2116" s="26"/>
      <c r="G2116" s="26"/>
      <c r="H2116" s="156"/>
      <c r="I2116" s="156"/>
      <c r="J2116" s="156"/>
      <c r="K2116" s="156"/>
      <c r="M2116" s="63"/>
    </row>
    <row r="2117">
      <c r="A2117" s="20"/>
      <c r="B2117" s="20"/>
      <c r="F2117" s="26"/>
      <c r="G2117" s="26"/>
      <c r="H2117" s="156"/>
      <c r="I2117" s="156"/>
      <c r="J2117" s="156"/>
      <c r="K2117" s="156"/>
      <c r="M2117" s="63"/>
    </row>
    <row r="2118">
      <c r="A2118" s="20"/>
      <c r="B2118" s="20"/>
      <c r="F2118" s="26"/>
      <c r="G2118" s="26"/>
      <c r="H2118" s="156"/>
      <c r="I2118" s="156"/>
      <c r="J2118" s="156"/>
      <c r="K2118" s="156"/>
      <c r="M2118" s="63"/>
    </row>
    <row r="2119">
      <c r="A2119" s="20"/>
      <c r="B2119" s="20"/>
      <c r="F2119" s="26"/>
      <c r="G2119" s="26"/>
      <c r="H2119" s="156"/>
      <c r="I2119" s="156"/>
      <c r="J2119" s="156"/>
      <c r="K2119" s="156"/>
      <c r="M2119" s="63"/>
    </row>
    <row r="2120">
      <c r="A2120" s="20"/>
      <c r="B2120" s="20"/>
      <c r="F2120" s="26"/>
      <c r="G2120" s="26"/>
      <c r="H2120" s="156"/>
      <c r="I2120" s="156"/>
      <c r="J2120" s="156"/>
      <c r="K2120" s="156"/>
      <c r="M2120" s="63"/>
    </row>
    <row r="2121">
      <c r="A2121" s="20"/>
      <c r="B2121" s="20"/>
      <c r="F2121" s="26"/>
      <c r="G2121" s="26"/>
      <c r="H2121" s="156"/>
      <c r="I2121" s="156"/>
      <c r="J2121" s="156"/>
      <c r="K2121" s="156"/>
      <c r="M2121" s="63"/>
    </row>
    <row r="2122">
      <c r="A2122" s="20"/>
      <c r="B2122" s="20"/>
      <c r="F2122" s="26"/>
      <c r="G2122" s="26"/>
      <c r="H2122" s="156"/>
      <c r="I2122" s="156"/>
      <c r="J2122" s="156"/>
      <c r="K2122" s="156"/>
      <c r="M2122" s="63"/>
    </row>
    <row r="2123">
      <c r="A2123" s="20"/>
      <c r="B2123" s="20"/>
      <c r="F2123" s="26"/>
      <c r="G2123" s="26"/>
      <c r="H2123" s="156"/>
      <c r="I2123" s="156"/>
      <c r="J2123" s="156"/>
      <c r="K2123" s="156"/>
      <c r="M2123" s="63"/>
    </row>
    <row r="2124">
      <c r="A2124" s="20"/>
      <c r="B2124" s="20"/>
      <c r="F2124" s="26"/>
      <c r="G2124" s="26"/>
      <c r="H2124" s="156"/>
      <c r="I2124" s="156"/>
      <c r="J2124" s="156"/>
      <c r="K2124" s="156"/>
      <c r="M2124" s="63"/>
    </row>
    <row r="2125">
      <c r="A2125" s="20"/>
      <c r="B2125" s="20"/>
      <c r="F2125" s="26"/>
      <c r="G2125" s="26"/>
      <c r="H2125" s="156"/>
      <c r="I2125" s="156"/>
      <c r="J2125" s="156"/>
      <c r="K2125" s="156"/>
      <c r="M2125" s="63"/>
    </row>
    <row r="2126">
      <c r="A2126" s="20"/>
      <c r="B2126" s="20"/>
      <c r="F2126" s="26"/>
      <c r="G2126" s="26"/>
      <c r="H2126" s="156"/>
      <c r="I2126" s="156"/>
      <c r="J2126" s="156"/>
      <c r="K2126" s="156"/>
      <c r="M2126" s="63"/>
    </row>
    <row r="2127">
      <c r="A2127" s="20"/>
      <c r="B2127" s="20"/>
      <c r="F2127" s="26"/>
      <c r="G2127" s="26"/>
      <c r="H2127" s="156"/>
      <c r="I2127" s="156"/>
      <c r="J2127" s="156"/>
      <c r="K2127" s="156"/>
      <c r="M2127" s="63"/>
    </row>
    <row r="2128">
      <c r="A2128" s="20"/>
      <c r="B2128" s="20"/>
      <c r="F2128" s="26"/>
      <c r="G2128" s="26"/>
      <c r="H2128" s="156"/>
      <c r="I2128" s="156"/>
      <c r="J2128" s="156"/>
      <c r="K2128" s="156"/>
      <c r="M2128" s="63"/>
    </row>
    <row r="2129">
      <c r="A2129" s="20"/>
      <c r="B2129" s="20"/>
      <c r="F2129" s="26"/>
      <c r="G2129" s="26"/>
      <c r="H2129" s="156"/>
      <c r="I2129" s="156"/>
      <c r="J2129" s="156"/>
      <c r="K2129" s="156"/>
      <c r="M2129" s="63"/>
    </row>
    <row r="2130">
      <c r="A2130" s="20"/>
      <c r="B2130" s="20"/>
      <c r="F2130" s="26"/>
      <c r="G2130" s="26"/>
      <c r="H2130" s="156"/>
      <c r="I2130" s="156"/>
      <c r="J2130" s="156"/>
      <c r="K2130" s="156"/>
      <c r="M2130" s="63"/>
    </row>
    <row r="2131">
      <c r="A2131" s="20"/>
      <c r="B2131" s="20"/>
      <c r="F2131" s="26"/>
      <c r="G2131" s="26"/>
      <c r="H2131" s="156"/>
      <c r="I2131" s="156"/>
      <c r="J2131" s="156"/>
      <c r="K2131" s="156"/>
      <c r="M2131" s="63"/>
    </row>
    <row r="2132">
      <c r="A2132" s="20"/>
      <c r="B2132" s="20"/>
      <c r="F2132" s="26"/>
      <c r="G2132" s="26"/>
      <c r="H2132" s="156"/>
      <c r="I2132" s="156"/>
      <c r="J2132" s="156"/>
      <c r="K2132" s="156"/>
      <c r="M2132" s="63"/>
    </row>
    <row r="2133">
      <c r="A2133" s="20"/>
      <c r="B2133" s="20"/>
      <c r="F2133" s="26"/>
      <c r="G2133" s="26"/>
      <c r="H2133" s="156"/>
      <c r="I2133" s="156"/>
      <c r="J2133" s="156"/>
      <c r="K2133" s="156"/>
      <c r="M2133" s="63"/>
    </row>
    <row r="2134">
      <c r="A2134" s="20"/>
      <c r="B2134" s="20"/>
      <c r="F2134" s="26"/>
      <c r="G2134" s="26"/>
      <c r="H2134" s="156"/>
      <c r="I2134" s="156"/>
      <c r="J2134" s="156"/>
      <c r="K2134" s="156"/>
      <c r="M2134" s="63"/>
    </row>
    <row r="2135">
      <c r="A2135" s="20"/>
      <c r="B2135" s="20"/>
      <c r="F2135" s="26"/>
      <c r="G2135" s="26"/>
      <c r="H2135" s="156"/>
      <c r="I2135" s="156"/>
      <c r="J2135" s="156"/>
      <c r="K2135" s="156"/>
      <c r="M2135" s="63"/>
    </row>
    <row r="2136">
      <c r="A2136" s="20"/>
      <c r="B2136" s="20"/>
      <c r="F2136" s="26"/>
      <c r="G2136" s="26"/>
      <c r="H2136" s="156"/>
      <c r="I2136" s="156"/>
      <c r="J2136" s="156"/>
      <c r="K2136" s="156"/>
      <c r="M2136" s="63"/>
    </row>
    <row r="2137">
      <c r="A2137" s="20"/>
      <c r="B2137" s="20"/>
      <c r="F2137" s="26"/>
      <c r="G2137" s="26"/>
      <c r="H2137" s="156"/>
      <c r="I2137" s="156"/>
      <c r="J2137" s="156"/>
      <c r="K2137" s="156"/>
      <c r="M2137" s="63"/>
    </row>
    <row r="2138">
      <c r="A2138" s="20"/>
      <c r="B2138" s="20"/>
      <c r="F2138" s="26"/>
      <c r="G2138" s="26"/>
      <c r="H2138" s="156"/>
      <c r="I2138" s="156"/>
      <c r="J2138" s="156"/>
      <c r="K2138" s="156"/>
      <c r="M2138" s="63"/>
    </row>
    <row r="2139">
      <c r="A2139" s="20"/>
      <c r="B2139" s="20"/>
      <c r="F2139" s="26"/>
      <c r="G2139" s="26"/>
      <c r="H2139" s="156"/>
      <c r="I2139" s="156"/>
      <c r="J2139" s="156"/>
      <c r="K2139" s="156"/>
      <c r="M2139" s="63"/>
    </row>
    <row r="2140">
      <c r="A2140" s="20"/>
      <c r="B2140" s="20"/>
      <c r="F2140" s="26"/>
      <c r="G2140" s="26"/>
      <c r="H2140" s="156"/>
      <c r="I2140" s="156"/>
      <c r="J2140" s="156"/>
      <c r="K2140" s="156"/>
      <c r="M2140" s="63"/>
    </row>
    <row r="2141">
      <c r="A2141" s="20"/>
      <c r="B2141" s="20"/>
      <c r="F2141" s="26"/>
      <c r="G2141" s="26"/>
      <c r="H2141" s="156"/>
      <c r="I2141" s="156"/>
      <c r="J2141" s="156"/>
      <c r="K2141" s="156"/>
      <c r="M2141" s="63"/>
    </row>
    <row r="2142">
      <c r="A2142" s="20"/>
      <c r="B2142" s="20"/>
      <c r="F2142" s="26"/>
      <c r="G2142" s="26"/>
      <c r="H2142" s="156"/>
      <c r="I2142" s="156"/>
      <c r="J2142" s="156"/>
      <c r="K2142" s="156"/>
      <c r="M2142" s="63"/>
    </row>
    <row r="2143">
      <c r="A2143" s="20"/>
      <c r="B2143" s="20"/>
      <c r="F2143" s="26"/>
      <c r="G2143" s="26"/>
      <c r="H2143" s="156"/>
      <c r="I2143" s="156"/>
      <c r="J2143" s="156"/>
      <c r="K2143" s="156"/>
      <c r="M2143" s="63"/>
    </row>
    <row r="2144">
      <c r="A2144" s="20"/>
      <c r="B2144" s="20"/>
      <c r="F2144" s="26"/>
      <c r="G2144" s="26"/>
      <c r="H2144" s="156"/>
      <c r="I2144" s="156"/>
      <c r="J2144" s="156"/>
      <c r="K2144" s="156"/>
      <c r="M2144" s="63"/>
    </row>
    <row r="2145">
      <c r="A2145" s="20"/>
      <c r="B2145" s="20"/>
      <c r="F2145" s="26"/>
      <c r="G2145" s="26"/>
      <c r="H2145" s="156"/>
      <c r="I2145" s="156"/>
      <c r="J2145" s="156"/>
      <c r="K2145" s="156"/>
      <c r="M2145" s="63"/>
    </row>
    <row r="2146">
      <c r="A2146" s="20"/>
      <c r="B2146" s="20"/>
      <c r="F2146" s="26"/>
      <c r="G2146" s="26"/>
      <c r="H2146" s="156"/>
      <c r="I2146" s="156"/>
      <c r="J2146" s="156"/>
      <c r="K2146" s="156"/>
      <c r="M2146" s="63"/>
    </row>
    <row r="2147">
      <c r="A2147" s="20"/>
      <c r="B2147" s="20"/>
      <c r="F2147" s="26"/>
      <c r="G2147" s="26"/>
      <c r="H2147" s="156"/>
      <c r="I2147" s="156"/>
      <c r="J2147" s="156"/>
      <c r="K2147" s="156"/>
      <c r="M2147" s="63"/>
    </row>
    <row r="2148">
      <c r="A2148" s="20"/>
      <c r="B2148" s="20"/>
      <c r="F2148" s="26"/>
      <c r="G2148" s="26"/>
      <c r="H2148" s="156"/>
      <c r="I2148" s="156"/>
      <c r="J2148" s="156"/>
      <c r="K2148" s="156"/>
      <c r="M2148" s="63"/>
    </row>
    <row r="2149">
      <c r="A2149" s="20"/>
      <c r="B2149" s="20"/>
      <c r="F2149" s="26"/>
      <c r="G2149" s="26"/>
      <c r="H2149" s="156"/>
      <c r="I2149" s="156"/>
      <c r="J2149" s="156"/>
      <c r="K2149" s="156"/>
      <c r="M2149" s="63"/>
    </row>
    <row r="2150">
      <c r="A2150" s="20"/>
      <c r="B2150" s="20"/>
      <c r="F2150" s="26"/>
      <c r="G2150" s="26"/>
      <c r="H2150" s="156"/>
      <c r="I2150" s="156"/>
      <c r="J2150" s="156"/>
      <c r="K2150" s="156"/>
      <c r="M2150" s="63"/>
    </row>
    <row r="2151">
      <c r="A2151" s="20"/>
      <c r="B2151" s="20"/>
      <c r="F2151" s="26"/>
      <c r="G2151" s="26"/>
      <c r="H2151" s="156"/>
      <c r="I2151" s="156"/>
      <c r="J2151" s="156"/>
      <c r="K2151" s="156"/>
      <c r="M2151" s="63"/>
    </row>
    <row r="2152">
      <c r="A2152" s="20"/>
      <c r="B2152" s="20"/>
      <c r="F2152" s="26"/>
      <c r="G2152" s="26"/>
      <c r="H2152" s="156"/>
      <c r="I2152" s="156"/>
      <c r="J2152" s="156"/>
      <c r="K2152" s="156"/>
      <c r="M2152" s="63"/>
    </row>
    <row r="2153">
      <c r="A2153" s="20"/>
      <c r="B2153" s="20"/>
      <c r="F2153" s="26"/>
      <c r="G2153" s="26"/>
      <c r="H2153" s="156"/>
      <c r="I2153" s="156"/>
      <c r="J2153" s="156"/>
      <c r="K2153" s="156"/>
      <c r="M2153" s="63"/>
    </row>
    <row r="2154">
      <c r="A2154" s="20"/>
      <c r="B2154" s="20"/>
      <c r="F2154" s="26"/>
      <c r="G2154" s="26"/>
      <c r="H2154" s="156"/>
      <c r="I2154" s="156"/>
      <c r="J2154" s="156"/>
      <c r="K2154" s="156"/>
      <c r="M2154" s="63"/>
    </row>
    <row r="2155">
      <c r="A2155" s="20"/>
      <c r="B2155" s="20"/>
      <c r="F2155" s="26"/>
      <c r="G2155" s="26"/>
      <c r="H2155" s="156"/>
      <c r="I2155" s="156"/>
      <c r="J2155" s="156"/>
      <c r="K2155" s="156"/>
      <c r="M2155" s="63"/>
    </row>
    <row r="2156">
      <c r="A2156" s="20"/>
      <c r="B2156" s="20"/>
      <c r="F2156" s="26"/>
      <c r="G2156" s="26"/>
      <c r="H2156" s="156"/>
      <c r="I2156" s="156"/>
      <c r="J2156" s="156"/>
      <c r="K2156" s="156"/>
      <c r="M2156" s="63"/>
    </row>
    <row r="2157">
      <c r="A2157" s="20"/>
      <c r="B2157" s="20"/>
      <c r="F2157" s="26"/>
      <c r="G2157" s="26"/>
      <c r="H2157" s="156"/>
      <c r="I2157" s="156"/>
      <c r="J2157" s="156"/>
      <c r="K2157" s="156"/>
      <c r="M2157" s="63"/>
    </row>
    <row r="2158">
      <c r="A2158" s="20"/>
      <c r="B2158" s="20"/>
      <c r="F2158" s="26"/>
      <c r="G2158" s="26"/>
      <c r="H2158" s="156"/>
      <c r="I2158" s="156"/>
      <c r="J2158" s="156"/>
      <c r="K2158" s="156"/>
      <c r="M2158" s="63"/>
    </row>
    <row r="2159">
      <c r="A2159" s="20"/>
      <c r="B2159" s="20"/>
      <c r="F2159" s="26"/>
      <c r="G2159" s="26"/>
      <c r="H2159" s="156"/>
      <c r="I2159" s="156"/>
      <c r="J2159" s="156"/>
      <c r="K2159" s="156"/>
      <c r="M2159" s="63"/>
    </row>
    <row r="2160">
      <c r="A2160" s="20"/>
      <c r="B2160" s="20"/>
      <c r="F2160" s="26"/>
      <c r="G2160" s="26"/>
      <c r="H2160" s="156"/>
      <c r="I2160" s="156"/>
      <c r="J2160" s="156"/>
      <c r="K2160" s="156"/>
      <c r="M2160" s="63"/>
    </row>
    <row r="2161">
      <c r="A2161" s="20"/>
      <c r="B2161" s="20"/>
      <c r="F2161" s="26"/>
      <c r="G2161" s="26"/>
      <c r="H2161" s="156"/>
      <c r="I2161" s="156"/>
      <c r="J2161" s="156"/>
      <c r="K2161" s="156"/>
      <c r="M2161" s="63"/>
    </row>
    <row r="2162">
      <c r="A2162" s="20"/>
      <c r="B2162" s="20"/>
      <c r="F2162" s="26"/>
      <c r="G2162" s="26"/>
      <c r="H2162" s="156"/>
      <c r="I2162" s="156"/>
      <c r="J2162" s="156"/>
      <c r="K2162" s="156"/>
      <c r="M2162" s="63"/>
    </row>
    <row r="2163">
      <c r="A2163" s="20"/>
      <c r="B2163" s="20"/>
      <c r="F2163" s="26"/>
      <c r="G2163" s="26"/>
      <c r="H2163" s="156"/>
      <c r="I2163" s="156"/>
      <c r="J2163" s="156"/>
      <c r="K2163" s="156"/>
      <c r="M2163" s="63"/>
    </row>
    <row r="2164">
      <c r="A2164" s="20"/>
      <c r="B2164" s="20"/>
      <c r="F2164" s="26"/>
      <c r="G2164" s="26"/>
      <c r="H2164" s="156"/>
      <c r="I2164" s="156"/>
      <c r="J2164" s="156"/>
      <c r="K2164" s="156"/>
      <c r="M2164" s="63"/>
    </row>
    <row r="2165">
      <c r="A2165" s="20"/>
      <c r="B2165" s="20"/>
      <c r="F2165" s="26"/>
      <c r="G2165" s="26"/>
      <c r="H2165" s="156"/>
      <c r="I2165" s="156"/>
      <c r="J2165" s="156"/>
      <c r="K2165" s="156"/>
      <c r="M2165" s="63"/>
    </row>
    <row r="2166">
      <c r="A2166" s="20"/>
      <c r="B2166" s="20"/>
      <c r="F2166" s="26"/>
      <c r="G2166" s="26"/>
      <c r="H2166" s="156"/>
      <c r="I2166" s="156"/>
      <c r="J2166" s="156"/>
      <c r="K2166" s="156"/>
      <c r="M2166" s="63"/>
    </row>
    <row r="2167">
      <c r="A2167" s="20"/>
      <c r="B2167" s="20"/>
      <c r="F2167" s="26"/>
      <c r="G2167" s="26"/>
      <c r="H2167" s="156"/>
      <c r="I2167" s="156"/>
      <c r="J2167" s="156"/>
      <c r="K2167" s="156"/>
      <c r="M2167" s="63"/>
    </row>
    <row r="2168">
      <c r="A2168" s="20"/>
      <c r="B2168" s="20"/>
      <c r="F2168" s="26"/>
      <c r="G2168" s="26"/>
      <c r="H2168" s="156"/>
      <c r="I2168" s="156"/>
      <c r="J2168" s="156"/>
      <c r="K2168" s="156"/>
      <c r="M2168" s="63"/>
    </row>
    <row r="2169">
      <c r="A2169" s="20"/>
      <c r="B2169" s="20"/>
      <c r="F2169" s="26"/>
      <c r="G2169" s="26"/>
      <c r="H2169" s="156"/>
      <c r="I2169" s="156"/>
      <c r="J2169" s="156"/>
      <c r="K2169" s="156"/>
      <c r="M2169" s="63"/>
    </row>
    <row r="2170">
      <c r="A2170" s="20"/>
      <c r="B2170" s="20"/>
      <c r="F2170" s="26"/>
      <c r="G2170" s="26"/>
      <c r="H2170" s="156"/>
      <c r="I2170" s="156"/>
      <c r="J2170" s="156"/>
      <c r="K2170" s="156"/>
      <c r="M2170" s="63"/>
    </row>
    <row r="2171">
      <c r="A2171" s="20"/>
      <c r="B2171" s="20"/>
      <c r="F2171" s="26"/>
      <c r="G2171" s="26"/>
      <c r="H2171" s="156"/>
      <c r="I2171" s="156"/>
      <c r="J2171" s="156"/>
      <c r="K2171" s="156"/>
      <c r="M2171" s="63"/>
    </row>
    <row r="2172">
      <c r="A2172" s="20"/>
      <c r="B2172" s="20"/>
      <c r="F2172" s="26"/>
      <c r="G2172" s="26"/>
      <c r="H2172" s="156"/>
      <c r="I2172" s="156"/>
      <c r="J2172" s="156"/>
      <c r="K2172" s="156"/>
      <c r="M2172" s="63"/>
    </row>
    <row r="2173">
      <c r="A2173" s="20"/>
      <c r="B2173" s="20"/>
      <c r="F2173" s="26"/>
      <c r="G2173" s="26"/>
      <c r="H2173" s="156"/>
      <c r="I2173" s="156"/>
      <c r="J2173" s="156"/>
      <c r="K2173" s="156"/>
      <c r="M2173" s="63"/>
    </row>
    <row r="2174">
      <c r="A2174" s="20"/>
      <c r="B2174" s="20"/>
      <c r="F2174" s="26"/>
      <c r="G2174" s="26"/>
      <c r="H2174" s="156"/>
      <c r="I2174" s="156"/>
      <c r="J2174" s="156"/>
      <c r="K2174" s="156"/>
      <c r="M2174" s="63"/>
    </row>
    <row r="2175">
      <c r="A2175" s="20"/>
      <c r="B2175" s="20"/>
      <c r="F2175" s="26"/>
      <c r="G2175" s="26"/>
      <c r="H2175" s="156"/>
      <c r="I2175" s="156"/>
      <c r="J2175" s="156"/>
      <c r="K2175" s="156"/>
      <c r="M2175" s="63"/>
    </row>
    <row r="2176">
      <c r="A2176" s="20"/>
      <c r="B2176" s="20"/>
      <c r="F2176" s="26"/>
      <c r="G2176" s="26"/>
      <c r="H2176" s="156"/>
      <c r="I2176" s="156"/>
      <c r="J2176" s="156"/>
      <c r="K2176" s="156"/>
      <c r="M2176" s="63"/>
    </row>
    <row r="2177">
      <c r="A2177" s="20"/>
      <c r="B2177" s="20"/>
      <c r="F2177" s="26"/>
      <c r="G2177" s="26"/>
      <c r="H2177" s="156"/>
      <c r="I2177" s="156"/>
      <c r="J2177" s="156"/>
      <c r="K2177" s="156"/>
      <c r="M2177" s="63"/>
    </row>
    <row r="2178">
      <c r="A2178" s="20"/>
      <c r="B2178" s="20"/>
      <c r="F2178" s="26"/>
      <c r="G2178" s="26"/>
      <c r="H2178" s="156"/>
      <c r="I2178" s="156"/>
      <c r="J2178" s="156"/>
      <c r="K2178" s="156"/>
      <c r="M2178" s="63"/>
    </row>
    <row r="2179">
      <c r="A2179" s="20"/>
      <c r="B2179" s="20"/>
      <c r="F2179" s="26"/>
      <c r="G2179" s="26"/>
      <c r="H2179" s="156"/>
      <c r="I2179" s="156"/>
      <c r="J2179" s="156"/>
      <c r="K2179" s="156"/>
      <c r="M2179" s="63"/>
    </row>
    <row r="2180">
      <c r="A2180" s="20"/>
      <c r="B2180" s="20"/>
      <c r="F2180" s="26"/>
      <c r="G2180" s="26"/>
      <c r="H2180" s="156"/>
      <c r="I2180" s="156"/>
      <c r="J2180" s="156"/>
      <c r="K2180" s="156"/>
      <c r="M2180" s="63"/>
    </row>
    <row r="2181">
      <c r="A2181" s="20"/>
      <c r="B2181" s="20"/>
      <c r="F2181" s="26"/>
      <c r="G2181" s="26"/>
      <c r="H2181" s="156"/>
      <c r="I2181" s="156"/>
      <c r="J2181" s="156"/>
      <c r="K2181" s="156"/>
      <c r="M2181" s="63"/>
    </row>
    <row r="2182">
      <c r="A2182" s="20"/>
      <c r="B2182" s="20"/>
      <c r="F2182" s="26"/>
      <c r="G2182" s="26"/>
      <c r="H2182" s="156"/>
      <c r="I2182" s="156"/>
      <c r="J2182" s="156"/>
      <c r="K2182" s="156"/>
      <c r="M2182" s="63"/>
    </row>
    <row r="2183">
      <c r="A2183" s="20"/>
      <c r="B2183" s="20"/>
      <c r="F2183" s="26"/>
      <c r="G2183" s="26"/>
      <c r="H2183" s="156"/>
      <c r="I2183" s="156"/>
      <c r="J2183" s="156"/>
      <c r="K2183" s="156"/>
      <c r="M2183" s="63"/>
    </row>
    <row r="2184">
      <c r="A2184" s="20"/>
      <c r="B2184" s="20"/>
      <c r="F2184" s="26"/>
      <c r="G2184" s="26"/>
      <c r="H2184" s="156"/>
      <c r="I2184" s="156"/>
      <c r="J2184" s="156"/>
      <c r="K2184" s="156"/>
      <c r="M2184" s="63"/>
    </row>
    <row r="2185">
      <c r="A2185" s="20"/>
      <c r="B2185" s="20"/>
      <c r="F2185" s="26"/>
      <c r="G2185" s="26"/>
      <c r="H2185" s="156"/>
      <c r="I2185" s="156"/>
      <c r="J2185" s="156"/>
      <c r="K2185" s="156"/>
      <c r="M2185" s="63"/>
    </row>
    <row r="2186">
      <c r="A2186" s="20"/>
      <c r="B2186" s="20"/>
      <c r="F2186" s="26"/>
      <c r="G2186" s="26"/>
      <c r="H2186" s="156"/>
      <c r="I2186" s="156"/>
      <c r="J2186" s="156"/>
      <c r="K2186" s="156"/>
      <c r="M2186" s="63"/>
    </row>
    <row r="2187">
      <c r="A2187" s="20"/>
      <c r="B2187" s="20"/>
      <c r="F2187" s="26"/>
      <c r="G2187" s="26"/>
      <c r="H2187" s="156"/>
      <c r="I2187" s="156"/>
      <c r="J2187" s="156"/>
      <c r="K2187" s="156"/>
      <c r="M2187" s="63"/>
    </row>
    <row r="2188">
      <c r="A2188" s="20"/>
      <c r="B2188" s="20"/>
      <c r="F2188" s="26"/>
      <c r="G2188" s="26"/>
      <c r="H2188" s="156"/>
      <c r="I2188" s="156"/>
      <c r="J2188" s="156"/>
      <c r="K2188" s="156"/>
      <c r="M2188" s="63"/>
    </row>
    <row r="2189">
      <c r="A2189" s="20"/>
      <c r="B2189" s="20"/>
      <c r="F2189" s="26"/>
      <c r="G2189" s="26"/>
      <c r="H2189" s="156"/>
      <c r="I2189" s="156"/>
      <c r="J2189" s="156"/>
      <c r="K2189" s="156"/>
      <c r="M2189" s="63"/>
    </row>
    <row r="2190">
      <c r="A2190" s="20"/>
      <c r="B2190" s="20"/>
      <c r="F2190" s="26"/>
      <c r="G2190" s="26"/>
      <c r="H2190" s="156"/>
      <c r="I2190" s="156"/>
      <c r="J2190" s="156"/>
      <c r="K2190" s="156"/>
      <c r="M2190" s="63"/>
    </row>
    <row r="2191">
      <c r="A2191" s="20"/>
      <c r="B2191" s="20"/>
      <c r="F2191" s="26"/>
      <c r="G2191" s="26"/>
      <c r="H2191" s="156"/>
      <c r="I2191" s="156"/>
      <c r="J2191" s="156"/>
      <c r="K2191" s="156"/>
      <c r="M2191" s="63"/>
    </row>
    <row r="2192">
      <c r="A2192" s="20"/>
      <c r="B2192" s="20"/>
      <c r="F2192" s="26"/>
      <c r="G2192" s="26"/>
      <c r="H2192" s="156"/>
      <c r="I2192" s="156"/>
      <c r="J2192" s="156"/>
      <c r="K2192" s="156"/>
      <c r="M2192" s="63"/>
    </row>
    <row r="2193">
      <c r="A2193" s="20"/>
      <c r="B2193" s="20"/>
      <c r="F2193" s="26"/>
      <c r="G2193" s="26"/>
      <c r="H2193" s="156"/>
      <c r="I2193" s="156"/>
      <c r="J2193" s="156"/>
      <c r="K2193" s="156"/>
      <c r="M2193" s="63"/>
    </row>
    <row r="2194">
      <c r="A2194" s="20"/>
      <c r="B2194" s="20"/>
      <c r="F2194" s="26"/>
      <c r="G2194" s="26"/>
      <c r="H2194" s="156"/>
      <c r="I2194" s="156"/>
      <c r="J2194" s="156"/>
      <c r="K2194" s="156"/>
      <c r="M2194" s="63"/>
    </row>
    <row r="2195">
      <c r="A2195" s="20"/>
      <c r="B2195" s="20"/>
      <c r="F2195" s="26"/>
      <c r="G2195" s="26"/>
      <c r="H2195" s="156"/>
      <c r="I2195" s="156"/>
      <c r="J2195" s="156"/>
      <c r="K2195" s="156"/>
      <c r="M2195" s="63"/>
    </row>
    <row r="2196">
      <c r="A2196" s="20"/>
      <c r="B2196" s="20"/>
      <c r="F2196" s="26"/>
      <c r="G2196" s="26"/>
      <c r="H2196" s="156"/>
      <c r="I2196" s="156"/>
      <c r="J2196" s="156"/>
      <c r="K2196" s="156"/>
      <c r="M2196" s="63"/>
    </row>
    <row r="2197">
      <c r="A2197" s="20"/>
      <c r="B2197" s="20"/>
      <c r="F2197" s="26"/>
      <c r="G2197" s="26"/>
      <c r="H2197" s="156"/>
      <c r="I2197" s="156"/>
      <c r="J2197" s="156"/>
      <c r="K2197" s="156"/>
      <c r="M2197" s="63"/>
    </row>
    <row r="2198">
      <c r="A2198" s="20"/>
      <c r="B2198" s="20"/>
      <c r="F2198" s="26"/>
      <c r="G2198" s="26"/>
      <c r="H2198" s="156"/>
      <c r="I2198" s="156"/>
      <c r="J2198" s="156"/>
      <c r="K2198" s="156"/>
      <c r="M2198" s="63"/>
    </row>
    <row r="2199">
      <c r="A2199" s="20"/>
      <c r="B2199" s="20"/>
      <c r="F2199" s="26"/>
      <c r="G2199" s="26"/>
      <c r="H2199" s="156"/>
      <c r="I2199" s="156"/>
      <c r="J2199" s="156"/>
      <c r="K2199" s="156"/>
      <c r="M2199" s="63"/>
    </row>
    <row r="2200">
      <c r="A2200" s="20"/>
      <c r="B2200" s="20"/>
      <c r="F2200" s="26"/>
      <c r="G2200" s="26"/>
      <c r="H2200" s="156"/>
      <c r="I2200" s="156"/>
      <c r="J2200" s="156"/>
      <c r="K2200" s="156"/>
      <c r="M2200" s="63"/>
    </row>
    <row r="2201">
      <c r="A2201" s="20"/>
      <c r="B2201" s="20"/>
      <c r="F2201" s="26"/>
      <c r="G2201" s="26"/>
      <c r="H2201" s="156"/>
      <c r="I2201" s="156"/>
      <c r="J2201" s="156"/>
      <c r="K2201" s="156"/>
      <c r="M2201" s="63"/>
    </row>
    <row r="2202">
      <c r="A2202" s="20"/>
      <c r="B2202" s="20"/>
      <c r="F2202" s="26"/>
      <c r="G2202" s="26"/>
      <c r="H2202" s="156"/>
      <c r="I2202" s="156"/>
      <c r="J2202" s="156"/>
      <c r="K2202" s="156"/>
      <c r="M2202" s="63"/>
    </row>
    <row r="2203">
      <c r="A2203" s="20"/>
      <c r="B2203" s="20"/>
      <c r="F2203" s="26"/>
      <c r="G2203" s="26"/>
      <c r="H2203" s="156"/>
      <c r="I2203" s="156"/>
      <c r="J2203" s="156"/>
      <c r="K2203" s="156"/>
      <c r="M2203" s="63"/>
    </row>
    <row r="2204">
      <c r="A2204" s="20"/>
      <c r="B2204" s="20"/>
      <c r="F2204" s="26"/>
      <c r="G2204" s="26"/>
      <c r="H2204" s="156"/>
      <c r="I2204" s="156"/>
      <c r="J2204" s="156"/>
      <c r="K2204" s="156"/>
      <c r="M2204" s="63"/>
    </row>
    <row r="2205">
      <c r="A2205" s="20"/>
      <c r="B2205" s="20"/>
      <c r="F2205" s="26"/>
      <c r="G2205" s="26"/>
      <c r="H2205" s="156"/>
      <c r="I2205" s="156"/>
      <c r="J2205" s="156"/>
      <c r="K2205" s="156"/>
      <c r="M2205" s="63"/>
    </row>
    <row r="2206">
      <c r="A2206" s="20"/>
      <c r="B2206" s="20"/>
      <c r="F2206" s="26"/>
      <c r="G2206" s="26"/>
      <c r="H2206" s="156"/>
      <c r="I2206" s="156"/>
      <c r="J2206" s="156"/>
      <c r="K2206" s="156"/>
      <c r="M2206" s="63"/>
    </row>
    <row r="2207">
      <c r="A2207" s="20"/>
      <c r="B2207" s="20"/>
      <c r="F2207" s="26"/>
      <c r="G2207" s="26"/>
      <c r="H2207" s="156"/>
      <c r="I2207" s="156"/>
      <c r="J2207" s="156"/>
      <c r="K2207" s="156"/>
      <c r="M2207" s="63"/>
    </row>
    <row r="2208">
      <c r="A2208" s="20"/>
      <c r="B2208" s="20"/>
      <c r="F2208" s="26"/>
      <c r="G2208" s="26"/>
      <c r="H2208" s="156"/>
      <c r="I2208" s="156"/>
      <c r="J2208" s="156"/>
      <c r="K2208" s="156"/>
      <c r="M2208" s="63"/>
    </row>
    <row r="2209">
      <c r="A2209" s="20"/>
      <c r="B2209" s="20"/>
      <c r="F2209" s="26"/>
      <c r="G2209" s="26"/>
      <c r="H2209" s="156"/>
      <c r="I2209" s="156"/>
      <c r="J2209" s="156"/>
      <c r="K2209" s="156"/>
      <c r="M2209" s="63"/>
    </row>
    <row r="2210">
      <c r="A2210" s="20"/>
      <c r="B2210" s="20"/>
      <c r="F2210" s="26"/>
      <c r="G2210" s="26"/>
      <c r="H2210" s="156"/>
      <c r="I2210" s="156"/>
      <c r="J2210" s="156"/>
      <c r="K2210" s="156"/>
      <c r="M2210" s="63"/>
    </row>
    <row r="2211">
      <c r="A2211" s="20"/>
      <c r="B2211" s="20"/>
      <c r="F2211" s="26"/>
      <c r="G2211" s="26"/>
      <c r="H2211" s="156"/>
      <c r="I2211" s="156"/>
      <c r="J2211" s="156"/>
      <c r="K2211" s="156"/>
      <c r="M2211" s="63"/>
    </row>
    <row r="2212">
      <c r="A2212" s="20"/>
      <c r="B2212" s="20"/>
      <c r="F2212" s="26"/>
      <c r="G2212" s="26"/>
      <c r="H2212" s="156"/>
      <c r="I2212" s="156"/>
      <c r="J2212" s="156"/>
      <c r="K2212" s="156"/>
      <c r="M2212" s="63"/>
    </row>
    <row r="2213">
      <c r="A2213" s="20"/>
      <c r="B2213" s="20"/>
      <c r="F2213" s="26"/>
      <c r="G2213" s="26"/>
      <c r="H2213" s="156"/>
      <c r="I2213" s="156"/>
      <c r="J2213" s="156"/>
      <c r="K2213" s="156"/>
      <c r="M2213" s="63"/>
    </row>
    <row r="2214">
      <c r="A2214" s="20"/>
      <c r="B2214" s="20"/>
      <c r="F2214" s="26"/>
      <c r="G2214" s="26"/>
      <c r="H2214" s="156"/>
      <c r="I2214" s="156"/>
      <c r="J2214" s="156"/>
      <c r="K2214" s="156"/>
      <c r="M2214" s="63"/>
    </row>
    <row r="2215">
      <c r="A2215" s="20"/>
      <c r="B2215" s="20"/>
      <c r="F2215" s="26"/>
      <c r="G2215" s="26"/>
      <c r="H2215" s="156"/>
      <c r="I2215" s="156"/>
      <c r="J2215" s="156"/>
      <c r="K2215" s="156"/>
      <c r="M2215" s="63"/>
    </row>
    <row r="2216">
      <c r="A2216" s="20"/>
      <c r="B2216" s="20"/>
      <c r="F2216" s="26"/>
      <c r="G2216" s="26"/>
      <c r="H2216" s="156"/>
      <c r="I2216" s="156"/>
      <c r="J2216" s="156"/>
      <c r="K2216" s="156"/>
      <c r="M2216" s="63"/>
    </row>
    <row r="2217">
      <c r="A2217" s="20"/>
      <c r="B2217" s="20"/>
      <c r="F2217" s="26"/>
      <c r="G2217" s="26"/>
      <c r="H2217" s="156"/>
      <c r="I2217" s="156"/>
      <c r="J2217" s="156"/>
      <c r="K2217" s="156"/>
      <c r="M2217" s="63"/>
    </row>
    <row r="2218">
      <c r="A2218" s="20"/>
      <c r="B2218" s="20"/>
      <c r="F2218" s="26"/>
      <c r="G2218" s="26"/>
      <c r="H2218" s="156"/>
      <c r="I2218" s="156"/>
      <c r="J2218" s="156"/>
      <c r="K2218" s="156"/>
      <c r="M2218" s="63"/>
    </row>
    <row r="2219">
      <c r="A2219" s="20"/>
      <c r="B2219" s="20"/>
      <c r="F2219" s="26"/>
      <c r="G2219" s="26"/>
      <c r="H2219" s="156"/>
      <c r="I2219" s="156"/>
      <c r="J2219" s="156"/>
      <c r="K2219" s="156"/>
      <c r="M2219" s="63"/>
    </row>
    <row r="2220">
      <c r="A2220" s="20"/>
      <c r="B2220" s="20"/>
      <c r="F2220" s="26"/>
      <c r="G2220" s="26"/>
      <c r="H2220" s="156"/>
      <c r="I2220" s="156"/>
      <c r="J2220" s="156"/>
      <c r="K2220" s="156"/>
      <c r="M2220" s="63"/>
    </row>
    <row r="2221">
      <c r="A2221" s="20"/>
      <c r="B2221" s="20"/>
      <c r="F2221" s="26"/>
      <c r="G2221" s="26"/>
      <c r="H2221" s="156"/>
      <c r="I2221" s="156"/>
      <c r="J2221" s="156"/>
      <c r="K2221" s="156"/>
      <c r="M2221" s="63"/>
    </row>
    <row r="2222">
      <c r="A2222" s="20"/>
      <c r="B2222" s="20"/>
      <c r="F2222" s="26"/>
      <c r="G2222" s="26"/>
      <c r="H2222" s="156"/>
      <c r="I2222" s="156"/>
      <c r="J2222" s="156"/>
      <c r="K2222" s="156"/>
      <c r="M2222" s="63"/>
    </row>
    <row r="2223">
      <c r="A2223" s="20"/>
      <c r="B2223" s="20"/>
      <c r="F2223" s="26"/>
      <c r="G2223" s="26"/>
      <c r="H2223" s="156"/>
      <c r="I2223" s="156"/>
      <c r="J2223" s="156"/>
      <c r="K2223" s="156"/>
      <c r="M2223" s="63"/>
    </row>
    <row r="2224">
      <c r="A2224" s="20"/>
      <c r="B2224" s="20"/>
      <c r="F2224" s="26"/>
      <c r="G2224" s="26"/>
      <c r="H2224" s="156"/>
      <c r="I2224" s="156"/>
      <c r="J2224" s="156"/>
      <c r="K2224" s="156"/>
      <c r="M2224" s="63"/>
    </row>
    <row r="2225">
      <c r="A2225" s="20"/>
      <c r="B2225" s="20"/>
      <c r="F2225" s="26"/>
      <c r="G2225" s="26"/>
      <c r="H2225" s="156"/>
      <c r="I2225" s="156"/>
      <c r="J2225" s="156"/>
      <c r="K2225" s="156"/>
      <c r="M2225" s="63"/>
    </row>
    <row r="2226">
      <c r="A2226" s="20"/>
      <c r="B2226" s="20"/>
      <c r="F2226" s="26"/>
      <c r="G2226" s="26"/>
      <c r="H2226" s="156"/>
      <c r="I2226" s="156"/>
      <c r="J2226" s="156"/>
      <c r="K2226" s="156"/>
      <c r="M2226" s="63"/>
    </row>
    <row r="2227">
      <c r="A2227" s="20"/>
      <c r="B2227" s="20"/>
      <c r="F2227" s="26"/>
      <c r="G2227" s="26"/>
      <c r="H2227" s="156"/>
      <c r="I2227" s="156"/>
      <c r="J2227" s="156"/>
      <c r="K2227" s="156"/>
      <c r="M2227" s="63"/>
    </row>
    <row r="2228">
      <c r="A2228" s="20"/>
      <c r="B2228" s="20"/>
      <c r="F2228" s="26"/>
      <c r="G2228" s="26"/>
      <c r="H2228" s="156"/>
      <c r="I2228" s="156"/>
      <c r="J2228" s="156"/>
      <c r="K2228" s="156"/>
      <c r="M2228" s="63"/>
    </row>
    <row r="2229">
      <c r="A2229" s="20"/>
      <c r="B2229" s="20"/>
      <c r="F2229" s="26"/>
      <c r="G2229" s="26"/>
      <c r="H2229" s="156"/>
      <c r="I2229" s="156"/>
      <c r="J2229" s="156"/>
      <c r="K2229" s="156"/>
      <c r="M2229" s="63"/>
    </row>
    <row r="2230">
      <c r="A2230" s="20"/>
      <c r="B2230" s="20"/>
      <c r="F2230" s="26"/>
      <c r="G2230" s="26"/>
      <c r="H2230" s="156"/>
      <c r="I2230" s="156"/>
      <c r="J2230" s="156"/>
      <c r="K2230" s="156"/>
      <c r="M2230" s="63"/>
    </row>
    <row r="2231">
      <c r="A2231" s="20"/>
      <c r="B2231" s="20"/>
      <c r="F2231" s="26"/>
      <c r="G2231" s="26"/>
      <c r="H2231" s="156"/>
      <c r="I2231" s="156"/>
      <c r="J2231" s="156"/>
      <c r="K2231" s="156"/>
      <c r="M2231" s="63"/>
    </row>
    <row r="2232">
      <c r="A2232" s="20"/>
      <c r="B2232" s="20"/>
      <c r="F2232" s="26"/>
      <c r="G2232" s="26"/>
      <c r="H2232" s="156"/>
      <c r="I2232" s="156"/>
      <c r="J2232" s="156"/>
      <c r="K2232" s="156"/>
      <c r="M2232" s="63"/>
    </row>
    <row r="2233">
      <c r="A2233" s="20"/>
      <c r="B2233" s="20"/>
      <c r="F2233" s="26"/>
      <c r="G2233" s="26"/>
      <c r="H2233" s="156"/>
      <c r="I2233" s="156"/>
      <c r="J2233" s="156"/>
      <c r="K2233" s="156"/>
      <c r="M2233" s="63"/>
    </row>
    <row r="2234">
      <c r="A2234" s="20"/>
      <c r="B2234" s="20"/>
      <c r="F2234" s="26"/>
      <c r="G2234" s="26"/>
      <c r="H2234" s="156"/>
      <c r="I2234" s="156"/>
      <c r="J2234" s="156"/>
      <c r="K2234" s="156"/>
      <c r="M2234" s="63"/>
    </row>
    <row r="2235">
      <c r="A2235" s="20"/>
      <c r="B2235" s="20"/>
      <c r="F2235" s="26"/>
      <c r="G2235" s="26"/>
      <c r="H2235" s="156"/>
      <c r="I2235" s="156"/>
      <c r="J2235" s="156"/>
      <c r="K2235" s="156"/>
      <c r="M2235" s="63"/>
    </row>
    <row r="2236">
      <c r="A2236" s="20"/>
      <c r="B2236" s="20"/>
      <c r="F2236" s="26"/>
      <c r="G2236" s="26"/>
      <c r="H2236" s="156"/>
      <c r="I2236" s="156"/>
      <c r="J2236" s="156"/>
      <c r="K2236" s="156"/>
      <c r="M2236" s="63"/>
    </row>
    <row r="2237">
      <c r="A2237" s="20"/>
      <c r="B2237" s="20"/>
      <c r="F2237" s="26"/>
      <c r="G2237" s="26"/>
      <c r="H2237" s="156"/>
      <c r="I2237" s="156"/>
      <c r="J2237" s="156"/>
      <c r="K2237" s="156"/>
      <c r="M2237" s="63"/>
    </row>
    <row r="2238">
      <c r="A2238" s="20"/>
      <c r="B2238" s="20"/>
      <c r="F2238" s="26"/>
      <c r="G2238" s="26"/>
      <c r="H2238" s="156"/>
      <c r="I2238" s="156"/>
      <c r="J2238" s="156"/>
      <c r="K2238" s="156"/>
      <c r="M2238" s="63"/>
    </row>
    <row r="2239">
      <c r="A2239" s="20"/>
      <c r="B2239" s="20"/>
      <c r="F2239" s="26"/>
      <c r="G2239" s="26"/>
      <c r="H2239" s="156"/>
      <c r="I2239" s="156"/>
      <c r="J2239" s="156"/>
      <c r="K2239" s="156"/>
      <c r="M2239" s="63"/>
    </row>
    <row r="2240">
      <c r="A2240" s="20"/>
      <c r="B2240" s="20"/>
      <c r="F2240" s="26"/>
      <c r="G2240" s="26"/>
      <c r="H2240" s="156"/>
      <c r="I2240" s="156"/>
      <c r="J2240" s="156"/>
      <c r="K2240" s="156"/>
      <c r="M2240" s="63"/>
    </row>
    <row r="2241">
      <c r="A2241" s="20"/>
      <c r="B2241" s="20"/>
      <c r="F2241" s="26"/>
      <c r="G2241" s="26"/>
      <c r="H2241" s="156"/>
      <c r="I2241" s="156"/>
      <c r="J2241" s="156"/>
      <c r="K2241" s="156"/>
      <c r="M2241" s="63"/>
    </row>
    <row r="2242">
      <c r="A2242" s="20"/>
      <c r="B2242" s="20"/>
      <c r="F2242" s="26"/>
      <c r="G2242" s="26"/>
      <c r="H2242" s="156"/>
      <c r="I2242" s="156"/>
      <c r="J2242" s="156"/>
      <c r="K2242" s="156"/>
      <c r="M2242" s="63"/>
    </row>
    <row r="2243">
      <c r="A2243" s="20"/>
      <c r="B2243" s="20"/>
      <c r="F2243" s="26"/>
      <c r="G2243" s="26"/>
      <c r="H2243" s="156"/>
      <c r="I2243" s="156"/>
      <c r="J2243" s="156"/>
      <c r="K2243" s="156"/>
      <c r="M2243" s="63"/>
    </row>
    <row r="2244">
      <c r="A2244" s="20"/>
      <c r="B2244" s="20"/>
      <c r="F2244" s="26"/>
      <c r="G2244" s="26"/>
      <c r="H2244" s="156"/>
      <c r="I2244" s="156"/>
      <c r="J2244" s="156"/>
      <c r="K2244" s="156"/>
      <c r="M2244" s="63"/>
    </row>
    <row r="2245">
      <c r="A2245" s="20"/>
      <c r="B2245" s="20"/>
      <c r="F2245" s="26"/>
      <c r="G2245" s="26"/>
      <c r="H2245" s="156"/>
      <c r="I2245" s="156"/>
      <c r="J2245" s="156"/>
      <c r="K2245" s="156"/>
      <c r="M2245" s="63"/>
    </row>
    <row r="2246">
      <c r="A2246" s="20"/>
      <c r="B2246" s="20"/>
      <c r="F2246" s="26"/>
      <c r="G2246" s="26"/>
      <c r="H2246" s="156"/>
      <c r="I2246" s="156"/>
      <c r="J2246" s="156"/>
      <c r="K2246" s="156"/>
      <c r="M2246" s="63"/>
    </row>
    <row r="2247">
      <c r="A2247" s="20"/>
      <c r="B2247" s="20"/>
      <c r="F2247" s="26"/>
      <c r="G2247" s="26"/>
      <c r="H2247" s="156"/>
      <c r="I2247" s="156"/>
      <c r="J2247" s="156"/>
      <c r="K2247" s="156"/>
      <c r="M2247" s="63"/>
    </row>
    <row r="2248">
      <c r="A2248" s="20"/>
      <c r="B2248" s="20"/>
      <c r="F2248" s="26"/>
      <c r="G2248" s="26"/>
      <c r="H2248" s="156"/>
      <c r="I2248" s="156"/>
      <c r="J2248" s="156"/>
      <c r="K2248" s="156"/>
      <c r="M2248" s="63"/>
    </row>
    <row r="2249">
      <c r="A2249" s="20"/>
      <c r="B2249" s="20"/>
      <c r="F2249" s="26"/>
      <c r="G2249" s="26"/>
      <c r="H2249" s="156"/>
      <c r="I2249" s="156"/>
      <c r="J2249" s="156"/>
      <c r="K2249" s="156"/>
      <c r="M2249" s="63"/>
    </row>
    <row r="2250">
      <c r="A2250" s="20"/>
      <c r="B2250" s="20"/>
      <c r="F2250" s="26"/>
      <c r="G2250" s="26"/>
      <c r="H2250" s="156"/>
      <c r="I2250" s="156"/>
      <c r="J2250" s="156"/>
      <c r="K2250" s="156"/>
      <c r="M2250" s="63"/>
    </row>
    <row r="2251">
      <c r="A2251" s="20"/>
      <c r="B2251" s="20"/>
      <c r="F2251" s="26"/>
      <c r="G2251" s="26"/>
      <c r="H2251" s="156"/>
      <c r="I2251" s="156"/>
      <c r="J2251" s="156"/>
      <c r="K2251" s="156"/>
      <c r="M2251" s="63"/>
    </row>
    <row r="2252">
      <c r="A2252" s="20"/>
      <c r="B2252" s="20"/>
      <c r="F2252" s="26"/>
      <c r="G2252" s="26"/>
      <c r="H2252" s="156"/>
      <c r="I2252" s="156"/>
      <c r="J2252" s="156"/>
      <c r="K2252" s="156"/>
      <c r="M2252" s="63"/>
    </row>
    <row r="2253">
      <c r="A2253" s="20"/>
      <c r="B2253" s="20"/>
      <c r="F2253" s="26"/>
      <c r="G2253" s="26"/>
      <c r="H2253" s="156"/>
      <c r="I2253" s="156"/>
      <c r="J2253" s="156"/>
      <c r="K2253" s="156"/>
      <c r="M2253" s="63"/>
    </row>
    <row r="2254">
      <c r="A2254" s="20"/>
      <c r="B2254" s="20"/>
      <c r="F2254" s="26"/>
      <c r="G2254" s="26"/>
      <c r="H2254" s="156"/>
      <c r="I2254" s="156"/>
      <c r="J2254" s="156"/>
      <c r="K2254" s="156"/>
      <c r="M2254" s="63"/>
    </row>
    <row r="2255">
      <c r="A2255" s="20"/>
      <c r="B2255" s="20"/>
      <c r="F2255" s="26"/>
      <c r="G2255" s="26"/>
      <c r="H2255" s="156"/>
      <c r="I2255" s="156"/>
      <c r="J2255" s="156"/>
      <c r="K2255" s="156"/>
      <c r="M2255" s="63"/>
    </row>
    <row r="2256">
      <c r="A2256" s="20"/>
      <c r="B2256" s="20"/>
      <c r="F2256" s="26"/>
      <c r="G2256" s="26"/>
      <c r="H2256" s="156"/>
      <c r="I2256" s="156"/>
      <c r="J2256" s="156"/>
      <c r="K2256" s="156"/>
      <c r="M2256" s="63"/>
    </row>
    <row r="2257">
      <c r="A2257" s="20"/>
      <c r="B2257" s="20"/>
      <c r="F2257" s="26"/>
      <c r="G2257" s="26"/>
      <c r="H2257" s="156"/>
      <c r="I2257" s="156"/>
      <c r="J2257" s="156"/>
      <c r="K2257" s="156"/>
      <c r="M2257" s="63"/>
    </row>
    <row r="2258">
      <c r="A2258" s="20"/>
      <c r="B2258" s="20"/>
      <c r="F2258" s="26"/>
      <c r="G2258" s="26"/>
      <c r="H2258" s="156"/>
      <c r="I2258" s="156"/>
      <c r="J2258" s="156"/>
      <c r="K2258" s="156"/>
      <c r="M2258" s="63"/>
    </row>
    <row r="2259">
      <c r="A2259" s="20"/>
      <c r="B2259" s="20"/>
      <c r="F2259" s="26"/>
      <c r="G2259" s="26"/>
      <c r="H2259" s="156"/>
      <c r="I2259" s="156"/>
      <c r="J2259" s="156"/>
      <c r="K2259" s="156"/>
      <c r="M2259" s="63"/>
    </row>
    <row r="2260">
      <c r="A2260" s="20"/>
      <c r="B2260" s="20"/>
      <c r="F2260" s="26"/>
      <c r="G2260" s="26"/>
      <c r="H2260" s="156"/>
      <c r="I2260" s="156"/>
      <c r="J2260" s="156"/>
      <c r="K2260" s="156"/>
      <c r="M2260" s="63"/>
    </row>
    <row r="2261">
      <c r="A2261" s="20"/>
      <c r="B2261" s="20"/>
      <c r="F2261" s="26"/>
      <c r="G2261" s="26"/>
      <c r="H2261" s="156"/>
      <c r="I2261" s="156"/>
      <c r="J2261" s="156"/>
      <c r="K2261" s="156"/>
      <c r="M2261" s="63"/>
    </row>
    <row r="2262">
      <c r="A2262" s="20"/>
      <c r="B2262" s="20"/>
      <c r="F2262" s="26"/>
      <c r="G2262" s="26"/>
      <c r="H2262" s="156"/>
      <c r="I2262" s="156"/>
      <c r="J2262" s="156"/>
      <c r="K2262" s="156"/>
      <c r="M2262" s="63"/>
    </row>
    <row r="2263">
      <c r="A2263" s="20"/>
      <c r="B2263" s="20"/>
      <c r="F2263" s="26"/>
      <c r="G2263" s="26"/>
      <c r="H2263" s="156"/>
      <c r="I2263" s="156"/>
      <c r="J2263" s="156"/>
      <c r="K2263" s="156"/>
      <c r="M2263" s="63"/>
    </row>
    <row r="2264">
      <c r="A2264" s="20"/>
      <c r="B2264" s="20"/>
      <c r="F2264" s="26"/>
      <c r="G2264" s="26"/>
      <c r="H2264" s="156"/>
      <c r="I2264" s="156"/>
      <c r="J2264" s="156"/>
      <c r="K2264" s="156"/>
      <c r="M2264" s="63"/>
    </row>
    <row r="2265">
      <c r="A2265" s="20"/>
      <c r="B2265" s="20"/>
      <c r="F2265" s="26"/>
      <c r="G2265" s="26"/>
      <c r="H2265" s="156"/>
      <c r="I2265" s="156"/>
      <c r="J2265" s="156"/>
      <c r="K2265" s="156"/>
      <c r="M2265" s="63"/>
    </row>
    <row r="2266">
      <c r="A2266" s="20"/>
      <c r="B2266" s="20"/>
      <c r="F2266" s="26"/>
      <c r="G2266" s="26"/>
      <c r="H2266" s="156"/>
      <c r="I2266" s="156"/>
      <c r="J2266" s="156"/>
      <c r="K2266" s="156"/>
      <c r="M2266" s="63"/>
    </row>
    <row r="2267">
      <c r="A2267" s="20"/>
      <c r="B2267" s="20"/>
      <c r="F2267" s="26"/>
      <c r="G2267" s="26"/>
      <c r="H2267" s="156"/>
      <c r="I2267" s="156"/>
      <c r="J2267" s="156"/>
      <c r="K2267" s="156"/>
      <c r="M2267" s="63"/>
    </row>
    <row r="2268">
      <c r="A2268" s="20"/>
      <c r="B2268" s="20"/>
      <c r="F2268" s="26"/>
      <c r="G2268" s="26"/>
      <c r="H2268" s="156"/>
      <c r="I2268" s="156"/>
      <c r="J2268" s="156"/>
      <c r="K2268" s="156"/>
      <c r="M2268" s="63"/>
    </row>
    <row r="2269">
      <c r="A2269" s="20"/>
      <c r="B2269" s="20"/>
      <c r="F2269" s="26"/>
      <c r="G2269" s="26"/>
      <c r="H2269" s="156"/>
      <c r="I2269" s="156"/>
      <c r="J2269" s="156"/>
      <c r="K2269" s="156"/>
      <c r="M2269" s="63"/>
    </row>
    <row r="2270">
      <c r="A2270" s="20"/>
      <c r="B2270" s="20"/>
      <c r="F2270" s="26"/>
      <c r="G2270" s="26"/>
      <c r="H2270" s="156"/>
      <c r="I2270" s="156"/>
      <c r="J2270" s="156"/>
      <c r="K2270" s="156"/>
      <c r="M2270" s="63"/>
    </row>
    <row r="2271">
      <c r="A2271" s="20"/>
      <c r="B2271" s="20"/>
      <c r="F2271" s="26"/>
      <c r="G2271" s="26"/>
      <c r="H2271" s="156"/>
      <c r="I2271" s="156"/>
      <c r="J2271" s="156"/>
      <c r="K2271" s="156"/>
      <c r="M2271" s="63"/>
    </row>
    <row r="2272">
      <c r="A2272" s="20"/>
      <c r="B2272" s="20"/>
      <c r="F2272" s="26"/>
      <c r="G2272" s="26"/>
      <c r="H2272" s="156"/>
      <c r="I2272" s="156"/>
      <c r="J2272" s="156"/>
      <c r="K2272" s="156"/>
      <c r="M2272" s="63"/>
    </row>
    <row r="2273">
      <c r="A2273" s="20"/>
      <c r="B2273" s="20"/>
      <c r="F2273" s="26"/>
      <c r="G2273" s="26"/>
      <c r="H2273" s="156"/>
      <c r="I2273" s="156"/>
      <c r="J2273" s="156"/>
      <c r="K2273" s="156"/>
      <c r="M2273" s="63"/>
    </row>
    <row r="2274">
      <c r="A2274" s="20"/>
      <c r="B2274" s="20"/>
      <c r="F2274" s="26"/>
      <c r="G2274" s="26"/>
      <c r="H2274" s="156"/>
      <c r="I2274" s="156"/>
      <c r="J2274" s="156"/>
      <c r="K2274" s="156"/>
      <c r="M2274" s="63"/>
    </row>
    <row r="2275">
      <c r="A2275" s="20"/>
      <c r="B2275" s="20"/>
      <c r="F2275" s="26"/>
      <c r="G2275" s="26"/>
      <c r="H2275" s="156"/>
      <c r="I2275" s="156"/>
      <c r="J2275" s="156"/>
      <c r="K2275" s="156"/>
      <c r="M2275" s="63"/>
    </row>
    <row r="2276">
      <c r="A2276" s="20"/>
      <c r="B2276" s="20"/>
      <c r="F2276" s="26"/>
      <c r="G2276" s="26"/>
      <c r="H2276" s="156"/>
      <c r="I2276" s="156"/>
      <c r="J2276" s="156"/>
      <c r="K2276" s="156"/>
      <c r="M2276" s="63"/>
    </row>
    <row r="2277">
      <c r="A2277" s="20"/>
      <c r="B2277" s="20"/>
      <c r="F2277" s="26"/>
      <c r="G2277" s="26"/>
      <c r="H2277" s="156"/>
      <c r="I2277" s="156"/>
      <c r="J2277" s="156"/>
      <c r="K2277" s="156"/>
      <c r="M2277" s="63"/>
    </row>
    <row r="2278">
      <c r="A2278" s="20"/>
      <c r="B2278" s="20"/>
      <c r="F2278" s="26"/>
      <c r="G2278" s="26"/>
      <c r="H2278" s="156"/>
      <c r="I2278" s="156"/>
      <c r="J2278" s="156"/>
      <c r="K2278" s="156"/>
      <c r="M2278" s="63"/>
    </row>
    <row r="2279">
      <c r="A2279" s="20"/>
      <c r="B2279" s="20"/>
      <c r="F2279" s="26"/>
      <c r="G2279" s="26"/>
      <c r="H2279" s="156"/>
      <c r="I2279" s="156"/>
      <c r="J2279" s="156"/>
      <c r="K2279" s="156"/>
      <c r="M2279" s="63"/>
    </row>
    <row r="2280">
      <c r="A2280" s="20"/>
      <c r="B2280" s="20"/>
      <c r="F2280" s="26"/>
      <c r="G2280" s="26"/>
      <c r="H2280" s="156"/>
      <c r="I2280" s="156"/>
      <c r="J2280" s="156"/>
      <c r="K2280" s="156"/>
      <c r="M2280" s="63"/>
    </row>
    <row r="2281">
      <c r="A2281" s="20"/>
      <c r="B2281" s="20"/>
      <c r="F2281" s="26"/>
      <c r="G2281" s="26"/>
      <c r="H2281" s="156"/>
      <c r="I2281" s="156"/>
      <c r="J2281" s="156"/>
      <c r="K2281" s="156"/>
      <c r="M2281" s="63"/>
    </row>
    <row r="2282">
      <c r="A2282" s="20"/>
      <c r="B2282" s="20"/>
      <c r="F2282" s="26"/>
      <c r="G2282" s="26"/>
      <c r="H2282" s="156"/>
      <c r="I2282" s="156"/>
      <c r="J2282" s="156"/>
      <c r="K2282" s="156"/>
      <c r="M2282" s="63"/>
    </row>
    <row r="2283">
      <c r="A2283" s="20"/>
      <c r="B2283" s="20"/>
      <c r="F2283" s="26"/>
      <c r="G2283" s="26"/>
      <c r="H2283" s="156"/>
      <c r="I2283" s="156"/>
      <c r="J2283" s="156"/>
      <c r="K2283" s="156"/>
      <c r="M2283" s="63"/>
    </row>
    <row r="2284">
      <c r="A2284" s="20"/>
      <c r="B2284" s="20"/>
      <c r="F2284" s="26"/>
      <c r="G2284" s="26"/>
      <c r="H2284" s="156"/>
      <c r="I2284" s="156"/>
      <c r="J2284" s="156"/>
      <c r="K2284" s="156"/>
      <c r="M2284" s="63"/>
    </row>
    <row r="2285">
      <c r="A2285" s="20"/>
      <c r="B2285" s="20"/>
      <c r="F2285" s="26"/>
      <c r="G2285" s="26"/>
      <c r="H2285" s="156"/>
      <c r="I2285" s="156"/>
      <c r="J2285" s="156"/>
      <c r="K2285" s="156"/>
      <c r="M2285" s="63"/>
    </row>
    <row r="2286">
      <c r="A2286" s="20"/>
      <c r="B2286" s="20"/>
      <c r="F2286" s="26"/>
      <c r="G2286" s="26"/>
      <c r="H2286" s="156"/>
      <c r="I2286" s="156"/>
      <c r="J2286" s="156"/>
      <c r="K2286" s="156"/>
      <c r="M2286" s="63"/>
    </row>
    <row r="2287">
      <c r="A2287" s="20"/>
      <c r="B2287" s="20"/>
      <c r="F2287" s="26"/>
      <c r="G2287" s="26"/>
      <c r="H2287" s="156"/>
      <c r="I2287" s="156"/>
      <c r="J2287" s="156"/>
      <c r="K2287" s="156"/>
      <c r="M2287" s="63"/>
    </row>
    <row r="2288">
      <c r="A2288" s="20"/>
      <c r="B2288" s="20"/>
      <c r="F2288" s="26"/>
      <c r="G2288" s="26"/>
      <c r="H2288" s="156"/>
      <c r="I2288" s="156"/>
      <c r="J2288" s="156"/>
      <c r="K2288" s="156"/>
      <c r="M2288" s="63"/>
    </row>
    <row r="2289">
      <c r="A2289" s="20"/>
      <c r="B2289" s="20"/>
      <c r="F2289" s="26"/>
      <c r="G2289" s="26"/>
      <c r="H2289" s="156"/>
      <c r="I2289" s="156"/>
      <c r="J2289" s="156"/>
      <c r="K2289" s="156"/>
      <c r="M2289" s="63"/>
    </row>
    <row r="2290">
      <c r="A2290" s="20"/>
      <c r="B2290" s="20"/>
      <c r="F2290" s="26"/>
      <c r="G2290" s="26"/>
      <c r="H2290" s="156"/>
      <c r="I2290" s="156"/>
      <c r="J2290" s="156"/>
      <c r="K2290" s="156"/>
      <c r="M2290" s="63"/>
    </row>
    <row r="2291">
      <c r="A2291" s="20"/>
      <c r="B2291" s="20"/>
      <c r="F2291" s="26"/>
      <c r="G2291" s="26"/>
      <c r="H2291" s="156"/>
      <c r="I2291" s="156"/>
      <c r="J2291" s="156"/>
      <c r="K2291" s="156"/>
      <c r="M2291" s="63"/>
    </row>
    <row r="2292">
      <c r="A2292" s="20"/>
      <c r="B2292" s="20"/>
      <c r="F2292" s="26"/>
      <c r="G2292" s="26"/>
      <c r="H2292" s="156"/>
      <c r="I2292" s="156"/>
      <c r="J2292" s="156"/>
      <c r="K2292" s="156"/>
      <c r="M2292" s="63"/>
    </row>
    <row r="2293">
      <c r="A2293" s="20"/>
      <c r="B2293" s="20"/>
      <c r="F2293" s="26"/>
      <c r="G2293" s="26"/>
      <c r="H2293" s="156"/>
      <c r="I2293" s="156"/>
      <c r="J2293" s="156"/>
      <c r="K2293" s="156"/>
      <c r="M2293" s="63"/>
    </row>
    <row r="2294">
      <c r="A2294" s="20"/>
      <c r="B2294" s="20"/>
      <c r="F2294" s="26"/>
      <c r="G2294" s="26"/>
      <c r="H2294" s="156"/>
      <c r="I2294" s="156"/>
      <c r="J2294" s="156"/>
      <c r="K2294" s="156"/>
      <c r="M2294" s="63"/>
    </row>
    <row r="2295">
      <c r="A2295" s="20"/>
      <c r="B2295" s="20"/>
      <c r="F2295" s="26"/>
      <c r="G2295" s="26"/>
      <c r="H2295" s="156"/>
      <c r="I2295" s="156"/>
      <c r="J2295" s="156"/>
      <c r="K2295" s="156"/>
      <c r="M2295" s="63"/>
    </row>
    <row r="2296">
      <c r="A2296" s="20"/>
      <c r="B2296" s="20"/>
      <c r="F2296" s="26"/>
      <c r="G2296" s="26"/>
      <c r="H2296" s="156"/>
      <c r="I2296" s="156"/>
      <c r="J2296" s="156"/>
      <c r="K2296" s="156"/>
      <c r="M2296" s="63"/>
    </row>
    <row r="2297">
      <c r="A2297" s="20"/>
      <c r="B2297" s="20"/>
      <c r="F2297" s="26"/>
      <c r="G2297" s="26"/>
      <c r="H2297" s="156"/>
      <c r="I2297" s="156"/>
      <c r="J2297" s="156"/>
      <c r="K2297" s="156"/>
      <c r="M2297" s="63"/>
    </row>
    <row r="2298">
      <c r="A2298" s="20"/>
      <c r="B2298" s="20"/>
      <c r="F2298" s="26"/>
      <c r="G2298" s="26"/>
      <c r="H2298" s="156"/>
      <c r="I2298" s="156"/>
      <c r="J2298" s="156"/>
      <c r="K2298" s="156"/>
      <c r="M2298" s="63"/>
    </row>
    <row r="2299">
      <c r="A2299" s="20"/>
      <c r="B2299" s="20"/>
      <c r="F2299" s="26"/>
      <c r="G2299" s="26"/>
      <c r="H2299" s="156"/>
      <c r="I2299" s="156"/>
      <c r="J2299" s="156"/>
      <c r="K2299" s="156"/>
      <c r="M2299" s="63"/>
    </row>
    <row r="2300">
      <c r="A2300" s="20"/>
      <c r="B2300" s="20"/>
      <c r="F2300" s="26"/>
      <c r="G2300" s="26"/>
      <c r="H2300" s="156"/>
      <c r="I2300" s="156"/>
      <c r="J2300" s="156"/>
      <c r="K2300" s="156"/>
      <c r="M2300" s="63"/>
    </row>
    <row r="2301">
      <c r="A2301" s="20"/>
      <c r="B2301" s="20"/>
      <c r="F2301" s="26"/>
      <c r="G2301" s="26"/>
      <c r="H2301" s="156"/>
      <c r="I2301" s="156"/>
      <c r="J2301" s="156"/>
      <c r="K2301" s="156"/>
      <c r="M2301" s="63"/>
    </row>
    <row r="2302">
      <c r="A2302" s="20"/>
      <c r="B2302" s="20"/>
      <c r="F2302" s="26"/>
      <c r="G2302" s="26"/>
      <c r="H2302" s="156"/>
      <c r="I2302" s="156"/>
      <c r="J2302" s="156"/>
      <c r="K2302" s="156"/>
      <c r="M2302" s="63"/>
    </row>
    <row r="2303">
      <c r="A2303" s="20"/>
      <c r="B2303" s="20"/>
      <c r="F2303" s="26"/>
      <c r="G2303" s="26"/>
      <c r="H2303" s="156"/>
      <c r="I2303" s="156"/>
      <c r="J2303" s="156"/>
      <c r="K2303" s="156"/>
      <c r="M2303" s="63"/>
    </row>
    <row r="2304">
      <c r="A2304" s="20"/>
      <c r="B2304" s="20"/>
      <c r="F2304" s="26"/>
      <c r="G2304" s="26"/>
      <c r="H2304" s="156"/>
      <c r="I2304" s="156"/>
      <c r="J2304" s="156"/>
      <c r="K2304" s="156"/>
      <c r="M2304" s="63"/>
    </row>
    <row r="2305">
      <c r="A2305" s="20"/>
      <c r="B2305" s="20"/>
      <c r="F2305" s="26"/>
      <c r="G2305" s="26"/>
      <c r="H2305" s="156"/>
      <c r="I2305" s="156"/>
      <c r="J2305" s="156"/>
      <c r="K2305" s="156"/>
      <c r="M2305" s="63"/>
    </row>
    <row r="2306">
      <c r="A2306" s="20"/>
      <c r="B2306" s="20"/>
      <c r="F2306" s="26"/>
      <c r="G2306" s="26"/>
      <c r="H2306" s="156"/>
      <c r="I2306" s="156"/>
      <c r="J2306" s="156"/>
      <c r="K2306" s="156"/>
      <c r="M2306" s="63"/>
    </row>
    <row r="2307">
      <c r="A2307" s="20"/>
      <c r="B2307" s="20"/>
      <c r="F2307" s="26"/>
      <c r="G2307" s="26"/>
      <c r="H2307" s="156"/>
      <c r="I2307" s="156"/>
      <c r="J2307" s="156"/>
      <c r="K2307" s="156"/>
      <c r="M2307" s="63"/>
    </row>
    <row r="2308">
      <c r="A2308" s="20"/>
      <c r="B2308" s="20"/>
      <c r="F2308" s="26"/>
      <c r="G2308" s="26"/>
      <c r="H2308" s="156"/>
      <c r="I2308" s="156"/>
      <c r="J2308" s="156"/>
      <c r="K2308" s="156"/>
      <c r="M2308" s="63"/>
    </row>
    <row r="2309">
      <c r="A2309" s="20"/>
      <c r="B2309" s="20"/>
      <c r="F2309" s="26"/>
      <c r="G2309" s="26"/>
      <c r="H2309" s="156"/>
      <c r="I2309" s="156"/>
      <c r="J2309" s="156"/>
      <c r="K2309" s="156"/>
      <c r="M2309" s="63"/>
    </row>
    <row r="2310">
      <c r="A2310" s="20"/>
      <c r="B2310" s="20"/>
      <c r="F2310" s="26"/>
      <c r="G2310" s="26"/>
      <c r="H2310" s="156"/>
      <c r="I2310" s="156"/>
      <c r="J2310" s="156"/>
      <c r="K2310" s="156"/>
      <c r="M2310" s="63"/>
    </row>
    <row r="2311">
      <c r="A2311" s="20"/>
      <c r="B2311" s="20"/>
      <c r="F2311" s="26"/>
      <c r="G2311" s="26"/>
      <c r="H2311" s="156"/>
      <c r="I2311" s="156"/>
      <c r="J2311" s="156"/>
      <c r="K2311" s="156"/>
      <c r="M2311" s="63"/>
    </row>
    <row r="2312">
      <c r="A2312" s="20"/>
      <c r="B2312" s="20"/>
      <c r="F2312" s="26"/>
      <c r="G2312" s="26"/>
      <c r="H2312" s="156"/>
      <c r="I2312" s="156"/>
      <c r="J2312" s="156"/>
      <c r="K2312" s="156"/>
      <c r="M2312" s="63"/>
    </row>
    <row r="2313">
      <c r="A2313" s="20"/>
      <c r="B2313" s="20"/>
      <c r="F2313" s="26"/>
      <c r="G2313" s="26"/>
      <c r="H2313" s="156"/>
      <c r="I2313" s="156"/>
      <c r="J2313" s="156"/>
      <c r="K2313" s="156"/>
      <c r="M2313" s="63"/>
    </row>
    <row r="2314">
      <c r="A2314" s="20"/>
      <c r="B2314" s="20"/>
      <c r="F2314" s="26"/>
      <c r="G2314" s="26"/>
      <c r="H2314" s="156"/>
      <c r="I2314" s="156"/>
      <c r="J2314" s="156"/>
      <c r="K2314" s="156"/>
      <c r="M2314" s="63"/>
    </row>
    <row r="2315">
      <c r="A2315" s="20"/>
      <c r="B2315" s="20"/>
      <c r="F2315" s="26"/>
      <c r="G2315" s="26"/>
      <c r="H2315" s="156"/>
      <c r="I2315" s="156"/>
      <c r="J2315" s="156"/>
      <c r="K2315" s="156"/>
      <c r="M2315" s="63"/>
    </row>
    <row r="2316">
      <c r="A2316" s="20"/>
      <c r="B2316" s="20"/>
      <c r="F2316" s="26"/>
      <c r="G2316" s="26"/>
      <c r="H2316" s="156"/>
      <c r="I2316" s="156"/>
      <c r="J2316" s="156"/>
      <c r="K2316" s="156"/>
      <c r="M2316" s="63"/>
    </row>
    <row r="2317">
      <c r="A2317" s="20"/>
      <c r="B2317" s="20"/>
      <c r="F2317" s="26"/>
      <c r="G2317" s="26"/>
      <c r="H2317" s="156"/>
      <c r="I2317" s="156"/>
      <c r="J2317" s="156"/>
      <c r="K2317" s="156"/>
      <c r="M2317" s="63"/>
    </row>
    <row r="2318">
      <c r="A2318" s="20"/>
      <c r="B2318" s="20"/>
      <c r="F2318" s="26"/>
      <c r="G2318" s="26"/>
      <c r="H2318" s="156"/>
      <c r="I2318" s="156"/>
      <c r="J2318" s="156"/>
      <c r="K2318" s="156"/>
      <c r="M2318" s="63"/>
    </row>
    <row r="2319">
      <c r="A2319" s="20"/>
      <c r="B2319" s="20"/>
      <c r="F2319" s="26"/>
      <c r="G2319" s="26"/>
      <c r="H2319" s="156"/>
      <c r="I2319" s="156"/>
      <c r="J2319" s="156"/>
      <c r="K2319" s="156"/>
      <c r="M2319" s="63"/>
    </row>
    <row r="2320">
      <c r="A2320" s="20"/>
      <c r="B2320" s="20"/>
      <c r="F2320" s="26"/>
      <c r="G2320" s="26"/>
      <c r="H2320" s="156"/>
      <c r="I2320" s="156"/>
      <c r="J2320" s="156"/>
      <c r="K2320" s="156"/>
      <c r="M2320" s="63"/>
    </row>
    <row r="2321">
      <c r="A2321" s="20"/>
      <c r="B2321" s="20"/>
      <c r="F2321" s="26"/>
      <c r="G2321" s="26"/>
      <c r="H2321" s="156"/>
      <c r="I2321" s="156"/>
      <c r="J2321" s="156"/>
      <c r="K2321" s="156"/>
      <c r="M2321" s="63"/>
    </row>
    <row r="2322">
      <c r="A2322" s="20"/>
      <c r="B2322" s="20"/>
      <c r="F2322" s="26"/>
      <c r="G2322" s="26"/>
      <c r="H2322" s="156"/>
      <c r="I2322" s="156"/>
      <c r="J2322" s="156"/>
      <c r="K2322" s="156"/>
      <c r="M2322" s="63"/>
    </row>
    <row r="2323">
      <c r="A2323" s="20"/>
      <c r="B2323" s="20"/>
      <c r="F2323" s="26"/>
      <c r="G2323" s="26"/>
      <c r="H2323" s="156"/>
      <c r="I2323" s="156"/>
      <c r="J2323" s="156"/>
      <c r="K2323" s="156"/>
      <c r="M2323" s="63"/>
    </row>
    <row r="2324">
      <c r="A2324" s="20"/>
      <c r="B2324" s="20"/>
      <c r="F2324" s="26"/>
      <c r="G2324" s="26"/>
      <c r="H2324" s="156"/>
      <c r="I2324" s="156"/>
      <c r="J2324" s="156"/>
      <c r="K2324" s="156"/>
      <c r="M2324" s="63"/>
    </row>
    <row r="2325">
      <c r="A2325" s="20"/>
      <c r="B2325" s="20"/>
      <c r="F2325" s="26"/>
      <c r="G2325" s="26"/>
      <c r="H2325" s="156"/>
      <c r="I2325" s="156"/>
      <c r="J2325" s="156"/>
      <c r="K2325" s="156"/>
      <c r="M2325" s="63"/>
    </row>
    <row r="2326">
      <c r="A2326" s="20"/>
      <c r="B2326" s="20"/>
      <c r="F2326" s="26"/>
      <c r="G2326" s="26"/>
      <c r="H2326" s="156"/>
      <c r="I2326" s="156"/>
      <c r="J2326" s="156"/>
      <c r="K2326" s="156"/>
      <c r="M2326" s="63"/>
    </row>
    <row r="2327">
      <c r="A2327" s="20"/>
      <c r="B2327" s="20"/>
      <c r="F2327" s="26"/>
      <c r="G2327" s="26"/>
      <c r="H2327" s="156"/>
      <c r="I2327" s="156"/>
      <c r="J2327" s="156"/>
      <c r="K2327" s="156"/>
      <c r="M2327" s="63"/>
    </row>
    <row r="2328">
      <c r="A2328" s="20"/>
      <c r="B2328" s="20"/>
      <c r="F2328" s="26"/>
      <c r="G2328" s="26"/>
      <c r="H2328" s="156"/>
      <c r="I2328" s="156"/>
      <c r="J2328" s="156"/>
      <c r="K2328" s="156"/>
      <c r="M2328" s="63"/>
    </row>
    <row r="2329">
      <c r="A2329" s="20"/>
      <c r="B2329" s="20"/>
      <c r="F2329" s="26"/>
      <c r="G2329" s="26"/>
      <c r="H2329" s="156"/>
      <c r="I2329" s="156"/>
      <c r="J2329" s="156"/>
      <c r="K2329" s="156"/>
      <c r="M2329" s="63"/>
    </row>
    <row r="2330">
      <c r="A2330" s="20"/>
      <c r="B2330" s="20"/>
      <c r="F2330" s="26"/>
      <c r="G2330" s="26"/>
      <c r="H2330" s="156"/>
      <c r="I2330" s="156"/>
      <c r="J2330" s="156"/>
      <c r="K2330" s="156"/>
      <c r="M2330" s="63"/>
    </row>
    <row r="2331">
      <c r="A2331" s="20"/>
      <c r="B2331" s="20"/>
      <c r="F2331" s="26"/>
      <c r="G2331" s="26"/>
      <c r="H2331" s="156"/>
      <c r="I2331" s="156"/>
      <c r="J2331" s="156"/>
      <c r="K2331" s="156"/>
      <c r="M2331" s="63"/>
    </row>
    <row r="2332">
      <c r="A2332" s="20"/>
      <c r="B2332" s="20"/>
      <c r="F2332" s="26"/>
      <c r="G2332" s="26"/>
      <c r="H2332" s="156"/>
      <c r="I2332" s="156"/>
      <c r="J2332" s="156"/>
      <c r="K2332" s="156"/>
      <c r="M2332" s="63"/>
    </row>
    <row r="2333">
      <c r="A2333" s="20"/>
      <c r="B2333" s="20"/>
      <c r="F2333" s="26"/>
      <c r="G2333" s="26"/>
      <c r="H2333" s="156"/>
      <c r="I2333" s="156"/>
      <c r="J2333" s="156"/>
      <c r="K2333" s="156"/>
      <c r="M2333" s="63"/>
    </row>
    <row r="2334">
      <c r="A2334" s="20"/>
      <c r="B2334" s="20"/>
      <c r="F2334" s="26"/>
      <c r="G2334" s="26"/>
      <c r="H2334" s="156"/>
      <c r="I2334" s="156"/>
      <c r="J2334" s="156"/>
      <c r="K2334" s="156"/>
      <c r="M2334" s="63"/>
    </row>
    <row r="2335">
      <c r="A2335" s="20"/>
      <c r="B2335" s="20"/>
      <c r="F2335" s="26"/>
      <c r="G2335" s="26"/>
      <c r="H2335" s="156"/>
      <c r="I2335" s="156"/>
      <c r="J2335" s="156"/>
      <c r="K2335" s="156"/>
      <c r="M2335" s="63"/>
    </row>
    <row r="2336">
      <c r="A2336" s="20"/>
      <c r="B2336" s="20"/>
      <c r="F2336" s="26"/>
      <c r="G2336" s="26"/>
      <c r="H2336" s="156"/>
      <c r="I2336" s="156"/>
      <c r="J2336" s="156"/>
      <c r="K2336" s="156"/>
      <c r="M2336" s="63"/>
    </row>
    <row r="2337">
      <c r="A2337" s="20"/>
      <c r="B2337" s="20"/>
      <c r="F2337" s="26"/>
      <c r="G2337" s="26"/>
      <c r="H2337" s="156"/>
      <c r="I2337" s="156"/>
      <c r="J2337" s="156"/>
      <c r="K2337" s="156"/>
      <c r="M2337" s="63"/>
    </row>
    <row r="2338">
      <c r="A2338" s="20"/>
      <c r="B2338" s="20"/>
      <c r="F2338" s="26"/>
      <c r="G2338" s="26"/>
      <c r="H2338" s="156"/>
      <c r="I2338" s="156"/>
      <c r="J2338" s="156"/>
      <c r="K2338" s="156"/>
      <c r="M2338" s="63"/>
    </row>
    <row r="2339">
      <c r="A2339" s="20"/>
      <c r="B2339" s="20"/>
      <c r="F2339" s="26"/>
      <c r="G2339" s="26"/>
      <c r="H2339" s="156"/>
      <c r="I2339" s="156"/>
      <c r="J2339" s="156"/>
      <c r="K2339" s="156"/>
      <c r="M2339" s="63"/>
    </row>
    <row r="2340">
      <c r="A2340" s="20"/>
      <c r="B2340" s="20"/>
      <c r="F2340" s="26"/>
      <c r="G2340" s="26"/>
      <c r="H2340" s="156"/>
      <c r="I2340" s="156"/>
      <c r="J2340" s="156"/>
      <c r="K2340" s="156"/>
      <c r="M2340" s="63"/>
    </row>
    <row r="2341">
      <c r="A2341" s="20"/>
      <c r="B2341" s="20"/>
      <c r="F2341" s="26"/>
      <c r="G2341" s="26"/>
      <c r="H2341" s="156"/>
      <c r="I2341" s="156"/>
      <c r="J2341" s="156"/>
      <c r="K2341" s="156"/>
      <c r="M2341" s="63"/>
    </row>
    <row r="2342">
      <c r="A2342" s="20"/>
      <c r="B2342" s="20"/>
      <c r="F2342" s="26"/>
      <c r="G2342" s="26"/>
      <c r="H2342" s="156"/>
      <c r="I2342" s="156"/>
      <c r="J2342" s="156"/>
      <c r="K2342" s="156"/>
      <c r="M2342" s="63"/>
    </row>
    <row r="2343">
      <c r="A2343" s="20"/>
      <c r="B2343" s="20"/>
      <c r="F2343" s="26"/>
      <c r="G2343" s="26"/>
      <c r="H2343" s="156"/>
      <c r="I2343" s="156"/>
      <c r="J2343" s="156"/>
      <c r="K2343" s="156"/>
      <c r="M2343" s="63"/>
    </row>
    <row r="2344">
      <c r="A2344" s="20"/>
      <c r="B2344" s="20"/>
      <c r="F2344" s="26"/>
      <c r="G2344" s="26"/>
      <c r="H2344" s="156"/>
      <c r="I2344" s="156"/>
      <c r="J2344" s="156"/>
      <c r="K2344" s="156"/>
      <c r="M2344" s="63"/>
    </row>
    <row r="2345">
      <c r="A2345" s="20"/>
      <c r="B2345" s="20"/>
      <c r="F2345" s="26"/>
      <c r="G2345" s="26"/>
      <c r="H2345" s="156"/>
      <c r="I2345" s="156"/>
      <c r="J2345" s="156"/>
      <c r="K2345" s="156"/>
      <c r="M2345" s="63"/>
    </row>
    <row r="2346">
      <c r="A2346" s="20"/>
      <c r="B2346" s="20"/>
      <c r="F2346" s="26"/>
      <c r="G2346" s="26"/>
      <c r="H2346" s="156"/>
      <c r="I2346" s="156"/>
      <c r="J2346" s="156"/>
      <c r="K2346" s="156"/>
      <c r="M2346" s="63"/>
    </row>
    <row r="2347">
      <c r="A2347" s="20"/>
      <c r="B2347" s="20"/>
      <c r="F2347" s="26"/>
      <c r="G2347" s="26"/>
      <c r="H2347" s="156"/>
      <c r="I2347" s="156"/>
      <c r="J2347" s="156"/>
      <c r="K2347" s="156"/>
      <c r="M2347" s="63"/>
    </row>
    <row r="2348">
      <c r="A2348" s="20"/>
      <c r="B2348" s="20"/>
      <c r="F2348" s="26"/>
      <c r="G2348" s="26"/>
      <c r="H2348" s="156"/>
      <c r="I2348" s="156"/>
      <c r="J2348" s="156"/>
      <c r="K2348" s="156"/>
      <c r="M2348" s="63"/>
    </row>
    <row r="2349">
      <c r="A2349" s="20"/>
      <c r="B2349" s="20"/>
      <c r="F2349" s="26"/>
      <c r="G2349" s="26"/>
      <c r="H2349" s="156"/>
      <c r="I2349" s="156"/>
      <c r="J2349" s="156"/>
      <c r="K2349" s="156"/>
      <c r="M2349" s="63"/>
    </row>
    <row r="2350">
      <c r="A2350" s="20"/>
      <c r="B2350" s="20"/>
      <c r="F2350" s="26"/>
      <c r="G2350" s="26"/>
      <c r="H2350" s="156"/>
      <c r="I2350" s="156"/>
      <c r="J2350" s="156"/>
      <c r="K2350" s="156"/>
      <c r="M2350" s="63"/>
    </row>
    <row r="2351">
      <c r="A2351" s="20"/>
      <c r="B2351" s="20"/>
      <c r="F2351" s="26"/>
      <c r="G2351" s="26"/>
      <c r="H2351" s="156"/>
      <c r="I2351" s="156"/>
      <c r="J2351" s="156"/>
      <c r="K2351" s="156"/>
      <c r="M2351" s="63"/>
    </row>
    <row r="2352">
      <c r="A2352" s="20"/>
      <c r="B2352" s="20"/>
      <c r="F2352" s="26"/>
      <c r="G2352" s="26"/>
      <c r="H2352" s="156"/>
      <c r="I2352" s="156"/>
      <c r="J2352" s="156"/>
      <c r="K2352" s="156"/>
      <c r="M2352" s="63"/>
    </row>
    <row r="2353">
      <c r="A2353" s="20"/>
      <c r="B2353" s="20"/>
      <c r="F2353" s="26"/>
      <c r="G2353" s="26"/>
      <c r="H2353" s="156"/>
      <c r="I2353" s="156"/>
      <c r="J2353" s="156"/>
      <c r="K2353" s="156"/>
      <c r="M2353" s="63"/>
    </row>
    <row r="2354">
      <c r="A2354" s="20"/>
      <c r="B2354" s="20"/>
      <c r="F2354" s="26"/>
      <c r="G2354" s="26"/>
      <c r="H2354" s="156"/>
      <c r="I2354" s="156"/>
      <c r="J2354" s="156"/>
      <c r="K2354" s="156"/>
      <c r="M2354" s="63"/>
    </row>
    <row r="2355">
      <c r="A2355" s="20"/>
      <c r="B2355" s="20"/>
      <c r="F2355" s="26"/>
      <c r="G2355" s="26"/>
      <c r="H2355" s="156"/>
      <c r="I2355" s="156"/>
      <c r="J2355" s="156"/>
      <c r="K2355" s="156"/>
      <c r="M2355" s="63"/>
    </row>
    <row r="2356">
      <c r="A2356" s="20"/>
      <c r="B2356" s="20"/>
      <c r="F2356" s="26"/>
      <c r="G2356" s="26"/>
      <c r="H2356" s="156"/>
      <c r="I2356" s="156"/>
      <c r="J2356" s="156"/>
      <c r="K2356" s="156"/>
      <c r="M2356" s="63"/>
    </row>
    <row r="2357">
      <c r="A2357" s="20"/>
      <c r="B2357" s="20"/>
      <c r="F2357" s="26"/>
      <c r="G2357" s="26"/>
      <c r="H2357" s="156"/>
      <c r="I2357" s="156"/>
      <c r="J2357" s="156"/>
      <c r="K2357" s="156"/>
      <c r="M2357" s="63"/>
    </row>
    <row r="2358">
      <c r="A2358" s="20"/>
      <c r="B2358" s="20"/>
      <c r="F2358" s="26"/>
      <c r="G2358" s="26"/>
      <c r="H2358" s="156"/>
      <c r="I2358" s="156"/>
      <c r="J2358" s="156"/>
      <c r="K2358" s="156"/>
      <c r="M2358" s="63"/>
    </row>
    <row r="2359">
      <c r="A2359" s="20"/>
      <c r="B2359" s="20"/>
      <c r="F2359" s="26"/>
      <c r="G2359" s="26"/>
      <c r="H2359" s="156"/>
      <c r="I2359" s="156"/>
      <c r="J2359" s="156"/>
      <c r="K2359" s="156"/>
      <c r="M2359" s="63"/>
    </row>
    <row r="2360">
      <c r="A2360" s="20"/>
      <c r="B2360" s="20"/>
      <c r="F2360" s="26"/>
      <c r="G2360" s="26"/>
      <c r="H2360" s="156"/>
      <c r="I2360" s="156"/>
      <c r="J2360" s="156"/>
      <c r="K2360" s="156"/>
      <c r="M2360" s="63"/>
    </row>
    <row r="2361">
      <c r="A2361" s="20"/>
      <c r="B2361" s="20"/>
      <c r="F2361" s="26"/>
      <c r="G2361" s="26"/>
      <c r="H2361" s="156"/>
      <c r="I2361" s="156"/>
      <c r="J2361" s="156"/>
      <c r="K2361" s="156"/>
      <c r="M2361" s="63"/>
    </row>
    <row r="2362">
      <c r="A2362" s="20"/>
      <c r="B2362" s="20"/>
      <c r="F2362" s="26"/>
      <c r="G2362" s="26"/>
      <c r="H2362" s="156"/>
      <c r="I2362" s="156"/>
      <c r="J2362" s="156"/>
      <c r="K2362" s="156"/>
      <c r="M2362" s="63"/>
    </row>
    <row r="2363">
      <c r="A2363" s="20"/>
      <c r="B2363" s="20"/>
      <c r="F2363" s="26"/>
      <c r="G2363" s="26"/>
      <c r="H2363" s="156"/>
      <c r="I2363" s="156"/>
      <c r="J2363" s="156"/>
      <c r="K2363" s="156"/>
      <c r="M2363" s="63"/>
    </row>
    <row r="2364">
      <c r="A2364" s="20"/>
      <c r="B2364" s="20"/>
      <c r="F2364" s="26"/>
      <c r="G2364" s="26"/>
      <c r="H2364" s="156"/>
      <c r="I2364" s="156"/>
      <c r="J2364" s="156"/>
      <c r="K2364" s="156"/>
      <c r="M2364" s="63"/>
    </row>
    <row r="2365">
      <c r="A2365" s="20"/>
      <c r="B2365" s="20"/>
      <c r="F2365" s="26"/>
      <c r="G2365" s="26"/>
      <c r="H2365" s="156"/>
      <c r="I2365" s="156"/>
      <c r="J2365" s="156"/>
      <c r="K2365" s="156"/>
      <c r="M2365" s="63"/>
    </row>
    <row r="2366">
      <c r="A2366" s="20"/>
      <c r="B2366" s="20"/>
      <c r="F2366" s="26"/>
      <c r="G2366" s="26"/>
      <c r="H2366" s="156"/>
      <c r="I2366" s="156"/>
      <c r="J2366" s="156"/>
      <c r="K2366" s="156"/>
      <c r="M2366" s="63"/>
    </row>
    <row r="2367">
      <c r="A2367" s="20"/>
      <c r="B2367" s="20"/>
      <c r="F2367" s="26"/>
      <c r="G2367" s="26"/>
      <c r="H2367" s="156"/>
      <c r="I2367" s="156"/>
      <c r="J2367" s="156"/>
      <c r="K2367" s="156"/>
      <c r="M2367" s="63"/>
    </row>
    <row r="2368">
      <c r="A2368" s="20"/>
      <c r="B2368" s="20"/>
      <c r="F2368" s="26"/>
      <c r="G2368" s="26"/>
      <c r="H2368" s="156"/>
      <c r="I2368" s="156"/>
      <c r="J2368" s="156"/>
      <c r="K2368" s="156"/>
      <c r="M2368" s="63"/>
    </row>
    <row r="2369">
      <c r="A2369" s="20"/>
      <c r="B2369" s="20"/>
      <c r="F2369" s="26"/>
      <c r="G2369" s="26"/>
      <c r="H2369" s="156"/>
      <c r="I2369" s="156"/>
      <c r="J2369" s="156"/>
      <c r="K2369" s="156"/>
      <c r="M2369" s="63"/>
    </row>
    <row r="2370">
      <c r="A2370" s="20"/>
      <c r="B2370" s="20"/>
      <c r="F2370" s="26"/>
      <c r="G2370" s="26"/>
      <c r="H2370" s="156"/>
      <c r="I2370" s="156"/>
      <c r="J2370" s="156"/>
      <c r="K2370" s="156"/>
      <c r="M2370" s="63"/>
    </row>
    <row r="2371">
      <c r="A2371" s="20"/>
      <c r="B2371" s="20"/>
      <c r="F2371" s="26"/>
      <c r="G2371" s="26"/>
      <c r="H2371" s="156"/>
      <c r="I2371" s="156"/>
      <c r="J2371" s="156"/>
      <c r="K2371" s="156"/>
      <c r="M2371" s="63"/>
    </row>
    <row r="2372">
      <c r="A2372" s="20"/>
      <c r="B2372" s="20"/>
      <c r="F2372" s="26"/>
      <c r="G2372" s="26"/>
      <c r="H2372" s="156"/>
      <c r="I2372" s="156"/>
      <c r="J2372" s="156"/>
      <c r="K2372" s="156"/>
      <c r="M2372" s="63"/>
    </row>
    <row r="2373">
      <c r="A2373" s="20"/>
      <c r="B2373" s="20"/>
      <c r="F2373" s="26"/>
      <c r="G2373" s="26"/>
      <c r="H2373" s="156"/>
      <c r="I2373" s="156"/>
      <c r="J2373" s="156"/>
      <c r="K2373" s="156"/>
      <c r="M2373" s="63"/>
    </row>
    <row r="2374">
      <c r="A2374" s="20"/>
      <c r="B2374" s="20"/>
      <c r="F2374" s="26"/>
      <c r="G2374" s="26"/>
      <c r="H2374" s="156"/>
      <c r="I2374" s="156"/>
      <c r="J2374" s="156"/>
      <c r="K2374" s="156"/>
      <c r="M2374" s="63"/>
    </row>
    <row r="2375">
      <c r="A2375" s="20"/>
      <c r="B2375" s="20"/>
      <c r="F2375" s="26"/>
      <c r="G2375" s="26"/>
      <c r="H2375" s="156"/>
      <c r="I2375" s="156"/>
      <c r="J2375" s="156"/>
      <c r="K2375" s="156"/>
      <c r="M2375" s="63"/>
    </row>
    <row r="2376">
      <c r="A2376" s="20"/>
      <c r="B2376" s="20"/>
      <c r="F2376" s="26"/>
      <c r="G2376" s="26"/>
      <c r="H2376" s="156"/>
      <c r="I2376" s="156"/>
      <c r="J2376" s="156"/>
      <c r="K2376" s="156"/>
      <c r="M2376" s="63"/>
    </row>
    <row r="2377">
      <c r="A2377" s="20"/>
      <c r="B2377" s="20"/>
      <c r="F2377" s="26"/>
      <c r="G2377" s="26"/>
      <c r="H2377" s="156"/>
      <c r="I2377" s="156"/>
      <c r="J2377" s="156"/>
      <c r="K2377" s="156"/>
      <c r="M2377" s="63"/>
    </row>
    <row r="2378">
      <c r="A2378" s="20"/>
      <c r="B2378" s="20"/>
      <c r="F2378" s="26"/>
      <c r="G2378" s="26"/>
      <c r="H2378" s="156"/>
      <c r="I2378" s="156"/>
      <c r="J2378" s="156"/>
      <c r="K2378" s="156"/>
      <c r="M2378" s="63"/>
    </row>
    <row r="2379">
      <c r="A2379" s="20"/>
      <c r="B2379" s="20"/>
      <c r="F2379" s="26"/>
      <c r="G2379" s="26"/>
      <c r="H2379" s="156"/>
      <c r="I2379" s="156"/>
      <c r="J2379" s="156"/>
      <c r="K2379" s="156"/>
      <c r="M2379" s="63"/>
    </row>
    <row r="2380">
      <c r="A2380" s="20"/>
      <c r="B2380" s="20"/>
      <c r="F2380" s="26"/>
      <c r="G2380" s="26"/>
      <c r="H2380" s="156"/>
      <c r="I2380" s="156"/>
      <c r="J2380" s="156"/>
      <c r="K2380" s="156"/>
      <c r="M2380" s="63"/>
    </row>
    <row r="2381">
      <c r="A2381" s="20"/>
      <c r="B2381" s="20"/>
      <c r="F2381" s="26"/>
      <c r="G2381" s="26"/>
      <c r="H2381" s="156"/>
      <c r="I2381" s="156"/>
      <c r="J2381" s="156"/>
      <c r="K2381" s="156"/>
      <c r="M2381" s="63"/>
    </row>
    <row r="2382">
      <c r="A2382" s="20"/>
      <c r="B2382" s="20"/>
      <c r="F2382" s="26"/>
      <c r="G2382" s="26"/>
      <c r="H2382" s="156"/>
      <c r="I2382" s="156"/>
      <c r="J2382" s="156"/>
      <c r="K2382" s="156"/>
      <c r="M2382" s="63"/>
    </row>
    <row r="2383">
      <c r="A2383" s="20"/>
      <c r="B2383" s="20"/>
      <c r="F2383" s="26"/>
      <c r="G2383" s="26"/>
      <c r="H2383" s="156"/>
      <c r="I2383" s="156"/>
      <c r="J2383" s="156"/>
      <c r="K2383" s="156"/>
      <c r="M2383" s="63"/>
    </row>
    <row r="2384">
      <c r="A2384" s="20"/>
      <c r="B2384" s="20"/>
      <c r="F2384" s="26"/>
      <c r="G2384" s="26"/>
      <c r="H2384" s="156"/>
      <c r="I2384" s="156"/>
      <c r="J2384" s="156"/>
      <c r="K2384" s="156"/>
      <c r="M2384" s="63"/>
    </row>
    <row r="2385">
      <c r="A2385" s="20"/>
      <c r="B2385" s="20"/>
      <c r="F2385" s="26"/>
      <c r="G2385" s="26"/>
      <c r="H2385" s="156"/>
      <c r="I2385" s="156"/>
      <c r="J2385" s="156"/>
      <c r="K2385" s="156"/>
      <c r="M2385" s="63"/>
    </row>
    <row r="2386">
      <c r="A2386" s="20"/>
      <c r="B2386" s="20"/>
      <c r="F2386" s="26"/>
      <c r="G2386" s="26"/>
      <c r="H2386" s="156"/>
      <c r="I2386" s="156"/>
      <c r="J2386" s="156"/>
      <c r="K2386" s="156"/>
      <c r="M2386" s="63"/>
    </row>
    <row r="2387">
      <c r="A2387" s="20"/>
      <c r="B2387" s="20"/>
      <c r="F2387" s="26"/>
      <c r="G2387" s="26"/>
      <c r="H2387" s="156"/>
      <c r="I2387" s="156"/>
      <c r="J2387" s="156"/>
      <c r="K2387" s="156"/>
      <c r="M2387" s="63"/>
    </row>
    <row r="2388">
      <c r="A2388" s="20"/>
      <c r="B2388" s="20"/>
      <c r="F2388" s="26"/>
      <c r="G2388" s="26"/>
      <c r="H2388" s="156"/>
      <c r="I2388" s="156"/>
      <c r="J2388" s="156"/>
      <c r="K2388" s="156"/>
      <c r="M2388" s="63"/>
    </row>
    <row r="2389">
      <c r="A2389" s="20"/>
      <c r="B2389" s="20"/>
      <c r="F2389" s="26"/>
      <c r="G2389" s="26"/>
      <c r="H2389" s="156"/>
      <c r="I2389" s="156"/>
      <c r="J2389" s="156"/>
      <c r="K2389" s="156"/>
      <c r="M2389" s="63"/>
    </row>
    <row r="2390">
      <c r="A2390" s="20"/>
      <c r="B2390" s="20"/>
      <c r="F2390" s="26"/>
      <c r="G2390" s="26"/>
      <c r="H2390" s="156"/>
      <c r="I2390" s="156"/>
      <c r="J2390" s="156"/>
      <c r="K2390" s="156"/>
      <c r="M2390" s="63"/>
    </row>
    <row r="2391">
      <c r="A2391" s="20"/>
      <c r="B2391" s="20"/>
      <c r="F2391" s="26"/>
      <c r="G2391" s="26"/>
      <c r="H2391" s="156"/>
      <c r="I2391" s="156"/>
      <c r="J2391" s="156"/>
      <c r="K2391" s="156"/>
      <c r="M2391" s="63"/>
    </row>
    <row r="2392">
      <c r="A2392" s="20"/>
      <c r="B2392" s="20"/>
      <c r="F2392" s="26"/>
      <c r="G2392" s="26"/>
      <c r="H2392" s="156"/>
      <c r="I2392" s="156"/>
      <c r="J2392" s="156"/>
      <c r="K2392" s="156"/>
      <c r="M2392" s="63"/>
    </row>
    <row r="2393">
      <c r="A2393" s="20"/>
      <c r="B2393" s="20"/>
      <c r="F2393" s="26"/>
      <c r="G2393" s="26"/>
      <c r="H2393" s="156"/>
      <c r="I2393" s="156"/>
      <c r="J2393" s="156"/>
      <c r="K2393" s="156"/>
      <c r="M2393" s="63"/>
    </row>
    <row r="2394">
      <c r="A2394" s="20"/>
      <c r="B2394" s="20"/>
      <c r="F2394" s="26"/>
      <c r="G2394" s="26"/>
      <c r="H2394" s="156"/>
      <c r="I2394" s="156"/>
      <c r="J2394" s="156"/>
      <c r="K2394" s="156"/>
      <c r="M2394" s="63"/>
    </row>
    <row r="2395">
      <c r="A2395" s="20"/>
      <c r="B2395" s="20"/>
      <c r="F2395" s="26"/>
      <c r="G2395" s="26"/>
      <c r="H2395" s="156"/>
      <c r="I2395" s="156"/>
      <c r="J2395" s="156"/>
      <c r="K2395" s="156"/>
      <c r="M2395" s="63"/>
    </row>
    <row r="2396">
      <c r="A2396" s="20"/>
      <c r="B2396" s="20"/>
      <c r="F2396" s="26"/>
      <c r="G2396" s="26"/>
      <c r="H2396" s="156"/>
      <c r="I2396" s="156"/>
      <c r="J2396" s="156"/>
      <c r="K2396" s="156"/>
      <c r="M2396" s="63"/>
    </row>
    <row r="2397">
      <c r="A2397" s="20"/>
      <c r="B2397" s="20"/>
      <c r="F2397" s="26"/>
      <c r="G2397" s="26"/>
      <c r="H2397" s="156"/>
      <c r="I2397" s="156"/>
      <c r="J2397" s="156"/>
      <c r="K2397" s="156"/>
      <c r="M2397" s="63"/>
    </row>
    <row r="2398">
      <c r="A2398" s="20"/>
      <c r="B2398" s="20"/>
      <c r="F2398" s="26"/>
      <c r="G2398" s="26"/>
      <c r="H2398" s="156"/>
      <c r="I2398" s="156"/>
      <c r="J2398" s="156"/>
      <c r="K2398" s="156"/>
      <c r="M2398" s="63"/>
    </row>
    <row r="2399">
      <c r="A2399" s="20"/>
      <c r="B2399" s="20"/>
      <c r="F2399" s="26"/>
      <c r="G2399" s="26"/>
      <c r="H2399" s="156"/>
      <c r="I2399" s="156"/>
      <c r="J2399" s="156"/>
      <c r="K2399" s="156"/>
      <c r="M2399" s="63"/>
    </row>
    <row r="2400">
      <c r="A2400" s="20"/>
      <c r="B2400" s="20"/>
      <c r="F2400" s="26"/>
      <c r="G2400" s="26"/>
      <c r="H2400" s="156"/>
      <c r="I2400" s="156"/>
      <c r="J2400" s="156"/>
      <c r="K2400" s="156"/>
      <c r="M2400" s="63"/>
    </row>
    <row r="2401">
      <c r="A2401" s="20"/>
      <c r="B2401" s="20"/>
      <c r="F2401" s="26"/>
      <c r="G2401" s="26"/>
      <c r="H2401" s="156"/>
      <c r="I2401" s="156"/>
      <c r="J2401" s="156"/>
      <c r="K2401" s="156"/>
      <c r="M2401" s="63"/>
    </row>
    <row r="2402">
      <c r="A2402" s="20"/>
      <c r="B2402" s="20"/>
      <c r="F2402" s="26"/>
      <c r="G2402" s="26"/>
      <c r="H2402" s="156"/>
      <c r="I2402" s="156"/>
      <c r="J2402" s="156"/>
      <c r="K2402" s="156"/>
      <c r="M2402" s="63"/>
    </row>
    <row r="2403">
      <c r="A2403" s="20"/>
      <c r="B2403" s="20"/>
      <c r="F2403" s="26"/>
      <c r="G2403" s="26"/>
      <c r="H2403" s="156"/>
      <c r="I2403" s="156"/>
      <c r="J2403" s="156"/>
      <c r="K2403" s="156"/>
      <c r="M2403" s="63"/>
    </row>
    <row r="2404">
      <c r="A2404" s="20"/>
      <c r="B2404" s="20"/>
      <c r="F2404" s="26"/>
      <c r="G2404" s="26"/>
      <c r="H2404" s="156"/>
      <c r="I2404" s="156"/>
      <c r="J2404" s="156"/>
      <c r="K2404" s="156"/>
      <c r="M2404" s="63"/>
    </row>
    <row r="2405">
      <c r="A2405" s="20"/>
      <c r="B2405" s="20"/>
      <c r="F2405" s="26"/>
      <c r="G2405" s="26"/>
      <c r="H2405" s="156"/>
      <c r="I2405" s="156"/>
      <c r="J2405" s="156"/>
      <c r="K2405" s="156"/>
      <c r="M2405" s="63"/>
    </row>
    <row r="2406">
      <c r="A2406" s="20"/>
      <c r="B2406" s="20"/>
      <c r="F2406" s="26"/>
      <c r="G2406" s="26"/>
      <c r="H2406" s="156"/>
      <c r="I2406" s="156"/>
      <c r="J2406" s="156"/>
      <c r="K2406" s="156"/>
      <c r="M2406" s="63"/>
    </row>
    <row r="2407">
      <c r="A2407" s="20"/>
      <c r="B2407" s="20"/>
      <c r="F2407" s="26"/>
      <c r="G2407" s="26"/>
      <c r="H2407" s="156"/>
      <c r="I2407" s="156"/>
      <c r="J2407" s="156"/>
      <c r="K2407" s="156"/>
      <c r="M2407" s="63"/>
    </row>
    <row r="2408">
      <c r="A2408" s="20"/>
      <c r="B2408" s="20"/>
      <c r="F2408" s="26"/>
      <c r="G2408" s="26"/>
      <c r="H2408" s="156"/>
      <c r="I2408" s="156"/>
      <c r="J2408" s="156"/>
      <c r="K2408" s="156"/>
      <c r="M2408" s="63"/>
    </row>
    <row r="2409">
      <c r="A2409" s="20"/>
      <c r="B2409" s="20"/>
      <c r="F2409" s="26"/>
      <c r="G2409" s="26"/>
      <c r="H2409" s="156"/>
      <c r="I2409" s="156"/>
      <c r="J2409" s="156"/>
      <c r="K2409" s="156"/>
      <c r="M2409" s="63"/>
    </row>
    <row r="2410">
      <c r="A2410" s="20"/>
      <c r="B2410" s="20"/>
      <c r="F2410" s="26"/>
      <c r="G2410" s="26"/>
      <c r="H2410" s="156"/>
      <c r="I2410" s="156"/>
      <c r="J2410" s="156"/>
      <c r="K2410" s="156"/>
      <c r="M2410" s="63"/>
    </row>
    <row r="2411">
      <c r="A2411" s="20"/>
      <c r="B2411" s="20"/>
      <c r="F2411" s="26"/>
      <c r="G2411" s="26"/>
      <c r="H2411" s="156"/>
      <c r="I2411" s="156"/>
      <c r="J2411" s="156"/>
      <c r="K2411" s="156"/>
      <c r="M2411" s="63"/>
    </row>
    <row r="2412">
      <c r="A2412" s="20"/>
      <c r="B2412" s="20"/>
      <c r="F2412" s="26"/>
      <c r="G2412" s="26"/>
      <c r="H2412" s="156"/>
      <c r="I2412" s="156"/>
      <c r="J2412" s="156"/>
      <c r="K2412" s="156"/>
      <c r="M2412" s="63"/>
    </row>
    <row r="2413">
      <c r="A2413" s="20"/>
      <c r="B2413" s="20"/>
      <c r="F2413" s="26"/>
      <c r="G2413" s="26"/>
      <c r="H2413" s="156"/>
      <c r="I2413" s="156"/>
      <c r="J2413" s="156"/>
      <c r="K2413" s="156"/>
      <c r="M2413" s="63"/>
    </row>
    <row r="2414">
      <c r="A2414" s="20"/>
      <c r="B2414" s="20"/>
      <c r="F2414" s="26"/>
      <c r="G2414" s="26"/>
      <c r="H2414" s="156"/>
      <c r="I2414" s="156"/>
      <c r="J2414" s="156"/>
      <c r="K2414" s="156"/>
      <c r="M2414" s="63"/>
    </row>
    <row r="2415">
      <c r="A2415" s="20"/>
      <c r="B2415" s="20"/>
      <c r="F2415" s="26"/>
      <c r="G2415" s="26"/>
      <c r="H2415" s="156"/>
      <c r="I2415" s="156"/>
      <c r="J2415" s="156"/>
      <c r="K2415" s="156"/>
      <c r="M2415" s="63"/>
    </row>
    <row r="2416">
      <c r="A2416" s="20"/>
      <c r="B2416" s="20"/>
      <c r="F2416" s="26"/>
      <c r="G2416" s="26"/>
      <c r="H2416" s="156"/>
      <c r="I2416" s="156"/>
      <c r="J2416" s="156"/>
      <c r="K2416" s="156"/>
      <c r="M2416" s="63"/>
    </row>
    <row r="2417">
      <c r="A2417" s="20"/>
      <c r="B2417" s="20"/>
      <c r="F2417" s="26"/>
      <c r="G2417" s="26"/>
      <c r="H2417" s="156"/>
      <c r="I2417" s="156"/>
      <c r="J2417" s="156"/>
      <c r="K2417" s="156"/>
      <c r="M2417" s="63"/>
    </row>
    <row r="2418">
      <c r="A2418" s="20"/>
      <c r="B2418" s="20"/>
      <c r="F2418" s="26"/>
      <c r="G2418" s="26"/>
      <c r="H2418" s="156"/>
      <c r="I2418" s="156"/>
      <c r="J2418" s="156"/>
      <c r="K2418" s="156"/>
      <c r="M2418" s="63"/>
    </row>
    <row r="2419">
      <c r="A2419" s="20"/>
      <c r="B2419" s="20"/>
      <c r="F2419" s="26"/>
      <c r="G2419" s="26"/>
      <c r="H2419" s="156"/>
      <c r="I2419" s="156"/>
      <c r="J2419" s="156"/>
      <c r="K2419" s="156"/>
      <c r="M2419" s="63"/>
    </row>
    <row r="2420">
      <c r="A2420" s="20"/>
      <c r="B2420" s="20"/>
      <c r="F2420" s="26"/>
      <c r="G2420" s="26"/>
      <c r="H2420" s="156"/>
      <c r="I2420" s="156"/>
      <c r="J2420" s="156"/>
      <c r="K2420" s="156"/>
      <c r="M2420" s="63"/>
    </row>
    <row r="2421">
      <c r="A2421" s="20"/>
      <c r="B2421" s="20"/>
      <c r="F2421" s="26"/>
      <c r="G2421" s="26"/>
      <c r="H2421" s="156"/>
      <c r="I2421" s="156"/>
      <c r="J2421" s="156"/>
      <c r="K2421" s="156"/>
      <c r="M2421" s="63"/>
    </row>
    <row r="2422">
      <c r="A2422" s="20"/>
      <c r="B2422" s="20"/>
      <c r="F2422" s="26"/>
      <c r="G2422" s="26"/>
      <c r="H2422" s="156"/>
      <c r="I2422" s="156"/>
      <c r="J2422" s="156"/>
      <c r="K2422" s="156"/>
      <c r="M2422" s="63"/>
    </row>
    <row r="2423">
      <c r="A2423" s="20"/>
      <c r="B2423" s="20"/>
      <c r="F2423" s="26"/>
      <c r="G2423" s="26"/>
      <c r="H2423" s="156"/>
      <c r="I2423" s="156"/>
      <c r="J2423" s="156"/>
      <c r="K2423" s="156"/>
      <c r="M2423" s="63"/>
    </row>
    <row r="2424">
      <c r="A2424" s="20"/>
      <c r="B2424" s="20"/>
      <c r="F2424" s="26"/>
      <c r="G2424" s="26"/>
      <c r="H2424" s="156"/>
      <c r="I2424" s="156"/>
      <c r="J2424" s="156"/>
      <c r="K2424" s="156"/>
      <c r="M2424" s="63"/>
    </row>
    <row r="2425">
      <c r="A2425" s="20"/>
      <c r="B2425" s="20"/>
      <c r="F2425" s="26"/>
      <c r="G2425" s="26"/>
      <c r="H2425" s="156"/>
      <c r="I2425" s="156"/>
      <c r="J2425" s="156"/>
      <c r="K2425" s="156"/>
      <c r="M2425" s="63"/>
    </row>
    <row r="2426">
      <c r="A2426" s="20"/>
      <c r="B2426" s="20"/>
      <c r="F2426" s="26"/>
      <c r="G2426" s="26"/>
      <c r="H2426" s="156"/>
      <c r="I2426" s="156"/>
      <c r="J2426" s="156"/>
      <c r="K2426" s="156"/>
      <c r="M2426" s="63"/>
    </row>
    <row r="2427">
      <c r="A2427" s="20"/>
      <c r="B2427" s="20"/>
      <c r="F2427" s="26"/>
      <c r="G2427" s="26"/>
      <c r="H2427" s="156"/>
      <c r="I2427" s="156"/>
      <c r="J2427" s="156"/>
      <c r="K2427" s="156"/>
      <c r="M2427" s="63"/>
    </row>
    <row r="2428">
      <c r="A2428" s="20"/>
      <c r="B2428" s="20"/>
      <c r="F2428" s="26"/>
      <c r="G2428" s="26"/>
      <c r="H2428" s="156"/>
      <c r="I2428" s="156"/>
      <c r="J2428" s="156"/>
      <c r="K2428" s="156"/>
      <c r="M2428" s="63"/>
    </row>
    <row r="2429">
      <c r="A2429" s="20"/>
      <c r="B2429" s="20"/>
      <c r="F2429" s="26"/>
      <c r="G2429" s="26"/>
      <c r="H2429" s="156"/>
      <c r="I2429" s="156"/>
      <c r="J2429" s="156"/>
      <c r="K2429" s="156"/>
      <c r="M2429" s="63"/>
    </row>
    <row r="2430">
      <c r="A2430" s="20"/>
      <c r="B2430" s="20"/>
      <c r="F2430" s="26"/>
      <c r="G2430" s="26"/>
      <c r="H2430" s="156"/>
      <c r="I2430" s="156"/>
      <c r="J2430" s="156"/>
      <c r="K2430" s="156"/>
      <c r="M2430" s="63"/>
    </row>
    <row r="2431">
      <c r="A2431" s="20"/>
      <c r="B2431" s="20"/>
      <c r="F2431" s="26"/>
      <c r="G2431" s="26"/>
      <c r="H2431" s="156"/>
      <c r="I2431" s="156"/>
      <c r="J2431" s="156"/>
      <c r="K2431" s="156"/>
      <c r="M2431" s="63"/>
    </row>
    <row r="2432">
      <c r="A2432" s="20"/>
      <c r="B2432" s="20"/>
      <c r="F2432" s="26"/>
      <c r="G2432" s="26"/>
      <c r="H2432" s="156"/>
      <c r="I2432" s="156"/>
      <c r="J2432" s="156"/>
      <c r="K2432" s="156"/>
      <c r="M2432" s="63"/>
    </row>
    <row r="2433">
      <c r="A2433" s="20"/>
      <c r="B2433" s="20"/>
      <c r="F2433" s="26"/>
      <c r="G2433" s="26"/>
      <c r="H2433" s="156"/>
      <c r="I2433" s="156"/>
      <c r="J2433" s="156"/>
      <c r="K2433" s="156"/>
      <c r="M2433" s="63"/>
    </row>
    <row r="2434">
      <c r="A2434" s="20"/>
      <c r="B2434" s="20"/>
      <c r="F2434" s="26"/>
      <c r="G2434" s="26"/>
      <c r="H2434" s="156"/>
      <c r="I2434" s="156"/>
      <c r="J2434" s="156"/>
      <c r="K2434" s="156"/>
      <c r="M2434" s="63"/>
    </row>
    <row r="2435">
      <c r="A2435" s="20"/>
      <c r="B2435" s="20"/>
      <c r="F2435" s="26"/>
      <c r="G2435" s="26"/>
      <c r="H2435" s="156"/>
      <c r="I2435" s="156"/>
      <c r="J2435" s="156"/>
      <c r="K2435" s="156"/>
      <c r="M2435" s="63"/>
    </row>
    <row r="2436">
      <c r="A2436" s="20"/>
      <c r="B2436" s="20"/>
      <c r="F2436" s="26"/>
      <c r="G2436" s="26"/>
      <c r="H2436" s="156"/>
      <c r="I2436" s="156"/>
      <c r="J2436" s="156"/>
      <c r="K2436" s="156"/>
      <c r="M2436" s="63"/>
    </row>
    <row r="2437">
      <c r="A2437" s="20"/>
      <c r="B2437" s="20"/>
      <c r="F2437" s="26"/>
      <c r="G2437" s="26"/>
      <c r="H2437" s="156"/>
      <c r="I2437" s="156"/>
      <c r="J2437" s="156"/>
      <c r="K2437" s="156"/>
      <c r="M2437" s="63"/>
    </row>
    <row r="2438">
      <c r="A2438" s="20"/>
      <c r="B2438" s="20"/>
      <c r="F2438" s="26"/>
      <c r="G2438" s="26"/>
      <c r="H2438" s="156"/>
      <c r="I2438" s="156"/>
      <c r="J2438" s="156"/>
      <c r="K2438" s="156"/>
      <c r="M2438" s="63"/>
    </row>
    <row r="2439">
      <c r="A2439" s="20"/>
      <c r="B2439" s="20"/>
      <c r="F2439" s="26"/>
      <c r="G2439" s="26"/>
      <c r="H2439" s="156"/>
      <c r="I2439" s="156"/>
      <c r="J2439" s="156"/>
      <c r="K2439" s="156"/>
      <c r="M2439" s="63"/>
    </row>
    <row r="2440">
      <c r="A2440" s="20"/>
      <c r="B2440" s="20"/>
      <c r="F2440" s="26"/>
      <c r="G2440" s="26"/>
      <c r="H2440" s="156"/>
      <c r="I2440" s="156"/>
      <c r="J2440" s="156"/>
      <c r="K2440" s="156"/>
      <c r="M2440" s="63"/>
    </row>
    <row r="2441">
      <c r="A2441" s="20"/>
      <c r="B2441" s="20"/>
      <c r="F2441" s="26"/>
      <c r="G2441" s="26"/>
      <c r="H2441" s="156"/>
      <c r="I2441" s="156"/>
      <c r="J2441" s="156"/>
      <c r="K2441" s="156"/>
      <c r="M2441" s="63"/>
    </row>
    <row r="2442">
      <c r="A2442" s="20"/>
      <c r="B2442" s="20"/>
      <c r="F2442" s="26"/>
      <c r="G2442" s="26"/>
      <c r="H2442" s="156"/>
      <c r="I2442" s="156"/>
      <c r="J2442" s="156"/>
      <c r="K2442" s="156"/>
      <c r="M2442" s="63"/>
    </row>
    <row r="2443">
      <c r="A2443" s="20"/>
      <c r="B2443" s="20"/>
      <c r="F2443" s="26"/>
      <c r="G2443" s="26"/>
      <c r="H2443" s="156"/>
      <c r="I2443" s="156"/>
      <c r="J2443" s="156"/>
      <c r="K2443" s="156"/>
      <c r="M2443" s="63"/>
    </row>
    <row r="2444">
      <c r="A2444" s="20"/>
      <c r="B2444" s="20"/>
      <c r="F2444" s="26"/>
      <c r="G2444" s="26"/>
      <c r="H2444" s="156"/>
      <c r="I2444" s="156"/>
      <c r="J2444" s="156"/>
      <c r="K2444" s="156"/>
      <c r="M2444" s="63"/>
    </row>
    <row r="2445">
      <c r="A2445" s="20"/>
      <c r="B2445" s="20"/>
      <c r="F2445" s="26"/>
      <c r="G2445" s="26"/>
      <c r="H2445" s="156"/>
      <c r="I2445" s="156"/>
      <c r="J2445" s="156"/>
      <c r="K2445" s="156"/>
      <c r="M2445" s="63"/>
    </row>
    <row r="2446">
      <c r="A2446" s="20"/>
      <c r="B2446" s="20"/>
      <c r="F2446" s="26"/>
      <c r="G2446" s="26"/>
      <c r="H2446" s="156"/>
      <c r="I2446" s="156"/>
      <c r="J2446" s="156"/>
      <c r="K2446" s="156"/>
      <c r="M2446" s="63"/>
    </row>
    <row r="2447">
      <c r="A2447" s="20"/>
      <c r="B2447" s="20"/>
      <c r="F2447" s="26"/>
      <c r="G2447" s="26"/>
      <c r="H2447" s="156"/>
      <c r="I2447" s="156"/>
      <c r="J2447" s="156"/>
      <c r="K2447" s="156"/>
      <c r="M2447" s="63"/>
    </row>
    <row r="2448">
      <c r="A2448" s="20"/>
      <c r="B2448" s="20"/>
      <c r="F2448" s="26"/>
      <c r="G2448" s="26"/>
      <c r="H2448" s="156"/>
      <c r="I2448" s="156"/>
      <c r="J2448" s="156"/>
      <c r="K2448" s="156"/>
      <c r="M2448" s="63"/>
    </row>
    <row r="2449">
      <c r="A2449" s="20"/>
      <c r="B2449" s="20"/>
      <c r="F2449" s="26"/>
      <c r="G2449" s="26"/>
      <c r="H2449" s="156"/>
      <c r="I2449" s="156"/>
      <c r="J2449" s="156"/>
      <c r="K2449" s="156"/>
      <c r="M2449" s="63"/>
    </row>
    <row r="2450">
      <c r="A2450" s="20"/>
      <c r="B2450" s="20"/>
      <c r="F2450" s="26"/>
      <c r="G2450" s="26"/>
      <c r="H2450" s="156"/>
      <c r="I2450" s="156"/>
      <c r="J2450" s="156"/>
      <c r="K2450" s="156"/>
      <c r="M2450" s="63"/>
    </row>
    <row r="2451">
      <c r="A2451" s="20"/>
      <c r="B2451" s="20"/>
      <c r="F2451" s="26"/>
      <c r="G2451" s="26"/>
      <c r="H2451" s="156"/>
      <c r="I2451" s="156"/>
      <c r="J2451" s="156"/>
      <c r="K2451" s="156"/>
      <c r="M2451" s="63"/>
    </row>
    <row r="2452">
      <c r="A2452" s="20"/>
      <c r="B2452" s="20"/>
      <c r="F2452" s="26"/>
      <c r="G2452" s="26"/>
      <c r="H2452" s="156"/>
      <c r="I2452" s="156"/>
      <c r="J2452" s="156"/>
      <c r="K2452" s="156"/>
      <c r="M2452" s="63"/>
    </row>
    <row r="2453">
      <c r="A2453" s="20"/>
      <c r="B2453" s="20"/>
      <c r="F2453" s="26"/>
      <c r="G2453" s="26"/>
      <c r="H2453" s="156"/>
      <c r="I2453" s="156"/>
      <c r="J2453" s="156"/>
      <c r="K2453" s="156"/>
      <c r="M2453" s="63"/>
    </row>
    <row r="2454">
      <c r="A2454" s="20"/>
      <c r="B2454" s="20"/>
      <c r="F2454" s="26"/>
      <c r="G2454" s="26"/>
      <c r="H2454" s="156"/>
      <c r="I2454" s="156"/>
      <c r="J2454" s="156"/>
      <c r="K2454" s="156"/>
      <c r="M2454" s="63"/>
    </row>
    <row r="2455">
      <c r="A2455" s="20"/>
      <c r="B2455" s="20"/>
      <c r="F2455" s="26"/>
      <c r="G2455" s="26"/>
      <c r="H2455" s="156"/>
      <c r="I2455" s="156"/>
      <c r="J2455" s="156"/>
      <c r="K2455" s="156"/>
      <c r="M2455" s="63"/>
    </row>
    <row r="2456">
      <c r="A2456" s="20"/>
      <c r="B2456" s="20"/>
      <c r="F2456" s="26"/>
      <c r="G2456" s="26"/>
      <c r="H2456" s="156"/>
      <c r="I2456" s="156"/>
      <c r="J2456" s="156"/>
      <c r="K2456" s="156"/>
      <c r="M2456" s="63"/>
    </row>
    <row r="2457">
      <c r="A2457" s="20"/>
      <c r="B2457" s="20"/>
      <c r="F2457" s="26"/>
      <c r="G2457" s="26"/>
      <c r="H2457" s="156"/>
      <c r="I2457" s="156"/>
      <c r="J2457" s="156"/>
      <c r="K2457" s="156"/>
      <c r="M2457" s="63"/>
    </row>
    <row r="2458">
      <c r="A2458" s="20"/>
      <c r="B2458" s="20"/>
      <c r="F2458" s="26"/>
      <c r="G2458" s="26"/>
      <c r="H2458" s="156"/>
      <c r="I2458" s="156"/>
      <c r="J2458" s="156"/>
      <c r="K2458" s="156"/>
      <c r="M2458" s="63"/>
    </row>
    <row r="2459">
      <c r="A2459" s="20"/>
      <c r="B2459" s="20"/>
      <c r="F2459" s="26"/>
      <c r="G2459" s="26"/>
      <c r="H2459" s="156"/>
      <c r="I2459" s="156"/>
      <c r="J2459" s="156"/>
      <c r="K2459" s="156"/>
      <c r="M2459" s="63"/>
    </row>
    <row r="2460">
      <c r="A2460" s="20"/>
      <c r="B2460" s="20"/>
      <c r="F2460" s="26"/>
      <c r="G2460" s="26"/>
      <c r="H2460" s="156"/>
      <c r="I2460" s="156"/>
      <c r="J2460" s="156"/>
      <c r="K2460" s="156"/>
      <c r="M2460" s="63"/>
    </row>
    <row r="2461">
      <c r="A2461" s="20"/>
      <c r="B2461" s="20"/>
      <c r="F2461" s="26"/>
      <c r="G2461" s="26"/>
      <c r="H2461" s="156"/>
      <c r="I2461" s="156"/>
      <c r="J2461" s="156"/>
      <c r="K2461" s="156"/>
      <c r="M2461" s="63"/>
    </row>
    <row r="2462">
      <c r="A2462" s="20"/>
      <c r="B2462" s="20"/>
      <c r="F2462" s="26"/>
      <c r="G2462" s="26"/>
      <c r="H2462" s="156"/>
      <c r="I2462" s="156"/>
      <c r="J2462" s="156"/>
      <c r="K2462" s="156"/>
      <c r="M2462" s="63"/>
    </row>
    <row r="2463">
      <c r="A2463" s="20"/>
      <c r="B2463" s="20"/>
      <c r="F2463" s="26"/>
      <c r="G2463" s="26"/>
      <c r="H2463" s="156"/>
      <c r="I2463" s="156"/>
      <c r="J2463" s="156"/>
      <c r="K2463" s="156"/>
      <c r="M2463" s="63"/>
    </row>
    <row r="2464">
      <c r="A2464" s="20"/>
      <c r="B2464" s="20"/>
      <c r="F2464" s="26"/>
      <c r="G2464" s="26"/>
      <c r="H2464" s="156"/>
      <c r="I2464" s="156"/>
      <c r="J2464" s="156"/>
      <c r="K2464" s="156"/>
      <c r="M2464" s="63"/>
    </row>
    <row r="2465">
      <c r="A2465" s="20"/>
      <c r="B2465" s="20"/>
      <c r="F2465" s="26"/>
      <c r="G2465" s="26"/>
      <c r="H2465" s="156"/>
      <c r="I2465" s="156"/>
      <c r="J2465" s="156"/>
      <c r="K2465" s="156"/>
      <c r="M2465" s="63"/>
    </row>
    <row r="2466">
      <c r="A2466" s="20"/>
      <c r="B2466" s="20"/>
      <c r="F2466" s="26"/>
      <c r="G2466" s="26"/>
      <c r="H2466" s="156"/>
      <c r="I2466" s="156"/>
      <c r="J2466" s="156"/>
      <c r="K2466" s="156"/>
      <c r="M2466" s="63"/>
    </row>
    <row r="2467">
      <c r="A2467" s="20"/>
      <c r="B2467" s="20"/>
      <c r="F2467" s="26"/>
      <c r="G2467" s="26"/>
      <c r="H2467" s="156"/>
      <c r="I2467" s="156"/>
      <c r="J2467" s="156"/>
      <c r="K2467" s="156"/>
      <c r="M2467" s="63"/>
    </row>
    <row r="2468">
      <c r="A2468" s="20"/>
      <c r="B2468" s="20"/>
      <c r="F2468" s="26"/>
      <c r="G2468" s="26"/>
      <c r="H2468" s="156"/>
      <c r="I2468" s="156"/>
      <c r="J2468" s="156"/>
      <c r="K2468" s="156"/>
      <c r="M2468" s="63"/>
    </row>
    <row r="2469">
      <c r="A2469" s="20"/>
      <c r="B2469" s="20"/>
      <c r="F2469" s="26"/>
      <c r="G2469" s="26"/>
      <c r="H2469" s="156"/>
      <c r="I2469" s="156"/>
      <c r="J2469" s="156"/>
      <c r="K2469" s="156"/>
      <c r="M2469" s="63"/>
    </row>
    <row r="2470">
      <c r="A2470" s="20"/>
      <c r="B2470" s="20"/>
      <c r="F2470" s="26"/>
      <c r="G2470" s="26"/>
      <c r="H2470" s="156"/>
      <c r="I2470" s="156"/>
      <c r="J2470" s="156"/>
      <c r="K2470" s="156"/>
      <c r="M2470" s="63"/>
    </row>
    <row r="2471">
      <c r="A2471" s="20"/>
      <c r="B2471" s="20"/>
      <c r="F2471" s="26"/>
      <c r="G2471" s="26"/>
      <c r="H2471" s="156"/>
      <c r="I2471" s="156"/>
      <c r="J2471" s="156"/>
      <c r="K2471" s="156"/>
      <c r="M2471" s="63"/>
    </row>
    <row r="2472">
      <c r="A2472" s="20"/>
      <c r="B2472" s="20"/>
      <c r="F2472" s="26"/>
      <c r="G2472" s="26"/>
      <c r="H2472" s="156"/>
      <c r="I2472" s="156"/>
      <c r="J2472" s="156"/>
      <c r="K2472" s="156"/>
      <c r="M2472" s="63"/>
    </row>
    <row r="2473">
      <c r="A2473" s="20"/>
      <c r="B2473" s="20"/>
      <c r="F2473" s="26"/>
      <c r="G2473" s="26"/>
      <c r="H2473" s="156"/>
      <c r="I2473" s="156"/>
      <c r="J2473" s="156"/>
      <c r="K2473" s="156"/>
      <c r="M2473" s="63"/>
    </row>
    <row r="2474">
      <c r="A2474" s="20"/>
      <c r="B2474" s="20"/>
      <c r="F2474" s="26"/>
      <c r="G2474" s="26"/>
      <c r="H2474" s="156"/>
      <c r="I2474" s="156"/>
      <c r="J2474" s="156"/>
      <c r="K2474" s="156"/>
      <c r="M2474" s="63"/>
    </row>
    <row r="2475">
      <c r="A2475" s="20"/>
      <c r="B2475" s="20"/>
      <c r="F2475" s="26"/>
      <c r="G2475" s="26"/>
      <c r="H2475" s="156"/>
      <c r="I2475" s="156"/>
      <c r="J2475" s="156"/>
      <c r="K2475" s="156"/>
      <c r="M2475" s="63"/>
    </row>
    <row r="2476">
      <c r="A2476" s="20"/>
      <c r="B2476" s="20"/>
      <c r="F2476" s="26"/>
      <c r="G2476" s="26"/>
      <c r="H2476" s="156"/>
      <c r="I2476" s="156"/>
      <c r="J2476" s="156"/>
      <c r="K2476" s="156"/>
      <c r="M2476" s="63"/>
    </row>
    <row r="2477">
      <c r="A2477" s="20"/>
      <c r="B2477" s="20"/>
      <c r="F2477" s="26"/>
      <c r="G2477" s="26"/>
      <c r="H2477" s="156"/>
      <c r="I2477" s="156"/>
      <c r="J2477" s="156"/>
      <c r="K2477" s="156"/>
      <c r="M2477" s="63"/>
    </row>
    <row r="2478">
      <c r="A2478" s="20"/>
      <c r="B2478" s="20"/>
      <c r="F2478" s="26"/>
      <c r="G2478" s="26"/>
      <c r="H2478" s="156"/>
      <c r="I2478" s="156"/>
      <c r="J2478" s="156"/>
      <c r="K2478" s="156"/>
      <c r="M2478" s="63"/>
    </row>
    <row r="2479">
      <c r="A2479" s="20"/>
      <c r="B2479" s="20"/>
      <c r="F2479" s="26"/>
      <c r="G2479" s="26"/>
      <c r="H2479" s="156"/>
      <c r="I2479" s="156"/>
      <c r="J2479" s="156"/>
      <c r="K2479" s="156"/>
      <c r="M2479" s="63"/>
    </row>
    <row r="2480">
      <c r="A2480" s="20"/>
      <c r="B2480" s="20"/>
      <c r="F2480" s="26"/>
      <c r="G2480" s="26"/>
      <c r="H2480" s="156"/>
      <c r="I2480" s="156"/>
      <c r="J2480" s="156"/>
      <c r="K2480" s="156"/>
      <c r="M2480" s="63"/>
    </row>
    <row r="2481">
      <c r="A2481" s="20"/>
      <c r="B2481" s="20"/>
      <c r="F2481" s="26"/>
      <c r="G2481" s="26"/>
      <c r="H2481" s="156"/>
      <c r="I2481" s="156"/>
      <c r="J2481" s="156"/>
      <c r="K2481" s="156"/>
      <c r="M2481" s="63"/>
    </row>
    <row r="2482">
      <c r="A2482" s="20"/>
      <c r="B2482" s="20"/>
      <c r="F2482" s="26"/>
      <c r="G2482" s="26"/>
      <c r="H2482" s="156"/>
      <c r="I2482" s="156"/>
      <c r="J2482" s="156"/>
      <c r="K2482" s="156"/>
      <c r="M2482" s="63"/>
    </row>
    <row r="2483">
      <c r="A2483" s="20"/>
      <c r="B2483" s="20"/>
      <c r="F2483" s="26"/>
      <c r="G2483" s="26"/>
      <c r="H2483" s="156"/>
      <c r="I2483" s="156"/>
      <c r="J2483" s="156"/>
      <c r="K2483" s="156"/>
      <c r="M2483" s="63"/>
    </row>
    <row r="2484">
      <c r="A2484" s="20"/>
      <c r="B2484" s="20"/>
      <c r="F2484" s="26"/>
      <c r="G2484" s="26"/>
      <c r="H2484" s="156"/>
      <c r="I2484" s="156"/>
      <c r="J2484" s="156"/>
      <c r="K2484" s="156"/>
      <c r="M2484" s="63"/>
    </row>
    <row r="2485">
      <c r="A2485" s="20"/>
      <c r="B2485" s="20"/>
      <c r="F2485" s="26"/>
      <c r="G2485" s="26"/>
      <c r="H2485" s="156"/>
      <c r="I2485" s="156"/>
      <c r="J2485" s="156"/>
      <c r="K2485" s="156"/>
      <c r="M2485" s="63"/>
    </row>
    <row r="2486">
      <c r="A2486" s="20"/>
      <c r="B2486" s="20"/>
      <c r="F2486" s="26"/>
      <c r="G2486" s="26"/>
      <c r="H2486" s="156"/>
      <c r="I2486" s="156"/>
      <c r="J2486" s="156"/>
      <c r="K2486" s="156"/>
      <c r="M2486" s="63"/>
    </row>
    <row r="2487">
      <c r="A2487" s="20"/>
      <c r="B2487" s="20"/>
      <c r="F2487" s="26"/>
      <c r="G2487" s="26"/>
      <c r="H2487" s="156"/>
      <c r="I2487" s="156"/>
      <c r="J2487" s="156"/>
      <c r="K2487" s="156"/>
      <c r="M2487" s="63"/>
    </row>
    <row r="2488">
      <c r="A2488" s="20"/>
      <c r="B2488" s="20"/>
      <c r="F2488" s="26"/>
      <c r="G2488" s="26"/>
      <c r="H2488" s="156"/>
      <c r="I2488" s="156"/>
      <c r="J2488" s="156"/>
      <c r="K2488" s="156"/>
      <c r="M2488" s="63"/>
    </row>
    <row r="2489">
      <c r="A2489" s="20"/>
      <c r="B2489" s="20"/>
      <c r="F2489" s="26"/>
      <c r="G2489" s="26"/>
      <c r="H2489" s="156"/>
      <c r="I2489" s="156"/>
      <c r="J2489" s="156"/>
      <c r="K2489" s="156"/>
      <c r="M2489" s="63"/>
    </row>
    <row r="2490">
      <c r="A2490" s="20"/>
      <c r="B2490" s="20"/>
      <c r="F2490" s="26"/>
      <c r="G2490" s="26"/>
      <c r="H2490" s="156"/>
      <c r="I2490" s="156"/>
      <c r="J2490" s="156"/>
      <c r="K2490" s="156"/>
      <c r="M2490" s="63"/>
    </row>
    <row r="2491">
      <c r="A2491" s="20"/>
      <c r="B2491" s="20"/>
      <c r="F2491" s="26"/>
      <c r="G2491" s="26"/>
      <c r="H2491" s="156"/>
      <c r="I2491" s="156"/>
      <c r="J2491" s="156"/>
      <c r="K2491" s="156"/>
      <c r="M2491" s="63"/>
    </row>
    <row r="2492">
      <c r="A2492" s="20"/>
      <c r="B2492" s="20"/>
      <c r="F2492" s="26"/>
      <c r="G2492" s="26"/>
      <c r="H2492" s="156"/>
      <c r="I2492" s="156"/>
      <c r="J2492" s="156"/>
      <c r="K2492" s="156"/>
      <c r="M2492" s="63"/>
    </row>
    <row r="2493">
      <c r="A2493" s="20"/>
      <c r="B2493" s="20"/>
      <c r="F2493" s="26"/>
      <c r="G2493" s="26"/>
      <c r="H2493" s="156"/>
      <c r="I2493" s="156"/>
      <c r="J2493" s="156"/>
      <c r="K2493" s="156"/>
      <c r="M2493" s="63"/>
    </row>
    <row r="2494">
      <c r="A2494" s="20"/>
      <c r="B2494" s="20"/>
      <c r="F2494" s="26"/>
      <c r="G2494" s="26"/>
      <c r="H2494" s="156"/>
      <c r="I2494" s="156"/>
      <c r="J2494" s="156"/>
      <c r="K2494" s="156"/>
      <c r="M2494" s="63"/>
    </row>
    <row r="2495">
      <c r="A2495" s="20"/>
      <c r="B2495" s="20"/>
      <c r="F2495" s="26"/>
      <c r="G2495" s="26"/>
      <c r="H2495" s="156"/>
      <c r="I2495" s="156"/>
      <c r="J2495" s="156"/>
      <c r="K2495" s="156"/>
      <c r="M2495" s="63"/>
    </row>
    <row r="2496">
      <c r="A2496" s="20"/>
      <c r="B2496" s="20"/>
      <c r="F2496" s="26"/>
      <c r="G2496" s="26"/>
      <c r="H2496" s="156"/>
      <c r="I2496" s="156"/>
      <c r="J2496" s="156"/>
      <c r="K2496" s="156"/>
      <c r="M2496" s="63"/>
    </row>
    <row r="2497">
      <c r="A2497" s="20"/>
      <c r="B2497" s="20"/>
      <c r="F2497" s="26"/>
      <c r="G2497" s="26"/>
      <c r="H2497" s="156"/>
      <c r="I2497" s="156"/>
      <c r="J2497" s="156"/>
      <c r="K2497" s="156"/>
      <c r="M2497" s="63"/>
    </row>
    <row r="2498">
      <c r="A2498" s="20"/>
      <c r="B2498" s="20"/>
      <c r="F2498" s="26"/>
      <c r="G2498" s="26"/>
      <c r="H2498" s="156"/>
      <c r="I2498" s="156"/>
      <c r="J2498" s="156"/>
      <c r="K2498" s="156"/>
      <c r="M2498" s="63"/>
    </row>
    <row r="2499">
      <c r="A2499" s="20"/>
      <c r="B2499" s="20"/>
      <c r="F2499" s="26"/>
      <c r="G2499" s="26"/>
      <c r="H2499" s="156"/>
      <c r="I2499" s="156"/>
      <c r="J2499" s="156"/>
      <c r="K2499" s="156"/>
      <c r="M2499" s="63"/>
    </row>
    <row r="2500">
      <c r="A2500" s="20"/>
      <c r="B2500" s="20"/>
      <c r="F2500" s="26"/>
      <c r="G2500" s="26"/>
      <c r="H2500" s="156"/>
      <c r="I2500" s="156"/>
      <c r="J2500" s="156"/>
      <c r="K2500" s="156"/>
      <c r="M2500" s="63"/>
    </row>
    <row r="2501">
      <c r="A2501" s="20"/>
      <c r="B2501" s="20"/>
      <c r="F2501" s="26"/>
      <c r="G2501" s="26"/>
      <c r="H2501" s="156"/>
      <c r="I2501" s="156"/>
      <c r="J2501" s="156"/>
      <c r="K2501" s="156"/>
      <c r="M2501" s="63"/>
    </row>
    <row r="2502">
      <c r="A2502" s="20"/>
      <c r="B2502" s="20"/>
      <c r="F2502" s="26"/>
      <c r="G2502" s="26"/>
      <c r="H2502" s="156"/>
      <c r="I2502" s="156"/>
      <c r="J2502" s="156"/>
      <c r="K2502" s="156"/>
      <c r="M2502" s="63"/>
    </row>
    <row r="2503">
      <c r="A2503" s="20"/>
      <c r="B2503" s="20"/>
      <c r="F2503" s="26"/>
      <c r="G2503" s="26"/>
      <c r="H2503" s="156"/>
      <c r="I2503" s="156"/>
      <c r="J2503" s="156"/>
      <c r="K2503" s="156"/>
      <c r="M2503" s="63"/>
    </row>
    <row r="2504">
      <c r="A2504" s="20"/>
      <c r="B2504" s="20"/>
      <c r="F2504" s="26"/>
      <c r="G2504" s="26"/>
      <c r="H2504" s="156"/>
      <c r="I2504" s="156"/>
      <c r="J2504" s="156"/>
      <c r="K2504" s="156"/>
      <c r="M2504" s="63"/>
    </row>
    <row r="2505">
      <c r="A2505" s="20"/>
      <c r="B2505" s="20"/>
      <c r="F2505" s="26"/>
      <c r="G2505" s="26"/>
      <c r="H2505" s="156"/>
      <c r="I2505" s="156"/>
      <c r="J2505" s="156"/>
      <c r="K2505" s="156"/>
      <c r="M2505" s="63"/>
    </row>
    <row r="2506">
      <c r="A2506" s="20"/>
      <c r="B2506" s="20"/>
      <c r="F2506" s="26"/>
      <c r="G2506" s="26"/>
      <c r="H2506" s="156"/>
      <c r="I2506" s="156"/>
      <c r="J2506" s="156"/>
      <c r="K2506" s="156"/>
      <c r="M2506" s="63"/>
    </row>
    <row r="2507">
      <c r="A2507" s="20"/>
      <c r="B2507" s="20"/>
      <c r="F2507" s="26"/>
      <c r="G2507" s="26"/>
      <c r="H2507" s="156"/>
      <c r="I2507" s="156"/>
      <c r="J2507" s="156"/>
      <c r="K2507" s="156"/>
      <c r="M2507" s="63"/>
    </row>
    <row r="2508">
      <c r="A2508" s="20"/>
      <c r="B2508" s="20"/>
      <c r="F2508" s="26"/>
      <c r="G2508" s="26"/>
      <c r="H2508" s="156"/>
      <c r="I2508" s="156"/>
      <c r="J2508" s="156"/>
      <c r="K2508" s="156"/>
      <c r="M2508" s="63"/>
    </row>
    <row r="2509">
      <c r="A2509" s="20"/>
      <c r="B2509" s="20"/>
      <c r="F2509" s="26"/>
      <c r="G2509" s="26"/>
      <c r="H2509" s="156"/>
      <c r="I2509" s="156"/>
      <c r="J2509" s="156"/>
      <c r="K2509" s="156"/>
      <c r="M2509" s="63"/>
    </row>
    <row r="2510">
      <c r="A2510" s="20"/>
      <c r="B2510" s="20"/>
      <c r="F2510" s="26"/>
      <c r="G2510" s="26"/>
      <c r="H2510" s="156"/>
      <c r="I2510" s="156"/>
      <c r="J2510" s="156"/>
      <c r="K2510" s="156"/>
      <c r="M2510" s="63"/>
    </row>
    <row r="2511">
      <c r="A2511" s="20"/>
      <c r="B2511" s="20"/>
      <c r="F2511" s="26"/>
      <c r="G2511" s="26"/>
      <c r="H2511" s="156"/>
      <c r="I2511" s="156"/>
      <c r="J2511" s="156"/>
      <c r="K2511" s="156"/>
      <c r="M2511" s="63"/>
    </row>
    <row r="2512">
      <c r="A2512" s="20"/>
      <c r="B2512" s="20"/>
      <c r="F2512" s="26"/>
      <c r="G2512" s="26"/>
      <c r="H2512" s="156"/>
      <c r="I2512" s="156"/>
      <c r="J2512" s="156"/>
      <c r="K2512" s="156"/>
      <c r="M2512" s="63"/>
    </row>
    <row r="2513">
      <c r="A2513" s="20"/>
      <c r="B2513" s="20"/>
      <c r="F2513" s="26"/>
      <c r="G2513" s="26"/>
      <c r="H2513" s="156"/>
      <c r="I2513" s="156"/>
      <c r="J2513" s="156"/>
      <c r="K2513" s="156"/>
      <c r="M2513" s="63"/>
    </row>
    <row r="2514">
      <c r="A2514" s="20"/>
      <c r="B2514" s="20"/>
      <c r="F2514" s="26"/>
      <c r="G2514" s="26"/>
      <c r="H2514" s="156"/>
      <c r="I2514" s="156"/>
      <c r="J2514" s="156"/>
      <c r="K2514" s="156"/>
      <c r="M2514" s="63"/>
    </row>
    <row r="2515">
      <c r="A2515" s="20"/>
      <c r="B2515" s="20"/>
      <c r="F2515" s="26"/>
      <c r="G2515" s="26"/>
      <c r="H2515" s="156"/>
      <c r="I2515" s="156"/>
      <c r="J2515" s="156"/>
      <c r="K2515" s="156"/>
      <c r="M2515" s="63"/>
    </row>
    <row r="2516">
      <c r="A2516" s="20"/>
      <c r="B2516" s="20"/>
      <c r="F2516" s="26"/>
      <c r="G2516" s="26"/>
      <c r="H2516" s="156"/>
      <c r="I2516" s="156"/>
      <c r="J2516" s="156"/>
      <c r="K2516" s="156"/>
      <c r="M2516" s="63"/>
    </row>
    <row r="2517">
      <c r="A2517" s="20"/>
      <c r="B2517" s="20"/>
      <c r="F2517" s="26"/>
      <c r="G2517" s="26"/>
      <c r="H2517" s="156"/>
      <c r="I2517" s="156"/>
      <c r="J2517" s="156"/>
      <c r="K2517" s="156"/>
      <c r="M2517" s="63"/>
    </row>
    <row r="2518">
      <c r="A2518" s="20"/>
      <c r="B2518" s="20"/>
      <c r="F2518" s="26"/>
      <c r="G2518" s="26"/>
      <c r="H2518" s="156"/>
      <c r="I2518" s="156"/>
      <c r="J2518" s="156"/>
      <c r="K2518" s="156"/>
      <c r="M2518" s="63"/>
    </row>
    <row r="2519">
      <c r="A2519" s="20"/>
      <c r="B2519" s="20"/>
      <c r="F2519" s="26"/>
      <c r="G2519" s="26"/>
      <c r="H2519" s="156"/>
      <c r="I2519" s="156"/>
      <c r="J2519" s="156"/>
      <c r="K2519" s="156"/>
      <c r="M2519" s="63"/>
    </row>
    <row r="2520">
      <c r="A2520" s="20"/>
      <c r="B2520" s="20"/>
      <c r="F2520" s="26"/>
      <c r="G2520" s="26"/>
      <c r="H2520" s="156"/>
      <c r="I2520" s="156"/>
      <c r="J2520" s="156"/>
      <c r="K2520" s="156"/>
      <c r="M2520" s="63"/>
    </row>
    <row r="2521">
      <c r="A2521" s="20"/>
      <c r="B2521" s="20"/>
      <c r="F2521" s="26"/>
      <c r="G2521" s="26"/>
      <c r="H2521" s="156"/>
      <c r="I2521" s="156"/>
      <c r="J2521" s="156"/>
      <c r="K2521" s="156"/>
      <c r="M2521" s="63"/>
    </row>
    <row r="2522">
      <c r="A2522" s="20"/>
      <c r="B2522" s="20"/>
      <c r="F2522" s="26"/>
      <c r="G2522" s="26"/>
      <c r="H2522" s="156"/>
      <c r="I2522" s="156"/>
      <c r="J2522" s="156"/>
      <c r="K2522" s="156"/>
      <c r="M2522" s="63"/>
    </row>
    <row r="2523">
      <c r="A2523" s="20"/>
      <c r="B2523" s="20"/>
      <c r="F2523" s="26"/>
      <c r="G2523" s="26"/>
      <c r="H2523" s="156"/>
      <c r="I2523" s="156"/>
      <c r="J2523" s="156"/>
      <c r="K2523" s="156"/>
      <c r="M2523" s="63"/>
    </row>
    <row r="2524">
      <c r="A2524" s="20"/>
      <c r="B2524" s="20"/>
      <c r="F2524" s="26"/>
      <c r="G2524" s="26"/>
      <c r="H2524" s="156"/>
      <c r="I2524" s="156"/>
      <c r="J2524" s="156"/>
      <c r="K2524" s="156"/>
      <c r="M2524" s="63"/>
    </row>
    <row r="2525">
      <c r="A2525" s="20"/>
      <c r="B2525" s="20"/>
      <c r="F2525" s="26"/>
      <c r="G2525" s="26"/>
      <c r="H2525" s="156"/>
      <c r="I2525" s="156"/>
      <c r="J2525" s="156"/>
      <c r="K2525" s="156"/>
      <c r="M2525" s="63"/>
    </row>
    <row r="2526">
      <c r="A2526" s="20"/>
      <c r="B2526" s="20"/>
      <c r="F2526" s="26"/>
      <c r="G2526" s="26"/>
      <c r="H2526" s="156"/>
      <c r="I2526" s="156"/>
      <c r="J2526" s="156"/>
      <c r="K2526" s="156"/>
      <c r="M2526" s="63"/>
    </row>
    <row r="2527">
      <c r="A2527" s="20"/>
      <c r="B2527" s="20"/>
      <c r="F2527" s="26"/>
      <c r="G2527" s="26"/>
      <c r="H2527" s="156"/>
      <c r="I2527" s="156"/>
      <c r="J2527" s="156"/>
      <c r="K2527" s="156"/>
      <c r="M2527" s="63"/>
    </row>
    <row r="2528">
      <c r="A2528" s="20"/>
      <c r="B2528" s="20"/>
      <c r="F2528" s="26"/>
      <c r="G2528" s="26"/>
      <c r="H2528" s="156"/>
      <c r="I2528" s="156"/>
      <c r="J2528" s="156"/>
      <c r="K2528" s="156"/>
      <c r="M2528" s="63"/>
    </row>
    <row r="2529">
      <c r="A2529" s="20"/>
      <c r="B2529" s="20"/>
      <c r="F2529" s="26"/>
      <c r="G2529" s="26"/>
      <c r="H2529" s="156"/>
      <c r="I2529" s="156"/>
      <c r="J2529" s="156"/>
      <c r="K2529" s="156"/>
      <c r="M2529" s="63"/>
    </row>
    <row r="2530">
      <c r="A2530" s="20"/>
      <c r="B2530" s="20"/>
      <c r="F2530" s="26"/>
      <c r="G2530" s="26"/>
      <c r="H2530" s="156"/>
      <c r="I2530" s="156"/>
      <c r="J2530" s="156"/>
      <c r="K2530" s="156"/>
      <c r="M2530" s="63"/>
    </row>
    <row r="2531">
      <c r="A2531" s="20"/>
      <c r="B2531" s="20"/>
      <c r="F2531" s="26"/>
      <c r="G2531" s="26"/>
      <c r="H2531" s="156"/>
      <c r="I2531" s="156"/>
      <c r="J2531" s="156"/>
      <c r="K2531" s="156"/>
      <c r="M2531" s="63"/>
    </row>
    <row r="2532">
      <c r="A2532" s="20"/>
      <c r="B2532" s="20"/>
      <c r="F2532" s="26"/>
      <c r="G2532" s="26"/>
      <c r="H2532" s="156"/>
      <c r="I2532" s="156"/>
      <c r="J2532" s="156"/>
      <c r="K2532" s="156"/>
      <c r="M2532" s="63"/>
    </row>
    <row r="2533">
      <c r="A2533" s="20"/>
      <c r="B2533" s="20"/>
      <c r="F2533" s="26"/>
      <c r="G2533" s="26"/>
      <c r="H2533" s="156"/>
      <c r="I2533" s="156"/>
      <c r="J2533" s="156"/>
      <c r="K2533" s="156"/>
      <c r="M2533" s="63"/>
    </row>
    <row r="2534">
      <c r="A2534" s="20"/>
      <c r="B2534" s="20"/>
      <c r="F2534" s="26"/>
      <c r="G2534" s="26"/>
      <c r="H2534" s="156"/>
      <c r="I2534" s="156"/>
      <c r="J2534" s="156"/>
      <c r="K2534" s="156"/>
      <c r="M2534" s="63"/>
    </row>
    <row r="2535">
      <c r="A2535" s="20"/>
      <c r="B2535" s="20"/>
      <c r="F2535" s="26"/>
      <c r="G2535" s="26"/>
      <c r="H2535" s="156"/>
      <c r="I2535" s="156"/>
      <c r="J2535" s="156"/>
      <c r="K2535" s="156"/>
      <c r="M2535" s="63"/>
    </row>
    <row r="2536">
      <c r="A2536" s="20"/>
      <c r="B2536" s="20"/>
      <c r="F2536" s="26"/>
      <c r="G2536" s="26"/>
      <c r="H2536" s="156"/>
      <c r="I2536" s="156"/>
      <c r="J2536" s="156"/>
      <c r="K2536" s="156"/>
      <c r="M2536" s="63"/>
    </row>
    <row r="2537">
      <c r="A2537" s="20"/>
      <c r="B2537" s="20"/>
      <c r="F2537" s="26"/>
      <c r="G2537" s="26"/>
      <c r="H2537" s="156"/>
      <c r="I2537" s="156"/>
      <c r="J2537" s="156"/>
      <c r="K2537" s="156"/>
      <c r="M2537" s="63"/>
    </row>
    <row r="2538">
      <c r="A2538" s="20"/>
      <c r="B2538" s="20"/>
      <c r="F2538" s="26"/>
      <c r="G2538" s="26"/>
      <c r="H2538" s="156"/>
      <c r="I2538" s="156"/>
      <c r="J2538" s="156"/>
      <c r="K2538" s="156"/>
      <c r="M2538" s="63"/>
    </row>
    <row r="2539">
      <c r="A2539" s="20"/>
      <c r="B2539" s="20"/>
      <c r="F2539" s="26"/>
      <c r="G2539" s="26"/>
      <c r="H2539" s="156"/>
      <c r="I2539" s="156"/>
      <c r="J2539" s="156"/>
      <c r="K2539" s="156"/>
      <c r="M2539" s="63"/>
    </row>
    <row r="2540">
      <c r="A2540" s="20"/>
      <c r="B2540" s="20"/>
      <c r="F2540" s="26"/>
      <c r="G2540" s="26"/>
      <c r="H2540" s="156"/>
      <c r="I2540" s="156"/>
      <c r="J2540" s="156"/>
      <c r="K2540" s="156"/>
      <c r="M2540" s="63"/>
    </row>
    <row r="2541">
      <c r="A2541" s="20"/>
      <c r="B2541" s="20"/>
      <c r="F2541" s="26"/>
      <c r="G2541" s="26"/>
      <c r="H2541" s="156"/>
      <c r="I2541" s="156"/>
      <c r="J2541" s="156"/>
      <c r="K2541" s="156"/>
      <c r="M2541" s="63"/>
    </row>
    <row r="2542">
      <c r="A2542" s="20"/>
      <c r="B2542" s="20"/>
      <c r="F2542" s="26"/>
      <c r="G2542" s="26"/>
      <c r="H2542" s="156"/>
      <c r="I2542" s="156"/>
      <c r="J2542" s="156"/>
      <c r="K2542" s="156"/>
      <c r="M2542" s="63"/>
    </row>
    <row r="2543">
      <c r="A2543" s="20"/>
      <c r="B2543" s="20"/>
      <c r="F2543" s="26"/>
      <c r="G2543" s="26"/>
      <c r="H2543" s="156"/>
      <c r="I2543" s="156"/>
      <c r="J2543" s="156"/>
      <c r="K2543" s="156"/>
      <c r="M2543" s="63"/>
    </row>
    <row r="2544">
      <c r="A2544" s="20"/>
      <c r="B2544" s="20"/>
      <c r="F2544" s="26"/>
      <c r="G2544" s="26"/>
      <c r="H2544" s="156"/>
      <c r="I2544" s="156"/>
      <c r="J2544" s="156"/>
      <c r="K2544" s="156"/>
      <c r="M2544" s="63"/>
    </row>
    <row r="2545">
      <c r="A2545" s="20"/>
      <c r="B2545" s="20"/>
      <c r="F2545" s="26"/>
      <c r="G2545" s="26"/>
      <c r="H2545" s="156"/>
      <c r="I2545" s="156"/>
      <c r="J2545" s="156"/>
      <c r="K2545" s="156"/>
      <c r="M2545" s="63"/>
    </row>
    <row r="2546">
      <c r="A2546" s="20"/>
      <c r="B2546" s="20"/>
      <c r="F2546" s="26"/>
      <c r="G2546" s="26"/>
      <c r="H2546" s="156"/>
      <c r="I2546" s="156"/>
      <c r="J2546" s="156"/>
      <c r="K2546" s="156"/>
      <c r="M2546" s="63"/>
    </row>
    <row r="2547">
      <c r="A2547" s="20"/>
      <c r="B2547" s="20"/>
      <c r="F2547" s="26"/>
      <c r="G2547" s="26"/>
      <c r="H2547" s="156"/>
      <c r="I2547" s="156"/>
      <c r="J2547" s="156"/>
      <c r="K2547" s="156"/>
      <c r="M2547" s="63"/>
    </row>
    <row r="2548">
      <c r="A2548" s="20"/>
      <c r="B2548" s="20"/>
      <c r="F2548" s="26"/>
      <c r="G2548" s="26"/>
      <c r="H2548" s="156"/>
      <c r="I2548" s="156"/>
      <c r="J2548" s="156"/>
      <c r="K2548" s="156"/>
      <c r="M2548" s="63"/>
    </row>
    <row r="2549">
      <c r="A2549" s="20"/>
      <c r="B2549" s="20"/>
      <c r="F2549" s="26"/>
      <c r="G2549" s="26"/>
      <c r="H2549" s="156"/>
      <c r="I2549" s="156"/>
      <c r="J2549" s="156"/>
      <c r="K2549" s="156"/>
      <c r="M2549" s="63"/>
    </row>
    <row r="2550">
      <c r="A2550" s="20"/>
      <c r="B2550" s="20"/>
      <c r="F2550" s="26"/>
      <c r="G2550" s="26"/>
      <c r="H2550" s="156"/>
      <c r="I2550" s="156"/>
      <c r="J2550" s="156"/>
      <c r="K2550" s="156"/>
      <c r="M2550" s="63"/>
    </row>
    <row r="2551">
      <c r="A2551" s="20"/>
      <c r="B2551" s="20"/>
      <c r="F2551" s="26"/>
      <c r="G2551" s="26"/>
      <c r="H2551" s="156"/>
      <c r="I2551" s="156"/>
      <c r="J2551" s="156"/>
      <c r="K2551" s="156"/>
      <c r="M2551" s="63"/>
    </row>
    <row r="2552">
      <c r="A2552" s="20"/>
      <c r="B2552" s="20"/>
      <c r="F2552" s="26"/>
      <c r="G2552" s="26"/>
      <c r="H2552" s="156"/>
      <c r="I2552" s="156"/>
      <c r="J2552" s="156"/>
      <c r="K2552" s="156"/>
      <c r="M2552" s="63"/>
    </row>
    <row r="2553">
      <c r="A2553" s="20"/>
      <c r="B2553" s="20"/>
      <c r="F2553" s="26"/>
      <c r="G2553" s="26"/>
      <c r="H2553" s="156"/>
      <c r="I2553" s="156"/>
      <c r="J2553" s="156"/>
      <c r="K2553" s="156"/>
      <c r="M2553" s="63"/>
    </row>
    <row r="2554">
      <c r="A2554" s="20"/>
      <c r="B2554" s="20"/>
      <c r="F2554" s="26"/>
      <c r="G2554" s="26"/>
      <c r="H2554" s="156"/>
      <c r="I2554" s="156"/>
      <c r="J2554" s="156"/>
      <c r="K2554" s="156"/>
      <c r="M2554" s="63"/>
    </row>
    <row r="2555">
      <c r="A2555" s="20"/>
      <c r="B2555" s="20"/>
      <c r="F2555" s="26"/>
      <c r="G2555" s="26"/>
      <c r="H2555" s="156"/>
      <c r="I2555" s="156"/>
      <c r="J2555" s="156"/>
      <c r="K2555" s="156"/>
      <c r="M2555" s="63"/>
    </row>
    <row r="2556">
      <c r="A2556" s="20"/>
      <c r="B2556" s="20"/>
      <c r="F2556" s="26"/>
      <c r="G2556" s="26"/>
      <c r="H2556" s="156"/>
      <c r="I2556" s="156"/>
      <c r="J2556" s="156"/>
      <c r="K2556" s="156"/>
      <c r="M2556" s="63"/>
    </row>
    <row r="2557">
      <c r="A2557" s="20"/>
      <c r="B2557" s="20"/>
      <c r="F2557" s="26"/>
      <c r="G2557" s="26"/>
      <c r="H2557" s="156"/>
      <c r="I2557" s="156"/>
      <c r="J2557" s="156"/>
      <c r="K2557" s="156"/>
      <c r="M2557" s="63"/>
    </row>
    <row r="2558">
      <c r="A2558" s="20"/>
      <c r="B2558" s="20"/>
      <c r="F2558" s="26"/>
      <c r="G2558" s="26"/>
      <c r="H2558" s="156"/>
      <c r="I2558" s="156"/>
      <c r="J2558" s="156"/>
      <c r="K2558" s="156"/>
      <c r="M2558" s="63"/>
    </row>
    <row r="2559">
      <c r="A2559" s="20"/>
      <c r="B2559" s="20"/>
      <c r="F2559" s="26"/>
      <c r="G2559" s="26"/>
      <c r="H2559" s="156"/>
      <c r="I2559" s="156"/>
      <c r="J2559" s="156"/>
      <c r="K2559" s="156"/>
      <c r="M2559" s="63"/>
    </row>
    <row r="2560">
      <c r="A2560" s="20"/>
      <c r="B2560" s="20"/>
      <c r="F2560" s="26"/>
      <c r="G2560" s="26"/>
      <c r="H2560" s="156"/>
      <c r="I2560" s="156"/>
      <c r="J2560" s="156"/>
      <c r="K2560" s="156"/>
      <c r="M2560" s="63"/>
    </row>
    <row r="2561">
      <c r="A2561" s="20"/>
      <c r="B2561" s="20"/>
      <c r="F2561" s="26"/>
      <c r="G2561" s="26"/>
      <c r="H2561" s="156"/>
      <c r="I2561" s="156"/>
      <c r="J2561" s="156"/>
      <c r="K2561" s="156"/>
      <c r="M2561" s="63"/>
    </row>
    <row r="2562">
      <c r="A2562" s="20"/>
      <c r="B2562" s="20"/>
      <c r="F2562" s="26"/>
      <c r="G2562" s="26"/>
      <c r="H2562" s="156"/>
      <c r="I2562" s="156"/>
      <c r="J2562" s="156"/>
      <c r="K2562" s="156"/>
      <c r="M2562" s="63"/>
    </row>
    <row r="2563">
      <c r="A2563" s="20"/>
      <c r="B2563" s="20"/>
      <c r="F2563" s="26"/>
      <c r="G2563" s="26"/>
      <c r="H2563" s="156"/>
      <c r="I2563" s="156"/>
      <c r="J2563" s="156"/>
      <c r="K2563" s="156"/>
      <c r="M2563" s="63"/>
    </row>
    <row r="2564">
      <c r="A2564" s="20"/>
      <c r="B2564" s="20"/>
      <c r="F2564" s="26"/>
      <c r="G2564" s="26"/>
      <c r="H2564" s="156"/>
      <c r="I2564" s="156"/>
      <c r="J2564" s="156"/>
      <c r="K2564" s="156"/>
      <c r="M2564" s="63"/>
    </row>
    <row r="2565">
      <c r="A2565" s="20"/>
      <c r="B2565" s="20"/>
      <c r="F2565" s="26"/>
      <c r="G2565" s="26"/>
      <c r="H2565" s="156"/>
      <c r="I2565" s="156"/>
      <c r="J2565" s="156"/>
      <c r="K2565" s="156"/>
      <c r="M2565" s="63"/>
    </row>
    <row r="2566">
      <c r="A2566" s="20"/>
      <c r="B2566" s="20"/>
      <c r="F2566" s="26"/>
      <c r="G2566" s="26"/>
      <c r="H2566" s="156"/>
      <c r="I2566" s="156"/>
      <c r="J2566" s="156"/>
      <c r="K2566" s="156"/>
      <c r="M2566" s="63"/>
    </row>
    <row r="2567">
      <c r="A2567" s="20"/>
      <c r="B2567" s="20"/>
      <c r="F2567" s="26"/>
      <c r="G2567" s="26"/>
      <c r="H2567" s="156"/>
      <c r="I2567" s="156"/>
      <c r="J2567" s="156"/>
      <c r="K2567" s="156"/>
      <c r="M2567" s="63"/>
    </row>
    <row r="2568">
      <c r="A2568" s="20"/>
      <c r="B2568" s="20"/>
      <c r="F2568" s="26"/>
      <c r="G2568" s="26"/>
      <c r="H2568" s="156"/>
      <c r="I2568" s="156"/>
      <c r="J2568" s="156"/>
      <c r="K2568" s="156"/>
      <c r="M2568" s="63"/>
    </row>
    <row r="2569">
      <c r="A2569" s="20"/>
      <c r="B2569" s="20"/>
      <c r="F2569" s="26"/>
      <c r="G2569" s="26"/>
      <c r="H2569" s="156"/>
      <c r="I2569" s="156"/>
      <c r="J2569" s="156"/>
      <c r="K2569" s="156"/>
      <c r="M2569" s="63"/>
    </row>
    <row r="2570">
      <c r="A2570" s="20"/>
      <c r="B2570" s="20"/>
      <c r="F2570" s="26"/>
      <c r="G2570" s="26"/>
      <c r="H2570" s="156"/>
      <c r="I2570" s="156"/>
      <c r="J2570" s="156"/>
      <c r="K2570" s="156"/>
      <c r="M2570" s="63"/>
    </row>
    <row r="2571">
      <c r="A2571" s="20"/>
      <c r="B2571" s="20"/>
      <c r="F2571" s="26"/>
      <c r="G2571" s="26"/>
      <c r="H2571" s="156"/>
      <c r="I2571" s="156"/>
      <c r="J2571" s="156"/>
      <c r="K2571" s="156"/>
      <c r="M2571" s="63"/>
    </row>
    <row r="2572">
      <c r="A2572" s="20"/>
      <c r="B2572" s="20"/>
      <c r="F2572" s="26"/>
      <c r="G2572" s="26"/>
      <c r="H2572" s="156"/>
      <c r="I2572" s="156"/>
      <c r="J2572" s="156"/>
      <c r="K2572" s="156"/>
      <c r="M2572" s="63"/>
    </row>
    <row r="2573">
      <c r="A2573" s="20"/>
      <c r="B2573" s="20"/>
      <c r="F2573" s="26"/>
      <c r="G2573" s="26"/>
      <c r="H2573" s="156"/>
      <c r="I2573" s="156"/>
      <c r="J2573" s="156"/>
      <c r="K2573" s="156"/>
      <c r="M2573" s="63"/>
    </row>
    <row r="2574">
      <c r="A2574" s="20"/>
      <c r="B2574" s="20"/>
      <c r="F2574" s="26"/>
      <c r="G2574" s="26"/>
      <c r="H2574" s="156"/>
      <c r="I2574" s="156"/>
      <c r="J2574" s="156"/>
      <c r="K2574" s="156"/>
      <c r="M2574" s="63"/>
    </row>
    <row r="2575">
      <c r="A2575" s="20"/>
      <c r="B2575" s="20"/>
      <c r="F2575" s="26"/>
      <c r="G2575" s="26"/>
      <c r="H2575" s="156"/>
      <c r="I2575" s="156"/>
      <c r="J2575" s="156"/>
      <c r="K2575" s="156"/>
      <c r="M2575" s="63"/>
    </row>
    <row r="2576">
      <c r="A2576" s="20"/>
      <c r="B2576" s="20"/>
      <c r="F2576" s="26"/>
      <c r="G2576" s="26"/>
      <c r="H2576" s="156"/>
      <c r="I2576" s="156"/>
      <c r="J2576" s="156"/>
      <c r="K2576" s="156"/>
      <c r="M2576" s="63"/>
    </row>
    <row r="2577">
      <c r="A2577" s="20"/>
      <c r="B2577" s="20"/>
      <c r="F2577" s="26"/>
      <c r="G2577" s="26"/>
      <c r="H2577" s="156"/>
      <c r="I2577" s="156"/>
      <c r="J2577" s="156"/>
      <c r="K2577" s="156"/>
      <c r="M2577" s="63"/>
    </row>
    <row r="2578">
      <c r="A2578" s="20"/>
      <c r="B2578" s="20"/>
      <c r="F2578" s="26"/>
      <c r="G2578" s="26"/>
      <c r="H2578" s="156"/>
      <c r="I2578" s="156"/>
      <c r="J2578" s="156"/>
      <c r="K2578" s="156"/>
      <c r="M2578" s="63"/>
    </row>
    <row r="2579">
      <c r="A2579" s="20"/>
      <c r="B2579" s="20"/>
      <c r="F2579" s="26"/>
      <c r="G2579" s="26"/>
      <c r="H2579" s="156"/>
      <c r="I2579" s="156"/>
      <c r="J2579" s="156"/>
      <c r="K2579" s="156"/>
      <c r="M2579" s="63"/>
    </row>
    <row r="2580">
      <c r="A2580" s="20"/>
      <c r="B2580" s="20"/>
      <c r="F2580" s="26"/>
      <c r="G2580" s="26"/>
      <c r="H2580" s="156"/>
      <c r="I2580" s="156"/>
      <c r="J2580" s="156"/>
      <c r="K2580" s="156"/>
      <c r="M2580" s="63"/>
    </row>
    <row r="2581">
      <c r="A2581" s="20"/>
      <c r="B2581" s="20"/>
      <c r="F2581" s="26"/>
      <c r="G2581" s="26"/>
      <c r="H2581" s="156"/>
      <c r="I2581" s="156"/>
      <c r="J2581" s="156"/>
      <c r="K2581" s="156"/>
      <c r="M2581" s="63"/>
    </row>
    <row r="2582">
      <c r="A2582" s="20"/>
      <c r="B2582" s="20"/>
      <c r="F2582" s="26"/>
      <c r="G2582" s="26"/>
      <c r="H2582" s="156"/>
      <c r="I2582" s="156"/>
      <c r="J2582" s="156"/>
      <c r="K2582" s="156"/>
      <c r="M2582" s="63"/>
    </row>
    <row r="2583">
      <c r="A2583" s="20"/>
      <c r="B2583" s="20"/>
      <c r="F2583" s="26"/>
      <c r="G2583" s="26"/>
      <c r="H2583" s="156"/>
      <c r="I2583" s="156"/>
      <c r="J2583" s="156"/>
      <c r="K2583" s="156"/>
      <c r="M2583" s="63"/>
    </row>
    <row r="2584">
      <c r="A2584" s="20"/>
      <c r="B2584" s="20"/>
      <c r="F2584" s="26"/>
      <c r="G2584" s="26"/>
      <c r="H2584" s="156"/>
      <c r="I2584" s="156"/>
      <c r="J2584" s="156"/>
      <c r="K2584" s="156"/>
      <c r="M2584" s="63"/>
    </row>
    <row r="2585">
      <c r="A2585" s="20"/>
      <c r="B2585" s="20"/>
      <c r="F2585" s="26"/>
      <c r="G2585" s="26"/>
      <c r="H2585" s="156"/>
      <c r="I2585" s="156"/>
      <c r="J2585" s="156"/>
      <c r="K2585" s="156"/>
      <c r="M2585" s="63"/>
    </row>
    <row r="2586">
      <c r="A2586" s="20"/>
      <c r="B2586" s="20"/>
      <c r="F2586" s="26"/>
      <c r="G2586" s="26"/>
      <c r="H2586" s="156"/>
      <c r="I2586" s="156"/>
      <c r="J2586" s="156"/>
      <c r="K2586" s="156"/>
      <c r="M2586" s="63"/>
    </row>
    <row r="2587">
      <c r="A2587" s="20"/>
      <c r="B2587" s="20"/>
      <c r="F2587" s="26"/>
      <c r="G2587" s="26"/>
      <c r="H2587" s="156"/>
      <c r="I2587" s="156"/>
      <c r="J2587" s="156"/>
      <c r="K2587" s="156"/>
      <c r="M2587" s="63"/>
    </row>
    <row r="2588">
      <c r="A2588" s="20"/>
      <c r="B2588" s="20"/>
      <c r="F2588" s="26"/>
      <c r="G2588" s="26"/>
      <c r="H2588" s="156"/>
      <c r="I2588" s="156"/>
      <c r="J2588" s="156"/>
      <c r="K2588" s="156"/>
      <c r="M2588" s="63"/>
    </row>
    <row r="2589">
      <c r="A2589" s="20"/>
      <c r="B2589" s="20"/>
      <c r="F2589" s="26"/>
      <c r="G2589" s="26"/>
      <c r="H2589" s="156"/>
      <c r="I2589" s="156"/>
      <c r="J2589" s="156"/>
      <c r="K2589" s="156"/>
      <c r="M2589" s="63"/>
    </row>
    <row r="2590">
      <c r="A2590" s="20"/>
      <c r="B2590" s="20"/>
      <c r="F2590" s="26"/>
      <c r="G2590" s="26"/>
      <c r="H2590" s="156"/>
      <c r="I2590" s="156"/>
      <c r="J2590" s="156"/>
      <c r="K2590" s="156"/>
      <c r="M2590" s="63"/>
    </row>
    <row r="2591">
      <c r="A2591" s="20"/>
      <c r="B2591" s="20"/>
      <c r="F2591" s="26"/>
      <c r="G2591" s="26"/>
      <c r="H2591" s="156"/>
      <c r="I2591" s="156"/>
      <c r="J2591" s="156"/>
      <c r="K2591" s="156"/>
      <c r="M2591" s="63"/>
    </row>
    <row r="2592">
      <c r="A2592" s="20"/>
      <c r="B2592" s="20"/>
      <c r="F2592" s="26"/>
      <c r="G2592" s="26"/>
      <c r="H2592" s="156"/>
      <c r="I2592" s="156"/>
      <c r="J2592" s="156"/>
      <c r="K2592" s="156"/>
      <c r="M2592" s="63"/>
    </row>
    <row r="2593">
      <c r="A2593" s="20"/>
      <c r="B2593" s="20"/>
      <c r="F2593" s="26"/>
      <c r="G2593" s="26"/>
      <c r="H2593" s="156"/>
      <c r="I2593" s="156"/>
      <c r="J2593" s="156"/>
      <c r="K2593" s="156"/>
      <c r="M2593" s="63"/>
    </row>
    <row r="2594">
      <c r="A2594" s="20"/>
      <c r="B2594" s="20"/>
      <c r="F2594" s="26"/>
      <c r="G2594" s="26"/>
      <c r="H2594" s="156"/>
      <c r="I2594" s="156"/>
      <c r="J2594" s="156"/>
      <c r="K2594" s="156"/>
      <c r="M2594" s="63"/>
    </row>
    <row r="2595">
      <c r="A2595" s="20"/>
      <c r="B2595" s="20"/>
      <c r="F2595" s="26"/>
      <c r="G2595" s="26"/>
      <c r="H2595" s="156"/>
      <c r="I2595" s="156"/>
      <c r="J2595" s="156"/>
      <c r="K2595" s="156"/>
      <c r="M2595" s="63"/>
    </row>
    <row r="2596">
      <c r="A2596" s="20"/>
      <c r="B2596" s="20"/>
      <c r="F2596" s="26"/>
      <c r="G2596" s="26"/>
      <c r="H2596" s="156"/>
      <c r="I2596" s="156"/>
      <c r="J2596" s="156"/>
      <c r="K2596" s="156"/>
      <c r="M2596" s="63"/>
    </row>
    <row r="2597">
      <c r="A2597" s="20"/>
      <c r="B2597" s="20"/>
      <c r="F2597" s="26"/>
      <c r="G2597" s="26"/>
      <c r="H2597" s="156"/>
      <c r="I2597" s="156"/>
      <c r="J2597" s="156"/>
      <c r="K2597" s="156"/>
      <c r="M2597" s="63"/>
    </row>
    <row r="2598">
      <c r="A2598" s="20"/>
      <c r="B2598" s="20"/>
      <c r="F2598" s="26"/>
      <c r="G2598" s="26"/>
      <c r="H2598" s="156"/>
      <c r="I2598" s="156"/>
      <c r="J2598" s="156"/>
      <c r="K2598" s="156"/>
      <c r="M2598" s="63"/>
    </row>
    <row r="2599">
      <c r="A2599" s="20"/>
      <c r="B2599" s="20"/>
      <c r="F2599" s="26"/>
      <c r="G2599" s="26"/>
      <c r="H2599" s="156"/>
      <c r="I2599" s="156"/>
      <c r="J2599" s="156"/>
      <c r="K2599" s="156"/>
      <c r="M2599" s="63"/>
    </row>
    <row r="2600">
      <c r="A2600" s="20"/>
      <c r="B2600" s="20"/>
      <c r="F2600" s="26"/>
      <c r="G2600" s="26"/>
      <c r="H2600" s="156"/>
      <c r="I2600" s="156"/>
      <c r="J2600" s="156"/>
      <c r="K2600" s="156"/>
      <c r="M2600" s="63"/>
    </row>
    <row r="2601">
      <c r="A2601" s="20"/>
      <c r="B2601" s="20"/>
      <c r="F2601" s="26"/>
      <c r="G2601" s="26"/>
      <c r="H2601" s="156"/>
      <c r="I2601" s="156"/>
      <c r="J2601" s="156"/>
      <c r="K2601" s="156"/>
      <c r="M2601" s="63"/>
    </row>
    <row r="2602">
      <c r="A2602" s="20"/>
      <c r="B2602" s="20"/>
      <c r="F2602" s="26"/>
      <c r="G2602" s="26"/>
      <c r="H2602" s="156"/>
      <c r="I2602" s="156"/>
      <c r="J2602" s="156"/>
      <c r="K2602" s="156"/>
      <c r="M2602" s="63"/>
    </row>
    <row r="2603">
      <c r="A2603" s="20"/>
      <c r="B2603" s="20"/>
      <c r="F2603" s="26"/>
      <c r="G2603" s="26"/>
      <c r="H2603" s="156"/>
      <c r="I2603" s="156"/>
      <c r="J2603" s="156"/>
      <c r="K2603" s="156"/>
      <c r="M2603" s="63"/>
    </row>
    <row r="2604">
      <c r="A2604" s="20"/>
      <c r="B2604" s="20"/>
      <c r="F2604" s="26"/>
      <c r="G2604" s="26"/>
      <c r="H2604" s="156"/>
      <c r="I2604" s="156"/>
      <c r="J2604" s="156"/>
      <c r="K2604" s="156"/>
      <c r="M2604" s="63"/>
    </row>
    <row r="2605">
      <c r="A2605" s="20"/>
      <c r="B2605" s="20"/>
      <c r="F2605" s="26"/>
      <c r="G2605" s="26"/>
      <c r="H2605" s="156"/>
      <c r="I2605" s="156"/>
      <c r="J2605" s="156"/>
      <c r="K2605" s="156"/>
      <c r="M2605" s="63"/>
    </row>
    <row r="2606">
      <c r="A2606" s="20"/>
      <c r="B2606" s="20"/>
      <c r="F2606" s="26"/>
      <c r="G2606" s="26"/>
      <c r="H2606" s="156"/>
      <c r="I2606" s="156"/>
      <c r="J2606" s="156"/>
      <c r="K2606" s="156"/>
      <c r="M2606" s="63"/>
    </row>
    <row r="2607">
      <c r="A2607" s="20"/>
      <c r="B2607" s="20"/>
      <c r="F2607" s="26"/>
      <c r="G2607" s="26"/>
      <c r="H2607" s="156"/>
      <c r="I2607" s="156"/>
      <c r="J2607" s="156"/>
      <c r="K2607" s="156"/>
      <c r="M2607" s="63"/>
    </row>
    <row r="2608">
      <c r="A2608" s="20"/>
      <c r="B2608" s="20"/>
      <c r="F2608" s="26"/>
      <c r="G2608" s="26"/>
      <c r="H2608" s="156"/>
      <c r="I2608" s="156"/>
      <c r="J2608" s="156"/>
      <c r="K2608" s="156"/>
      <c r="M2608" s="63"/>
    </row>
    <row r="2609">
      <c r="A2609" s="20"/>
      <c r="B2609" s="20"/>
      <c r="F2609" s="26"/>
      <c r="G2609" s="26"/>
      <c r="H2609" s="156"/>
      <c r="I2609" s="156"/>
      <c r="J2609" s="156"/>
      <c r="K2609" s="156"/>
      <c r="M2609" s="63"/>
    </row>
    <row r="2610">
      <c r="A2610" s="20"/>
      <c r="B2610" s="20"/>
      <c r="F2610" s="26"/>
      <c r="G2610" s="26"/>
      <c r="H2610" s="156"/>
      <c r="I2610" s="156"/>
      <c r="J2610" s="156"/>
      <c r="K2610" s="156"/>
      <c r="M2610" s="63"/>
    </row>
    <row r="2611">
      <c r="A2611" s="20"/>
      <c r="B2611" s="20"/>
      <c r="F2611" s="26"/>
      <c r="G2611" s="26"/>
      <c r="H2611" s="156"/>
      <c r="I2611" s="156"/>
      <c r="J2611" s="156"/>
      <c r="K2611" s="156"/>
      <c r="M2611" s="63"/>
    </row>
    <row r="2612">
      <c r="A2612" s="20"/>
      <c r="B2612" s="20"/>
      <c r="F2612" s="26"/>
      <c r="G2612" s="26"/>
      <c r="H2612" s="156"/>
      <c r="I2612" s="156"/>
      <c r="J2612" s="156"/>
      <c r="K2612" s="156"/>
      <c r="M2612" s="63"/>
    </row>
    <row r="2613">
      <c r="A2613" s="20"/>
      <c r="B2613" s="20"/>
      <c r="F2613" s="26"/>
      <c r="G2613" s="26"/>
      <c r="H2613" s="156"/>
      <c r="I2613" s="156"/>
      <c r="J2613" s="156"/>
      <c r="K2613" s="156"/>
      <c r="M2613" s="63"/>
    </row>
    <row r="2614">
      <c r="A2614" s="20"/>
      <c r="B2614" s="20"/>
      <c r="F2614" s="26"/>
      <c r="G2614" s="26"/>
      <c r="H2614" s="156"/>
      <c r="I2614" s="156"/>
      <c r="J2614" s="156"/>
      <c r="K2614" s="156"/>
      <c r="M2614" s="63"/>
    </row>
    <row r="2615">
      <c r="A2615" s="20"/>
      <c r="B2615" s="20"/>
      <c r="F2615" s="26"/>
      <c r="G2615" s="26"/>
      <c r="H2615" s="156"/>
      <c r="I2615" s="156"/>
      <c r="J2615" s="156"/>
      <c r="K2615" s="156"/>
      <c r="M2615" s="63"/>
    </row>
    <row r="2616">
      <c r="A2616" s="20"/>
      <c r="B2616" s="20"/>
      <c r="F2616" s="26"/>
      <c r="G2616" s="26"/>
      <c r="H2616" s="156"/>
      <c r="I2616" s="156"/>
      <c r="J2616" s="156"/>
      <c r="K2616" s="156"/>
      <c r="M2616" s="63"/>
    </row>
    <row r="2617">
      <c r="A2617" s="20"/>
      <c r="B2617" s="20"/>
      <c r="F2617" s="26"/>
      <c r="G2617" s="26"/>
      <c r="H2617" s="156"/>
      <c r="I2617" s="156"/>
      <c r="J2617" s="156"/>
      <c r="K2617" s="156"/>
      <c r="M2617" s="63"/>
    </row>
    <row r="2618">
      <c r="A2618" s="20"/>
      <c r="B2618" s="20"/>
      <c r="F2618" s="26"/>
      <c r="G2618" s="26"/>
      <c r="H2618" s="156"/>
      <c r="I2618" s="156"/>
      <c r="J2618" s="156"/>
      <c r="K2618" s="156"/>
      <c r="M2618" s="63"/>
    </row>
    <row r="2619">
      <c r="A2619" s="20"/>
      <c r="B2619" s="20"/>
      <c r="F2619" s="26"/>
      <c r="G2619" s="26"/>
      <c r="H2619" s="156"/>
      <c r="I2619" s="156"/>
      <c r="J2619" s="156"/>
      <c r="K2619" s="156"/>
      <c r="M2619" s="63"/>
    </row>
    <row r="2620">
      <c r="A2620" s="20"/>
      <c r="B2620" s="20"/>
      <c r="F2620" s="26"/>
      <c r="G2620" s="26"/>
      <c r="H2620" s="156"/>
      <c r="I2620" s="156"/>
      <c r="J2620" s="156"/>
      <c r="K2620" s="156"/>
      <c r="M2620" s="63"/>
    </row>
    <row r="2621">
      <c r="A2621" s="20"/>
      <c r="B2621" s="20"/>
      <c r="F2621" s="26"/>
      <c r="G2621" s="26"/>
      <c r="H2621" s="156"/>
      <c r="I2621" s="156"/>
      <c r="J2621" s="156"/>
      <c r="K2621" s="156"/>
      <c r="M2621" s="63"/>
    </row>
    <row r="2622">
      <c r="A2622" s="20"/>
      <c r="B2622" s="20"/>
      <c r="F2622" s="26"/>
      <c r="G2622" s="26"/>
      <c r="H2622" s="156"/>
      <c r="I2622" s="156"/>
      <c r="J2622" s="156"/>
      <c r="K2622" s="156"/>
      <c r="M2622" s="63"/>
    </row>
    <row r="2623">
      <c r="A2623" s="20"/>
      <c r="B2623" s="20"/>
      <c r="F2623" s="26"/>
      <c r="G2623" s="26"/>
      <c r="H2623" s="156"/>
      <c r="I2623" s="156"/>
      <c r="J2623" s="156"/>
      <c r="K2623" s="156"/>
      <c r="M2623" s="63"/>
    </row>
    <row r="2624">
      <c r="A2624" s="20"/>
      <c r="B2624" s="20"/>
      <c r="F2624" s="26"/>
      <c r="G2624" s="26"/>
      <c r="H2624" s="156"/>
      <c r="I2624" s="156"/>
      <c r="J2624" s="156"/>
      <c r="K2624" s="156"/>
      <c r="M2624" s="63"/>
    </row>
    <row r="2625">
      <c r="A2625" s="20"/>
      <c r="B2625" s="20"/>
      <c r="F2625" s="26"/>
      <c r="G2625" s="26"/>
      <c r="H2625" s="156"/>
      <c r="I2625" s="156"/>
      <c r="J2625" s="156"/>
      <c r="K2625" s="156"/>
      <c r="M2625" s="63"/>
    </row>
    <row r="2626">
      <c r="A2626" s="20"/>
      <c r="B2626" s="20"/>
      <c r="F2626" s="26"/>
      <c r="G2626" s="26"/>
      <c r="H2626" s="156"/>
      <c r="I2626" s="156"/>
      <c r="J2626" s="156"/>
      <c r="K2626" s="156"/>
      <c r="M2626" s="63"/>
    </row>
    <row r="2627">
      <c r="A2627" s="20"/>
      <c r="B2627" s="20"/>
      <c r="F2627" s="26"/>
      <c r="G2627" s="26"/>
      <c r="H2627" s="156"/>
      <c r="I2627" s="156"/>
      <c r="J2627" s="156"/>
      <c r="K2627" s="156"/>
      <c r="M2627" s="63"/>
    </row>
    <row r="2628">
      <c r="A2628" s="20"/>
      <c r="B2628" s="20"/>
      <c r="F2628" s="26"/>
      <c r="G2628" s="26"/>
      <c r="H2628" s="156"/>
      <c r="I2628" s="156"/>
      <c r="J2628" s="156"/>
      <c r="K2628" s="156"/>
      <c r="M2628" s="63"/>
    </row>
    <row r="2629">
      <c r="A2629" s="20"/>
      <c r="B2629" s="20"/>
      <c r="F2629" s="26"/>
      <c r="G2629" s="26"/>
      <c r="H2629" s="156"/>
      <c r="I2629" s="156"/>
      <c r="J2629" s="156"/>
      <c r="K2629" s="156"/>
      <c r="M2629" s="63"/>
    </row>
    <row r="2630">
      <c r="A2630" s="20"/>
      <c r="B2630" s="20"/>
      <c r="F2630" s="26"/>
      <c r="G2630" s="26"/>
      <c r="H2630" s="156"/>
      <c r="I2630" s="156"/>
      <c r="J2630" s="156"/>
      <c r="K2630" s="156"/>
      <c r="M2630" s="63"/>
    </row>
    <row r="2631">
      <c r="A2631" s="20"/>
      <c r="B2631" s="20"/>
      <c r="F2631" s="26"/>
      <c r="G2631" s="26"/>
      <c r="H2631" s="156"/>
      <c r="I2631" s="156"/>
      <c r="J2631" s="156"/>
      <c r="K2631" s="156"/>
      <c r="M2631" s="63"/>
    </row>
    <row r="2632">
      <c r="A2632" s="20"/>
      <c r="B2632" s="20"/>
      <c r="F2632" s="26"/>
      <c r="G2632" s="26"/>
      <c r="H2632" s="156"/>
      <c r="I2632" s="156"/>
      <c r="J2632" s="156"/>
      <c r="K2632" s="156"/>
      <c r="M2632" s="63"/>
    </row>
    <row r="2633">
      <c r="A2633" s="20"/>
      <c r="B2633" s="20"/>
      <c r="F2633" s="26"/>
      <c r="G2633" s="26"/>
      <c r="H2633" s="156"/>
      <c r="I2633" s="156"/>
      <c r="J2633" s="156"/>
      <c r="K2633" s="156"/>
      <c r="M2633" s="63"/>
    </row>
    <row r="2634">
      <c r="A2634" s="20"/>
      <c r="B2634" s="20"/>
      <c r="F2634" s="26"/>
      <c r="G2634" s="26"/>
      <c r="H2634" s="156"/>
      <c r="I2634" s="156"/>
      <c r="J2634" s="156"/>
      <c r="K2634" s="156"/>
      <c r="M2634" s="63"/>
    </row>
    <row r="2635">
      <c r="A2635" s="20"/>
      <c r="B2635" s="20"/>
      <c r="F2635" s="26"/>
      <c r="G2635" s="26"/>
      <c r="H2635" s="156"/>
      <c r="I2635" s="156"/>
      <c r="J2635" s="156"/>
      <c r="K2635" s="156"/>
      <c r="M2635" s="63"/>
    </row>
    <row r="2636">
      <c r="A2636" s="20"/>
      <c r="B2636" s="20"/>
      <c r="F2636" s="26"/>
      <c r="G2636" s="26"/>
      <c r="H2636" s="156"/>
      <c r="I2636" s="156"/>
      <c r="J2636" s="156"/>
      <c r="K2636" s="156"/>
      <c r="M2636" s="63"/>
    </row>
    <row r="2637">
      <c r="A2637" s="20"/>
      <c r="B2637" s="20"/>
      <c r="F2637" s="26"/>
      <c r="G2637" s="26"/>
      <c r="H2637" s="156"/>
      <c r="I2637" s="156"/>
      <c r="J2637" s="156"/>
      <c r="K2637" s="156"/>
      <c r="M2637" s="63"/>
    </row>
    <row r="2638">
      <c r="A2638" s="20"/>
      <c r="B2638" s="20"/>
      <c r="F2638" s="26"/>
      <c r="G2638" s="26"/>
      <c r="H2638" s="156"/>
      <c r="I2638" s="156"/>
      <c r="J2638" s="156"/>
      <c r="K2638" s="156"/>
      <c r="M2638" s="63"/>
    </row>
    <row r="2639">
      <c r="A2639" s="20"/>
      <c r="B2639" s="20"/>
      <c r="F2639" s="26"/>
      <c r="G2639" s="26"/>
      <c r="H2639" s="156"/>
      <c r="I2639" s="156"/>
      <c r="J2639" s="156"/>
      <c r="K2639" s="156"/>
      <c r="M2639" s="63"/>
    </row>
    <row r="2640">
      <c r="A2640" s="20"/>
      <c r="B2640" s="20"/>
      <c r="F2640" s="26"/>
      <c r="G2640" s="26"/>
      <c r="H2640" s="156"/>
      <c r="I2640" s="156"/>
      <c r="J2640" s="156"/>
      <c r="K2640" s="156"/>
      <c r="M2640" s="63"/>
    </row>
    <row r="2641">
      <c r="A2641" s="20"/>
      <c r="B2641" s="20"/>
      <c r="F2641" s="26"/>
      <c r="G2641" s="26"/>
      <c r="H2641" s="156"/>
      <c r="I2641" s="156"/>
      <c r="J2641" s="156"/>
      <c r="K2641" s="156"/>
      <c r="M2641" s="63"/>
    </row>
    <row r="2642">
      <c r="A2642" s="20"/>
      <c r="B2642" s="20"/>
      <c r="F2642" s="26"/>
      <c r="G2642" s="26"/>
      <c r="H2642" s="156"/>
      <c r="I2642" s="156"/>
      <c r="J2642" s="156"/>
      <c r="K2642" s="156"/>
      <c r="M2642" s="63"/>
    </row>
    <row r="2643">
      <c r="A2643" s="20"/>
      <c r="B2643" s="20"/>
      <c r="F2643" s="26"/>
      <c r="G2643" s="26"/>
      <c r="H2643" s="156"/>
      <c r="I2643" s="156"/>
      <c r="J2643" s="156"/>
      <c r="K2643" s="156"/>
      <c r="M2643" s="63"/>
    </row>
    <row r="2644">
      <c r="A2644" s="20"/>
      <c r="B2644" s="20"/>
      <c r="F2644" s="26"/>
      <c r="G2644" s="26"/>
      <c r="H2644" s="156"/>
      <c r="I2644" s="156"/>
      <c r="J2644" s="156"/>
      <c r="K2644" s="156"/>
      <c r="M2644" s="63"/>
    </row>
    <row r="2645">
      <c r="A2645" s="20"/>
      <c r="B2645" s="20"/>
      <c r="F2645" s="26"/>
      <c r="G2645" s="26"/>
      <c r="H2645" s="156"/>
      <c r="I2645" s="156"/>
      <c r="J2645" s="156"/>
      <c r="K2645" s="156"/>
      <c r="M2645" s="63"/>
    </row>
    <row r="2646">
      <c r="A2646" s="20"/>
      <c r="B2646" s="20"/>
      <c r="F2646" s="26"/>
      <c r="G2646" s="26"/>
      <c r="H2646" s="156"/>
      <c r="I2646" s="156"/>
      <c r="J2646" s="156"/>
      <c r="K2646" s="156"/>
      <c r="M2646" s="63"/>
    </row>
    <row r="2647">
      <c r="A2647" s="20"/>
      <c r="B2647" s="20"/>
      <c r="F2647" s="26"/>
      <c r="G2647" s="26"/>
      <c r="H2647" s="156"/>
      <c r="I2647" s="156"/>
      <c r="J2647" s="156"/>
      <c r="K2647" s="156"/>
      <c r="M2647" s="63"/>
    </row>
    <row r="2648">
      <c r="A2648" s="20"/>
      <c r="B2648" s="20"/>
      <c r="F2648" s="26"/>
      <c r="G2648" s="26"/>
      <c r="H2648" s="156"/>
      <c r="I2648" s="156"/>
      <c r="J2648" s="156"/>
      <c r="K2648" s="156"/>
      <c r="M2648" s="63"/>
    </row>
    <row r="2649">
      <c r="A2649" s="20"/>
      <c r="B2649" s="20"/>
      <c r="F2649" s="26"/>
      <c r="G2649" s="26"/>
      <c r="H2649" s="156"/>
      <c r="I2649" s="156"/>
      <c r="J2649" s="156"/>
      <c r="K2649" s="156"/>
      <c r="M2649" s="63"/>
    </row>
    <row r="2650">
      <c r="A2650" s="20"/>
      <c r="B2650" s="20"/>
      <c r="F2650" s="26"/>
      <c r="G2650" s="26"/>
      <c r="H2650" s="156"/>
      <c r="I2650" s="156"/>
      <c r="J2650" s="156"/>
      <c r="K2650" s="156"/>
      <c r="M2650" s="63"/>
    </row>
    <row r="2651">
      <c r="A2651" s="20"/>
      <c r="B2651" s="20"/>
      <c r="F2651" s="26"/>
      <c r="G2651" s="26"/>
      <c r="H2651" s="156"/>
      <c r="I2651" s="156"/>
      <c r="J2651" s="156"/>
      <c r="K2651" s="156"/>
      <c r="M2651" s="63"/>
    </row>
    <row r="2652">
      <c r="A2652" s="20"/>
      <c r="B2652" s="20"/>
      <c r="F2652" s="26"/>
      <c r="G2652" s="26"/>
      <c r="H2652" s="156"/>
      <c r="I2652" s="156"/>
      <c r="J2652" s="156"/>
      <c r="K2652" s="156"/>
      <c r="M2652" s="63"/>
    </row>
    <row r="2653">
      <c r="A2653" s="20"/>
      <c r="B2653" s="20"/>
      <c r="F2653" s="26"/>
      <c r="G2653" s="26"/>
      <c r="H2653" s="156"/>
      <c r="I2653" s="156"/>
      <c r="J2653" s="156"/>
      <c r="K2653" s="156"/>
      <c r="M2653" s="63"/>
    </row>
    <row r="2654">
      <c r="A2654" s="20"/>
      <c r="B2654" s="20"/>
      <c r="F2654" s="26"/>
      <c r="G2654" s="26"/>
      <c r="H2654" s="156"/>
      <c r="I2654" s="156"/>
      <c r="J2654" s="156"/>
      <c r="K2654" s="156"/>
      <c r="M2654" s="63"/>
    </row>
    <row r="2655">
      <c r="A2655" s="20"/>
      <c r="B2655" s="20"/>
      <c r="F2655" s="26"/>
      <c r="G2655" s="26"/>
      <c r="H2655" s="156"/>
      <c r="I2655" s="156"/>
      <c r="J2655" s="156"/>
      <c r="K2655" s="156"/>
      <c r="M2655" s="63"/>
    </row>
    <row r="2656">
      <c r="A2656" s="20"/>
      <c r="B2656" s="20"/>
      <c r="F2656" s="26"/>
      <c r="G2656" s="26"/>
      <c r="H2656" s="156"/>
      <c r="I2656" s="156"/>
      <c r="J2656" s="156"/>
      <c r="K2656" s="156"/>
      <c r="M2656" s="63"/>
    </row>
    <row r="2657">
      <c r="A2657" s="20"/>
      <c r="B2657" s="20"/>
      <c r="F2657" s="26"/>
      <c r="G2657" s="26"/>
      <c r="H2657" s="156"/>
      <c r="I2657" s="156"/>
      <c r="J2657" s="156"/>
      <c r="K2657" s="156"/>
      <c r="M2657" s="63"/>
    </row>
    <row r="2658">
      <c r="A2658" s="20"/>
      <c r="B2658" s="20"/>
      <c r="F2658" s="26"/>
      <c r="G2658" s="26"/>
      <c r="H2658" s="156"/>
      <c r="I2658" s="156"/>
      <c r="J2658" s="156"/>
      <c r="K2658" s="156"/>
      <c r="M2658" s="63"/>
    </row>
    <row r="2659">
      <c r="A2659" s="20"/>
      <c r="B2659" s="20"/>
      <c r="F2659" s="26"/>
      <c r="G2659" s="26"/>
      <c r="H2659" s="156"/>
      <c r="I2659" s="156"/>
      <c r="J2659" s="156"/>
      <c r="K2659" s="156"/>
      <c r="M2659" s="63"/>
    </row>
    <row r="2660">
      <c r="A2660" s="20"/>
      <c r="B2660" s="20"/>
      <c r="F2660" s="26"/>
      <c r="G2660" s="26"/>
      <c r="H2660" s="156"/>
      <c r="I2660" s="156"/>
      <c r="J2660" s="156"/>
      <c r="K2660" s="156"/>
      <c r="M2660" s="63"/>
    </row>
    <row r="2661">
      <c r="A2661" s="20"/>
      <c r="B2661" s="20"/>
      <c r="F2661" s="26"/>
      <c r="G2661" s="26"/>
      <c r="H2661" s="156"/>
      <c r="I2661" s="156"/>
      <c r="J2661" s="156"/>
      <c r="K2661" s="156"/>
      <c r="M2661" s="63"/>
    </row>
    <row r="2662">
      <c r="A2662" s="20"/>
      <c r="B2662" s="20"/>
      <c r="F2662" s="26"/>
      <c r="G2662" s="26"/>
      <c r="H2662" s="156"/>
      <c r="I2662" s="156"/>
      <c r="J2662" s="156"/>
      <c r="K2662" s="156"/>
      <c r="M2662" s="63"/>
    </row>
    <row r="2663">
      <c r="A2663" s="20"/>
      <c r="B2663" s="20"/>
      <c r="F2663" s="26"/>
      <c r="G2663" s="26"/>
      <c r="H2663" s="156"/>
      <c r="I2663" s="156"/>
      <c r="J2663" s="156"/>
      <c r="K2663" s="156"/>
      <c r="M2663" s="63"/>
    </row>
    <row r="2664">
      <c r="A2664" s="20"/>
      <c r="B2664" s="20"/>
      <c r="F2664" s="26"/>
      <c r="G2664" s="26"/>
      <c r="H2664" s="156"/>
      <c r="I2664" s="156"/>
      <c r="J2664" s="156"/>
      <c r="K2664" s="156"/>
      <c r="M2664" s="63"/>
    </row>
    <row r="2665">
      <c r="A2665" s="20"/>
      <c r="B2665" s="20"/>
      <c r="F2665" s="26"/>
      <c r="G2665" s="26"/>
      <c r="H2665" s="156"/>
      <c r="I2665" s="156"/>
      <c r="J2665" s="156"/>
      <c r="K2665" s="156"/>
      <c r="M2665" s="63"/>
    </row>
    <row r="2666">
      <c r="A2666" s="20"/>
      <c r="B2666" s="20"/>
      <c r="F2666" s="26"/>
      <c r="G2666" s="26"/>
      <c r="H2666" s="156"/>
      <c r="I2666" s="156"/>
      <c r="J2666" s="156"/>
      <c r="K2666" s="156"/>
      <c r="M2666" s="63"/>
    </row>
    <row r="2667">
      <c r="A2667" s="20"/>
      <c r="B2667" s="20"/>
      <c r="F2667" s="26"/>
      <c r="G2667" s="26"/>
      <c r="H2667" s="156"/>
      <c r="I2667" s="156"/>
      <c r="J2667" s="156"/>
      <c r="K2667" s="156"/>
      <c r="M2667" s="63"/>
    </row>
    <row r="2668">
      <c r="A2668" s="20"/>
      <c r="B2668" s="20"/>
      <c r="F2668" s="26"/>
      <c r="G2668" s="26"/>
      <c r="H2668" s="156"/>
      <c r="I2668" s="156"/>
      <c r="J2668" s="156"/>
      <c r="K2668" s="156"/>
      <c r="M2668" s="63"/>
    </row>
    <row r="2669">
      <c r="A2669" s="20"/>
      <c r="B2669" s="20"/>
      <c r="F2669" s="26"/>
      <c r="G2669" s="26"/>
      <c r="H2669" s="156"/>
      <c r="I2669" s="156"/>
      <c r="J2669" s="156"/>
      <c r="K2669" s="156"/>
      <c r="M2669" s="63"/>
    </row>
    <row r="2670">
      <c r="A2670" s="20"/>
      <c r="B2670" s="20"/>
      <c r="F2670" s="26"/>
      <c r="G2670" s="26"/>
      <c r="H2670" s="156"/>
      <c r="I2670" s="156"/>
      <c r="J2670" s="156"/>
      <c r="K2670" s="156"/>
      <c r="M2670" s="63"/>
    </row>
    <row r="2671">
      <c r="A2671" s="20"/>
      <c r="B2671" s="20"/>
      <c r="F2671" s="26"/>
      <c r="G2671" s="26"/>
      <c r="H2671" s="156"/>
      <c r="I2671" s="156"/>
      <c r="J2671" s="156"/>
      <c r="K2671" s="156"/>
      <c r="M2671" s="63"/>
    </row>
    <row r="2672">
      <c r="A2672" s="20"/>
      <c r="B2672" s="20"/>
      <c r="F2672" s="26"/>
      <c r="G2672" s="26"/>
      <c r="H2672" s="156"/>
      <c r="I2672" s="156"/>
      <c r="J2672" s="156"/>
      <c r="K2672" s="156"/>
      <c r="M2672" s="63"/>
    </row>
    <row r="2673">
      <c r="A2673" s="20"/>
      <c r="B2673" s="20"/>
      <c r="F2673" s="26"/>
      <c r="G2673" s="26"/>
      <c r="H2673" s="156"/>
      <c r="I2673" s="156"/>
      <c r="J2673" s="156"/>
      <c r="K2673" s="156"/>
      <c r="M2673" s="63"/>
    </row>
    <row r="2674">
      <c r="A2674" s="20"/>
      <c r="B2674" s="20"/>
      <c r="F2674" s="26"/>
      <c r="G2674" s="26"/>
      <c r="H2674" s="156"/>
      <c r="I2674" s="156"/>
      <c r="J2674" s="156"/>
      <c r="K2674" s="156"/>
      <c r="M2674" s="63"/>
    </row>
    <row r="2675">
      <c r="A2675" s="20"/>
      <c r="B2675" s="20"/>
      <c r="F2675" s="26"/>
      <c r="G2675" s="26"/>
      <c r="H2675" s="156"/>
      <c r="I2675" s="156"/>
      <c r="J2675" s="156"/>
      <c r="K2675" s="156"/>
      <c r="M2675" s="63"/>
    </row>
    <row r="2676">
      <c r="A2676" s="20"/>
      <c r="B2676" s="20"/>
      <c r="F2676" s="26"/>
      <c r="G2676" s="26"/>
      <c r="H2676" s="156"/>
      <c r="I2676" s="156"/>
      <c r="J2676" s="156"/>
      <c r="K2676" s="156"/>
      <c r="M2676" s="63"/>
    </row>
    <row r="2677">
      <c r="A2677" s="20"/>
      <c r="B2677" s="20"/>
      <c r="F2677" s="26"/>
      <c r="G2677" s="26"/>
      <c r="H2677" s="156"/>
      <c r="I2677" s="156"/>
      <c r="J2677" s="156"/>
      <c r="K2677" s="156"/>
      <c r="M2677" s="63"/>
    </row>
    <row r="2678">
      <c r="A2678" s="20"/>
      <c r="B2678" s="20"/>
      <c r="F2678" s="26"/>
      <c r="G2678" s="26"/>
      <c r="H2678" s="156"/>
      <c r="I2678" s="156"/>
      <c r="J2678" s="156"/>
      <c r="K2678" s="156"/>
      <c r="M2678" s="63"/>
    </row>
    <row r="2679">
      <c r="A2679" s="20"/>
      <c r="B2679" s="20"/>
      <c r="F2679" s="26"/>
      <c r="G2679" s="26"/>
      <c r="H2679" s="156"/>
      <c r="I2679" s="156"/>
      <c r="J2679" s="156"/>
      <c r="K2679" s="156"/>
      <c r="M2679" s="63"/>
    </row>
    <row r="2680">
      <c r="A2680" s="20"/>
      <c r="B2680" s="20"/>
      <c r="F2680" s="26"/>
      <c r="G2680" s="26"/>
      <c r="H2680" s="156"/>
      <c r="I2680" s="156"/>
      <c r="J2680" s="156"/>
      <c r="K2680" s="156"/>
      <c r="M2680" s="63"/>
    </row>
    <row r="2681">
      <c r="A2681" s="20"/>
      <c r="B2681" s="20"/>
      <c r="F2681" s="26"/>
      <c r="G2681" s="26"/>
      <c r="H2681" s="156"/>
      <c r="I2681" s="156"/>
      <c r="J2681" s="156"/>
      <c r="K2681" s="156"/>
      <c r="M2681" s="63"/>
    </row>
    <row r="2682">
      <c r="A2682" s="20"/>
      <c r="B2682" s="20"/>
      <c r="F2682" s="26"/>
      <c r="G2682" s="26"/>
      <c r="H2682" s="156"/>
      <c r="I2682" s="156"/>
      <c r="J2682" s="156"/>
      <c r="K2682" s="156"/>
      <c r="M2682" s="63"/>
    </row>
    <row r="2683">
      <c r="A2683" s="20"/>
      <c r="B2683" s="20"/>
      <c r="F2683" s="26"/>
      <c r="G2683" s="26"/>
      <c r="H2683" s="156"/>
      <c r="I2683" s="156"/>
      <c r="J2683" s="156"/>
      <c r="K2683" s="156"/>
      <c r="M2683" s="63"/>
    </row>
    <row r="2684">
      <c r="A2684" s="20"/>
      <c r="B2684" s="20"/>
      <c r="F2684" s="26"/>
      <c r="G2684" s="26"/>
      <c r="H2684" s="156"/>
      <c r="I2684" s="156"/>
      <c r="J2684" s="156"/>
      <c r="K2684" s="156"/>
      <c r="M2684" s="63"/>
    </row>
    <row r="2685">
      <c r="A2685" s="20"/>
      <c r="B2685" s="20"/>
      <c r="F2685" s="26"/>
      <c r="G2685" s="26"/>
      <c r="H2685" s="156"/>
      <c r="I2685" s="156"/>
      <c r="J2685" s="156"/>
      <c r="K2685" s="156"/>
      <c r="M2685" s="63"/>
    </row>
    <row r="2686">
      <c r="A2686" s="20"/>
      <c r="B2686" s="20"/>
      <c r="F2686" s="26"/>
      <c r="G2686" s="26"/>
      <c r="H2686" s="156"/>
      <c r="I2686" s="156"/>
      <c r="J2686" s="156"/>
      <c r="K2686" s="156"/>
      <c r="M2686" s="63"/>
    </row>
    <row r="2687">
      <c r="A2687" s="20"/>
      <c r="B2687" s="20"/>
      <c r="F2687" s="26"/>
      <c r="G2687" s="26"/>
      <c r="H2687" s="156"/>
      <c r="I2687" s="156"/>
      <c r="J2687" s="156"/>
      <c r="K2687" s="156"/>
      <c r="M2687" s="63"/>
    </row>
    <row r="2688">
      <c r="A2688" s="20"/>
      <c r="B2688" s="20"/>
      <c r="F2688" s="26"/>
      <c r="G2688" s="26"/>
      <c r="H2688" s="156"/>
      <c r="I2688" s="156"/>
      <c r="J2688" s="156"/>
      <c r="K2688" s="156"/>
      <c r="M2688" s="63"/>
    </row>
    <row r="2689">
      <c r="A2689" s="20"/>
      <c r="B2689" s="20"/>
      <c r="F2689" s="26"/>
      <c r="G2689" s="26"/>
      <c r="H2689" s="156"/>
      <c r="I2689" s="156"/>
      <c r="J2689" s="156"/>
      <c r="K2689" s="156"/>
      <c r="M2689" s="63"/>
    </row>
    <row r="2690">
      <c r="A2690" s="20"/>
      <c r="B2690" s="20"/>
      <c r="F2690" s="26"/>
      <c r="G2690" s="26"/>
      <c r="H2690" s="156"/>
      <c r="I2690" s="156"/>
      <c r="J2690" s="156"/>
      <c r="K2690" s="156"/>
      <c r="M2690" s="63"/>
    </row>
    <row r="2691">
      <c r="A2691" s="20"/>
      <c r="B2691" s="20"/>
      <c r="F2691" s="26"/>
      <c r="G2691" s="26"/>
      <c r="H2691" s="156"/>
      <c r="I2691" s="156"/>
      <c r="J2691" s="156"/>
      <c r="K2691" s="156"/>
      <c r="M2691" s="63"/>
    </row>
    <row r="2692">
      <c r="A2692" s="20"/>
      <c r="B2692" s="20"/>
      <c r="F2692" s="26"/>
      <c r="G2692" s="26"/>
      <c r="H2692" s="156"/>
      <c r="I2692" s="156"/>
      <c r="J2692" s="156"/>
      <c r="K2692" s="156"/>
      <c r="M2692" s="63"/>
    </row>
    <row r="2693">
      <c r="A2693" s="20"/>
      <c r="B2693" s="20"/>
      <c r="F2693" s="26"/>
      <c r="G2693" s="26"/>
      <c r="H2693" s="156"/>
      <c r="I2693" s="156"/>
      <c r="J2693" s="156"/>
      <c r="K2693" s="156"/>
      <c r="M2693" s="63"/>
    </row>
    <row r="2694">
      <c r="A2694" s="20"/>
      <c r="B2694" s="20"/>
      <c r="F2694" s="26"/>
      <c r="G2694" s="26"/>
      <c r="H2694" s="156"/>
      <c r="I2694" s="156"/>
      <c r="J2694" s="156"/>
      <c r="K2694" s="156"/>
      <c r="M2694" s="63"/>
    </row>
    <row r="2695">
      <c r="A2695" s="20"/>
      <c r="B2695" s="20"/>
      <c r="F2695" s="26"/>
      <c r="G2695" s="26"/>
      <c r="H2695" s="156"/>
      <c r="I2695" s="156"/>
      <c r="J2695" s="156"/>
      <c r="K2695" s="156"/>
      <c r="M2695" s="63"/>
    </row>
    <row r="2696">
      <c r="A2696" s="20"/>
      <c r="B2696" s="20"/>
      <c r="F2696" s="26"/>
      <c r="G2696" s="26"/>
      <c r="H2696" s="156"/>
      <c r="I2696" s="156"/>
      <c r="J2696" s="156"/>
      <c r="K2696" s="156"/>
      <c r="M2696" s="63"/>
    </row>
    <row r="2697">
      <c r="A2697" s="20"/>
      <c r="B2697" s="20"/>
      <c r="F2697" s="26"/>
      <c r="G2697" s="26"/>
      <c r="H2697" s="156"/>
      <c r="I2697" s="156"/>
      <c r="J2697" s="156"/>
      <c r="K2697" s="156"/>
      <c r="M2697" s="63"/>
    </row>
    <row r="2698">
      <c r="A2698" s="20"/>
      <c r="B2698" s="20"/>
      <c r="F2698" s="26"/>
      <c r="G2698" s="26"/>
      <c r="H2698" s="156"/>
      <c r="I2698" s="156"/>
      <c r="J2698" s="156"/>
      <c r="K2698" s="156"/>
      <c r="M2698" s="63"/>
    </row>
    <row r="2699">
      <c r="A2699" s="20"/>
      <c r="B2699" s="20"/>
      <c r="F2699" s="26"/>
      <c r="G2699" s="26"/>
      <c r="H2699" s="156"/>
      <c r="I2699" s="156"/>
      <c r="J2699" s="156"/>
      <c r="K2699" s="156"/>
      <c r="M2699" s="63"/>
    </row>
    <row r="2700">
      <c r="A2700" s="20"/>
      <c r="B2700" s="20"/>
      <c r="F2700" s="26"/>
      <c r="G2700" s="26"/>
      <c r="H2700" s="156"/>
      <c r="I2700" s="156"/>
      <c r="J2700" s="156"/>
      <c r="K2700" s="156"/>
      <c r="M2700" s="63"/>
    </row>
    <row r="2701">
      <c r="A2701" s="20"/>
      <c r="B2701" s="20"/>
      <c r="F2701" s="26"/>
      <c r="G2701" s="26"/>
      <c r="H2701" s="156"/>
      <c r="I2701" s="156"/>
      <c r="J2701" s="156"/>
      <c r="K2701" s="156"/>
      <c r="M2701" s="63"/>
    </row>
    <row r="2702">
      <c r="A2702" s="20"/>
      <c r="B2702" s="20"/>
      <c r="F2702" s="26"/>
      <c r="G2702" s="26"/>
      <c r="H2702" s="156"/>
      <c r="I2702" s="156"/>
      <c r="J2702" s="156"/>
      <c r="K2702" s="156"/>
      <c r="M2702" s="63"/>
    </row>
    <row r="2703">
      <c r="A2703" s="20"/>
      <c r="B2703" s="20"/>
      <c r="F2703" s="26"/>
      <c r="G2703" s="26"/>
      <c r="H2703" s="156"/>
      <c r="I2703" s="156"/>
      <c r="J2703" s="156"/>
      <c r="K2703" s="156"/>
      <c r="M2703" s="63"/>
    </row>
    <row r="2704">
      <c r="A2704" s="20"/>
      <c r="B2704" s="20"/>
      <c r="F2704" s="26"/>
      <c r="G2704" s="26"/>
      <c r="H2704" s="156"/>
      <c r="I2704" s="156"/>
      <c r="J2704" s="156"/>
      <c r="K2704" s="156"/>
      <c r="M2704" s="63"/>
    </row>
    <row r="2705">
      <c r="A2705" s="20"/>
      <c r="B2705" s="20"/>
      <c r="F2705" s="26"/>
      <c r="G2705" s="26"/>
      <c r="H2705" s="156"/>
      <c r="I2705" s="156"/>
      <c r="J2705" s="156"/>
      <c r="K2705" s="156"/>
      <c r="M2705" s="63"/>
    </row>
    <row r="2706">
      <c r="A2706" s="20"/>
      <c r="B2706" s="20"/>
      <c r="F2706" s="26"/>
      <c r="G2706" s="26"/>
      <c r="H2706" s="156"/>
      <c r="I2706" s="156"/>
      <c r="J2706" s="156"/>
      <c r="K2706" s="156"/>
      <c r="M2706" s="63"/>
    </row>
    <row r="2707">
      <c r="A2707" s="20"/>
      <c r="B2707" s="20"/>
      <c r="F2707" s="26"/>
      <c r="G2707" s="26"/>
      <c r="H2707" s="156"/>
      <c r="I2707" s="156"/>
      <c r="J2707" s="156"/>
      <c r="K2707" s="156"/>
      <c r="M2707" s="63"/>
    </row>
    <row r="2708">
      <c r="A2708" s="20"/>
      <c r="B2708" s="20"/>
      <c r="F2708" s="26"/>
      <c r="G2708" s="26"/>
      <c r="H2708" s="156"/>
      <c r="I2708" s="156"/>
      <c r="J2708" s="156"/>
      <c r="K2708" s="156"/>
      <c r="M2708" s="63"/>
    </row>
    <row r="2709">
      <c r="A2709" s="20"/>
      <c r="B2709" s="20"/>
      <c r="F2709" s="26"/>
      <c r="G2709" s="26"/>
      <c r="H2709" s="156"/>
      <c r="I2709" s="156"/>
      <c r="J2709" s="156"/>
      <c r="K2709" s="156"/>
      <c r="M2709" s="63"/>
    </row>
    <row r="2710">
      <c r="A2710" s="20"/>
      <c r="B2710" s="20"/>
      <c r="F2710" s="26"/>
      <c r="G2710" s="26"/>
      <c r="H2710" s="156"/>
      <c r="I2710" s="156"/>
      <c r="J2710" s="156"/>
      <c r="K2710" s="156"/>
      <c r="M2710" s="63"/>
    </row>
    <row r="2711">
      <c r="A2711" s="20"/>
      <c r="B2711" s="20"/>
      <c r="F2711" s="26"/>
      <c r="G2711" s="26"/>
      <c r="H2711" s="156"/>
      <c r="I2711" s="156"/>
      <c r="J2711" s="156"/>
      <c r="K2711" s="156"/>
      <c r="M2711" s="63"/>
    </row>
    <row r="2712">
      <c r="A2712" s="20"/>
      <c r="B2712" s="20"/>
      <c r="F2712" s="26"/>
      <c r="G2712" s="26"/>
      <c r="H2712" s="156"/>
      <c r="I2712" s="156"/>
      <c r="J2712" s="156"/>
      <c r="K2712" s="156"/>
      <c r="M2712" s="63"/>
    </row>
    <row r="2713">
      <c r="A2713" s="20"/>
      <c r="B2713" s="20"/>
      <c r="F2713" s="26"/>
      <c r="G2713" s="26"/>
      <c r="H2713" s="156"/>
      <c r="I2713" s="156"/>
      <c r="J2713" s="156"/>
      <c r="K2713" s="156"/>
      <c r="M2713" s="63"/>
    </row>
    <row r="2714">
      <c r="A2714" s="20"/>
      <c r="B2714" s="20"/>
      <c r="F2714" s="26"/>
      <c r="G2714" s="26"/>
      <c r="H2714" s="156"/>
      <c r="I2714" s="156"/>
      <c r="J2714" s="156"/>
      <c r="K2714" s="156"/>
      <c r="M2714" s="63"/>
    </row>
    <row r="2715">
      <c r="A2715" s="20"/>
      <c r="B2715" s="20"/>
      <c r="F2715" s="26"/>
      <c r="G2715" s="26"/>
      <c r="H2715" s="156"/>
      <c r="I2715" s="156"/>
      <c r="J2715" s="156"/>
      <c r="K2715" s="156"/>
      <c r="M2715" s="63"/>
    </row>
    <row r="2716">
      <c r="A2716" s="20"/>
      <c r="B2716" s="20"/>
      <c r="F2716" s="26"/>
      <c r="G2716" s="26"/>
      <c r="H2716" s="156"/>
      <c r="I2716" s="156"/>
      <c r="J2716" s="156"/>
      <c r="K2716" s="156"/>
      <c r="M2716" s="63"/>
    </row>
    <row r="2717">
      <c r="A2717" s="20"/>
      <c r="B2717" s="20"/>
      <c r="F2717" s="26"/>
      <c r="G2717" s="26"/>
      <c r="H2717" s="156"/>
      <c r="I2717" s="156"/>
      <c r="J2717" s="156"/>
      <c r="K2717" s="156"/>
      <c r="M2717" s="63"/>
    </row>
    <row r="2718">
      <c r="A2718" s="20"/>
      <c r="B2718" s="20"/>
      <c r="F2718" s="26"/>
      <c r="G2718" s="26"/>
      <c r="H2718" s="156"/>
      <c r="I2718" s="156"/>
      <c r="J2718" s="156"/>
      <c r="K2718" s="156"/>
      <c r="M2718" s="63"/>
    </row>
    <row r="2719">
      <c r="A2719" s="20"/>
      <c r="B2719" s="20"/>
      <c r="F2719" s="26"/>
      <c r="G2719" s="26"/>
      <c r="H2719" s="156"/>
      <c r="I2719" s="156"/>
      <c r="J2719" s="156"/>
      <c r="K2719" s="156"/>
      <c r="M2719" s="63"/>
    </row>
    <row r="2720">
      <c r="A2720" s="20"/>
      <c r="B2720" s="20"/>
      <c r="F2720" s="26"/>
      <c r="G2720" s="26"/>
      <c r="H2720" s="156"/>
      <c r="I2720" s="156"/>
      <c r="J2720" s="156"/>
      <c r="K2720" s="156"/>
      <c r="M2720" s="63"/>
    </row>
    <row r="2721">
      <c r="A2721" s="20"/>
      <c r="B2721" s="20"/>
      <c r="F2721" s="26"/>
      <c r="G2721" s="26"/>
      <c r="H2721" s="156"/>
      <c r="I2721" s="156"/>
      <c r="J2721" s="156"/>
      <c r="K2721" s="156"/>
      <c r="M2721" s="63"/>
    </row>
    <row r="2722">
      <c r="A2722" s="20"/>
      <c r="B2722" s="20"/>
      <c r="F2722" s="26"/>
      <c r="G2722" s="26"/>
      <c r="H2722" s="156"/>
      <c r="I2722" s="156"/>
      <c r="J2722" s="156"/>
      <c r="K2722" s="156"/>
      <c r="M2722" s="63"/>
    </row>
    <row r="2723">
      <c r="A2723" s="20"/>
      <c r="B2723" s="20"/>
      <c r="F2723" s="26"/>
      <c r="G2723" s="26"/>
      <c r="H2723" s="156"/>
      <c r="I2723" s="156"/>
      <c r="J2723" s="156"/>
      <c r="K2723" s="156"/>
      <c r="M2723" s="63"/>
    </row>
    <row r="2724">
      <c r="A2724" s="20"/>
      <c r="B2724" s="20"/>
      <c r="F2724" s="26"/>
      <c r="G2724" s="26"/>
      <c r="H2724" s="156"/>
      <c r="I2724" s="156"/>
      <c r="J2724" s="156"/>
      <c r="K2724" s="156"/>
      <c r="M2724" s="63"/>
    </row>
    <row r="2725">
      <c r="A2725" s="20"/>
      <c r="B2725" s="20"/>
      <c r="F2725" s="26"/>
      <c r="G2725" s="26"/>
      <c r="H2725" s="156"/>
      <c r="I2725" s="156"/>
      <c r="J2725" s="156"/>
      <c r="K2725" s="156"/>
      <c r="M2725" s="63"/>
    </row>
    <row r="2726">
      <c r="A2726" s="20"/>
      <c r="B2726" s="20"/>
      <c r="F2726" s="26"/>
      <c r="G2726" s="26"/>
      <c r="H2726" s="156"/>
      <c r="I2726" s="156"/>
      <c r="J2726" s="156"/>
      <c r="K2726" s="156"/>
      <c r="M2726" s="63"/>
    </row>
    <row r="2727">
      <c r="A2727" s="20"/>
      <c r="B2727" s="20"/>
      <c r="F2727" s="26"/>
      <c r="G2727" s="26"/>
      <c r="H2727" s="156"/>
      <c r="I2727" s="156"/>
      <c r="J2727" s="156"/>
      <c r="K2727" s="156"/>
      <c r="M2727" s="63"/>
    </row>
    <row r="2728">
      <c r="A2728" s="20"/>
      <c r="B2728" s="20"/>
      <c r="F2728" s="26"/>
      <c r="G2728" s="26"/>
      <c r="H2728" s="156"/>
      <c r="I2728" s="156"/>
      <c r="J2728" s="156"/>
      <c r="K2728" s="156"/>
      <c r="M2728" s="63"/>
    </row>
    <row r="2729">
      <c r="A2729" s="20"/>
      <c r="B2729" s="20"/>
      <c r="F2729" s="26"/>
      <c r="G2729" s="26"/>
      <c r="H2729" s="156"/>
      <c r="I2729" s="156"/>
      <c r="J2729" s="156"/>
      <c r="K2729" s="156"/>
      <c r="M2729" s="63"/>
    </row>
    <row r="2730">
      <c r="A2730" s="20"/>
      <c r="B2730" s="20"/>
      <c r="F2730" s="26"/>
      <c r="G2730" s="26"/>
      <c r="H2730" s="156"/>
      <c r="I2730" s="156"/>
      <c r="J2730" s="156"/>
      <c r="K2730" s="156"/>
      <c r="M2730" s="63"/>
    </row>
    <row r="2731">
      <c r="A2731" s="20"/>
      <c r="B2731" s="20"/>
      <c r="F2731" s="26"/>
      <c r="G2731" s="26"/>
      <c r="H2731" s="156"/>
      <c r="I2731" s="156"/>
      <c r="J2731" s="156"/>
      <c r="K2731" s="156"/>
      <c r="M2731" s="63"/>
    </row>
    <row r="2732">
      <c r="A2732" s="20"/>
      <c r="B2732" s="20"/>
      <c r="F2732" s="26"/>
      <c r="G2732" s="26"/>
      <c r="H2732" s="156"/>
      <c r="I2732" s="156"/>
      <c r="J2732" s="156"/>
      <c r="K2732" s="156"/>
      <c r="M2732" s="63"/>
    </row>
    <row r="2733">
      <c r="A2733" s="20"/>
      <c r="B2733" s="20"/>
      <c r="F2733" s="26"/>
      <c r="G2733" s="26"/>
      <c r="H2733" s="156"/>
      <c r="I2733" s="156"/>
      <c r="J2733" s="156"/>
      <c r="K2733" s="156"/>
      <c r="M2733" s="63"/>
    </row>
    <row r="2734">
      <c r="A2734" s="20"/>
      <c r="B2734" s="20"/>
      <c r="F2734" s="26"/>
      <c r="G2734" s="26"/>
      <c r="H2734" s="156"/>
      <c r="I2734" s="156"/>
      <c r="J2734" s="156"/>
      <c r="K2734" s="156"/>
      <c r="M2734" s="63"/>
    </row>
    <row r="2735">
      <c r="A2735" s="20"/>
      <c r="B2735" s="20"/>
      <c r="F2735" s="26"/>
      <c r="G2735" s="26"/>
      <c r="H2735" s="156"/>
      <c r="I2735" s="156"/>
      <c r="J2735" s="156"/>
      <c r="K2735" s="156"/>
      <c r="M2735" s="63"/>
    </row>
    <row r="2736">
      <c r="A2736" s="20"/>
      <c r="B2736" s="20"/>
      <c r="F2736" s="26"/>
      <c r="G2736" s="26"/>
      <c r="H2736" s="156"/>
      <c r="I2736" s="156"/>
      <c r="J2736" s="156"/>
      <c r="K2736" s="156"/>
      <c r="M2736" s="63"/>
    </row>
    <row r="2737">
      <c r="A2737" s="20"/>
      <c r="B2737" s="20"/>
      <c r="F2737" s="26"/>
      <c r="G2737" s="26"/>
      <c r="H2737" s="156"/>
      <c r="I2737" s="156"/>
      <c r="J2737" s="156"/>
      <c r="K2737" s="156"/>
      <c r="M2737" s="63"/>
    </row>
    <row r="2738">
      <c r="A2738" s="20"/>
      <c r="B2738" s="20"/>
      <c r="F2738" s="26"/>
      <c r="G2738" s="26"/>
      <c r="H2738" s="156"/>
      <c r="I2738" s="156"/>
      <c r="J2738" s="156"/>
      <c r="K2738" s="156"/>
      <c r="M2738" s="63"/>
    </row>
    <row r="2739">
      <c r="A2739" s="20"/>
      <c r="B2739" s="20"/>
      <c r="F2739" s="26"/>
      <c r="G2739" s="26"/>
      <c r="H2739" s="156"/>
      <c r="I2739" s="156"/>
      <c r="J2739" s="156"/>
      <c r="K2739" s="156"/>
      <c r="M2739" s="63"/>
    </row>
    <row r="2740">
      <c r="A2740" s="20"/>
      <c r="B2740" s="20"/>
      <c r="F2740" s="26"/>
      <c r="G2740" s="26"/>
      <c r="H2740" s="156"/>
      <c r="I2740" s="156"/>
      <c r="J2740" s="156"/>
      <c r="K2740" s="156"/>
      <c r="M2740" s="63"/>
    </row>
    <row r="2741">
      <c r="A2741" s="20"/>
      <c r="B2741" s="20"/>
      <c r="F2741" s="26"/>
      <c r="G2741" s="26"/>
      <c r="H2741" s="156"/>
      <c r="I2741" s="156"/>
      <c r="J2741" s="156"/>
      <c r="K2741" s="156"/>
      <c r="M2741" s="63"/>
    </row>
    <row r="2742">
      <c r="A2742" s="20"/>
      <c r="B2742" s="20"/>
      <c r="F2742" s="26"/>
      <c r="G2742" s="26"/>
      <c r="H2742" s="156"/>
      <c r="I2742" s="156"/>
      <c r="J2742" s="156"/>
      <c r="K2742" s="156"/>
      <c r="M2742" s="63"/>
    </row>
    <row r="2743">
      <c r="A2743" s="20"/>
      <c r="B2743" s="20"/>
      <c r="F2743" s="26"/>
      <c r="G2743" s="26"/>
      <c r="H2743" s="156"/>
      <c r="I2743" s="156"/>
      <c r="J2743" s="156"/>
      <c r="K2743" s="156"/>
      <c r="M2743" s="63"/>
    </row>
    <row r="2744">
      <c r="A2744" s="20"/>
      <c r="B2744" s="20"/>
      <c r="F2744" s="26"/>
      <c r="G2744" s="26"/>
      <c r="H2744" s="156"/>
      <c r="I2744" s="156"/>
      <c r="J2744" s="156"/>
      <c r="K2744" s="156"/>
      <c r="M2744" s="63"/>
    </row>
    <row r="2745">
      <c r="A2745" s="20"/>
      <c r="B2745" s="20"/>
      <c r="F2745" s="26"/>
      <c r="G2745" s="26"/>
      <c r="H2745" s="156"/>
      <c r="I2745" s="156"/>
      <c r="J2745" s="156"/>
      <c r="K2745" s="156"/>
      <c r="M2745" s="63"/>
    </row>
    <row r="2746">
      <c r="A2746" s="20"/>
      <c r="B2746" s="20"/>
      <c r="F2746" s="26"/>
      <c r="G2746" s="26"/>
      <c r="H2746" s="156"/>
      <c r="I2746" s="156"/>
      <c r="J2746" s="156"/>
      <c r="K2746" s="156"/>
      <c r="M2746" s="63"/>
    </row>
    <row r="2747">
      <c r="A2747" s="20"/>
      <c r="B2747" s="20"/>
      <c r="F2747" s="26"/>
      <c r="G2747" s="26"/>
      <c r="H2747" s="156"/>
      <c r="I2747" s="156"/>
      <c r="J2747" s="156"/>
      <c r="K2747" s="156"/>
      <c r="M2747" s="63"/>
    </row>
    <row r="2748">
      <c r="A2748" s="20"/>
      <c r="B2748" s="20"/>
      <c r="F2748" s="26"/>
      <c r="G2748" s="26"/>
      <c r="H2748" s="156"/>
      <c r="I2748" s="156"/>
      <c r="J2748" s="156"/>
      <c r="K2748" s="156"/>
      <c r="M2748" s="63"/>
    </row>
    <row r="2749">
      <c r="A2749" s="20"/>
      <c r="B2749" s="20"/>
      <c r="F2749" s="26"/>
      <c r="G2749" s="26"/>
      <c r="H2749" s="156"/>
      <c r="I2749" s="156"/>
      <c r="J2749" s="156"/>
      <c r="K2749" s="156"/>
      <c r="M2749" s="63"/>
    </row>
    <row r="2750">
      <c r="A2750" s="20"/>
      <c r="B2750" s="20"/>
      <c r="F2750" s="26"/>
      <c r="G2750" s="26"/>
      <c r="H2750" s="156"/>
      <c r="I2750" s="156"/>
      <c r="J2750" s="156"/>
      <c r="K2750" s="156"/>
      <c r="M2750" s="63"/>
    </row>
    <row r="2751">
      <c r="A2751" s="20"/>
      <c r="B2751" s="20"/>
      <c r="F2751" s="26"/>
      <c r="G2751" s="26"/>
      <c r="H2751" s="156"/>
      <c r="I2751" s="156"/>
      <c r="J2751" s="156"/>
      <c r="K2751" s="156"/>
      <c r="M2751" s="63"/>
    </row>
    <row r="2752">
      <c r="A2752" s="20"/>
      <c r="B2752" s="20"/>
      <c r="F2752" s="26"/>
      <c r="G2752" s="26"/>
      <c r="H2752" s="156"/>
      <c r="I2752" s="156"/>
      <c r="J2752" s="156"/>
      <c r="K2752" s="156"/>
      <c r="M2752" s="63"/>
    </row>
    <row r="2753">
      <c r="A2753" s="20"/>
      <c r="B2753" s="20"/>
      <c r="F2753" s="26"/>
      <c r="G2753" s="26"/>
      <c r="H2753" s="156"/>
      <c r="I2753" s="156"/>
      <c r="J2753" s="156"/>
      <c r="K2753" s="156"/>
      <c r="M2753" s="63"/>
    </row>
    <row r="2754">
      <c r="A2754" s="20"/>
      <c r="B2754" s="20"/>
      <c r="F2754" s="26"/>
      <c r="G2754" s="26"/>
      <c r="H2754" s="156"/>
      <c r="I2754" s="156"/>
      <c r="J2754" s="156"/>
      <c r="K2754" s="156"/>
      <c r="M2754" s="63"/>
    </row>
    <row r="2755">
      <c r="A2755" s="20"/>
      <c r="B2755" s="20"/>
      <c r="F2755" s="26"/>
      <c r="G2755" s="26"/>
      <c r="H2755" s="156"/>
      <c r="I2755" s="156"/>
      <c r="J2755" s="156"/>
      <c r="K2755" s="156"/>
      <c r="M2755" s="63"/>
    </row>
    <row r="2756">
      <c r="A2756" s="20"/>
      <c r="B2756" s="20"/>
      <c r="F2756" s="26"/>
      <c r="G2756" s="26"/>
      <c r="H2756" s="156"/>
      <c r="I2756" s="156"/>
      <c r="J2756" s="156"/>
      <c r="K2756" s="156"/>
      <c r="M2756" s="63"/>
    </row>
    <row r="2757">
      <c r="A2757" s="20"/>
      <c r="B2757" s="20"/>
      <c r="F2757" s="26"/>
      <c r="G2757" s="26"/>
      <c r="H2757" s="156"/>
      <c r="I2757" s="156"/>
      <c r="J2757" s="156"/>
      <c r="K2757" s="156"/>
      <c r="M2757" s="63"/>
    </row>
    <row r="2758">
      <c r="A2758" s="20"/>
      <c r="B2758" s="20"/>
      <c r="F2758" s="26"/>
      <c r="G2758" s="26"/>
      <c r="H2758" s="156"/>
      <c r="I2758" s="156"/>
      <c r="J2758" s="156"/>
      <c r="K2758" s="156"/>
      <c r="M2758" s="63"/>
    </row>
    <row r="2759">
      <c r="A2759" s="20"/>
      <c r="B2759" s="20"/>
      <c r="F2759" s="26"/>
      <c r="G2759" s="26"/>
      <c r="H2759" s="156"/>
      <c r="I2759" s="156"/>
      <c r="J2759" s="156"/>
      <c r="K2759" s="156"/>
      <c r="M2759" s="63"/>
    </row>
    <row r="2760">
      <c r="A2760" s="20"/>
      <c r="B2760" s="20"/>
      <c r="F2760" s="26"/>
      <c r="G2760" s="26"/>
      <c r="H2760" s="156"/>
      <c r="I2760" s="156"/>
      <c r="J2760" s="156"/>
      <c r="K2760" s="156"/>
      <c r="M2760" s="63"/>
    </row>
    <row r="2761">
      <c r="A2761" s="20"/>
      <c r="B2761" s="20"/>
      <c r="F2761" s="26"/>
      <c r="G2761" s="26"/>
      <c r="H2761" s="156"/>
      <c r="I2761" s="156"/>
      <c r="J2761" s="156"/>
      <c r="K2761" s="156"/>
      <c r="M2761" s="63"/>
    </row>
    <row r="2762">
      <c r="A2762" s="20"/>
      <c r="B2762" s="20"/>
      <c r="F2762" s="26"/>
      <c r="G2762" s="26"/>
      <c r="H2762" s="156"/>
      <c r="I2762" s="156"/>
      <c r="J2762" s="156"/>
      <c r="K2762" s="156"/>
      <c r="M2762" s="63"/>
    </row>
    <row r="2763">
      <c r="A2763" s="20"/>
      <c r="B2763" s="20"/>
      <c r="F2763" s="26"/>
      <c r="G2763" s="26"/>
      <c r="H2763" s="156"/>
      <c r="I2763" s="156"/>
      <c r="J2763" s="156"/>
      <c r="K2763" s="156"/>
      <c r="M2763" s="63"/>
    </row>
    <row r="2764">
      <c r="A2764" s="20"/>
      <c r="B2764" s="20"/>
      <c r="F2764" s="26"/>
      <c r="G2764" s="26"/>
      <c r="H2764" s="156"/>
      <c r="I2764" s="156"/>
      <c r="J2764" s="156"/>
      <c r="K2764" s="156"/>
      <c r="M2764" s="63"/>
    </row>
    <row r="2765">
      <c r="A2765" s="20"/>
      <c r="B2765" s="20"/>
      <c r="F2765" s="26"/>
      <c r="G2765" s="26"/>
      <c r="H2765" s="156"/>
      <c r="I2765" s="156"/>
      <c r="J2765" s="156"/>
      <c r="K2765" s="156"/>
      <c r="M2765" s="63"/>
    </row>
    <row r="2766">
      <c r="A2766" s="20"/>
      <c r="B2766" s="20"/>
      <c r="F2766" s="26"/>
      <c r="G2766" s="26"/>
      <c r="H2766" s="156"/>
      <c r="I2766" s="156"/>
      <c r="J2766" s="156"/>
      <c r="K2766" s="156"/>
      <c r="M2766" s="63"/>
    </row>
    <row r="2767">
      <c r="A2767" s="20"/>
      <c r="B2767" s="20"/>
      <c r="F2767" s="26"/>
      <c r="G2767" s="26"/>
      <c r="H2767" s="156"/>
      <c r="I2767" s="156"/>
      <c r="J2767" s="156"/>
      <c r="K2767" s="156"/>
      <c r="M2767" s="63"/>
    </row>
    <row r="2768">
      <c r="A2768" s="20"/>
      <c r="B2768" s="20"/>
      <c r="F2768" s="26"/>
      <c r="G2768" s="26"/>
      <c r="H2768" s="156"/>
      <c r="I2768" s="156"/>
      <c r="J2768" s="156"/>
      <c r="K2768" s="156"/>
      <c r="M2768" s="63"/>
    </row>
    <row r="2769">
      <c r="A2769" s="20"/>
      <c r="B2769" s="20"/>
      <c r="F2769" s="26"/>
      <c r="G2769" s="26"/>
      <c r="H2769" s="156"/>
      <c r="I2769" s="156"/>
      <c r="J2769" s="156"/>
      <c r="K2769" s="156"/>
      <c r="M2769" s="63"/>
    </row>
    <row r="2770">
      <c r="A2770" s="20"/>
      <c r="B2770" s="20"/>
      <c r="F2770" s="26"/>
      <c r="G2770" s="26"/>
      <c r="H2770" s="156"/>
      <c r="I2770" s="156"/>
      <c r="J2770" s="156"/>
      <c r="K2770" s="156"/>
      <c r="M2770" s="63"/>
    </row>
    <row r="2771">
      <c r="A2771" s="20"/>
      <c r="B2771" s="20"/>
      <c r="F2771" s="26"/>
      <c r="G2771" s="26"/>
      <c r="H2771" s="156"/>
      <c r="I2771" s="156"/>
      <c r="J2771" s="156"/>
      <c r="K2771" s="156"/>
      <c r="M2771" s="63"/>
    </row>
    <row r="2772">
      <c r="A2772" s="20"/>
      <c r="B2772" s="20"/>
      <c r="F2772" s="26"/>
      <c r="G2772" s="26"/>
      <c r="H2772" s="156"/>
      <c r="I2772" s="156"/>
      <c r="J2772" s="156"/>
      <c r="K2772" s="156"/>
      <c r="M2772" s="63"/>
    </row>
    <row r="2773">
      <c r="A2773" s="20"/>
      <c r="B2773" s="20"/>
      <c r="F2773" s="26"/>
      <c r="G2773" s="26"/>
      <c r="H2773" s="156"/>
      <c r="I2773" s="156"/>
      <c r="J2773" s="156"/>
      <c r="K2773" s="156"/>
      <c r="M2773" s="63"/>
    </row>
    <row r="2774">
      <c r="A2774" s="20"/>
      <c r="B2774" s="20"/>
      <c r="F2774" s="26"/>
      <c r="G2774" s="26"/>
      <c r="H2774" s="156"/>
      <c r="I2774" s="156"/>
      <c r="J2774" s="156"/>
      <c r="K2774" s="156"/>
      <c r="M2774" s="63"/>
    </row>
    <row r="2775">
      <c r="A2775" s="20"/>
      <c r="B2775" s="20"/>
      <c r="F2775" s="26"/>
      <c r="G2775" s="26"/>
      <c r="H2775" s="156"/>
      <c r="I2775" s="156"/>
      <c r="J2775" s="156"/>
      <c r="K2775" s="156"/>
      <c r="M2775" s="63"/>
    </row>
    <row r="2776">
      <c r="A2776" s="20"/>
      <c r="B2776" s="20"/>
      <c r="F2776" s="26"/>
      <c r="G2776" s="26"/>
      <c r="H2776" s="156"/>
      <c r="I2776" s="156"/>
      <c r="J2776" s="156"/>
      <c r="K2776" s="156"/>
      <c r="M2776" s="63"/>
    </row>
    <row r="2777">
      <c r="A2777" s="20"/>
      <c r="B2777" s="20"/>
      <c r="F2777" s="26"/>
      <c r="G2777" s="26"/>
      <c r="H2777" s="156"/>
      <c r="I2777" s="156"/>
      <c r="J2777" s="156"/>
      <c r="K2777" s="156"/>
      <c r="M2777" s="63"/>
    </row>
    <row r="2778">
      <c r="A2778" s="20"/>
      <c r="B2778" s="20"/>
      <c r="F2778" s="26"/>
      <c r="G2778" s="26"/>
      <c r="H2778" s="156"/>
      <c r="I2778" s="156"/>
      <c r="J2778" s="156"/>
      <c r="K2778" s="156"/>
      <c r="M2778" s="63"/>
    </row>
    <row r="2779">
      <c r="A2779" s="20"/>
      <c r="B2779" s="20"/>
      <c r="F2779" s="26"/>
      <c r="G2779" s="26"/>
      <c r="H2779" s="156"/>
      <c r="I2779" s="156"/>
      <c r="J2779" s="156"/>
      <c r="K2779" s="156"/>
      <c r="M2779" s="63"/>
    </row>
    <row r="2780">
      <c r="A2780" s="20"/>
      <c r="B2780" s="20"/>
      <c r="F2780" s="26"/>
      <c r="G2780" s="26"/>
      <c r="H2780" s="156"/>
      <c r="I2780" s="156"/>
      <c r="J2780" s="156"/>
      <c r="K2780" s="156"/>
      <c r="M2780" s="63"/>
    </row>
    <row r="2781">
      <c r="A2781" s="20"/>
      <c r="B2781" s="20"/>
      <c r="F2781" s="26"/>
      <c r="G2781" s="26"/>
      <c r="H2781" s="156"/>
      <c r="I2781" s="156"/>
      <c r="J2781" s="156"/>
      <c r="K2781" s="156"/>
      <c r="M2781" s="63"/>
    </row>
    <row r="2782">
      <c r="A2782" s="20"/>
      <c r="B2782" s="20"/>
      <c r="F2782" s="26"/>
      <c r="G2782" s="26"/>
      <c r="H2782" s="156"/>
      <c r="I2782" s="156"/>
      <c r="J2782" s="156"/>
      <c r="K2782" s="156"/>
      <c r="M2782" s="63"/>
    </row>
    <row r="2783">
      <c r="A2783" s="20"/>
      <c r="B2783" s="20"/>
      <c r="F2783" s="26"/>
      <c r="G2783" s="26"/>
      <c r="H2783" s="156"/>
      <c r="I2783" s="156"/>
      <c r="J2783" s="156"/>
      <c r="K2783" s="156"/>
      <c r="M2783" s="63"/>
    </row>
    <row r="2784">
      <c r="A2784" s="20"/>
      <c r="B2784" s="20"/>
      <c r="F2784" s="26"/>
      <c r="G2784" s="26"/>
      <c r="H2784" s="156"/>
      <c r="I2784" s="156"/>
      <c r="J2784" s="156"/>
      <c r="K2784" s="156"/>
      <c r="M2784" s="63"/>
    </row>
    <row r="2785">
      <c r="A2785" s="20"/>
      <c r="B2785" s="20"/>
      <c r="F2785" s="26"/>
      <c r="G2785" s="26"/>
      <c r="H2785" s="156"/>
      <c r="I2785" s="156"/>
      <c r="J2785" s="156"/>
      <c r="K2785" s="156"/>
      <c r="M2785" s="63"/>
    </row>
    <row r="2786">
      <c r="A2786" s="20"/>
      <c r="B2786" s="20"/>
      <c r="F2786" s="26"/>
      <c r="G2786" s="26"/>
      <c r="H2786" s="156"/>
      <c r="I2786" s="156"/>
      <c r="J2786" s="156"/>
      <c r="K2786" s="156"/>
      <c r="M2786" s="63"/>
    </row>
    <row r="2787">
      <c r="A2787" s="20"/>
      <c r="B2787" s="20"/>
      <c r="F2787" s="26"/>
      <c r="G2787" s="26"/>
      <c r="H2787" s="156"/>
      <c r="I2787" s="156"/>
      <c r="J2787" s="156"/>
      <c r="K2787" s="156"/>
      <c r="M2787" s="63"/>
    </row>
    <row r="2788">
      <c r="A2788" s="20"/>
      <c r="B2788" s="20"/>
      <c r="F2788" s="26"/>
      <c r="G2788" s="26"/>
      <c r="H2788" s="156"/>
      <c r="I2788" s="156"/>
      <c r="J2788" s="156"/>
      <c r="K2788" s="156"/>
      <c r="M2788" s="63"/>
    </row>
    <row r="2789">
      <c r="A2789" s="20"/>
      <c r="B2789" s="20"/>
      <c r="F2789" s="26"/>
      <c r="G2789" s="26"/>
      <c r="H2789" s="156"/>
      <c r="I2789" s="156"/>
      <c r="J2789" s="156"/>
      <c r="K2789" s="156"/>
      <c r="M2789" s="63"/>
    </row>
    <row r="2790">
      <c r="A2790" s="20"/>
      <c r="B2790" s="20"/>
      <c r="F2790" s="26"/>
      <c r="G2790" s="26"/>
      <c r="H2790" s="156"/>
      <c r="I2790" s="156"/>
      <c r="J2790" s="156"/>
      <c r="K2790" s="156"/>
      <c r="M2790" s="63"/>
    </row>
    <row r="2791">
      <c r="A2791" s="20"/>
      <c r="B2791" s="20"/>
      <c r="F2791" s="26"/>
      <c r="G2791" s="26"/>
      <c r="H2791" s="156"/>
      <c r="I2791" s="156"/>
      <c r="J2791" s="156"/>
      <c r="K2791" s="156"/>
      <c r="M2791" s="63"/>
    </row>
    <row r="2792">
      <c r="A2792" s="20"/>
      <c r="B2792" s="20"/>
      <c r="F2792" s="26"/>
      <c r="G2792" s="26"/>
      <c r="H2792" s="156"/>
      <c r="I2792" s="156"/>
      <c r="J2792" s="156"/>
      <c r="K2792" s="156"/>
      <c r="M2792" s="63"/>
    </row>
    <row r="2793">
      <c r="A2793" s="20"/>
      <c r="B2793" s="20"/>
      <c r="F2793" s="26"/>
      <c r="G2793" s="26"/>
      <c r="H2793" s="156"/>
      <c r="I2793" s="156"/>
      <c r="J2793" s="156"/>
      <c r="K2793" s="156"/>
      <c r="M2793" s="63"/>
    </row>
    <row r="2794">
      <c r="A2794" s="20"/>
      <c r="B2794" s="20"/>
      <c r="F2794" s="26"/>
      <c r="G2794" s="26"/>
      <c r="H2794" s="156"/>
      <c r="I2794" s="156"/>
      <c r="J2794" s="156"/>
      <c r="K2794" s="156"/>
      <c r="M2794" s="63"/>
    </row>
    <row r="2795">
      <c r="A2795" s="20"/>
      <c r="B2795" s="20"/>
      <c r="F2795" s="26"/>
      <c r="G2795" s="26"/>
      <c r="H2795" s="156"/>
      <c r="I2795" s="156"/>
      <c r="J2795" s="156"/>
      <c r="K2795" s="156"/>
      <c r="M2795" s="63"/>
    </row>
    <row r="2796">
      <c r="A2796" s="20"/>
      <c r="B2796" s="20"/>
      <c r="F2796" s="26"/>
      <c r="G2796" s="26"/>
      <c r="H2796" s="156"/>
      <c r="I2796" s="156"/>
      <c r="J2796" s="156"/>
      <c r="K2796" s="156"/>
      <c r="M2796" s="63"/>
    </row>
    <row r="2797">
      <c r="A2797" s="20"/>
      <c r="B2797" s="20"/>
      <c r="F2797" s="26"/>
      <c r="G2797" s="26"/>
      <c r="H2797" s="156"/>
      <c r="I2797" s="156"/>
      <c r="J2797" s="156"/>
      <c r="K2797" s="156"/>
      <c r="M2797" s="63"/>
    </row>
    <row r="2798">
      <c r="A2798" s="20"/>
      <c r="B2798" s="20"/>
      <c r="F2798" s="26"/>
      <c r="G2798" s="26"/>
      <c r="H2798" s="156"/>
      <c r="I2798" s="156"/>
      <c r="J2798" s="156"/>
      <c r="K2798" s="156"/>
      <c r="M2798" s="63"/>
    </row>
    <row r="2799">
      <c r="A2799" s="20"/>
      <c r="B2799" s="20"/>
      <c r="F2799" s="26"/>
      <c r="G2799" s="26"/>
      <c r="H2799" s="156"/>
      <c r="I2799" s="156"/>
      <c r="J2799" s="156"/>
      <c r="K2799" s="156"/>
      <c r="M2799" s="63"/>
    </row>
    <row r="2800">
      <c r="A2800" s="20"/>
      <c r="B2800" s="20"/>
      <c r="F2800" s="26"/>
      <c r="G2800" s="26"/>
      <c r="H2800" s="156"/>
      <c r="I2800" s="156"/>
      <c r="J2800" s="156"/>
      <c r="K2800" s="156"/>
      <c r="M2800" s="63"/>
    </row>
    <row r="2801">
      <c r="A2801" s="20"/>
      <c r="B2801" s="20"/>
      <c r="F2801" s="26"/>
      <c r="G2801" s="26"/>
      <c r="H2801" s="156"/>
      <c r="I2801" s="156"/>
      <c r="J2801" s="156"/>
      <c r="K2801" s="156"/>
      <c r="M2801" s="63"/>
    </row>
    <row r="2802">
      <c r="A2802" s="20"/>
      <c r="B2802" s="20"/>
      <c r="F2802" s="26"/>
      <c r="G2802" s="26"/>
      <c r="H2802" s="156"/>
      <c r="I2802" s="156"/>
      <c r="J2802" s="156"/>
      <c r="K2802" s="156"/>
      <c r="M2802" s="63"/>
    </row>
    <row r="2803">
      <c r="A2803" s="20"/>
      <c r="B2803" s="20"/>
      <c r="F2803" s="26"/>
      <c r="G2803" s="26"/>
      <c r="H2803" s="156"/>
      <c r="I2803" s="156"/>
      <c r="J2803" s="156"/>
      <c r="K2803" s="156"/>
      <c r="M2803" s="63"/>
    </row>
    <row r="2804">
      <c r="A2804" s="20"/>
      <c r="B2804" s="20"/>
      <c r="F2804" s="26"/>
      <c r="G2804" s="26"/>
      <c r="H2804" s="156"/>
      <c r="I2804" s="156"/>
      <c r="J2804" s="156"/>
      <c r="K2804" s="156"/>
      <c r="M2804" s="63"/>
    </row>
    <row r="2805">
      <c r="A2805" s="20"/>
      <c r="B2805" s="20"/>
      <c r="F2805" s="26"/>
      <c r="G2805" s="26"/>
      <c r="H2805" s="156"/>
      <c r="I2805" s="156"/>
      <c r="J2805" s="156"/>
      <c r="K2805" s="156"/>
      <c r="M2805" s="63"/>
    </row>
    <row r="2806">
      <c r="A2806" s="20"/>
      <c r="B2806" s="20"/>
      <c r="F2806" s="26"/>
      <c r="G2806" s="26"/>
      <c r="H2806" s="156"/>
      <c r="I2806" s="156"/>
      <c r="J2806" s="156"/>
      <c r="K2806" s="156"/>
      <c r="M2806" s="63"/>
    </row>
    <row r="2807">
      <c r="A2807" s="20"/>
      <c r="B2807" s="20"/>
      <c r="F2807" s="26"/>
      <c r="G2807" s="26"/>
      <c r="H2807" s="156"/>
      <c r="I2807" s="156"/>
      <c r="J2807" s="156"/>
      <c r="K2807" s="156"/>
      <c r="M2807" s="63"/>
    </row>
    <row r="2808">
      <c r="A2808" s="20"/>
      <c r="B2808" s="20"/>
      <c r="F2808" s="26"/>
      <c r="G2808" s="26"/>
      <c r="H2808" s="156"/>
      <c r="I2808" s="156"/>
      <c r="J2808" s="156"/>
      <c r="K2808" s="156"/>
      <c r="M2808" s="63"/>
    </row>
    <row r="2809">
      <c r="A2809" s="20"/>
      <c r="B2809" s="20"/>
      <c r="F2809" s="26"/>
      <c r="G2809" s="26"/>
      <c r="H2809" s="156"/>
      <c r="I2809" s="156"/>
      <c r="J2809" s="156"/>
      <c r="K2809" s="156"/>
      <c r="M2809" s="63"/>
    </row>
    <row r="2810">
      <c r="A2810" s="20"/>
      <c r="B2810" s="20"/>
      <c r="F2810" s="26"/>
      <c r="G2810" s="26"/>
      <c r="H2810" s="156"/>
      <c r="I2810" s="156"/>
      <c r="J2810" s="156"/>
      <c r="K2810" s="156"/>
      <c r="M2810" s="63"/>
    </row>
    <row r="2811">
      <c r="A2811" s="20"/>
      <c r="B2811" s="20"/>
      <c r="F2811" s="26"/>
      <c r="G2811" s="26"/>
      <c r="H2811" s="156"/>
      <c r="I2811" s="156"/>
      <c r="J2811" s="156"/>
      <c r="K2811" s="156"/>
      <c r="M2811" s="63"/>
    </row>
    <row r="2812">
      <c r="A2812" s="20"/>
      <c r="B2812" s="20"/>
      <c r="F2812" s="26"/>
      <c r="G2812" s="26"/>
      <c r="H2812" s="156"/>
      <c r="I2812" s="156"/>
      <c r="J2812" s="156"/>
      <c r="K2812" s="156"/>
      <c r="M2812" s="63"/>
    </row>
    <row r="2813">
      <c r="A2813" s="20"/>
      <c r="B2813" s="20"/>
      <c r="F2813" s="26"/>
      <c r="G2813" s="26"/>
      <c r="H2813" s="156"/>
      <c r="I2813" s="156"/>
      <c r="J2813" s="156"/>
      <c r="K2813" s="156"/>
      <c r="M2813" s="63"/>
    </row>
    <row r="2814">
      <c r="A2814" s="20"/>
      <c r="B2814" s="20"/>
      <c r="F2814" s="26"/>
      <c r="G2814" s="26"/>
      <c r="H2814" s="156"/>
      <c r="I2814" s="156"/>
      <c r="J2814" s="156"/>
      <c r="K2814" s="156"/>
      <c r="M2814" s="63"/>
    </row>
    <row r="2815">
      <c r="A2815" s="20"/>
      <c r="B2815" s="20"/>
      <c r="F2815" s="26"/>
      <c r="G2815" s="26"/>
      <c r="H2815" s="156"/>
      <c r="I2815" s="156"/>
      <c r="J2815" s="156"/>
      <c r="K2815" s="156"/>
      <c r="M2815" s="63"/>
    </row>
    <row r="2816">
      <c r="A2816" s="20"/>
      <c r="B2816" s="20"/>
      <c r="F2816" s="26"/>
      <c r="G2816" s="26"/>
      <c r="H2816" s="156"/>
      <c r="I2816" s="156"/>
      <c r="J2816" s="156"/>
      <c r="K2816" s="156"/>
      <c r="M2816" s="63"/>
    </row>
    <row r="2817">
      <c r="A2817" s="20"/>
      <c r="B2817" s="20"/>
      <c r="F2817" s="26"/>
      <c r="G2817" s="26"/>
      <c r="H2817" s="156"/>
      <c r="I2817" s="156"/>
      <c r="J2817" s="156"/>
      <c r="K2817" s="156"/>
      <c r="M2817" s="63"/>
    </row>
    <row r="2818">
      <c r="A2818" s="20"/>
      <c r="B2818" s="20"/>
      <c r="F2818" s="26"/>
      <c r="G2818" s="26"/>
      <c r="H2818" s="156"/>
      <c r="I2818" s="156"/>
      <c r="J2818" s="156"/>
      <c r="K2818" s="156"/>
      <c r="M2818" s="63"/>
    </row>
    <row r="2819">
      <c r="A2819" s="20"/>
      <c r="B2819" s="20"/>
      <c r="F2819" s="26"/>
      <c r="G2819" s="26"/>
      <c r="H2819" s="156"/>
      <c r="I2819" s="156"/>
      <c r="J2819" s="156"/>
      <c r="K2819" s="156"/>
      <c r="M2819" s="63"/>
    </row>
    <row r="2820">
      <c r="A2820" s="20"/>
      <c r="B2820" s="20"/>
      <c r="F2820" s="26"/>
      <c r="G2820" s="26"/>
      <c r="H2820" s="156"/>
      <c r="I2820" s="156"/>
      <c r="J2820" s="156"/>
      <c r="K2820" s="156"/>
      <c r="M2820" s="63"/>
    </row>
    <row r="2821">
      <c r="A2821" s="20"/>
      <c r="B2821" s="20"/>
      <c r="F2821" s="26"/>
      <c r="G2821" s="26"/>
      <c r="H2821" s="156"/>
      <c r="I2821" s="156"/>
      <c r="J2821" s="156"/>
      <c r="K2821" s="156"/>
      <c r="M2821" s="63"/>
    </row>
    <row r="2822">
      <c r="A2822" s="20"/>
      <c r="B2822" s="20"/>
      <c r="F2822" s="26"/>
      <c r="G2822" s="26"/>
      <c r="H2822" s="156"/>
      <c r="I2822" s="156"/>
      <c r="J2822" s="156"/>
      <c r="K2822" s="156"/>
      <c r="M2822" s="63"/>
    </row>
    <row r="2823">
      <c r="A2823" s="20"/>
      <c r="B2823" s="20"/>
      <c r="F2823" s="26"/>
      <c r="G2823" s="26"/>
      <c r="H2823" s="156"/>
      <c r="I2823" s="156"/>
      <c r="J2823" s="156"/>
      <c r="K2823" s="156"/>
      <c r="M2823" s="63"/>
    </row>
    <row r="2824">
      <c r="A2824" s="20"/>
      <c r="B2824" s="20"/>
      <c r="F2824" s="26"/>
      <c r="G2824" s="26"/>
      <c r="H2824" s="156"/>
      <c r="I2824" s="156"/>
      <c r="J2824" s="156"/>
      <c r="K2824" s="156"/>
      <c r="M2824" s="63"/>
    </row>
    <row r="2825">
      <c r="A2825" s="20"/>
      <c r="B2825" s="20"/>
      <c r="F2825" s="26"/>
      <c r="G2825" s="26"/>
      <c r="H2825" s="156"/>
      <c r="I2825" s="156"/>
      <c r="J2825" s="156"/>
      <c r="K2825" s="156"/>
      <c r="M2825" s="63"/>
    </row>
    <row r="2826">
      <c r="A2826" s="20"/>
      <c r="B2826" s="20"/>
      <c r="F2826" s="26"/>
      <c r="G2826" s="26"/>
      <c r="H2826" s="156"/>
      <c r="I2826" s="156"/>
      <c r="J2826" s="156"/>
      <c r="K2826" s="156"/>
      <c r="M2826" s="63"/>
    </row>
    <row r="2827">
      <c r="A2827" s="20"/>
      <c r="B2827" s="20"/>
      <c r="F2827" s="26"/>
      <c r="G2827" s="26"/>
      <c r="H2827" s="156"/>
      <c r="I2827" s="156"/>
      <c r="J2827" s="156"/>
      <c r="K2827" s="156"/>
      <c r="M2827" s="63"/>
    </row>
    <row r="2828">
      <c r="A2828" s="20"/>
      <c r="B2828" s="20"/>
      <c r="F2828" s="26"/>
      <c r="G2828" s="26"/>
      <c r="H2828" s="156"/>
      <c r="I2828" s="156"/>
      <c r="J2828" s="156"/>
      <c r="K2828" s="156"/>
      <c r="M2828" s="63"/>
    </row>
    <row r="2829">
      <c r="A2829" s="20"/>
      <c r="B2829" s="20"/>
      <c r="F2829" s="26"/>
      <c r="G2829" s="26"/>
      <c r="H2829" s="156"/>
      <c r="I2829" s="156"/>
      <c r="J2829" s="156"/>
      <c r="K2829" s="156"/>
      <c r="M2829" s="63"/>
    </row>
    <row r="2830">
      <c r="A2830" s="20"/>
      <c r="B2830" s="20"/>
      <c r="F2830" s="26"/>
      <c r="G2830" s="26"/>
      <c r="H2830" s="156"/>
      <c r="I2830" s="156"/>
      <c r="J2830" s="156"/>
      <c r="K2830" s="156"/>
      <c r="M2830" s="63"/>
    </row>
    <row r="2831">
      <c r="A2831" s="20"/>
      <c r="B2831" s="20"/>
      <c r="F2831" s="26"/>
      <c r="G2831" s="26"/>
      <c r="H2831" s="156"/>
      <c r="I2831" s="156"/>
      <c r="J2831" s="156"/>
      <c r="K2831" s="156"/>
      <c r="M2831" s="63"/>
    </row>
    <row r="2832">
      <c r="A2832" s="20"/>
      <c r="B2832" s="20"/>
      <c r="F2832" s="26"/>
      <c r="G2832" s="26"/>
      <c r="H2832" s="156"/>
      <c r="I2832" s="156"/>
      <c r="J2832" s="156"/>
      <c r="K2832" s="156"/>
      <c r="M2832" s="63"/>
    </row>
    <row r="2833">
      <c r="A2833" s="20"/>
      <c r="B2833" s="20"/>
      <c r="F2833" s="26"/>
      <c r="G2833" s="26"/>
      <c r="H2833" s="156"/>
      <c r="I2833" s="156"/>
      <c r="J2833" s="156"/>
      <c r="K2833" s="156"/>
      <c r="M2833" s="63"/>
    </row>
    <row r="2834">
      <c r="A2834" s="20"/>
      <c r="B2834" s="20"/>
      <c r="F2834" s="26"/>
      <c r="G2834" s="26"/>
      <c r="H2834" s="156"/>
      <c r="I2834" s="156"/>
      <c r="J2834" s="156"/>
      <c r="K2834" s="156"/>
      <c r="M2834" s="63"/>
    </row>
    <row r="2835">
      <c r="A2835" s="20"/>
      <c r="B2835" s="20"/>
      <c r="F2835" s="26"/>
      <c r="G2835" s="26"/>
      <c r="H2835" s="156"/>
      <c r="I2835" s="156"/>
      <c r="J2835" s="156"/>
      <c r="K2835" s="156"/>
      <c r="M2835" s="63"/>
    </row>
    <row r="2836">
      <c r="A2836" s="20"/>
      <c r="B2836" s="20"/>
      <c r="F2836" s="26"/>
      <c r="G2836" s="26"/>
      <c r="H2836" s="156"/>
      <c r="I2836" s="156"/>
      <c r="J2836" s="156"/>
      <c r="K2836" s="156"/>
      <c r="M2836" s="63"/>
    </row>
    <row r="2837">
      <c r="A2837" s="20"/>
      <c r="B2837" s="20"/>
      <c r="F2837" s="26"/>
      <c r="G2837" s="26"/>
      <c r="H2837" s="156"/>
      <c r="I2837" s="156"/>
      <c r="J2837" s="156"/>
      <c r="K2837" s="156"/>
      <c r="M2837" s="63"/>
    </row>
    <row r="2838">
      <c r="A2838" s="20"/>
      <c r="B2838" s="20"/>
      <c r="F2838" s="26"/>
      <c r="G2838" s="26"/>
      <c r="H2838" s="156"/>
      <c r="I2838" s="156"/>
      <c r="J2838" s="156"/>
      <c r="K2838" s="156"/>
      <c r="M2838" s="63"/>
    </row>
    <row r="2839">
      <c r="A2839" s="20"/>
      <c r="B2839" s="20"/>
      <c r="F2839" s="26"/>
      <c r="G2839" s="26"/>
      <c r="H2839" s="156"/>
      <c r="I2839" s="156"/>
      <c r="J2839" s="156"/>
      <c r="K2839" s="156"/>
      <c r="M2839" s="63"/>
    </row>
    <row r="2840">
      <c r="A2840" s="20"/>
      <c r="B2840" s="20"/>
      <c r="F2840" s="26"/>
      <c r="G2840" s="26"/>
      <c r="H2840" s="156"/>
      <c r="I2840" s="156"/>
      <c r="J2840" s="156"/>
      <c r="K2840" s="156"/>
      <c r="M2840" s="63"/>
    </row>
    <row r="2841">
      <c r="A2841" s="20"/>
      <c r="B2841" s="20"/>
      <c r="F2841" s="26"/>
      <c r="G2841" s="26"/>
      <c r="H2841" s="156"/>
      <c r="I2841" s="156"/>
      <c r="J2841" s="156"/>
      <c r="K2841" s="156"/>
      <c r="M2841" s="63"/>
    </row>
    <row r="2842">
      <c r="A2842" s="20"/>
      <c r="B2842" s="20"/>
      <c r="F2842" s="26"/>
      <c r="G2842" s="26"/>
      <c r="H2842" s="156"/>
      <c r="I2842" s="156"/>
      <c r="J2842" s="156"/>
      <c r="K2842" s="156"/>
      <c r="M2842" s="63"/>
    </row>
    <row r="2843">
      <c r="A2843" s="20"/>
      <c r="B2843" s="20"/>
      <c r="F2843" s="26"/>
      <c r="G2843" s="26"/>
      <c r="H2843" s="156"/>
      <c r="I2843" s="156"/>
      <c r="J2843" s="156"/>
      <c r="K2843" s="156"/>
      <c r="M2843" s="63"/>
    </row>
    <row r="2844">
      <c r="A2844" s="20"/>
      <c r="B2844" s="20"/>
      <c r="F2844" s="26"/>
      <c r="G2844" s="26"/>
      <c r="H2844" s="156"/>
      <c r="I2844" s="156"/>
      <c r="J2844" s="156"/>
      <c r="K2844" s="156"/>
      <c r="M2844" s="63"/>
    </row>
    <row r="2845">
      <c r="A2845" s="20"/>
      <c r="B2845" s="20"/>
      <c r="F2845" s="26"/>
      <c r="G2845" s="26"/>
      <c r="H2845" s="156"/>
      <c r="I2845" s="156"/>
      <c r="J2845" s="156"/>
      <c r="K2845" s="156"/>
      <c r="M2845" s="63"/>
    </row>
    <row r="2846">
      <c r="A2846" s="20"/>
      <c r="B2846" s="20"/>
      <c r="F2846" s="26"/>
      <c r="G2846" s="26"/>
      <c r="H2846" s="156"/>
      <c r="I2846" s="156"/>
      <c r="J2846" s="156"/>
      <c r="K2846" s="156"/>
      <c r="M2846" s="63"/>
    </row>
    <row r="2847">
      <c r="A2847" s="20"/>
      <c r="B2847" s="20"/>
      <c r="F2847" s="26"/>
      <c r="G2847" s="26"/>
      <c r="H2847" s="156"/>
      <c r="I2847" s="156"/>
      <c r="J2847" s="156"/>
      <c r="K2847" s="156"/>
      <c r="M2847" s="63"/>
    </row>
    <row r="2848">
      <c r="A2848" s="20"/>
      <c r="B2848" s="20"/>
      <c r="F2848" s="26"/>
      <c r="G2848" s="26"/>
      <c r="H2848" s="156"/>
      <c r="I2848" s="156"/>
      <c r="J2848" s="156"/>
      <c r="K2848" s="156"/>
      <c r="M2848" s="63"/>
    </row>
    <row r="2849">
      <c r="A2849" s="20"/>
      <c r="B2849" s="20"/>
      <c r="F2849" s="26"/>
      <c r="G2849" s="26"/>
      <c r="H2849" s="156"/>
      <c r="I2849" s="156"/>
      <c r="J2849" s="156"/>
      <c r="K2849" s="156"/>
      <c r="M2849" s="63"/>
    </row>
    <row r="2850">
      <c r="A2850" s="20"/>
      <c r="B2850" s="20"/>
      <c r="F2850" s="26"/>
      <c r="G2850" s="26"/>
      <c r="H2850" s="156"/>
      <c r="I2850" s="156"/>
      <c r="J2850" s="156"/>
      <c r="K2850" s="156"/>
      <c r="M2850" s="63"/>
    </row>
    <row r="2851">
      <c r="A2851" s="20"/>
      <c r="B2851" s="20"/>
      <c r="F2851" s="26"/>
      <c r="G2851" s="26"/>
      <c r="H2851" s="156"/>
      <c r="I2851" s="156"/>
      <c r="J2851" s="156"/>
      <c r="K2851" s="156"/>
      <c r="M2851" s="63"/>
    </row>
    <row r="2852">
      <c r="A2852" s="20"/>
      <c r="B2852" s="20"/>
      <c r="F2852" s="26"/>
      <c r="G2852" s="26"/>
      <c r="H2852" s="156"/>
      <c r="I2852" s="156"/>
      <c r="J2852" s="156"/>
      <c r="K2852" s="156"/>
      <c r="M2852" s="63"/>
    </row>
    <row r="2853">
      <c r="A2853" s="20"/>
      <c r="B2853" s="20"/>
      <c r="F2853" s="26"/>
      <c r="G2853" s="26"/>
      <c r="H2853" s="156"/>
      <c r="I2853" s="156"/>
      <c r="J2853" s="156"/>
      <c r="K2853" s="156"/>
      <c r="M2853" s="63"/>
    </row>
    <row r="2854">
      <c r="A2854" s="20"/>
      <c r="B2854" s="20"/>
      <c r="F2854" s="26"/>
      <c r="G2854" s="26"/>
      <c r="H2854" s="156"/>
      <c r="I2854" s="156"/>
      <c r="J2854" s="156"/>
      <c r="K2854" s="156"/>
      <c r="M2854" s="63"/>
    </row>
    <row r="2855">
      <c r="A2855" s="20"/>
      <c r="B2855" s="20"/>
      <c r="F2855" s="26"/>
      <c r="G2855" s="26"/>
      <c r="H2855" s="156"/>
      <c r="I2855" s="156"/>
      <c r="J2855" s="156"/>
      <c r="K2855" s="156"/>
      <c r="M2855" s="63"/>
    </row>
    <row r="2856">
      <c r="A2856" s="20"/>
      <c r="B2856" s="20"/>
      <c r="F2856" s="26"/>
      <c r="G2856" s="26"/>
      <c r="H2856" s="156"/>
      <c r="I2856" s="156"/>
      <c r="J2856" s="156"/>
      <c r="K2856" s="156"/>
      <c r="M2856" s="63"/>
    </row>
    <row r="2857">
      <c r="A2857" s="20"/>
      <c r="B2857" s="20"/>
      <c r="F2857" s="26"/>
      <c r="G2857" s="26"/>
      <c r="H2857" s="156"/>
      <c r="I2857" s="156"/>
      <c r="J2857" s="156"/>
      <c r="K2857" s="156"/>
      <c r="M2857" s="63"/>
    </row>
    <row r="2858">
      <c r="A2858" s="20"/>
      <c r="B2858" s="20"/>
      <c r="F2858" s="26"/>
      <c r="G2858" s="26"/>
      <c r="H2858" s="156"/>
      <c r="I2858" s="156"/>
      <c r="J2858" s="156"/>
      <c r="K2858" s="156"/>
      <c r="M2858" s="63"/>
    </row>
    <row r="2859">
      <c r="A2859" s="20"/>
      <c r="B2859" s="20"/>
      <c r="F2859" s="26"/>
      <c r="G2859" s="26"/>
      <c r="H2859" s="156"/>
      <c r="I2859" s="156"/>
      <c r="J2859" s="156"/>
      <c r="K2859" s="156"/>
      <c r="M2859" s="63"/>
    </row>
    <row r="2860">
      <c r="A2860" s="20"/>
      <c r="B2860" s="20"/>
      <c r="F2860" s="26"/>
      <c r="G2860" s="26"/>
      <c r="H2860" s="156"/>
      <c r="I2860" s="156"/>
      <c r="J2860" s="156"/>
      <c r="K2860" s="156"/>
      <c r="M2860" s="63"/>
    </row>
    <row r="2861">
      <c r="A2861" s="20"/>
      <c r="B2861" s="20"/>
      <c r="F2861" s="26"/>
      <c r="G2861" s="26"/>
      <c r="H2861" s="156"/>
      <c r="I2861" s="156"/>
      <c r="J2861" s="156"/>
      <c r="K2861" s="156"/>
      <c r="M2861" s="63"/>
    </row>
    <row r="2862">
      <c r="A2862" s="20"/>
      <c r="B2862" s="20"/>
      <c r="F2862" s="26"/>
      <c r="G2862" s="26"/>
      <c r="H2862" s="156"/>
      <c r="I2862" s="156"/>
      <c r="J2862" s="156"/>
      <c r="K2862" s="156"/>
      <c r="M2862" s="63"/>
    </row>
    <row r="2863">
      <c r="A2863" s="20"/>
      <c r="B2863" s="20"/>
      <c r="F2863" s="26"/>
      <c r="G2863" s="26"/>
      <c r="H2863" s="156"/>
      <c r="I2863" s="156"/>
      <c r="J2863" s="156"/>
      <c r="K2863" s="156"/>
      <c r="M2863" s="63"/>
    </row>
    <row r="2864">
      <c r="A2864" s="20"/>
      <c r="B2864" s="20"/>
      <c r="F2864" s="26"/>
      <c r="G2864" s="26"/>
      <c r="H2864" s="156"/>
      <c r="I2864" s="156"/>
      <c r="J2864" s="156"/>
      <c r="K2864" s="156"/>
      <c r="M2864" s="63"/>
    </row>
    <row r="2865">
      <c r="A2865" s="20"/>
      <c r="B2865" s="20"/>
      <c r="F2865" s="26"/>
      <c r="G2865" s="26"/>
      <c r="H2865" s="156"/>
      <c r="I2865" s="156"/>
      <c r="J2865" s="156"/>
      <c r="K2865" s="156"/>
      <c r="M2865" s="63"/>
    </row>
    <row r="2866">
      <c r="A2866" s="20"/>
      <c r="B2866" s="20"/>
      <c r="F2866" s="26"/>
      <c r="G2866" s="26"/>
      <c r="H2866" s="156"/>
      <c r="I2866" s="156"/>
      <c r="J2866" s="156"/>
      <c r="K2866" s="156"/>
      <c r="M2866" s="63"/>
    </row>
    <row r="2867">
      <c r="A2867" s="20"/>
      <c r="B2867" s="20"/>
      <c r="F2867" s="26"/>
      <c r="G2867" s="26"/>
      <c r="H2867" s="156"/>
      <c r="I2867" s="156"/>
      <c r="J2867" s="156"/>
      <c r="K2867" s="156"/>
      <c r="M2867" s="63"/>
    </row>
    <row r="2868">
      <c r="A2868" s="20"/>
      <c r="B2868" s="20"/>
      <c r="F2868" s="26"/>
      <c r="G2868" s="26"/>
      <c r="H2868" s="156"/>
      <c r="I2868" s="156"/>
      <c r="J2868" s="156"/>
      <c r="K2868" s="156"/>
      <c r="M2868" s="63"/>
    </row>
    <row r="2869">
      <c r="A2869" s="20"/>
      <c r="B2869" s="20"/>
      <c r="F2869" s="26"/>
      <c r="G2869" s="26"/>
      <c r="H2869" s="156"/>
      <c r="I2869" s="156"/>
      <c r="J2869" s="156"/>
      <c r="K2869" s="156"/>
      <c r="M2869" s="63"/>
    </row>
    <row r="2870">
      <c r="A2870" s="20"/>
      <c r="B2870" s="20"/>
      <c r="F2870" s="26"/>
      <c r="G2870" s="26"/>
      <c r="H2870" s="156"/>
      <c r="I2870" s="156"/>
      <c r="J2870" s="156"/>
      <c r="K2870" s="156"/>
      <c r="M2870" s="63"/>
    </row>
    <row r="2871">
      <c r="A2871" s="20"/>
      <c r="B2871" s="20"/>
      <c r="F2871" s="26"/>
      <c r="G2871" s="26"/>
      <c r="H2871" s="156"/>
      <c r="I2871" s="156"/>
      <c r="J2871" s="156"/>
      <c r="K2871" s="156"/>
      <c r="M2871" s="63"/>
    </row>
    <row r="2872">
      <c r="A2872" s="20"/>
      <c r="B2872" s="20"/>
      <c r="F2872" s="26"/>
      <c r="G2872" s="26"/>
      <c r="H2872" s="156"/>
      <c r="I2872" s="156"/>
      <c r="J2872" s="156"/>
      <c r="K2872" s="156"/>
      <c r="M2872" s="63"/>
    </row>
    <row r="2873">
      <c r="A2873" s="20"/>
      <c r="B2873" s="20"/>
      <c r="F2873" s="26"/>
      <c r="G2873" s="26"/>
      <c r="H2873" s="156"/>
      <c r="I2873" s="156"/>
      <c r="J2873" s="156"/>
      <c r="K2873" s="156"/>
      <c r="M2873" s="63"/>
    </row>
    <row r="2874">
      <c r="A2874" s="20"/>
      <c r="B2874" s="20"/>
      <c r="F2874" s="26"/>
      <c r="G2874" s="26"/>
      <c r="H2874" s="156"/>
      <c r="I2874" s="156"/>
      <c r="J2874" s="156"/>
      <c r="K2874" s="156"/>
      <c r="M2874" s="63"/>
    </row>
    <row r="2875">
      <c r="A2875" s="20"/>
      <c r="B2875" s="20"/>
      <c r="F2875" s="26"/>
      <c r="G2875" s="26"/>
      <c r="H2875" s="156"/>
      <c r="I2875" s="156"/>
      <c r="J2875" s="156"/>
      <c r="K2875" s="156"/>
      <c r="M2875" s="63"/>
    </row>
    <row r="2876">
      <c r="A2876" s="20"/>
      <c r="B2876" s="20"/>
      <c r="F2876" s="26"/>
      <c r="G2876" s="26"/>
      <c r="H2876" s="156"/>
      <c r="I2876" s="156"/>
      <c r="J2876" s="156"/>
      <c r="K2876" s="156"/>
      <c r="M2876" s="63"/>
    </row>
    <row r="2877">
      <c r="A2877" s="20"/>
      <c r="B2877" s="20"/>
      <c r="F2877" s="26"/>
      <c r="G2877" s="26"/>
      <c r="H2877" s="156"/>
      <c r="I2877" s="156"/>
      <c r="J2877" s="156"/>
      <c r="K2877" s="156"/>
      <c r="M2877" s="63"/>
    </row>
    <row r="2878">
      <c r="A2878" s="20"/>
      <c r="B2878" s="20"/>
      <c r="F2878" s="26"/>
      <c r="G2878" s="26"/>
      <c r="H2878" s="156"/>
      <c r="I2878" s="156"/>
      <c r="J2878" s="156"/>
      <c r="K2878" s="156"/>
      <c r="M2878" s="63"/>
    </row>
    <row r="2879">
      <c r="A2879" s="20"/>
      <c r="B2879" s="20"/>
      <c r="F2879" s="26"/>
      <c r="G2879" s="26"/>
      <c r="H2879" s="156"/>
      <c r="I2879" s="156"/>
      <c r="J2879" s="156"/>
      <c r="K2879" s="156"/>
      <c r="M2879" s="63"/>
    </row>
    <row r="2880">
      <c r="A2880" s="20"/>
      <c r="B2880" s="20"/>
      <c r="F2880" s="26"/>
      <c r="G2880" s="26"/>
      <c r="H2880" s="156"/>
      <c r="I2880" s="156"/>
      <c r="J2880" s="156"/>
      <c r="K2880" s="156"/>
      <c r="M2880" s="63"/>
    </row>
    <row r="2881">
      <c r="A2881" s="20"/>
      <c r="B2881" s="20"/>
      <c r="F2881" s="26"/>
      <c r="G2881" s="26"/>
      <c r="H2881" s="156"/>
      <c r="I2881" s="156"/>
      <c r="J2881" s="156"/>
      <c r="K2881" s="156"/>
      <c r="M2881" s="63"/>
    </row>
    <row r="2882">
      <c r="A2882" s="20"/>
      <c r="B2882" s="20"/>
      <c r="F2882" s="26"/>
      <c r="G2882" s="26"/>
      <c r="H2882" s="156"/>
      <c r="I2882" s="156"/>
      <c r="J2882" s="156"/>
      <c r="K2882" s="156"/>
      <c r="M2882" s="63"/>
    </row>
    <row r="2883">
      <c r="A2883" s="20"/>
      <c r="B2883" s="20"/>
      <c r="F2883" s="26"/>
      <c r="G2883" s="26"/>
      <c r="H2883" s="156"/>
      <c r="I2883" s="156"/>
      <c r="J2883" s="156"/>
      <c r="K2883" s="156"/>
      <c r="M2883" s="63"/>
    </row>
    <row r="2884">
      <c r="A2884" s="20"/>
      <c r="B2884" s="20"/>
      <c r="F2884" s="26"/>
      <c r="G2884" s="26"/>
      <c r="H2884" s="156"/>
      <c r="I2884" s="156"/>
      <c r="J2884" s="156"/>
      <c r="K2884" s="156"/>
      <c r="M2884" s="63"/>
    </row>
    <row r="2885">
      <c r="A2885" s="20"/>
      <c r="B2885" s="20"/>
      <c r="F2885" s="26"/>
      <c r="G2885" s="26"/>
      <c r="H2885" s="156"/>
      <c r="I2885" s="156"/>
      <c r="J2885" s="156"/>
      <c r="K2885" s="156"/>
      <c r="M2885" s="63"/>
    </row>
    <row r="2886">
      <c r="A2886" s="20"/>
      <c r="B2886" s="20"/>
      <c r="F2886" s="26"/>
      <c r="G2886" s="26"/>
      <c r="H2886" s="156"/>
      <c r="I2886" s="156"/>
      <c r="J2886" s="156"/>
      <c r="K2886" s="156"/>
      <c r="M2886" s="63"/>
    </row>
    <row r="2887">
      <c r="A2887" s="20"/>
      <c r="B2887" s="20"/>
      <c r="F2887" s="26"/>
      <c r="G2887" s="26"/>
      <c r="H2887" s="156"/>
      <c r="I2887" s="156"/>
      <c r="J2887" s="156"/>
      <c r="K2887" s="156"/>
      <c r="M2887" s="63"/>
    </row>
    <row r="2888">
      <c r="A2888" s="20"/>
      <c r="B2888" s="20"/>
      <c r="F2888" s="26"/>
      <c r="G2888" s="26"/>
      <c r="H2888" s="156"/>
      <c r="I2888" s="156"/>
      <c r="J2888" s="156"/>
      <c r="K2888" s="156"/>
      <c r="M2888" s="63"/>
    </row>
    <row r="2889">
      <c r="A2889" s="20"/>
      <c r="B2889" s="20"/>
      <c r="F2889" s="26"/>
      <c r="G2889" s="26"/>
      <c r="H2889" s="156"/>
      <c r="I2889" s="156"/>
      <c r="J2889" s="156"/>
      <c r="K2889" s="156"/>
      <c r="M2889" s="63"/>
    </row>
    <row r="2890">
      <c r="A2890" s="20"/>
      <c r="B2890" s="20"/>
      <c r="F2890" s="26"/>
      <c r="G2890" s="26"/>
      <c r="H2890" s="156"/>
      <c r="I2890" s="156"/>
      <c r="J2890" s="156"/>
      <c r="K2890" s="156"/>
      <c r="M2890" s="63"/>
    </row>
    <row r="2891">
      <c r="A2891" s="20"/>
      <c r="B2891" s="20"/>
      <c r="F2891" s="26"/>
      <c r="G2891" s="26"/>
      <c r="H2891" s="156"/>
      <c r="I2891" s="156"/>
      <c r="J2891" s="156"/>
      <c r="K2891" s="156"/>
      <c r="M2891" s="63"/>
    </row>
    <row r="2892">
      <c r="A2892" s="20"/>
      <c r="B2892" s="20"/>
      <c r="F2892" s="26"/>
      <c r="G2892" s="26"/>
      <c r="H2892" s="156"/>
      <c r="I2892" s="156"/>
      <c r="J2892" s="156"/>
      <c r="K2892" s="156"/>
      <c r="M2892" s="63"/>
    </row>
    <row r="2893">
      <c r="A2893" s="20"/>
      <c r="B2893" s="20"/>
      <c r="F2893" s="26"/>
      <c r="G2893" s="26"/>
      <c r="H2893" s="156"/>
      <c r="I2893" s="156"/>
      <c r="J2893" s="156"/>
      <c r="K2893" s="156"/>
      <c r="M2893" s="63"/>
    </row>
    <row r="2894">
      <c r="A2894" s="20"/>
      <c r="B2894" s="20"/>
      <c r="F2894" s="26"/>
      <c r="G2894" s="26"/>
      <c r="H2894" s="156"/>
      <c r="I2894" s="156"/>
      <c r="J2894" s="156"/>
      <c r="K2894" s="156"/>
      <c r="M2894" s="63"/>
    </row>
    <row r="2895">
      <c r="A2895" s="20"/>
      <c r="B2895" s="20"/>
      <c r="F2895" s="26"/>
      <c r="G2895" s="26"/>
      <c r="H2895" s="156"/>
      <c r="I2895" s="156"/>
      <c r="J2895" s="156"/>
      <c r="K2895" s="156"/>
      <c r="M2895" s="63"/>
    </row>
    <row r="2896">
      <c r="A2896" s="20"/>
      <c r="B2896" s="20"/>
      <c r="F2896" s="26"/>
      <c r="G2896" s="26"/>
      <c r="H2896" s="156"/>
      <c r="I2896" s="156"/>
      <c r="J2896" s="156"/>
      <c r="K2896" s="156"/>
      <c r="M2896" s="63"/>
    </row>
    <row r="2897">
      <c r="A2897" s="20"/>
      <c r="B2897" s="20"/>
      <c r="F2897" s="26"/>
      <c r="G2897" s="26"/>
      <c r="H2897" s="156"/>
      <c r="I2897" s="156"/>
      <c r="J2897" s="156"/>
      <c r="K2897" s="156"/>
      <c r="M2897" s="63"/>
    </row>
    <row r="2898">
      <c r="A2898" s="20"/>
      <c r="B2898" s="20"/>
      <c r="F2898" s="26"/>
      <c r="G2898" s="26"/>
      <c r="H2898" s="156"/>
      <c r="I2898" s="156"/>
      <c r="J2898" s="156"/>
      <c r="K2898" s="156"/>
      <c r="M2898" s="63"/>
    </row>
    <row r="2899">
      <c r="A2899" s="20"/>
      <c r="B2899" s="20"/>
      <c r="F2899" s="26"/>
      <c r="G2899" s="26"/>
      <c r="H2899" s="156"/>
      <c r="I2899" s="156"/>
      <c r="J2899" s="156"/>
      <c r="K2899" s="156"/>
      <c r="M2899" s="63"/>
    </row>
    <row r="2900">
      <c r="A2900" s="20"/>
      <c r="B2900" s="20"/>
      <c r="F2900" s="26"/>
      <c r="G2900" s="26"/>
      <c r="H2900" s="156"/>
      <c r="I2900" s="156"/>
      <c r="J2900" s="156"/>
      <c r="K2900" s="156"/>
      <c r="M2900" s="63"/>
    </row>
    <row r="2901">
      <c r="A2901" s="20"/>
      <c r="B2901" s="20"/>
      <c r="F2901" s="26"/>
      <c r="G2901" s="26"/>
      <c r="H2901" s="156"/>
      <c r="I2901" s="156"/>
      <c r="J2901" s="156"/>
      <c r="K2901" s="156"/>
      <c r="M2901" s="63"/>
    </row>
    <row r="2902">
      <c r="A2902" s="20"/>
      <c r="B2902" s="20"/>
      <c r="F2902" s="26"/>
      <c r="G2902" s="26"/>
      <c r="H2902" s="156"/>
      <c r="I2902" s="156"/>
      <c r="J2902" s="156"/>
      <c r="K2902" s="156"/>
      <c r="M2902" s="63"/>
    </row>
    <row r="2903">
      <c r="A2903" s="20"/>
      <c r="B2903" s="20"/>
      <c r="F2903" s="26"/>
      <c r="G2903" s="26"/>
      <c r="H2903" s="156"/>
      <c r="I2903" s="156"/>
      <c r="J2903" s="156"/>
      <c r="K2903" s="156"/>
      <c r="M2903" s="63"/>
    </row>
    <row r="2904">
      <c r="A2904" s="20"/>
      <c r="B2904" s="20"/>
      <c r="F2904" s="26"/>
      <c r="G2904" s="26"/>
      <c r="H2904" s="156"/>
      <c r="I2904" s="156"/>
      <c r="J2904" s="156"/>
      <c r="K2904" s="156"/>
      <c r="M2904" s="63"/>
    </row>
    <row r="2905">
      <c r="A2905" s="20"/>
      <c r="B2905" s="20"/>
      <c r="F2905" s="26"/>
      <c r="G2905" s="26"/>
      <c r="H2905" s="156"/>
      <c r="I2905" s="156"/>
      <c r="J2905" s="156"/>
      <c r="K2905" s="156"/>
      <c r="M2905" s="63"/>
    </row>
    <row r="2906">
      <c r="A2906" s="20"/>
      <c r="B2906" s="20"/>
      <c r="F2906" s="26"/>
      <c r="G2906" s="26"/>
      <c r="H2906" s="156"/>
      <c r="I2906" s="156"/>
      <c r="J2906" s="156"/>
      <c r="K2906" s="156"/>
      <c r="M2906" s="63"/>
    </row>
    <row r="2907">
      <c r="A2907" s="20"/>
      <c r="B2907" s="20"/>
      <c r="F2907" s="26"/>
      <c r="G2907" s="26"/>
      <c r="H2907" s="156"/>
      <c r="I2907" s="156"/>
      <c r="J2907" s="156"/>
      <c r="K2907" s="156"/>
      <c r="M2907" s="63"/>
    </row>
    <row r="2908">
      <c r="A2908" s="20"/>
      <c r="B2908" s="20"/>
      <c r="F2908" s="26"/>
      <c r="G2908" s="26"/>
      <c r="H2908" s="156"/>
      <c r="I2908" s="156"/>
      <c r="J2908" s="156"/>
      <c r="K2908" s="156"/>
      <c r="M2908" s="63"/>
    </row>
    <row r="2909">
      <c r="A2909" s="20"/>
      <c r="B2909" s="20"/>
      <c r="F2909" s="26"/>
      <c r="G2909" s="26"/>
      <c r="H2909" s="156"/>
      <c r="I2909" s="156"/>
      <c r="J2909" s="156"/>
      <c r="K2909" s="156"/>
      <c r="M2909" s="63"/>
    </row>
    <row r="2910">
      <c r="A2910" s="20"/>
      <c r="B2910" s="20"/>
      <c r="F2910" s="26"/>
      <c r="G2910" s="26"/>
      <c r="H2910" s="156"/>
      <c r="I2910" s="156"/>
      <c r="J2910" s="156"/>
      <c r="K2910" s="156"/>
      <c r="M2910" s="63"/>
    </row>
    <row r="2911">
      <c r="A2911" s="20"/>
      <c r="B2911" s="20"/>
      <c r="F2911" s="26"/>
      <c r="G2911" s="26"/>
      <c r="H2911" s="156"/>
      <c r="I2911" s="156"/>
      <c r="J2911" s="156"/>
      <c r="K2911" s="156"/>
      <c r="M2911" s="63"/>
    </row>
    <row r="2912">
      <c r="A2912" s="20"/>
      <c r="B2912" s="20"/>
      <c r="F2912" s="26"/>
      <c r="G2912" s="26"/>
      <c r="H2912" s="156"/>
      <c r="I2912" s="156"/>
      <c r="J2912" s="156"/>
      <c r="K2912" s="156"/>
      <c r="M2912" s="63"/>
    </row>
    <row r="2913">
      <c r="A2913" s="20"/>
      <c r="B2913" s="20"/>
      <c r="F2913" s="26"/>
      <c r="G2913" s="26"/>
      <c r="H2913" s="156"/>
      <c r="I2913" s="156"/>
      <c r="J2913" s="156"/>
      <c r="K2913" s="156"/>
      <c r="M2913" s="63"/>
    </row>
    <row r="2914">
      <c r="A2914" s="20"/>
      <c r="B2914" s="20"/>
      <c r="F2914" s="26"/>
      <c r="G2914" s="26"/>
      <c r="H2914" s="156"/>
      <c r="I2914" s="156"/>
      <c r="J2914" s="156"/>
      <c r="K2914" s="156"/>
      <c r="M2914" s="63"/>
    </row>
    <row r="2915">
      <c r="A2915" s="20"/>
      <c r="B2915" s="20"/>
      <c r="F2915" s="26"/>
      <c r="G2915" s="26"/>
      <c r="H2915" s="156"/>
      <c r="I2915" s="156"/>
      <c r="J2915" s="156"/>
      <c r="K2915" s="156"/>
      <c r="M2915" s="63"/>
    </row>
    <row r="2916">
      <c r="A2916" s="20"/>
      <c r="B2916" s="20"/>
      <c r="F2916" s="26"/>
      <c r="G2916" s="26"/>
      <c r="H2916" s="156"/>
      <c r="I2916" s="156"/>
      <c r="J2916" s="156"/>
      <c r="K2916" s="156"/>
      <c r="M2916" s="63"/>
    </row>
    <row r="2917">
      <c r="A2917" s="20"/>
      <c r="B2917" s="20"/>
      <c r="F2917" s="26"/>
      <c r="G2917" s="26"/>
      <c r="H2917" s="156"/>
      <c r="I2917" s="156"/>
      <c r="J2917" s="156"/>
      <c r="K2917" s="156"/>
      <c r="M2917" s="63"/>
    </row>
    <row r="2918">
      <c r="A2918" s="20"/>
      <c r="B2918" s="20"/>
      <c r="F2918" s="26"/>
      <c r="G2918" s="26"/>
      <c r="H2918" s="156"/>
      <c r="I2918" s="156"/>
      <c r="J2918" s="156"/>
      <c r="K2918" s="156"/>
      <c r="M2918" s="63"/>
    </row>
    <row r="2919">
      <c r="A2919" s="20"/>
      <c r="B2919" s="20"/>
      <c r="F2919" s="26"/>
      <c r="G2919" s="26"/>
      <c r="H2919" s="156"/>
      <c r="I2919" s="156"/>
      <c r="J2919" s="156"/>
      <c r="K2919" s="156"/>
      <c r="M2919" s="63"/>
    </row>
    <row r="2920">
      <c r="A2920" s="20"/>
      <c r="B2920" s="20"/>
      <c r="F2920" s="26"/>
      <c r="G2920" s="26"/>
      <c r="H2920" s="156"/>
      <c r="I2920" s="156"/>
      <c r="J2920" s="156"/>
      <c r="K2920" s="156"/>
      <c r="M2920" s="63"/>
    </row>
    <row r="2921">
      <c r="A2921" s="20"/>
      <c r="B2921" s="20"/>
      <c r="F2921" s="26"/>
      <c r="G2921" s="26"/>
      <c r="H2921" s="156"/>
      <c r="I2921" s="156"/>
      <c r="J2921" s="156"/>
      <c r="K2921" s="156"/>
      <c r="M2921" s="63"/>
    </row>
    <row r="2922">
      <c r="A2922" s="20"/>
      <c r="B2922" s="20"/>
      <c r="F2922" s="26"/>
      <c r="G2922" s="26"/>
      <c r="H2922" s="156"/>
      <c r="I2922" s="156"/>
      <c r="J2922" s="156"/>
      <c r="K2922" s="156"/>
      <c r="M2922" s="63"/>
    </row>
    <row r="2923">
      <c r="A2923" s="20"/>
      <c r="B2923" s="20"/>
      <c r="F2923" s="26"/>
      <c r="G2923" s="26"/>
      <c r="H2923" s="156"/>
      <c r="I2923" s="156"/>
      <c r="J2923" s="156"/>
      <c r="K2923" s="156"/>
      <c r="M2923" s="63"/>
    </row>
    <row r="2924">
      <c r="A2924" s="20"/>
      <c r="B2924" s="20"/>
      <c r="F2924" s="26"/>
      <c r="G2924" s="26"/>
      <c r="H2924" s="156"/>
      <c r="I2924" s="156"/>
      <c r="J2924" s="156"/>
      <c r="K2924" s="156"/>
      <c r="M2924" s="63"/>
    </row>
    <row r="2925">
      <c r="A2925" s="20"/>
      <c r="B2925" s="20"/>
      <c r="F2925" s="26"/>
      <c r="G2925" s="26"/>
      <c r="H2925" s="156"/>
      <c r="I2925" s="156"/>
      <c r="J2925" s="156"/>
      <c r="K2925" s="156"/>
      <c r="M2925" s="63"/>
    </row>
    <row r="2926">
      <c r="A2926" s="20"/>
      <c r="B2926" s="20"/>
      <c r="F2926" s="26"/>
      <c r="G2926" s="26"/>
      <c r="H2926" s="156"/>
      <c r="I2926" s="156"/>
      <c r="J2926" s="156"/>
      <c r="K2926" s="156"/>
      <c r="M2926" s="63"/>
    </row>
    <row r="2927">
      <c r="A2927" s="20"/>
      <c r="B2927" s="20"/>
      <c r="F2927" s="26"/>
      <c r="G2927" s="26"/>
      <c r="H2927" s="156"/>
      <c r="I2927" s="156"/>
      <c r="J2927" s="156"/>
      <c r="K2927" s="156"/>
      <c r="M2927" s="63"/>
    </row>
    <row r="2928">
      <c r="A2928" s="20"/>
      <c r="B2928" s="20"/>
      <c r="F2928" s="26"/>
      <c r="G2928" s="26"/>
      <c r="H2928" s="156"/>
      <c r="I2928" s="156"/>
      <c r="J2928" s="156"/>
      <c r="K2928" s="156"/>
      <c r="M2928" s="63"/>
    </row>
    <row r="2929">
      <c r="A2929" s="20"/>
      <c r="B2929" s="20"/>
      <c r="F2929" s="26"/>
      <c r="G2929" s="26"/>
      <c r="H2929" s="156"/>
      <c r="I2929" s="156"/>
      <c r="J2929" s="156"/>
      <c r="K2929" s="156"/>
      <c r="M2929" s="63"/>
    </row>
    <row r="2930">
      <c r="A2930" s="20"/>
      <c r="B2930" s="20"/>
      <c r="F2930" s="26"/>
      <c r="G2930" s="26"/>
      <c r="H2930" s="156"/>
      <c r="I2930" s="156"/>
      <c r="J2930" s="156"/>
      <c r="K2930" s="156"/>
      <c r="M2930" s="63"/>
    </row>
    <row r="2931">
      <c r="A2931" s="20"/>
      <c r="B2931" s="20"/>
      <c r="F2931" s="26"/>
      <c r="G2931" s="26"/>
      <c r="H2931" s="156"/>
      <c r="I2931" s="156"/>
      <c r="J2931" s="156"/>
      <c r="K2931" s="156"/>
      <c r="M2931" s="63"/>
    </row>
    <row r="2932">
      <c r="A2932" s="20"/>
      <c r="B2932" s="20"/>
      <c r="F2932" s="26"/>
      <c r="G2932" s="26"/>
      <c r="H2932" s="156"/>
      <c r="I2932" s="156"/>
      <c r="J2932" s="156"/>
      <c r="K2932" s="156"/>
      <c r="M2932" s="63"/>
    </row>
    <row r="2933">
      <c r="A2933" s="20"/>
      <c r="B2933" s="20"/>
      <c r="F2933" s="26"/>
      <c r="G2933" s="26"/>
      <c r="H2933" s="156"/>
      <c r="I2933" s="156"/>
      <c r="J2933" s="156"/>
      <c r="K2933" s="156"/>
      <c r="M2933" s="63"/>
    </row>
    <row r="2934">
      <c r="A2934" s="20"/>
      <c r="B2934" s="20"/>
      <c r="F2934" s="26"/>
      <c r="G2934" s="26"/>
      <c r="H2934" s="156"/>
      <c r="I2934" s="156"/>
      <c r="J2934" s="156"/>
      <c r="K2934" s="156"/>
      <c r="M2934" s="63"/>
    </row>
    <row r="2935">
      <c r="A2935" s="20"/>
      <c r="B2935" s="20"/>
      <c r="F2935" s="26"/>
      <c r="G2935" s="26"/>
      <c r="H2935" s="156"/>
      <c r="I2935" s="156"/>
      <c r="J2935" s="156"/>
      <c r="K2935" s="156"/>
      <c r="M2935" s="63"/>
    </row>
    <row r="2936">
      <c r="A2936" s="20"/>
      <c r="B2936" s="20"/>
      <c r="F2936" s="26"/>
      <c r="G2936" s="26"/>
      <c r="H2936" s="156"/>
      <c r="I2936" s="156"/>
      <c r="J2936" s="156"/>
      <c r="K2936" s="156"/>
      <c r="M2936" s="63"/>
    </row>
    <row r="2937">
      <c r="A2937" s="20"/>
      <c r="B2937" s="20"/>
      <c r="F2937" s="26"/>
      <c r="G2937" s="26"/>
      <c r="H2937" s="156"/>
      <c r="I2937" s="156"/>
      <c r="J2937" s="156"/>
      <c r="K2937" s="156"/>
      <c r="M2937" s="63"/>
    </row>
    <row r="2938">
      <c r="A2938" s="20"/>
      <c r="B2938" s="20"/>
      <c r="F2938" s="26"/>
      <c r="G2938" s="26"/>
      <c r="H2938" s="156"/>
      <c r="I2938" s="156"/>
      <c r="J2938" s="156"/>
      <c r="K2938" s="156"/>
      <c r="M2938" s="63"/>
    </row>
    <row r="2939">
      <c r="A2939" s="20"/>
      <c r="B2939" s="20"/>
      <c r="F2939" s="26"/>
      <c r="G2939" s="26"/>
      <c r="H2939" s="156"/>
      <c r="I2939" s="156"/>
      <c r="J2939" s="156"/>
      <c r="K2939" s="156"/>
      <c r="M2939" s="63"/>
    </row>
    <row r="2940">
      <c r="A2940" s="20"/>
      <c r="B2940" s="20"/>
      <c r="F2940" s="26"/>
      <c r="G2940" s="26"/>
      <c r="H2940" s="156"/>
      <c r="I2940" s="156"/>
      <c r="J2940" s="156"/>
      <c r="K2940" s="156"/>
      <c r="M2940" s="63"/>
    </row>
    <row r="2941">
      <c r="A2941" s="20"/>
      <c r="B2941" s="20"/>
      <c r="F2941" s="26"/>
      <c r="G2941" s="26"/>
      <c r="H2941" s="156"/>
      <c r="I2941" s="156"/>
      <c r="J2941" s="156"/>
      <c r="K2941" s="156"/>
      <c r="M2941" s="63"/>
    </row>
    <row r="2942">
      <c r="A2942" s="20"/>
      <c r="B2942" s="20"/>
      <c r="F2942" s="26"/>
      <c r="G2942" s="26"/>
      <c r="H2942" s="156"/>
      <c r="I2942" s="156"/>
      <c r="J2942" s="156"/>
      <c r="K2942" s="156"/>
      <c r="M2942" s="63"/>
    </row>
    <row r="2943">
      <c r="A2943" s="20"/>
      <c r="B2943" s="20"/>
      <c r="F2943" s="26"/>
      <c r="G2943" s="26"/>
      <c r="H2943" s="156"/>
      <c r="I2943" s="156"/>
      <c r="J2943" s="156"/>
      <c r="K2943" s="156"/>
      <c r="M2943" s="63"/>
    </row>
    <row r="2944">
      <c r="A2944" s="20"/>
      <c r="B2944" s="20"/>
      <c r="F2944" s="26"/>
      <c r="G2944" s="26"/>
      <c r="H2944" s="156"/>
      <c r="I2944" s="156"/>
      <c r="J2944" s="156"/>
      <c r="K2944" s="156"/>
      <c r="M2944" s="63"/>
    </row>
    <row r="2945">
      <c r="A2945" s="20"/>
      <c r="B2945" s="20"/>
      <c r="F2945" s="26"/>
      <c r="G2945" s="26"/>
      <c r="H2945" s="156"/>
      <c r="I2945" s="156"/>
      <c r="J2945" s="156"/>
      <c r="K2945" s="156"/>
      <c r="M2945" s="63"/>
    </row>
    <row r="2946">
      <c r="A2946" s="20"/>
      <c r="B2946" s="20"/>
      <c r="F2946" s="26"/>
      <c r="G2946" s="26"/>
      <c r="H2946" s="156"/>
      <c r="I2946" s="156"/>
      <c r="J2946" s="156"/>
      <c r="K2946" s="156"/>
      <c r="M2946" s="63"/>
    </row>
    <row r="2947">
      <c r="A2947" s="20"/>
      <c r="B2947" s="20"/>
      <c r="F2947" s="26"/>
      <c r="G2947" s="26"/>
      <c r="H2947" s="156"/>
      <c r="I2947" s="156"/>
      <c r="J2947" s="156"/>
      <c r="K2947" s="156"/>
      <c r="M2947" s="63"/>
    </row>
    <row r="2948">
      <c r="A2948" s="20"/>
      <c r="B2948" s="20"/>
      <c r="F2948" s="26"/>
      <c r="G2948" s="26"/>
      <c r="H2948" s="156"/>
      <c r="I2948" s="156"/>
      <c r="J2948" s="156"/>
      <c r="K2948" s="156"/>
      <c r="M2948" s="63"/>
    </row>
    <row r="2949">
      <c r="A2949" s="20"/>
      <c r="B2949" s="20"/>
      <c r="F2949" s="26"/>
      <c r="G2949" s="26"/>
      <c r="H2949" s="156"/>
      <c r="I2949" s="156"/>
      <c r="J2949" s="156"/>
      <c r="K2949" s="156"/>
      <c r="M2949" s="63"/>
    </row>
    <row r="2950">
      <c r="A2950" s="20"/>
      <c r="B2950" s="20"/>
      <c r="F2950" s="26"/>
      <c r="G2950" s="26"/>
      <c r="H2950" s="156"/>
      <c r="I2950" s="156"/>
      <c r="J2950" s="156"/>
      <c r="K2950" s="156"/>
      <c r="M2950" s="63"/>
    </row>
    <row r="2951">
      <c r="A2951" s="20"/>
      <c r="B2951" s="20"/>
      <c r="F2951" s="26"/>
      <c r="G2951" s="26"/>
      <c r="H2951" s="156"/>
      <c r="I2951" s="156"/>
      <c r="J2951" s="156"/>
      <c r="K2951" s="156"/>
      <c r="M2951" s="63"/>
    </row>
    <row r="2952">
      <c r="A2952" s="20"/>
      <c r="B2952" s="20"/>
      <c r="F2952" s="26"/>
      <c r="G2952" s="26"/>
      <c r="H2952" s="156"/>
      <c r="I2952" s="156"/>
      <c r="J2952" s="156"/>
      <c r="K2952" s="156"/>
      <c r="M2952" s="63"/>
    </row>
    <row r="2953">
      <c r="A2953" s="20"/>
      <c r="B2953" s="20"/>
      <c r="F2953" s="26"/>
      <c r="G2953" s="26"/>
      <c r="H2953" s="156"/>
      <c r="I2953" s="156"/>
      <c r="J2953" s="156"/>
      <c r="K2953" s="156"/>
      <c r="M2953" s="63"/>
    </row>
    <row r="2954">
      <c r="A2954" s="20"/>
      <c r="B2954" s="20"/>
      <c r="F2954" s="26"/>
      <c r="G2954" s="26"/>
      <c r="H2954" s="156"/>
      <c r="I2954" s="156"/>
      <c r="J2954" s="156"/>
      <c r="K2954" s="156"/>
      <c r="M2954" s="63"/>
    </row>
    <row r="2955">
      <c r="A2955" s="20"/>
      <c r="B2955" s="20"/>
      <c r="F2955" s="26"/>
      <c r="G2955" s="26"/>
      <c r="H2955" s="156"/>
      <c r="I2955" s="156"/>
      <c r="J2955" s="156"/>
      <c r="K2955" s="156"/>
      <c r="M2955" s="63"/>
    </row>
    <row r="2956">
      <c r="A2956" s="20"/>
      <c r="B2956" s="20"/>
      <c r="F2956" s="26"/>
      <c r="G2956" s="26"/>
      <c r="H2956" s="156"/>
      <c r="I2956" s="156"/>
      <c r="J2956" s="156"/>
      <c r="K2956" s="156"/>
      <c r="M2956" s="63"/>
    </row>
    <row r="2957">
      <c r="A2957" s="20"/>
      <c r="B2957" s="20"/>
      <c r="F2957" s="26"/>
      <c r="G2957" s="26"/>
      <c r="H2957" s="156"/>
      <c r="I2957" s="156"/>
      <c r="J2957" s="156"/>
      <c r="K2957" s="156"/>
      <c r="M2957" s="63"/>
    </row>
    <row r="2958">
      <c r="A2958" s="20"/>
      <c r="B2958" s="20"/>
      <c r="F2958" s="26"/>
      <c r="G2958" s="26"/>
      <c r="H2958" s="156"/>
      <c r="I2958" s="156"/>
      <c r="J2958" s="156"/>
      <c r="K2958" s="156"/>
      <c r="M2958" s="63"/>
    </row>
    <row r="2959">
      <c r="A2959" s="20"/>
      <c r="B2959" s="20"/>
      <c r="F2959" s="26"/>
      <c r="G2959" s="26"/>
      <c r="H2959" s="156"/>
      <c r="I2959" s="156"/>
      <c r="J2959" s="156"/>
      <c r="K2959" s="156"/>
      <c r="M2959" s="63"/>
    </row>
    <row r="2960">
      <c r="A2960" s="20"/>
      <c r="B2960" s="20"/>
      <c r="F2960" s="26"/>
      <c r="G2960" s="26"/>
      <c r="H2960" s="156"/>
      <c r="I2960" s="156"/>
      <c r="J2960" s="156"/>
      <c r="K2960" s="156"/>
      <c r="M2960" s="63"/>
    </row>
    <row r="2961">
      <c r="A2961" s="20"/>
      <c r="B2961" s="20"/>
      <c r="F2961" s="26"/>
      <c r="G2961" s="26"/>
      <c r="H2961" s="156"/>
      <c r="I2961" s="156"/>
      <c r="J2961" s="156"/>
      <c r="K2961" s="156"/>
      <c r="M2961" s="63"/>
    </row>
    <row r="2962">
      <c r="A2962" s="20"/>
      <c r="B2962" s="20"/>
      <c r="F2962" s="26"/>
      <c r="G2962" s="26"/>
      <c r="H2962" s="156"/>
      <c r="I2962" s="156"/>
      <c r="J2962" s="156"/>
      <c r="K2962" s="156"/>
      <c r="M2962" s="63"/>
    </row>
    <row r="2963">
      <c r="A2963" s="20"/>
      <c r="B2963" s="20"/>
      <c r="F2963" s="26"/>
      <c r="G2963" s="26"/>
      <c r="H2963" s="156"/>
      <c r="I2963" s="156"/>
      <c r="J2963" s="156"/>
      <c r="K2963" s="156"/>
      <c r="M2963" s="63"/>
    </row>
    <row r="2964">
      <c r="A2964" s="20"/>
      <c r="B2964" s="20"/>
      <c r="F2964" s="26"/>
      <c r="G2964" s="26"/>
      <c r="H2964" s="156"/>
      <c r="I2964" s="156"/>
      <c r="J2964" s="156"/>
      <c r="K2964" s="156"/>
      <c r="M2964" s="63"/>
    </row>
    <row r="2965">
      <c r="A2965" s="20"/>
      <c r="B2965" s="20"/>
      <c r="F2965" s="26"/>
      <c r="G2965" s="26"/>
      <c r="H2965" s="156"/>
      <c r="I2965" s="156"/>
      <c r="J2965" s="156"/>
      <c r="K2965" s="156"/>
      <c r="M2965" s="63"/>
    </row>
    <row r="2966">
      <c r="A2966" s="20"/>
      <c r="B2966" s="20"/>
      <c r="F2966" s="26"/>
      <c r="G2966" s="26"/>
      <c r="H2966" s="156"/>
      <c r="I2966" s="156"/>
      <c r="J2966" s="156"/>
      <c r="K2966" s="156"/>
      <c r="M2966" s="63"/>
    </row>
    <row r="2967">
      <c r="A2967" s="20"/>
      <c r="B2967" s="20"/>
      <c r="F2967" s="26"/>
      <c r="G2967" s="26"/>
      <c r="H2967" s="156"/>
      <c r="I2967" s="156"/>
      <c r="J2967" s="156"/>
      <c r="K2967" s="156"/>
      <c r="M2967" s="63"/>
    </row>
    <row r="2968">
      <c r="A2968" s="20"/>
      <c r="B2968" s="20"/>
      <c r="F2968" s="26"/>
      <c r="G2968" s="26"/>
      <c r="H2968" s="156"/>
      <c r="I2968" s="156"/>
      <c r="J2968" s="156"/>
      <c r="K2968" s="156"/>
      <c r="M2968" s="63"/>
    </row>
    <row r="2969">
      <c r="A2969" s="20"/>
      <c r="B2969" s="20"/>
      <c r="F2969" s="26"/>
      <c r="G2969" s="26"/>
      <c r="H2969" s="156"/>
      <c r="I2969" s="156"/>
      <c r="J2969" s="156"/>
      <c r="K2969" s="156"/>
      <c r="M2969" s="63"/>
    </row>
    <row r="2970">
      <c r="A2970" s="20"/>
      <c r="B2970" s="20"/>
      <c r="F2970" s="26"/>
      <c r="G2970" s="26"/>
      <c r="H2970" s="156"/>
      <c r="I2970" s="156"/>
      <c r="J2970" s="156"/>
      <c r="K2970" s="156"/>
      <c r="M2970" s="63"/>
    </row>
    <row r="2971">
      <c r="A2971" s="20"/>
      <c r="B2971" s="20"/>
      <c r="F2971" s="26"/>
      <c r="G2971" s="26"/>
      <c r="H2971" s="156"/>
      <c r="I2971" s="156"/>
      <c r="J2971" s="156"/>
      <c r="K2971" s="156"/>
      <c r="M2971" s="63"/>
    </row>
    <row r="2972">
      <c r="A2972" s="20"/>
      <c r="B2972" s="20"/>
      <c r="F2972" s="26"/>
      <c r="G2972" s="26"/>
      <c r="H2972" s="156"/>
      <c r="I2972" s="156"/>
      <c r="J2972" s="156"/>
      <c r="K2972" s="156"/>
      <c r="M2972" s="63"/>
    </row>
    <row r="2973">
      <c r="A2973" s="20"/>
      <c r="B2973" s="20"/>
      <c r="F2973" s="26"/>
      <c r="G2973" s="26"/>
      <c r="H2973" s="156"/>
      <c r="I2973" s="156"/>
      <c r="J2973" s="156"/>
      <c r="K2973" s="156"/>
      <c r="M2973" s="63"/>
    </row>
    <row r="2974">
      <c r="A2974" s="20"/>
      <c r="B2974" s="20"/>
      <c r="F2974" s="26"/>
      <c r="G2974" s="26"/>
      <c r="H2974" s="156"/>
      <c r="I2974" s="156"/>
      <c r="J2974" s="156"/>
      <c r="K2974" s="156"/>
      <c r="M2974" s="63"/>
    </row>
    <row r="2975">
      <c r="A2975" s="20"/>
      <c r="B2975" s="20"/>
      <c r="F2975" s="26"/>
      <c r="G2975" s="26"/>
      <c r="H2975" s="156"/>
      <c r="I2975" s="156"/>
      <c r="J2975" s="156"/>
      <c r="K2975" s="156"/>
      <c r="M2975" s="63"/>
    </row>
    <row r="2976">
      <c r="A2976" s="20"/>
      <c r="B2976" s="20"/>
      <c r="F2976" s="26"/>
      <c r="G2976" s="26"/>
      <c r="H2976" s="156"/>
      <c r="I2976" s="156"/>
      <c r="J2976" s="156"/>
      <c r="K2976" s="156"/>
      <c r="M2976" s="63"/>
    </row>
    <row r="2977">
      <c r="A2977" s="20"/>
      <c r="B2977" s="20"/>
      <c r="F2977" s="26"/>
      <c r="G2977" s="26"/>
      <c r="H2977" s="156"/>
      <c r="I2977" s="156"/>
      <c r="J2977" s="156"/>
      <c r="K2977" s="156"/>
      <c r="M2977" s="63"/>
    </row>
    <row r="2978">
      <c r="A2978" s="20"/>
      <c r="B2978" s="20"/>
      <c r="F2978" s="26"/>
      <c r="G2978" s="26"/>
      <c r="H2978" s="156"/>
      <c r="I2978" s="156"/>
      <c r="J2978" s="156"/>
      <c r="K2978" s="156"/>
      <c r="M2978" s="63"/>
    </row>
    <row r="2979">
      <c r="A2979" s="20"/>
      <c r="B2979" s="20"/>
      <c r="F2979" s="26"/>
      <c r="G2979" s="26"/>
      <c r="H2979" s="156"/>
      <c r="I2979" s="156"/>
      <c r="J2979" s="156"/>
      <c r="K2979" s="156"/>
      <c r="M2979" s="63"/>
    </row>
    <row r="2980">
      <c r="A2980" s="20"/>
      <c r="B2980" s="20"/>
      <c r="F2980" s="26"/>
      <c r="G2980" s="26"/>
      <c r="H2980" s="156"/>
      <c r="I2980" s="156"/>
      <c r="J2980" s="156"/>
      <c r="K2980" s="156"/>
      <c r="M2980" s="63"/>
    </row>
    <row r="2981">
      <c r="A2981" s="20"/>
      <c r="B2981" s="20"/>
      <c r="F2981" s="26"/>
      <c r="G2981" s="26"/>
      <c r="H2981" s="156"/>
      <c r="I2981" s="156"/>
      <c r="J2981" s="156"/>
      <c r="K2981" s="156"/>
      <c r="M2981" s="63"/>
    </row>
    <row r="2982">
      <c r="A2982" s="20"/>
      <c r="B2982" s="20"/>
      <c r="F2982" s="26"/>
      <c r="G2982" s="26"/>
      <c r="H2982" s="156"/>
      <c r="I2982" s="156"/>
      <c r="J2982" s="156"/>
      <c r="K2982" s="156"/>
      <c r="M2982" s="63"/>
    </row>
    <row r="2983">
      <c r="A2983" s="20"/>
      <c r="B2983" s="20"/>
      <c r="F2983" s="26"/>
      <c r="G2983" s="26"/>
      <c r="H2983" s="156"/>
      <c r="I2983" s="156"/>
      <c r="J2983" s="156"/>
      <c r="K2983" s="156"/>
      <c r="M2983" s="63"/>
    </row>
    <row r="2984">
      <c r="A2984" s="20"/>
      <c r="B2984" s="20"/>
      <c r="F2984" s="26"/>
      <c r="G2984" s="26"/>
      <c r="H2984" s="156"/>
      <c r="I2984" s="156"/>
      <c r="J2984" s="156"/>
      <c r="K2984" s="156"/>
      <c r="M2984" s="63"/>
    </row>
    <row r="2985">
      <c r="A2985" s="20"/>
      <c r="B2985" s="20"/>
      <c r="F2985" s="26"/>
      <c r="G2985" s="26"/>
      <c r="H2985" s="156"/>
      <c r="I2985" s="156"/>
      <c r="J2985" s="156"/>
      <c r="K2985" s="156"/>
      <c r="M2985" s="63"/>
    </row>
    <row r="2986">
      <c r="A2986" s="20"/>
      <c r="B2986" s="20"/>
      <c r="F2986" s="26"/>
      <c r="G2986" s="26"/>
      <c r="H2986" s="156"/>
      <c r="I2986" s="156"/>
      <c r="J2986" s="156"/>
      <c r="K2986" s="156"/>
      <c r="M2986" s="63"/>
    </row>
    <row r="2987">
      <c r="A2987" s="20"/>
      <c r="B2987" s="20"/>
      <c r="F2987" s="26"/>
      <c r="G2987" s="26"/>
      <c r="H2987" s="156"/>
      <c r="I2987" s="156"/>
      <c r="J2987" s="156"/>
      <c r="K2987" s="156"/>
      <c r="M2987" s="63"/>
    </row>
    <row r="2988">
      <c r="A2988" s="20"/>
      <c r="B2988" s="20"/>
      <c r="F2988" s="26"/>
      <c r="G2988" s="26"/>
      <c r="H2988" s="156"/>
      <c r="I2988" s="156"/>
      <c r="J2988" s="156"/>
      <c r="K2988" s="156"/>
      <c r="M2988" s="63"/>
    </row>
    <row r="2989">
      <c r="A2989" s="20"/>
      <c r="B2989" s="20"/>
      <c r="F2989" s="26"/>
      <c r="G2989" s="26"/>
      <c r="H2989" s="156"/>
      <c r="I2989" s="156"/>
      <c r="J2989" s="156"/>
      <c r="K2989" s="156"/>
      <c r="M2989" s="63"/>
    </row>
    <row r="2990">
      <c r="A2990" s="20"/>
      <c r="B2990" s="20"/>
      <c r="F2990" s="26"/>
      <c r="G2990" s="26"/>
      <c r="H2990" s="156"/>
      <c r="I2990" s="156"/>
      <c r="J2990" s="156"/>
      <c r="K2990" s="156"/>
      <c r="M2990" s="63"/>
    </row>
    <row r="2991">
      <c r="A2991" s="20"/>
      <c r="B2991" s="20"/>
      <c r="F2991" s="26"/>
      <c r="G2991" s="26"/>
      <c r="H2991" s="156"/>
      <c r="I2991" s="156"/>
      <c r="J2991" s="156"/>
      <c r="K2991" s="156"/>
      <c r="M2991" s="63"/>
    </row>
    <row r="2992">
      <c r="A2992" s="20"/>
      <c r="B2992" s="20"/>
      <c r="F2992" s="26"/>
      <c r="G2992" s="26"/>
      <c r="H2992" s="156"/>
      <c r="I2992" s="156"/>
      <c r="J2992" s="156"/>
      <c r="K2992" s="156"/>
      <c r="M2992" s="63"/>
    </row>
    <row r="2993">
      <c r="A2993" s="20"/>
      <c r="B2993" s="20"/>
      <c r="F2993" s="26"/>
      <c r="G2993" s="26"/>
      <c r="H2993" s="156"/>
      <c r="I2993" s="156"/>
      <c r="J2993" s="156"/>
      <c r="K2993" s="156"/>
      <c r="M2993" s="63"/>
    </row>
    <row r="2994">
      <c r="A2994" s="20"/>
      <c r="B2994" s="20"/>
      <c r="F2994" s="26"/>
      <c r="G2994" s="26"/>
      <c r="H2994" s="156"/>
      <c r="I2994" s="156"/>
      <c r="J2994" s="156"/>
      <c r="K2994" s="156"/>
      <c r="M2994" s="63"/>
    </row>
    <row r="2995">
      <c r="A2995" s="20"/>
      <c r="B2995" s="20"/>
      <c r="F2995" s="26"/>
      <c r="G2995" s="26"/>
      <c r="H2995" s="156"/>
      <c r="I2995" s="156"/>
      <c r="J2995" s="156"/>
      <c r="K2995" s="156"/>
      <c r="M2995" s="63"/>
    </row>
    <row r="2996">
      <c r="A2996" s="20"/>
      <c r="B2996" s="20"/>
      <c r="F2996" s="26"/>
      <c r="G2996" s="26"/>
      <c r="H2996" s="156"/>
      <c r="I2996" s="156"/>
      <c r="J2996" s="156"/>
      <c r="K2996" s="156"/>
      <c r="M2996" s="63"/>
    </row>
    <row r="2997">
      <c r="A2997" s="20"/>
      <c r="B2997" s="20"/>
      <c r="F2997" s="26"/>
      <c r="G2997" s="26"/>
      <c r="H2997" s="156"/>
      <c r="I2997" s="156"/>
      <c r="J2997" s="156"/>
      <c r="K2997" s="156"/>
      <c r="M2997" s="63"/>
    </row>
    <row r="2998">
      <c r="A2998" s="20"/>
      <c r="B2998" s="20"/>
      <c r="F2998" s="26"/>
      <c r="G2998" s="26"/>
      <c r="H2998" s="156"/>
      <c r="I2998" s="156"/>
      <c r="J2998" s="156"/>
      <c r="K2998" s="156"/>
      <c r="M2998" s="63"/>
    </row>
    <row r="2999">
      <c r="A2999" s="20"/>
      <c r="B2999" s="20"/>
      <c r="F2999" s="26"/>
      <c r="G2999" s="26"/>
      <c r="H2999" s="156"/>
      <c r="I2999" s="156"/>
      <c r="J2999" s="156"/>
      <c r="K2999" s="156"/>
      <c r="M2999" s="63"/>
    </row>
    <row r="3000">
      <c r="A3000" s="20"/>
      <c r="B3000" s="20"/>
      <c r="F3000" s="26"/>
      <c r="G3000" s="26"/>
      <c r="H3000" s="156"/>
      <c r="I3000" s="156"/>
      <c r="J3000" s="156"/>
      <c r="K3000" s="156"/>
      <c r="M3000" s="63"/>
    </row>
    <row r="3001">
      <c r="A3001" s="20"/>
      <c r="B3001" s="20"/>
      <c r="F3001" s="26"/>
      <c r="G3001" s="26"/>
      <c r="H3001" s="156"/>
      <c r="I3001" s="156"/>
      <c r="J3001" s="156"/>
      <c r="K3001" s="156"/>
      <c r="M3001" s="63"/>
    </row>
    <row r="3002">
      <c r="A3002" s="20"/>
      <c r="B3002" s="20"/>
      <c r="F3002" s="26"/>
      <c r="G3002" s="26"/>
      <c r="H3002" s="156"/>
      <c r="I3002" s="156"/>
      <c r="J3002" s="156"/>
      <c r="K3002" s="156"/>
      <c r="M3002" s="63"/>
    </row>
    <row r="3003">
      <c r="A3003" s="20"/>
      <c r="B3003" s="20"/>
      <c r="F3003" s="26"/>
      <c r="G3003" s="26"/>
      <c r="H3003" s="156"/>
      <c r="I3003" s="156"/>
      <c r="J3003" s="156"/>
      <c r="K3003" s="156"/>
      <c r="M3003" s="63"/>
    </row>
    <row r="3004">
      <c r="A3004" s="20"/>
      <c r="B3004" s="20"/>
      <c r="F3004" s="26"/>
      <c r="G3004" s="26"/>
      <c r="H3004" s="156"/>
      <c r="I3004" s="156"/>
      <c r="J3004" s="156"/>
      <c r="K3004" s="156"/>
      <c r="M3004" s="63"/>
    </row>
    <row r="3005">
      <c r="A3005" s="20"/>
      <c r="B3005" s="20"/>
      <c r="F3005" s="26"/>
      <c r="G3005" s="26"/>
      <c r="H3005" s="156"/>
      <c r="I3005" s="156"/>
      <c r="J3005" s="156"/>
      <c r="K3005" s="156"/>
      <c r="M3005" s="63"/>
    </row>
    <row r="3006">
      <c r="A3006" s="20"/>
      <c r="B3006" s="20"/>
      <c r="F3006" s="26"/>
      <c r="G3006" s="26"/>
      <c r="H3006" s="156"/>
      <c r="I3006" s="156"/>
      <c r="J3006" s="156"/>
      <c r="K3006" s="156"/>
      <c r="M3006" s="63"/>
    </row>
    <row r="3007">
      <c r="A3007" s="20"/>
      <c r="B3007" s="20"/>
      <c r="F3007" s="26"/>
      <c r="G3007" s="26"/>
      <c r="H3007" s="156"/>
      <c r="I3007" s="156"/>
      <c r="J3007" s="156"/>
      <c r="K3007" s="156"/>
      <c r="M3007" s="63"/>
    </row>
    <row r="3008">
      <c r="A3008" s="20"/>
      <c r="B3008" s="20"/>
      <c r="F3008" s="26"/>
      <c r="G3008" s="26"/>
      <c r="H3008" s="156"/>
      <c r="I3008" s="156"/>
      <c r="J3008" s="156"/>
      <c r="K3008" s="156"/>
      <c r="M3008" s="63"/>
    </row>
    <row r="3009">
      <c r="A3009" s="20"/>
      <c r="B3009" s="20"/>
      <c r="F3009" s="26"/>
      <c r="G3009" s="26"/>
      <c r="H3009" s="156"/>
      <c r="I3009" s="156"/>
      <c r="J3009" s="156"/>
      <c r="K3009" s="156"/>
      <c r="M3009" s="63"/>
    </row>
    <row r="3010">
      <c r="A3010" s="20"/>
      <c r="B3010" s="20"/>
      <c r="F3010" s="26"/>
      <c r="G3010" s="26"/>
      <c r="H3010" s="156"/>
      <c r="I3010" s="156"/>
      <c r="J3010" s="156"/>
      <c r="K3010" s="156"/>
      <c r="M3010" s="63"/>
    </row>
    <row r="3011">
      <c r="A3011" s="20"/>
      <c r="B3011" s="20"/>
      <c r="F3011" s="26"/>
      <c r="G3011" s="26"/>
      <c r="H3011" s="156"/>
      <c r="I3011" s="156"/>
      <c r="J3011" s="156"/>
      <c r="K3011" s="156"/>
      <c r="M3011" s="63"/>
    </row>
    <row r="3012">
      <c r="A3012" s="20"/>
      <c r="B3012" s="20"/>
      <c r="F3012" s="26"/>
      <c r="G3012" s="26"/>
      <c r="H3012" s="156"/>
      <c r="I3012" s="156"/>
      <c r="J3012" s="156"/>
      <c r="K3012" s="156"/>
      <c r="M3012" s="63"/>
    </row>
    <row r="3013">
      <c r="A3013" s="20"/>
      <c r="B3013" s="20"/>
      <c r="F3013" s="26"/>
      <c r="G3013" s="26"/>
      <c r="H3013" s="156"/>
      <c r="I3013" s="156"/>
      <c r="J3013" s="156"/>
      <c r="K3013" s="156"/>
      <c r="M3013" s="63"/>
    </row>
    <row r="3014">
      <c r="A3014" s="20"/>
      <c r="B3014" s="20"/>
      <c r="F3014" s="26"/>
      <c r="G3014" s="26"/>
      <c r="H3014" s="156"/>
      <c r="I3014" s="156"/>
      <c r="J3014" s="156"/>
      <c r="K3014" s="156"/>
      <c r="M3014" s="63"/>
    </row>
    <row r="3015">
      <c r="A3015" s="20"/>
      <c r="B3015" s="20"/>
      <c r="F3015" s="26"/>
      <c r="G3015" s="26"/>
      <c r="H3015" s="156"/>
      <c r="I3015" s="156"/>
      <c r="J3015" s="156"/>
      <c r="K3015" s="156"/>
      <c r="M3015" s="63"/>
    </row>
    <row r="3016">
      <c r="A3016" s="20"/>
      <c r="B3016" s="20"/>
      <c r="F3016" s="26"/>
      <c r="G3016" s="26"/>
      <c r="H3016" s="156"/>
      <c r="I3016" s="156"/>
      <c r="J3016" s="156"/>
      <c r="K3016" s="156"/>
      <c r="M3016" s="63"/>
    </row>
    <row r="3017">
      <c r="A3017" s="20"/>
      <c r="B3017" s="20"/>
      <c r="F3017" s="26"/>
      <c r="G3017" s="26"/>
      <c r="H3017" s="156"/>
      <c r="I3017" s="156"/>
      <c r="J3017" s="156"/>
      <c r="K3017" s="156"/>
      <c r="M3017" s="63"/>
    </row>
    <row r="3018">
      <c r="A3018" s="20"/>
      <c r="B3018" s="20"/>
      <c r="F3018" s="26"/>
      <c r="G3018" s="26"/>
      <c r="H3018" s="156"/>
      <c r="I3018" s="156"/>
      <c r="J3018" s="156"/>
      <c r="K3018" s="156"/>
      <c r="M3018" s="63"/>
    </row>
    <row r="3019">
      <c r="A3019" s="20"/>
      <c r="B3019" s="20"/>
      <c r="F3019" s="26"/>
      <c r="G3019" s="26"/>
      <c r="H3019" s="156"/>
      <c r="I3019" s="156"/>
      <c r="J3019" s="156"/>
      <c r="K3019" s="156"/>
      <c r="M3019" s="63"/>
    </row>
    <row r="3020">
      <c r="A3020" s="20"/>
      <c r="B3020" s="20"/>
      <c r="F3020" s="26"/>
      <c r="G3020" s="26"/>
      <c r="H3020" s="156"/>
      <c r="I3020" s="156"/>
      <c r="J3020" s="156"/>
      <c r="K3020" s="156"/>
      <c r="M3020" s="63"/>
    </row>
    <row r="3021">
      <c r="A3021" s="20"/>
      <c r="B3021" s="20"/>
      <c r="F3021" s="26"/>
      <c r="G3021" s="26"/>
      <c r="H3021" s="156"/>
      <c r="I3021" s="156"/>
      <c r="J3021" s="156"/>
      <c r="K3021" s="156"/>
      <c r="M3021" s="63"/>
    </row>
    <row r="3022">
      <c r="A3022" s="20"/>
      <c r="B3022" s="20"/>
      <c r="F3022" s="26"/>
      <c r="G3022" s="26"/>
      <c r="H3022" s="156"/>
      <c r="I3022" s="156"/>
      <c r="J3022" s="156"/>
      <c r="K3022" s="156"/>
      <c r="M3022" s="63"/>
    </row>
    <row r="3023">
      <c r="A3023" s="20"/>
      <c r="B3023" s="20"/>
      <c r="F3023" s="26"/>
      <c r="G3023" s="26"/>
      <c r="H3023" s="156"/>
      <c r="I3023" s="156"/>
      <c r="J3023" s="156"/>
      <c r="K3023" s="156"/>
      <c r="M3023" s="63"/>
    </row>
    <row r="3024">
      <c r="A3024" s="20"/>
      <c r="B3024" s="20"/>
      <c r="F3024" s="26"/>
      <c r="G3024" s="26"/>
      <c r="H3024" s="156"/>
      <c r="I3024" s="156"/>
      <c r="J3024" s="156"/>
      <c r="K3024" s="156"/>
      <c r="M3024" s="63"/>
    </row>
    <row r="3025">
      <c r="A3025" s="20"/>
      <c r="B3025" s="20"/>
      <c r="F3025" s="26"/>
      <c r="G3025" s="26"/>
      <c r="H3025" s="156"/>
      <c r="I3025" s="156"/>
      <c r="J3025" s="156"/>
      <c r="K3025" s="156"/>
      <c r="M3025" s="63"/>
    </row>
    <row r="3026">
      <c r="A3026" s="20"/>
      <c r="B3026" s="20"/>
      <c r="F3026" s="26"/>
      <c r="G3026" s="26"/>
      <c r="H3026" s="156"/>
      <c r="I3026" s="156"/>
      <c r="J3026" s="156"/>
      <c r="K3026" s="156"/>
      <c r="M3026" s="63"/>
    </row>
    <row r="3027">
      <c r="A3027" s="20"/>
      <c r="B3027" s="20"/>
      <c r="F3027" s="26"/>
      <c r="G3027" s="26"/>
      <c r="H3027" s="156"/>
      <c r="I3027" s="156"/>
      <c r="J3027" s="156"/>
      <c r="K3027" s="156"/>
      <c r="M3027" s="63"/>
    </row>
    <row r="3028">
      <c r="A3028" s="20"/>
      <c r="B3028" s="20"/>
      <c r="F3028" s="26"/>
      <c r="G3028" s="26"/>
      <c r="H3028" s="156"/>
      <c r="I3028" s="156"/>
      <c r="J3028" s="156"/>
      <c r="K3028" s="156"/>
      <c r="M3028" s="63"/>
    </row>
    <row r="3029">
      <c r="A3029" s="20"/>
      <c r="B3029" s="20"/>
      <c r="F3029" s="26"/>
      <c r="G3029" s="26"/>
      <c r="H3029" s="156"/>
      <c r="I3029" s="156"/>
      <c r="J3029" s="156"/>
      <c r="K3029" s="156"/>
      <c r="M3029" s="63"/>
    </row>
    <row r="3030">
      <c r="A3030" s="20"/>
      <c r="B3030" s="20"/>
      <c r="F3030" s="26"/>
      <c r="G3030" s="26"/>
      <c r="H3030" s="156"/>
      <c r="I3030" s="156"/>
      <c r="J3030" s="156"/>
      <c r="K3030" s="156"/>
      <c r="M3030" s="63"/>
    </row>
    <row r="3031">
      <c r="A3031" s="20"/>
      <c r="B3031" s="20"/>
      <c r="F3031" s="26"/>
      <c r="G3031" s="26"/>
      <c r="H3031" s="156"/>
      <c r="I3031" s="156"/>
      <c r="J3031" s="156"/>
      <c r="K3031" s="156"/>
      <c r="M3031" s="63"/>
    </row>
    <row r="3032">
      <c r="A3032" s="20"/>
      <c r="B3032" s="20"/>
      <c r="F3032" s="26"/>
      <c r="G3032" s="26"/>
      <c r="H3032" s="156"/>
      <c r="I3032" s="156"/>
      <c r="J3032" s="156"/>
      <c r="K3032" s="156"/>
      <c r="M3032" s="63"/>
    </row>
    <row r="3033">
      <c r="A3033" s="20"/>
      <c r="B3033" s="20"/>
      <c r="F3033" s="26"/>
      <c r="G3033" s="26"/>
      <c r="H3033" s="156"/>
      <c r="I3033" s="156"/>
      <c r="J3033" s="156"/>
      <c r="K3033" s="156"/>
      <c r="M3033" s="63"/>
    </row>
    <row r="3034">
      <c r="A3034" s="20"/>
      <c r="B3034" s="20"/>
      <c r="F3034" s="26"/>
      <c r="G3034" s="26"/>
      <c r="H3034" s="156"/>
      <c r="I3034" s="156"/>
      <c r="J3034" s="156"/>
      <c r="K3034" s="156"/>
      <c r="M3034" s="63"/>
    </row>
    <row r="3035">
      <c r="A3035" s="20"/>
      <c r="B3035" s="20"/>
      <c r="F3035" s="26"/>
      <c r="G3035" s="26"/>
      <c r="H3035" s="156"/>
      <c r="I3035" s="156"/>
      <c r="J3035" s="156"/>
      <c r="K3035" s="156"/>
      <c r="M3035" s="63"/>
    </row>
    <row r="3036">
      <c r="A3036" s="20"/>
      <c r="B3036" s="20"/>
      <c r="F3036" s="26"/>
      <c r="G3036" s="26"/>
      <c r="H3036" s="156"/>
      <c r="I3036" s="156"/>
      <c r="J3036" s="156"/>
      <c r="K3036" s="156"/>
      <c r="M3036" s="63"/>
    </row>
    <row r="3037">
      <c r="A3037" s="20"/>
      <c r="B3037" s="20"/>
      <c r="F3037" s="26"/>
      <c r="G3037" s="26"/>
      <c r="H3037" s="156"/>
      <c r="I3037" s="156"/>
      <c r="J3037" s="156"/>
      <c r="K3037" s="156"/>
      <c r="M3037" s="63"/>
    </row>
    <row r="3038">
      <c r="A3038" s="20"/>
      <c r="B3038" s="20"/>
      <c r="F3038" s="26"/>
      <c r="G3038" s="26"/>
      <c r="H3038" s="156"/>
      <c r="I3038" s="156"/>
      <c r="J3038" s="156"/>
      <c r="K3038" s="156"/>
      <c r="M3038" s="63"/>
    </row>
    <row r="3039">
      <c r="A3039" s="20"/>
      <c r="B3039" s="20"/>
      <c r="F3039" s="26"/>
      <c r="G3039" s="26"/>
      <c r="H3039" s="156"/>
      <c r="I3039" s="156"/>
      <c r="J3039" s="156"/>
      <c r="K3039" s="156"/>
      <c r="M3039" s="63"/>
    </row>
    <row r="3040">
      <c r="A3040" s="20"/>
      <c r="B3040" s="20"/>
      <c r="F3040" s="26"/>
      <c r="G3040" s="26"/>
      <c r="H3040" s="156"/>
      <c r="I3040" s="156"/>
      <c r="J3040" s="156"/>
      <c r="K3040" s="156"/>
      <c r="M3040" s="63"/>
    </row>
    <row r="3041">
      <c r="A3041" s="20"/>
      <c r="B3041" s="20"/>
      <c r="F3041" s="26"/>
      <c r="G3041" s="26"/>
      <c r="H3041" s="156"/>
      <c r="I3041" s="156"/>
      <c r="J3041" s="156"/>
      <c r="K3041" s="156"/>
      <c r="M3041" s="63"/>
    </row>
    <row r="3042">
      <c r="A3042" s="20"/>
      <c r="B3042" s="20"/>
      <c r="F3042" s="26"/>
      <c r="G3042" s="26"/>
      <c r="H3042" s="156"/>
      <c r="I3042" s="156"/>
      <c r="J3042" s="156"/>
      <c r="K3042" s="156"/>
      <c r="M3042" s="63"/>
    </row>
    <row r="3043">
      <c r="A3043" s="20"/>
      <c r="B3043" s="20"/>
      <c r="F3043" s="26"/>
      <c r="G3043" s="26"/>
      <c r="H3043" s="156"/>
      <c r="I3043" s="156"/>
      <c r="J3043" s="156"/>
      <c r="K3043" s="156"/>
      <c r="M3043" s="63"/>
    </row>
    <row r="3044">
      <c r="A3044" s="20"/>
      <c r="B3044" s="20"/>
      <c r="F3044" s="26"/>
      <c r="G3044" s="26"/>
      <c r="H3044" s="156"/>
      <c r="I3044" s="156"/>
      <c r="J3044" s="156"/>
      <c r="K3044" s="156"/>
      <c r="M3044" s="63"/>
    </row>
    <row r="3045">
      <c r="A3045" s="20"/>
      <c r="B3045" s="20"/>
      <c r="F3045" s="26"/>
      <c r="G3045" s="26"/>
      <c r="H3045" s="156"/>
      <c r="I3045" s="156"/>
      <c r="J3045" s="156"/>
      <c r="K3045" s="156"/>
      <c r="M3045" s="63"/>
    </row>
    <row r="3046">
      <c r="A3046" s="20"/>
      <c r="B3046" s="20"/>
      <c r="F3046" s="26"/>
      <c r="G3046" s="26"/>
      <c r="H3046" s="156"/>
      <c r="I3046" s="156"/>
      <c r="J3046" s="156"/>
      <c r="K3046" s="156"/>
      <c r="M3046" s="63"/>
    </row>
    <row r="3047">
      <c r="A3047" s="20"/>
      <c r="B3047" s="20"/>
      <c r="F3047" s="26"/>
      <c r="G3047" s="26"/>
      <c r="H3047" s="156"/>
      <c r="I3047" s="156"/>
      <c r="J3047" s="156"/>
      <c r="K3047" s="156"/>
      <c r="M3047" s="63"/>
    </row>
    <row r="3048">
      <c r="A3048" s="20"/>
      <c r="B3048" s="20"/>
      <c r="F3048" s="26"/>
      <c r="G3048" s="26"/>
      <c r="H3048" s="156"/>
      <c r="I3048" s="156"/>
      <c r="J3048" s="156"/>
      <c r="K3048" s="156"/>
      <c r="M3048" s="63"/>
    </row>
    <row r="3049">
      <c r="A3049" s="20"/>
      <c r="B3049" s="20"/>
      <c r="F3049" s="26"/>
      <c r="G3049" s="26"/>
      <c r="H3049" s="156"/>
      <c r="I3049" s="156"/>
      <c r="J3049" s="156"/>
      <c r="K3049" s="156"/>
      <c r="M3049" s="63"/>
    </row>
    <row r="3050">
      <c r="A3050" s="20"/>
      <c r="B3050" s="20"/>
      <c r="F3050" s="26"/>
      <c r="G3050" s="26"/>
      <c r="H3050" s="156"/>
      <c r="I3050" s="156"/>
      <c r="J3050" s="156"/>
      <c r="K3050" s="156"/>
      <c r="M3050" s="63"/>
    </row>
    <row r="3051">
      <c r="A3051" s="20"/>
      <c r="B3051" s="20"/>
      <c r="F3051" s="26"/>
      <c r="G3051" s="26"/>
      <c r="H3051" s="156"/>
      <c r="I3051" s="156"/>
      <c r="J3051" s="156"/>
      <c r="K3051" s="156"/>
      <c r="M3051" s="63"/>
    </row>
    <row r="3052">
      <c r="A3052" s="20"/>
      <c r="B3052" s="20"/>
      <c r="F3052" s="26"/>
      <c r="G3052" s="26"/>
      <c r="H3052" s="156"/>
      <c r="I3052" s="156"/>
      <c r="J3052" s="156"/>
      <c r="K3052" s="156"/>
      <c r="M3052" s="63"/>
    </row>
    <row r="3053">
      <c r="A3053" s="20"/>
      <c r="B3053" s="20"/>
      <c r="F3053" s="26"/>
      <c r="G3053" s="26"/>
      <c r="H3053" s="156"/>
      <c r="I3053" s="156"/>
      <c r="J3053" s="156"/>
      <c r="K3053" s="156"/>
      <c r="M3053" s="63"/>
    </row>
    <row r="3054">
      <c r="A3054" s="20"/>
      <c r="B3054" s="20"/>
      <c r="F3054" s="26"/>
      <c r="G3054" s="26"/>
      <c r="H3054" s="156"/>
      <c r="I3054" s="156"/>
      <c r="J3054" s="156"/>
      <c r="K3054" s="156"/>
      <c r="M3054" s="63"/>
    </row>
    <row r="3055">
      <c r="A3055" s="20"/>
      <c r="B3055" s="20"/>
      <c r="F3055" s="26"/>
      <c r="G3055" s="26"/>
      <c r="H3055" s="156"/>
      <c r="I3055" s="156"/>
      <c r="J3055" s="156"/>
      <c r="K3055" s="156"/>
      <c r="M3055" s="63"/>
    </row>
    <row r="3056">
      <c r="A3056" s="20"/>
      <c r="B3056" s="20"/>
      <c r="F3056" s="26"/>
      <c r="G3056" s="26"/>
      <c r="H3056" s="156"/>
      <c r="I3056" s="156"/>
      <c r="J3056" s="156"/>
      <c r="K3056" s="156"/>
      <c r="M3056" s="63"/>
    </row>
    <row r="3057">
      <c r="A3057" s="20"/>
      <c r="B3057" s="20"/>
      <c r="F3057" s="26"/>
      <c r="G3057" s="26"/>
      <c r="H3057" s="156"/>
      <c r="I3057" s="156"/>
      <c r="J3057" s="156"/>
      <c r="K3057" s="156"/>
      <c r="M3057" s="63"/>
    </row>
    <row r="3058">
      <c r="A3058" s="20"/>
      <c r="B3058" s="20"/>
      <c r="F3058" s="26"/>
      <c r="G3058" s="26"/>
      <c r="H3058" s="156"/>
      <c r="I3058" s="156"/>
      <c r="J3058" s="156"/>
      <c r="K3058" s="156"/>
      <c r="M3058" s="63"/>
    </row>
    <row r="3059">
      <c r="A3059" s="20"/>
      <c r="B3059" s="20"/>
      <c r="F3059" s="26"/>
      <c r="G3059" s="26"/>
      <c r="H3059" s="156"/>
      <c r="I3059" s="156"/>
      <c r="J3059" s="156"/>
      <c r="K3059" s="156"/>
      <c r="M3059" s="63"/>
    </row>
    <row r="3060">
      <c r="A3060" s="20"/>
      <c r="B3060" s="20"/>
      <c r="F3060" s="26"/>
      <c r="G3060" s="26"/>
      <c r="H3060" s="156"/>
      <c r="I3060" s="156"/>
      <c r="J3060" s="156"/>
      <c r="K3060" s="156"/>
      <c r="M3060" s="63"/>
    </row>
    <row r="3061">
      <c r="A3061" s="20"/>
      <c r="B3061" s="20"/>
      <c r="F3061" s="26"/>
      <c r="G3061" s="26"/>
      <c r="H3061" s="156"/>
      <c r="I3061" s="156"/>
      <c r="J3061" s="156"/>
      <c r="K3061" s="156"/>
      <c r="M3061" s="63"/>
    </row>
    <row r="3062">
      <c r="A3062" s="20"/>
      <c r="B3062" s="20"/>
      <c r="F3062" s="26"/>
      <c r="G3062" s="26"/>
      <c r="H3062" s="156"/>
      <c r="I3062" s="156"/>
      <c r="J3062" s="156"/>
      <c r="K3062" s="156"/>
      <c r="M3062" s="63"/>
    </row>
    <row r="3063">
      <c r="A3063" s="20"/>
      <c r="B3063" s="20"/>
      <c r="F3063" s="26"/>
      <c r="G3063" s="26"/>
      <c r="H3063" s="156"/>
      <c r="I3063" s="156"/>
      <c r="J3063" s="156"/>
      <c r="K3063" s="156"/>
      <c r="M3063" s="63"/>
    </row>
    <row r="3064">
      <c r="A3064" s="20"/>
      <c r="B3064" s="20"/>
      <c r="F3064" s="26"/>
      <c r="G3064" s="26"/>
      <c r="H3064" s="156"/>
      <c r="I3064" s="156"/>
      <c r="J3064" s="156"/>
      <c r="K3064" s="156"/>
      <c r="M3064" s="63"/>
    </row>
    <row r="3065">
      <c r="A3065" s="20"/>
      <c r="B3065" s="20"/>
      <c r="F3065" s="26"/>
      <c r="G3065" s="26"/>
      <c r="H3065" s="156"/>
      <c r="I3065" s="156"/>
      <c r="J3065" s="156"/>
      <c r="K3065" s="156"/>
      <c r="M3065" s="63"/>
    </row>
    <row r="3066">
      <c r="A3066" s="20"/>
      <c r="B3066" s="20"/>
      <c r="F3066" s="26"/>
      <c r="G3066" s="26"/>
      <c r="H3066" s="156"/>
      <c r="I3066" s="156"/>
      <c r="J3066" s="156"/>
      <c r="K3066" s="156"/>
      <c r="M3066" s="63"/>
    </row>
    <row r="3067">
      <c r="A3067" s="20"/>
      <c r="B3067" s="20"/>
      <c r="F3067" s="26"/>
      <c r="G3067" s="26"/>
      <c r="H3067" s="156"/>
      <c r="I3067" s="156"/>
      <c r="J3067" s="156"/>
      <c r="K3067" s="156"/>
      <c r="M3067" s="63"/>
    </row>
    <row r="3068">
      <c r="A3068" s="20"/>
      <c r="B3068" s="20"/>
      <c r="F3068" s="26"/>
      <c r="G3068" s="26"/>
      <c r="H3068" s="156"/>
      <c r="I3068" s="156"/>
      <c r="J3068" s="156"/>
      <c r="K3068" s="156"/>
      <c r="M3068" s="63"/>
    </row>
    <row r="3069">
      <c r="A3069" s="20"/>
      <c r="B3069" s="20"/>
      <c r="F3069" s="26"/>
      <c r="G3069" s="26"/>
      <c r="H3069" s="156"/>
      <c r="I3069" s="156"/>
      <c r="J3069" s="156"/>
      <c r="K3069" s="156"/>
      <c r="M3069" s="63"/>
    </row>
    <row r="3070">
      <c r="A3070" s="20"/>
      <c r="B3070" s="20"/>
      <c r="F3070" s="26"/>
      <c r="G3070" s="26"/>
      <c r="H3070" s="156"/>
      <c r="I3070" s="156"/>
      <c r="J3070" s="156"/>
      <c r="K3070" s="156"/>
      <c r="M3070" s="63"/>
    </row>
    <row r="3071">
      <c r="A3071" s="20"/>
      <c r="B3071" s="20"/>
      <c r="F3071" s="26"/>
      <c r="G3071" s="26"/>
      <c r="H3071" s="156"/>
      <c r="I3071" s="156"/>
      <c r="J3071" s="156"/>
      <c r="K3071" s="156"/>
      <c r="M3071" s="63"/>
    </row>
    <row r="3072">
      <c r="A3072" s="20"/>
      <c r="B3072" s="20"/>
      <c r="F3072" s="26"/>
      <c r="G3072" s="26"/>
      <c r="H3072" s="156"/>
      <c r="I3072" s="156"/>
      <c r="J3072" s="156"/>
      <c r="K3072" s="156"/>
      <c r="M3072" s="63"/>
    </row>
    <row r="3073">
      <c r="A3073" s="20"/>
      <c r="B3073" s="20"/>
      <c r="F3073" s="26"/>
      <c r="G3073" s="26"/>
      <c r="H3073" s="156"/>
      <c r="I3073" s="156"/>
      <c r="J3073" s="156"/>
      <c r="K3073" s="156"/>
      <c r="M3073" s="63"/>
    </row>
    <row r="3074">
      <c r="A3074" s="20"/>
      <c r="B3074" s="20"/>
      <c r="F3074" s="26"/>
      <c r="G3074" s="26"/>
      <c r="H3074" s="156"/>
      <c r="I3074" s="156"/>
      <c r="J3074" s="156"/>
      <c r="K3074" s="156"/>
      <c r="M3074" s="63"/>
    </row>
    <row r="3075">
      <c r="A3075" s="20"/>
      <c r="B3075" s="20"/>
      <c r="F3075" s="26"/>
      <c r="G3075" s="26"/>
      <c r="H3075" s="156"/>
      <c r="I3075" s="156"/>
      <c r="J3075" s="156"/>
      <c r="K3075" s="156"/>
      <c r="M3075" s="63"/>
    </row>
    <row r="3076">
      <c r="A3076" s="20"/>
      <c r="B3076" s="20"/>
      <c r="F3076" s="26"/>
      <c r="G3076" s="26"/>
      <c r="H3076" s="156"/>
      <c r="I3076" s="156"/>
      <c r="J3076" s="156"/>
      <c r="K3076" s="156"/>
      <c r="M3076" s="63"/>
    </row>
    <row r="3077">
      <c r="A3077" s="20"/>
      <c r="B3077" s="20"/>
      <c r="F3077" s="26"/>
      <c r="G3077" s="26"/>
      <c r="H3077" s="156"/>
      <c r="I3077" s="156"/>
      <c r="J3077" s="156"/>
      <c r="K3077" s="156"/>
      <c r="M3077" s="63"/>
    </row>
    <row r="3078">
      <c r="A3078" s="20"/>
      <c r="B3078" s="20"/>
      <c r="F3078" s="26"/>
      <c r="G3078" s="26"/>
      <c r="H3078" s="156"/>
      <c r="I3078" s="156"/>
      <c r="J3078" s="156"/>
      <c r="K3078" s="156"/>
      <c r="M3078" s="63"/>
    </row>
    <row r="3079">
      <c r="A3079" s="20"/>
      <c r="B3079" s="20"/>
      <c r="F3079" s="26"/>
      <c r="G3079" s="26"/>
      <c r="H3079" s="156"/>
      <c r="I3079" s="156"/>
      <c r="J3079" s="156"/>
      <c r="K3079" s="156"/>
      <c r="M3079" s="63"/>
    </row>
    <row r="3080">
      <c r="A3080" s="20"/>
      <c r="B3080" s="20"/>
      <c r="F3080" s="26"/>
      <c r="G3080" s="26"/>
      <c r="H3080" s="156"/>
      <c r="I3080" s="156"/>
      <c r="J3080" s="156"/>
      <c r="K3080" s="156"/>
      <c r="M3080" s="63"/>
    </row>
    <row r="3081">
      <c r="A3081" s="20"/>
      <c r="B3081" s="20"/>
      <c r="F3081" s="26"/>
      <c r="G3081" s="26"/>
      <c r="H3081" s="156"/>
      <c r="I3081" s="156"/>
      <c r="J3081" s="156"/>
      <c r="K3081" s="156"/>
      <c r="M3081" s="63"/>
    </row>
    <row r="3082">
      <c r="A3082" s="20"/>
      <c r="B3082" s="20"/>
      <c r="F3082" s="26"/>
      <c r="G3082" s="26"/>
      <c r="H3082" s="156"/>
      <c r="I3082" s="156"/>
      <c r="J3082" s="156"/>
      <c r="K3082" s="156"/>
      <c r="M3082" s="63"/>
    </row>
    <row r="3083">
      <c r="A3083" s="20"/>
      <c r="B3083" s="20"/>
      <c r="F3083" s="26"/>
      <c r="G3083" s="26"/>
      <c r="H3083" s="156"/>
      <c r="I3083" s="156"/>
      <c r="J3083" s="156"/>
      <c r="K3083" s="156"/>
      <c r="M3083" s="63"/>
    </row>
    <row r="3084">
      <c r="A3084" s="20"/>
      <c r="B3084" s="20"/>
      <c r="F3084" s="26"/>
      <c r="G3084" s="26"/>
      <c r="H3084" s="156"/>
      <c r="I3084" s="156"/>
      <c r="J3084" s="156"/>
      <c r="K3084" s="156"/>
      <c r="M3084" s="63"/>
    </row>
    <row r="3085">
      <c r="A3085" s="20"/>
      <c r="B3085" s="20"/>
      <c r="F3085" s="26"/>
      <c r="G3085" s="26"/>
      <c r="H3085" s="156"/>
      <c r="I3085" s="156"/>
      <c r="J3085" s="156"/>
      <c r="K3085" s="156"/>
      <c r="M3085" s="63"/>
    </row>
    <row r="3086">
      <c r="A3086" s="20"/>
      <c r="B3086" s="20"/>
      <c r="F3086" s="26"/>
      <c r="G3086" s="26"/>
      <c r="H3086" s="156"/>
      <c r="I3086" s="156"/>
      <c r="J3086" s="156"/>
      <c r="K3086" s="156"/>
      <c r="M3086" s="63"/>
    </row>
    <row r="3087">
      <c r="A3087" s="20"/>
      <c r="B3087" s="20"/>
      <c r="F3087" s="26"/>
      <c r="G3087" s="26"/>
      <c r="H3087" s="156"/>
      <c r="I3087" s="156"/>
      <c r="J3087" s="156"/>
      <c r="K3087" s="156"/>
      <c r="M3087" s="63"/>
    </row>
    <row r="3088">
      <c r="A3088" s="20"/>
      <c r="B3088" s="20"/>
      <c r="F3088" s="26"/>
      <c r="G3088" s="26"/>
      <c r="H3088" s="156"/>
      <c r="I3088" s="156"/>
      <c r="J3088" s="156"/>
      <c r="K3088" s="156"/>
      <c r="M3088" s="63"/>
    </row>
    <row r="3089">
      <c r="A3089" s="20"/>
      <c r="B3089" s="20"/>
      <c r="F3089" s="26"/>
      <c r="G3089" s="26"/>
      <c r="H3089" s="156"/>
      <c r="I3089" s="156"/>
      <c r="J3089" s="156"/>
      <c r="K3089" s="156"/>
      <c r="M3089" s="63"/>
    </row>
    <row r="3090">
      <c r="A3090" s="20"/>
      <c r="B3090" s="20"/>
      <c r="F3090" s="26"/>
      <c r="G3090" s="26"/>
      <c r="H3090" s="156"/>
      <c r="I3090" s="156"/>
      <c r="J3090" s="156"/>
      <c r="K3090" s="156"/>
      <c r="M3090" s="63"/>
    </row>
    <row r="3091">
      <c r="A3091" s="20"/>
      <c r="B3091" s="20"/>
      <c r="F3091" s="26"/>
      <c r="G3091" s="26"/>
      <c r="H3091" s="156"/>
      <c r="I3091" s="156"/>
      <c r="J3091" s="156"/>
      <c r="K3091" s="156"/>
      <c r="M3091" s="63"/>
    </row>
    <row r="3092">
      <c r="A3092" s="20"/>
      <c r="B3092" s="20"/>
      <c r="F3092" s="26"/>
      <c r="G3092" s="26"/>
      <c r="H3092" s="156"/>
      <c r="I3092" s="156"/>
      <c r="J3092" s="156"/>
      <c r="K3092" s="156"/>
      <c r="M3092" s="63"/>
    </row>
    <row r="3093">
      <c r="A3093" s="20"/>
      <c r="B3093" s="20"/>
      <c r="F3093" s="26"/>
      <c r="G3093" s="26"/>
      <c r="H3093" s="156"/>
      <c r="I3093" s="156"/>
      <c r="J3093" s="156"/>
      <c r="K3093" s="156"/>
      <c r="M3093" s="63"/>
    </row>
    <row r="3094">
      <c r="A3094" s="20"/>
      <c r="B3094" s="20"/>
      <c r="F3094" s="26"/>
      <c r="G3094" s="26"/>
      <c r="H3094" s="156"/>
      <c r="I3094" s="156"/>
      <c r="J3094" s="156"/>
      <c r="K3094" s="156"/>
      <c r="M3094" s="63"/>
    </row>
    <row r="3095">
      <c r="A3095" s="20"/>
      <c r="B3095" s="20"/>
      <c r="F3095" s="26"/>
      <c r="G3095" s="26"/>
      <c r="H3095" s="156"/>
      <c r="I3095" s="156"/>
      <c r="J3095" s="156"/>
      <c r="K3095" s="156"/>
      <c r="M3095" s="63"/>
    </row>
    <row r="3096">
      <c r="A3096" s="20"/>
      <c r="B3096" s="20"/>
      <c r="F3096" s="26"/>
      <c r="G3096" s="26"/>
      <c r="H3096" s="156"/>
      <c r="I3096" s="156"/>
      <c r="J3096" s="156"/>
      <c r="K3096" s="156"/>
      <c r="M3096" s="63"/>
    </row>
    <row r="3097">
      <c r="A3097" s="20"/>
      <c r="B3097" s="20"/>
      <c r="F3097" s="26"/>
      <c r="G3097" s="26"/>
      <c r="H3097" s="156"/>
      <c r="I3097" s="156"/>
      <c r="J3097" s="156"/>
      <c r="K3097" s="156"/>
      <c r="M3097" s="63"/>
    </row>
    <row r="3098">
      <c r="A3098" s="20"/>
      <c r="B3098" s="20"/>
      <c r="F3098" s="26"/>
      <c r="G3098" s="26"/>
      <c r="H3098" s="156"/>
      <c r="I3098" s="156"/>
      <c r="J3098" s="156"/>
      <c r="K3098" s="156"/>
      <c r="M3098" s="63"/>
    </row>
    <row r="3099">
      <c r="A3099" s="20"/>
      <c r="B3099" s="20"/>
      <c r="F3099" s="26"/>
      <c r="G3099" s="26"/>
      <c r="H3099" s="156"/>
      <c r="I3099" s="156"/>
      <c r="J3099" s="156"/>
      <c r="K3099" s="156"/>
      <c r="M3099" s="63"/>
    </row>
    <row r="3100">
      <c r="A3100" s="20"/>
      <c r="B3100" s="20"/>
      <c r="F3100" s="26"/>
      <c r="G3100" s="26"/>
      <c r="H3100" s="156"/>
      <c r="I3100" s="156"/>
      <c r="J3100" s="156"/>
      <c r="K3100" s="156"/>
      <c r="M3100" s="63"/>
    </row>
    <row r="3101">
      <c r="A3101" s="20"/>
      <c r="B3101" s="20"/>
      <c r="F3101" s="26"/>
      <c r="G3101" s="26"/>
      <c r="H3101" s="156"/>
      <c r="I3101" s="156"/>
      <c r="J3101" s="156"/>
      <c r="K3101" s="156"/>
      <c r="M3101" s="63"/>
    </row>
    <row r="3102">
      <c r="A3102" s="20"/>
      <c r="B3102" s="20"/>
      <c r="F3102" s="26"/>
      <c r="G3102" s="26"/>
      <c r="H3102" s="156"/>
      <c r="I3102" s="156"/>
      <c r="J3102" s="156"/>
      <c r="K3102" s="156"/>
      <c r="M3102" s="63"/>
    </row>
    <row r="3103">
      <c r="A3103" s="20"/>
      <c r="B3103" s="20"/>
      <c r="F3103" s="26"/>
      <c r="G3103" s="26"/>
      <c r="H3103" s="156"/>
      <c r="I3103" s="156"/>
      <c r="J3103" s="156"/>
      <c r="K3103" s="156"/>
      <c r="M3103" s="63"/>
    </row>
    <row r="3104">
      <c r="A3104" s="20"/>
      <c r="B3104" s="20"/>
      <c r="F3104" s="26"/>
      <c r="G3104" s="26"/>
      <c r="H3104" s="156"/>
      <c r="I3104" s="156"/>
      <c r="J3104" s="156"/>
      <c r="K3104" s="156"/>
      <c r="M3104" s="63"/>
    </row>
    <row r="3105">
      <c r="A3105" s="20"/>
      <c r="B3105" s="20"/>
      <c r="F3105" s="26"/>
      <c r="G3105" s="26"/>
      <c r="H3105" s="156"/>
      <c r="I3105" s="156"/>
      <c r="J3105" s="156"/>
      <c r="K3105" s="156"/>
      <c r="M3105" s="63"/>
    </row>
    <row r="3106">
      <c r="A3106" s="20"/>
      <c r="B3106" s="20"/>
      <c r="F3106" s="26"/>
      <c r="G3106" s="26"/>
      <c r="H3106" s="156"/>
      <c r="I3106" s="156"/>
      <c r="J3106" s="156"/>
      <c r="K3106" s="156"/>
      <c r="M3106" s="63"/>
    </row>
    <row r="3107">
      <c r="A3107" s="20"/>
      <c r="B3107" s="20"/>
      <c r="F3107" s="26"/>
      <c r="G3107" s="26"/>
      <c r="H3107" s="156"/>
      <c r="I3107" s="156"/>
      <c r="J3107" s="156"/>
      <c r="K3107" s="156"/>
      <c r="M3107" s="63"/>
    </row>
    <row r="3108">
      <c r="A3108" s="20"/>
      <c r="B3108" s="20"/>
      <c r="F3108" s="26"/>
      <c r="G3108" s="26"/>
      <c r="H3108" s="156"/>
      <c r="I3108" s="156"/>
      <c r="J3108" s="156"/>
      <c r="K3108" s="156"/>
      <c r="M3108" s="63"/>
    </row>
    <row r="3109">
      <c r="A3109" s="20"/>
      <c r="B3109" s="20"/>
      <c r="F3109" s="26"/>
      <c r="G3109" s="26"/>
      <c r="H3109" s="156"/>
      <c r="I3109" s="156"/>
      <c r="J3109" s="156"/>
      <c r="K3109" s="156"/>
      <c r="M3109" s="63"/>
    </row>
    <row r="3110">
      <c r="A3110" s="20"/>
      <c r="B3110" s="20"/>
      <c r="F3110" s="26"/>
      <c r="G3110" s="26"/>
      <c r="H3110" s="156"/>
      <c r="I3110" s="156"/>
      <c r="J3110" s="156"/>
      <c r="K3110" s="156"/>
      <c r="M3110" s="63"/>
    </row>
    <row r="3111">
      <c r="A3111" s="20"/>
      <c r="B3111" s="20"/>
      <c r="F3111" s="26"/>
      <c r="G3111" s="26"/>
      <c r="H3111" s="156"/>
      <c r="I3111" s="156"/>
      <c r="J3111" s="156"/>
      <c r="K3111" s="156"/>
      <c r="M3111" s="63"/>
    </row>
    <row r="3112">
      <c r="A3112" s="20"/>
      <c r="B3112" s="20"/>
      <c r="F3112" s="26"/>
      <c r="G3112" s="26"/>
      <c r="H3112" s="156"/>
      <c r="I3112" s="156"/>
      <c r="J3112" s="156"/>
      <c r="K3112" s="156"/>
      <c r="M3112" s="63"/>
    </row>
    <row r="3113">
      <c r="A3113" s="20"/>
      <c r="B3113" s="20"/>
      <c r="F3113" s="26"/>
      <c r="G3113" s="26"/>
      <c r="H3113" s="156"/>
      <c r="I3113" s="156"/>
      <c r="J3113" s="156"/>
      <c r="K3113" s="156"/>
      <c r="M3113" s="63"/>
    </row>
    <row r="3114">
      <c r="A3114" s="20"/>
      <c r="B3114" s="20"/>
      <c r="F3114" s="26"/>
      <c r="G3114" s="26"/>
      <c r="H3114" s="156"/>
      <c r="I3114" s="156"/>
      <c r="J3114" s="156"/>
      <c r="K3114" s="156"/>
      <c r="M3114" s="63"/>
    </row>
    <row r="3115">
      <c r="A3115" s="20"/>
      <c r="B3115" s="20"/>
      <c r="F3115" s="26"/>
      <c r="G3115" s="26"/>
      <c r="H3115" s="156"/>
      <c r="I3115" s="156"/>
      <c r="J3115" s="156"/>
      <c r="K3115" s="156"/>
      <c r="M3115" s="63"/>
    </row>
    <row r="3116">
      <c r="A3116" s="20"/>
      <c r="B3116" s="20"/>
      <c r="F3116" s="26"/>
      <c r="G3116" s="26"/>
      <c r="H3116" s="156"/>
      <c r="I3116" s="156"/>
      <c r="J3116" s="156"/>
      <c r="K3116" s="156"/>
      <c r="M3116" s="63"/>
    </row>
    <row r="3117">
      <c r="A3117" s="20"/>
      <c r="B3117" s="20"/>
      <c r="F3117" s="26"/>
      <c r="G3117" s="26"/>
      <c r="H3117" s="156"/>
      <c r="I3117" s="156"/>
      <c r="J3117" s="156"/>
      <c r="K3117" s="156"/>
      <c r="M3117" s="63"/>
    </row>
    <row r="3118">
      <c r="A3118" s="20"/>
      <c r="B3118" s="20"/>
      <c r="F3118" s="26"/>
      <c r="G3118" s="26"/>
      <c r="H3118" s="156"/>
      <c r="I3118" s="156"/>
      <c r="J3118" s="156"/>
      <c r="K3118" s="156"/>
      <c r="M3118" s="63"/>
    </row>
    <row r="3119">
      <c r="A3119" s="20"/>
      <c r="B3119" s="20"/>
      <c r="F3119" s="26"/>
      <c r="G3119" s="26"/>
      <c r="H3119" s="156"/>
      <c r="I3119" s="156"/>
      <c r="J3119" s="156"/>
      <c r="K3119" s="156"/>
      <c r="M3119" s="63"/>
    </row>
    <row r="3120">
      <c r="A3120" s="20"/>
      <c r="B3120" s="20"/>
      <c r="F3120" s="26"/>
      <c r="G3120" s="26"/>
      <c r="H3120" s="156"/>
      <c r="I3120" s="156"/>
      <c r="J3120" s="156"/>
      <c r="K3120" s="156"/>
      <c r="M3120" s="63"/>
    </row>
    <row r="3121">
      <c r="A3121" s="20"/>
      <c r="B3121" s="20"/>
      <c r="F3121" s="26"/>
      <c r="G3121" s="26"/>
      <c r="H3121" s="156"/>
      <c r="I3121" s="156"/>
      <c r="J3121" s="156"/>
      <c r="K3121" s="156"/>
      <c r="M3121" s="63"/>
    </row>
    <row r="3122">
      <c r="A3122" s="20"/>
      <c r="B3122" s="20"/>
      <c r="F3122" s="26"/>
      <c r="G3122" s="26"/>
      <c r="H3122" s="156"/>
      <c r="I3122" s="156"/>
      <c r="J3122" s="156"/>
      <c r="K3122" s="156"/>
      <c r="M3122" s="63"/>
    </row>
    <row r="3123">
      <c r="A3123" s="20"/>
      <c r="B3123" s="20"/>
      <c r="F3123" s="26"/>
      <c r="G3123" s="26"/>
      <c r="H3123" s="156"/>
      <c r="I3123" s="156"/>
      <c r="J3123" s="156"/>
      <c r="K3123" s="156"/>
      <c r="M3123" s="63"/>
    </row>
    <row r="3124">
      <c r="A3124" s="20"/>
      <c r="B3124" s="20"/>
      <c r="F3124" s="26"/>
      <c r="G3124" s="26"/>
      <c r="H3124" s="156"/>
      <c r="I3124" s="156"/>
      <c r="J3124" s="156"/>
      <c r="K3124" s="156"/>
      <c r="M3124" s="63"/>
    </row>
    <row r="3125">
      <c r="A3125" s="20"/>
      <c r="B3125" s="20"/>
      <c r="F3125" s="26"/>
      <c r="G3125" s="26"/>
      <c r="H3125" s="156"/>
      <c r="I3125" s="156"/>
      <c r="J3125" s="156"/>
      <c r="K3125" s="156"/>
      <c r="M3125" s="63"/>
    </row>
    <row r="3126">
      <c r="A3126" s="20"/>
      <c r="B3126" s="20"/>
      <c r="F3126" s="26"/>
      <c r="G3126" s="26"/>
      <c r="H3126" s="156"/>
      <c r="I3126" s="156"/>
      <c r="J3126" s="156"/>
      <c r="K3126" s="156"/>
      <c r="M3126" s="63"/>
    </row>
    <row r="3127">
      <c r="A3127" s="20"/>
      <c r="B3127" s="20"/>
      <c r="F3127" s="26"/>
      <c r="G3127" s="26"/>
      <c r="H3127" s="156"/>
      <c r="I3127" s="156"/>
      <c r="J3127" s="156"/>
      <c r="K3127" s="156"/>
      <c r="M3127" s="63"/>
    </row>
    <row r="3128">
      <c r="A3128" s="20"/>
      <c r="B3128" s="20"/>
      <c r="F3128" s="26"/>
      <c r="G3128" s="26"/>
      <c r="H3128" s="156"/>
      <c r="I3128" s="156"/>
      <c r="J3128" s="156"/>
      <c r="K3128" s="156"/>
      <c r="M3128" s="63"/>
    </row>
    <row r="3129">
      <c r="A3129" s="20"/>
      <c r="B3129" s="20"/>
      <c r="F3129" s="26"/>
      <c r="G3129" s="26"/>
      <c r="H3129" s="156"/>
      <c r="I3129" s="156"/>
      <c r="J3129" s="156"/>
      <c r="K3129" s="156"/>
      <c r="M3129" s="63"/>
    </row>
    <row r="3130">
      <c r="A3130" s="20"/>
      <c r="B3130" s="20"/>
      <c r="F3130" s="26"/>
      <c r="G3130" s="26"/>
      <c r="H3130" s="156"/>
      <c r="I3130" s="156"/>
      <c r="J3130" s="156"/>
      <c r="K3130" s="156"/>
      <c r="M3130" s="63"/>
    </row>
    <row r="3131">
      <c r="A3131" s="20"/>
      <c r="B3131" s="20"/>
      <c r="F3131" s="26"/>
      <c r="G3131" s="26"/>
      <c r="H3131" s="156"/>
      <c r="I3131" s="156"/>
      <c r="J3131" s="156"/>
      <c r="K3131" s="156"/>
      <c r="M3131" s="63"/>
    </row>
    <row r="3132">
      <c r="A3132" s="20"/>
      <c r="B3132" s="20"/>
      <c r="F3132" s="26"/>
      <c r="G3132" s="26"/>
      <c r="H3132" s="156"/>
      <c r="I3132" s="156"/>
      <c r="J3132" s="156"/>
      <c r="K3132" s="156"/>
      <c r="M3132" s="63"/>
    </row>
    <row r="3133">
      <c r="A3133" s="20"/>
      <c r="B3133" s="20"/>
      <c r="F3133" s="26"/>
      <c r="G3133" s="26"/>
      <c r="H3133" s="156"/>
      <c r="I3133" s="156"/>
      <c r="J3133" s="156"/>
      <c r="K3133" s="156"/>
      <c r="M3133" s="63"/>
    </row>
    <row r="3134">
      <c r="A3134" s="20"/>
      <c r="B3134" s="20"/>
      <c r="F3134" s="26"/>
      <c r="G3134" s="26"/>
      <c r="H3134" s="156"/>
      <c r="I3134" s="156"/>
      <c r="J3134" s="156"/>
      <c r="K3134" s="156"/>
      <c r="M3134" s="63"/>
    </row>
    <row r="3135">
      <c r="A3135" s="20"/>
      <c r="B3135" s="20"/>
      <c r="F3135" s="26"/>
      <c r="G3135" s="26"/>
      <c r="H3135" s="156"/>
      <c r="I3135" s="156"/>
      <c r="J3135" s="156"/>
      <c r="K3135" s="156"/>
      <c r="M3135" s="63"/>
    </row>
    <row r="3136">
      <c r="A3136" s="20"/>
      <c r="B3136" s="20"/>
      <c r="F3136" s="26"/>
      <c r="G3136" s="26"/>
      <c r="H3136" s="156"/>
      <c r="I3136" s="156"/>
      <c r="J3136" s="156"/>
      <c r="K3136" s="156"/>
      <c r="M3136" s="63"/>
    </row>
    <row r="3137">
      <c r="A3137" s="20"/>
      <c r="B3137" s="20"/>
      <c r="F3137" s="26"/>
      <c r="G3137" s="26"/>
      <c r="H3137" s="156"/>
      <c r="I3137" s="156"/>
      <c r="J3137" s="156"/>
      <c r="K3137" s="156"/>
      <c r="M3137" s="63"/>
    </row>
    <row r="3138">
      <c r="A3138" s="20"/>
      <c r="B3138" s="20"/>
      <c r="F3138" s="26"/>
      <c r="G3138" s="26"/>
      <c r="H3138" s="156"/>
      <c r="I3138" s="156"/>
      <c r="J3138" s="156"/>
      <c r="K3138" s="156"/>
      <c r="M3138" s="63"/>
    </row>
    <row r="3139">
      <c r="A3139" s="20"/>
      <c r="B3139" s="20"/>
      <c r="F3139" s="26"/>
      <c r="G3139" s="26"/>
      <c r="H3139" s="156"/>
      <c r="I3139" s="156"/>
      <c r="J3139" s="156"/>
      <c r="K3139" s="156"/>
      <c r="M3139" s="63"/>
    </row>
    <row r="3140">
      <c r="A3140" s="20"/>
      <c r="B3140" s="20"/>
      <c r="F3140" s="26"/>
      <c r="G3140" s="26"/>
      <c r="H3140" s="156"/>
      <c r="I3140" s="156"/>
      <c r="J3140" s="156"/>
      <c r="K3140" s="156"/>
      <c r="M3140" s="63"/>
    </row>
    <row r="3141">
      <c r="A3141" s="20"/>
      <c r="B3141" s="20"/>
      <c r="F3141" s="26"/>
      <c r="G3141" s="26"/>
      <c r="H3141" s="156"/>
      <c r="I3141" s="156"/>
      <c r="J3141" s="156"/>
      <c r="K3141" s="156"/>
      <c r="M3141" s="63"/>
    </row>
    <row r="3142">
      <c r="A3142" s="20"/>
      <c r="B3142" s="20"/>
      <c r="F3142" s="26"/>
      <c r="G3142" s="26"/>
      <c r="H3142" s="156"/>
      <c r="I3142" s="156"/>
      <c r="J3142" s="156"/>
      <c r="K3142" s="156"/>
      <c r="M3142" s="63"/>
    </row>
    <row r="3143">
      <c r="A3143" s="20"/>
      <c r="B3143" s="20"/>
      <c r="F3143" s="26"/>
      <c r="G3143" s="26"/>
      <c r="H3143" s="156"/>
      <c r="I3143" s="156"/>
      <c r="J3143" s="156"/>
      <c r="K3143" s="156"/>
      <c r="M3143" s="63"/>
    </row>
    <row r="3144">
      <c r="A3144" s="20"/>
      <c r="B3144" s="20"/>
      <c r="F3144" s="26"/>
      <c r="G3144" s="26"/>
      <c r="H3144" s="156"/>
      <c r="I3144" s="156"/>
      <c r="J3144" s="156"/>
      <c r="K3144" s="156"/>
      <c r="M3144" s="63"/>
    </row>
    <row r="3145">
      <c r="A3145" s="20"/>
      <c r="B3145" s="20"/>
      <c r="F3145" s="26"/>
      <c r="G3145" s="26"/>
      <c r="H3145" s="156"/>
      <c r="I3145" s="156"/>
      <c r="J3145" s="156"/>
      <c r="K3145" s="156"/>
      <c r="M3145" s="63"/>
    </row>
    <row r="3146">
      <c r="A3146" s="20"/>
      <c r="B3146" s="20"/>
      <c r="F3146" s="26"/>
      <c r="G3146" s="26"/>
      <c r="H3146" s="156"/>
      <c r="I3146" s="156"/>
      <c r="J3146" s="156"/>
      <c r="K3146" s="156"/>
      <c r="M3146" s="63"/>
    </row>
    <row r="3147">
      <c r="A3147" s="20"/>
      <c r="B3147" s="20"/>
      <c r="F3147" s="26"/>
      <c r="G3147" s="26"/>
      <c r="H3147" s="156"/>
      <c r="I3147" s="156"/>
      <c r="J3147" s="156"/>
      <c r="K3147" s="156"/>
      <c r="M3147" s="63"/>
    </row>
    <row r="3148">
      <c r="A3148" s="20"/>
      <c r="B3148" s="20"/>
      <c r="F3148" s="26"/>
      <c r="G3148" s="26"/>
      <c r="H3148" s="156"/>
      <c r="I3148" s="156"/>
      <c r="J3148" s="156"/>
      <c r="K3148" s="156"/>
      <c r="M3148" s="63"/>
    </row>
    <row r="3149">
      <c r="A3149" s="20"/>
      <c r="B3149" s="20"/>
      <c r="F3149" s="26"/>
      <c r="G3149" s="26"/>
      <c r="H3149" s="156"/>
      <c r="I3149" s="156"/>
      <c r="J3149" s="156"/>
      <c r="K3149" s="156"/>
      <c r="M3149" s="63"/>
    </row>
    <row r="3150">
      <c r="A3150" s="20"/>
      <c r="B3150" s="20"/>
      <c r="F3150" s="26"/>
      <c r="G3150" s="26"/>
      <c r="H3150" s="156"/>
      <c r="I3150" s="156"/>
      <c r="J3150" s="156"/>
      <c r="K3150" s="156"/>
      <c r="M3150" s="63"/>
    </row>
    <row r="3151">
      <c r="A3151" s="20"/>
      <c r="B3151" s="20"/>
      <c r="F3151" s="26"/>
      <c r="G3151" s="26"/>
      <c r="H3151" s="156"/>
      <c r="I3151" s="156"/>
      <c r="J3151" s="156"/>
      <c r="K3151" s="156"/>
      <c r="M3151" s="63"/>
    </row>
    <row r="3152">
      <c r="A3152" s="20"/>
      <c r="B3152" s="20"/>
      <c r="F3152" s="26"/>
      <c r="G3152" s="26"/>
      <c r="H3152" s="156"/>
      <c r="I3152" s="156"/>
      <c r="J3152" s="156"/>
      <c r="K3152" s="156"/>
      <c r="M3152" s="63"/>
    </row>
    <row r="3153">
      <c r="A3153" s="20"/>
      <c r="B3153" s="20"/>
      <c r="F3153" s="26"/>
      <c r="G3153" s="26"/>
      <c r="H3153" s="156"/>
      <c r="I3153" s="156"/>
      <c r="J3153" s="156"/>
      <c r="K3153" s="156"/>
      <c r="M3153" s="63"/>
    </row>
    <row r="3154">
      <c r="A3154" s="20"/>
      <c r="B3154" s="20"/>
      <c r="F3154" s="26"/>
      <c r="G3154" s="26"/>
      <c r="H3154" s="156"/>
      <c r="I3154" s="156"/>
      <c r="J3154" s="156"/>
      <c r="K3154" s="156"/>
      <c r="M3154" s="63"/>
    </row>
    <row r="3155">
      <c r="A3155" s="20"/>
      <c r="B3155" s="20"/>
      <c r="F3155" s="26"/>
      <c r="G3155" s="26"/>
      <c r="H3155" s="156"/>
      <c r="I3155" s="156"/>
      <c r="J3155" s="156"/>
      <c r="K3155" s="156"/>
      <c r="M3155" s="63"/>
    </row>
    <row r="3156">
      <c r="A3156" s="20"/>
      <c r="B3156" s="20"/>
      <c r="F3156" s="26"/>
      <c r="G3156" s="26"/>
      <c r="H3156" s="156"/>
      <c r="I3156" s="156"/>
      <c r="J3156" s="156"/>
      <c r="K3156" s="156"/>
      <c r="M3156" s="63"/>
    </row>
    <row r="3157">
      <c r="A3157" s="20"/>
      <c r="B3157" s="20"/>
      <c r="F3157" s="26"/>
      <c r="G3157" s="26"/>
      <c r="H3157" s="156"/>
      <c r="I3157" s="156"/>
      <c r="J3157" s="156"/>
      <c r="K3157" s="156"/>
      <c r="M3157" s="63"/>
    </row>
    <row r="3158">
      <c r="A3158" s="20"/>
      <c r="B3158" s="20"/>
      <c r="F3158" s="26"/>
      <c r="G3158" s="26"/>
      <c r="H3158" s="156"/>
      <c r="I3158" s="156"/>
      <c r="J3158" s="156"/>
      <c r="K3158" s="156"/>
      <c r="M3158" s="63"/>
    </row>
    <row r="3159">
      <c r="A3159" s="20"/>
      <c r="B3159" s="20"/>
      <c r="F3159" s="26"/>
      <c r="G3159" s="26"/>
      <c r="H3159" s="156"/>
      <c r="I3159" s="156"/>
      <c r="J3159" s="156"/>
      <c r="K3159" s="156"/>
      <c r="M3159" s="63"/>
    </row>
    <row r="3160">
      <c r="A3160" s="20"/>
      <c r="B3160" s="20"/>
      <c r="F3160" s="26"/>
      <c r="G3160" s="26"/>
      <c r="H3160" s="156"/>
      <c r="I3160" s="156"/>
      <c r="J3160" s="156"/>
      <c r="K3160" s="156"/>
      <c r="M3160" s="63"/>
    </row>
    <row r="3161">
      <c r="A3161" s="20"/>
      <c r="B3161" s="20"/>
      <c r="F3161" s="26"/>
      <c r="G3161" s="26"/>
      <c r="H3161" s="156"/>
      <c r="I3161" s="156"/>
      <c r="J3161" s="156"/>
      <c r="K3161" s="156"/>
      <c r="M3161" s="63"/>
    </row>
    <row r="3162">
      <c r="A3162" s="20"/>
      <c r="B3162" s="20"/>
      <c r="F3162" s="26"/>
      <c r="G3162" s="26"/>
      <c r="H3162" s="156"/>
      <c r="I3162" s="156"/>
      <c r="J3162" s="156"/>
      <c r="K3162" s="156"/>
      <c r="M3162" s="63"/>
    </row>
    <row r="3163">
      <c r="A3163" s="20"/>
      <c r="B3163" s="20"/>
      <c r="F3163" s="26"/>
      <c r="G3163" s="26"/>
      <c r="H3163" s="156"/>
      <c r="I3163" s="156"/>
      <c r="J3163" s="156"/>
      <c r="K3163" s="156"/>
      <c r="M3163" s="63"/>
    </row>
    <row r="3164">
      <c r="A3164" s="20"/>
      <c r="B3164" s="20"/>
      <c r="F3164" s="26"/>
      <c r="G3164" s="26"/>
      <c r="H3164" s="156"/>
      <c r="I3164" s="156"/>
      <c r="J3164" s="156"/>
      <c r="K3164" s="156"/>
      <c r="M3164" s="63"/>
    </row>
    <row r="3165">
      <c r="A3165" s="20"/>
      <c r="B3165" s="20"/>
      <c r="F3165" s="26"/>
      <c r="G3165" s="26"/>
      <c r="H3165" s="156"/>
      <c r="I3165" s="156"/>
      <c r="J3165" s="156"/>
      <c r="K3165" s="156"/>
      <c r="M3165" s="63"/>
    </row>
    <row r="3166">
      <c r="A3166" s="20"/>
      <c r="B3166" s="20"/>
      <c r="F3166" s="26"/>
      <c r="G3166" s="26"/>
      <c r="H3166" s="156"/>
      <c r="I3166" s="156"/>
      <c r="J3166" s="156"/>
      <c r="K3166" s="156"/>
      <c r="M3166" s="63"/>
    </row>
    <row r="3167">
      <c r="A3167" s="20"/>
      <c r="B3167" s="20"/>
      <c r="F3167" s="26"/>
      <c r="G3167" s="26"/>
      <c r="H3167" s="156"/>
      <c r="I3167" s="156"/>
      <c r="J3167" s="156"/>
      <c r="K3167" s="156"/>
      <c r="M3167" s="63"/>
    </row>
    <row r="3168">
      <c r="A3168" s="20"/>
      <c r="B3168" s="20"/>
      <c r="F3168" s="26"/>
      <c r="G3168" s="26"/>
      <c r="H3168" s="156"/>
      <c r="I3168" s="156"/>
      <c r="J3168" s="156"/>
      <c r="K3168" s="156"/>
      <c r="M3168" s="63"/>
    </row>
    <row r="3169">
      <c r="A3169" s="20"/>
      <c r="B3169" s="20"/>
      <c r="F3169" s="26"/>
      <c r="G3169" s="26"/>
      <c r="H3169" s="156"/>
      <c r="I3169" s="156"/>
      <c r="J3169" s="156"/>
      <c r="K3169" s="156"/>
      <c r="M3169" s="63"/>
    </row>
    <row r="3170">
      <c r="A3170" s="20"/>
      <c r="B3170" s="20"/>
      <c r="F3170" s="26"/>
      <c r="G3170" s="26"/>
      <c r="H3170" s="156"/>
      <c r="I3170" s="156"/>
      <c r="J3170" s="156"/>
      <c r="K3170" s="156"/>
      <c r="M3170" s="63"/>
    </row>
    <row r="3171">
      <c r="A3171" s="20"/>
      <c r="B3171" s="20"/>
      <c r="F3171" s="26"/>
      <c r="G3171" s="26"/>
      <c r="H3171" s="156"/>
      <c r="I3171" s="156"/>
      <c r="J3171" s="156"/>
      <c r="K3171" s="156"/>
      <c r="M3171" s="63"/>
    </row>
    <row r="3172">
      <c r="A3172" s="20"/>
      <c r="B3172" s="20"/>
      <c r="F3172" s="26"/>
      <c r="G3172" s="26"/>
      <c r="H3172" s="156"/>
      <c r="I3172" s="156"/>
      <c r="J3172" s="156"/>
      <c r="K3172" s="156"/>
      <c r="M3172" s="63"/>
    </row>
    <row r="3173">
      <c r="A3173" s="20"/>
      <c r="B3173" s="20"/>
      <c r="F3173" s="26"/>
      <c r="G3173" s="26"/>
      <c r="H3173" s="156"/>
      <c r="I3173" s="156"/>
      <c r="J3173" s="156"/>
      <c r="K3173" s="156"/>
      <c r="M3173" s="63"/>
    </row>
    <row r="3174">
      <c r="A3174" s="20"/>
      <c r="B3174" s="20"/>
      <c r="F3174" s="26"/>
      <c r="G3174" s="26"/>
      <c r="H3174" s="156"/>
      <c r="I3174" s="156"/>
      <c r="J3174" s="156"/>
      <c r="K3174" s="156"/>
      <c r="M3174" s="63"/>
    </row>
    <row r="3175">
      <c r="A3175" s="20"/>
      <c r="B3175" s="20"/>
      <c r="F3175" s="26"/>
      <c r="G3175" s="26"/>
      <c r="H3175" s="156"/>
      <c r="I3175" s="156"/>
      <c r="J3175" s="156"/>
      <c r="K3175" s="156"/>
      <c r="M3175" s="63"/>
    </row>
    <row r="3176">
      <c r="A3176" s="20"/>
      <c r="B3176" s="20"/>
      <c r="F3176" s="26"/>
      <c r="G3176" s="26"/>
      <c r="H3176" s="156"/>
      <c r="I3176" s="156"/>
      <c r="J3176" s="156"/>
      <c r="K3176" s="156"/>
      <c r="M3176" s="63"/>
    </row>
    <row r="3177">
      <c r="A3177" s="20"/>
      <c r="B3177" s="20"/>
      <c r="F3177" s="26"/>
      <c r="G3177" s="26"/>
      <c r="H3177" s="156"/>
      <c r="I3177" s="156"/>
      <c r="J3177" s="156"/>
      <c r="K3177" s="156"/>
      <c r="M3177" s="63"/>
    </row>
    <row r="3178">
      <c r="A3178" s="20"/>
      <c r="B3178" s="20"/>
      <c r="F3178" s="26"/>
      <c r="G3178" s="26"/>
      <c r="H3178" s="156"/>
      <c r="I3178" s="156"/>
      <c r="J3178" s="156"/>
      <c r="K3178" s="156"/>
      <c r="M3178" s="63"/>
    </row>
    <row r="3179">
      <c r="A3179" s="20"/>
      <c r="B3179" s="20"/>
      <c r="F3179" s="26"/>
      <c r="G3179" s="26"/>
      <c r="H3179" s="156"/>
      <c r="I3179" s="156"/>
      <c r="J3179" s="156"/>
      <c r="K3179" s="156"/>
      <c r="M3179" s="63"/>
    </row>
    <row r="3180">
      <c r="A3180" s="20"/>
      <c r="B3180" s="20"/>
      <c r="F3180" s="26"/>
      <c r="G3180" s="26"/>
      <c r="H3180" s="156"/>
      <c r="I3180" s="156"/>
      <c r="J3180" s="156"/>
      <c r="K3180" s="156"/>
      <c r="M3180" s="63"/>
    </row>
    <row r="3181">
      <c r="A3181" s="20"/>
      <c r="B3181" s="20"/>
      <c r="F3181" s="26"/>
      <c r="G3181" s="26"/>
      <c r="H3181" s="156"/>
      <c r="I3181" s="156"/>
      <c r="J3181" s="156"/>
      <c r="K3181" s="156"/>
      <c r="M3181" s="63"/>
    </row>
    <row r="3182">
      <c r="A3182" s="20"/>
      <c r="B3182" s="20"/>
      <c r="F3182" s="26"/>
      <c r="G3182" s="26"/>
      <c r="H3182" s="156"/>
      <c r="I3182" s="156"/>
      <c r="J3182" s="156"/>
      <c r="K3182" s="156"/>
      <c r="M3182" s="63"/>
    </row>
    <row r="3183">
      <c r="A3183" s="20"/>
      <c r="B3183" s="20"/>
      <c r="F3183" s="26"/>
      <c r="G3183" s="26"/>
      <c r="H3183" s="156"/>
      <c r="I3183" s="156"/>
      <c r="J3183" s="156"/>
      <c r="K3183" s="156"/>
      <c r="M3183" s="63"/>
    </row>
    <row r="3184">
      <c r="A3184" s="20"/>
      <c r="B3184" s="20"/>
      <c r="F3184" s="26"/>
      <c r="G3184" s="26"/>
      <c r="H3184" s="156"/>
      <c r="I3184" s="156"/>
      <c r="J3184" s="156"/>
      <c r="K3184" s="156"/>
      <c r="M3184" s="63"/>
    </row>
    <row r="3185">
      <c r="A3185" s="20"/>
      <c r="B3185" s="20"/>
      <c r="F3185" s="26"/>
      <c r="G3185" s="26"/>
      <c r="H3185" s="156"/>
      <c r="I3185" s="156"/>
      <c r="J3185" s="156"/>
      <c r="K3185" s="156"/>
      <c r="M3185" s="63"/>
    </row>
    <row r="3186">
      <c r="A3186" s="20"/>
      <c r="B3186" s="20"/>
      <c r="F3186" s="26"/>
      <c r="G3186" s="26"/>
      <c r="H3186" s="156"/>
      <c r="I3186" s="156"/>
      <c r="J3186" s="156"/>
      <c r="K3186" s="156"/>
      <c r="M3186" s="63"/>
    </row>
    <row r="3187">
      <c r="A3187" s="20"/>
      <c r="B3187" s="20"/>
      <c r="F3187" s="26"/>
      <c r="G3187" s="26"/>
      <c r="H3187" s="156"/>
      <c r="I3187" s="156"/>
      <c r="J3187" s="156"/>
      <c r="K3187" s="156"/>
      <c r="M3187" s="63"/>
    </row>
    <row r="3188">
      <c r="A3188" s="20"/>
      <c r="B3188" s="20"/>
      <c r="F3188" s="26"/>
      <c r="G3188" s="26"/>
      <c r="H3188" s="156"/>
      <c r="I3188" s="156"/>
      <c r="J3188" s="156"/>
      <c r="K3188" s="156"/>
      <c r="M3188" s="63"/>
    </row>
    <row r="3189">
      <c r="A3189" s="20"/>
      <c r="B3189" s="20"/>
      <c r="F3189" s="26"/>
      <c r="G3189" s="26"/>
      <c r="H3189" s="156"/>
      <c r="I3189" s="156"/>
      <c r="J3189" s="156"/>
      <c r="K3189" s="156"/>
      <c r="M3189" s="63"/>
    </row>
    <row r="3190">
      <c r="A3190" s="20"/>
      <c r="B3190" s="20"/>
      <c r="F3190" s="26"/>
      <c r="G3190" s="26"/>
      <c r="H3190" s="156"/>
      <c r="I3190" s="156"/>
      <c r="J3190" s="156"/>
      <c r="K3190" s="156"/>
      <c r="M3190" s="63"/>
    </row>
    <row r="3191">
      <c r="A3191" s="20"/>
      <c r="B3191" s="20"/>
      <c r="F3191" s="26"/>
      <c r="G3191" s="26"/>
      <c r="H3191" s="156"/>
      <c r="I3191" s="156"/>
      <c r="J3191" s="156"/>
      <c r="K3191" s="156"/>
      <c r="M3191" s="63"/>
    </row>
    <row r="3192">
      <c r="A3192" s="20"/>
      <c r="B3192" s="20"/>
      <c r="F3192" s="26"/>
      <c r="G3192" s="26"/>
      <c r="H3192" s="156"/>
      <c r="I3192" s="156"/>
      <c r="J3192" s="156"/>
      <c r="K3192" s="156"/>
      <c r="M3192" s="63"/>
    </row>
    <row r="3193">
      <c r="A3193" s="20"/>
      <c r="B3193" s="20"/>
      <c r="F3193" s="26"/>
      <c r="G3193" s="26"/>
      <c r="H3193" s="156"/>
      <c r="I3193" s="156"/>
      <c r="J3193" s="156"/>
      <c r="K3193" s="156"/>
      <c r="M3193" s="63"/>
    </row>
    <row r="3194">
      <c r="A3194" s="20"/>
      <c r="B3194" s="20"/>
      <c r="F3194" s="26"/>
      <c r="G3194" s="26"/>
      <c r="H3194" s="156"/>
      <c r="I3194" s="156"/>
      <c r="J3194" s="156"/>
      <c r="K3194" s="156"/>
      <c r="M3194" s="63"/>
    </row>
    <row r="3195">
      <c r="A3195" s="20"/>
      <c r="B3195" s="20"/>
      <c r="F3195" s="26"/>
      <c r="G3195" s="26"/>
      <c r="H3195" s="156"/>
      <c r="I3195" s="156"/>
      <c r="J3195" s="156"/>
      <c r="K3195" s="156"/>
      <c r="M3195" s="63"/>
    </row>
    <row r="3196">
      <c r="A3196" s="20"/>
      <c r="B3196" s="20"/>
      <c r="F3196" s="26"/>
      <c r="G3196" s="26"/>
      <c r="H3196" s="156"/>
      <c r="I3196" s="156"/>
      <c r="J3196" s="156"/>
      <c r="K3196" s="156"/>
      <c r="M3196" s="63"/>
    </row>
    <row r="3197">
      <c r="A3197" s="20"/>
      <c r="B3197" s="20"/>
      <c r="F3197" s="26"/>
      <c r="G3197" s="26"/>
      <c r="H3197" s="156"/>
      <c r="I3197" s="156"/>
      <c r="J3197" s="156"/>
      <c r="K3197" s="156"/>
      <c r="M3197" s="63"/>
    </row>
    <row r="3198">
      <c r="A3198" s="20"/>
      <c r="B3198" s="20"/>
      <c r="F3198" s="26"/>
      <c r="G3198" s="26"/>
      <c r="H3198" s="156"/>
      <c r="I3198" s="156"/>
      <c r="J3198" s="156"/>
      <c r="K3198" s="156"/>
      <c r="M3198" s="63"/>
    </row>
    <row r="3199">
      <c r="A3199" s="20"/>
      <c r="B3199" s="20"/>
      <c r="F3199" s="26"/>
      <c r="G3199" s="26"/>
      <c r="H3199" s="156"/>
      <c r="I3199" s="156"/>
      <c r="J3199" s="156"/>
      <c r="K3199" s="156"/>
      <c r="M3199" s="63"/>
    </row>
    <row r="3200">
      <c r="A3200" s="20"/>
      <c r="B3200" s="20"/>
      <c r="F3200" s="26"/>
      <c r="G3200" s="26"/>
      <c r="H3200" s="156"/>
      <c r="I3200" s="156"/>
      <c r="J3200" s="156"/>
      <c r="K3200" s="156"/>
      <c r="M3200" s="63"/>
    </row>
    <row r="3201">
      <c r="A3201" s="20"/>
      <c r="B3201" s="20"/>
      <c r="F3201" s="26"/>
      <c r="G3201" s="26"/>
      <c r="H3201" s="156"/>
      <c r="I3201" s="156"/>
      <c r="J3201" s="156"/>
      <c r="K3201" s="156"/>
      <c r="M3201" s="63"/>
    </row>
    <row r="3202">
      <c r="A3202" s="20"/>
      <c r="B3202" s="20"/>
      <c r="F3202" s="26"/>
      <c r="G3202" s="26"/>
      <c r="H3202" s="156"/>
      <c r="I3202" s="156"/>
      <c r="J3202" s="156"/>
      <c r="K3202" s="156"/>
      <c r="M3202" s="63"/>
    </row>
    <row r="3203">
      <c r="A3203" s="20"/>
      <c r="B3203" s="20"/>
      <c r="F3203" s="26"/>
      <c r="G3203" s="26"/>
      <c r="H3203" s="156"/>
      <c r="I3203" s="156"/>
      <c r="J3203" s="156"/>
      <c r="K3203" s="156"/>
      <c r="M3203" s="63"/>
    </row>
    <row r="3204">
      <c r="A3204" s="20"/>
      <c r="B3204" s="20"/>
      <c r="F3204" s="26"/>
      <c r="G3204" s="26"/>
      <c r="H3204" s="156"/>
      <c r="I3204" s="156"/>
      <c r="J3204" s="156"/>
      <c r="K3204" s="156"/>
      <c r="M3204" s="63"/>
    </row>
    <row r="3205">
      <c r="A3205" s="20"/>
      <c r="B3205" s="20"/>
      <c r="F3205" s="26"/>
      <c r="G3205" s="26"/>
      <c r="H3205" s="156"/>
      <c r="I3205" s="156"/>
      <c r="J3205" s="156"/>
      <c r="K3205" s="156"/>
      <c r="M3205" s="63"/>
    </row>
    <row r="3206">
      <c r="A3206" s="20"/>
      <c r="B3206" s="20"/>
      <c r="F3206" s="26"/>
      <c r="G3206" s="26"/>
      <c r="H3206" s="156"/>
      <c r="I3206" s="156"/>
      <c r="J3206" s="156"/>
      <c r="K3206" s="156"/>
      <c r="M3206" s="63"/>
    </row>
    <row r="3207">
      <c r="A3207" s="20"/>
      <c r="B3207" s="20"/>
      <c r="F3207" s="26"/>
      <c r="G3207" s="26"/>
      <c r="H3207" s="156"/>
      <c r="I3207" s="156"/>
      <c r="J3207" s="156"/>
      <c r="K3207" s="156"/>
      <c r="M3207" s="63"/>
    </row>
    <row r="3208">
      <c r="A3208" s="20"/>
      <c r="B3208" s="20"/>
      <c r="F3208" s="26"/>
      <c r="G3208" s="26"/>
      <c r="H3208" s="156"/>
      <c r="I3208" s="156"/>
      <c r="J3208" s="156"/>
      <c r="K3208" s="156"/>
      <c r="M3208" s="63"/>
    </row>
    <row r="3209">
      <c r="A3209" s="20"/>
      <c r="B3209" s="20"/>
      <c r="F3209" s="26"/>
      <c r="G3209" s="26"/>
      <c r="H3209" s="156"/>
      <c r="I3209" s="156"/>
      <c r="J3209" s="156"/>
      <c r="K3209" s="156"/>
      <c r="M3209" s="63"/>
    </row>
    <row r="3210">
      <c r="A3210" s="20"/>
      <c r="B3210" s="20"/>
      <c r="F3210" s="26"/>
      <c r="G3210" s="26"/>
      <c r="H3210" s="156"/>
      <c r="I3210" s="156"/>
      <c r="J3210" s="156"/>
      <c r="K3210" s="156"/>
      <c r="M3210" s="63"/>
    </row>
    <row r="3211">
      <c r="A3211" s="20"/>
      <c r="B3211" s="20"/>
      <c r="F3211" s="26"/>
      <c r="G3211" s="26"/>
      <c r="H3211" s="156"/>
      <c r="I3211" s="156"/>
      <c r="J3211" s="156"/>
      <c r="K3211" s="156"/>
      <c r="M3211" s="63"/>
    </row>
    <row r="3212">
      <c r="A3212" s="20"/>
      <c r="B3212" s="20"/>
      <c r="F3212" s="26"/>
      <c r="G3212" s="26"/>
      <c r="H3212" s="156"/>
      <c r="I3212" s="156"/>
      <c r="J3212" s="156"/>
      <c r="K3212" s="156"/>
      <c r="M3212" s="63"/>
    </row>
    <row r="3213">
      <c r="A3213" s="20"/>
      <c r="B3213" s="20"/>
      <c r="F3213" s="26"/>
      <c r="G3213" s="26"/>
      <c r="H3213" s="156"/>
      <c r="I3213" s="156"/>
      <c r="J3213" s="156"/>
      <c r="K3213" s="156"/>
      <c r="M3213" s="63"/>
    </row>
    <row r="3214">
      <c r="A3214" s="20"/>
      <c r="B3214" s="20"/>
      <c r="F3214" s="26"/>
      <c r="G3214" s="26"/>
      <c r="H3214" s="156"/>
      <c r="I3214" s="156"/>
      <c r="J3214" s="156"/>
      <c r="K3214" s="156"/>
      <c r="M3214" s="63"/>
    </row>
    <row r="3215">
      <c r="A3215" s="20"/>
      <c r="B3215" s="20"/>
      <c r="F3215" s="26"/>
      <c r="G3215" s="26"/>
      <c r="H3215" s="156"/>
      <c r="I3215" s="156"/>
      <c r="J3215" s="156"/>
      <c r="K3215" s="156"/>
      <c r="M3215" s="63"/>
    </row>
    <row r="3216">
      <c r="A3216" s="20"/>
      <c r="B3216" s="20"/>
      <c r="F3216" s="26"/>
      <c r="G3216" s="26"/>
      <c r="H3216" s="156"/>
      <c r="I3216" s="156"/>
      <c r="J3216" s="156"/>
      <c r="K3216" s="156"/>
      <c r="M3216" s="63"/>
    </row>
    <row r="3217">
      <c r="A3217" s="20"/>
      <c r="B3217" s="20"/>
      <c r="F3217" s="26"/>
      <c r="G3217" s="26"/>
      <c r="H3217" s="156"/>
      <c r="I3217" s="156"/>
      <c r="J3217" s="156"/>
      <c r="K3217" s="156"/>
      <c r="M3217" s="63"/>
    </row>
    <row r="3218">
      <c r="A3218" s="20"/>
      <c r="B3218" s="20"/>
      <c r="F3218" s="26"/>
      <c r="G3218" s="26"/>
      <c r="H3218" s="156"/>
      <c r="I3218" s="156"/>
      <c r="J3218" s="156"/>
      <c r="K3218" s="156"/>
      <c r="M3218" s="63"/>
    </row>
    <row r="3219">
      <c r="A3219" s="20"/>
      <c r="B3219" s="20"/>
      <c r="F3219" s="26"/>
      <c r="G3219" s="26"/>
      <c r="H3219" s="156"/>
      <c r="I3219" s="156"/>
      <c r="J3219" s="156"/>
      <c r="K3219" s="156"/>
      <c r="M3219" s="63"/>
    </row>
    <row r="3220">
      <c r="A3220" s="20"/>
      <c r="B3220" s="20"/>
      <c r="F3220" s="26"/>
      <c r="G3220" s="26"/>
      <c r="H3220" s="156"/>
      <c r="I3220" s="156"/>
      <c r="J3220" s="156"/>
      <c r="K3220" s="156"/>
      <c r="M3220" s="63"/>
    </row>
    <row r="3221">
      <c r="A3221" s="20"/>
      <c r="B3221" s="20"/>
      <c r="F3221" s="26"/>
      <c r="G3221" s="26"/>
      <c r="H3221" s="156"/>
      <c r="I3221" s="156"/>
      <c r="J3221" s="156"/>
      <c r="K3221" s="156"/>
      <c r="M3221" s="63"/>
    </row>
    <row r="3222">
      <c r="A3222" s="20"/>
      <c r="B3222" s="20"/>
      <c r="F3222" s="26"/>
      <c r="G3222" s="26"/>
      <c r="H3222" s="156"/>
      <c r="I3222" s="156"/>
      <c r="J3222" s="156"/>
      <c r="K3222" s="156"/>
      <c r="M3222" s="63"/>
    </row>
    <row r="3223">
      <c r="A3223" s="20"/>
      <c r="B3223" s="20"/>
      <c r="F3223" s="26"/>
      <c r="G3223" s="26"/>
      <c r="H3223" s="156"/>
      <c r="I3223" s="156"/>
      <c r="J3223" s="156"/>
      <c r="K3223" s="156"/>
      <c r="M3223" s="63"/>
    </row>
    <row r="3224">
      <c r="A3224" s="20"/>
      <c r="B3224" s="20"/>
      <c r="F3224" s="26"/>
      <c r="G3224" s="26"/>
      <c r="H3224" s="156"/>
      <c r="I3224" s="156"/>
      <c r="J3224" s="156"/>
      <c r="K3224" s="156"/>
      <c r="M3224" s="63"/>
    </row>
    <row r="3225">
      <c r="A3225" s="20"/>
      <c r="B3225" s="20"/>
      <c r="F3225" s="26"/>
      <c r="G3225" s="26"/>
      <c r="H3225" s="156"/>
      <c r="I3225" s="156"/>
      <c r="J3225" s="156"/>
      <c r="K3225" s="156"/>
      <c r="M3225" s="63"/>
    </row>
    <row r="3226">
      <c r="A3226" s="20"/>
      <c r="B3226" s="20"/>
      <c r="F3226" s="26"/>
      <c r="G3226" s="26"/>
      <c r="H3226" s="156"/>
      <c r="I3226" s="156"/>
      <c r="J3226" s="156"/>
      <c r="K3226" s="156"/>
      <c r="M3226" s="63"/>
    </row>
    <row r="3227">
      <c r="A3227" s="20"/>
      <c r="B3227" s="20"/>
      <c r="F3227" s="26"/>
      <c r="G3227" s="26"/>
      <c r="H3227" s="156"/>
      <c r="I3227" s="156"/>
      <c r="J3227" s="156"/>
      <c r="K3227" s="156"/>
      <c r="M3227" s="63"/>
    </row>
    <row r="3228">
      <c r="A3228" s="20"/>
      <c r="B3228" s="20"/>
      <c r="F3228" s="26"/>
      <c r="G3228" s="26"/>
      <c r="H3228" s="156"/>
      <c r="I3228" s="156"/>
      <c r="J3228" s="156"/>
      <c r="K3228" s="156"/>
      <c r="M3228" s="63"/>
    </row>
    <row r="3229">
      <c r="A3229" s="20"/>
      <c r="B3229" s="20"/>
      <c r="F3229" s="26"/>
      <c r="G3229" s="26"/>
      <c r="H3229" s="156"/>
      <c r="I3229" s="156"/>
      <c r="J3229" s="156"/>
      <c r="K3229" s="156"/>
      <c r="M3229" s="63"/>
    </row>
    <row r="3230">
      <c r="A3230" s="20"/>
      <c r="B3230" s="20"/>
      <c r="F3230" s="26"/>
      <c r="G3230" s="26"/>
      <c r="H3230" s="156"/>
      <c r="I3230" s="156"/>
      <c r="J3230" s="156"/>
      <c r="K3230" s="156"/>
      <c r="M3230" s="63"/>
    </row>
    <row r="3231">
      <c r="A3231" s="20"/>
      <c r="B3231" s="20"/>
      <c r="F3231" s="26"/>
      <c r="G3231" s="26"/>
      <c r="H3231" s="156"/>
      <c r="I3231" s="156"/>
      <c r="J3231" s="156"/>
      <c r="K3231" s="156"/>
      <c r="M3231" s="63"/>
    </row>
    <row r="3232">
      <c r="A3232" s="20"/>
      <c r="B3232" s="20"/>
      <c r="F3232" s="26"/>
      <c r="G3232" s="26"/>
      <c r="H3232" s="156"/>
      <c r="I3232" s="156"/>
      <c r="J3232" s="156"/>
      <c r="K3232" s="156"/>
      <c r="M3232" s="63"/>
    </row>
    <row r="3233">
      <c r="A3233" s="20"/>
      <c r="B3233" s="20"/>
      <c r="F3233" s="26"/>
      <c r="G3233" s="26"/>
      <c r="H3233" s="156"/>
      <c r="I3233" s="156"/>
      <c r="J3233" s="156"/>
      <c r="K3233" s="156"/>
      <c r="M3233" s="63"/>
    </row>
    <row r="3234">
      <c r="A3234" s="20"/>
      <c r="B3234" s="20"/>
      <c r="F3234" s="26"/>
      <c r="G3234" s="26"/>
      <c r="H3234" s="156"/>
      <c r="I3234" s="156"/>
      <c r="J3234" s="156"/>
      <c r="K3234" s="156"/>
      <c r="M3234" s="63"/>
    </row>
    <row r="3235">
      <c r="A3235" s="20"/>
      <c r="B3235" s="20"/>
      <c r="F3235" s="26"/>
      <c r="G3235" s="26"/>
      <c r="H3235" s="156"/>
      <c r="I3235" s="156"/>
      <c r="J3235" s="156"/>
      <c r="K3235" s="156"/>
      <c r="M3235" s="63"/>
    </row>
    <row r="3236">
      <c r="A3236" s="20"/>
      <c r="B3236" s="20"/>
      <c r="F3236" s="26"/>
      <c r="G3236" s="26"/>
      <c r="H3236" s="156"/>
      <c r="I3236" s="156"/>
      <c r="J3236" s="156"/>
      <c r="K3236" s="156"/>
      <c r="M3236" s="63"/>
    </row>
    <row r="3237">
      <c r="A3237" s="20"/>
      <c r="B3237" s="20"/>
      <c r="F3237" s="26"/>
      <c r="G3237" s="26"/>
      <c r="H3237" s="156"/>
      <c r="I3237" s="156"/>
      <c r="J3237" s="156"/>
      <c r="K3237" s="156"/>
      <c r="M3237" s="63"/>
    </row>
    <row r="3238">
      <c r="A3238" s="20"/>
      <c r="B3238" s="20"/>
      <c r="F3238" s="26"/>
      <c r="G3238" s="26"/>
      <c r="H3238" s="156"/>
      <c r="I3238" s="156"/>
      <c r="J3238" s="156"/>
      <c r="K3238" s="156"/>
      <c r="M3238" s="63"/>
    </row>
    <row r="3239">
      <c r="A3239" s="20"/>
      <c r="B3239" s="20"/>
      <c r="F3239" s="26"/>
      <c r="G3239" s="26"/>
      <c r="H3239" s="156"/>
      <c r="I3239" s="156"/>
      <c r="J3239" s="156"/>
      <c r="K3239" s="156"/>
      <c r="M3239" s="63"/>
    </row>
    <row r="3240">
      <c r="A3240" s="20"/>
      <c r="B3240" s="20"/>
      <c r="F3240" s="26"/>
      <c r="G3240" s="26"/>
      <c r="H3240" s="156"/>
      <c r="I3240" s="156"/>
      <c r="J3240" s="156"/>
      <c r="K3240" s="156"/>
      <c r="M3240" s="63"/>
    </row>
    <row r="3241">
      <c r="A3241" s="20"/>
      <c r="B3241" s="20"/>
      <c r="F3241" s="26"/>
      <c r="G3241" s="26"/>
      <c r="H3241" s="156"/>
      <c r="I3241" s="156"/>
      <c r="J3241" s="156"/>
      <c r="K3241" s="156"/>
      <c r="M3241" s="63"/>
    </row>
    <row r="3242">
      <c r="A3242" s="20"/>
      <c r="B3242" s="20"/>
      <c r="F3242" s="26"/>
      <c r="G3242" s="26"/>
      <c r="H3242" s="156"/>
      <c r="I3242" s="156"/>
      <c r="J3242" s="156"/>
      <c r="K3242" s="156"/>
      <c r="M3242" s="63"/>
    </row>
    <row r="3243">
      <c r="A3243" s="20"/>
      <c r="B3243" s="20"/>
      <c r="F3243" s="26"/>
      <c r="G3243" s="26"/>
      <c r="H3243" s="156"/>
      <c r="I3243" s="156"/>
      <c r="J3243" s="156"/>
      <c r="K3243" s="156"/>
      <c r="M3243" s="63"/>
    </row>
    <row r="3244">
      <c r="A3244" s="20"/>
      <c r="B3244" s="20"/>
      <c r="F3244" s="26"/>
      <c r="G3244" s="26"/>
      <c r="H3244" s="156"/>
      <c r="I3244" s="156"/>
      <c r="J3244" s="156"/>
      <c r="K3244" s="156"/>
      <c r="M3244" s="63"/>
    </row>
    <row r="3245">
      <c r="A3245" s="20"/>
      <c r="B3245" s="20"/>
      <c r="F3245" s="26"/>
      <c r="G3245" s="26"/>
      <c r="H3245" s="156"/>
      <c r="I3245" s="156"/>
      <c r="J3245" s="156"/>
      <c r="K3245" s="156"/>
      <c r="M3245" s="63"/>
    </row>
    <row r="3246">
      <c r="A3246" s="20"/>
      <c r="B3246" s="20"/>
      <c r="F3246" s="26"/>
      <c r="G3246" s="26"/>
      <c r="H3246" s="156"/>
      <c r="I3246" s="156"/>
      <c r="J3246" s="156"/>
      <c r="K3246" s="156"/>
      <c r="M3246" s="63"/>
    </row>
    <row r="3247">
      <c r="A3247" s="20"/>
      <c r="B3247" s="20"/>
      <c r="F3247" s="26"/>
      <c r="G3247" s="26"/>
      <c r="H3247" s="156"/>
      <c r="I3247" s="156"/>
      <c r="J3247" s="156"/>
      <c r="K3247" s="156"/>
      <c r="M3247" s="63"/>
    </row>
    <row r="3248">
      <c r="A3248" s="20"/>
      <c r="B3248" s="20"/>
      <c r="F3248" s="26"/>
      <c r="G3248" s="26"/>
      <c r="H3248" s="156"/>
      <c r="I3248" s="156"/>
      <c r="J3248" s="156"/>
      <c r="K3248" s="156"/>
      <c r="M3248" s="63"/>
    </row>
    <row r="3249">
      <c r="A3249" s="20"/>
      <c r="B3249" s="20"/>
      <c r="F3249" s="26"/>
      <c r="G3249" s="26"/>
      <c r="H3249" s="156"/>
      <c r="I3249" s="156"/>
      <c r="J3249" s="156"/>
      <c r="K3249" s="156"/>
      <c r="M3249" s="63"/>
    </row>
    <row r="3250">
      <c r="A3250" s="20"/>
      <c r="B3250" s="20"/>
      <c r="F3250" s="26"/>
      <c r="G3250" s="26"/>
      <c r="H3250" s="156"/>
      <c r="I3250" s="156"/>
      <c r="J3250" s="156"/>
      <c r="K3250" s="156"/>
      <c r="M3250" s="63"/>
    </row>
    <row r="3251">
      <c r="A3251" s="20"/>
      <c r="B3251" s="20"/>
      <c r="F3251" s="26"/>
      <c r="G3251" s="26"/>
      <c r="H3251" s="156"/>
      <c r="I3251" s="156"/>
      <c r="J3251" s="156"/>
      <c r="K3251" s="156"/>
      <c r="M3251" s="63"/>
    </row>
    <row r="3252">
      <c r="A3252" s="20"/>
      <c r="B3252" s="20"/>
      <c r="F3252" s="26"/>
      <c r="G3252" s="26"/>
      <c r="H3252" s="156"/>
      <c r="I3252" s="156"/>
      <c r="J3252" s="156"/>
      <c r="K3252" s="156"/>
      <c r="M3252" s="63"/>
    </row>
    <row r="3253">
      <c r="A3253" s="20"/>
      <c r="B3253" s="20"/>
      <c r="F3253" s="26"/>
      <c r="G3253" s="26"/>
      <c r="H3253" s="156"/>
      <c r="I3253" s="156"/>
      <c r="J3253" s="156"/>
      <c r="K3253" s="156"/>
      <c r="M3253" s="63"/>
    </row>
    <row r="3254">
      <c r="A3254" s="20"/>
      <c r="B3254" s="20"/>
      <c r="F3254" s="26"/>
      <c r="G3254" s="26"/>
      <c r="H3254" s="156"/>
      <c r="I3254" s="156"/>
      <c r="J3254" s="156"/>
      <c r="K3254" s="156"/>
      <c r="M3254" s="63"/>
    </row>
    <row r="3255">
      <c r="A3255" s="20"/>
      <c r="B3255" s="20"/>
      <c r="F3255" s="26"/>
      <c r="G3255" s="26"/>
      <c r="H3255" s="156"/>
      <c r="I3255" s="156"/>
      <c r="J3255" s="156"/>
      <c r="K3255" s="156"/>
      <c r="M3255" s="63"/>
    </row>
    <row r="3256">
      <c r="A3256" s="20"/>
      <c r="B3256" s="20"/>
      <c r="F3256" s="26"/>
      <c r="G3256" s="26"/>
      <c r="H3256" s="156"/>
      <c r="I3256" s="156"/>
      <c r="J3256" s="156"/>
      <c r="K3256" s="156"/>
      <c r="M3256" s="63"/>
    </row>
    <row r="3257">
      <c r="A3257" s="20"/>
      <c r="B3257" s="20"/>
      <c r="F3257" s="26"/>
      <c r="G3257" s="26"/>
      <c r="H3257" s="156"/>
      <c r="I3257" s="156"/>
      <c r="J3257" s="156"/>
      <c r="K3257" s="156"/>
      <c r="M3257" s="63"/>
    </row>
    <row r="3258">
      <c r="A3258" s="20"/>
      <c r="B3258" s="20"/>
      <c r="F3258" s="26"/>
      <c r="G3258" s="26"/>
      <c r="H3258" s="156"/>
      <c r="I3258" s="156"/>
      <c r="J3258" s="156"/>
      <c r="K3258" s="156"/>
      <c r="M3258" s="63"/>
    </row>
    <row r="3259">
      <c r="A3259" s="20"/>
      <c r="B3259" s="20"/>
      <c r="F3259" s="26"/>
      <c r="G3259" s="26"/>
      <c r="H3259" s="156"/>
      <c r="I3259" s="156"/>
      <c r="J3259" s="156"/>
      <c r="K3259" s="156"/>
      <c r="M3259" s="63"/>
    </row>
    <row r="3260">
      <c r="A3260" s="20"/>
      <c r="B3260" s="20"/>
      <c r="F3260" s="26"/>
      <c r="G3260" s="26"/>
      <c r="H3260" s="156"/>
      <c r="I3260" s="156"/>
      <c r="J3260" s="156"/>
      <c r="K3260" s="156"/>
      <c r="M3260" s="63"/>
    </row>
    <row r="3261">
      <c r="A3261" s="20"/>
      <c r="B3261" s="20"/>
      <c r="F3261" s="26"/>
      <c r="G3261" s="26"/>
      <c r="H3261" s="156"/>
      <c r="I3261" s="156"/>
      <c r="J3261" s="156"/>
      <c r="K3261" s="156"/>
      <c r="M3261" s="63"/>
    </row>
    <row r="3262">
      <c r="A3262" s="20"/>
      <c r="B3262" s="20"/>
      <c r="F3262" s="26"/>
      <c r="G3262" s="26"/>
      <c r="H3262" s="156"/>
      <c r="I3262" s="156"/>
      <c r="J3262" s="156"/>
      <c r="K3262" s="156"/>
      <c r="M3262" s="63"/>
    </row>
    <row r="3263">
      <c r="A3263" s="20"/>
      <c r="B3263" s="20"/>
      <c r="F3263" s="26"/>
      <c r="G3263" s="26"/>
      <c r="H3263" s="156"/>
      <c r="I3263" s="156"/>
      <c r="J3263" s="156"/>
      <c r="K3263" s="156"/>
      <c r="M3263" s="63"/>
    </row>
    <row r="3264">
      <c r="A3264" s="20"/>
      <c r="B3264" s="20"/>
      <c r="F3264" s="26"/>
      <c r="G3264" s="26"/>
      <c r="H3264" s="156"/>
      <c r="I3264" s="156"/>
      <c r="J3264" s="156"/>
      <c r="K3264" s="156"/>
      <c r="M3264" s="63"/>
    </row>
    <row r="3265">
      <c r="A3265" s="20"/>
      <c r="B3265" s="20"/>
      <c r="F3265" s="26"/>
      <c r="G3265" s="26"/>
      <c r="H3265" s="156"/>
      <c r="I3265" s="156"/>
      <c r="J3265" s="156"/>
      <c r="K3265" s="156"/>
      <c r="M3265" s="63"/>
    </row>
    <row r="3266">
      <c r="A3266" s="20"/>
      <c r="B3266" s="20"/>
      <c r="F3266" s="26"/>
      <c r="G3266" s="26"/>
      <c r="H3266" s="156"/>
      <c r="I3266" s="156"/>
      <c r="J3266" s="156"/>
      <c r="K3266" s="156"/>
      <c r="M3266" s="63"/>
    </row>
    <row r="3267">
      <c r="A3267" s="20"/>
      <c r="B3267" s="20"/>
      <c r="F3267" s="26"/>
      <c r="G3267" s="26"/>
      <c r="H3267" s="156"/>
      <c r="I3267" s="156"/>
      <c r="J3267" s="156"/>
      <c r="K3267" s="156"/>
      <c r="M3267" s="63"/>
    </row>
    <row r="3268">
      <c r="A3268" s="20"/>
      <c r="B3268" s="20"/>
      <c r="F3268" s="26"/>
      <c r="G3268" s="26"/>
      <c r="H3268" s="156"/>
      <c r="I3268" s="156"/>
      <c r="J3268" s="156"/>
      <c r="K3268" s="156"/>
      <c r="M3268" s="63"/>
    </row>
    <row r="3269">
      <c r="A3269" s="20"/>
      <c r="B3269" s="20"/>
      <c r="F3269" s="26"/>
      <c r="G3269" s="26"/>
      <c r="H3269" s="156"/>
      <c r="I3269" s="156"/>
      <c r="J3269" s="156"/>
      <c r="K3269" s="156"/>
      <c r="M3269" s="63"/>
    </row>
    <row r="3270">
      <c r="A3270" s="20"/>
      <c r="B3270" s="20"/>
      <c r="F3270" s="26"/>
      <c r="G3270" s="26"/>
      <c r="H3270" s="156"/>
      <c r="I3270" s="156"/>
      <c r="J3270" s="156"/>
      <c r="K3270" s="156"/>
      <c r="M3270" s="63"/>
    </row>
    <row r="3271">
      <c r="A3271" s="20"/>
      <c r="B3271" s="20"/>
      <c r="F3271" s="26"/>
      <c r="G3271" s="26"/>
      <c r="H3271" s="156"/>
      <c r="I3271" s="156"/>
      <c r="J3271" s="156"/>
      <c r="K3271" s="156"/>
      <c r="M3271" s="63"/>
    </row>
    <row r="3272">
      <c r="A3272" s="20"/>
      <c r="B3272" s="20"/>
      <c r="F3272" s="26"/>
      <c r="G3272" s="26"/>
      <c r="H3272" s="156"/>
      <c r="I3272" s="156"/>
      <c r="J3272" s="156"/>
      <c r="K3272" s="156"/>
      <c r="M3272" s="63"/>
    </row>
    <row r="3273">
      <c r="A3273" s="20"/>
      <c r="B3273" s="20"/>
      <c r="F3273" s="26"/>
      <c r="G3273" s="26"/>
      <c r="H3273" s="156"/>
      <c r="I3273" s="156"/>
      <c r="J3273" s="156"/>
      <c r="K3273" s="156"/>
      <c r="M3273" s="63"/>
    </row>
    <row r="3274">
      <c r="A3274" s="20"/>
      <c r="B3274" s="20"/>
      <c r="F3274" s="26"/>
      <c r="G3274" s="26"/>
      <c r="H3274" s="156"/>
      <c r="I3274" s="156"/>
      <c r="J3274" s="156"/>
      <c r="K3274" s="156"/>
      <c r="M3274" s="63"/>
    </row>
    <row r="3275">
      <c r="A3275" s="20"/>
      <c r="B3275" s="20"/>
      <c r="F3275" s="26"/>
      <c r="G3275" s="26"/>
      <c r="H3275" s="156"/>
      <c r="I3275" s="156"/>
      <c r="J3275" s="156"/>
      <c r="K3275" s="156"/>
      <c r="M3275" s="63"/>
    </row>
    <row r="3276">
      <c r="A3276" s="20"/>
      <c r="B3276" s="20"/>
      <c r="F3276" s="26"/>
      <c r="G3276" s="26"/>
      <c r="H3276" s="156"/>
      <c r="I3276" s="156"/>
      <c r="J3276" s="156"/>
      <c r="K3276" s="156"/>
      <c r="M3276" s="63"/>
    </row>
    <row r="3277">
      <c r="A3277" s="20"/>
      <c r="B3277" s="20"/>
      <c r="F3277" s="26"/>
      <c r="G3277" s="26"/>
      <c r="H3277" s="156"/>
      <c r="I3277" s="156"/>
      <c r="J3277" s="156"/>
      <c r="K3277" s="156"/>
      <c r="M3277" s="63"/>
    </row>
    <row r="3278">
      <c r="A3278" s="20"/>
      <c r="B3278" s="20"/>
      <c r="F3278" s="26"/>
      <c r="G3278" s="26"/>
      <c r="H3278" s="156"/>
      <c r="I3278" s="156"/>
      <c r="J3278" s="156"/>
      <c r="K3278" s="156"/>
      <c r="M3278" s="63"/>
    </row>
    <row r="3279">
      <c r="A3279" s="20"/>
      <c r="B3279" s="20"/>
      <c r="F3279" s="26"/>
      <c r="G3279" s="26"/>
      <c r="H3279" s="156"/>
      <c r="I3279" s="156"/>
      <c r="J3279" s="156"/>
      <c r="K3279" s="156"/>
      <c r="M3279" s="63"/>
    </row>
    <row r="3280">
      <c r="A3280" s="20"/>
      <c r="B3280" s="20"/>
      <c r="F3280" s="26"/>
      <c r="G3280" s="26"/>
      <c r="H3280" s="156"/>
      <c r="I3280" s="156"/>
      <c r="J3280" s="156"/>
      <c r="K3280" s="156"/>
      <c r="M3280" s="63"/>
    </row>
    <row r="3281">
      <c r="A3281" s="20"/>
      <c r="B3281" s="20"/>
      <c r="F3281" s="26"/>
      <c r="G3281" s="26"/>
      <c r="H3281" s="156"/>
      <c r="I3281" s="156"/>
      <c r="J3281" s="156"/>
      <c r="K3281" s="156"/>
      <c r="M3281" s="63"/>
    </row>
    <row r="3282">
      <c r="A3282" s="20"/>
      <c r="B3282" s="20"/>
      <c r="F3282" s="26"/>
      <c r="G3282" s="26"/>
      <c r="H3282" s="156"/>
      <c r="I3282" s="156"/>
      <c r="J3282" s="156"/>
      <c r="K3282" s="156"/>
      <c r="M3282" s="63"/>
    </row>
    <row r="3283">
      <c r="A3283" s="20"/>
      <c r="B3283" s="20"/>
      <c r="F3283" s="26"/>
      <c r="G3283" s="26"/>
      <c r="H3283" s="156"/>
      <c r="I3283" s="156"/>
      <c r="J3283" s="156"/>
      <c r="K3283" s="156"/>
      <c r="M3283" s="63"/>
    </row>
    <row r="3284">
      <c r="A3284" s="20"/>
      <c r="B3284" s="20"/>
      <c r="F3284" s="26"/>
      <c r="G3284" s="26"/>
      <c r="H3284" s="156"/>
      <c r="I3284" s="156"/>
      <c r="J3284" s="156"/>
      <c r="K3284" s="156"/>
      <c r="M3284" s="63"/>
    </row>
    <row r="3285">
      <c r="A3285" s="20"/>
      <c r="B3285" s="20"/>
      <c r="F3285" s="26"/>
      <c r="G3285" s="26"/>
      <c r="H3285" s="156"/>
      <c r="I3285" s="156"/>
      <c r="J3285" s="156"/>
      <c r="K3285" s="156"/>
      <c r="M3285" s="63"/>
    </row>
    <row r="3286">
      <c r="A3286" s="20"/>
      <c r="B3286" s="20"/>
      <c r="F3286" s="26"/>
      <c r="G3286" s="26"/>
      <c r="H3286" s="156"/>
      <c r="I3286" s="156"/>
      <c r="J3286" s="156"/>
      <c r="K3286" s="156"/>
      <c r="M3286" s="63"/>
    </row>
    <row r="3287">
      <c r="A3287" s="20"/>
      <c r="B3287" s="20"/>
      <c r="F3287" s="26"/>
      <c r="G3287" s="26"/>
      <c r="H3287" s="156"/>
      <c r="I3287" s="156"/>
      <c r="J3287" s="156"/>
      <c r="K3287" s="156"/>
      <c r="M3287" s="63"/>
    </row>
    <row r="3288">
      <c r="A3288" s="20"/>
      <c r="B3288" s="20"/>
      <c r="F3288" s="26"/>
      <c r="G3288" s="26"/>
      <c r="H3288" s="156"/>
      <c r="I3288" s="156"/>
      <c r="J3288" s="156"/>
      <c r="K3288" s="156"/>
      <c r="M3288" s="63"/>
    </row>
    <row r="3289">
      <c r="A3289" s="20"/>
      <c r="B3289" s="20"/>
      <c r="F3289" s="26"/>
      <c r="G3289" s="26"/>
      <c r="H3289" s="156"/>
      <c r="I3289" s="156"/>
      <c r="J3289" s="156"/>
      <c r="K3289" s="156"/>
      <c r="M3289" s="63"/>
    </row>
    <row r="3290">
      <c r="A3290" s="20"/>
      <c r="B3290" s="20"/>
      <c r="F3290" s="26"/>
      <c r="G3290" s="26"/>
      <c r="H3290" s="156"/>
      <c r="I3290" s="156"/>
      <c r="J3290" s="156"/>
      <c r="K3290" s="156"/>
      <c r="M3290" s="63"/>
    </row>
    <row r="3291">
      <c r="A3291" s="20"/>
      <c r="B3291" s="20"/>
      <c r="F3291" s="26"/>
      <c r="G3291" s="26"/>
      <c r="H3291" s="156"/>
      <c r="I3291" s="156"/>
      <c r="J3291" s="156"/>
      <c r="K3291" s="156"/>
      <c r="M3291" s="63"/>
    </row>
    <row r="3292">
      <c r="A3292" s="20"/>
      <c r="B3292" s="20"/>
      <c r="F3292" s="26"/>
      <c r="G3292" s="26"/>
      <c r="H3292" s="156"/>
      <c r="I3292" s="156"/>
      <c r="J3292" s="156"/>
      <c r="K3292" s="156"/>
      <c r="M3292" s="63"/>
    </row>
    <row r="3293">
      <c r="A3293" s="20"/>
      <c r="B3293" s="20"/>
      <c r="F3293" s="26"/>
      <c r="G3293" s="26"/>
      <c r="H3293" s="156"/>
      <c r="I3293" s="156"/>
      <c r="J3293" s="156"/>
      <c r="K3293" s="156"/>
      <c r="M3293" s="63"/>
    </row>
    <row r="3294">
      <c r="A3294" s="20"/>
      <c r="B3294" s="20"/>
      <c r="F3294" s="26"/>
      <c r="G3294" s="26"/>
      <c r="H3294" s="156"/>
      <c r="I3294" s="156"/>
      <c r="J3294" s="156"/>
      <c r="K3294" s="156"/>
      <c r="M3294" s="63"/>
    </row>
    <row r="3295">
      <c r="A3295" s="20"/>
      <c r="B3295" s="20"/>
      <c r="F3295" s="26"/>
      <c r="G3295" s="26"/>
      <c r="H3295" s="156"/>
      <c r="I3295" s="156"/>
      <c r="J3295" s="156"/>
      <c r="K3295" s="156"/>
      <c r="M3295" s="63"/>
    </row>
    <row r="3296">
      <c r="A3296" s="20"/>
      <c r="B3296" s="20"/>
      <c r="F3296" s="26"/>
      <c r="G3296" s="26"/>
      <c r="H3296" s="156"/>
      <c r="I3296" s="156"/>
      <c r="J3296" s="156"/>
      <c r="K3296" s="156"/>
      <c r="M3296" s="63"/>
    </row>
    <row r="3297">
      <c r="A3297" s="20"/>
      <c r="B3297" s="20"/>
      <c r="F3297" s="26"/>
      <c r="G3297" s="26"/>
      <c r="H3297" s="156"/>
      <c r="I3297" s="156"/>
      <c r="J3297" s="156"/>
      <c r="K3297" s="156"/>
      <c r="M3297" s="63"/>
    </row>
    <row r="3298">
      <c r="A3298" s="20"/>
      <c r="B3298" s="20"/>
      <c r="F3298" s="26"/>
      <c r="G3298" s="26"/>
      <c r="H3298" s="156"/>
      <c r="I3298" s="156"/>
      <c r="J3298" s="156"/>
      <c r="K3298" s="156"/>
      <c r="M3298" s="63"/>
    </row>
    <row r="3299">
      <c r="A3299" s="20"/>
      <c r="B3299" s="20"/>
      <c r="F3299" s="26"/>
      <c r="G3299" s="26"/>
      <c r="H3299" s="156"/>
      <c r="I3299" s="156"/>
      <c r="J3299" s="156"/>
      <c r="K3299" s="156"/>
      <c r="M3299" s="63"/>
    </row>
    <row r="3300">
      <c r="A3300" s="20"/>
      <c r="B3300" s="20"/>
      <c r="F3300" s="26"/>
      <c r="G3300" s="26"/>
      <c r="H3300" s="156"/>
      <c r="I3300" s="156"/>
      <c r="J3300" s="156"/>
      <c r="K3300" s="156"/>
      <c r="M3300" s="63"/>
    </row>
    <row r="3301">
      <c r="A3301" s="20"/>
      <c r="B3301" s="20"/>
      <c r="F3301" s="26"/>
      <c r="G3301" s="26"/>
      <c r="H3301" s="156"/>
      <c r="I3301" s="156"/>
      <c r="J3301" s="156"/>
      <c r="K3301" s="156"/>
      <c r="M3301" s="63"/>
    </row>
    <row r="3302">
      <c r="A3302" s="20"/>
      <c r="B3302" s="20"/>
      <c r="F3302" s="26"/>
      <c r="G3302" s="26"/>
      <c r="H3302" s="156"/>
      <c r="I3302" s="156"/>
      <c r="J3302" s="156"/>
      <c r="K3302" s="156"/>
      <c r="M3302" s="63"/>
    </row>
    <row r="3303">
      <c r="A3303" s="20"/>
      <c r="B3303" s="20"/>
      <c r="F3303" s="26"/>
      <c r="G3303" s="26"/>
      <c r="H3303" s="156"/>
      <c r="I3303" s="156"/>
      <c r="J3303" s="156"/>
      <c r="K3303" s="156"/>
      <c r="M3303" s="63"/>
    </row>
    <row r="3304">
      <c r="A3304" s="20"/>
      <c r="B3304" s="20"/>
      <c r="F3304" s="26"/>
      <c r="G3304" s="26"/>
      <c r="H3304" s="156"/>
      <c r="I3304" s="156"/>
      <c r="J3304" s="156"/>
      <c r="K3304" s="156"/>
      <c r="M3304" s="63"/>
    </row>
    <row r="3305">
      <c r="A3305" s="20"/>
      <c r="B3305" s="20"/>
      <c r="F3305" s="26"/>
      <c r="G3305" s="26"/>
      <c r="H3305" s="156"/>
      <c r="I3305" s="156"/>
      <c r="J3305" s="156"/>
      <c r="K3305" s="156"/>
      <c r="M3305" s="63"/>
    </row>
    <row r="3306">
      <c r="A3306" s="20"/>
      <c r="B3306" s="20"/>
      <c r="F3306" s="26"/>
      <c r="G3306" s="26"/>
      <c r="H3306" s="156"/>
      <c r="I3306" s="156"/>
      <c r="J3306" s="156"/>
      <c r="K3306" s="156"/>
      <c r="M3306" s="63"/>
    </row>
    <row r="3307">
      <c r="A3307" s="20"/>
      <c r="B3307" s="20"/>
      <c r="F3307" s="26"/>
      <c r="G3307" s="26"/>
      <c r="H3307" s="156"/>
      <c r="I3307" s="156"/>
      <c r="J3307" s="156"/>
      <c r="K3307" s="156"/>
      <c r="M3307" s="63"/>
    </row>
    <row r="3308">
      <c r="A3308" s="20"/>
      <c r="B3308" s="20"/>
      <c r="F3308" s="26"/>
      <c r="G3308" s="26"/>
      <c r="H3308" s="156"/>
      <c r="I3308" s="156"/>
      <c r="J3308" s="156"/>
      <c r="K3308" s="156"/>
      <c r="M3308" s="63"/>
    </row>
    <row r="3309">
      <c r="A3309" s="20"/>
      <c r="B3309" s="20"/>
      <c r="F3309" s="26"/>
      <c r="G3309" s="26"/>
      <c r="H3309" s="156"/>
      <c r="I3309" s="156"/>
      <c r="J3309" s="156"/>
      <c r="K3309" s="156"/>
      <c r="M3309" s="63"/>
    </row>
    <row r="3310">
      <c r="A3310" s="20"/>
      <c r="B3310" s="20"/>
      <c r="F3310" s="26"/>
      <c r="G3310" s="26"/>
      <c r="H3310" s="156"/>
      <c r="I3310" s="156"/>
      <c r="J3310" s="156"/>
      <c r="K3310" s="156"/>
      <c r="M3310" s="63"/>
    </row>
    <row r="3311">
      <c r="A3311" s="20"/>
      <c r="B3311" s="20"/>
      <c r="F3311" s="26"/>
      <c r="G3311" s="26"/>
      <c r="H3311" s="156"/>
      <c r="I3311" s="156"/>
      <c r="J3311" s="156"/>
      <c r="K3311" s="156"/>
      <c r="M3311" s="63"/>
    </row>
    <row r="3312">
      <c r="A3312" s="20"/>
      <c r="B3312" s="20"/>
      <c r="F3312" s="26"/>
      <c r="G3312" s="26"/>
      <c r="H3312" s="156"/>
      <c r="I3312" s="156"/>
      <c r="J3312" s="156"/>
      <c r="K3312" s="156"/>
      <c r="M3312" s="63"/>
    </row>
    <row r="3313">
      <c r="A3313" s="20"/>
      <c r="B3313" s="20"/>
      <c r="F3313" s="26"/>
      <c r="G3313" s="26"/>
      <c r="H3313" s="156"/>
      <c r="I3313" s="156"/>
      <c r="J3313" s="156"/>
      <c r="K3313" s="156"/>
      <c r="M3313" s="63"/>
    </row>
    <row r="3314">
      <c r="A3314" s="20"/>
      <c r="B3314" s="20"/>
      <c r="F3314" s="26"/>
      <c r="G3314" s="26"/>
      <c r="H3314" s="156"/>
      <c r="I3314" s="156"/>
      <c r="J3314" s="156"/>
      <c r="K3314" s="156"/>
      <c r="M3314" s="63"/>
    </row>
    <row r="3315">
      <c r="A3315" s="20"/>
      <c r="B3315" s="20"/>
      <c r="F3315" s="26"/>
      <c r="G3315" s="26"/>
      <c r="H3315" s="156"/>
      <c r="I3315" s="156"/>
      <c r="J3315" s="156"/>
      <c r="K3315" s="156"/>
      <c r="M3315" s="63"/>
    </row>
    <row r="3316">
      <c r="A3316" s="20"/>
      <c r="B3316" s="20"/>
      <c r="F3316" s="26"/>
      <c r="G3316" s="26"/>
      <c r="H3316" s="156"/>
      <c r="I3316" s="156"/>
      <c r="J3316" s="156"/>
      <c r="K3316" s="156"/>
      <c r="M3316" s="63"/>
    </row>
    <row r="3317">
      <c r="A3317" s="20"/>
      <c r="B3317" s="20"/>
      <c r="F3317" s="26"/>
      <c r="G3317" s="26"/>
      <c r="H3317" s="156"/>
      <c r="I3317" s="156"/>
      <c r="J3317" s="156"/>
      <c r="K3317" s="156"/>
      <c r="M3317" s="63"/>
    </row>
    <row r="3318">
      <c r="A3318" s="20"/>
      <c r="B3318" s="20"/>
      <c r="F3318" s="26"/>
      <c r="G3318" s="26"/>
      <c r="H3318" s="156"/>
      <c r="I3318" s="156"/>
      <c r="J3318" s="156"/>
      <c r="K3318" s="156"/>
      <c r="M3318" s="63"/>
    </row>
    <row r="3319">
      <c r="A3319" s="20"/>
      <c r="B3319" s="20"/>
      <c r="F3319" s="26"/>
      <c r="G3319" s="26"/>
      <c r="H3319" s="156"/>
      <c r="I3319" s="156"/>
      <c r="J3319" s="156"/>
      <c r="K3319" s="156"/>
      <c r="M3319" s="63"/>
    </row>
    <row r="3320">
      <c r="A3320" s="20"/>
      <c r="B3320" s="20"/>
      <c r="F3320" s="26"/>
      <c r="G3320" s="26"/>
      <c r="H3320" s="156"/>
      <c r="I3320" s="156"/>
      <c r="J3320" s="156"/>
      <c r="K3320" s="156"/>
      <c r="M3320" s="63"/>
    </row>
    <row r="3321">
      <c r="A3321" s="20"/>
      <c r="B3321" s="20"/>
      <c r="F3321" s="26"/>
      <c r="G3321" s="26"/>
      <c r="H3321" s="156"/>
      <c r="I3321" s="156"/>
      <c r="J3321" s="156"/>
      <c r="K3321" s="156"/>
      <c r="M3321" s="63"/>
    </row>
    <row r="3322">
      <c r="A3322" s="20"/>
      <c r="B3322" s="20"/>
      <c r="F3322" s="26"/>
      <c r="G3322" s="26"/>
      <c r="H3322" s="156"/>
      <c r="I3322" s="156"/>
      <c r="J3322" s="156"/>
      <c r="K3322" s="156"/>
      <c r="M3322" s="63"/>
    </row>
    <row r="3323">
      <c r="A3323" s="20"/>
      <c r="B3323" s="20"/>
      <c r="F3323" s="26"/>
      <c r="G3323" s="26"/>
      <c r="H3323" s="156"/>
      <c r="I3323" s="156"/>
      <c r="J3323" s="156"/>
      <c r="K3323" s="156"/>
      <c r="M3323" s="63"/>
    </row>
    <row r="3324">
      <c r="A3324" s="20"/>
      <c r="B3324" s="20"/>
      <c r="F3324" s="26"/>
      <c r="G3324" s="26"/>
      <c r="H3324" s="156"/>
      <c r="I3324" s="156"/>
      <c r="J3324" s="156"/>
      <c r="K3324" s="156"/>
      <c r="M3324" s="63"/>
    </row>
    <row r="3325">
      <c r="A3325" s="20"/>
      <c r="B3325" s="20"/>
      <c r="F3325" s="26"/>
      <c r="G3325" s="26"/>
      <c r="H3325" s="156"/>
      <c r="I3325" s="156"/>
      <c r="J3325" s="156"/>
      <c r="K3325" s="156"/>
      <c r="M3325" s="63"/>
    </row>
    <row r="3326">
      <c r="A3326" s="20"/>
      <c r="B3326" s="20"/>
      <c r="F3326" s="26"/>
      <c r="G3326" s="26"/>
      <c r="H3326" s="156"/>
      <c r="I3326" s="156"/>
      <c r="J3326" s="156"/>
      <c r="K3326" s="156"/>
      <c r="M3326" s="63"/>
    </row>
    <row r="3327">
      <c r="A3327" s="20"/>
      <c r="B3327" s="20"/>
      <c r="F3327" s="26"/>
      <c r="G3327" s="26"/>
      <c r="H3327" s="156"/>
      <c r="I3327" s="156"/>
      <c r="J3327" s="156"/>
      <c r="K3327" s="156"/>
      <c r="M3327" s="63"/>
    </row>
    <row r="3328">
      <c r="A3328" s="20"/>
      <c r="B3328" s="20"/>
      <c r="F3328" s="26"/>
      <c r="G3328" s="26"/>
      <c r="H3328" s="156"/>
      <c r="I3328" s="156"/>
      <c r="J3328" s="156"/>
      <c r="K3328" s="156"/>
      <c r="M3328" s="63"/>
    </row>
    <row r="3329">
      <c r="A3329" s="20"/>
      <c r="B3329" s="20"/>
      <c r="F3329" s="26"/>
      <c r="G3329" s="26"/>
      <c r="H3329" s="156"/>
      <c r="I3329" s="156"/>
      <c r="J3329" s="156"/>
      <c r="K3329" s="156"/>
      <c r="M3329" s="63"/>
    </row>
    <row r="3330">
      <c r="A3330" s="20"/>
      <c r="B3330" s="20"/>
      <c r="F3330" s="26"/>
      <c r="G3330" s="26"/>
      <c r="H3330" s="156"/>
      <c r="I3330" s="156"/>
      <c r="J3330" s="156"/>
      <c r="K3330" s="156"/>
      <c r="M3330" s="63"/>
    </row>
    <row r="3331">
      <c r="A3331" s="20"/>
      <c r="B3331" s="20"/>
      <c r="F3331" s="26"/>
      <c r="G3331" s="26"/>
      <c r="H3331" s="156"/>
      <c r="I3331" s="156"/>
      <c r="J3331" s="156"/>
      <c r="K3331" s="156"/>
      <c r="M3331" s="63"/>
    </row>
    <row r="3332">
      <c r="A3332" s="20"/>
      <c r="B3332" s="20"/>
      <c r="F3332" s="26"/>
      <c r="G3332" s="26"/>
      <c r="H3332" s="156"/>
      <c r="I3332" s="156"/>
      <c r="J3332" s="156"/>
      <c r="K3332" s="156"/>
      <c r="M3332" s="63"/>
    </row>
    <row r="3333">
      <c r="A3333" s="20"/>
      <c r="B3333" s="20"/>
      <c r="F3333" s="26"/>
      <c r="G3333" s="26"/>
      <c r="H3333" s="156"/>
      <c r="I3333" s="156"/>
      <c r="J3333" s="156"/>
      <c r="K3333" s="156"/>
      <c r="M3333" s="63"/>
    </row>
    <row r="3334">
      <c r="A3334" s="20"/>
      <c r="B3334" s="20"/>
      <c r="F3334" s="26"/>
      <c r="G3334" s="26"/>
      <c r="H3334" s="156"/>
      <c r="I3334" s="156"/>
      <c r="J3334" s="156"/>
      <c r="K3334" s="156"/>
      <c r="M3334" s="63"/>
    </row>
    <row r="3335">
      <c r="A3335" s="20"/>
      <c r="B3335" s="20"/>
      <c r="F3335" s="26"/>
      <c r="G3335" s="26"/>
      <c r="H3335" s="156"/>
      <c r="I3335" s="156"/>
      <c r="J3335" s="156"/>
      <c r="K3335" s="156"/>
      <c r="M3335" s="63"/>
    </row>
    <row r="3336">
      <c r="A3336" s="20"/>
      <c r="B3336" s="20"/>
      <c r="F3336" s="26"/>
      <c r="G3336" s="26"/>
      <c r="H3336" s="156"/>
      <c r="I3336" s="156"/>
      <c r="J3336" s="156"/>
      <c r="K3336" s="156"/>
      <c r="M3336" s="63"/>
    </row>
    <row r="3337">
      <c r="A3337" s="20"/>
      <c r="B3337" s="20"/>
      <c r="F3337" s="26"/>
      <c r="G3337" s="26"/>
      <c r="H3337" s="156"/>
      <c r="I3337" s="156"/>
      <c r="J3337" s="156"/>
      <c r="K3337" s="156"/>
      <c r="M3337" s="63"/>
    </row>
    <row r="3338">
      <c r="A3338" s="20"/>
      <c r="B3338" s="20"/>
      <c r="F3338" s="26"/>
      <c r="G3338" s="26"/>
      <c r="H3338" s="156"/>
      <c r="I3338" s="156"/>
      <c r="J3338" s="156"/>
      <c r="K3338" s="156"/>
      <c r="M3338" s="63"/>
    </row>
    <row r="3339">
      <c r="A3339" s="20"/>
      <c r="B3339" s="20"/>
      <c r="F3339" s="26"/>
      <c r="G3339" s="26"/>
      <c r="H3339" s="156"/>
      <c r="I3339" s="156"/>
      <c r="J3339" s="156"/>
      <c r="K3339" s="156"/>
      <c r="M3339" s="63"/>
    </row>
    <row r="3340">
      <c r="A3340" s="20"/>
      <c r="B3340" s="20"/>
      <c r="F3340" s="26"/>
      <c r="G3340" s="26"/>
      <c r="H3340" s="156"/>
      <c r="I3340" s="156"/>
      <c r="J3340" s="156"/>
      <c r="K3340" s="156"/>
      <c r="M3340" s="63"/>
    </row>
    <row r="3341">
      <c r="A3341" s="20"/>
      <c r="B3341" s="20"/>
      <c r="F3341" s="26"/>
      <c r="G3341" s="26"/>
      <c r="H3341" s="156"/>
      <c r="I3341" s="156"/>
      <c r="J3341" s="156"/>
      <c r="K3341" s="156"/>
      <c r="M3341" s="63"/>
    </row>
    <row r="3342">
      <c r="A3342" s="20"/>
      <c r="B3342" s="20"/>
      <c r="F3342" s="26"/>
      <c r="G3342" s="26"/>
      <c r="H3342" s="156"/>
      <c r="I3342" s="156"/>
      <c r="J3342" s="156"/>
      <c r="K3342" s="156"/>
      <c r="M3342" s="63"/>
    </row>
    <row r="3343">
      <c r="A3343" s="20"/>
      <c r="B3343" s="20"/>
      <c r="F3343" s="26"/>
      <c r="G3343" s="26"/>
      <c r="H3343" s="156"/>
      <c r="I3343" s="156"/>
      <c r="J3343" s="156"/>
      <c r="K3343" s="156"/>
      <c r="M3343" s="63"/>
    </row>
    <row r="3344">
      <c r="A3344" s="20"/>
      <c r="B3344" s="20"/>
      <c r="F3344" s="26"/>
      <c r="G3344" s="26"/>
      <c r="H3344" s="156"/>
      <c r="I3344" s="156"/>
      <c r="J3344" s="156"/>
      <c r="K3344" s="156"/>
      <c r="M3344" s="63"/>
    </row>
    <row r="3345">
      <c r="A3345" s="20"/>
      <c r="B3345" s="20"/>
      <c r="F3345" s="26"/>
      <c r="G3345" s="26"/>
      <c r="H3345" s="156"/>
      <c r="I3345" s="156"/>
      <c r="J3345" s="156"/>
      <c r="K3345" s="156"/>
      <c r="M3345" s="63"/>
    </row>
    <row r="3346">
      <c r="A3346" s="20"/>
      <c r="B3346" s="20"/>
      <c r="F3346" s="26"/>
      <c r="G3346" s="26"/>
      <c r="H3346" s="156"/>
      <c r="I3346" s="156"/>
      <c r="J3346" s="156"/>
      <c r="K3346" s="156"/>
      <c r="M3346" s="63"/>
    </row>
    <row r="3347">
      <c r="A3347" s="20"/>
      <c r="B3347" s="20"/>
      <c r="F3347" s="26"/>
      <c r="G3347" s="26"/>
      <c r="H3347" s="156"/>
      <c r="I3347" s="156"/>
      <c r="J3347" s="156"/>
      <c r="K3347" s="156"/>
      <c r="M3347" s="63"/>
    </row>
    <row r="3348">
      <c r="A3348" s="20"/>
      <c r="B3348" s="20"/>
      <c r="F3348" s="26"/>
      <c r="G3348" s="26"/>
      <c r="H3348" s="156"/>
      <c r="I3348" s="156"/>
      <c r="J3348" s="156"/>
      <c r="K3348" s="156"/>
      <c r="M3348" s="63"/>
    </row>
    <row r="3349">
      <c r="A3349" s="20"/>
      <c r="B3349" s="20"/>
      <c r="F3349" s="26"/>
      <c r="G3349" s="26"/>
      <c r="H3349" s="156"/>
      <c r="I3349" s="156"/>
      <c r="J3349" s="156"/>
      <c r="K3349" s="156"/>
      <c r="M3349" s="63"/>
    </row>
    <row r="3350">
      <c r="A3350" s="20"/>
      <c r="B3350" s="20"/>
      <c r="F3350" s="26"/>
      <c r="G3350" s="26"/>
      <c r="H3350" s="156"/>
      <c r="I3350" s="156"/>
      <c r="J3350" s="156"/>
      <c r="K3350" s="156"/>
      <c r="M3350" s="63"/>
    </row>
    <row r="3351">
      <c r="A3351" s="20"/>
      <c r="B3351" s="20"/>
      <c r="F3351" s="26"/>
      <c r="G3351" s="26"/>
      <c r="H3351" s="156"/>
      <c r="I3351" s="156"/>
      <c r="J3351" s="156"/>
      <c r="K3351" s="156"/>
      <c r="M3351" s="63"/>
    </row>
    <row r="3352">
      <c r="A3352" s="20"/>
      <c r="B3352" s="20"/>
      <c r="F3352" s="26"/>
      <c r="G3352" s="26"/>
      <c r="H3352" s="156"/>
      <c r="I3352" s="156"/>
      <c r="J3352" s="156"/>
      <c r="K3352" s="156"/>
      <c r="M3352" s="63"/>
    </row>
    <row r="3353">
      <c r="A3353" s="20"/>
      <c r="B3353" s="20"/>
      <c r="F3353" s="26"/>
      <c r="G3353" s="26"/>
      <c r="H3353" s="156"/>
      <c r="I3353" s="156"/>
      <c r="J3353" s="156"/>
      <c r="K3353" s="156"/>
      <c r="M3353" s="63"/>
    </row>
    <row r="3354">
      <c r="A3354" s="20"/>
      <c r="B3354" s="20"/>
      <c r="F3354" s="26"/>
      <c r="G3354" s="26"/>
      <c r="H3354" s="156"/>
      <c r="I3354" s="156"/>
      <c r="J3354" s="156"/>
      <c r="K3354" s="156"/>
      <c r="M3354" s="63"/>
    </row>
    <row r="3355">
      <c r="A3355" s="20"/>
      <c r="B3355" s="20"/>
      <c r="F3355" s="26"/>
      <c r="G3355" s="26"/>
      <c r="H3355" s="156"/>
      <c r="I3355" s="156"/>
      <c r="J3355" s="156"/>
      <c r="K3355" s="156"/>
      <c r="M3355" s="63"/>
    </row>
    <row r="3356">
      <c r="A3356" s="20"/>
      <c r="B3356" s="20"/>
      <c r="F3356" s="26"/>
      <c r="G3356" s="26"/>
      <c r="H3356" s="156"/>
      <c r="I3356" s="156"/>
      <c r="J3356" s="156"/>
      <c r="K3356" s="156"/>
      <c r="M3356" s="63"/>
    </row>
    <row r="3357">
      <c r="A3357" s="20"/>
      <c r="B3357" s="20"/>
      <c r="F3357" s="26"/>
      <c r="G3357" s="26"/>
      <c r="H3357" s="156"/>
      <c r="I3357" s="156"/>
      <c r="J3357" s="156"/>
      <c r="K3357" s="156"/>
      <c r="M3357" s="63"/>
    </row>
    <row r="3358">
      <c r="A3358" s="20"/>
      <c r="B3358" s="20"/>
      <c r="F3358" s="26"/>
      <c r="G3358" s="26"/>
      <c r="H3358" s="156"/>
      <c r="I3358" s="156"/>
      <c r="J3358" s="156"/>
      <c r="K3358" s="156"/>
      <c r="M3358" s="63"/>
    </row>
    <row r="3359">
      <c r="A3359" s="20"/>
      <c r="B3359" s="20"/>
      <c r="F3359" s="26"/>
      <c r="G3359" s="26"/>
      <c r="H3359" s="156"/>
      <c r="I3359" s="156"/>
      <c r="J3359" s="156"/>
      <c r="K3359" s="156"/>
      <c r="M3359" s="63"/>
    </row>
    <row r="3360">
      <c r="A3360" s="20"/>
      <c r="B3360" s="20"/>
      <c r="F3360" s="26"/>
      <c r="G3360" s="26"/>
      <c r="H3360" s="156"/>
      <c r="I3360" s="156"/>
      <c r="J3360" s="156"/>
      <c r="K3360" s="156"/>
      <c r="M3360" s="63"/>
    </row>
    <row r="3361">
      <c r="A3361" s="20"/>
      <c r="B3361" s="20"/>
      <c r="F3361" s="26"/>
      <c r="G3361" s="26"/>
      <c r="H3361" s="156"/>
      <c r="I3361" s="156"/>
      <c r="J3361" s="156"/>
      <c r="K3361" s="156"/>
      <c r="M3361" s="63"/>
    </row>
    <row r="3362">
      <c r="A3362" s="20"/>
      <c r="B3362" s="20"/>
      <c r="F3362" s="26"/>
      <c r="G3362" s="26"/>
      <c r="H3362" s="156"/>
      <c r="I3362" s="156"/>
      <c r="J3362" s="156"/>
      <c r="K3362" s="156"/>
      <c r="M3362" s="63"/>
    </row>
    <row r="3363">
      <c r="A3363" s="20"/>
      <c r="B3363" s="20"/>
      <c r="F3363" s="26"/>
      <c r="G3363" s="26"/>
      <c r="H3363" s="156"/>
      <c r="I3363" s="156"/>
      <c r="J3363" s="156"/>
      <c r="K3363" s="156"/>
      <c r="M3363" s="63"/>
    </row>
    <row r="3364">
      <c r="A3364" s="20"/>
      <c r="B3364" s="20"/>
      <c r="F3364" s="26"/>
      <c r="G3364" s="26"/>
      <c r="H3364" s="156"/>
      <c r="I3364" s="156"/>
      <c r="J3364" s="156"/>
      <c r="K3364" s="156"/>
      <c r="M3364" s="63"/>
    </row>
    <row r="3365">
      <c r="A3365" s="20"/>
      <c r="B3365" s="20"/>
      <c r="F3365" s="26"/>
      <c r="G3365" s="26"/>
      <c r="H3365" s="156"/>
      <c r="I3365" s="156"/>
      <c r="J3365" s="156"/>
      <c r="K3365" s="156"/>
      <c r="M3365" s="63"/>
    </row>
    <row r="3366">
      <c r="A3366" s="20"/>
      <c r="B3366" s="20"/>
      <c r="F3366" s="26"/>
      <c r="G3366" s="26"/>
      <c r="H3366" s="156"/>
      <c r="I3366" s="156"/>
      <c r="J3366" s="156"/>
      <c r="K3366" s="156"/>
      <c r="M3366" s="63"/>
    </row>
    <row r="3367">
      <c r="A3367" s="20"/>
      <c r="B3367" s="20"/>
      <c r="F3367" s="26"/>
      <c r="G3367" s="26"/>
      <c r="H3367" s="156"/>
      <c r="I3367" s="156"/>
      <c r="J3367" s="156"/>
      <c r="K3367" s="156"/>
      <c r="M3367" s="63"/>
    </row>
    <row r="3368">
      <c r="A3368" s="20"/>
      <c r="B3368" s="20"/>
      <c r="F3368" s="26"/>
      <c r="G3368" s="26"/>
      <c r="H3368" s="156"/>
      <c r="I3368" s="156"/>
      <c r="J3368" s="156"/>
      <c r="K3368" s="156"/>
      <c r="M3368" s="63"/>
    </row>
    <row r="3369">
      <c r="A3369" s="20"/>
      <c r="B3369" s="20"/>
      <c r="F3369" s="26"/>
      <c r="G3369" s="26"/>
      <c r="H3369" s="156"/>
      <c r="I3369" s="156"/>
      <c r="J3369" s="156"/>
      <c r="K3369" s="156"/>
      <c r="M3369" s="63"/>
    </row>
    <row r="3370">
      <c r="A3370" s="20"/>
      <c r="B3370" s="20"/>
      <c r="F3370" s="26"/>
      <c r="G3370" s="26"/>
      <c r="H3370" s="156"/>
      <c r="I3370" s="156"/>
      <c r="J3370" s="156"/>
      <c r="K3370" s="156"/>
      <c r="M3370" s="63"/>
    </row>
    <row r="3371">
      <c r="A3371" s="20"/>
      <c r="B3371" s="20"/>
      <c r="F3371" s="26"/>
      <c r="G3371" s="26"/>
      <c r="H3371" s="156"/>
      <c r="I3371" s="156"/>
      <c r="J3371" s="156"/>
      <c r="K3371" s="156"/>
      <c r="M3371" s="63"/>
    </row>
    <row r="3372">
      <c r="A3372" s="20"/>
      <c r="B3372" s="20"/>
      <c r="F3372" s="26"/>
      <c r="G3372" s="26"/>
      <c r="H3372" s="156"/>
      <c r="I3372" s="156"/>
      <c r="J3372" s="156"/>
      <c r="K3372" s="156"/>
      <c r="M3372" s="63"/>
    </row>
    <row r="3373">
      <c r="A3373" s="20"/>
      <c r="B3373" s="20"/>
      <c r="F3373" s="26"/>
      <c r="G3373" s="26"/>
      <c r="H3373" s="156"/>
      <c r="I3373" s="156"/>
      <c r="J3373" s="156"/>
      <c r="K3373" s="156"/>
      <c r="M3373" s="63"/>
    </row>
    <row r="3374">
      <c r="A3374" s="20"/>
      <c r="B3374" s="20"/>
      <c r="F3374" s="26"/>
      <c r="G3374" s="26"/>
      <c r="H3374" s="156"/>
      <c r="I3374" s="156"/>
      <c r="J3374" s="156"/>
      <c r="K3374" s="156"/>
      <c r="M3374" s="63"/>
    </row>
    <row r="3375">
      <c r="A3375" s="20"/>
      <c r="B3375" s="20"/>
      <c r="F3375" s="26"/>
      <c r="G3375" s="26"/>
      <c r="H3375" s="156"/>
      <c r="I3375" s="156"/>
      <c r="J3375" s="156"/>
      <c r="K3375" s="156"/>
      <c r="M3375" s="63"/>
    </row>
    <row r="3376">
      <c r="A3376" s="20"/>
      <c r="B3376" s="20"/>
      <c r="F3376" s="26"/>
      <c r="G3376" s="26"/>
      <c r="H3376" s="156"/>
      <c r="I3376" s="156"/>
      <c r="J3376" s="156"/>
      <c r="K3376" s="156"/>
      <c r="M3376" s="63"/>
    </row>
    <row r="3377">
      <c r="A3377" s="20"/>
      <c r="B3377" s="20"/>
      <c r="F3377" s="26"/>
      <c r="G3377" s="26"/>
      <c r="H3377" s="156"/>
      <c r="I3377" s="156"/>
      <c r="J3377" s="156"/>
      <c r="K3377" s="156"/>
      <c r="M3377" s="63"/>
    </row>
    <row r="3378">
      <c r="A3378" s="20"/>
      <c r="B3378" s="20"/>
      <c r="F3378" s="26"/>
      <c r="G3378" s="26"/>
      <c r="H3378" s="156"/>
      <c r="I3378" s="156"/>
      <c r="J3378" s="156"/>
      <c r="K3378" s="156"/>
      <c r="M3378" s="63"/>
    </row>
    <row r="3379">
      <c r="A3379" s="20"/>
      <c r="B3379" s="20"/>
      <c r="F3379" s="26"/>
      <c r="G3379" s="26"/>
      <c r="H3379" s="156"/>
      <c r="I3379" s="156"/>
      <c r="J3379" s="156"/>
      <c r="K3379" s="156"/>
      <c r="M3379" s="63"/>
    </row>
    <row r="3380">
      <c r="A3380" s="20"/>
      <c r="B3380" s="20"/>
      <c r="F3380" s="26"/>
      <c r="G3380" s="26"/>
      <c r="H3380" s="156"/>
      <c r="I3380" s="156"/>
      <c r="J3380" s="156"/>
      <c r="K3380" s="156"/>
      <c r="M3380" s="63"/>
    </row>
    <row r="3381">
      <c r="A3381" s="20"/>
      <c r="B3381" s="20"/>
      <c r="F3381" s="26"/>
      <c r="G3381" s="26"/>
      <c r="H3381" s="156"/>
      <c r="I3381" s="156"/>
      <c r="J3381" s="156"/>
      <c r="K3381" s="156"/>
      <c r="M3381" s="63"/>
    </row>
    <row r="3382">
      <c r="A3382" s="20"/>
      <c r="B3382" s="20"/>
      <c r="F3382" s="26"/>
      <c r="G3382" s="26"/>
      <c r="H3382" s="156"/>
      <c r="I3382" s="156"/>
      <c r="J3382" s="156"/>
      <c r="K3382" s="156"/>
      <c r="M3382" s="63"/>
    </row>
    <row r="3383">
      <c r="A3383" s="20"/>
      <c r="B3383" s="20"/>
      <c r="F3383" s="26"/>
      <c r="G3383" s="26"/>
      <c r="H3383" s="156"/>
      <c r="I3383" s="156"/>
      <c r="J3383" s="156"/>
      <c r="K3383" s="156"/>
      <c r="M3383" s="63"/>
    </row>
    <row r="3384">
      <c r="A3384" s="20"/>
      <c r="B3384" s="20"/>
      <c r="F3384" s="26"/>
      <c r="G3384" s="26"/>
      <c r="H3384" s="156"/>
      <c r="I3384" s="156"/>
      <c r="J3384" s="156"/>
      <c r="K3384" s="156"/>
      <c r="M3384" s="63"/>
    </row>
    <row r="3385">
      <c r="A3385" s="20"/>
      <c r="B3385" s="20"/>
      <c r="F3385" s="26"/>
      <c r="G3385" s="26"/>
      <c r="H3385" s="156"/>
      <c r="I3385" s="156"/>
      <c r="J3385" s="156"/>
      <c r="K3385" s="156"/>
      <c r="M3385" s="63"/>
    </row>
    <row r="3386">
      <c r="A3386" s="20"/>
      <c r="B3386" s="20"/>
      <c r="F3386" s="26"/>
      <c r="G3386" s="26"/>
      <c r="H3386" s="156"/>
      <c r="I3386" s="156"/>
      <c r="J3386" s="156"/>
      <c r="K3386" s="156"/>
      <c r="M3386" s="63"/>
    </row>
    <row r="3387">
      <c r="A3387" s="20"/>
      <c r="B3387" s="20"/>
      <c r="F3387" s="26"/>
      <c r="G3387" s="26"/>
      <c r="H3387" s="156"/>
      <c r="I3387" s="156"/>
      <c r="J3387" s="156"/>
      <c r="K3387" s="156"/>
      <c r="M3387" s="63"/>
    </row>
    <row r="3388">
      <c r="A3388" s="20"/>
      <c r="B3388" s="20"/>
      <c r="F3388" s="26"/>
      <c r="G3388" s="26"/>
      <c r="H3388" s="156"/>
      <c r="I3388" s="156"/>
      <c r="J3388" s="156"/>
      <c r="K3388" s="156"/>
      <c r="M3388" s="63"/>
    </row>
    <row r="3389">
      <c r="A3389" s="20"/>
      <c r="B3389" s="20"/>
      <c r="F3389" s="26"/>
      <c r="G3389" s="26"/>
      <c r="H3389" s="156"/>
      <c r="I3389" s="156"/>
      <c r="J3389" s="156"/>
      <c r="K3389" s="156"/>
      <c r="M3389" s="63"/>
    </row>
    <row r="3390">
      <c r="A3390" s="20"/>
      <c r="B3390" s="20"/>
      <c r="F3390" s="26"/>
      <c r="G3390" s="26"/>
      <c r="H3390" s="156"/>
      <c r="I3390" s="156"/>
      <c r="J3390" s="156"/>
      <c r="K3390" s="156"/>
      <c r="M3390" s="63"/>
    </row>
    <row r="3391">
      <c r="A3391" s="20"/>
      <c r="B3391" s="20"/>
      <c r="F3391" s="26"/>
      <c r="G3391" s="26"/>
      <c r="H3391" s="156"/>
      <c r="I3391" s="156"/>
      <c r="J3391" s="156"/>
      <c r="K3391" s="156"/>
      <c r="M3391" s="63"/>
    </row>
    <row r="3392">
      <c r="A3392" s="20"/>
      <c r="B3392" s="20"/>
      <c r="F3392" s="26"/>
      <c r="G3392" s="26"/>
      <c r="H3392" s="156"/>
      <c r="I3392" s="156"/>
      <c r="J3392" s="156"/>
      <c r="K3392" s="156"/>
      <c r="M3392" s="63"/>
    </row>
    <row r="3393">
      <c r="A3393" s="20"/>
      <c r="B3393" s="20"/>
      <c r="F3393" s="26"/>
      <c r="G3393" s="26"/>
      <c r="H3393" s="156"/>
      <c r="I3393" s="156"/>
      <c r="J3393" s="156"/>
      <c r="K3393" s="156"/>
      <c r="M3393" s="63"/>
    </row>
    <row r="3394">
      <c r="A3394" s="20"/>
      <c r="B3394" s="20"/>
      <c r="F3394" s="26"/>
      <c r="G3394" s="26"/>
      <c r="H3394" s="156"/>
      <c r="I3394" s="156"/>
      <c r="J3394" s="156"/>
      <c r="K3394" s="156"/>
      <c r="M3394" s="63"/>
    </row>
    <row r="3395">
      <c r="A3395" s="20"/>
      <c r="B3395" s="20"/>
      <c r="F3395" s="26"/>
      <c r="G3395" s="26"/>
      <c r="H3395" s="156"/>
      <c r="I3395" s="156"/>
      <c r="J3395" s="156"/>
      <c r="K3395" s="156"/>
      <c r="M3395" s="63"/>
    </row>
    <row r="3396">
      <c r="A3396" s="20"/>
      <c r="B3396" s="20"/>
      <c r="F3396" s="26"/>
      <c r="G3396" s="26"/>
      <c r="H3396" s="156"/>
      <c r="I3396" s="156"/>
      <c r="J3396" s="156"/>
      <c r="K3396" s="156"/>
      <c r="M3396" s="63"/>
    </row>
    <row r="3397">
      <c r="A3397" s="20"/>
      <c r="B3397" s="20"/>
      <c r="F3397" s="26"/>
      <c r="G3397" s="26"/>
      <c r="H3397" s="156"/>
      <c r="I3397" s="156"/>
      <c r="J3397" s="156"/>
      <c r="K3397" s="156"/>
      <c r="M3397" s="63"/>
    </row>
    <row r="3398">
      <c r="A3398" s="20"/>
      <c r="B3398" s="20"/>
      <c r="F3398" s="26"/>
      <c r="G3398" s="26"/>
      <c r="H3398" s="156"/>
      <c r="I3398" s="156"/>
      <c r="J3398" s="156"/>
      <c r="K3398" s="156"/>
      <c r="M3398" s="63"/>
    </row>
    <row r="3399">
      <c r="A3399" s="20"/>
      <c r="B3399" s="20"/>
      <c r="F3399" s="26"/>
      <c r="G3399" s="26"/>
      <c r="H3399" s="156"/>
      <c r="I3399" s="156"/>
      <c r="J3399" s="156"/>
      <c r="K3399" s="156"/>
      <c r="M3399" s="63"/>
    </row>
    <row r="3400">
      <c r="A3400" s="20"/>
      <c r="B3400" s="20"/>
      <c r="F3400" s="26"/>
      <c r="G3400" s="26"/>
      <c r="H3400" s="156"/>
      <c r="I3400" s="156"/>
      <c r="J3400" s="156"/>
      <c r="K3400" s="156"/>
      <c r="M3400" s="63"/>
    </row>
    <row r="3401">
      <c r="A3401" s="20"/>
      <c r="B3401" s="20"/>
      <c r="F3401" s="26"/>
      <c r="G3401" s="26"/>
      <c r="H3401" s="156"/>
      <c r="I3401" s="156"/>
      <c r="J3401" s="156"/>
      <c r="K3401" s="156"/>
      <c r="M3401" s="63"/>
    </row>
    <row r="3402">
      <c r="A3402" s="20"/>
      <c r="B3402" s="20"/>
      <c r="F3402" s="26"/>
      <c r="G3402" s="26"/>
      <c r="H3402" s="156"/>
      <c r="I3402" s="156"/>
      <c r="J3402" s="156"/>
      <c r="K3402" s="156"/>
      <c r="M3402" s="63"/>
    </row>
    <row r="3403">
      <c r="A3403" s="20"/>
      <c r="B3403" s="20"/>
      <c r="F3403" s="26"/>
      <c r="G3403" s="26"/>
      <c r="H3403" s="156"/>
      <c r="I3403" s="156"/>
      <c r="J3403" s="156"/>
      <c r="K3403" s="156"/>
      <c r="M3403" s="63"/>
    </row>
    <row r="3404">
      <c r="A3404" s="20"/>
      <c r="B3404" s="20"/>
      <c r="F3404" s="26"/>
      <c r="G3404" s="26"/>
      <c r="H3404" s="156"/>
      <c r="I3404" s="156"/>
      <c r="J3404" s="156"/>
      <c r="K3404" s="156"/>
      <c r="M3404" s="63"/>
    </row>
    <row r="3405">
      <c r="A3405" s="20"/>
      <c r="B3405" s="20"/>
      <c r="F3405" s="26"/>
      <c r="G3405" s="26"/>
      <c r="H3405" s="156"/>
      <c r="I3405" s="156"/>
      <c r="J3405" s="156"/>
      <c r="K3405" s="156"/>
      <c r="M3405" s="63"/>
    </row>
    <row r="3406">
      <c r="A3406" s="20"/>
      <c r="B3406" s="20"/>
      <c r="F3406" s="26"/>
      <c r="G3406" s="26"/>
      <c r="H3406" s="156"/>
      <c r="I3406" s="156"/>
      <c r="J3406" s="156"/>
      <c r="K3406" s="156"/>
      <c r="M3406" s="63"/>
    </row>
    <row r="3407">
      <c r="A3407" s="20"/>
      <c r="B3407" s="20"/>
      <c r="F3407" s="26"/>
      <c r="G3407" s="26"/>
      <c r="H3407" s="156"/>
      <c r="I3407" s="156"/>
      <c r="J3407" s="156"/>
      <c r="K3407" s="156"/>
      <c r="M3407" s="63"/>
    </row>
    <row r="3408">
      <c r="A3408" s="20"/>
      <c r="B3408" s="20"/>
      <c r="F3408" s="26"/>
      <c r="G3408" s="26"/>
      <c r="H3408" s="156"/>
      <c r="I3408" s="156"/>
      <c r="J3408" s="156"/>
      <c r="K3408" s="156"/>
      <c r="M3408" s="63"/>
    </row>
    <row r="3409">
      <c r="A3409" s="20"/>
      <c r="B3409" s="20"/>
      <c r="F3409" s="26"/>
      <c r="G3409" s="26"/>
      <c r="H3409" s="156"/>
      <c r="I3409" s="156"/>
      <c r="J3409" s="156"/>
      <c r="K3409" s="156"/>
      <c r="M3409" s="63"/>
    </row>
    <row r="3410">
      <c r="A3410" s="20"/>
      <c r="B3410" s="20"/>
      <c r="F3410" s="26"/>
      <c r="G3410" s="26"/>
      <c r="H3410" s="156"/>
      <c r="I3410" s="156"/>
      <c r="J3410" s="156"/>
      <c r="K3410" s="156"/>
      <c r="M3410" s="63"/>
    </row>
    <row r="3411">
      <c r="A3411" s="20"/>
      <c r="B3411" s="20"/>
      <c r="F3411" s="26"/>
      <c r="G3411" s="26"/>
      <c r="H3411" s="156"/>
      <c r="I3411" s="156"/>
      <c r="J3411" s="156"/>
      <c r="K3411" s="156"/>
      <c r="M3411" s="63"/>
    </row>
    <row r="3412">
      <c r="A3412" s="20"/>
      <c r="B3412" s="20"/>
      <c r="F3412" s="26"/>
      <c r="G3412" s="26"/>
      <c r="H3412" s="156"/>
      <c r="I3412" s="156"/>
      <c r="J3412" s="156"/>
      <c r="K3412" s="156"/>
      <c r="M3412" s="63"/>
    </row>
    <row r="3413">
      <c r="A3413" s="20"/>
      <c r="B3413" s="20"/>
      <c r="F3413" s="26"/>
      <c r="G3413" s="26"/>
      <c r="H3413" s="156"/>
      <c r="I3413" s="156"/>
      <c r="J3413" s="156"/>
      <c r="K3413" s="156"/>
      <c r="M3413" s="63"/>
    </row>
    <row r="3414">
      <c r="A3414" s="20"/>
      <c r="B3414" s="20"/>
      <c r="F3414" s="26"/>
      <c r="G3414" s="26"/>
      <c r="H3414" s="156"/>
      <c r="I3414" s="156"/>
      <c r="J3414" s="156"/>
      <c r="K3414" s="156"/>
      <c r="M3414" s="63"/>
    </row>
    <row r="3415">
      <c r="A3415" s="20"/>
      <c r="B3415" s="20"/>
      <c r="F3415" s="26"/>
      <c r="G3415" s="26"/>
      <c r="H3415" s="156"/>
      <c r="I3415" s="156"/>
      <c r="J3415" s="156"/>
      <c r="K3415" s="156"/>
      <c r="M3415" s="63"/>
    </row>
    <row r="3416">
      <c r="A3416" s="20"/>
      <c r="B3416" s="20"/>
      <c r="F3416" s="26"/>
      <c r="G3416" s="26"/>
      <c r="H3416" s="156"/>
      <c r="I3416" s="156"/>
      <c r="J3416" s="156"/>
      <c r="K3416" s="156"/>
      <c r="M3416" s="63"/>
    </row>
    <row r="3417">
      <c r="A3417" s="20"/>
      <c r="B3417" s="20"/>
      <c r="F3417" s="26"/>
      <c r="G3417" s="26"/>
      <c r="H3417" s="156"/>
      <c r="I3417" s="156"/>
      <c r="J3417" s="156"/>
      <c r="K3417" s="156"/>
      <c r="M3417" s="63"/>
    </row>
    <row r="3418">
      <c r="A3418" s="20"/>
      <c r="B3418" s="20"/>
      <c r="F3418" s="26"/>
      <c r="G3418" s="26"/>
      <c r="H3418" s="156"/>
      <c r="I3418" s="156"/>
      <c r="J3418" s="156"/>
      <c r="K3418" s="156"/>
      <c r="M3418" s="63"/>
    </row>
    <row r="3419">
      <c r="A3419" s="20"/>
      <c r="B3419" s="20"/>
      <c r="F3419" s="26"/>
      <c r="G3419" s="26"/>
      <c r="H3419" s="156"/>
      <c r="I3419" s="156"/>
      <c r="J3419" s="156"/>
      <c r="K3419" s="156"/>
      <c r="M3419" s="63"/>
    </row>
    <row r="3420">
      <c r="A3420" s="20"/>
      <c r="B3420" s="20"/>
      <c r="F3420" s="26"/>
      <c r="G3420" s="26"/>
      <c r="H3420" s="156"/>
      <c r="I3420" s="156"/>
      <c r="J3420" s="156"/>
      <c r="K3420" s="156"/>
      <c r="M3420" s="63"/>
    </row>
    <row r="3421">
      <c r="A3421" s="20"/>
      <c r="B3421" s="20"/>
      <c r="F3421" s="26"/>
      <c r="G3421" s="26"/>
      <c r="H3421" s="156"/>
      <c r="I3421" s="156"/>
      <c r="J3421" s="156"/>
      <c r="K3421" s="156"/>
      <c r="M3421" s="63"/>
    </row>
    <row r="3422">
      <c r="A3422" s="20"/>
      <c r="B3422" s="20"/>
      <c r="F3422" s="26"/>
      <c r="G3422" s="26"/>
      <c r="H3422" s="156"/>
      <c r="I3422" s="156"/>
      <c r="J3422" s="156"/>
      <c r="K3422" s="156"/>
      <c r="M3422" s="63"/>
    </row>
    <row r="3423">
      <c r="A3423" s="20"/>
      <c r="B3423" s="20"/>
      <c r="F3423" s="26"/>
      <c r="G3423" s="26"/>
      <c r="H3423" s="156"/>
      <c r="I3423" s="156"/>
      <c r="J3423" s="156"/>
      <c r="K3423" s="156"/>
      <c r="M3423" s="63"/>
    </row>
    <row r="3424">
      <c r="A3424" s="20"/>
      <c r="B3424" s="20"/>
      <c r="F3424" s="26"/>
      <c r="G3424" s="26"/>
      <c r="H3424" s="156"/>
      <c r="I3424" s="156"/>
      <c r="J3424" s="156"/>
      <c r="K3424" s="156"/>
      <c r="M3424" s="63"/>
    </row>
    <row r="3425">
      <c r="A3425" s="20"/>
      <c r="B3425" s="20"/>
      <c r="F3425" s="26"/>
      <c r="G3425" s="26"/>
      <c r="H3425" s="156"/>
      <c r="I3425" s="156"/>
      <c r="J3425" s="156"/>
      <c r="K3425" s="156"/>
      <c r="M3425" s="63"/>
    </row>
    <row r="3426">
      <c r="A3426" s="20"/>
      <c r="B3426" s="20"/>
      <c r="F3426" s="26"/>
      <c r="G3426" s="26"/>
      <c r="H3426" s="156"/>
      <c r="I3426" s="156"/>
      <c r="J3426" s="156"/>
      <c r="K3426" s="156"/>
      <c r="M3426" s="63"/>
    </row>
    <row r="3427">
      <c r="A3427" s="20"/>
      <c r="B3427" s="20"/>
      <c r="F3427" s="26"/>
      <c r="G3427" s="26"/>
      <c r="H3427" s="156"/>
      <c r="I3427" s="156"/>
      <c r="J3427" s="156"/>
      <c r="K3427" s="156"/>
      <c r="M3427" s="63"/>
    </row>
    <row r="3428">
      <c r="A3428" s="20"/>
      <c r="B3428" s="20"/>
      <c r="F3428" s="26"/>
      <c r="G3428" s="26"/>
      <c r="H3428" s="156"/>
      <c r="I3428" s="156"/>
      <c r="J3428" s="156"/>
      <c r="K3428" s="156"/>
      <c r="M3428" s="63"/>
    </row>
    <row r="3429">
      <c r="A3429" s="20"/>
      <c r="B3429" s="20"/>
      <c r="F3429" s="26"/>
      <c r="G3429" s="26"/>
      <c r="H3429" s="156"/>
      <c r="I3429" s="156"/>
      <c r="J3429" s="156"/>
      <c r="K3429" s="156"/>
      <c r="M3429" s="63"/>
    </row>
    <row r="3430">
      <c r="A3430" s="20"/>
      <c r="B3430" s="20"/>
      <c r="F3430" s="26"/>
      <c r="G3430" s="26"/>
      <c r="H3430" s="156"/>
      <c r="I3430" s="156"/>
      <c r="J3430" s="156"/>
      <c r="K3430" s="156"/>
      <c r="M3430" s="63"/>
    </row>
    <row r="3431">
      <c r="A3431" s="20"/>
      <c r="B3431" s="20"/>
      <c r="F3431" s="26"/>
      <c r="G3431" s="26"/>
      <c r="H3431" s="156"/>
      <c r="I3431" s="156"/>
      <c r="J3431" s="156"/>
      <c r="K3431" s="156"/>
      <c r="M3431" s="63"/>
    </row>
    <row r="3432">
      <c r="A3432" s="20"/>
      <c r="B3432" s="20"/>
      <c r="F3432" s="26"/>
      <c r="G3432" s="26"/>
      <c r="H3432" s="156"/>
      <c r="I3432" s="156"/>
      <c r="J3432" s="156"/>
      <c r="K3432" s="156"/>
      <c r="M3432" s="63"/>
    </row>
    <row r="3433">
      <c r="A3433" s="20"/>
      <c r="B3433" s="20"/>
      <c r="F3433" s="26"/>
      <c r="G3433" s="26"/>
      <c r="H3433" s="156"/>
      <c r="I3433" s="156"/>
      <c r="J3433" s="156"/>
      <c r="K3433" s="156"/>
      <c r="M3433" s="63"/>
    </row>
    <row r="3434">
      <c r="A3434" s="20"/>
      <c r="B3434" s="20"/>
      <c r="F3434" s="26"/>
      <c r="G3434" s="26"/>
      <c r="H3434" s="156"/>
      <c r="I3434" s="156"/>
      <c r="J3434" s="156"/>
      <c r="K3434" s="156"/>
      <c r="M3434" s="63"/>
    </row>
    <row r="3435">
      <c r="A3435" s="20"/>
      <c r="B3435" s="20"/>
      <c r="F3435" s="26"/>
      <c r="G3435" s="26"/>
      <c r="H3435" s="156"/>
      <c r="I3435" s="156"/>
      <c r="J3435" s="156"/>
      <c r="K3435" s="156"/>
      <c r="M3435" s="63"/>
    </row>
    <row r="3436">
      <c r="A3436" s="20"/>
      <c r="B3436" s="20"/>
      <c r="F3436" s="26"/>
      <c r="G3436" s="26"/>
      <c r="H3436" s="156"/>
      <c r="I3436" s="156"/>
      <c r="J3436" s="156"/>
      <c r="K3436" s="156"/>
      <c r="M3436" s="63"/>
    </row>
    <row r="3437">
      <c r="A3437" s="20"/>
      <c r="B3437" s="20"/>
      <c r="F3437" s="26"/>
      <c r="G3437" s="26"/>
      <c r="H3437" s="156"/>
      <c r="I3437" s="156"/>
      <c r="J3437" s="156"/>
      <c r="K3437" s="156"/>
      <c r="M3437" s="63"/>
    </row>
    <row r="3438">
      <c r="A3438" s="20"/>
      <c r="B3438" s="20"/>
      <c r="F3438" s="26"/>
      <c r="G3438" s="26"/>
      <c r="H3438" s="156"/>
      <c r="I3438" s="156"/>
      <c r="J3438" s="156"/>
      <c r="K3438" s="156"/>
      <c r="M3438" s="63"/>
    </row>
    <row r="3439">
      <c r="A3439" s="20"/>
      <c r="B3439" s="20"/>
      <c r="F3439" s="26"/>
      <c r="G3439" s="26"/>
      <c r="H3439" s="156"/>
      <c r="I3439" s="156"/>
      <c r="J3439" s="156"/>
      <c r="K3439" s="156"/>
      <c r="M3439" s="63"/>
    </row>
    <row r="3440">
      <c r="A3440" s="20"/>
      <c r="B3440" s="20"/>
      <c r="F3440" s="26"/>
      <c r="G3440" s="26"/>
      <c r="H3440" s="156"/>
      <c r="I3440" s="156"/>
      <c r="J3440" s="156"/>
      <c r="K3440" s="156"/>
      <c r="M3440" s="63"/>
    </row>
    <row r="3441">
      <c r="A3441" s="20"/>
      <c r="B3441" s="20"/>
      <c r="F3441" s="26"/>
      <c r="G3441" s="26"/>
      <c r="H3441" s="156"/>
      <c r="I3441" s="156"/>
      <c r="J3441" s="156"/>
      <c r="K3441" s="156"/>
      <c r="M3441" s="63"/>
    </row>
    <row r="3442">
      <c r="A3442" s="20"/>
      <c r="B3442" s="20"/>
      <c r="F3442" s="26"/>
      <c r="G3442" s="26"/>
      <c r="H3442" s="156"/>
      <c r="I3442" s="156"/>
      <c r="J3442" s="156"/>
      <c r="K3442" s="156"/>
      <c r="M3442" s="63"/>
    </row>
    <row r="3443">
      <c r="A3443" s="20"/>
      <c r="B3443" s="20"/>
      <c r="F3443" s="26"/>
      <c r="G3443" s="26"/>
      <c r="H3443" s="156"/>
      <c r="I3443" s="156"/>
      <c r="J3443" s="156"/>
      <c r="K3443" s="156"/>
      <c r="M3443" s="63"/>
    </row>
    <row r="3444">
      <c r="A3444" s="20"/>
      <c r="B3444" s="20"/>
      <c r="F3444" s="26"/>
      <c r="G3444" s="26"/>
      <c r="H3444" s="156"/>
      <c r="I3444" s="156"/>
      <c r="J3444" s="156"/>
      <c r="K3444" s="156"/>
      <c r="M3444" s="63"/>
    </row>
    <row r="3445">
      <c r="A3445" s="20"/>
      <c r="B3445" s="20"/>
      <c r="F3445" s="26"/>
      <c r="G3445" s="26"/>
      <c r="H3445" s="156"/>
      <c r="I3445" s="156"/>
      <c r="J3445" s="156"/>
      <c r="K3445" s="156"/>
      <c r="M3445" s="63"/>
    </row>
    <row r="3446">
      <c r="A3446" s="20"/>
      <c r="B3446" s="20"/>
      <c r="F3446" s="26"/>
      <c r="G3446" s="26"/>
      <c r="H3446" s="156"/>
      <c r="I3446" s="156"/>
      <c r="J3446" s="156"/>
      <c r="K3446" s="156"/>
      <c r="M3446" s="63"/>
    </row>
    <row r="3447">
      <c r="A3447" s="20"/>
      <c r="B3447" s="20"/>
      <c r="F3447" s="26"/>
      <c r="G3447" s="26"/>
      <c r="H3447" s="156"/>
      <c r="I3447" s="156"/>
      <c r="J3447" s="156"/>
      <c r="K3447" s="156"/>
      <c r="M3447" s="63"/>
    </row>
    <row r="3448">
      <c r="A3448" s="20"/>
      <c r="B3448" s="20"/>
      <c r="F3448" s="26"/>
      <c r="G3448" s="26"/>
      <c r="H3448" s="156"/>
      <c r="I3448" s="156"/>
      <c r="J3448" s="156"/>
      <c r="K3448" s="156"/>
      <c r="M3448" s="63"/>
    </row>
    <row r="3449">
      <c r="A3449" s="20"/>
      <c r="B3449" s="20"/>
      <c r="F3449" s="26"/>
      <c r="G3449" s="26"/>
      <c r="H3449" s="156"/>
      <c r="I3449" s="156"/>
      <c r="J3449" s="156"/>
      <c r="K3449" s="156"/>
      <c r="M3449" s="63"/>
    </row>
    <row r="3450">
      <c r="A3450" s="20"/>
      <c r="B3450" s="20"/>
      <c r="F3450" s="26"/>
      <c r="G3450" s="26"/>
      <c r="H3450" s="156"/>
      <c r="I3450" s="156"/>
      <c r="J3450" s="156"/>
      <c r="K3450" s="156"/>
      <c r="M3450" s="63"/>
    </row>
    <row r="3451">
      <c r="A3451" s="20"/>
      <c r="B3451" s="20"/>
      <c r="F3451" s="26"/>
      <c r="G3451" s="26"/>
      <c r="H3451" s="156"/>
      <c r="I3451" s="156"/>
      <c r="J3451" s="156"/>
      <c r="K3451" s="156"/>
      <c r="M3451" s="63"/>
    </row>
    <row r="3452">
      <c r="A3452" s="20"/>
      <c r="B3452" s="20"/>
      <c r="F3452" s="26"/>
      <c r="G3452" s="26"/>
      <c r="H3452" s="156"/>
      <c r="I3452" s="156"/>
      <c r="J3452" s="156"/>
      <c r="K3452" s="156"/>
      <c r="M3452" s="63"/>
    </row>
    <row r="3453">
      <c r="A3453" s="20"/>
      <c r="B3453" s="20"/>
      <c r="F3453" s="26"/>
      <c r="G3453" s="26"/>
      <c r="H3453" s="156"/>
      <c r="I3453" s="156"/>
      <c r="J3453" s="156"/>
      <c r="K3453" s="156"/>
      <c r="M3453" s="63"/>
    </row>
    <row r="3454">
      <c r="A3454" s="20"/>
      <c r="B3454" s="20"/>
      <c r="F3454" s="26"/>
      <c r="G3454" s="26"/>
      <c r="H3454" s="156"/>
      <c r="I3454" s="156"/>
      <c r="J3454" s="156"/>
      <c r="K3454" s="156"/>
      <c r="M3454" s="63"/>
    </row>
    <row r="3455">
      <c r="A3455" s="20"/>
      <c r="B3455" s="20"/>
      <c r="F3455" s="26"/>
      <c r="G3455" s="26"/>
      <c r="H3455" s="156"/>
      <c r="I3455" s="156"/>
      <c r="J3455" s="156"/>
      <c r="K3455" s="156"/>
      <c r="M3455" s="63"/>
    </row>
    <row r="3456">
      <c r="A3456" s="20"/>
      <c r="B3456" s="20"/>
      <c r="F3456" s="26"/>
      <c r="G3456" s="26"/>
      <c r="H3456" s="156"/>
      <c r="I3456" s="156"/>
      <c r="J3456" s="156"/>
      <c r="K3456" s="156"/>
      <c r="M3456" s="63"/>
    </row>
    <row r="3457">
      <c r="A3457" s="20"/>
      <c r="B3457" s="20"/>
      <c r="F3457" s="26"/>
      <c r="G3457" s="26"/>
      <c r="H3457" s="156"/>
      <c r="I3457" s="156"/>
      <c r="J3457" s="156"/>
      <c r="K3457" s="156"/>
      <c r="M3457" s="63"/>
    </row>
    <row r="3458">
      <c r="A3458" s="20"/>
      <c r="B3458" s="20"/>
      <c r="F3458" s="26"/>
      <c r="G3458" s="26"/>
      <c r="H3458" s="156"/>
      <c r="I3458" s="156"/>
      <c r="J3458" s="156"/>
      <c r="K3458" s="156"/>
      <c r="M3458" s="63"/>
    </row>
    <row r="3459">
      <c r="A3459" s="20"/>
      <c r="B3459" s="20"/>
      <c r="F3459" s="26"/>
      <c r="G3459" s="26"/>
      <c r="H3459" s="156"/>
      <c r="I3459" s="156"/>
      <c r="J3459" s="156"/>
      <c r="K3459" s="156"/>
      <c r="M3459" s="63"/>
    </row>
    <row r="3460">
      <c r="A3460" s="20"/>
      <c r="B3460" s="20"/>
      <c r="F3460" s="26"/>
      <c r="G3460" s="26"/>
      <c r="H3460" s="156"/>
      <c r="I3460" s="156"/>
      <c r="J3460" s="156"/>
      <c r="K3460" s="156"/>
      <c r="M3460" s="63"/>
    </row>
    <row r="3461">
      <c r="A3461" s="20"/>
      <c r="B3461" s="20"/>
      <c r="F3461" s="26"/>
      <c r="G3461" s="26"/>
      <c r="H3461" s="156"/>
      <c r="I3461" s="156"/>
      <c r="J3461" s="156"/>
      <c r="K3461" s="156"/>
      <c r="M3461" s="63"/>
    </row>
    <row r="3462">
      <c r="A3462" s="20"/>
      <c r="B3462" s="20"/>
      <c r="F3462" s="26"/>
      <c r="G3462" s="26"/>
      <c r="H3462" s="156"/>
      <c r="I3462" s="156"/>
      <c r="J3462" s="156"/>
      <c r="K3462" s="156"/>
      <c r="M3462" s="63"/>
    </row>
    <row r="3463">
      <c r="A3463" s="20"/>
      <c r="B3463" s="20"/>
      <c r="F3463" s="26"/>
      <c r="G3463" s="26"/>
      <c r="H3463" s="156"/>
      <c r="I3463" s="156"/>
      <c r="J3463" s="156"/>
      <c r="K3463" s="156"/>
      <c r="M3463" s="63"/>
    </row>
    <row r="3464">
      <c r="A3464" s="20"/>
      <c r="B3464" s="20"/>
      <c r="F3464" s="26"/>
      <c r="G3464" s="26"/>
      <c r="H3464" s="156"/>
      <c r="I3464" s="156"/>
      <c r="J3464" s="156"/>
      <c r="K3464" s="156"/>
      <c r="M3464" s="63"/>
    </row>
    <row r="3465">
      <c r="A3465" s="20"/>
      <c r="B3465" s="20"/>
      <c r="F3465" s="26"/>
      <c r="G3465" s="26"/>
      <c r="H3465" s="156"/>
      <c r="I3465" s="156"/>
      <c r="J3465" s="156"/>
      <c r="K3465" s="156"/>
      <c r="M3465" s="63"/>
    </row>
    <row r="3466">
      <c r="A3466" s="20"/>
      <c r="B3466" s="20"/>
      <c r="F3466" s="26"/>
      <c r="G3466" s="26"/>
      <c r="H3466" s="156"/>
      <c r="I3466" s="156"/>
      <c r="J3466" s="156"/>
      <c r="K3466" s="156"/>
      <c r="M3466" s="63"/>
    </row>
    <row r="3467">
      <c r="A3467" s="20"/>
      <c r="B3467" s="20"/>
      <c r="F3467" s="26"/>
      <c r="G3467" s="26"/>
      <c r="H3467" s="156"/>
      <c r="I3467" s="156"/>
      <c r="J3467" s="156"/>
      <c r="K3467" s="156"/>
      <c r="M3467" s="63"/>
    </row>
    <row r="3468">
      <c r="A3468" s="20"/>
      <c r="B3468" s="20"/>
      <c r="F3468" s="26"/>
      <c r="G3468" s="26"/>
      <c r="H3468" s="156"/>
      <c r="I3468" s="156"/>
      <c r="J3468" s="156"/>
      <c r="K3468" s="156"/>
      <c r="M3468" s="63"/>
    </row>
    <row r="3469">
      <c r="A3469" s="20"/>
      <c r="B3469" s="20"/>
      <c r="F3469" s="26"/>
      <c r="G3469" s="26"/>
      <c r="H3469" s="156"/>
      <c r="I3469" s="156"/>
      <c r="J3469" s="156"/>
      <c r="K3469" s="156"/>
      <c r="M3469" s="63"/>
    </row>
    <row r="3470">
      <c r="A3470" s="20"/>
      <c r="B3470" s="20"/>
      <c r="F3470" s="26"/>
      <c r="G3470" s="26"/>
      <c r="H3470" s="156"/>
      <c r="I3470" s="156"/>
      <c r="J3470" s="156"/>
      <c r="K3470" s="156"/>
      <c r="M3470" s="63"/>
    </row>
    <row r="3471">
      <c r="A3471" s="20"/>
      <c r="B3471" s="20"/>
      <c r="F3471" s="26"/>
      <c r="G3471" s="26"/>
      <c r="H3471" s="156"/>
      <c r="I3471" s="156"/>
      <c r="J3471" s="156"/>
      <c r="K3471" s="156"/>
      <c r="M3471" s="63"/>
    </row>
    <row r="3472">
      <c r="A3472" s="20"/>
      <c r="B3472" s="20"/>
      <c r="F3472" s="26"/>
      <c r="G3472" s="26"/>
      <c r="H3472" s="156"/>
      <c r="I3472" s="156"/>
      <c r="J3472" s="156"/>
      <c r="K3472" s="156"/>
      <c r="M3472" s="63"/>
    </row>
    <row r="3473">
      <c r="A3473" s="20"/>
      <c r="B3473" s="20"/>
      <c r="F3473" s="26"/>
      <c r="G3473" s="26"/>
      <c r="H3473" s="156"/>
      <c r="I3473" s="156"/>
      <c r="J3473" s="156"/>
      <c r="K3473" s="156"/>
      <c r="M3473" s="63"/>
    </row>
    <row r="3474">
      <c r="A3474" s="20"/>
      <c r="B3474" s="20"/>
      <c r="F3474" s="26"/>
      <c r="G3474" s="26"/>
      <c r="H3474" s="156"/>
      <c r="I3474" s="156"/>
      <c r="J3474" s="156"/>
      <c r="K3474" s="156"/>
      <c r="M3474" s="63"/>
    </row>
    <row r="3475">
      <c r="A3475" s="20"/>
      <c r="B3475" s="20"/>
      <c r="F3475" s="26"/>
      <c r="G3475" s="26"/>
      <c r="H3475" s="156"/>
      <c r="I3475" s="156"/>
      <c r="J3475" s="156"/>
      <c r="K3475" s="156"/>
      <c r="M3475" s="63"/>
    </row>
    <row r="3476">
      <c r="A3476" s="20"/>
      <c r="B3476" s="20"/>
      <c r="F3476" s="26"/>
      <c r="G3476" s="26"/>
      <c r="H3476" s="156"/>
      <c r="I3476" s="156"/>
      <c r="J3476" s="156"/>
      <c r="K3476" s="156"/>
      <c r="M3476" s="63"/>
    </row>
    <row r="3477">
      <c r="A3477" s="20"/>
      <c r="B3477" s="20"/>
      <c r="F3477" s="26"/>
      <c r="G3477" s="26"/>
      <c r="H3477" s="156"/>
      <c r="I3477" s="156"/>
      <c r="J3477" s="156"/>
      <c r="K3477" s="156"/>
      <c r="M3477" s="63"/>
    </row>
    <row r="3478">
      <c r="A3478" s="20"/>
      <c r="B3478" s="20"/>
      <c r="F3478" s="26"/>
      <c r="G3478" s="26"/>
      <c r="H3478" s="156"/>
      <c r="I3478" s="156"/>
      <c r="J3478" s="156"/>
      <c r="K3478" s="156"/>
      <c r="M3478" s="63"/>
    </row>
    <row r="3479">
      <c r="A3479" s="20"/>
      <c r="B3479" s="20"/>
      <c r="F3479" s="26"/>
      <c r="G3479" s="26"/>
      <c r="H3479" s="156"/>
      <c r="I3479" s="156"/>
      <c r="J3479" s="156"/>
      <c r="K3479" s="156"/>
      <c r="M3479" s="63"/>
    </row>
    <row r="3480">
      <c r="A3480" s="20"/>
      <c r="B3480" s="20"/>
      <c r="F3480" s="26"/>
      <c r="G3480" s="26"/>
      <c r="H3480" s="156"/>
      <c r="I3480" s="156"/>
      <c r="J3480" s="156"/>
      <c r="K3480" s="156"/>
      <c r="M3480" s="63"/>
    </row>
    <row r="3481">
      <c r="A3481" s="20"/>
      <c r="B3481" s="20"/>
      <c r="F3481" s="26"/>
      <c r="G3481" s="26"/>
      <c r="H3481" s="156"/>
      <c r="I3481" s="156"/>
      <c r="J3481" s="156"/>
      <c r="K3481" s="156"/>
      <c r="M3481" s="63"/>
    </row>
    <row r="3482">
      <c r="A3482" s="20"/>
      <c r="B3482" s="20"/>
      <c r="F3482" s="26"/>
      <c r="G3482" s="26"/>
      <c r="H3482" s="156"/>
      <c r="I3482" s="156"/>
      <c r="J3482" s="156"/>
      <c r="K3482" s="156"/>
      <c r="M3482" s="63"/>
    </row>
    <row r="3483">
      <c r="A3483" s="20"/>
      <c r="B3483" s="20"/>
      <c r="F3483" s="26"/>
      <c r="G3483" s="26"/>
      <c r="H3483" s="156"/>
      <c r="I3483" s="156"/>
      <c r="J3483" s="156"/>
      <c r="K3483" s="156"/>
      <c r="M3483" s="63"/>
    </row>
    <row r="3484">
      <c r="A3484" s="20"/>
      <c r="B3484" s="20"/>
      <c r="F3484" s="26"/>
      <c r="G3484" s="26"/>
      <c r="H3484" s="156"/>
      <c r="I3484" s="156"/>
      <c r="J3484" s="156"/>
      <c r="K3484" s="156"/>
      <c r="M3484" s="63"/>
    </row>
    <row r="3485">
      <c r="A3485" s="20"/>
      <c r="B3485" s="20"/>
      <c r="F3485" s="26"/>
      <c r="G3485" s="26"/>
      <c r="H3485" s="156"/>
      <c r="I3485" s="156"/>
      <c r="J3485" s="156"/>
      <c r="K3485" s="156"/>
      <c r="M3485" s="63"/>
    </row>
    <row r="3486">
      <c r="A3486" s="20"/>
      <c r="B3486" s="20"/>
      <c r="F3486" s="26"/>
      <c r="G3486" s="26"/>
      <c r="H3486" s="156"/>
      <c r="I3486" s="156"/>
      <c r="J3486" s="156"/>
      <c r="K3486" s="156"/>
      <c r="M3486" s="63"/>
    </row>
    <row r="3487">
      <c r="A3487" s="20"/>
      <c r="B3487" s="20"/>
      <c r="F3487" s="26"/>
      <c r="G3487" s="26"/>
      <c r="H3487" s="156"/>
      <c r="I3487" s="156"/>
      <c r="J3487" s="156"/>
      <c r="K3487" s="156"/>
      <c r="M3487" s="63"/>
    </row>
    <row r="3488">
      <c r="A3488" s="20"/>
      <c r="B3488" s="20"/>
      <c r="F3488" s="26"/>
      <c r="G3488" s="26"/>
      <c r="H3488" s="156"/>
      <c r="I3488" s="156"/>
      <c r="J3488" s="156"/>
      <c r="K3488" s="156"/>
      <c r="M3488" s="63"/>
    </row>
    <row r="3489">
      <c r="A3489" s="20"/>
      <c r="B3489" s="20"/>
      <c r="F3489" s="26"/>
      <c r="G3489" s="26"/>
      <c r="H3489" s="156"/>
      <c r="I3489" s="156"/>
      <c r="J3489" s="156"/>
      <c r="K3489" s="156"/>
      <c r="M3489" s="63"/>
    </row>
    <row r="3490">
      <c r="A3490" s="20"/>
      <c r="B3490" s="20"/>
      <c r="F3490" s="26"/>
      <c r="G3490" s="26"/>
      <c r="H3490" s="156"/>
      <c r="I3490" s="156"/>
      <c r="J3490" s="156"/>
      <c r="K3490" s="156"/>
      <c r="M3490" s="63"/>
    </row>
    <row r="3491">
      <c r="A3491" s="20"/>
      <c r="B3491" s="20"/>
      <c r="F3491" s="26"/>
      <c r="G3491" s="26"/>
      <c r="H3491" s="156"/>
      <c r="I3491" s="156"/>
      <c r="J3491" s="156"/>
      <c r="K3491" s="156"/>
      <c r="M3491" s="63"/>
    </row>
    <row r="3492">
      <c r="A3492" s="20"/>
      <c r="B3492" s="20"/>
      <c r="F3492" s="26"/>
      <c r="G3492" s="26"/>
      <c r="H3492" s="156"/>
      <c r="I3492" s="156"/>
      <c r="J3492" s="156"/>
      <c r="K3492" s="156"/>
      <c r="M3492" s="63"/>
    </row>
    <row r="3493">
      <c r="A3493" s="20"/>
      <c r="B3493" s="20"/>
      <c r="F3493" s="26"/>
      <c r="G3493" s="26"/>
      <c r="H3493" s="156"/>
      <c r="I3493" s="156"/>
      <c r="J3493" s="156"/>
      <c r="K3493" s="156"/>
      <c r="M3493" s="63"/>
    </row>
    <row r="3494">
      <c r="A3494" s="20"/>
      <c r="B3494" s="20"/>
      <c r="F3494" s="26"/>
      <c r="G3494" s="26"/>
      <c r="H3494" s="156"/>
      <c r="I3494" s="156"/>
      <c r="J3494" s="156"/>
      <c r="K3494" s="156"/>
      <c r="M3494" s="63"/>
    </row>
    <row r="3495">
      <c r="A3495" s="20"/>
      <c r="B3495" s="20"/>
      <c r="F3495" s="26"/>
      <c r="G3495" s="26"/>
      <c r="H3495" s="156"/>
      <c r="I3495" s="156"/>
      <c r="J3495" s="156"/>
      <c r="K3495" s="156"/>
      <c r="M3495" s="63"/>
    </row>
    <row r="3496">
      <c r="A3496" s="20"/>
      <c r="B3496" s="20"/>
      <c r="F3496" s="26"/>
      <c r="G3496" s="26"/>
      <c r="H3496" s="156"/>
      <c r="I3496" s="156"/>
      <c r="J3496" s="156"/>
      <c r="K3496" s="156"/>
      <c r="M3496" s="63"/>
    </row>
    <row r="3497">
      <c r="A3497" s="20"/>
      <c r="B3497" s="20"/>
      <c r="F3497" s="26"/>
      <c r="G3497" s="26"/>
      <c r="H3497" s="156"/>
      <c r="I3497" s="156"/>
      <c r="J3497" s="156"/>
      <c r="K3497" s="156"/>
      <c r="M3497" s="63"/>
    </row>
    <row r="3498">
      <c r="A3498" s="20"/>
      <c r="B3498" s="20"/>
      <c r="F3498" s="26"/>
      <c r="G3498" s="26"/>
      <c r="H3498" s="156"/>
      <c r="I3498" s="156"/>
      <c r="J3498" s="156"/>
      <c r="K3498" s="156"/>
      <c r="M3498" s="63"/>
    </row>
    <row r="3499">
      <c r="A3499" s="20"/>
      <c r="B3499" s="20"/>
      <c r="F3499" s="26"/>
      <c r="G3499" s="26"/>
      <c r="H3499" s="156"/>
      <c r="I3499" s="156"/>
      <c r="J3499" s="156"/>
      <c r="K3499" s="156"/>
      <c r="M3499" s="63"/>
    </row>
    <row r="3500">
      <c r="A3500" s="20"/>
      <c r="B3500" s="20"/>
      <c r="F3500" s="26"/>
      <c r="G3500" s="26"/>
      <c r="H3500" s="156"/>
      <c r="I3500" s="156"/>
      <c r="J3500" s="156"/>
      <c r="K3500" s="156"/>
      <c r="M3500" s="63"/>
    </row>
    <row r="3501">
      <c r="A3501" s="20"/>
      <c r="B3501" s="20"/>
      <c r="F3501" s="26"/>
      <c r="G3501" s="26"/>
      <c r="H3501" s="156"/>
      <c r="I3501" s="156"/>
      <c r="J3501" s="156"/>
      <c r="K3501" s="156"/>
      <c r="M3501" s="63"/>
    </row>
    <row r="3502">
      <c r="A3502" s="20"/>
      <c r="B3502" s="20"/>
      <c r="F3502" s="26"/>
      <c r="G3502" s="26"/>
      <c r="H3502" s="156"/>
      <c r="I3502" s="156"/>
      <c r="J3502" s="156"/>
      <c r="K3502" s="156"/>
      <c r="M3502" s="63"/>
    </row>
    <row r="3503">
      <c r="A3503" s="20"/>
      <c r="B3503" s="20"/>
      <c r="F3503" s="26"/>
      <c r="G3503" s="26"/>
      <c r="H3503" s="156"/>
      <c r="I3503" s="156"/>
      <c r="J3503" s="156"/>
      <c r="K3503" s="156"/>
      <c r="M3503" s="63"/>
    </row>
    <row r="3504">
      <c r="A3504" s="20"/>
      <c r="B3504" s="20"/>
      <c r="F3504" s="26"/>
      <c r="G3504" s="26"/>
      <c r="H3504" s="156"/>
      <c r="I3504" s="156"/>
      <c r="J3504" s="156"/>
      <c r="K3504" s="156"/>
      <c r="M3504" s="63"/>
    </row>
    <row r="3505">
      <c r="A3505" s="20"/>
      <c r="B3505" s="20"/>
      <c r="F3505" s="26"/>
      <c r="G3505" s="26"/>
      <c r="H3505" s="156"/>
      <c r="I3505" s="156"/>
      <c r="J3505" s="156"/>
      <c r="K3505" s="156"/>
      <c r="M3505" s="63"/>
    </row>
    <row r="3506">
      <c r="A3506" s="20"/>
      <c r="B3506" s="20"/>
      <c r="F3506" s="26"/>
      <c r="G3506" s="26"/>
      <c r="H3506" s="156"/>
      <c r="I3506" s="156"/>
      <c r="J3506" s="156"/>
      <c r="K3506" s="156"/>
      <c r="M3506" s="63"/>
    </row>
    <row r="3507">
      <c r="A3507" s="20"/>
      <c r="B3507" s="20"/>
      <c r="F3507" s="26"/>
      <c r="G3507" s="26"/>
      <c r="H3507" s="156"/>
      <c r="I3507" s="156"/>
      <c r="J3507" s="156"/>
      <c r="K3507" s="156"/>
      <c r="M3507" s="63"/>
    </row>
    <row r="3508">
      <c r="A3508" s="20"/>
      <c r="B3508" s="20"/>
      <c r="F3508" s="26"/>
      <c r="G3508" s="26"/>
      <c r="H3508" s="156"/>
      <c r="I3508" s="156"/>
      <c r="J3508" s="156"/>
      <c r="K3508" s="156"/>
      <c r="M3508" s="63"/>
    </row>
    <row r="3509">
      <c r="A3509" s="20"/>
      <c r="B3509" s="20"/>
      <c r="F3509" s="26"/>
      <c r="G3509" s="26"/>
      <c r="H3509" s="156"/>
      <c r="I3509" s="156"/>
      <c r="J3509" s="156"/>
      <c r="K3509" s="156"/>
      <c r="M3509" s="63"/>
    </row>
    <row r="3510">
      <c r="A3510" s="20"/>
      <c r="B3510" s="20"/>
      <c r="F3510" s="26"/>
      <c r="G3510" s="26"/>
      <c r="H3510" s="156"/>
      <c r="I3510" s="156"/>
      <c r="J3510" s="156"/>
      <c r="K3510" s="156"/>
      <c r="M3510" s="63"/>
    </row>
    <row r="3511">
      <c r="A3511" s="20"/>
      <c r="B3511" s="20"/>
      <c r="F3511" s="26"/>
      <c r="G3511" s="26"/>
      <c r="H3511" s="156"/>
      <c r="I3511" s="156"/>
      <c r="J3511" s="156"/>
      <c r="K3511" s="156"/>
      <c r="M3511" s="63"/>
    </row>
    <row r="3512">
      <c r="A3512" s="20"/>
      <c r="B3512" s="20"/>
      <c r="F3512" s="26"/>
      <c r="G3512" s="26"/>
      <c r="H3512" s="156"/>
      <c r="I3512" s="156"/>
      <c r="J3512" s="156"/>
      <c r="K3512" s="156"/>
      <c r="M3512" s="63"/>
    </row>
    <row r="3513">
      <c r="A3513" s="20"/>
      <c r="B3513" s="20"/>
      <c r="F3513" s="26"/>
      <c r="G3513" s="26"/>
      <c r="H3513" s="156"/>
      <c r="I3513" s="156"/>
      <c r="J3513" s="156"/>
      <c r="K3513" s="156"/>
      <c r="M3513" s="63"/>
    </row>
    <row r="3514">
      <c r="A3514" s="20"/>
      <c r="B3514" s="20"/>
      <c r="F3514" s="26"/>
      <c r="G3514" s="26"/>
      <c r="H3514" s="156"/>
      <c r="I3514" s="156"/>
      <c r="J3514" s="156"/>
      <c r="K3514" s="156"/>
      <c r="M3514" s="63"/>
    </row>
    <row r="3515">
      <c r="A3515" s="20"/>
      <c r="B3515" s="20"/>
      <c r="F3515" s="26"/>
      <c r="G3515" s="26"/>
      <c r="H3515" s="156"/>
      <c r="I3515" s="156"/>
      <c r="J3515" s="156"/>
      <c r="K3515" s="156"/>
      <c r="M3515" s="63"/>
    </row>
    <row r="3516">
      <c r="A3516" s="20"/>
      <c r="B3516" s="20"/>
      <c r="F3516" s="26"/>
      <c r="G3516" s="26"/>
      <c r="H3516" s="156"/>
      <c r="I3516" s="156"/>
      <c r="J3516" s="156"/>
      <c r="K3516" s="156"/>
      <c r="M3516" s="63"/>
    </row>
    <row r="3517">
      <c r="A3517" s="20"/>
      <c r="B3517" s="20"/>
      <c r="F3517" s="26"/>
      <c r="G3517" s="26"/>
      <c r="H3517" s="156"/>
      <c r="I3517" s="156"/>
      <c r="J3517" s="156"/>
      <c r="K3517" s="156"/>
      <c r="M3517" s="63"/>
    </row>
    <row r="3518">
      <c r="A3518" s="20"/>
      <c r="B3518" s="20"/>
      <c r="F3518" s="26"/>
      <c r="G3518" s="26"/>
      <c r="H3518" s="156"/>
      <c r="I3518" s="156"/>
      <c r="J3518" s="156"/>
      <c r="K3518" s="156"/>
      <c r="M3518" s="63"/>
    </row>
    <row r="3519">
      <c r="A3519" s="20"/>
      <c r="B3519" s="20"/>
      <c r="F3519" s="26"/>
      <c r="G3519" s="26"/>
      <c r="H3519" s="156"/>
      <c r="I3519" s="156"/>
      <c r="J3519" s="156"/>
      <c r="K3519" s="156"/>
      <c r="M3519" s="63"/>
    </row>
    <row r="3520">
      <c r="A3520" s="20"/>
      <c r="B3520" s="20"/>
      <c r="F3520" s="26"/>
      <c r="G3520" s="26"/>
      <c r="H3520" s="156"/>
      <c r="I3520" s="156"/>
      <c r="J3520" s="156"/>
      <c r="K3520" s="156"/>
      <c r="M3520" s="63"/>
    </row>
    <row r="3521">
      <c r="A3521" s="20"/>
      <c r="B3521" s="20"/>
      <c r="F3521" s="26"/>
      <c r="G3521" s="26"/>
      <c r="H3521" s="156"/>
      <c r="I3521" s="156"/>
      <c r="J3521" s="156"/>
      <c r="K3521" s="156"/>
      <c r="M3521" s="63"/>
    </row>
    <row r="3522">
      <c r="A3522" s="20"/>
      <c r="B3522" s="20"/>
      <c r="F3522" s="26"/>
      <c r="G3522" s="26"/>
      <c r="H3522" s="156"/>
      <c r="I3522" s="156"/>
      <c r="J3522" s="156"/>
      <c r="K3522" s="156"/>
      <c r="M3522" s="63"/>
    </row>
    <row r="3523">
      <c r="A3523" s="20"/>
      <c r="B3523" s="20"/>
      <c r="F3523" s="26"/>
      <c r="G3523" s="26"/>
      <c r="H3523" s="156"/>
      <c r="I3523" s="156"/>
      <c r="J3523" s="156"/>
      <c r="K3523" s="156"/>
      <c r="M3523" s="63"/>
    </row>
    <row r="3524">
      <c r="A3524" s="20"/>
      <c r="B3524" s="20"/>
      <c r="F3524" s="26"/>
      <c r="G3524" s="26"/>
      <c r="H3524" s="156"/>
      <c r="I3524" s="156"/>
      <c r="J3524" s="156"/>
      <c r="K3524" s="156"/>
      <c r="M3524" s="63"/>
    </row>
    <row r="3525">
      <c r="A3525" s="20"/>
      <c r="B3525" s="20"/>
      <c r="F3525" s="26"/>
      <c r="G3525" s="26"/>
      <c r="H3525" s="156"/>
      <c r="I3525" s="156"/>
      <c r="J3525" s="156"/>
      <c r="K3525" s="156"/>
      <c r="M3525" s="63"/>
    </row>
    <row r="3526">
      <c r="A3526" s="20"/>
      <c r="B3526" s="20"/>
      <c r="F3526" s="26"/>
      <c r="G3526" s="26"/>
      <c r="H3526" s="156"/>
      <c r="I3526" s="156"/>
      <c r="J3526" s="156"/>
      <c r="K3526" s="156"/>
      <c r="M3526" s="63"/>
    </row>
    <row r="3527">
      <c r="A3527" s="20"/>
      <c r="B3527" s="20"/>
      <c r="F3527" s="26"/>
      <c r="G3527" s="26"/>
      <c r="H3527" s="156"/>
      <c r="I3527" s="156"/>
      <c r="J3527" s="156"/>
      <c r="K3527" s="156"/>
      <c r="M3527" s="63"/>
    </row>
    <row r="3528">
      <c r="A3528" s="20"/>
      <c r="B3528" s="20"/>
      <c r="F3528" s="26"/>
      <c r="G3528" s="26"/>
      <c r="H3528" s="156"/>
      <c r="I3528" s="156"/>
      <c r="J3528" s="156"/>
      <c r="K3528" s="156"/>
      <c r="M3528" s="63"/>
    </row>
    <row r="3529">
      <c r="A3529" s="20"/>
      <c r="B3529" s="20"/>
      <c r="F3529" s="26"/>
      <c r="G3529" s="26"/>
      <c r="H3529" s="156"/>
      <c r="I3529" s="156"/>
      <c r="J3529" s="156"/>
      <c r="K3529" s="156"/>
      <c r="M3529" s="63"/>
    </row>
    <row r="3530">
      <c r="A3530" s="20"/>
      <c r="B3530" s="20"/>
      <c r="F3530" s="26"/>
      <c r="G3530" s="26"/>
      <c r="H3530" s="156"/>
      <c r="I3530" s="156"/>
      <c r="J3530" s="156"/>
      <c r="K3530" s="156"/>
      <c r="M3530" s="63"/>
    </row>
    <row r="3531">
      <c r="A3531" s="20"/>
      <c r="B3531" s="20"/>
      <c r="F3531" s="26"/>
      <c r="G3531" s="26"/>
      <c r="H3531" s="156"/>
      <c r="I3531" s="156"/>
      <c r="J3531" s="156"/>
      <c r="K3531" s="156"/>
      <c r="M3531" s="63"/>
    </row>
    <row r="3532">
      <c r="A3532" s="20"/>
      <c r="B3532" s="20"/>
      <c r="F3532" s="26"/>
      <c r="G3532" s="26"/>
      <c r="H3532" s="156"/>
      <c r="I3532" s="156"/>
      <c r="J3532" s="156"/>
      <c r="K3532" s="156"/>
      <c r="M3532" s="63"/>
    </row>
    <row r="3533">
      <c r="A3533" s="20"/>
      <c r="B3533" s="20"/>
      <c r="F3533" s="26"/>
      <c r="G3533" s="26"/>
      <c r="H3533" s="156"/>
      <c r="I3533" s="156"/>
      <c r="J3533" s="156"/>
      <c r="K3533" s="156"/>
      <c r="M3533" s="63"/>
    </row>
    <row r="3534">
      <c r="A3534" s="20"/>
      <c r="B3534" s="20"/>
      <c r="F3534" s="26"/>
      <c r="G3534" s="26"/>
      <c r="H3534" s="156"/>
      <c r="I3534" s="156"/>
      <c r="J3534" s="156"/>
      <c r="K3534" s="156"/>
      <c r="M3534" s="63"/>
    </row>
    <row r="3535">
      <c r="A3535" s="20"/>
      <c r="B3535" s="20"/>
      <c r="F3535" s="26"/>
      <c r="G3535" s="26"/>
      <c r="H3535" s="156"/>
      <c r="I3535" s="156"/>
      <c r="J3535" s="156"/>
      <c r="K3535" s="156"/>
      <c r="M3535" s="63"/>
    </row>
    <row r="3536">
      <c r="A3536" s="20"/>
      <c r="B3536" s="20"/>
      <c r="F3536" s="26"/>
      <c r="G3536" s="26"/>
      <c r="H3536" s="156"/>
      <c r="I3536" s="156"/>
      <c r="J3536" s="156"/>
      <c r="K3536" s="156"/>
      <c r="M3536" s="63"/>
    </row>
    <row r="3537">
      <c r="A3537" s="20"/>
      <c r="B3537" s="20"/>
      <c r="F3537" s="26"/>
      <c r="G3537" s="26"/>
      <c r="H3537" s="156"/>
      <c r="I3537" s="156"/>
      <c r="J3537" s="156"/>
      <c r="K3537" s="156"/>
      <c r="M3537" s="63"/>
    </row>
    <row r="3538">
      <c r="A3538" s="20"/>
      <c r="B3538" s="20"/>
      <c r="F3538" s="26"/>
      <c r="G3538" s="26"/>
      <c r="H3538" s="156"/>
      <c r="I3538" s="156"/>
      <c r="J3538" s="156"/>
      <c r="K3538" s="156"/>
      <c r="M3538" s="63"/>
    </row>
    <row r="3539">
      <c r="A3539" s="20"/>
      <c r="B3539" s="20"/>
      <c r="F3539" s="26"/>
      <c r="G3539" s="26"/>
      <c r="H3539" s="156"/>
      <c r="I3539" s="156"/>
      <c r="J3539" s="156"/>
      <c r="K3539" s="156"/>
      <c r="M3539" s="63"/>
    </row>
    <row r="3540">
      <c r="A3540" s="20"/>
      <c r="B3540" s="20"/>
      <c r="F3540" s="26"/>
      <c r="G3540" s="26"/>
      <c r="H3540" s="156"/>
      <c r="I3540" s="156"/>
      <c r="J3540" s="156"/>
      <c r="K3540" s="156"/>
      <c r="M3540" s="63"/>
    </row>
    <row r="3541">
      <c r="A3541" s="20"/>
      <c r="B3541" s="20"/>
      <c r="F3541" s="26"/>
      <c r="G3541" s="26"/>
      <c r="H3541" s="156"/>
      <c r="I3541" s="156"/>
      <c r="J3541" s="156"/>
      <c r="K3541" s="156"/>
      <c r="M3541" s="63"/>
    </row>
    <row r="3542">
      <c r="A3542" s="20"/>
      <c r="B3542" s="20"/>
      <c r="F3542" s="26"/>
      <c r="G3542" s="26"/>
      <c r="H3542" s="156"/>
      <c r="I3542" s="156"/>
      <c r="J3542" s="156"/>
      <c r="K3542" s="156"/>
      <c r="M3542" s="63"/>
    </row>
    <row r="3543">
      <c r="A3543" s="20"/>
      <c r="B3543" s="20"/>
      <c r="F3543" s="26"/>
      <c r="G3543" s="26"/>
      <c r="H3543" s="156"/>
      <c r="I3543" s="156"/>
      <c r="J3543" s="156"/>
      <c r="K3543" s="156"/>
      <c r="M3543" s="63"/>
    </row>
    <row r="3544">
      <c r="A3544" s="20"/>
      <c r="B3544" s="20"/>
      <c r="F3544" s="26"/>
      <c r="G3544" s="26"/>
      <c r="H3544" s="156"/>
      <c r="I3544" s="156"/>
      <c r="J3544" s="156"/>
      <c r="K3544" s="156"/>
      <c r="M3544" s="63"/>
    </row>
    <row r="3545">
      <c r="A3545" s="20"/>
      <c r="B3545" s="20"/>
      <c r="F3545" s="26"/>
      <c r="G3545" s="26"/>
      <c r="H3545" s="156"/>
      <c r="I3545" s="156"/>
      <c r="J3545" s="156"/>
      <c r="K3545" s="156"/>
      <c r="M3545" s="63"/>
    </row>
    <row r="3546">
      <c r="A3546" s="20"/>
      <c r="B3546" s="20"/>
      <c r="F3546" s="26"/>
      <c r="G3546" s="26"/>
      <c r="H3546" s="156"/>
      <c r="I3546" s="156"/>
      <c r="J3546" s="156"/>
      <c r="K3546" s="156"/>
      <c r="M3546" s="63"/>
    </row>
    <row r="3547">
      <c r="A3547" s="20"/>
      <c r="B3547" s="20"/>
      <c r="F3547" s="26"/>
      <c r="G3547" s="26"/>
      <c r="H3547" s="156"/>
      <c r="I3547" s="156"/>
      <c r="J3547" s="156"/>
      <c r="K3547" s="156"/>
      <c r="M3547" s="63"/>
    </row>
    <row r="3548">
      <c r="A3548" s="20"/>
      <c r="B3548" s="20"/>
      <c r="F3548" s="26"/>
      <c r="G3548" s="26"/>
      <c r="H3548" s="156"/>
      <c r="I3548" s="156"/>
      <c r="J3548" s="156"/>
      <c r="K3548" s="156"/>
      <c r="M3548" s="63"/>
    </row>
    <row r="3549">
      <c r="A3549" s="20"/>
      <c r="B3549" s="20"/>
      <c r="F3549" s="26"/>
      <c r="G3549" s="26"/>
      <c r="H3549" s="156"/>
      <c r="I3549" s="156"/>
      <c r="J3549" s="156"/>
      <c r="K3549" s="156"/>
      <c r="M3549" s="63"/>
    </row>
    <row r="3550">
      <c r="A3550" s="20"/>
      <c r="B3550" s="20"/>
      <c r="F3550" s="26"/>
      <c r="G3550" s="26"/>
      <c r="H3550" s="156"/>
      <c r="I3550" s="156"/>
      <c r="J3550" s="156"/>
      <c r="K3550" s="156"/>
      <c r="M3550" s="63"/>
    </row>
    <row r="3551">
      <c r="A3551" s="20"/>
      <c r="B3551" s="20"/>
      <c r="F3551" s="26"/>
      <c r="G3551" s="26"/>
      <c r="H3551" s="156"/>
      <c r="I3551" s="156"/>
      <c r="J3551" s="156"/>
      <c r="K3551" s="156"/>
      <c r="M3551" s="63"/>
    </row>
    <row r="3552">
      <c r="A3552" s="20"/>
      <c r="B3552" s="20"/>
      <c r="F3552" s="26"/>
      <c r="G3552" s="26"/>
      <c r="H3552" s="156"/>
      <c r="I3552" s="156"/>
      <c r="J3552" s="156"/>
      <c r="K3552" s="156"/>
      <c r="M3552" s="63"/>
    </row>
    <row r="3553">
      <c r="A3553" s="20"/>
      <c r="B3553" s="20"/>
      <c r="F3553" s="26"/>
      <c r="G3553" s="26"/>
      <c r="H3553" s="156"/>
      <c r="I3553" s="156"/>
      <c r="J3553" s="156"/>
      <c r="K3553" s="156"/>
      <c r="M3553" s="63"/>
    </row>
    <row r="3554">
      <c r="A3554" s="20"/>
      <c r="B3554" s="20"/>
      <c r="F3554" s="26"/>
      <c r="G3554" s="26"/>
      <c r="H3554" s="156"/>
      <c r="I3554" s="156"/>
      <c r="J3554" s="156"/>
      <c r="K3554" s="156"/>
      <c r="M3554" s="63"/>
    </row>
    <row r="3555">
      <c r="A3555" s="20"/>
      <c r="B3555" s="20"/>
      <c r="F3555" s="26"/>
      <c r="G3555" s="26"/>
      <c r="H3555" s="156"/>
      <c r="I3555" s="156"/>
      <c r="J3555" s="156"/>
      <c r="K3555" s="156"/>
      <c r="M3555" s="63"/>
    </row>
    <row r="3556">
      <c r="A3556" s="20"/>
      <c r="B3556" s="20"/>
      <c r="F3556" s="26"/>
      <c r="G3556" s="26"/>
      <c r="H3556" s="156"/>
      <c r="I3556" s="156"/>
      <c r="J3556" s="156"/>
      <c r="K3556" s="156"/>
      <c r="M3556" s="63"/>
    </row>
    <row r="3557">
      <c r="A3557" s="20"/>
      <c r="B3557" s="20"/>
      <c r="F3557" s="26"/>
      <c r="G3557" s="26"/>
      <c r="H3557" s="156"/>
      <c r="I3557" s="156"/>
      <c r="J3557" s="156"/>
      <c r="K3557" s="156"/>
      <c r="M3557" s="63"/>
    </row>
    <row r="3558">
      <c r="A3558" s="20"/>
      <c r="B3558" s="20"/>
      <c r="F3558" s="26"/>
      <c r="G3558" s="26"/>
      <c r="H3558" s="156"/>
      <c r="I3558" s="156"/>
      <c r="J3558" s="156"/>
      <c r="K3558" s="156"/>
      <c r="M3558" s="63"/>
    </row>
    <row r="3559">
      <c r="A3559" s="20"/>
      <c r="B3559" s="20"/>
      <c r="F3559" s="26"/>
      <c r="G3559" s="26"/>
      <c r="H3559" s="156"/>
      <c r="I3559" s="156"/>
      <c r="J3559" s="156"/>
      <c r="K3559" s="156"/>
      <c r="M3559" s="63"/>
    </row>
    <row r="3560">
      <c r="A3560" s="20"/>
      <c r="B3560" s="20"/>
      <c r="F3560" s="26"/>
      <c r="G3560" s="26"/>
      <c r="H3560" s="156"/>
      <c r="I3560" s="156"/>
      <c r="J3560" s="156"/>
      <c r="K3560" s="156"/>
      <c r="M3560" s="63"/>
    </row>
    <row r="3561">
      <c r="A3561" s="20"/>
      <c r="B3561" s="20"/>
      <c r="F3561" s="26"/>
      <c r="G3561" s="26"/>
      <c r="H3561" s="156"/>
      <c r="I3561" s="156"/>
      <c r="J3561" s="156"/>
      <c r="K3561" s="156"/>
      <c r="M3561" s="63"/>
    </row>
    <row r="3562">
      <c r="A3562" s="20"/>
      <c r="B3562" s="20"/>
      <c r="F3562" s="26"/>
      <c r="G3562" s="26"/>
      <c r="H3562" s="156"/>
      <c r="I3562" s="156"/>
      <c r="J3562" s="156"/>
      <c r="K3562" s="156"/>
      <c r="M3562" s="63"/>
    </row>
    <row r="3563">
      <c r="A3563" s="20"/>
      <c r="B3563" s="20"/>
      <c r="F3563" s="26"/>
      <c r="G3563" s="26"/>
      <c r="H3563" s="156"/>
      <c r="I3563" s="156"/>
      <c r="J3563" s="156"/>
      <c r="K3563" s="156"/>
      <c r="M3563" s="63"/>
    </row>
    <row r="3564">
      <c r="A3564" s="20"/>
      <c r="B3564" s="20"/>
      <c r="F3564" s="26"/>
      <c r="G3564" s="26"/>
      <c r="H3564" s="156"/>
      <c r="I3564" s="156"/>
      <c r="J3564" s="156"/>
      <c r="K3564" s="156"/>
      <c r="M3564" s="63"/>
    </row>
    <row r="3565">
      <c r="A3565" s="20"/>
      <c r="B3565" s="20"/>
      <c r="F3565" s="26"/>
      <c r="G3565" s="26"/>
      <c r="H3565" s="156"/>
      <c r="I3565" s="156"/>
      <c r="J3565" s="156"/>
      <c r="K3565" s="156"/>
      <c r="M3565" s="63"/>
    </row>
    <row r="3566">
      <c r="A3566" s="20"/>
      <c r="B3566" s="20"/>
      <c r="F3566" s="26"/>
      <c r="G3566" s="26"/>
      <c r="H3566" s="156"/>
      <c r="I3566" s="156"/>
      <c r="J3566" s="156"/>
      <c r="K3566" s="156"/>
      <c r="M3566" s="63"/>
    </row>
    <row r="3567">
      <c r="A3567" s="20"/>
      <c r="B3567" s="20"/>
      <c r="F3567" s="26"/>
      <c r="G3567" s="26"/>
      <c r="H3567" s="156"/>
      <c r="I3567" s="156"/>
      <c r="J3567" s="156"/>
      <c r="K3567" s="156"/>
      <c r="M3567" s="63"/>
    </row>
    <row r="3568">
      <c r="A3568" s="20"/>
      <c r="B3568" s="20"/>
      <c r="F3568" s="26"/>
      <c r="G3568" s="26"/>
      <c r="H3568" s="156"/>
      <c r="I3568" s="156"/>
      <c r="J3568" s="156"/>
      <c r="K3568" s="156"/>
      <c r="M3568" s="63"/>
    </row>
    <row r="3569">
      <c r="A3569" s="20"/>
      <c r="B3569" s="20"/>
      <c r="F3569" s="26"/>
      <c r="G3569" s="26"/>
      <c r="H3569" s="156"/>
      <c r="I3569" s="156"/>
      <c r="J3569" s="156"/>
      <c r="K3569" s="156"/>
      <c r="M3569" s="63"/>
    </row>
    <row r="3570">
      <c r="A3570" s="20"/>
      <c r="B3570" s="20"/>
      <c r="F3570" s="26"/>
      <c r="G3570" s="26"/>
      <c r="H3570" s="156"/>
      <c r="I3570" s="156"/>
      <c r="J3570" s="156"/>
      <c r="K3570" s="156"/>
      <c r="M3570" s="63"/>
    </row>
    <row r="3571">
      <c r="A3571" s="20"/>
      <c r="B3571" s="20"/>
      <c r="F3571" s="26"/>
      <c r="G3571" s="26"/>
      <c r="H3571" s="156"/>
      <c r="I3571" s="156"/>
      <c r="J3571" s="156"/>
      <c r="K3571" s="156"/>
      <c r="M3571" s="63"/>
    </row>
    <row r="3572">
      <c r="A3572" s="20"/>
      <c r="B3572" s="20"/>
      <c r="F3572" s="26"/>
      <c r="G3572" s="26"/>
      <c r="H3572" s="156"/>
      <c r="I3572" s="156"/>
      <c r="J3572" s="156"/>
      <c r="K3572" s="156"/>
      <c r="M3572" s="63"/>
    </row>
    <row r="3573">
      <c r="A3573" s="20"/>
      <c r="B3573" s="20"/>
      <c r="F3573" s="26"/>
      <c r="G3573" s="26"/>
      <c r="H3573" s="156"/>
      <c r="I3573" s="156"/>
      <c r="J3573" s="156"/>
      <c r="K3573" s="156"/>
      <c r="M3573" s="63"/>
    </row>
    <row r="3574">
      <c r="A3574" s="20"/>
      <c r="B3574" s="20"/>
      <c r="F3574" s="26"/>
      <c r="G3574" s="26"/>
      <c r="H3574" s="156"/>
      <c r="I3574" s="156"/>
      <c r="J3574" s="156"/>
      <c r="K3574" s="156"/>
      <c r="M3574" s="63"/>
    </row>
    <row r="3575">
      <c r="A3575" s="20"/>
      <c r="B3575" s="20"/>
      <c r="F3575" s="26"/>
      <c r="G3575" s="26"/>
      <c r="H3575" s="156"/>
      <c r="I3575" s="156"/>
      <c r="J3575" s="156"/>
      <c r="K3575" s="156"/>
      <c r="M3575" s="63"/>
    </row>
    <row r="3576">
      <c r="A3576" s="20"/>
      <c r="B3576" s="20"/>
      <c r="F3576" s="26"/>
      <c r="G3576" s="26"/>
      <c r="H3576" s="156"/>
      <c r="I3576" s="156"/>
      <c r="J3576" s="156"/>
      <c r="K3576" s="156"/>
      <c r="M3576" s="63"/>
    </row>
    <row r="3577">
      <c r="A3577" s="20"/>
      <c r="B3577" s="20"/>
      <c r="F3577" s="26"/>
      <c r="G3577" s="26"/>
      <c r="H3577" s="156"/>
      <c r="I3577" s="156"/>
      <c r="J3577" s="156"/>
      <c r="K3577" s="156"/>
      <c r="M3577" s="63"/>
    </row>
    <row r="3578">
      <c r="A3578" s="20"/>
      <c r="B3578" s="20"/>
      <c r="F3578" s="26"/>
      <c r="G3578" s="26"/>
      <c r="H3578" s="156"/>
      <c r="I3578" s="156"/>
      <c r="J3578" s="156"/>
      <c r="K3578" s="156"/>
      <c r="M3578" s="63"/>
    </row>
    <row r="3579">
      <c r="A3579" s="20"/>
      <c r="B3579" s="20"/>
      <c r="F3579" s="26"/>
      <c r="G3579" s="26"/>
      <c r="H3579" s="156"/>
      <c r="I3579" s="156"/>
      <c r="J3579" s="156"/>
      <c r="K3579" s="156"/>
      <c r="M3579" s="63"/>
    </row>
    <row r="3580">
      <c r="A3580" s="20"/>
      <c r="B3580" s="20"/>
      <c r="F3580" s="26"/>
      <c r="G3580" s="26"/>
      <c r="H3580" s="156"/>
      <c r="I3580" s="156"/>
      <c r="J3580" s="156"/>
      <c r="K3580" s="156"/>
      <c r="M3580" s="63"/>
    </row>
    <row r="3581">
      <c r="A3581" s="20"/>
      <c r="B3581" s="20"/>
      <c r="F3581" s="26"/>
      <c r="G3581" s="26"/>
      <c r="H3581" s="156"/>
      <c r="I3581" s="156"/>
      <c r="J3581" s="156"/>
      <c r="K3581" s="156"/>
      <c r="M3581" s="63"/>
    </row>
    <row r="3582">
      <c r="A3582" s="20"/>
      <c r="B3582" s="20"/>
      <c r="F3582" s="26"/>
      <c r="G3582" s="26"/>
      <c r="H3582" s="156"/>
      <c r="I3582" s="156"/>
      <c r="J3582" s="156"/>
      <c r="K3582" s="156"/>
      <c r="M3582" s="63"/>
    </row>
    <row r="3583">
      <c r="A3583" s="20"/>
      <c r="B3583" s="20"/>
      <c r="F3583" s="26"/>
      <c r="G3583" s="26"/>
      <c r="H3583" s="156"/>
      <c r="I3583" s="156"/>
      <c r="J3583" s="156"/>
      <c r="K3583" s="156"/>
      <c r="M3583" s="63"/>
    </row>
    <row r="3584">
      <c r="A3584" s="20"/>
      <c r="B3584" s="20"/>
      <c r="F3584" s="26"/>
      <c r="G3584" s="26"/>
      <c r="H3584" s="156"/>
      <c r="I3584" s="156"/>
      <c r="J3584" s="156"/>
      <c r="K3584" s="156"/>
      <c r="M3584" s="63"/>
    </row>
    <row r="3585">
      <c r="A3585" s="20"/>
      <c r="B3585" s="20"/>
      <c r="F3585" s="26"/>
      <c r="G3585" s="26"/>
      <c r="H3585" s="156"/>
      <c r="I3585" s="156"/>
      <c r="J3585" s="156"/>
      <c r="K3585" s="156"/>
      <c r="M3585" s="63"/>
    </row>
    <row r="3586">
      <c r="A3586" s="20"/>
      <c r="B3586" s="20"/>
      <c r="F3586" s="26"/>
      <c r="G3586" s="26"/>
      <c r="H3586" s="156"/>
      <c r="I3586" s="156"/>
      <c r="J3586" s="156"/>
      <c r="K3586" s="156"/>
      <c r="M3586" s="63"/>
    </row>
    <row r="3587">
      <c r="A3587" s="20"/>
      <c r="B3587" s="20"/>
      <c r="F3587" s="26"/>
      <c r="G3587" s="26"/>
      <c r="H3587" s="156"/>
      <c r="I3587" s="156"/>
      <c r="J3587" s="156"/>
      <c r="K3587" s="156"/>
      <c r="M3587" s="63"/>
    </row>
    <row r="3588">
      <c r="A3588" s="20"/>
      <c r="B3588" s="20"/>
      <c r="F3588" s="26"/>
      <c r="G3588" s="26"/>
      <c r="H3588" s="156"/>
      <c r="I3588" s="156"/>
      <c r="J3588" s="156"/>
      <c r="K3588" s="156"/>
      <c r="M3588" s="63"/>
    </row>
    <row r="3589">
      <c r="A3589" s="20"/>
      <c r="B3589" s="20"/>
      <c r="F3589" s="26"/>
      <c r="G3589" s="26"/>
      <c r="H3589" s="156"/>
      <c r="I3589" s="156"/>
      <c r="J3589" s="156"/>
      <c r="K3589" s="156"/>
      <c r="M3589" s="63"/>
    </row>
    <row r="3590">
      <c r="A3590" s="20"/>
      <c r="B3590" s="20"/>
      <c r="F3590" s="26"/>
      <c r="G3590" s="26"/>
      <c r="H3590" s="156"/>
      <c r="I3590" s="156"/>
      <c r="J3590" s="156"/>
      <c r="K3590" s="156"/>
      <c r="M3590" s="63"/>
    </row>
    <row r="3591">
      <c r="A3591" s="20"/>
      <c r="B3591" s="20"/>
      <c r="F3591" s="26"/>
      <c r="G3591" s="26"/>
      <c r="H3591" s="156"/>
      <c r="I3591" s="156"/>
      <c r="J3591" s="156"/>
      <c r="K3591" s="156"/>
      <c r="M3591" s="63"/>
    </row>
    <row r="3592">
      <c r="A3592" s="20"/>
      <c r="B3592" s="20"/>
      <c r="F3592" s="26"/>
      <c r="G3592" s="26"/>
      <c r="H3592" s="156"/>
      <c r="I3592" s="156"/>
      <c r="J3592" s="156"/>
      <c r="K3592" s="156"/>
      <c r="M3592" s="63"/>
    </row>
    <row r="3593">
      <c r="A3593" s="20"/>
      <c r="B3593" s="20"/>
      <c r="F3593" s="26"/>
      <c r="G3593" s="26"/>
      <c r="H3593" s="156"/>
      <c r="I3593" s="156"/>
      <c r="J3593" s="156"/>
      <c r="K3593" s="156"/>
      <c r="M3593" s="63"/>
    </row>
    <row r="3594">
      <c r="A3594" s="20"/>
      <c r="B3594" s="20"/>
      <c r="F3594" s="26"/>
      <c r="G3594" s="26"/>
      <c r="H3594" s="156"/>
      <c r="I3594" s="156"/>
      <c r="J3594" s="156"/>
      <c r="K3594" s="156"/>
      <c r="M3594" s="63"/>
    </row>
    <row r="3595">
      <c r="A3595" s="20"/>
      <c r="B3595" s="20"/>
      <c r="F3595" s="26"/>
      <c r="G3595" s="26"/>
      <c r="H3595" s="156"/>
      <c r="I3595" s="156"/>
      <c r="J3595" s="156"/>
      <c r="K3595" s="156"/>
      <c r="M3595" s="63"/>
    </row>
    <row r="3596">
      <c r="A3596" s="20"/>
      <c r="B3596" s="20"/>
      <c r="F3596" s="26"/>
      <c r="G3596" s="26"/>
      <c r="H3596" s="156"/>
      <c r="I3596" s="156"/>
      <c r="J3596" s="156"/>
      <c r="K3596" s="156"/>
      <c r="M3596" s="63"/>
    </row>
    <row r="3597">
      <c r="A3597" s="20"/>
      <c r="B3597" s="20"/>
      <c r="F3597" s="26"/>
      <c r="G3597" s="26"/>
      <c r="H3597" s="156"/>
      <c r="I3597" s="156"/>
      <c r="J3597" s="156"/>
      <c r="K3597" s="156"/>
      <c r="M3597" s="63"/>
    </row>
    <row r="3598">
      <c r="A3598" s="20"/>
      <c r="B3598" s="20"/>
      <c r="F3598" s="26"/>
      <c r="G3598" s="26"/>
      <c r="H3598" s="156"/>
      <c r="I3598" s="156"/>
      <c r="J3598" s="156"/>
      <c r="K3598" s="156"/>
      <c r="M3598" s="63"/>
    </row>
    <row r="3599">
      <c r="A3599" s="20"/>
      <c r="B3599" s="20"/>
      <c r="F3599" s="26"/>
      <c r="G3599" s="26"/>
      <c r="H3599" s="156"/>
      <c r="I3599" s="156"/>
      <c r="J3599" s="156"/>
      <c r="K3599" s="156"/>
      <c r="M3599" s="63"/>
    </row>
    <row r="3600">
      <c r="A3600" s="20"/>
      <c r="B3600" s="20"/>
      <c r="F3600" s="26"/>
      <c r="G3600" s="26"/>
      <c r="H3600" s="156"/>
      <c r="I3600" s="156"/>
      <c r="J3600" s="156"/>
      <c r="K3600" s="156"/>
      <c r="M3600" s="63"/>
    </row>
    <row r="3601">
      <c r="A3601" s="20"/>
      <c r="B3601" s="20"/>
      <c r="F3601" s="26"/>
      <c r="G3601" s="26"/>
      <c r="H3601" s="156"/>
      <c r="I3601" s="156"/>
      <c r="J3601" s="156"/>
      <c r="K3601" s="156"/>
      <c r="M3601" s="63"/>
    </row>
    <row r="3602">
      <c r="A3602" s="20"/>
      <c r="B3602" s="20"/>
      <c r="F3602" s="26"/>
      <c r="G3602" s="26"/>
      <c r="H3602" s="156"/>
      <c r="I3602" s="156"/>
      <c r="J3602" s="156"/>
      <c r="K3602" s="156"/>
      <c r="M3602" s="63"/>
    </row>
    <row r="3603">
      <c r="A3603" s="20"/>
      <c r="B3603" s="20"/>
      <c r="F3603" s="26"/>
      <c r="G3603" s="26"/>
      <c r="H3603" s="156"/>
      <c r="I3603" s="156"/>
      <c r="J3603" s="156"/>
      <c r="K3603" s="156"/>
      <c r="M3603" s="63"/>
    </row>
    <row r="3604">
      <c r="A3604" s="20"/>
      <c r="B3604" s="20"/>
      <c r="F3604" s="26"/>
      <c r="G3604" s="26"/>
      <c r="H3604" s="156"/>
      <c r="I3604" s="156"/>
      <c r="J3604" s="156"/>
      <c r="K3604" s="156"/>
      <c r="M3604" s="63"/>
    </row>
    <row r="3605">
      <c r="A3605" s="20"/>
      <c r="B3605" s="20"/>
      <c r="F3605" s="26"/>
      <c r="G3605" s="26"/>
      <c r="H3605" s="156"/>
      <c r="I3605" s="156"/>
      <c r="J3605" s="156"/>
      <c r="K3605" s="156"/>
      <c r="M3605" s="63"/>
    </row>
    <row r="3606">
      <c r="A3606" s="20"/>
      <c r="B3606" s="20"/>
      <c r="F3606" s="26"/>
      <c r="G3606" s="26"/>
      <c r="H3606" s="156"/>
      <c r="I3606" s="156"/>
      <c r="J3606" s="156"/>
      <c r="K3606" s="156"/>
      <c r="M3606" s="63"/>
    </row>
    <row r="3607">
      <c r="A3607" s="20"/>
      <c r="B3607" s="20"/>
      <c r="F3607" s="26"/>
      <c r="G3607" s="26"/>
      <c r="H3607" s="156"/>
      <c r="I3607" s="156"/>
      <c r="J3607" s="156"/>
      <c r="K3607" s="156"/>
      <c r="M3607" s="63"/>
    </row>
    <row r="3608">
      <c r="A3608" s="20"/>
      <c r="B3608" s="20"/>
      <c r="F3608" s="26"/>
      <c r="G3608" s="26"/>
      <c r="H3608" s="156"/>
      <c r="I3608" s="156"/>
      <c r="J3608" s="156"/>
      <c r="K3608" s="156"/>
      <c r="M3608" s="63"/>
    </row>
    <row r="3609">
      <c r="A3609" s="20"/>
      <c r="B3609" s="20"/>
      <c r="F3609" s="26"/>
      <c r="G3609" s="26"/>
      <c r="H3609" s="156"/>
      <c r="I3609" s="156"/>
      <c r="J3609" s="156"/>
      <c r="K3609" s="156"/>
      <c r="M3609" s="63"/>
    </row>
    <row r="3610">
      <c r="A3610" s="20"/>
      <c r="B3610" s="20"/>
      <c r="F3610" s="26"/>
      <c r="G3610" s="26"/>
      <c r="H3610" s="156"/>
      <c r="I3610" s="156"/>
      <c r="J3610" s="156"/>
      <c r="K3610" s="156"/>
      <c r="M3610" s="63"/>
    </row>
    <row r="3611">
      <c r="A3611" s="20"/>
      <c r="B3611" s="20"/>
      <c r="F3611" s="26"/>
      <c r="G3611" s="26"/>
      <c r="H3611" s="156"/>
      <c r="I3611" s="156"/>
      <c r="J3611" s="156"/>
      <c r="K3611" s="156"/>
      <c r="M3611" s="63"/>
    </row>
    <row r="3612">
      <c r="A3612" s="20"/>
      <c r="B3612" s="20"/>
      <c r="F3612" s="26"/>
      <c r="G3612" s="26"/>
      <c r="H3612" s="156"/>
      <c r="I3612" s="156"/>
      <c r="J3612" s="156"/>
      <c r="K3612" s="156"/>
      <c r="M3612" s="63"/>
    </row>
    <row r="3613">
      <c r="A3613" s="20"/>
      <c r="B3613" s="20"/>
      <c r="F3613" s="26"/>
      <c r="G3613" s="26"/>
      <c r="H3613" s="156"/>
      <c r="I3613" s="156"/>
      <c r="J3613" s="156"/>
      <c r="K3613" s="156"/>
      <c r="M3613" s="63"/>
    </row>
    <row r="3614">
      <c r="A3614" s="20"/>
      <c r="B3614" s="20"/>
      <c r="F3614" s="26"/>
      <c r="G3614" s="26"/>
      <c r="H3614" s="156"/>
      <c r="I3614" s="156"/>
      <c r="J3614" s="156"/>
      <c r="K3614" s="156"/>
      <c r="M3614" s="63"/>
    </row>
    <row r="3615">
      <c r="A3615" s="20"/>
      <c r="B3615" s="20"/>
      <c r="F3615" s="26"/>
      <c r="G3615" s="26"/>
      <c r="H3615" s="156"/>
      <c r="I3615" s="156"/>
      <c r="J3615" s="156"/>
      <c r="K3615" s="156"/>
      <c r="M3615" s="63"/>
    </row>
    <row r="3616">
      <c r="A3616" s="20"/>
      <c r="B3616" s="20"/>
      <c r="F3616" s="26"/>
      <c r="G3616" s="26"/>
      <c r="H3616" s="156"/>
      <c r="I3616" s="156"/>
      <c r="J3616" s="156"/>
      <c r="K3616" s="156"/>
      <c r="M3616" s="63"/>
    </row>
    <row r="3617">
      <c r="A3617" s="20"/>
      <c r="B3617" s="20"/>
      <c r="F3617" s="26"/>
      <c r="G3617" s="26"/>
      <c r="H3617" s="156"/>
      <c r="I3617" s="156"/>
      <c r="J3617" s="156"/>
      <c r="K3617" s="156"/>
      <c r="M3617" s="63"/>
    </row>
    <row r="3618">
      <c r="A3618" s="20"/>
      <c r="B3618" s="20"/>
      <c r="F3618" s="26"/>
      <c r="G3618" s="26"/>
      <c r="H3618" s="156"/>
      <c r="I3618" s="156"/>
      <c r="J3618" s="156"/>
      <c r="K3618" s="156"/>
      <c r="M3618" s="63"/>
    </row>
    <row r="3619">
      <c r="A3619" s="20"/>
      <c r="B3619" s="20"/>
      <c r="F3619" s="26"/>
      <c r="G3619" s="26"/>
      <c r="H3619" s="156"/>
      <c r="I3619" s="156"/>
      <c r="J3619" s="156"/>
      <c r="K3619" s="156"/>
      <c r="M3619" s="63"/>
    </row>
    <row r="3620">
      <c r="A3620" s="20"/>
      <c r="B3620" s="20"/>
      <c r="F3620" s="26"/>
      <c r="G3620" s="26"/>
      <c r="H3620" s="156"/>
      <c r="I3620" s="156"/>
      <c r="J3620" s="156"/>
      <c r="K3620" s="156"/>
      <c r="M3620" s="63"/>
    </row>
    <row r="3621">
      <c r="A3621" s="20"/>
      <c r="B3621" s="20"/>
      <c r="F3621" s="26"/>
      <c r="G3621" s="26"/>
      <c r="H3621" s="156"/>
      <c r="I3621" s="156"/>
      <c r="J3621" s="156"/>
      <c r="K3621" s="156"/>
      <c r="M3621" s="63"/>
    </row>
    <row r="3622">
      <c r="A3622" s="20"/>
      <c r="B3622" s="20"/>
      <c r="F3622" s="26"/>
      <c r="G3622" s="26"/>
      <c r="H3622" s="156"/>
      <c r="I3622" s="156"/>
      <c r="J3622" s="156"/>
      <c r="K3622" s="156"/>
      <c r="M3622" s="63"/>
    </row>
    <row r="3623">
      <c r="A3623" s="20"/>
      <c r="B3623" s="20"/>
      <c r="F3623" s="26"/>
      <c r="G3623" s="26"/>
      <c r="H3623" s="156"/>
      <c r="I3623" s="156"/>
      <c r="J3623" s="156"/>
      <c r="K3623" s="156"/>
      <c r="M3623" s="63"/>
    </row>
    <row r="3624">
      <c r="A3624" s="20"/>
      <c r="B3624" s="20"/>
      <c r="F3624" s="26"/>
      <c r="G3624" s="26"/>
      <c r="H3624" s="156"/>
      <c r="I3624" s="156"/>
      <c r="J3624" s="156"/>
      <c r="K3624" s="156"/>
      <c r="M3624" s="63"/>
    </row>
    <row r="3625">
      <c r="A3625" s="20"/>
      <c r="B3625" s="20"/>
      <c r="F3625" s="26"/>
      <c r="G3625" s="26"/>
      <c r="H3625" s="156"/>
      <c r="I3625" s="156"/>
      <c r="J3625" s="156"/>
      <c r="K3625" s="156"/>
      <c r="M3625" s="63"/>
    </row>
    <row r="3626">
      <c r="A3626" s="20"/>
      <c r="B3626" s="20"/>
      <c r="F3626" s="26"/>
      <c r="G3626" s="26"/>
      <c r="H3626" s="156"/>
      <c r="I3626" s="156"/>
      <c r="J3626" s="156"/>
      <c r="K3626" s="156"/>
      <c r="M3626" s="63"/>
    </row>
    <row r="3627">
      <c r="A3627" s="20"/>
      <c r="B3627" s="20"/>
      <c r="F3627" s="26"/>
      <c r="G3627" s="26"/>
      <c r="H3627" s="156"/>
      <c r="I3627" s="156"/>
      <c r="J3627" s="156"/>
      <c r="K3627" s="156"/>
      <c r="M3627" s="63"/>
    </row>
    <row r="3628">
      <c r="A3628" s="20"/>
      <c r="B3628" s="20"/>
      <c r="F3628" s="26"/>
      <c r="G3628" s="26"/>
      <c r="H3628" s="156"/>
      <c r="I3628" s="156"/>
      <c r="J3628" s="156"/>
      <c r="K3628" s="156"/>
      <c r="M3628" s="63"/>
    </row>
    <row r="3629">
      <c r="A3629" s="20"/>
      <c r="B3629" s="20"/>
      <c r="F3629" s="26"/>
      <c r="G3629" s="26"/>
      <c r="H3629" s="156"/>
      <c r="I3629" s="156"/>
      <c r="J3629" s="156"/>
      <c r="K3629" s="156"/>
      <c r="M3629" s="63"/>
    </row>
    <row r="3630">
      <c r="A3630" s="20"/>
      <c r="B3630" s="20"/>
      <c r="F3630" s="26"/>
      <c r="G3630" s="26"/>
      <c r="H3630" s="156"/>
      <c r="I3630" s="156"/>
      <c r="J3630" s="156"/>
      <c r="K3630" s="156"/>
      <c r="M3630" s="63"/>
    </row>
    <row r="3631">
      <c r="A3631" s="20"/>
      <c r="B3631" s="20"/>
      <c r="F3631" s="26"/>
      <c r="G3631" s="26"/>
      <c r="H3631" s="156"/>
      <c r="I3631" s="156"/>
      <c r="J3631" s="156"/>
      <c r="K3631" s="156"/>
      <c r="M3631" s="63"/>
    </row>
    <row r="3632">
      <c r="A3632" s="20"/>
      <c r="B3632" s="20"/>
      <c r="F3632" s="26"/>
      <c r="G3632" s="26"/>
      <c r="H3632" s="156"/>
      <c r="I3632" s="156"/>
      <c r="J3632" s="156"/>
      <c r="K3632" s="156"/>
      <c r="M3632" s="63"/>
    </row>
    <row r="3633">
      <c r="A3633" s="20"/>
      <c r="B3633" s="20"/>
      <c r="F3633" s="26"/>
      <c r="G3633" s="26"/>
      <c r="H3633" s="156"/>
      <c r="I3633" s="156"/>
      <c r="J3633" s="156"/>
      <c r="K3633" s="156"/>
      <c r="M3633" s="63"/>
    </row>
    <row r="3634">
      <c r="A3634" s="20"/>
      <c r="B3634" s="20"/>
      <c r="F3634" s="26"/>
      <c r="G3634" s="26"/>
      <c r="H3634" s="156"/>
      <c r="I3634" s="156"/>
      <c r="J3634" s="156"/>
      <c r="K3634" s="156"/>
      <c r="M3634" s="63"/>
    </row>
    <row r="3635">
      <c r="A3635" s="20"/>
      <c r="B3635" s="20"/>
      <c r="F3635" s="26"/>
      <c r="G3635" s="26"/>
      <c r="H3635" s="156"/>
      <c r="I3635" s="156"/>
      <c r="J3635" s="156"/>
      <c r="K3635" s="156"/>
      <c r="M3635" s="63"/>
    </row>
    <row r="3636">
      <c r="A3636" s="20"/>
      <c r="B3636" s="20"/>
      <c r="F3636" s="26"/>
      <c r="G3636" s="26"/>
      <c r="H3636" s="156"/>
      <c r="I3636" s="156"/>
      <c r="J3636" s="156"/>
      <c r="K3636" s="156"/>
      <c r="M3636" s="63"/>
    </row>
    <row r="3637">
      <c r="A3637" s="20"/>
      <c r="B3637" s="20"/>
      <c r="F3637" s="26"/>
      <c r="G3637" s="26"/>
      <c r="H3637" s="156"/>
      <c r="I3637" s="156"/>
      <c r="J3637" s="156"/>
      <c r="K3637" s="156"/>
      <c r="M3637" s="63"/>
    </row>
    <row r="3638">
      <c r="A3638" s="20"/>
      <c r="B3638" s="20"/>
      <c r="F3638" s="26"/>
      <c r="G3638" s="26"/>
      <c r="H3638" s="156"/>
      <c r="I3638" s="156"/>
      <c r="J3638" s="156"/>
      <c r="K3638" s="156"/>
      <c r="M3638" s="63"/>
    </row>
    <row r="3639">
      <c r="A3639" s="20"/>
      <c r="B3639" s="20"/>
      <c r="F3639" s="26"/>
      <c r="G3639" s="26"/>
      <c r="H3639" s="156"/>
      <c r="I3639" s="156"/>
      <c r="J3639" s="156"/>
      <c r="K3639" s="156"/>
      <c r="M3639" s="63"/>
    </row>
    <row r="3640">
      <c r="A3640" s="20"/>
      <c r="B3640" s="20"/>
      <c r="F3640" s="26"/>
      <c r="G3640" s="26"/>
      <c r="H3640" s="156"/>
      <c r="I3640" s="156"/>
      <c r="J3640" s="156"/>
      <c r="K3640" s="156"/>
      <c r="M3640" s="63"/>
    </row>
    <row r="3641">
      <c r="A3641" s="20"/>
      <c r="B3641" s="20"/>
      <c r="F3641" s="26"/>
      <c r="G3641" s="26"/>
      <c r="H3641" s="156"/>
      <c r="I3641" s="156"/>
      <c r="J3641" s="156"/>
      <c r="K3641" s="156"/>
      <c r="M3641" s="63"/>
    </row>
    <row r="3642">
      <c r="A3642" s="20"/>
      <c r="B3642" s="20"/>
      <c r="F3642" s="26"/>
      <c r="G3642" s="26"/>
      <c r="H3642" s="156"/>
      <c r="I3642" s="156"/>
      <c r="J3642" s="156"/>
      <c r="K3642" s="156"/>
      <c r="M3642" s="63"/>
    </row>
    <row r="3643">
      <c r="A3643" s="20"/>
      <c r="B3643" s="20"/>
      <c r="F3643" s="26"/>
      <c r="G3643" s="26"/>
      <c r="H3643" s="156"/>
      <c r="I3643" s="156"/>
      <c r="J3643" s="156"/>
      <c r="K3643" s="156"/>
      <c r="M3643" s="63"/>
    </row>
    <row r="3644">
      <c r="A3644" s="20"/>
      <c r="B3644" s="20"/>
      <c r="F3644" s="26"/>
      <c r="G3644" s="26"/>
      <c r="H3644" s="156"/>
      <c r="I3644" s="156"/>
      <c r="J3644" s="156"/>
      <c r="K3644" s="156"/>
      <c r="M3644" s="63"/>
    </row>
    <row r="3645">
      <c r="A3645" s="20"/>
      <c r="B3645" s="20"/>
      <c r="F3645" s="26"/>
      <c r="G3645" s="26"/>
      <c r="H3645" s="156"/>
      <c r="I3645" s="156"/>
      <c r="J3645" s="156"/>
      <c r="K3645" s="156"/>
      <c r="M3645" s="63"/>
    </row>
    <row r="3646">
      <c r="A3646" s="20"/>
      <c r="B3646" s="20"/>
      <c r="F3646" s="26"/>
      <c r="G3646" s="26"/>
      <c r="H3646" s="156"/>
      <c r="I3646" s="156"/>
      <c r="J3646" s="156"/>
      <c r="K3646" s="156"/>
      <c r="M3646" s="63"/>
    </row>
    <row r="3647">
      <c r="A3647" s="20"/>
      <c r="B3647" s="20"/>
      <c r="F3647" s="26"/>
      <c r="G3647" s="26"/>
      <c r="H3647" s="156"/>
      <c r="I3647" s="156"/>
      <c r="J3647" s="156"/>
      <c r="K3647" s="156"/>
      <c r="M3647" s="63"/>
    </row>
    <row r="3648">
      <c r="A3648" s="20"/>
      <c r="B3648" s="20"/>
      <c r="F3648" s="26"/>
      <c r="G3648" s="26"/>
      <c r="H3648" s="156"/>
      <c r="I3648" s="156"/>
      <c r="J3648" s="156"/>
      <c r="K3648" s="156"/>
      <c r="M3648" s="63"/>
    </row>
    <row r="3649">
      <c r="A3649" s="20"/>
      <c r="B3649" s="20"/>
      <c r="F3649" s="26"/>
      <c r="G3649" s="26"/>
      <c r="H3649" s="156"/>
      <c r="I3649" s="156"/>
      <c r="J3649" s="156"/>
      <c r="K3649" s="156"/>
      <c r="M3649" s="63"/>
    </row>
    <row r="3650">
      <c r="A3650" s="20"/>
      <c r="B3650" s="20"/>
      <c r="F3650" s="26"/>
      <c r="G3650" s="26"/>
      <c r="H3650" s="156"/>
      <c r="I3650" s="156"/>
      <c r="J3650" s="156"/>
      <c r="K3650" s="156"/>
      <c r="M3650" s="63"/>
    </row>
    <row r="3651">
      <c r="A3651" s="20"/>
      <c r="B3651" s="20"/>
      <c r="F3651" s="26"/>
      <c r="G3651" s="26"/>
      <c r="H3651" s="156"/>
      <c r="I3651" s="156"/>
      <c r="J3651" s="156"/>
      <c r="K3651" s="156"/>
      <c r="M3651" s="63"/>
    </row>
    <row r="3652">
      <c r="A3652" s="20"/>
      <c r="B3652" s="20"/>
      <c r="F3652" s="26"/>
      <c r="G3652" s="26"/>
      <c r="H3652" s="156"/>
      <c r="I3652" s="156"/>
      <c r="J3652" s="156"/>
      <c r="K3652" s="156"/>
      <c r="M3652" s="63"/>
    </row>
    <row r="3653">
      <c r="A3653" s="20"/>
      <c r="B3653" s="20"/>
      <c r="F3653" s="26"/>
      <c r="G3653" s="26"/>
      <c r="H3653" s="156"/>
      <c r="I3653" s="156"/>
      <c r="J3653" s="156"/>
      <c r="K3653" s="156"/>
      <c r="M3653" s="63"/>
    </row>
    <row r="3654">
      <c r="A3654" s="20"/>
      <c r="B3654" s="20"/>
      <c r="F3654" s="26"/>
      <c r="G3654" s="26"/>
      <c r="H3654" s="156"/>
      <c r="I3654" s="156"/>
      <c r="J3654" s="156"/>
      <c r="K3654" s="156"/>
      <c r="M3654" s="63"/>
    </row>
    <row r="3655">
      <c r="A3655" s="20"/>
      <c r="B3655" s="20"/>
      <c r="F3655" s="26"/>
      <c r="G3655" s="26"/>
      <c r="H3655" s="156"/>
      <c r="I3655" s="156"/>
      <c r="J3655" s="156"/>
      <c r="K3655" s="156"/>
      <c r="M3655" s="63"/>
    </row>
    <row r="3656">
      <c r="A3656" s="20"/>
      <c r="B3656" s="20"/>
      <c r="F3656" s="26"/>
      <c r="G3656" s="26"/>
      <c r="H3656" s="156"/>
      <c r="I3656" s="156"/>
      <c r="J3656" s="156"/>
      <c r="K3656" s="156"/>
      <c r="M3656" s="63"/>
    </row>
    <row r="3657">
      <c r="A3657" s="20"/>
      <c r="B3657" s="20"/>
      <c r="F3657" s="26"/>
      <c r="G3657" s="26"/>
      <c r="H3657" s="156"/>
      <c r="I3657" s="156"/>
      <c r="J3657" s="156"/>
      <c r="K3657" s="156"/>
      <c r="M3657" s="63"/>
    </row>
    <row r="3658">
      <c r="A3658" s="20"/>
      <c r="B3658" s="20"/>
      <c r="F3658" s="26"/>
      <c r="G3658" s="26"/>
      <c r="H3658" s="156"/>
      <c r="I3658" s="156"/>
      <c r="J3658" s="156"/>
      <c r="K3658" s="156"/>
      <c r="M3658" s="63"/>
    </row>
    <row r="3659">
      <c r="A3659" s="20"/>
      <c r="B3659" s="20"/>
      <c r="F3659" s="26"/>
      <c r="G3659" s="26"/>
      <c r="H3659" s="156"/>
      <c r="I3659" s="156"/>
      <c r="J3659" s="156"/>
      <c r="K3659" s="156"/>
      <c r="M3659" s="63"/>
    </row>
    <row r="3660">
      <c r="A3660" s="20"/>
      <c r="B3660" s="20"/>
      <c r="F3660" s="26"/>
      <c r="G3660" s="26"/>
      <c r="H3660" s="156"/>
      <c r="I3660" s="156"/>
      <c r="J3660" s="156"/>
      <c r="K3660" s="156"/>
      <c r="M3660" s="63"/>
    </row>
    <row r="3661">
      <c r="A3661" s="20"/>
      <c r="B3661" s="20"/>
      <c r="F3661" s="26"/>
      <c r="G3661" s="26"/>
      <c r="H3661" s="156"/>
      <c r="I3661" s="156"/>
      <c r="J3661" s="156"/>
      <c r="K3661" s="156"/>
      <c r="M3661" s="63"/>
    </row>
    <row r="3662">
      <c r="A3662" s="20"/>
      <c r="B3662" s="20"/>
      <c r="F3662" s="26"/>
      <c r="G3662" s="26"/>
      <c r="H3662" s="156"/>
      <c r="I3662" s="156"/>
      <c r="J3662" s="156"/>
      <c r="K3662" s="156"/>
      <c r="M3662" s="63"/>
    </row>
    <row r="3663">
      <c r="A3663" s="20"/>
      <c r="B3663" s="20"/>
      <c r="F3663" s="26"/>
      <c r="G3663" s="26"/>
      <c r="H3663" s="156"/>
      <c r="I3663" s="156"/>
      <c r="J3663" s="156"/>
      <c r="K3663" s="156"/>
      <c r="M3663" s="63"/>
    </row>
    <row r="3664">
      <c r="A3664" s="20"/>
      <c r="B3664" s="20"/>
      <c r="F3664" s="26"/>
      <c r="G3664" s="26"/>
      <c r="H3664" s="156"/>
      <c r="I3664" s="156"/>
      <c r="J3664" s="156"/>
      <c r="K3664" s="156"/>
      <c r="M3664" s="63"/>
    </row>
    <row r="3665">
      <c r="A3665" s="20"/>
      <c r="B3665" s="20"/>
      <c r="F3665" s="26"/>
      <c r="G3665" s="26"/>
      <c r="H3665" s="156"/>
      <c r="I3665" s="156"/>
      <c r="J3665" s="156"/>
      <c r="K3665" s="156"/>
      <c r="M3665" s="63"/>
    </row>
    <row r="3666">
      <c r="A3666" s="20"/>
      <c r="B3666" s="20"/>
      <c r="F3666" s="26"/>
      <c r="G3666" s="26"/>
      <c r="H3666" s="156"/>
      <c r="I3666" s="156"/>
      <c r="J3666" s="156"/>
      <c r="K3666" s="156"/>
      <c r="M3666" s="63"/>
    </row>
    <row r="3667">
      <c r="A3667" s="20"/>
      <c r="B3667" s="20"/>
      <c r="F3667" s="26"/>
      <c r="G3667" s="26"/>
      <c r="H3667" s="156"/>
      <c r="I3667" s="156"/>
      <c r="J3667" s="156"/>
      <c r="K3667" s="156"/>
      <c r="M3667" s="63"/>
    </row>
    <row r="3668">
      <c r="A3668" s="20"/>
      <c r="B3668" s="20"/>
      <c r="F3668" s="26"/>
      <c r="G3668" s="26"/>
      <c r="H3668" s="156"/>
      <c r="I3668" s="156"/>
      <c r="J3668" s="156"/>
      <c r="K3668" s="156"/>
      <c r="M3668" s="63"/>
    </row>
    <row r="3669">
      <c r="A3669" s="20"/>
      <c r="B3669" s="20"/>
      <c r="F3669" s="26"/>
      <c r="G3669" s="26"/>
      <c r="H3669" s="156"/>
      <c r="I3669" s="156"/>
      <c r="J3669" s="156"/>
      <c r="K3669" s="156"/>
      <c r="M3669" s="63"/>
    </row>
    <row r="3670">
      <c r="A3670" s="20"/>
      <c r="B3670" s="20"/>
      <c r="F3670" s="26"/>
      <c r="G3670" s="26"/>
      <c r="H3670" s="156"/>
      <c r="I3670" s="156"/>
      <c r="J3670" s="156"/>
      <c r="K3670" s="156"/>
      <c r="M3670" s="63"/>
    </row>
    <row r="3671">
      <c r="A3671" s="20"/>
      <c r="B3671" s="20"/>
      <c r="F3671" s="26"/>
      <c r="G3671" s="26"/>
      <c r="H3671" s="156"/>
      <c r="I3671" s="156"/>
      <c r="J3671" s="156"/>
      <c r="K3671" s="156"/>
      <c r="M3671" s="63"/>
    </row>
    <row r="3672">
      <c r="A3672" s="20"/>
      <c r="B3672" s="20"/>
      <c r="F3672" s="26"/>
      <c r="G3672" s="26"/>
      <c r="H3672" s="156"/>
      <c r="I3672" s="156"/>
      <c r="J3672" s="156"/>
      <c r="K3672" s="156"/>
      <c r="M3672" s="63"/>
    </row>
    <row r="3673">
      <c r="A3673" s="20"/>
      <c r="B3673" s="20"/>
      <c r="F3673" s="26"/>
      <c r="G3673" s="26"/>
      <c r="H3673" s="156"/>
      <c r="I3673" s="156"/>
      <c r="J3673" s="156"/>
      <c r="K3673" s="156"/>
      <c r="M3673" s="63"/>
    </row>
    <row r="3674">
      <c r="A3674" s="20"/>
      <c r="B3674" s="20"/>
      <c r="F3674" s="26"/>
      <c r="G3674" s="26"/>
      <c r="H3674" s="156"/>
      <c r="I3674" s="156"/>
      <c r="J3674" s="156"/>
      <c r="K3674" s="156"/>
      <c r="M3674" s="63"/>
    </row>
    <row r="3675">
      <c r="A3675" s="20"/>
      <c r="B3675" s="20"/>
      <c r="F3675" s="26"/>
      <c r="G3675" s="26"/>
      <c r="H3675" s="156"/>
      <c r="I3675" s="156"/>
      <c r="J3675" s="156"/>
      <c r="K3675" s="156"/>
      <c r="M3675" s="63"/>
    </row>
    <row r="3676">
      <c r="A3676" s="20"/>
      <c r="B3676" s="20"/>
      <c r="F3676" s="26"/>
      <c r="G3676" s="26"/>
      <c r="H3676" s="156"/>
      <c r="I3676" s="156"/>
      <c r="J3676" s="156"/>
      <c r="K3676" s="156"/>
      <c r="M3676" s="63"/>
    </row>
    <row r="3677">
      <c r="A3677" s="20"/>
      <c r="B3677" s="20"/>
      <c r="F3677" s="26"/>
      <c r="G3677" s="26"/>
      <c r="H3677" s="156"/>
      <c r="I3677" s="156"/>
      <c r="J3677" s="156"/>
      <c r="K3677" s="156"/>
      <c r="M3677" s="63"/>
    </row>
    <row r="3678">
      <c r="A3678" s="20"/>
      <c r="B3678" s="20"/>
      <c r="F3678" s="26"/>
      <c r="G3678" s="26"/>
      <c r="H3678" s="156"/>
      <c r="I3678" s="156"/>
      <c r="J3678" s="156"/>
      <c r="K3678" s="156"/>
      <c r="M3678" s="63"/>
    </row>
    <row r="3679">
      <c r="A3679" s="20"/>
      <c r="B3679" s="20"/>
      <c r="F3679" s="26"/>
      <c r="G3679" s="26"/>
      <c r="H3679" s="156"/>
      <c r="I3679" s="156"/>
      <c r="J3679" s="156"/>
      <c r="K3679" s="156"/>
      <c r="M3679" s="63"/>
    </row>
    <row r="3680">
      <c r="A3680" s="20"/>
      <c r="B3680" s="20"/>
      <c r="F3680" s="26"/>
      <c r="G3680" s="26"/>
      <c r="H3680" s="156"/>
      <c r="I3680" s="156"/>
      <c r="J3680" s="156"/>
      <c r="K3680" s="156"/>
      <c r="M3680" s="63"/>
    </row>
    <row r="3681">
      <c r="A3681" s="20"/>
      <c r="B3681" s="20"/>
      <c r="F3681" s="26"/>
      <c r="G3681" s="26"/>
      <c r="H3681" s="156"/>
      <c r="I3681" s="156"/>
      <c r="J3681" s="156"/>
      <c r="K3681" s="156"/>
      <c r="M3681" s="63"/>
    </row>
    <row r="3682">
      <c r="A3682" s="20"/>
      <c r="B3682" s="20"/>
      <c r="F3682" s="26"/>
      <c r="G3682" s="26"/>
      <c r="H3682" s="156"/>
      <c r="I3682" s="156"/>
      <c r="J3682" s="156"/>
      <c r="K3682" s="156"/>
      <c r="M3682" s="63"/>
    </row>
    <row r="3683">
      <c r="A3683" s="20"/>
      <c r="B3683" s="20"/>
      <c r="F3683" s="26"/>
      <c r="G3683" s="26"/>
      <c r="H3683" s="156"/>
      <c r="I3683" s="156"/>
      <c r="J3683" s="156"/>
      <c r="K3683" s="156"/>
      <c r="M3683" s="63"/>
    </row>
    <row r="3684">
      <c r="A3684" s="20"/>
      <c r="B3684" s="20"/>
      <c r="F3684" s="26"/>
      <c r="G3684" s="26"/>
      <c r="H3684" s="156"/>
      <c r="I3684" s="156"/>
      <c r="J3684" s="156"/>
      <c r="K3684" s="156"/>
      <c r="M3684" s="63"/>
    </row>
    <row r="3685">
      <c r="A3685" s="20"/>
      <c r="B3685" s="20"/>
      <c r="F3685" s="26"/>
      <c r="G3685" s="26"/>
      <c r="H3685" s="156"/>
      <c r="I3685" s="156"/>
      <c r="J3685" s="156"/>
      <c r="K3685" s="156"/>
      <c r="M3685" s="63"/>
    </row>
    <row r="3686">
      <c r="A3686" s="20"/>
      <c r="B3686" s="20"/>
      <c r="F3686" s="26"/>
      <c r="G3686" s="26"/>
      <c r="H3686" s="156"/>
      <c r="I3686" s="156"/>
      <c r="J3686" s="156"/>
      <c r="K3686" s="156"/>
      <c r="M3686" s="63"/>
    </row>
    <row r="3687">
      <c r="A3687" s="20"/>
      <c r="B3687" s="20"/>
      <c r="F3687" s="26"/>
      <c r="G3687" s="26"/>
      <c r="H3687" s="156"/>
      <c r="I3687" s="156"/>
      <c r="J3687" s="156"/>
      <c r="K3687" s="156"/>
      <c r="M3687" s="63"/>
    </row>
    <row r="3688">
      <c r="A3688" s="20"/>
      <c r="B3688" s="20"/>
      <c r="F3688" s="26"/>
      <c r="G3688" s="26"/>
      <c r="H3688" s="156"/>
      <c r="I3688" s="156"/>
      <c r="J3688" s="156"/>
      <c r="K3688" s="156"/>
      <c r="M3688" s="63"/>
    </row>
    <row r="3689">
      <c r="A3689" s="20"/>
      <c r="B3689" s="20"/>
      <c r="F3689" s="26"/>
      <c r="G3689" s="26"/>
      <c r="H3689" s="156"/>
      <c r="I3689" s="156"/>
      <c r="J3689" s="156"/>
      <c r="K3689" s="156"/>
      <c r="M3689" s="63"/>
    </row>
    <row r="3690">
      <c r="A3690" s="20"/>
      <c r="B3690" s="20"/>
      <c r="F3690" s="26"/>
      <c r="G3690" s="26"/>
      <c r="H3690" s="156"/>
      <c r="I3690" s="156"/>
      <c r="J3690" s="156"/>
      <c r="K3690" s="156"/>
      <c r="M3690" s="63"/>
    </row>
    <row r="3691">
      <c r="A3691" s="20"/>
      <c r="B3691" s="20"/>
      <c r="F3691" s="26"/>
      <c r="G3691" s="26"/>
      <c r="H3691" s="156"/>
      <c r="I3691" s="156"/>
      <c r="J3691" s="156"/>
      <c r="K3691" s="156"/>
      <c r="M3691" s="63"/>
    </row>
    <row r="3692">
      <c r="A3692" s="20"/>
      <c r="B3692" s="20"/>
      <c r="F3692" s="26"/>
      <c r="G3692" s="26"/>
      <c r="H3692" s="156"/>
      <c r="I3692" s="156"/>
      <c r="J3692" s="156"/>
      <c r="K3692" s="156"/>
      <c r="M3692" s="63"/>
    </row>
    <row r="3693">
      <c r="A3693" s="20"/>
      <c r="B3693" s="20"/>
      <c r="F3693" s="26"/>
      <c r="G3693" s="26"/>
      <c r="H3693" s="156"/>
      <c r="I3693" s="156"/>
      <c r="J3693" s="156"/>
      <c r="K3693" s="156"/>
      <c r="M3693" s="63"/>
    </row>
    <row r="3694">
      <c r="A3694" s="20"/>
      <c r="B3694" s="20"/>
      <c r="F3694" s="26"/>
      <c r="G3694" s="26"/>
      <c r="H3694" s="156"/>
      <c r="I3694" s="156"/>
      <c r="J3694" s="156"/>
      <c r="K3694" s="156"/>
      <c r="M3694" s="63"/>
    </row>
    <row r="3695">
      <c r="A3695" s="20"/>
      <c r="B3695" s="20"/>
      <c r="F3695" s="26"/>
      <c r="G3695" s="26"/>
      <c r="H3695" s="156"/>
      <c r="I3695" s="156"/>
      <c r="J3695" s="156"/>
      <c r="K3695" s="156"/>
      <c r="M3695" s="63"/>
    </row>
    <row r="3696">
      <c r="A3696" s="20"/>
      <c r="B3696" s="20"/>
      <c r="F3696" s="26"/>
      <c r="G3696" s="26"/>
      <c r="H3696" s="156"/>
      <c r="I3696" s="156"/>
      <c r="J3696" s="156"/>
      <c r="K3696" s="156"/>
      <c r="M3696" s="63"/>
    </row>
    <row r="3697">
      <c r="A3697" s="20"/>
      <c r="B3697" s="20"/>
      <c r="F3697" s="26"/>
      <c r="G3697" s="26"/>
      <c r="H3697" s="156"/>
      <c r="I3697" s="156"/>
      <c r="J3697" s="156"/>
      <c r="K3697" s="156"/>
      <c r="M3697" s="63"/>
    </row>
    <row r="3698">
      <c r="A3698" s="20"/>
      <c r="B3698" s="20"/>
      <c r="F3698" s="26"/>
      <c r="G3698" s="26"/>
      <c r="H3698" s="156"/>
      <c r="I3698" s="156"/>
      <c r="J3698" s="156"/>
      <c r="K3698" s="156"/>
      <c r="M3698" s="63"/>
    </row>
    <row r="3699">
      <c r="A3699" s="20"/>
      <c r="B3699" s="20"/>
      <c r="F3699" s="26"/>
      <c r="G3699" s="26"/>
      <c r="H3699" s="156"/>
      <c r="I3699" s="156"/>
      <c r="J3699" s="156"/>
      <c r="K3699" s="156"/>
      <c r="M3699" s="63"/>
    </row>
    <row r="3700">
      <c r="A3700" s="20"/>
      <c r="B3700" s="20"/>
      <c r="F3700" s="26"/>
      <c r="G3700" s="26"/>
      <c r="H3700" s="156"/>
      <c r="I3700" s="156"/>
      <c r="J3700" s="156"/>
      <c r="K3700" s="156"/>
      <c r="M3700" s="63"/>
    </row>
    <row r="3701">
      <c r="A3701" s="20"/>
      <c r="B3701" s="20"/>
      <c r="F3701" s="26"/>
      <c r="G3701" s="26"/>
      <c r="H3701" s="156"/>
      <c r="I3701" s="156"/>
      <c r="J3701" s="156"/>
      <c r="K3701" s="156"/>
      <c r="M3701" s="63"/>
    </row>
    <row r="3702">
      <c r="A3702" s="20"/>
      <c r="B3702" s="20"/>
      <c r="F3702" s="26"/>
      <c r="G3702" s="26"/>
      <c r="H3702" s="156"/>
      <c r="I3702" s="156"/>
      <c r="J3702" s="156"/>
      <c r="K3702" s="156"/>
      <c r="M3702" s="63"/>
    </row>
    <row r="3703">
      <c r="A3703" s="20"/>
      <c r="B3703" s="20"/>
      <c r="F3703" s="26"/>
      <c r="G3703" s="26"/>
      <c r="H3703" s="156"/>
      <c r="I3703" s="156"/>
      <c r="J3703" s="156"/>
      <c r="K3703" s="156"/>
      <c r="M3703" s="63"/>
    </row>
    <row r="3704">
      <c r="A3704" s="20"/>
      <c r="B3704" s="20"/>
      <c r="F3704" s="26"/>
      <c r="G3704" s="26"/>
      <c r="H3704" s="156"/>
      <c r="I3704" s="156"/>
      <c r="J3704" s="156"/>
      <c r="K3704" s="156"/>
      <c r="M3704" s="63"/>
    </row>
    <row r="3705">
      <c r="A3705" s="20"/>
      <c r="B3705" s="20"/>
      <c r="F3705" s="26"/>
      <c r="G3705" s="26"/>
      <c r="H3705" s="156"/>
      <c r="I3705" s="156"/>
      <c r="J3705" s="156"/>
      <c r="K3705" s="156"/>
      <c r="M3705" s="63"/>
    </row>
    <row r="3706">
      <c r="A3706" s="20"/>
      <c r="B3706" s="20"/>
      <c r="F3706" s="26"/>
      <c r="G3706" s="26"/>
      <c r="H3706" s="156"/>
      <c r="I3706" s="156"/>
      <c r="J3706" s="156"/>
      <c r="K3706" s="156"/>
      <c r="M3706" s="63"/>
    </row>
    <row r="3707">
      <c r="A3707" s="20"/>
      <c r="B3707" s="20"/>
      <c r="F3707" s="26"/>
      <c r="G3707" s="26"/>
      <c r="H3707" s="156"/>
      <c r="I3707" s="156"/>
      <c r="J3707" s="156"/>
      <c r="K3707" s="156"/>
      <c r="M3707" s="63"/>
    </row>
    <row r="3708">
      <c r="A3708" s="20"/>
      <c r="B3708" s="20"/>
      <c r="F3708" s="26"/>
      <c r="G3708" s="26"/>
      <c r="H3708" s="156"/>
      <c r="I3708" s="156"/>
      <c r="J3708" s="156"/>
      <c r="K3708" s="156"/>
      <c r="M3708" s="63"/>
    </row>
    <row r="3709">
      <c r="A3709" s="20"/>
      <c r="B3709" s="20"/>
      <c r="F3709" s="26"/>
      <c r="G3709" s="26"/>
      <c r="H3709" s="156"/>
      <c r="I3709" s="156"/>
      <c r="J3709" s="156"/>
      <c r="K3709" s="156"/>
      <c r="M3709" s="63"/>
    </row>
    <row r="3710">
      <c r="A3710" s="20"/>
      <c r="B3710" s="20"/>
      <c r="F3710" s="26"/>
      <c r="G3710" s="26"/>
      <c r="H3710" s="156"/>
      <c r="I3710" s="156"/>
      <c r="J3710" s="156"/>
      <c r="K3710" s="156"/>
      <c r="M3710" s="63"/>
    </row>
    <row r="3711">
      <c r="A3711" s="20"/>
      <c r="B3711" s="20"/>
      <c r="F3711" s="26"/>
      <c r="G3711" s="26"/>
      <c r="H3711" s="156"/>
      <c r="I3711" s="156"/>
      <c r="J3711" s="156"/>
      <c r="K3711" s="156"/>
      <c r="M3711" s="63"/>
    </row>
    <row r="3712">
      <c r="A3712" s="20"/>
      <c r="B3712" s="20"/>
      <c r="F3712" s="26"/>
      <c r="G3712" s="26"/>
      <c r="H3712" s="156"/>
      <c r="I3712" s="156"/>
      <c r="J3712" s="156"/>
      <c r="K3712" s="156"/>
      <c r="M3712" s="63"/>
    </row>
    <row r="3713">
      <c r="A3713" s="20"/>
      <c r="B3713" s="20"/>
      <c r="F3713" s="26"/>
      <c r="G3713" s="26"/>
      <c r="H3713" s="156"/>
      <c r="I3713" s="156"/>
      <c r="J3713" s="156"/>
      <c r="K3713" s="156"/>
      <c r="M3713" s="63"/>
    </row>
    <row r="3714">
      <c r="A3714" s="20"/>
      <c r="B3714" s="20"/>
      <c r="F3714" s="26"/>
      <c r="G3714" s="26"/>
      <c r="H3714" s="156"/>
      <c r="I3714" s="156"/>
      <c r="J3714" s="156"/>
      <c r="K3714" s="156"/>
      <c r="M3714" s="63"/>
    </row>
    <row r="3715">
      <c r="A3715" s="20"/>
      <c r="B3715" s="20"/>
      <c r="F3715" s="26"/>
      <c r="G3715" s="26"/>
      <c r="H3715" s="156"/>
      <c r="I3715" s="156"/>
      <c r="J3715" s="156"/>
      <c r="K3715" s="156"/>
      <c r="M3715" s="63"/>
    </row>
    <row r="3716">
      <c r="A3716" s="20"/>
      <c r="B3716" s="20"/>
      <c r="F3716" s="26"/>
      <c r="G3716" s="26"/>
      <c r="H3716" s="156"/>
      <c r="I3716" s="156"/>
      <c r="J3716" s="156"/>
      <c r="K3716" s="156"/>
      <c r="M3716" s="63"/>
    </row>
    <row r="3717">
      <c r="A3717" s="20"/>
      <c r="B3717" s="20"/>
      <c r="F3717" s="26"/>
      <c r="G3717" s="26"/>
      <c r="H3717" s="156"/>
      <c r="I3717" s="156"/>
      <c r="J3717" s="156"/>
      <c r="K3717" s="156"/>
      <c r="M3717" s="63"/>
    </row>
    <row r="3718">
      <c r="A3718" s="20"/>
      <c r="B3718" s="20"/>
      <c r="F3718" s="26"/>
      <c r="G3718" s="26"/>
      <c r="H3718" s="156"/>
      <c r="I3718" s="156"/>
      <c r="J3718" s="156"/>
      <c r="K3718" s="156"/>
      <c r="M3718" s="63"/>
    </row>
    <row r="3719">
      <c r="A3719" s="20"/>
      <c r="B3719" s="20"/>
      <c r="F3719" s="26"/>
      <c r="G3719" s="26"/>
      <c r="H3719" s="156"/>
      <c r="I3719" s="156"/>
      <c r="J3719" s="156"/>
      <c r="K3719" s="156"/>
      <c r="M3719" s="63"/>
    </row>
    <row r="3720">
      <c r="A3720" s="20"/>
      <c r="B3720" s="20"/>
      <c r="F3720" s="26"/>
      <c r="G3720" s="26"/>
      <c r="H3720" s="156"/>
      <c r="I3720" s="156"/>
      <c r="J3720" s="156"/>
      <c r="K3720" s="156"/>
      <c r="M3720" s="63"/>
    </row>
    <row r="3721">
      <c r="A3721" s="20"/>
      <c r="B3721" s="20"/>
      <c r="F3721" s="26"/>
      <c r="G3721" s="26"/>
      <c r="H3721" s="156"/>
      <c r="I3721" s="156"/>
      <c r="J3721" s="156"/>
      <c r="K3721" s="156"/>
      <c r="M3721" s="63"/>
    </row>
    <row r="3722">
      <c r="A3722" s="20"/>
      <c r="B3722" s="20"/>
      <c r="F3722" s="26"/>
      <c r="G3722" s="26"/>
      <c r="H3722" s="156"/>
      <c r="I3722" s="156"/>
      <c r="J3722" s="156"/>
      <c r="K3722" s="156"/>
      <c r="M3722" s="63"/>
    </row>
    <row r="3723">
      <c r="A3723" s="20"/>
      <c r="B3723" s="20"/>
      <c r="F3723" s="26"/>
      <c r="G3723" s="26"/>
      <c r="H3723" s="156"/>
      <c r="I3723" s="156"/>
      <c r="J3723" s="156"/>
      <c r="K3723" s="156"/>
      <c r="M3723" s="63"/>
    </row>
    <row r="3724">
      <c r="A3724" s="20"/>
      <c r="B3724" s="20"/>
      <c r="F3724" s="26"/>
      <c r="G3724" s="26"/>
      <c r="H3724" s="156"/>
      <c r="I3724" s="156"/>
      <c r="J3724" s="156"/>
      <c r="K3724" s="156"/>
      <c r="M3724" s="63"/>
    </row>
    <row r="3725">
      <c r="A3725" s="20"/>
      <c r="B3725" s="20"/>
      <c r="F3725" s="26"/>
      <c r="G3725" s="26"/>
      <c r="H3725" s="156"/>
      <c r="I3725" s="156"/>
      <c r="J3725" s="156"/>
      <c r="K3725" s="156"/>
      <c r="M3725" s="63"/>
    </row>
    <row r="3726">
      <c r="A3726" s="20"/>
      <c r="B3726" s="20"/>
      <c r="F3726" s="26"/>
      <c r="G3726" s="26"/>
      <c r="H3726" s="156"/>
      <c r="I3726" s="156"/>
      <c r="J3726" s="156"/>
      <c r="K3726" s="156"/>
      <c r="M3726" s="63"/>
    </row>
    <row r="3727">
      <c r="A3727" s="20"/>
      <c r="B3727" s="20"/>
      <c r="F3727" s="26"/>
      <c r="G3727" s="26"/>
      <c r="H3727" s="156"/>
      <c r="I3727" s="156"/>
      <c r="J3727" s="156"/>
      <c r="K3727" s="156"/>
      <c r="M3727" s="63"/>
    </row>
    <row r="3728">
      <c r="A3728" s="20"/>
      <c r="B3728" s="20"/>
      <c r="F3728" s="26"/>
      <c r="G3728" s="26"/>
      <c r="H3728" s="156"/>
      <c r="I3728" s="156"/>
      <c r="J3728" s="156"/>
      <c r="K3728" s="156"/>
      <c r="M3728" s="63"/>
    </row>
    <row r="3729">
      <c r="A3729" s="20"/>
      <c r="B3729" s="20"/>
      <c r="F3729" s="26"/>
      <c r="G3729" s="26"/>
      <c r="H3729" s="156"/>
      <c r="I3729" s="156"/>
      <c r="J3729" s="156"/>
      <c r="K3729" s="156"/>
      <c r="M3729" s="63"/>
    </row>
    <row r="3730">
      <c r="A3730" s="20"/>
      <c r="B3730" s="20"/>
      <c r="F3730" s="26"/>
      <c r="G3730" s="26"/>
      <c r="H3730" s="156"/>
      <c r="I3730" s="156"/>
      <c r="J3730" s="156"/>
      <c r="K3730" s="156"/>
      <c r="M3730" s="63"/>
    </row>
    <row r="3731">
      <c r="A3731" s="20"/>
      <c r="B3731" s="20"/>
      <c r="F3731" s="26"/>
      <c r="G3731" s="26"/>
      <c r="H3731" s="156"/>
      <c r="I3731" s="156"/>
      <c r="J3731" s="156"/>
      <c r="K3731" s="156"/>
      <c r="M3731" s="63"/>
    </row>
    <row r="3732">
      <c r="A3732" s="20"/>
      <c r="B3732" s="20"/>
      <c r="F3732" s="26"/>
      <c r="G3732" s="26"/>
      <c r="H3732" s="156"/>
      <c r="I3732" s="156"/>
      <c r="J3732" s="156"/>
      <c r="K3732" s="156"/>
      <c r="M3732" s="63"/>
    </row>
    <row r="3733">
      <c r="A3733" s="20"/>
      <c r="B3733" s="20"/>
      <c r="F3733" s="26"/>
      <c r="G3733" s="26"/>
      <c r="H3733" s="156"/>
      <c r="I3733" s="156"/>
      <c r="J3733" s="156"/>
      <c r="K3733" s="156"/>
      <c r="M3733" s="63"/>
    </row>
    <row r="3734">
      <c r="A3734" s="20"/>
      <c r="B3734" s="20"/>
      <c r="F3734" s="26"/>
      <c r="G3734" s="26"/>
      <c r="H3734" s="156"/>
      <c r="I3734" s="156"/>
      <c r="J3734" s="156"/>
      <c r="K3734" s="156"/>
      <c r="M3734" s="63"/>
    </row>
    <row r="3735">
      <c r="A3735" s="20"/>
      <c r="B3735" s="20"/>
      <c r="F3735" s="26"/>
      <c r="G3735" s="26"/>
      <c r="H3735" s="156"/>
      <c r="I3735" s="156"/>
      <c r="J3735" s="156"/>
      <c r="K3735" s="156"/>
      <c r="M3735" s="63"/>
    </row>
    <row r="3736">
      <c r="A3736" s="20"/>
      <c r="B3736" s="20"/>
      <c r="F3736" s="26"/>
      <c r="G3736" s="26"/>
      <c r="H3736" s="156"/>
      <c r="I3736" s="156"/>
      <c r="J3736" s="156"/>
      <c r="K3736" s="156"/>
      <c r="M3736" s="63"/>
    </row>
    <row r="3737">
      <c r="A3737" s="20"/>
      <c r="B3737" s="20"/>
      <c r="F3737" s="26"/>
      <c r="G3737" s="26"/>
      <c r="H3737" s="156"/>
      <c r="I3737" s="156"/>
      <c r="J3737" s="156"/>
      <c r="K3737" s="156"/>
      <c r="M3737" s="63"/>
    </row>
    <row r="3738">
      <c r="A3738" s="20"/>
      <c r="B3738" s="20"/>
      <c r="F3738" s="26"/>
      <c r="G3738" s="26"/>
      <c r="H3738" s="156"/>
      <c r="I3738" s="156"/>
      <c r="J3738" s="156"/>
      <c r="K3738" s="156"/>
      <c r="M3738" s="63"/>
    </row>
    <row r="3739">
      <c r="A3739" s="20"/>
      <c r="B3739" s="20"/>
      <c r="F3739" s="26"/>
      <c r="G3739" s="26"/>
      <c r="H3739" s="156"/>
      <c r="I3739" s="156"/>
      <c r="J3739" s="156"/>
      <c r="K3739" s="156"/>
      <c r="M3739" s="63"/>
    </row>
    <row r="3740">
      <c r="A3740" s="20"/>
      <c r="B3740" s="20"/>
      <c r="F3740" s="26"/>
      <c r="G3740" s="26"/>
      <c r="H3740" s="156"/>
      <c r="I3740" s="156"/>
      <c r="J3740" s="156"/>
      <c r="K3740" s="156"/>
      <c r="M3740" s="63"/>
    </row>
    <row r="3741">
      <c r="A3741" s="20"/>
      <c r="B3741" s="20"/>
      <c r="F3741" s="26"/>
      <c r="G3741" s="26"/>
      <c r="H3741" s="156"/>
      <c r="I3741" s="156"/>
      <c r="J3741" s="156"/>
      <c r="K3741" s="156"/>
      <c r="M3741" s="63"/>
    </row>
    <row r="3742">
      <c r="A3742" s="20"/>
      <c r="B3742" s="20"/>
      <c r="F3742" s="26"/>
      <c r="G3742" s="26"/>
      <c r="H3742" s="156"/>
      <c r="I3742" s="156"/>
      <c r="J3742" s="156"/>
      <c r="K3742" s="156"/>
      <c r="M3742" s="63"/>
    </row>
    <row r="3743">
      <c r="A3743" s="20"/>
      <c r="B3743" s="20"/>
      <c r="F3743" s="26"/>
      <c r="G3743" s="26"/>
      <c r="H3743" s="156"/>
      <c r="I3743" s="156"/>
      <c r="J3743" s="156"/>
      <c r="K3743" s="156"/>
      <c r="M3743" s="63"/>
    </row>
    <row r="3744">
      <c r="A3744" s="20"/>
      <c r="B3744" s="20"/>
      <c r="F3744" s="26"/>
      <c r="G3744" s="26"/>
      <c r="H3744" s="156"/>
      <c r="I3744" s="156"/>
      <c r="J3744" s="156"/>
      <c r="K3744" s="156"/>
      <c r="M3744" s="63"/>
    </row>
    <row r="3745">
      <c r="A3745" s="20"/>
      <c r="B3745" s="20"/>
      <c r="F3745" s="26"/>
      <c r="G3745" s="26"/>
      <c r="H3745" s="156"/>
      <c r="I3745" s="156"/>
      <c r="J3745" s="156"/>
      <c r="K3745" s="156"/>
      <c r="M3745" s="63"/>
    </row>
    <row r="3746">
      <c r="A3746" s="20"/>
      <c r="B3746" s="20"/>
      <c r="F3746" s="26"/>
      <c r="G3746" s="26"/>
      <c r="H3746" s="156"/>
      <c r="I3746" s="156"/>
      <c r="J3746" s="156"/>
      <c r="K3746" s="156"/>
      <c r="M3746" s="63"/>
    </row>
    <row r="3747">
      <c r="A3747" s="20"/>
      <c r="B3747" s="20"/>
      <c r="F3747" s="26"/>
      <c r="G3747" s="26"/>
      <c r="H3747" s="156"/>
      <c r="I3747" s="156"/>
      <c r="J3747" s="156"/>
      <c r="K3747" s="156"/>
      <c r="M3747" s="63"/>
    </row>
    <row r="3748">
      <c r="A3748" s="20"/>
      <c r="B3748" s="20"/>
      <c r="F3748" s="26"/>
      <c r="G3748" s="26"/>
      <c r="H3748" s="156"/>
      <c r="I3748" s="156"/>
      <c r="J3748" s="156"/>
      <c r="K3748" s="156"/>
      <c r="M3748" s="63"/>
    </row>
    <row r="3749">
      <c r="A3749" s="20"/>
      <c r="B3749" s="20"/>
      <c r="F3749" s="26"/>
      <c r="G3749" s="26"/>
      <c r="H3749" s="156"/>
      <c r="I3749" s="156"/>
      <c r="J3749" s="156"/>
      <c r="K3749" s="156"/>
      <c r="M3749" s="63"/>
    </row>
    <row r="3750">
      <c r="A3750" s="20"/>
      <c r="B3750" s="20"/>
      <c r="F3750" s="26"/>
      <c r="G3750" s="26"/>
      <c r="H3750" s="156"/>
      <c r="I3750" s="156"/>
      <c r="J3750" s="156"/>
      <c r="K3750" s="156"/>
      <c r="M3750" s="63"/>
    </row>
    <row r="3751">
      <c r="A3751" s="20"/>
      <c r="B3751" s="20"/>
      <c r="F3751" s="26"/>
      <c r="G3751" s="26"/>
      <c r="H3751" s="156"/>
      <c r="I3751" s="156"/>
      <c r="J3751" s="156"/>
      <c r="K3751" s="156"/>
      <c r="M3751" s="63"/>
    </row>
    <row r="3752">
      <c r="A3752" s="20"/>
      <c r="B3752" s="20"/>
      <c r="F3752" s="26"/>
      <c r="G3752" s="26"/>
      <c r="H3752" s="156"/>
      <c r="I3752" s="156"/>
      <c r="J3752" s="156"/>
      <c r="K3752" s="156"/>
      <c r="M3752" s="63"/>
    </row>
    <row r="3753">
      <c r="A3753" s="20"/>
      <c r="B3753" s="20"/>
      <c r="F3753" s="26"/>
      <c r="G3753" s="26"/>
      <c r="H3753" s="156"/>
      <c r="I3753" s="156"/>
      <c r="J3753" s="156"/>
      <c r="K3753" s="156"/>
      <c r="M3753" s="63"/>
    </row>
    <row r="3754">
      <c r="A3754" s="20"/>
      <c r="B3754" s="20"/>
      <c r="F3754" s="26"/>
      <c r="G3754" s="26"/>
      <c r="H3754" s="156"/>
      <c r="I3754" s="156"/>
      <c r="J3754" s="156"/>
      <c r="K3754" s="156"/>
      <c r="M3754" s="63"/>
    </row>
    <row r="3755">
      <c r="A3755" s="20"/>
      <c r="B3755" s="20"/>
      <c r="F3755" s="26"/>
      <c r="G3755" s="26"/>
      <c r="H3755" s="156"/>
      <c r="I3755" s="156"/>
      <c r="J3755" s="156"/>
      <c r="K3755" s="156"/>
      <c r="M3755" s="63"/>
    </row>
    <row r="3756">
      <c r="A3756" s="20"/>
      <c r="B3756" s="20"/>
      <c r="F3756" s="26"/>
      <c r="G3756" s="26"/>
      <c r="H3756" s="156"/>
      <c r="I3756" s="156"/>
      <c r="J3756" s="156"/>
      <c r="K3756" s="156"/>
      <c r="M3756" s="63"/>
    </row>
    <row r="3757">
      <c r="A3757" s="20"/>
      <c r="B3757" s="20"/>
      <c r="F3757" s="26"/>
      <c r="G3757" s="26"/>
      <c r="H3757" s="156"/>
      <c r="I3757" s="156"/>
      <c r="J3757" s="156"/>
      <c r="K3757" s="156"/>
      <c r="M3757" s="63"/>
    </row>
    <row r="3758">
      <c r="A3758" s="20"/>
      <c r="B3758" s="20"/>
      <c r="F3758" s="26"/>
      <c r="G3758" s="26"/>
      <c r="H3758" s="156"/>
      <c r="I3758" s="156"/>
      <c r="J3758" s="156"/>
      <c r="K3758" s="156"/>
      <c r="M3758" s="63"/>
    </row>
    <row r="3759">
      <c r="A3759" s="20"/>
      <c r="B3759" s="20"/>
      <c r="F3759" s="26"/>
      <c r="G3759" s="26"/>
      <c r="H3759" s="156"/>
      <c r="I3759" s="156"/>
      <c r="J3759" s="156"/>
      <c r="K3759" s="156"/>
      <c r="M3759" s="63"/>
    </row>
    <row r="3760">
      <c r="A3760" s="20"/>
      <c r="B3760" s="20"/>
      <c r="F3760" s="26"/>
      <c r="G3760" s="26"/>
      <c r="H3760" s="156"/>
      <c r="I3760" s="156"/>
      <c r="J3760" s="156"/>
      <c r="K3760" s="156"/>
      <c r="M3760" s="63"/>
    </row>
    <row r="3761">
      <c r="A3761" s="20"/>
      <c r="B3761" s="20"/>
      <c r="F3761" s="26"/>
      <c r="G3761" s="26"/>
      <c r="H3761" s="156"/>
      <c r="I3761" s="156"/>
      <c r="J3761" s="156"/>
      <c r="K3761" s="156"/>
      <c r="M3761" s="63"/>
    </row>
    <row r="3762">
      <c r="A3762" s="20"/>
      <c r="B3762" s="20"/>
      <c r="F3762" s="26"/>
      <c r="G3762" s="26"/>
      <c r="H3762" s="156"/>
      <c r="I3762" s="156"/>
      <c r="J3762" s="156"/>
      <c r="K3762" s="156"/>
      <c r="M3762" s="63"/>
    </row>
    <row r="3763">
      <c r="A3763" s="20"/>
      <c r="B3763" s="20"/>
      <c r="F3763" s="26"/>
      <c r="G3763" s="26"/>
      <c r="H3763" s="156"/>
      <c r="I3763" s="156"/>
      <c r="J3763" s="156"/>
      <c r="K3763" s="156"/>
      <c r="M3763" s="63"/>
    </row>
    <row r="3764">
      <c r="A3764" s="20"/>
      <c r="B3764" s="20"/>
      <c r="F3764" s="26"/>
      <c r="G3764" s="26"/>
      <c r="H3764" s="156"/>
      <c r="I3764" s="156"/>
      <c r="J3764" s="156"/>
      <c r="K3764" s="156"/>
      <c r="M3764" s="63"/>
    </row>
    <row r="3765">
      <c r="A3765" s="20"/>
      <c r="B3765" s="20"/>
      <c r="F3765" s="26"/>
      <c r="G3765" s="26"/>
      <c r="H3765" s="156"/>
      <c r="I3765" s="156"/>
      <c r="J3765" s="156"/>
      <c r="K3765" s="156"/>
      <c r="M3765" s="63"/>
    </row>
    <row r="3766">
      <c r="A3766" s="20"/>
      <c r="B3766" s="20"/>
      <c r="F3766" s="26"/>
      <c r="G3766" s="26"/>
      <c r="H3766" s="156"/>
      <c r="I3766" s="156"/>
      <c r="J3766" s="156"/>
      <c r="K3766" s="156"/>
      <c r="M3766" s="63"/>
    </row>
    <row r="3767">
      <c r="A3767" s="20"/>
      <c r="B3767" s="20"/>
      <c r="F3767" s="26"/>
      <c r="G3767" s="26"/>
      <c r="H3767" s="156"/>
      <c r="I3767" s="156"/>
      <c r="J3767" s="156"/>
      <c r="K3767" s="156"/>
      <c r="M3767" s="63"/>
    </row>
    <row r="3768">
      <c r="A3768" s="20"/>
      <c r="B3768" s="20"/>
      <c r="F3768" s="26"/>
      <c r="G3768" s="26"/>
      <c r="H3768" s="156"/>
      <c r="I3768" s="156"/>
      <c r="J3768" s="156"/>
      <c r="K3768" s="156"/>
      <c r="M3768" s="63"/>
    </row>
    <row r="3769">
      <c r="A3769" s="20"/>
      <c r="B3769" s="20"/>
      <c r="F3769" s="26"/>
      <c r="G3769" s="26"/>
      <c r="H3769" s="156"/>
      <c r="I3769" s="156"/>
      <c r="J3769" s="156"/>
      <c r="K3769" s="156"/>
      <c r="M3769" s="63"/>
    </row>
    <row r="3770">
      <c r="A3770" s="20"/>
      <c r="B3770" s="20"/>
      <c r="F3770" s="26"/>
      <c r="G3770" s="26"/>
      <c r="H3770" s="156"/>
      <c r="I3770" s="156"/>
      <c r="J3770" s="156"/>
      <c r="K3770" s="156"/>
      <c r="M3770" s="63"/>
    </row>
    <row r="3771">
      <c r="A3771" s="20"/>
      <c r="B3771" s="20"/>
      <c r="F3771" s="26"/>
      <c r="G3771" s="26"/>
      <c r="H3771" s="156"/>
      <c r="I3771" s="156"/>
      <c r="J3771" s="156"/>
      <c r="K3771" s="156"/>
      <c r="M3771" s="63"/>
    </row>
    <row r="3772">
      <c r="A3772" s="20"/>
      <c r="B3772" s="20"/>
      <c r="F3772" s="26"/>
      <c r="G3772" s="26"/>
      <c r="H3772" s="156"/>
      <c r="I3772" s="156"/>
      <c r="J3772" s="156"/>
      <c r="K3772" s="156"/>
      <c r="M3772" s="63"/>
    </row>
    <row r="3773">
      <c r="A3773" s="20"/>
      <c r="B3773" s="20"/>
      <c r="F3773" s="26"/>
      <c r="G3773" s="26"/>
      <c r="H3773" s="156"/>
      <c r="I3773" s="156"/>
      <c r="J3773" s="156"/>
      <c r="K3773" s="156"/>
      <c r="M3773" s="63"/>
    </row>
    <row r="3774">
      <c r="A3774" s="20"/>
      <c r="B3774" s="20"/>
      <c r="F3774" s="26"/>
      <c r="G3774" s="26"/>
      <c r="H3774" s="156"/>
      <c r="I3774" s="156"/>
      <c r="J3774" s="156"/>
      <c r="K3774" s="156"/>
      <c r="M3774" s="63"/>
    </row>
    <row r="3775">
      <c r="A3775" s="20"/>
      <c r="B3775" s="20"/>
      <c r="F3775" s="26"/>
      <c r="G3775" s="26"/>
      <c r="H3775" s="156"/>
      <c r="I3775" s="156"/>
      <c r="J3775" s="156"/>
      <c r="K3775" s="156"/>
      <c r="M3775" s="63"/>
    </row>
    <row r="3776">
      <c r="A3776" s="20"/>
      <c r="B3776" s="20"/>
      <c r="F3776" s="26"/>
      <c r="G3776" s="26"/>
      <c r="H3776" s="156"/>
      <c r="I3776" s="156"/>
      <c r="J3776" s="156"/>
      <c r="K3776" s="156"/>
      <c r="M3776" s="63"/>
    </row>
    <row r="3777">
      <c r="A3777" s="20"/>
      <c r="B3777" s="20"/>
      <c r="F3777" s="26"/>
      <c r="G3777" s="26"/>
      <c r="H3777" s="156"/>
      <c r="I3777" s="156"/>
      <c r="J3777" s="156"/>
      <c r="K3777" s="156"/>
      <c r="M3777" s="63"/>
    </row>
    <row r="3778">
      <c r="A3778" s="20"/>
      <c r="B3778" s="20"/>
      <c r="F3778" s="26"/>
      <c r="G3778" s="26"/>
      <c r="H3778" s="156"/>
      <c r="I3778" s="156"/>
      <c r="J3778" s="156"/>
      <c r="K3778" s="156"/>
      <c r="M3778" s="63"/>
    </row>
    <row r="3779">
      <c r="A3779" s="20"/>
      <c r="B3779" s="20"/>
      <c r="F3779" s="26"/>
      <c r="G3779" s="26"/>
      <c r="H3779" s="156"/>
      <c r="I3779" s="156"/>
      <c r="J3779" s="156"/>
      <c r="K3779" s="156"/>
      <c r="M3779" s="63"/>
    </row>
    <row r="3780">
      <c r="A3780" s="20"/>
      <c r="B3780" s="20"/>
      <c r="F3780" s="26"/>
      <c r="G3780" s="26"/>
      <c r="H3780" s="156"/>
      <c r="I3780" s="156"/>
      <c r="J3780" s="156"/>
      <c r="K3780" s="156"/>
      <c r="M3780" s="63"/>
    </row>
    <row r="3781">
      <c r="A3781" s="20"/>
      <c r="B3781" s="20"/>
      <c r="F3781" s="26"/>
      <c r="G3781" s="26"/>
      <c r="H3781" s="156"/>
      <c r="I3781" s="156"/>
      <c r="J3781" s="156"/>
      <c r="K3781" s="156"/>
      <c r="M3781" s="63"/>
    </row>
    <row r="3782">
      <c r="A3782" s="20"/>
      <c r="B3782" s="20"/>
      <c r="F3782" s="26"/>
      <c r="G3782" s="26"/>
      <c r="H3782" s="156"/>
      <c r="I3782" s="156"/>
      <c r="J3782" s="156"/>
      <c r="K3782" s="156"/>
      <c r="M3782" s="63"/>
    </row>
    <row r="3783">
      <c r="A3783" s="20"/>
      <c r="B3783" s="20"/>
      <c r="F3783" s="26"/>
      <c r="G3783" s="26"/>
      <c r="H3783" s="156"/>
      <c r="I3783" s="156"/>
      <c r="J3783" s="156"/>
      <c r="K3783" s="156"/>
      <c r="M3783" s="63"/>
    </row>
    <row r="3784">
      <c r="A3784" s="20"/>
      <c r="B3784" s="20"/>
      <c r="F3784" s="26"/>
      <c r="G3784" s="26"/>
      <c r="H3784" s="156"/>
      <c r="I3784" s="156"/>
      <c r="J3784" s="156"/>
      <c r="K3784" s="156"/>
      <c r="M3784" s="63"/>
    </row>
    <row r="3785">
      <c r="A3785" s="20"/>
      <c r="B3785" s="20"/>
      <c r="F3785" s="26"/>
      <c r="G3785" s="26"/>
      <c r="H3785" s="156"/>
      <c r="I3785" s="156"/>
      <c r="J3785" s="156"/>
      <c r="K3785" s="156"/>
      <c r="M3785" s="63"/>
    </row>
    <row r="3786">
      <c r="A3786" s="20"/>
      <c r="B3786" s="20"/>
      <c r="F3786" s="26"/>
      <c r="G3786" s="26"/>
      <c r="H3786" s="156"/>
      <c r="I3786" s="156"/>
      <c r="J3786" s="156"/>
      <c r="K3786" s="156"/>
      <c r="M3786" s="63"/>
    </row>
    <row r="3787">
      <c r="A3787" s="20"/>
      <c r="B3787" s="20"/>
      <c r="F3787" s="26"/>
      <c r="G3787" s="26"/>
      <c r="H3787" s="156"/>
      <c r="I3787" s="156"/>
      <c r="J3787" s="156"/>
      <c r="K3787" s="156"/>
      <c r="M3787" s="63"/>
    </row>
    <row r="3788">
      <c r="A3788" s="20"/>
      <c r="B3788" s="20"/>
      <c r="F3788" s="26"/>
      <c r="G3788" s="26"/>
      <c r="H3788" s="156"/>
      <c r="I3788" s="156"/>
      <c r="J3788" s="156"/>
      <c r="K3788" s="156"/>
      <c r="M3788" s="63"/>
    </row>
    <row r="3789">
      <c r="A3789" s="20"/>
      <c r="B3789" s="20"/>
      <c r="F3789" s="26"/>
      <c r="G3789" s="26"/>
      <c r="H3789" s="156"/>
      <c r="I3789" s="156"/>
      <c r="J3789" s="156"/>
      <c r="K3789" s="156"/>
      <c r="M3789" s="63"/>
    </row>
    <row r="3790">
      <c r="A3790" s="20"/>
      <c r="B3790" s="20"/>
      <c r="F3790" s="26"/>
      <c r="G3790" s="26"/>
      <c r="H3790" s="156"/>
      <c r="I3790" s="156"/>
      <c r="J3790" s="156"/>
      <c r="K3790" s="156"/>
      <c r="M3790" s="63"/>
    </row>
    <row r="3791">
      <c r="A3791" s="20"/>
      <c r="B3791" s="20"/>
      <c r="F3791" s="26"/>
      <c r="G3791" s="26"/>
      <c r="H3791" s="156"/>
      <c r="I3791" s="156"/>
      <c r="J3791" s="156"/>
      <c r="K3791" s="156"/>
      <c r="M3791" s="63"/>
    </row>
    <row r="3792">
      <c r="A3792" s="20"/>
      <c r="B3792" s="20"/>
      <c r="F3792" s="26"/>
      <c r="G3792" s="26"/>
      <c r="H3792" s="156"/>
      <c r="I3792" s="156"/>
      <c r="J3792" s="156"/>
      <c r="K3792" s="156"/>
      <c r="M3792" s="63"/>
    </row>
    <row r="3793">
      <c r="A3793" s="20"/>
      <c r="B3793" s="20"/>
      <c r="F3793" s="26"/>
      <c r="G3793" s="26"/>
      <c r="H3793" s="156"/>
      <c r="I3793" s="156"/>
      <c r="J3793" s="156"/>
      <c r="K3793" s="156"/>
      <c r="M3793" s="63"/>
    </row>
    <row r="3794">
      <c r="A3794" s="20"/>
      <c r="B3794" s="20"/>
      <c r="F3794" s="26"/>
      <c r="G3794" s="26"/>
      <c r="H3794" s="156"/>
      <c r="I3794" s="156"/>
      <c r="J3794" s="156"/>
      <c r="K3794" s="156"/>
      <c r="M3794" s="63"/>
    </row>
    <row r="3795">
      <c r="A3795" s="20"/>
      <c r="B3795" s="20"/>
      <c r="F3795" s="26"/>
      <c r="G3795" s="26"/>
      <c r="H3795" s="156"/>
      <c r="I3795" s="156"/>
      <c r="J3795" s="156"/>
      <c r="K3795" s="156"/>
      <c r="M3795" s="63"/>
    </row>
    <row r="3796">
      <c r="A3796" s="20"/>
      <c r="B3796" s="20"/>
      <c r="F3796" s="26"/>
      <c r="G3796" s="26"/>
      <c r="H3796" s="156"/>
      <c r="I3796" s="156"/>
      <c r="J3796" s="156"/>
      <c r="K3796" s="156"/>
      <c r="M3796" s="63"/>
    </row>
    <row r="3797">
      <c r="A3797" s="20"/>
      <c r="B3797" s="20"/>
      <c r="F3797" s="26"/>
      <c r="G3797" s="26"/>
      <c r="H3797" s="156"/>
      <c r="I3797" s="156"/>
      <c r="J3797" s="156"/>
      <c r="K3797" s="156"/>
      <c r="M3797" s="63"/>
    </row>
    <row r="3798">
      <c r="A3798" s="20"/>
      <c r="B3798" s="20"/>
      <c r="F3798" s="26"/>
      <c r="G3798" s="26"/>
      <c r="H3798" s="156"/>
      <c r="I3798" s="156"/>
      <c r="J3798" s="156"/>
      <c r="K3798" s="156"/>
      <c r="M3798" s="63"/>
    </row>
    <row r="3799">
      <c r="A3799" s="20"/>
      <c r="B3799" s="20"/>
      <c r="F3799" s="26"/>
      <c r="G3799" s="26"/>
      <c r="H3799" s="156"/>
      <c r="I3799" s="156"/>
      <c r="J3799" s="156"/>
      <c r="K3799" s="156"/>
      <c r="M3799" s="63"/>
    </row>
    <row r="3800">
      <c r="A3800" s="20"/>
      <c r="B3800" s="20"/>
      <c r="F3800" s="26"/>
      <c r="G3800" s="26"/>
      <c r="H3800" s="156"/>
      <c r="I3800" s="156"/>
      <c r="J3800" s="156"/>
      <c r="K3800" s="156"/>
      <c r="M3800" s="63"/>
    </row>
    <row r="3801">
      <c r="A3801" s="20"/>
      <c r="B3801" s="20"/>
      <c r="F3801" s="26"/>
      <c r="G3801" s="26"/>
      <c r="H3801" s="156"/>
      <c r="I3801" s="156"/>
      <c r="J3801" s="156"/>
      <c r="K3801" s="156"/>
      <c r="M3801" s="63"/>
    </row>
    <row r="3802">
      <c r="A3802" s="20"/>
      <c r="B3802" s="20"/>
      <c r="F3802" s="26"/>
      <c r="G3802" s="26"/>
      <c r="H3802" s="156"/>
      <c r="I3802" s="156"/>
      <c r="J3802" s="156"/>
      <c r="K3802" s="156"/>
      <c r="M3802" s="63"/>
    </row>
    <row r="3803">
      <c r="A3803" s="20"/>
      <c r="B3803" s="20"/>
      <c r="F3803" s="26"/>
      <c r="G3803" s="26"/>
      <c r="H3803" s="156"/>
      <c r="I3803" s="156"/>
      <c r="J3803" s="156"/>
      <c r="K3803" s="156"/>
      <c r="M3803" s="63"/>
    </row>
    <row r="3804">
      <c r="A3804" s="20"/>
      <c r="B3804" s="20"/>
      <c r="F3804" s="26"/>
      <c r="G3804" s="26"/>
      <c r="H3804" s="156"/>
      <c r="I3804" s="156"/>
      <c r="J3804" s="156"/>
      <c r="K3804" s="156"/>
      <c r="M3804" s="63"/>
    </row>
    <row r="3805">
      <c r="A3805" s="20"/>
      <c r="B3805" s="20"/>
      <c r="F3805" s="26"/>
      <c r="G3805" s="26"/>
      <c r="H3805" s="156"/>
      <c r="I3805" s="156"/>
      <c r="J3805" s="156"/>
      <c r="K3805" s="156"/>
      <c r="M3805" s="63"/>
    </row>
    <row r="3806">
      <c r="A3806" s="20"/>
      <c r="B3806" s="20"/>
      <c r="F3806" s="26"/>
      <c r="G3806" s="26"/>
      <c r="H3806" s="156"/>
      <c r="I3806" s="156"/>
      <c r="J3806" s="156"/>
      <c r="K3806" s="156"/>
      <c r="M3806" s="63"/>
    </row>
    <row r="3807">
      <c r="A3807" s="20"/>
      <c r="B3807" s="20"/>
      <c r="F3807" s="26"/>
      <c r="G3807" s="26"/>
      <c r="H3807" s="156"/>
      <c r="I3807" s="156"/>
      <c r="J3807" s="156"/>
      <c r="K3807" s="156"/>
      <c r="M3807" s="63"/>
    </row>
    <row r="3808">
      <c r="A3808" s="20"/>
      <c r="B3808" s="20"/>
      <c r="F3808" s="26"/>
      <c r="G3808" s="26"/>
      <c r="H3808" s="156"/>
      <c r="I3808" s="156"/>
      <c r="J3808" s="156"/>
      <c r="K3808" s="156"/>
      <c r="M3808" s="63"/>
    </row>
    <row r="3809">
      <c r="A3809" s="20"/>
      <c r="B3809" s="20"/>
      <c r="F3809" s="26"/>
      <c r="G3809" s="26"/>
      <c r="H3809" s="156"/>
      <c r="I3809" s="156"/>
      <c r="J3809" s="156"/>
      <c r="K3809" s="156"/>
      <c r="M3809" s="63"/>
    </row>
    <row r="3810">
      <c r="A3810" s="20"/>
      <c r="B3810" s="20"/>
      <c r="F3810" s="26"/>
      <c r="G3810" s="26"/>
      <c r="H3810" s="156"/>
      <c r="I3810" s="156"/>
      <c r="J3810" s="156"/>
      <c r="K3810" s="156"/>
      <c r="M3810" s="63"/>
    </row>
    <row r="3811">
      <c r="A3811" s="20"/>
      <c r="B3811" s="20"/>
      <c r="F3811" s="26"/>
      <c r="G3811" s="26"/>
      <c r="H3811" s="156"/>
      <c r="I3811" s="156"/>
      <c r="J3811" s="156"/>
      <c r="K3811" s="156"/>
      <c r="M3811" s="63"/>
    </row>
    <row r="3812">
      <c r="A3812" s="20"/>
      <c r="B3812" s="20"/>
      <c r="F3812" s="26"/>
      <c r="G3812" s="26"/>
      <c r="H3812" s="156"/>
      <c r="I3812" s="156"/>
      <c r="J3812" s="156"/>
      <c r="K3812" s="156"/>
      <c r="M3812" s="63"/>
    </row>
    <row r="3813">
      <c r="A3813" s="20"/>
      <c r="B3813" s="20"/>
      <c r="F3813" s="26"/>
      <c r="G3813" s="26"/>
      <c r="H3813" s="156"/>
      <c r="I3813" s="156"/>
      <c r="J3813" s="156"/>
      <c r="K3813" s="156"/>
      <c r="M3813" s="63"/>
    </row>
    <row r="3814">
      <c r="A3814" s="20"/>
      <c r="B3814" s="20"/>
      <c r="F3814" s="26"/>
      <c r="G3814" s="26"/>
      <c r="H3814" s="156"/>
      <c r="I3814" s="156"/>
      <c r="J3814" s="156"/>
      <c r="K3814" s="156"/>
      <c r="M3814" s="63"/>
    </row>
    <row r="3815">
      <c r="A3815" s="20"/>
      <c r="B3815" s="20"/>
      <c r="F3815" s="26"/>
      <c r="G3815" s="26"/>
      <c r="H3815" s="156"/>
      <c r="I3815" s="156"/>
      <c r="J3815" s="156"/>
      <c r="K3815" s="156"/>
      <c r="M3815" s="63"/>
    </row>
    <row r="3816">
      <c r="A3816" s="20"/>
      <c r="B3816" s="20"/>
      <c r="F3816" s="26"/>
      <c r="G3816" s="26"/>
      <c r="H3816" s="156"/>
      <c r="I3816" s="156"/>
      <c r="J3816" s="156"/>
      <c r="K3816" s="156"/>
      <c r="M3816" s="63"/>
    </row>
    <row r="3817">
      <c r="A3817" s="20"/>
      <c r="B3817" s="20"/>
      <c r="F3817" s="26"/>
      <c r="G3817" s="26"/>
      <c r="H3817" s="156"/>
      <c r="I3817" s="156"/>
      <c r="J3817" s="156"/>
      <c r="K3817" s="156"/>
      <c r="M3817" s="63"/>
    </row>
    <row r="3818">
      <c r="A3818" s="20"/>
      <c r="B3818" s="20"/>
      <c r="F3818" s="26"/>
      <c r="G3818" s="26"/>
      <c r="H3818" s="156"/>
      <c r="I3818" s="156"/>
      <c r="J3818" s="156"/>
      <c r="K3818" s="156"/>
      <c r="M3818" s="63"/>
    </row>
    <row r="3819">
      <c r="A3819" s="20"/>
      <c r="B3819" s="20"/>
      <c r="F3819" s="26"/>
      <c r="G3819" s="26"/>
      <c r="H3819" s="156"/>
      <c r="I3819" s="156"/>
      <c r="J3819" s="156"/>
      <c r="K3819" s="156"/>
      <c r="M3819" s="63"/>
    </row>
    <row r="3820">
      <c r="A3820" s="20"/>
      <c r="B3820" s="20"/>
      <c r="F3820" s="26"/>
      <c r="G3820" s="26"/>
      <c r="H3820" s="156"/>
      <c r="I3820" s="156"/>
      <c r="J3820" s="156"/>
      <c r="K3820" s="156"/>
      <c r="M3820" s="63"/>
    </row>
    <row r="3821">
      <c r="A3821" s="20"/>
      <c r="B3821" s="20"/>
      <c r="F3821" s="26"/>
      <c r="G3821" s="26"/>
      <c r="H3821" s="156"/>
      <c r="I3821" s="156"/>
      <c r="J3821" s="156"/>
      <c r="K3821" s="156"/>
      <c r="M3821" s="63"/>
    </row>
    <row r="3822">
      <c r="A3822" s="20"/>
      <c r="B3822" s="20"/>
      <c r="F3822" s="26"/>
      <c r="G3822" s="26"/>
      <c r="H3822" s="156"/>
      <c r="I3822" s="156"/>
      <c r="J3822" s="156"/>
      <c r="K3822" s="156"/>
      <c r="M3822" s="63"/>
    </row>
    <row r="3823">
      <c r="A3823" s="20"/>
      <c r="B3823" s="20"/>
      <c r="F3823" s="26"/>
      <c r="G3823" s="26"/>
      <c r="H3823" s="156"/>
      <c r="I3823" s="156"/>
      <c r="J3823" s="156"/>
      <c r="K3823" s="156"/>
      <c r="M3823" s="63"/>
    </row>
    <row r="3824">
      <c r="A3824" s="20"/>
      <c r="B3824" s="20"/>
      <c r="F3824" s="26"/>
      <c r="G3824" s="26"/>
      <c r="H3824" s="156"/>
      <c r="I3824" s="156"/>
      <c r="J3824" s="156"/>
      <c r="K3824" s="156"/>
      <c r="M3824" s="63"/>
    </row>
    <row r="3825">
      <c r="A3825" s="20"/>
      <c r="B3825" s="20"/>
      <c r="F3825" s="26"/>
      <c r="G3825" s="26"/>
      <c r="H3825" s="156"/>
      <c r="I3825" s="156"/>
      <c r="J3825" s="156"/>
      <c r="K3825" s="156"/>
      <c r="M3825" s="63"/>
    </row>
    <row r="3826">
      <c r="A3826" s="20"/>
      <c r="B3826" s="20"/>
      <c r="F3826" s="26"/>
      <c r="G3826" s="26"/>
      <c r="H3826" s="156"/>
      <c r="I3826" s="156"/>
      <c r="J3826" s="156"/>
      <c r="K3826" s="156"/>
      <c r="M3826" s="63"/>
    </row>
    <row r="3827">
      <c r="A3827" s="20"/>
      <c r="B3827" s="20"/>
      <c r="F3827" s="26"/>
      <c r="G3827" s="26"/>
      <c r="H3827" s="156"/>
      <c r="I3827" s="156"/>
      <c r="J3827" s="156"/>
      <c r="K3827" s="156"/>
      <c r="M3827" s="63"/>
    </row>
    <row r="3828">
      <c r="A3828" s="20"/>
      <c r="B3828" s="20"/>
      <c r="F3828" s="26"/>
      <c r="G3828" s="26"/>
      <c r="H3828" s="156"/>
      <c r="I3828" s="156"/>
      <c r="J3828" s="156"/>
      <c r="K3828" s="156"/>
      <c r="M3828" s="63"/>
    </row>
    <row r="3829">
      <c r="A3829" s="20"/>
      <c r="B3829" s="20"/>
      <c r="F3829" s="26"/>
      <c r="G3829" s="26"/>
      <c r="H3829" s="156"/>
      <c r="I3829" s="156"/>
      <c r="J3829" s="156"/>
      <c r="K3829" s="156"/>
      <c r="M3829" s="63"/>
    </row>
    <row r="3830">
      <c r="A3830" s="20"/>
      <c r="B3830" s="20"/>
      <c r="F3830" s="26"/>
      <c r="G3830" s="26"/>
      <c r="H3830" s="156"/>
      <c r="I3830" s="156"/>
      <c r="J3830" s="156"/>
      <c r="K3830" s="156"/>
      <c r="M3830" s="63"/>
    </row>
    <row r="3831">
      <c r="A3831" s="20"/>
      <c r="B3831" s="20"/>
      <c r="F3831" s="26"/>
      <c r="G3831" s="26"/>
      <c r="H3831" s="156"/>
      <c r="I3831" s="156"/>
      <c r="J3831" s="156"/>
      <c r="K3831" s="156"/>
      <c r="M3831" s="63"/>
    </row>
    <row r="3832">
      <c r="A3832" s="20"/>
      <c r="B3832" s="20"/>
      <c r="F3832" s="26"/>
      <c r="G3832" s="26"/>
      <c r="H3832" s="156"/>
      <c r="I3832" s="156"/>
      <c r="J3832" s="156"/>
      <c r="K3832" s="156"/>
      <c r="M3832" s="63"/>
    </row>
    <row r="3833">
      <c r="A3833" s="20"/>
      <c r="B3833" s="20"/>
      <c r="F3833" s="26"/>
      <c r="G3833" s="26"/>
      <c r="H3833" s="156"/>
      <c r="I3833" s="156"/>
      <c r="J3833" s="156"/>
      <c r="K3833" s="156"/>
      <c r="M3833" s="63"/>
    </row>
    <row r="3834">
      <c r="A3834" s="20"/>
      <c r="B3834" s="20"/>
      <c r="F3834" s="26"/>
      <c r="G3834" s="26"/>
      <c r="H3834" s="156"/>
      <c r="I3834" s="156"/>
      <c r="J3834" s="156"/>
      <c r="K3834" s="156"/>
      <c r="M3834" s="63"/>
    </row>
    <row r="3835">
      <c r="A3835" s="20"/>
      <c r="B3835" s="20"/>
      <c r="F3835" s="26"/>
      <c r="G3835" s="26"/>
      <c r="H3835" s="156"/>
      <c r="I3835" s="156"/>
      <c r="J3835" s="156"/>
      <c r="K3835" s="156"/>
      <c r="M3835" s="63"/>
    </row>
    <row r="3836">
      <c r="A3836" s="20"/>
      <c r="B3836" s="20"/>
      <c r="F3836" s="26"/>
      <c r="G3836" s="26"/>
      <c r="H3836" s="156"/>
      <c r="I3836" s="156"/>
      <c r="J3836" s="156"/>
      <c r="K3836" s="156"/>
      <c r="M3836" s="63"/>
    </row>
    <row r="3837">
      <c r="A3837" s="20"/>
      <c r="B3837" s="20"/>
      <c r="F3837" s="26"/>
      <c r="G3837" s="26"/>
      <c r="H3837" s="156"/>
      <c r="I3837" s="156"/>
      <c r="J3837" s="156"/>
      <c r="K3837" s="156"/>
      <c r="M3837" s="63"/>
    </row>
    <row r="3838">
      <c r="A3838" s="20"/>
      <c r="B3838" s="20"/>
      <c r="F3838" s="26"/>
      <c r="G3838" s="26"/>
      <c r="H3838" s="156"/>
      <c r="I3838" s="156"/>
      <c r="J3838" s="156"/>
      <c r="K3838" s="156"/>
      <c r="M3838" s="63"/>
    </row>
    <row r="3839">
      <c r="A3839" s="20"/>
      <c r="B3839" s="20"/>
      <c r="F3839" s="26"/>
      <c r="G3839" s="26"/>
      <c r="H3839" s="156"/>
      <c r="I3839" s="156"/>
      <c r="J3839" s="156"/>
      <c r="K3839" s="156"/>
      <c r="M3839" s="63"/>
    </row>
    <row r="3840">
      <c r="A3840" s="20"/>
      <c r="B3840" s="20"/>
      <c r="F3840" s="26"/>
      <c r="G3840" s="26"/>
      <c r="H3840" s="156"/>
      <c r="I3840" s="156"/>
      <c r="J3840" s="156"/>
      <c r="K3840" s="156"/>
      <c r="M3840" s="63"/>
    </row>
    <row r="3841">
      <c r="A3841" s="20"/>
      <c r="B3841" s="20"/>
      <c r="F3841" s="26"/>
      <c r="G3841" s="26"/>
      <c r="H3841" s="156"/>
      <c r="I3841" s="156"/>
      <c r="J3841" s="156"/>
      <c r="K3841" s="156"/>
      <c r="M3841" s="63"/>
    </row>
    <row r="3842">
      <c r="A3842" s="20"/>
      <c r="B3842" s="20"/>
      <c r="F3842" s="26"/>
      <c r="G3842" s="26"/>
      <c r="H3842" s="156"/>
      <c r="I3842" s="156"/>
      <c r="J3842" s="156"/>
      <c r="K3842" s="156"/>
      <c r="M3842" s="63"/>
    </row>
    <row r="3843">
      <c r="A3843" s="20"/>
      <c r="B3843" s="20"/>
      <c r="F3843" s="26"/>
      <c r="G3843" s="26"/>
      <c r="H3843" s="156"/>
      <c r="I3843" s="156"/>
      <c r="J3843" s="156"/>
      <c r="K3843" s="156"/>
      <c r="M3843" s="63"/>
    </row>
    <row r="3844">
      <c r="A3844" s="20"/>
      <c r="B3844" s="20"/>
      <c r="F3844" s="26"/>
      <c r="G3844" s="26"/>
      <c r="H3844" s="156"/>
      <c r="I3844" s="156"/>
      <c r="J3844" s="156"/>
      <c r="K3844" s="156"/>
      <c r="M3844" s="63"/>
    </row>
    <row r="3845">
      <c r="A3845" s="20"/>
      <c r="B3845" s="20"/>
      <c r="F3845" s="26"/>
      <c r="G3845" s="26"/>
      <c r="H3845" s="156"/>
      <c r="I3845" s="156"/>
      <c r="J3845" s="156"/>
      <c r="K3845" s="156"/>
      <c r="M3845" s="63"/>
    </row>
    <row r="3846">
      <c r="A3846" s="20"/>
      <c r="B3846" s="20"/>
      <c r="F3846" s="26"/>
      <c r="G3846" s="26"/>
      <c r="H3846" s="156"/>
      <c r="I3846" s="156"/>
      <c r="J3846" s="156"/>
      <c r="K3846" s="156"/>
      <c r="M3846" s="63"/>
    </row>
  </sheetData>
  <autoFilter ref="$H$1:$K$1001"/>
  <mergeCells count="1">
    <mergeCell ref="A1:G1"/>
  </mergeCells>
  <hyperlinks>
    <hyperlink r:id="rId1" ref="B1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0"/>
    <col customWidth="1" min="2" max="2" width="58.38"/>
    <col customWidth="1" min="5" max="5" width="12.63"/>
    <col customWidth="1" min="9" max="9" width="1.25"/>
    <col customWidth="1" min="12" max="12" width="69.25"/>
    <col customWidth="1" min="13" max="13" width="13.38"/>
    <col customWidth="1" min="14" max="14" width="3.25"/>
    <col customWidth="1" min="15" max="15" width="7.0"/>
    <col customWidth="1" min="16" max="16" width="13.0"/>
    <col customWidth="1" min="17" max="17" width="32.25"/>
    <col customWidth="1" min="23" max="23" width="24.25"/>
    <col customWidth="1" min="24" max="24" width="3.5"/>
    <col customWidth="1" min="27" max="27" width="53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5"/>
      <c r="J1" s="7" t="s">
        <v>11</v>
      </c>
      <c r="K1" s="8"/>
      <c r="L1" s="8"/>
      <c r="M1" s="8"/>
      <c r="N1" s="11"/>
      <c r="O1" s="13" t="s">
        <v>13</v>
      </c>
      <c r="R1" s="15"/>
      <c r="X1" s="5"/>
      <c r="Y1" s="17" t="s">
        <v>17</v>
      </c>
    </row>
    <row r="2">
      <c r="A2" s="19" t="s">
        <v>20</v>
      </c>
      <c r="B2" s="19" t="s">
        <v>22</v>
      </c>
      <c r="C2" s="19" t="s">
        <v>23</v>
      </c>
      <c r="D2" s="19">
        <v>10041.0</v>
      </c>
      <c r="E2" s="19" t="s">
        <v>25</v>
      </c>
      <c r="F2" s="19">
        <v>800.0</v>
      </c>
      <c r="G2" s="19" t="s">
        <v>27</v>
      </c>
      <c r="H2" s="19" t="s">
        <v>28</v>
      </c>
      <c r="I2" s="5"/>
      <c r="J2" s="22" t="s">
        <v>30</v>
      </c>
      <c r="K2" s="22" t="s">
        <v>31</v>
      </c>
      <c r="L2" s="22" t="s">
        <v>2</v>
      </c>
      <c r="M2" s="22" t="s">
        <v>32</v>
      </c>
      <c r="N2" s="11"/>
      <c r="O2" s="23" t="s">
        <v>33</v>
      </c>
      <c r="P2" s="23" t="s">
        <v>34</v>
      </c>
      <c r="Q2" s="23" t="s">
        <v>35</v>
      </c>
      <c r="R2" s="24" t="s">
        <v>36</v>
      </c>
      <c r="S2" s="23" t="s">
        <v>37</v>
      </c>
      <c r="T2" s="23" t="s">
        <v>38</v>
      </c>
      <c r="U2" s="23" t="s">
        <v>39</v>
      </c>
      <c r="V2" s="25" t="s">
        <v>40</v>
      </c>
      <c r="W2" s="25" t="s">
        <v>2</v>
      </c>
      <c r="X2" s="5"/>
      <c r="Y2" s="22" t="s">
        <v>30</v>
      </c>
      <c r="Z2" s="22" t="s">
        <v>31</v>
      </c>
      <c r="AA2" s="22" t="s">
        <v>2</v>
      </c>
    </row>
    <row r="3">
      <c r="A3" s="19" t="s">
        <v>41</v>
      </c>
      <c r="B3" s="19" t="s">
        <v>42</v>
      </c>
      <c r="C3" s="19" t="s">
        <v>29</v>
      </c>
      <c r="D3" s="19">
        <v>10078.0</v>
      </c>
      <c r="E3" s="19" t="s">
        <v>25</v>
      </c>
      <c r="F3" s="19">
        <v>250.0</v>
      </c>
      <c r="G3" s="19" t="s">
        <v>27</v>
      </c>
      <c r="H3" s="19" t="s">
        <v>28</v>
      </c>
      <c r="I3" s="5"/>
      <c r="J3" s="25" t="s">
        <v>43</v>
      </c>
      <c r="K3" s="25" t="s">
        <v>44</v>
      </c>
      <c r="L3" s="25" t="s">
        <v>45</v>
      </c>
      <c r="M3" s="25"/>
      <c r="N3" s="11"/>
      <c r="O3" s="25" t="s">
        <v>46</v>
      </c>
      <c r="P3" s="27">
        <v>8.938525767103E12</v>
      </c>
      <c r="Q3" s="25" t="s">
        <v>47</v>
      </c>
      <c r="R3" s="28">
        <v>2.0</v>
      </c>
      <c r="S3" s="29">
        <v>46065.0</v>
      </c>
      <c r="T3" s="25" t="s">
        <v>48</v>
      </c>
      <c r="U3" s="31">
        <v>46065.0</v>
      </c>
      <c r="V3" s="33" t="s">
        <v>49</v>
      </c>
      <c r="W3" s="25" t="s">
        <v>50</v>
      </c>
      <c r="X3" s="5"/>
      <c r="Y3" s="25" t="s">
        <v>51</v>
      </c>
      <c r="Z3" s="25" t="s">
        <v>52</v>
      </c>
      <c r="AA3" s="25" t="s">
        <v>53</v>
      </c>
    </row>
    <row r="4">
      <c r="A4" s="19" t="s">
        <v>54</v>
      </c>
      <c r="B4" s="19" t="s">
        <v>55</v>
      </c>
      <c r="C4" s="19" t="s">
        <v>56</v>
      </c>
      <c r="D4" s="19">
        <v>10096.0</v>
      </c>
      <c r="E4" s="19" t="s">
        <v>25</v>
      </c>
      <c r="F4" s="19">
        <v>500.0</v>
      </c>
      <c r="G4" s="19" t="s">
        <v>27</v>
      </c>
      <c r="H4" s="19" t="s">
        <v>28</v>
      </c>
      <c r="I4" s="5"/>
      <c r="J4" s="25" t="s">
        <v>57</v>
      </c>
      <c r="K4" s="25" t="s">
        <v>58</v>
      </c>
      <c r="L4" s="25" t="s">
        <v>59</v>
      </c>
      <c r="M4" s="25"/>
      <c r="N4" s="11"/>
      <c r="O4" s="38" t="s">
        <v>60</v>
      </c>
      <c r="P4" s="38">
        <v>8.938528582499E12</v>
      </c>
      <c r="Q4" s="38" t="s">
        <v>61</v>
      </c>
      <c r="R4" s="40">
        <v>9.0</v>
      </c>
      <c r="S4" s="43">
        <v>26.02</v>
      </c>
      <c r="T4" s="44" t="s">
        <v>63</v>
      </c>
      <c r="U4" s="45">
        <v>46105.0</v>
      </c>
      <c r="V4" s="46" t="s">
        <v>67</v>
      </c>
      <c r="W4" s="47"/>
      <c r="X4" s="5"/>
      <c r="Y4" s="25" t="s">
        <v>69</v>
      </c>
      <c r="Z4" s="25" t="s">
        <v>71</v>
      </c>
      <c r="AA4" s="25" t="s">
        <v>72</v>
      </c>
    </row>
    <row r="5">
      <c r="A5" s="19" t="s">
        <v>73</v>
      </c>
      <c r="B5" s="19" t="s">
        <v>75</v>
      </c>
      <c r="C5" s="19" t="s">
        <v>56</v>
      </c>
      <c r="D5" s="19">
        <v>10248.0</v>
      </c>
      <c r="E5" s="19" t="s">
        <v>25</v>
      </c>
      <c r="F5" s="19">
        <v>1000.0</v>
      </c>
      <c r="G5" s="19" t="s">
        <v>27</v>
      </c>
      <c r="H5" s="19" t="s">
        <v>28</v>
      </c>
      <c r="I5" s="5"/>
      <c r="J5" s="25" t="s">
        <v>76</v>
      </c>
      <c r="K5" s="49" t="s">
        <v>77</v>
      </c>
      <c r="L5" s="25" t="s">
        <v>79</v>
      </c>
      <c r="M5" s="25" t="s">
        <v>80</v>
      </c>
      <c r="N5" s="11"/>
      <c r="O5" s="38" t="s">
        <v>81</v>
      </c>
      <c r="P5" s="38">
        <v>10968.0</v>
      </c>
      <c r="Q5" s="38" t="s">
        <v>82</v>
      </c>
      <c r="R5" s="40">
        <v>2.0</v>
      </c>
      <c r="S5" s="43">
        <v>46084.0</v>
      </c>
      <c r="T5" s="44" t="s">
        <v>83</v>
      </c>
      <c r="U5" s="45">
        <v>46114.0</v>
      </c>
      <c r="V5" s="46" t="s">
        <v>84</v>
      </c>
      <c r="X5" s="5"/>
      <c r="Y5" s="25" t="s">
        <v>85</v>
      </c>
      <c r="Z5" s="25" t="s">
        <v>86</v>
      </c>
      <c r="AA5" s="25" t="s">
        <v>87</v>
      </c>
    </row>
    <row r="6">
      <c r="A6" s="19" t="s">
        <v>41</v>
      </c>
      <c r="B6" s="19" t="s">
        <v>88</v>
      </c>
      <c r="C6" s="19" t="s">
        <v>29</v>
      </c>
      <c r="D6" s="19">
        <v>10249.0</v>
      </c>
      <c r="E6" s="19" t="s">
        <v>25</v>
      </c>
      <c r="F6" s="19">
        <v>250.0</v>
      </c>
      <c r="G6" s="19" t="s">
        <v>27</v>
      </c>
      <c r="H6" s="19" t="s">
        <v>28</v>
      </c>
      <c r="I6" s="5"/>
      <c r="J6" s="25" t="s">
        <v>89</v>
      </c>
      <c r="K6" s="49" t="s">
        <v>90</v>
      </c>
      <c r="L6" s="25" t="s">
        <v>91</v>
      </c>
      <c r="M6" s="25" t="s">
        <v>80</v>
      </c>
      <c r="N6" s="11"/>
      <c r="O6" s="38" t="s">
        <v>60</v>
      </c>
      <c r="P6" s="38">
        <v>10827.0</v>
      </c>
      <c r="Q6" s="38" t="s">
        <v>92</v>
      </c>
      <c r="R6" s="40">
        <v>5.0</v>
      </c>
      <c r="S6" s="54">
        <v>46087.0</v>
      </c>
      <c r="T6" s="44" t="s">
        <v>101</v>
      </c>
      <c r="U6" s="45">
        <v>46103.0</v>
      </c>
      <c r="V6" s="46" t="s">
        <v>105</v>
      </c>
      <c r="X6" s="5"/>
      <c r="Y6" s="25" t="s">
        <v>107</v>
      </c>
      <c r="Z6" s="25" t="s">
        <v>108</v>
      </c>
      <c r="AA6" s="25" t="s">
        <v>87</v>
      </c>
    </row>
    <row r="7">
      <c r="A7" s="19" t="s">
        <v>113</v>
      </c>
      <c r="B7" s="19" t="s">
        <v>117</v>
      </c>
      <c r="C7" s="19" t="s">
        <v>56</v>
      </c>
      <c r="D7" s="19">
        <v>10351.0</v>
      </c>
      <c r="E7" s="19" t="s">
        <v>25</v>
      </c>
      <c r="F7" s="19">
        <v>500.0</v>
      </c>
      <c r="G7" s="19" t="s">
        <v>27</v>
      </c>
      <c r="H7" s="19" t="s">
        <v>28</v>
      </c>
      <c r="I7" s="5"/>
      <c r="J7" s="25" t="s">
        <v>121</v>
      </c>
      <c r="K7" s="49" t="s">
        <v>122</v>
      </c>
      <c r="L7" s="25" t="s">
        <v>123</v>
      </c>
      <c r="M7" s="25" t="s">
        <v>80</v>
      </c>
      <c r="N7" s="11"/>
      <c r="O7" s="38" t="s">
        <v>126</v>
      </c>
      <c r="P7" s="38">
        <v>10514.0</v>
      </c>
      <c r="Q7" s="38" t="s">
        <v>127</v>
      </c>
      <c r="R7" s="40">
        <v>4.0</v>
      </c>
      <c r="S7" s="54">
        <v>46089.0</v>
      </c>
      <c r="T7" s="44" t="s">
        <v>133</v>
      </c>
      <c r="U7" s="45">
        <v>46121.0</v>
      </c>
      <c r="V7" s="46" t="s">
        <v>135</v>
      </c>
      <c r="X7" s="5"/>
      <c r="Y7" s="25" t="s">
        <v>137</v>
      </c>
      <c r="Z7" s="25" t="s">
        <v>138</v>
      </c>
      <c r="AA7" s="25" t="s">
        <v>140</v>
      </c>
    </row>
    <row r="8">
      <c r="A8" s="19" t="s">
        <v>141</v>
      </c>
      <c r="B8" s="19" t="s">
        <v>144</v>
      </c>
      <c r="C8" s="19" t="s">
        <v>29</v>
      </c>
      <c r="D8" s="19">
        <v>10354.0</v>
      </c>
      <c r="E8" s="19" t="s">
        <v>25</v>
      </c>
      <c r="F8" s="19">
        <v>200.0</v>
      </c>
      <c r="G8" s="19" t="s">
        <v>27</v>
      </c>
      <c r="H8" s="19" t="s">
        <v>147</v>
      </c>
      <c r="I8" s="5"/>
      <c r="J8" s="25" t="s">
        <v>148</v>
      </c>
      <c r="K8" s="25" t="s">
        <v>149</v>
      </c>
      <c r="L8" s="25" t="s">
        <v>151</v>
      </c>
      <c r="M8" s="25"/>
      <c r="N8" s="11"/>
      <c r="O8" s="38" t="s">
        <v>155</v>
      </c>
      <c r="P8" s="38">
        <v>8.938528582543E12</v>
      </c>
      <c r="Q8" s="38" t="s">
        <v>156</v>
      </c>
      <c r="R8" s="40">
        <v>20.0</v>
      </c>
      <c r="S8" s="54">
        <v>46092.0</v>
      </c>
      <c r="T8" s="44" t="s">
        <v>63</v>
      </c>
      <c r="U8" s="45">
        <v>46122.0</v>
      </c>
      <c r="V8" s="46"/>
      <c r="X8" s="5"/>
      <c r="Y8" s="25" t="s">
        <v>164</v>
      </c>
      <c r="Z8" s="25" t="s">
        <v>165</v>
      </c>
      <c r="AA8" s="25" t="s">
        <v>166</v>
      </c>
    </row>
    <row r="9">
      <c r="A9" s="19" t="s">
        <v>168</v>
      </c>
      <c r="B9" s="19" t="s">
        <v>144</v>
      </c>
      <c r="C9" s="19" t="s">
        <v>29</v>
      </c>
      <c r="D9" s="19">
        <v>10354.0</v>
      </c>
      <c r="E9" s="19" t="s">
        <v>25</v>
      </c>
      <c r="F9" s="19">
        <v>200.0</v>
      </c>
      <c r="G9" s="19" t="s">
        <v>27</v>
      </c>
      <c r="H9" s="19" t="s">
        <v>147</v>
      </c>
      <c r="I9" s="5"/>
      <c r="J9" s="25" t="s">
        <v>174</v>
      </c>
      <c r="K9" s="49" t="s">
        <v>149</v>
      </c>
      <c r="L9" s="25" t="s">
        <v>176</v>
      </c>
      <c r="M9" s="25" t="s">
        <v>80</v>
      </c>
      <c r="N9" s="11"/>
      <c r="O9" s="38" t="s">
        <v>179</v>
      </c>
      <c r="P9" s="38">
        <v>8.936064240316E12</v>
      </c>
      <c r="Q9" s="38" t="s">
        <v>181</v>
      </c>
      <c r="R9" s="40">
        <v>6.0</v>
      </c>
      <c r="S9" s="54">
        <v>46096.0</v>
      </c>
      <c r="T9" s="44" t="s">
        <v>184</v>
      </c>
      <c r="U9" s="45">
        <v>46110.0</v>
      </c>
      <c r="V9" s="46"/>
      <c r="X9" s="5"/>
      <c r="Y9" s="25" t="s">
        <v>190</v>
      </c>
      <c r="Z9" s="25" t="s">
        <v>191</v>
      </c>
      <c r="AA9" s="25" t="s">
        <v>166</v>
      </c>
    </row>
    <row r="10">
      <c r="A10" s="19" t="s">
        <v>193</v>
      </c>
      <c r="B10" s="19" t="s">
        <v>144</v>
      </c>
      <c r="C10" s="19" t="s">
        <v>29</v>
      </c>
      <c r="D10" s="19">
        <v>10354.0</v>
      </c>
      <c r="E10" s="19" t="s">
        <v>25</v>
      </c>
      <c r="F10" s="19">
        <v>200.0</v>
      </c>
      <c r="G10" s="19" t="s">
        <v>27</v>
      </c>
      <c r="H10" s="19" t="s">
        <v>28</v>
      </c>
      <c r="I10" s="5"/>
      <c r="J10" s="25" t="s">
        <v>198</v>
      </c>
      <c r="K10" s="49" t="s">
        <v>200</v>
      </c>
      <c r="L10" s="25" t="s">
        <v>201</v>
      </c>
      <c r="M10" s="25" t="s">
        <v>80</v>
      </c>
      <c r="N10" s="11"/>
      <c r="O10" s="38" t="s">
        <v>203</v>
      </c>
      <c r="P10" s="38">
        <v>10968.0</v>
      </c>
      <c r="Q10" s="38" t="s">
        <v>82</v>
      </c>
      <c r="R10" s="40">
        <v>2.0</v>
      </c>
      <c r="S10" s="54">
        <v>46096.0</v>
      </c>
      <c r="T10" s="44" t="s">
        <v>133</v>
      </c>
      <c r="U10" s="45">
        <v>46126.0</v>
      </c>
      <c r="V10" s="46" t="s">
        <v>213</v>
      </c>
      <c r="X10" s="5"/>
      <c r="Y10" s="25" t="s">
        <v>215</v>
      </c>
      <c r="Z10" s="25" t="s">
        <v>138</v>
      </c>
      <c r="AA10" s="25" t="s">
        <v>217</v>
      </c>
    </row>
    <row r="11">
      <c r="A11" s="19" t="s">
        <v>141</v>
      </c>
      <c r="B11" s="19" t="s">
        <v>219</v>
      </c>
      <c r="C11" s="19" t="s">
        <v>29</v>
      </c>
      <c r="D11" s="19">
        <v>10355.0</v>
      </c>
      <c r="E11" s="19" t="s">
        <v>25</v>
      </c>
      <c r="F11" s="19">
        <v>200.0</v>
      </c>
      <c r="G11" s="19" t="s">
        <v>27</v>
      </c>
      <c r="H11" s="19" t="s">
        <v>147</v>
      </c>
      <c r="I11" s="5"/>
      <c r="J11" s="25" t="s">
        <v>224</v>
      </c>
      <c r="K11" s="49" t="s">
        <v>225</v>
      </c>
      <c r="L11" s="25" t="s">
        <v>227</v>
      </c>
      <c r="M11" s="25" t="s">
        <v>80</v>
      </c>
      <c r="N11" s="11"/>
      <c r="O11" s="44" t="s">
        <v>232</v>
      </c>
      <c r="P11" s="44">
        <v>10911.0</v>
      </c>
      <c r="Q11" s="44" t="s">
        <v>235</v>
      </c>
      <c r="R11" s="67">
        <v>7.0</v>
      </c>
      <c r="S11" s="54">
        <v>46098.0</v>
      </c>
      <c r="T11" s="44" t="s">
        <v>239</v>
      </c>
      <c r="U11" s="45">
        <v>46104.0</v>
      </c>
      <c r="V11" s="46"/>
      <c r="X11" s="5"/>
      <c r="Y11" s="19" t="s">
        <v>244</v>
      </c>
      <c r="Z11" s="19" t="s">
        <v>108</v>
      </c>
      <c r="AA11" s="19" t="s">
        <v>245</v>
      </c>
    </row>
    <row r="12">
      <c r="A12" s="19" t="s">
        <v>193</v>
      </c>
      <c r="B12" s="19" t="s">
        <v>247</v>
      </c>
      <c r="C12" s="19" t="s">
        <v>29</v>
      </c>
      <c r="D12" s="19">
        <v>10356.0</v>
      </c>
      <c r="E12" s="19" t="s">
        <v>25</v>
      </c>
      <c r="F12" s="19">
        <v>200.0</v>
      </c>
      <c r="G12" s="19" t="s">
        <v>27</v>
      </c>
      <c r="H12" s="19" t="s">
        <v>28</v>
      </c>
      <c r="I12" s="5"/>
      <c r="J12" s="25" t="s">
        <v>255</v>
      </c>
      <c r="K12" s="49" t="s">
        <v>71</v>
      </c>
      <c r="L12" s="25" t="s">
        <v>256</v>
      </c>
      <c r="M12" s="25" t="s">
        <v>80</v>
      </c>
      <c r="N12" s="11"/>
      <c r="O12" s="44" t="s">
        <v>203</v>
      </c>
      <c r="P12" s="44">
        <v>10463.0</v>
      </c>
      <c r="Q12" s="44" t="s">
        <v>261</v>
      </c>
      <c r="R12" s="40"/>
      <c r="S12" s="54">
        <v>46098.0</v>
      </c>
      <c r="T12" s="44"/>
      <c r="U12" s="44"/>
      <c r="V12" s="46"/>
      <c r="X12" s="5"/>
      <c r="Y12" s="19" t="s">
        <v>268</v>
      </c>
      <c r="Z12" s="19" t="s">
        <v>188</v>
      </c>
      <c r="AA12" s="19" t="s">
        <v>270</v>
      </c>
    </row>
    <row r="13">
      <c r="A13" s="19" t="s">
        <v>41</v>
      </c>
      <c r="B13" s="19" t="s">
        <v>274</v>
      </c>
      <c r="C13" s="19" t="s">
        <v>275</v>
      </c>
      <c r="D13" s="19">
        <v>10385.0</v>
      </c>
      <c r="E13" s="19" t="s">
        <v>25</v>
      </c>
      <c r="F13" s="19">
        <v>250.0</v>
      </c>
      <c r="G13" s="19" t="s">
        <v>27</v>
      </c>
      <c r="H13" s="19" t="s">
        <v>28</v>
      </c>
      <c r="I13" s="5"/>
      <c r="J13" s="25" t="s">
        <v>276</v>
      </c>
      <c r="K13" s="49" t="s">
        <v>278</v>
      </c>
      <c r="L13" s="25" t="s">
        <v>280</v>
      </c>
      <c r="M13" s="25" t="s">
        <v>80</v>
      </c>
      <c r="N13" s="11"/>
      <c r="O13" s="44" t="s">
        <v>285</v>
      </c>
      <c r="P13" s="38"/>
      <c r="Q13" s="44" t="s">
        <v>287</v>
      </c>
      <c r="R13" s="40"/>
      <c r="S13" s="54">
        <v>46099.0</v>
      </c>
      <c r="T13" s="44" t="s">
        <v>290</v>
      </c>
      <c r="U13" s="45">
        <v>46108.0</v>
      </c>
      <c r="V13" s="46"/>
      <c r="X13" s="5"/>
      <c r="Y13" s="19" t="s">
        <v>296</v>
      </c>
      <c r="Z13" s="19" t="s">
        <v>297</v>
      </c>
      <c r="AA13" s="19" t="s">
        <v>270</v>
      </c>
    </row>
    <row r="14">
      <c r="A14" s="19" t="s">
        <v>299</v>
      </c>
      <c r="B14" s="19" t="s">
        <v>300</v>
      </c>
      <c r="C14" s="19" t="s">
        <v>275</v>
      </c>
      <c r="D14" s="19">
        <v>10457.0</v>
      </c>
      <c r="E14" s="19" t="s">
        <v>25</v>
      </c>
      <c r="F14" s="19">
        <v>500.0</v>
      </c>
      <c r="G14" s="19" t="s">
        <v>27</v>
      </c>
      <c r="H14" s="19" t="s">
        <v>28</v>
      </c>
      <c r="I14" s="5"/>
      <c r="J14" s="25" t="s">
        <v>303</v>
      </c>
      <c r="K14" s="49" t="s">
        <v>149</v>
      </c>
      <c r="L14" s="25" t="s">
        <v>304</v>
      </c>
      <c r="M14" s="25" t="s">
        <v>80</v>
      </c>
      <c r="N14" s="11"/>
      <c r="O14" s="44" t="s">
        <v>232</v>
      </c>
      <c r="P14" s="38"/>
      <c r="Q14" s="44" t="s">
        <v>305</v>
      </c>
      <c r="R14" s="40"/>
      <c r="S14" s="54">
        <v>46101.0</v>
      </c>
      <c r="T14" s="44" t="s">
        <v>308</v>
      </c>
      <c r="U14" s="44"/>
      <c r="V14" s="46"/>
      <c r="X14" s="5"/>
    </row>
    <row r="15">
      <c r="A15" s="19" t="s">
        <v>309</v>
      </c>
      <c r="B15" s="19" t="s">
        <v>310</v>
      </c>
      <c r="C15" s="19" t="s">
        <v>311</v>
      </c>
      <c r="D15" s="19">
        <v>10462.0</v>
      </c>
      <c r="E15" s="19" t="s">
        <v>25</v>
      </c>
      <c r="F15" s="19">
        <v>500.0</v>
      </c>
      <c r="G15" s="19" t="s">
        <v>27</v>
      </c>
      <c r="H15" s="19" t="s">
        <v>28</v>
      </c>
      <c r="I15" s="5"/>
      <c r="J15" s="25" t="s">
        <v>312</v>
      </c>
      <c r="K15" s="49" t="s">
        <v>254</v>
      </c>
      <c r="L15" s="25" t="s">
        <v>313</v>
      </c>
      <c r="M15" s="25" t="s">
        <v>80</v>
      </c>
      <c r="N15" s="11"/>
      <c r="O15" s="38"/>
      <c r="P15" s="38"/>
      <c r="Q15" s="44" t="s">
        <v>315</v>
      </c>
      <c r="R15" s="40"/>
      <c r="S15" s="54">
        <v>46101.0</v>
      </c>
      <c r="T15" s="44" t="s">
        <v>239</v>
      </c>
      <c r="U15" s="44"/>
      <c r="V15" s="46"/>
      <c r="X15" s="5"/>
    </row>
    <row r="16">
      <c r="A16" s="19" t="s">
        <v>319</v>
      </c>
      <c r="B16" s="19" t="s">
        <v>321</v>
      </c>
      <c r="C16" s="19" t="s">
        <v>275</v>
      </c>
      <c r="D16" s="19">
        <v>10463.0</v>
      </c>
      <c r="E16" s="19" t="s">
        <v>25</v>
      </c>
      <c r="F16" s="19">
        <v>500.0</v>
      </c>
      <c r="G16" s="19" t="s">
        <v>27</v>
      </c>
      <c r="H16" s="19" t="s">
        <v>147</v>
      </c>
      <c r="I16" s="5"/>
      <c r="J16" s="25" t="s">
        <v>325</v>
      </c>
      <c r="K16" s="25" t="s">
        <v>326</v>
      </c>
      <c r="L16" s="25" t="s">
        <v>327</v>
      </c>
      <c r="M16" s="25"/>
      <c r="N16" s="11"/>
      <c r="O16" s="44" t="s">
        <v>60</v>
      </c>
      <c r="P16" s="38"/>
      <c r="Q16" s="38"/>
      <c r="R16" s="40"/>
      <c r="S16" s="54">
        <v>46101.0</v>
      </c>
      <c r="T16" s="44"/>
      <c r="U16" s="44"/>
      <c r="V16" s="46"/>
      <c r="X16" s="5"/>
    </row>
    <row r="17">
      <c r="A17" s="19" t="s">
        <v>168</v>
      </c>
      <c r="B17" s="19" t="s">
        <v>321</v>
      </c>
      <c r="C17" s="19" t="s">
        <v>275</v>
      </c>
      <c r="D17" s="19">
        <v>10463.0</v>
      </c>
      <c r="E17" s="19" t="s">
        <v>25</v>
      </c>
      <c r="F17" s="19">
        <v>500.0</v>
      </c>
      <c r="G17" s="19" t="s">
        <v>27</v>
      </c>
      <c r="H17" s="19" t="s">
        <v>147</v>
      </c>
      <c r="I17" s="5"/>
      <c r="J17" s="25" t="s">
        <v>328</v>
      </c>
      <c r="K17" s="25" t="s">
        <v>44</v>
      </c>
      <c r="L17" s="25" t="s">
        <v>329</v>
      </c>
      <c r="M17" s="25"/>
      <c r="N17" s="11"/>
      <c r="O17" s="44" t="s">
        <v>331</v>
      </c>
      <c r="P17" s="44">
        <v>10904.0</v>
      </c>
      <c r="Q17" s="44" t="s">
        <v>332</v>
      </c>
      <c r="R17" s="67">
        <v>8.0</v>
      </c>
      <c r="S17" s="54">
        <v>46101.0</v>
      </c>
      <c r="T17" s="44" t="s">
        <v>308</v>
      </c>
      <c r="U17" s="44"/>
      <c r="V17" s="46"/>
      <c r="X17" s="5"/>
    </row>
    <row r="18">
      <c r="A18" s="19" t="s">
        <v>309</v>
      </c>
      <c r="B18" s="19" t="s">
        <v>321</v>
      </c>
      <c r="C18" s="19" t="s">
        <v>275</v>
      </c>
      <c r="D18" s="19">
        <v>10463.0</v>
      </c>
      <c r="E18" s="19" t="s">
        <v>25</v>
      </c>
      <c r="F18" s="19">
        <v>500.0</v>
      </c>
      <c r="G18" s="19" t="s">
        <v>27</v>
      </c>
      <c r="H18" s="19" t="s">
        <v>28</v>
      </c>
      <c r="I18" s="5"/>
      <c r="J18" s="25" t="s">
        <v>338</v>
      </c>
      <c r="K18" s="25" t="s">
        <v>339</v>
      </c>
      <c r="L18" s="25" t="s">
        <v>340</v>
      </c>
      <c r="M18" s="25"/>
      <c r="N18" s="11"/>
      <c r="O18" s="44" t="s">
        <v>341</v>
      </c>
      <c r="P18" s="44">
        <v>10704.0</v>
      </c>
      <c r="Q18" s="44" t="s">
        <v>342</v>
      </c>
      <c r="R18" s="67">
        <v>15.0</v>
      </c>
      <c r="S18" s="54">
        <v>46101.0</v>
      </c>
      <c r="T18" s="44" t="s">
        <v>308</v>
      </c>
      <c r="U18" s="44"/>
      <c r="V18" s="46"/>
      <c r="X18" s="5"/>
    </row>
    <row r="19">
      <c r="A19" s="19" t="s">
        <v>168</v>
      </c>
      <c r="B19" s="19" t="s">
        <v>344</v>
      </c>
      <c r="C19" s="19" t="s">
        <v>29</v>
      </c>
      <c r="D19" s="19">
        <v>10464.0</v>
      </c>
      <c r="E19" s="19" t="s">
        <v>25</v>
      </c>
      <c r="F19" s="19">
        <v>500.0</v>
      </c>
      <c r="G19" s="19" t="s">
        <v>27</v>
      </c>
      <c r="H19" s="19" t="s">
        <v>147</v>
      </c>
      <c r="I19" s="5"/>
      <c r="J19" s="25" t="s">
        <v>345</v>
      </c>
      <c r="K19" s="25" t="s">
        <v>346</v>
      </c>
      <c r="L19" s="25" t="s">
        <v>347</v>
      </c>
      <c r="M19" s="25"/>
      <c r="N19" s="11"/>
      <c r="O19" s="44" t="s">
        <v>348</v>
      </c>
      <c r="P19" s="51">
        <v>1101404.0</v>
      </c>
      <c r="Q19" s="44" t="s">
        <v>351</v>
      </c>
      <c r="R19" s="67">
        <v>1.0</v>
      </c>
      <c r="S19" s="54">
        <v>46104.0</v>
      </c>
      <c r="T19" s="44" t="s">
        <v>352</v>
      </c>
      <c r="U19" s="44"/>
      <c r="V19" s="46"/>
      <c r="X19" s="5"/>
    </row>
    <row r="20">
      <c r="A20" s="19"/>
      <c r="B20" s="19"/>
      <c r="C20" s="19"/>
      <c r="D20" s="19"/>
      <c r="E20" s="19"/>
      <c r="F20" s="19"/>
      <c r="G20" s="19"/>
      <c r="H20" s="19"/>
      <c r="I20" s="5"/>
      <c r="J20" s="25"/>
      <c r="K20" s="25"/>
      <c r="L20" s="25"/>
      <c r="M20" s="25"/>
      <c r="N20" s="11"/>
      <c r="O20" s="19" t="s">
        <v>354</v>
      </c>
      <c r="P20" s="19">
        <v>11127.0</v>
      </c>
      <c r="Q20" s="19" t="s">
        <v>355</v>
      </c>
      <c r="R20" s="87">
        <v>20.0</v>
      </c>
      <c r="X20" s="5"/>
    </row>
    <row r="21">
      <c r="A21" s="19" t="s">
        <v>319</v>
      </c>
      <c r="B21" s="19" t="s">
        <v>358</v>
      </c>
      <c r="C21" s="19" t="s">
        <v>29</v>
      </c>
      <c r="D21" s="19">
        <v>10465.0</v>
      </c>
      <c r="E21" s="19" t="s">
        <v>25</v>
      </c>
      <c r="F21" s="19">
        <v>300.0</v>
      </c>
      <c r="G21" s="19" t="s">
        <v>27</v>
      </c>
      <c r="H21" s="19" t="s">
        <v>147</v>
      </c>
      <c r="I21" s="5"/>
      <c r="J21" s="25" t="s">
        <v>360</v>
      </c>
      <c r="K21" s="25" t="s">
        <v>361</v>
      </c>
      <c r="L21" s="25" t="s">
        <v>363</v>
      </c>
      <c r="M21" s="25"/>
      <c r="N21" s="11"/>
      <c r="R21" s="15"/>
      <c r="X21" s="5"/>
    </row>
    <row r="22">
      <c r="A22" s="19" t="s">
        <v>168</v>
      </c>
      <c r="B22" s="19" t="s">
        <v>358</v>
      </c>
      <c r="C22" s="19" t="s">
        <v>29</v>
      </c>
      <c r="D22" s="19">
        <v>10465.0</v>
      </c>
      <c r="E22" s="19" t="s">
        <v>25</v>
      </c>
      <c r="F22" s="19">
        <v>300.0</v>
      </c>
      <c r="G22" s="19" t="s">
        <v>27</v>
      </c>
      <c r="H22" s="19" t="s">
        <v>147</v>
      </c>
      <c r="I22" s="5"/>
      <c r="J22" s="25" t="s">
        <v>368</v>
      </c>
      <c r="K22" s="49" t="s">
        <v>86</v>
      </c>
      <c r="L22" s="25" t="s">
        <v>370</v>
      </c>
      <c r="M22" s="25" t="s">
        <v>80</v>
      </c>
      <c r="N22" s="11"/>
      <c r="R22" s="15"/>
      <c r="X22" s="5"/>
    </row>
    <row r="23">
      <c r="A23" s="19" t="s">
        <v>319</v>
      </c>
      <c r="B23" s="19" t="s">
        <v>374</v>
      </c>
      <c r="C23" s="19" t="s">
        <v>275</v>
      </c>
      <c r="D23" s="19">
        <v>10466.0</v>
      </c>
      <c r="E23" s="19" t="s">
        <v>25</v>
      </c>
      <c r="F23" s="19">
        <v>400.0</v>
      </c>
      <c r="G23" s="19" t="s">
        <v>27</v>
      </c>
      <c r="H23" s="19" t="s">
        <v>147</v>
      </c>
      <c r="I23" s="5"/>
      <c r="J23" s="25" t="s">
        <v>376</v>
      </c>
      <c r="K23" s="49" t="s">
        <v>378</v>
      </c>
      <c r="L23" s="25" t="s">
        <v>379</v>
      </c>
      <c r="M23" s="25" t="s">
        <v>80</v>
      </c>
      <c r="N23" s="11"/>
      <c r="R23" s="15"/>
      <c r="X23" s="5"/>
    </row>
    <row r="24">
      <c r="A24" s="19" t="s">
        <v>168</v>
      </c>
      <c r="B24" s="19" t="s">
        <v>374</v>
      </c>
      <c r="C24" s="19" t="s">
        <v>275</v>
      </c>
      <c r="D24" s="19">
        <v>10466.0</v>
      </c>
      <c r="E24" s="19" t="s">
        <v>25</v>
      </c>
      <c r="F24" s="19">
        <v>400.0</v>
      </c>
      <c r="G24" s="19" t="s">
        <v>27</v>
      </c>
      <c r="H24" s="19" t="s">
        <v>147</v>
      </c>
      <c r="I24" s="5"/>
      <c r="J24" s="25" t="s">
        <v>387</v>
      </c>
      <c r="K24" s="49" t="s">
        <v>60</v>
      </c>
      <c r="L24" s="25" t="s">
        <v>388</v>
      </c>
      <c r="M24" s="25" t="s">
        <v>80</v>
      </c>
      <c r="N24" s="11"/>
      <c r="R24" s="15"/>
      <c r="X24" s="5"/>
    </row>
    <row r="25">
      <c r="A25" s="19" t="s">
        <v>309</v>
      </c>
      <c r="B25" s="19" t="s">
        <v>374</v>
      </c>
      <c r="C25" s="19" t="s">
        <v>275</v>
      </c>
      <c r="D25" s="19">
        <v>10466.0</v>
      </c>
      <c r="E25" s="19" t="s">
        <v>25</v>
      </c>
      <c r="F25" s="19">
        <v>400.0</v>
      </c>
      <c r="G25" s="19" t="s">
        <v>27</v>
      </c>
      <c r="H25" s="19" t="s">
        <v>28</v>
      </c>
      <c r="I25" s="5"/>
      <c r="J25" s="25" t="s">
        <v>399</v>
      </c>
      <c r="K25" s="95" t="s">
        <v>263</v>
      </c>
      <c r="L25" s="25" t="s">
        <v>402</v>
      </c>
      <c r="M25" s="25"/>
      <c r="N25" s="11"/>
      <c r="R25" s="15"/>
      <c r="X25" s="5"/>
    </row>
    <row r="26">
      <c r="A26" s="19" t="s">
        <v>309</v>
      </c>
      <c r="B26" s="19" t="s">
        <v>403</v>
      </c>
      <c r="C26" s="19" t="s">
        <v>311</v>
      </c>
      <c r="D26" s="19">
        <v>10470.0</v>
      </c>
      <c r="E26" s="19" t="s">
        <v>25</v>
      </c>
      <c r="F26" s="19">
        <v>500.0</v>
      </c>
      <c r="G26" s="19" t="s">
        <v>27</v>
      </c>
      <c r="H26" s="19" t="s">
        <v>28</v>
      </c>
      <c r="I26" s="5"/>
      <c r="J26" s="25" t="s">
        <v>408</v>
      </c>
      <c r="K26" s="49" t="s">
        <v>46</v>
      </c>
      <c r="L26" s="25" t="s">
        <v>410</v>
      </c>
      <c r="M26" s="25" t="s">
        <v>80</v>
      </c>
      <c r="N26" s="11"/>
      <c r="R26" s="15"/>
      <c r="X26" s="5"/>
    </row>
    <row r="27">
      <c r="A27" s="19" t="s">
        <v>415</v>
      </c>
      <c r="B27" s="19" t="s">
        <v>403</v>
      </c>
      <c r="C27" s="19" t="s">
        <v>311</v>
      </c>
      <c r="D27" s="19">
        <v>10470.0</v>
      </c>
      <c r="E27" s="19" t="s">
        <v>25</v>
      </c>
      <c r="F27" s="19">
        <v>500.0</v>
      </c>
      <c r="G27" s="19" t="s">
        <v>27</v>
      </c>
      <c r="H27" s="19" t="s">
        <v>28</v>
      </c>
      <c r="I27" s="5"/>
      <c r="J27" s="25" t="s">
        <v>418</v>
      </c>
      <c r="K27" s="25" t="s">
        <v>339</v>
      </c>
      <c r="L27" s="25" t="s">
        <v>419</v>
      </c>
      <c r="M27" s="25"/>
      <c r="N27" s="11"/>
      <c r="R27" s="15"/>
      <c r="X27" s="5"/>
    </row>
    <row r="28">
      <c r="A28" s="19" t="s">
        <v>319</v>
      </c>
      <c r="B28" s="19" t="s">
        <v>422</v>
      </c>
      <c r="C28" s="19" t="s">
        <v>275</v>
      </c>
      <c r="D28" s="19">
        <v>10488.0</v>
      </c>
      <c r="E28" s="19" t="s">
        <v>25</v>
      </c>
      <c r="F28" s="19">
        <v>100.0</v>
      </c>
      <c r="G28" s="19" t="s">
        <v>27</v>
      </c>
      <c r="H28" s="19" t="s">
        <v>147</v>
      </c>
      <c r="I28" s="5"/>
      <c r="J28" s="25" t="s">
        <v>424</v>
      </c>
      <c r="K28" s="25" t="s">
        <v>361</v>
      </c>
      <c r="L28" s="25" t="s">
        <v>425</v>
      </c>
      <c r="M28" s="25"/>
      <c r="N28" s="11"/>
      <c r="R28" s="15"/>
      <c r="X28" s="5"/>
    </row>
    <row r="29">
      <c r="A29" s="19" t="s">
        <v>426</v>
      </c>
      <c r="B29" s="19" t="s">
        <v>427</v>
      </c>
      <c r="C29" s="19" t="s">
        <v>428</v>
      </c>
      <c r="D29" s="19">
        <v>10511.0</v>
      </c>
      <c r="E29" s="19" t="s">
        <v>25</v>
      </c>
      <c r="F29" s="19">
        <v>500.0</v>
      </c>
      <c r="G29" s="19" t="s">
        <v>27</v>
      </c>
      <c r="H29" s="19" t="s">
        <v>147</v>
      </c>
      <c r="I29" s="5"/>
      <c r="J29" s="25" t="s">
        <v>430</v>
      </c>
      <c r="K29" s="25" t="s">
        <v>361</v>
      </c>
      <c r="L29" s="25" t="s">
        <v>431</v>
      </c>
      <c r="M29" s="25"/>
      <c r="N29" s="11"/>
      <c r="O29" s="25"/>
      <c r="R29" s="15"/>
      <c r="X29" s="5"/>
    </row>
    <row r="30">
      <c r="A30" s="19" t="s">
        <v>432</v>
      </c>
      <c r="B30" s="19" t="s">
        <v>427</v>
      </c>
      <c r="C30" s="19" t="s">
        <v>428</v>
      </c>
      <c r="D30" s="19">
        <v>10511.0</v>
      </c>
      <c r="E30" s="19" t="s">
        <v>25</v>
      </c>
      <c r="F30" s="19">
        <v>500.0</v>
      </c>
      <c r="G30" s="19" t="s">
        <v>27</v>
      </c>
      <c r="H30" s="19" t="s">
        <v>147</v>
      </c>
      <c r="I30" s="5"/>
      <c r="J30" s="25" t="s">
        <v>434</v>
      </c>
      <c r="K30" s="25" t="s">
        <v>396</v>
      </c>
      <c r="L30" s="25" t="s">
        <v>435</v>
      </c>
      <c r="M30" s="25"/>
      <c r="N30" s="11"/>
      <c r="R30" s="15"/>
      <c r="X30" s="5"/>
    </row>
    <row r="31">
      <c r="A31" s="19" t="s">
        <v>309</v>
      </c>
      <c r="B31" s="19" t="s">
        <v>427</v>
      </c>
      <c r="C31" s="19" t="s">
        <v>428</v>
      </c>
      <c r="D31" s="19">
        <v>10511.0</v>
      </c>
      <c r="E31" s="19" t="s">
        <v>25</v>
      </c>
      <c r="F31" s="19">
        <v>500.0</v>
      </c>
      <c r="G31" s="19" t="s">
        <v>27</v>
      </c>
      <c r="H31" s="19" t="s">
        <v>28</v>
      </c>
      <c r="I31" s="5"/>
      <c r="J31" s="25" t="s">
        <v>460</v>
      </c>
      <c r="K31" s="49" t="s">
        <v>278</v>
      </c>
      <c r="L31" s="25" t="s">
        <v>462</v>
      </c>
      <c r="M31" s="25" t="s">
        <v>80</v>
      </c>
      <c r="N31" s="11"/>
      <c r="R31" s="15"/>
      <c r="X31" s="5"/>
    </row>
    <row r="32">
      <c r="A32" s="19" t="s">
        <v>467</v>
      </c>
      <c r="B32" s="19" t="s">
        <v>127</v>
      </c>
      <c r="C32" s="19" t="s">
        <v>23</v>
      </c>
      <c r="D32" s="19">
        <v>10514.0</v>
      </c>
      <c r="E32" s="19" t="s">
        <v>25</v>
      </c>
      <c r="F32" s="19">
        <v>1000.0</v>
      </c>
      <c r="G32" s="19" t="s">
        <v>468</v>
      </c>
      <c r="H32" s="19" t="s">
        <v>28</v>
      </c>
      <c r="I32" s="5"/>
      <c r="J32" s="25" t="s">
        <v>470</v>
      </c>
      <c r="K32" s="49" t="s">
        <v>297</v>
      </c>
      <c r="L32" s="25" t="s">
        <v>472</v>
      </c>
      <c r="M32" s="25" t="s">
        <v>80</v>
      </c>
      <c r="N32" s="11"/>
      <c r="R32" s="15"/>
      <c r="X32" s="5"/>
    </row>
    <row r="33">
      <c r="A33" s="19" t="s">
        <v>473</v>
      </c>
      <c r="B33" s="19" t="s">
        <v>474</v>
      </c>
      <c r="C33" s="19" t="s">
        <v>475</v>
      </c>
      <c r="D33" s="19">
        <v>10559.0</v>
      </c>
      <c r="E33" s="19" t="s">
        <v>25</v>
      </c>
      <c r="F33" s="19">
        <v>1500.0</v>
      </c>
      <c r="G33" s="19" t="s">
        <v>27</v>
      </c>
      <c r="H33" s="19" t="s">
        <v>28</v>
      </c>
      <c r="I33" s="5"/>
      <c r="J33" s="25" t="s">
        <v>477</v>
      </c>
      <c r="K33" s="49" t="s">
        <v>86</v>
      </c>
      <c r="L33" s="25" t="s">
        <v>478</v>
      </c>
      <c r="M33" s="25" t="s">
        <v>80</v>
      </c>
      <c r="N33" s="11"/>
      <c r="R33" s="15"/>
      <c r="X33" s="5"/>
    </row>
    <row r="34">
      <c r="A34" s="19" t="s">
        <v>481</v>
      </c>
      <c r="B34" s="19" t="s">
        <v>474</v>
      </c>
      <c r="C34" s="19" t="s">
        <v>475</v>
      </c>
      <c r="D34" s="19">
        <v>10559.0</v>
      </c>
      <c r="E34" s="19" t="s">
        <v>25</v>
      </c>
      <c r="F34" s="19">
        <v>1500.0</v>
      </c>
      <c r="G34" s="19" t="s">
        <v>27</v>
      </c>
      <c r="H34" s="19" t="s">
        <v>28</v>
      </c>
      <c r="I34" s="5"/>
      <c r="J34" s="25" t="s">
        <v>483</v>
      </c>
      <c r="K34" s="49" t="s">
        <v>60</v>
      </c>
      <c r="L34" s="25" t="s">
        <v>484</v>
      </c>
      <c r="M34" s="25" t="s">
        <v>80</v>
      </c>
      <c r="N34" s="11"/>
      <c r="R34" s="15"/>
      <c r="X34" s="5"/>
    </row>
    <row r="35">
      <c r="A35" s="19" t="s">
        <v>113</v>
      </c>
      <c r="B35" s="19" t="s">
        <v>487</v>
      </c>
      <c r="C35" s="19" t="s">
        <v>275</v>
      </c>
      <c r="D35" s="19">
        <v>10560.0</v>
      </c>
      <c r="E35" s="19" t="s">
        <v>25</v>
      </c>
      <c r="F35" s="19">
        <v>500.0</v>
      </c>
      <c r="G35" s="19" t="s">
        <v>27</v>
      </c>
      <c r="H35" s="19" t="s">
        <v>28</v>
      </c>
      <c r="I35" s="5"/>
      <c r="J35" s="25" t="s">
        <v>490</v>
      </c>
      <c r="K35" s="49" t="s">
        <v>90</v>
      </c>
      <c r="L35" s="25" t="s">
        <v>491</v>
      </c>
      <c r="M35" s="25" t="s">
        <v>80</v>
      </c>
      <c r="N35" s="11"/>
      <c r="R35" s="15"/>
      <c r="X35" s="5"/>
    </row>
    <row r="36">
      <c r="A36" s="19" t="s">
        <v>168</v>
      </c>
      <c r="B36" s="19" t="s">
        <v>493</v>
      </c>
      <c r="C36" s="19" t="s">
        <v>29</v>
      </c>
      <c r="D36" s="19">
        <v>10616.0</v>
      </c>
      <c r="E36" s="19" t="s">
        <v>25</v>
      </c>
      <c r="F36" s="19">
        <v>300.0</v>
      </c>
      <c r="G36" s="19" t="s">
        <v>27</v>
      </c>
      <c r="H36" s="19" t="s">
        <v>147</v>
      </c>
      <c r="I36" s="5"/>
      <c r="J36" s="25" t="s">
        <v>497</v>
      </c>
      <c r="K36" s="49" t="s">
        <v>60</v>
      </c>
      <c r="L36" s="25" t="s">
        <v>498</v>
      </c>
      <c r="M36" s="25" t="s">
        <v>80</v>
      </c>
      <c r="N36" s="11"/>
      <c r="R36" s="15"/>
      <c r="X36" s="5"/>
    </row>
    <row r="37">
      <c r="A37" s="19" t="s">
        <v>319</v>
      </c>
      <c r="B37" s="19" t="s">
        <v>500</v>
      </c>
      <c r="C37" s="19" t="s">
        <v>29</v>
      </c>
      <c r="D37" s="19">
        <v>10651.0</v>
      </c>
      <c r="E37" s="19" t="s">
        <v>25</v>
      </c>
      <c r="F37" s="19">
        <v>200.0</v>
      </c>
      <c r="G37" s="19" t="s">
        <v>27</v>
      </c>
      <c r="H37" s="19" t="s">
        <v>147</v>
      </c>
      <c r="I37" s="5"/>
      <c r="J37" s="25" t="s">
        <v>502</v>
      </c>
      <c r="K37" s="49" t="s">
        <v>337</v>
      </c>
      <c r="L37" s="25" t="s">
        <v>504</v>
      </c>
      <c r="M37" s="25" t="s">
        <v>80</v>
      </c>
      <c r="N37" s="11"/>
      <c r="R37" s="15"/>
      <c r="X37" s="5"/>
    </row>
    <row r="38">
      <c r="A38" s="19" t="s">
        <v>168</v>
      </c>
      <c r="B38" s="19" t="s">
        <v>500</v>
      </c>
      <c r="C38" s="19" t="s">
        <v>29</v>
      </c>
      <c r="D38" s="19">
        <v>10651.0</v>
      </c>
      <c r="E38" s="19" t="s">
        <v>25</v>
      </c>
      <c r="F38" s="19">
        <v>200.0</v>
      </c>
      <c r="G38" s="19" t="s">
        <v>27</v>
      </c>
      <c r="H38" s="19" t="s">
        <v>147</v>
      </c>
      <c r="I38" s="5"/>
      <c r="J38" s="25" t="s">
        <v>506</v>
      </c>
      <c r="K38" s="49" t="s">
        <v>507</v>
      </c>
      <c r="L38" s="25" t="s">
        <v>508</v>
      </c>
      <c r="M38" s="25" t="s">
        <v>80</v>
      </c>
      <c r="N38" s="11"/>
      <c r="R38" s="15"/>
      <c r="X38" s="5"/>
    </row>
    <row r="39">
      <c r="A39" s="19" t="s">
        <v>511</v>
      </c>
      <c r="B39" s="19" t="s">
        <v>500</v>
      </c>
      <c r="C39" s="19" t="s">
        <v>29</v>
      </c>
      <c r="D39" s="19">
        <v>10651.0</v>
      </c>
      <c r="E39" s="19" t="s">
        <v>25</v>
      </c>
      <c r="F39" s="19">
        <v>200.0</v>
      </c>
      <c r="G39" s="19" t="s">
        <v>27</v>
      </c>
      <c r="H39" s="19" t="s">
        <v>28</v>
      </c>
      <c r="I39" s="5"/>
      <c r="J39" s="25" t="s">
        <v>514</v>
      </c>
      <c r="K39" s="49" t="s">
        <v>515</v>
      </c>
      <c r="L39" s="25" t="s">
        <v>516</v>
      </c>
      <c r="M39" s="25" t="s">
        <v>80</v>
      </c>
      <c r="N39" s="11"/>
      <c r="R39" s="15"/>
      <c r="X39" s="5"/>
    </row>
    <row r="40">
      <c r="A40" s="19" t="s">
        <v>517</v>
      </c>
      <c r="B40" s="19" t="s">
        <v>518</v>
      </c>
      <c r="C40" s="19" t="s">
        <v>311</v>
      </c>
      <c r="D40" s="19">
        <v>10659.0</v>
      </c>
      <c r="E40" s="19" t="s">
        <v>25</v>
      </c>
      <c r="F40" s="19">
        <v>1000.0</v>
      </c>
      <c r="G40" s="19" t="s">
        <v>27</v>
      </c>
      <c r="H40" s="19" t="s">
        <v>28</v>
      </c>
      <c r="I40" s="5"/>
      <c r="J40" s="25" t="s">
        <v>525</v>
      </c>
      <c r="K40" s="49" t="s">
        <v>526</v>
      </c>
      <c r="L40" s="25" t="s">
        <v>516</v>
      </c>
      <c r="M40" s="25" t="s">
        <v>80</v>
      </c>
      <c r="N40" s="11"/>
      <c r="R40" s="15"/>
      <c r="X40" s="5"/>
    </row>
    <row r="41">
      <c r="A41" s="19" t="s">
        <v>530</v>
      </c>
      <c r="B41" s="19" t="s">
        <v>532</v>
      </c>
      <c r="C41" s="19" t="s">
        <v>29</v>
      </c>
      <c r="D41" s="19">
        <v>10685.0</v>
      </c>
      <c r="E41" s="19" t="s">
        <v>25</v>
      </c>
      <c r="F41" s="19">
        <v>200.0</v>
      </c>
      <c r="G41" s="19" t="s">
        <v>27</v>
      </c>
      <c r="H41" s="19" t="s">
        <v>147</v>
      </c>
      <c r="I41" s="5"/>
      <c r="J41" s="25" t="s">
        <v>534</v>
      </c>
      <c r="K41" s="49" t="s">
        <v>243</v>
      </c>
      <c r="L41" s="25" t="s">
        <v>535</v>
      </c>
      <c r="M41" s="25" t="s">
        <v>80</v>
      </c>
      <c r="N41" s="11"/>
      <c r="R41" s="15"/>
      <c r="X41" s="5"/>
    </row>
    <row r="42">
      <c r="A42" s="19" t="s">
        <v>168</v>
      </c>
      <c r="B42" s="19" t="s">
        <v>539</v>
      </c>
      <c r="C42" s="19" t="s">
        <v>29</v>
      </c>
      <c r="D42" s="19">
        <v>10689.0</v>
      </c>
      <c r="E42" s="19" t="s">
        <v>25</v>
      </c>
      <c r="F42" s="19">
        <v>100.0</v>
      </c>
      <c r="G42" s="19" t="s">
        <v>27</v>
      </c>
      <c r="H42" s="19" t="s">
        <v>147</v>
      </c>
      <c r="I42" s="5"/>
      <c r="J42" s="25" t="s">
        <v>541</v>
      </c>
      <c r="K42" s="49" t="s">
        <v>188</v>
      </c>
      <c r="L42" s="25" t="s">
        <v>543</v>
      </c>
      <c r="M42" s="25" t="s">
        <v>80</v>
      </c>
      <c r="N42" s="11"/>
      <c r="R42" s="15"/>
      <c r="X42" s="5"/>
    </row>
    <row r="43">
      <c r="A43" s="19" t="s">
        <v>20</v>
      </c>
      <c r="B43" s="19" t="s">
        <v>546</v>
      </c>
      <c r="C43" s="19" t="s">
        <v>56</v>
      </c>
      <c r="D43" s="19">
        <v>10692.0</v>
      </c>
      <c r="E43" s="19" t="s">
        <v>25</v>
      </c>
      <c r="F43" s="19">
        <v>1000.0</v>
      </c>
      <c r="G43" s="19" t="s">
        <v>27</v>
      </c>
      <c r="H43" s="19" t="s">
        <v>28</v>
      </c>
      <c r="I43" s="5"/>
      <c r="J43" s="25" t="s">
        <v>549</v>
      </c>
      <c r="K43" s="49" t="s">
        <v>551</v>
      </c>
      <c r="L43" s="25" t="s">
        <v>554</v>
      </c>
      <c r="M43" s="25" t="s">
        <v>80</v>
      </c>
      <c r="N43" s="11"/>
      <c r="R43" s="15"/>
      <c r="X43" s="5"/>
    </row>
    <row r="44">
      <c r="A44" s="19" t="s">
        <v>557</v>
      </c>
      <c r="B44" s="19" t="s">
        <v>546</v>
      </c>
      <c r="C44" s="19" t="s">
        <v>56</v>
      </c>
      <c r="D44" s="19">
        <v>10692.0</v>
      </c>
      <c r="E44" s="19" t="s">
        <v>25</v>
      </c>
      <c r="F44" s="19">
        <v>1000.0</v>
      </c>
      <c r="G44" s="19" t="s">
        <v>27</v>
      </c>
      <c r="H44" s="19" t="s">
        <v>28</v>
      </c>
      <c r="I44" s="5"/>
      <c r="J44" s="25" t="s">
        <v>559</v>
      </c>
      <c r="K44" s="49" t="s">
        <v>331</v>
      </c>
      <c r="L44" s="25" t="s">
        <v>561</v>
      </c>
      <c r="M44" s="25" t="s">
        <v>80</v>
      </c>
      <c r="N44" s="11"/>
      <c r="O44" s="25"/>
      <c r="R44" s="15"/>
      <c r="X44" s="5"/>
    </row>
    <row r="45">
      <c r="A45" s="19" t="s">
        <v>473</v>
      </c>
      <c r="B45" s="19" t="s">
        <v>564</v>
      </c>
      <c r="C45" s="19" t="s">
        <v>475</v>
      </c>
      <c r="D45" s="19">
        <v>10700.0</v>
      </c>
      <c r="E45" s="19" t="s">
        <v>25</v>
      </c>
      <c r="F45" s="19">
        <v>1200.0</v>
      </c>
      <c r="G45" s="19" t="s">
        <v>27</v>
      </c>
      <c r="H45" s="19" t="s">
        <v>28</v>
      </c>
      <c r="I45" s="5"/>
      <c r="J45" s="25" t="s">
        <v>565</v>
      </c>
      <c r="K45" s="49" t="s">
        <v>515</v>
      </c>
      <c r="L45" s="25" t="s">
        <v>567</v>
      </c>
      <c r="M45" s="25" t="s">
        <v>80</v>
      </c>
      <c r="N45" s="11"/>
      <c r="R45" s="15"/>
      <c r="X45" s="5"/>
    </row>
    <row r="46">
      <c r="A46" s="19" t="s">
        <v>481</v>
      </c>
      <c r="B46" s="19" t="s">
        <v>564</v>
      </c>
      <c r="C46" s="19" t="s">
        <v>475</v>
      </c>
      <c r="D46" s="19">
        <v>10700.0</v>
      </c>
      <c r="E46" s="19" t="s">
        <v>25</v>
      </c>
      <c r="F46" s="19">
        <v>1200.0</v>
      </c>
      <c r="G46" s="19" t="s">
        <v>27</v>
      </c>
      <c r="H46" s="19" t="s">
        <v>28</v>
      </c>
      <c r="I46" s="5"/>
      <c r="J46" s="25" t="s">
        <v>570</v>
      </c>
      <c r="K46" s="49" t="s">
        <v>571</v>
      </c>
      <c r="L46" s="25" t="s">
        <v>574</v>
      </c>
      <c r="M46" s="25" t="s">
        <v>80</v>
      </c>
      <c r="N46" s="11"/>
      <c r="R46" s="15"/>
      <c r="X46" s="5"/>
    </row>
    <row r="47">
      <c r="A47" s="19" t="s">
        <v>168</v>
      </c>
      <c r="B47" s="19" t="s">
        <v>578</v>
      </c>
      <c r="C47" s="19" t="s">
        <v>29</v>
      </c>
      <c r="D47" s="19">
        <v>10704.0</v>
      </c>
      <c r="E47" s="19" t="s">
        <v>25</v>
      </c>
      <c r="F47" s="19">
        <v>300.0</v>
      </c>
      <c r="G47" s="19" t="s">
        <v>27</v>
      </c>
      <c r="H47" s="19" t="s">
        <v>147</v>
      </c>
      <c r="I47" s="5"/>
      <c r="J47" s="25" t="s">
        <v>580</v>
      </c>
      <c r="K47" s="49" t="s">
        <v>203</v>
      </c>
      <c r="L47" s="25" t="s">
        <v>581</v>
      </c>
      <c r="M47" s="25" t="s">
        <v>80</v>
      </c>
      <c r="N47" s="11"/>
      <c r="R47" s="15"/>
      <c r="X47" s="5"/>
    </row>
    <row r="48">
      <c r="A48" s="19" t="s">
        <v>309</v>
      </c>
      <c r="B48" s="19" t="s">
        <v>578</v>
      </c>
      <c r="C48" s="19" t="s">
        <v>29</v>
      </c>
      <c r="D48" s="19">
        <v>10704.0</v>
      </c>
      <c r="E48" s="19" t="s">
        <v>25</v>
      </c>
      <c r="F48" s="19">
        <v>300.0</v>
      </c>
      <c r="G48" s="19" t="s">
        <v>27</v>
      </c>
      <c r="H48" s="19" t="s">
        <v>28</v>
      </c>
      <c r="I48" s="5"/>
      <c r="J48" s="25" t="s">
        <v>586</v>
      </c>
      <c r="K48" s="49" t="s">
        <v>587</v>
      </c>
      <c r="L48" s="25" t="s">
        <v>588</v>
      </c>
      <c r="M48" s="25" t="s">
        <v>80</v>
      </c>
      <c r="N48" s="11"/>
      <c r="R48" s="15"/>
      <c r="X48" s="5"/>
    </row>
    <row r="49">
      <c r="A49" s="19" t="s">
        <v>591</v>
      </c>
      <c r="B49" s="19" t="s">
        <v>578</v>
      </c>
      <c r="C49" s="19" t="s">
        <v>29</v>
      </c>
      <c r="D49" s="19">
        <v>10704.0</v>
      </c>
      <c r="E49" s="19" t="s">
        <v>25</v>
      </c>
      <c r="F49" s="19">
        <v>300.0</v>
      </c>
      <c r="G49" s="19" t="s">
        <v>27</v>
      </c>
      <c r="H49" s="19" t="s">
        <v>28</v>
      </c>
      <c r="I49" s="5"/>
      <c r="J49" s="25" t="s">
        <v>595</v>
      </c>
      <c r="K49" s="49" t="s">
        <v>60</v>
      </c>
      <c r="L49" s="25" t="s">
        <v>588</v>
      </c>
      <c r="M49" s="25" t="s">
        <v>80</v>
      </c>
      <c r="N49" s="11"/>
      <c r="R49" s="15"/>
      <c r="X49" s="5"/>
    </row>
    <row r="50">
      <c r="A50" s="19" t="s">
        <v>319</v>
      </c>
      <c r="B50" s="19" t="s">
        <v>598</v>
      </c>
      <c r="C50" s="19" t="s">
        <v>29</v>
      </c>
      <c r="D50" s="19">
        <v>10790.0</v>
      </c>
      <c r="E50" s="19" t="s">
        <v>25</v>
      </c>
      <c r="F50" s="19">
        <v>50.0</v>
      </c>
      <c r="G50" s="19" t="s">
        <v>27</v>
      </c>
      <c r="H50" s="19" t="s">
        <v>147</v>
      </c>
      <c r="I50" s="5"/>
      <c r="J50" s="25" t="s">
        <v>600</v>
      </c>
      <c r="K50" s="49" t="s">
        <v>339</v>
      </c>
      <c r="L50" s="25" t="s">
        <v>601</v>
      </c>
      <c r="M50" s="25" t="s">
        <v>80</v>
      </c>
      <c r="N50" s="11"/>
      <c r="R50" s="15"/>
      <c r="X50" s="5"/>
    </row>
    <row r="51">
      <c r="A51" s="19" t="s">
        <v>602</v>
      </c>
      <c r="B51" s="19" t="s">
        <v>598</v>
      </c>
      <c r="C51" s="19" t="s">
        <v>29</v>
      </c>
      <c r="D51" s="19">
        <v>10790.0</v>
      </c>
      <c r="E51" s="19" t="s">
        <v>25</v>
      </c>
      <c r="F51" s="19">
        <v>50.0</v>
      </c>
      <c r="G51" s="19" t="s">
        <v>27</v>
      </c>
      <c r="H51" s="19" t="s">
        <v>147</v>
      </c>
      <c r="I51" s="5"/>
      <c r="J51" s="25" t="s">
        <v>604</v>
      </c>
      <c r="K51" s="49" t="s">
        <v>60</v>
      </c>
      <c r="L51" s="25" t="s">
        <v>606</v>
      </c>
      <c r="M51" s="25" t="s">
        <v>80</v>
      </c>
      <c r="N51" s="11"/>
      <c r="R51" s="15"/>
      <c r="X51" s="5"/>
    </row>
    <row r="52">
      <c r="A52" s="19" t="s">
        <v>607</v>
      </c>
      <c r="B52" s="19" t="s">
        <v>598</v>
      </c>
      <c r="C52" s="19" t="s">
        <v>29</v>
      </c>
      <c r="D52" s="19">
        <v>10790.0</v>
      </c>
      <c r="E52" s="19" t="s">
        <v>25</v>
      </c>
      <c r="F52" s="19">
        <v>50.0</v>
      </c>
      <c r="G52" s="19" t="s">
        <v>27</v>
      </c>
      <c r="H52" s="19" t="s">
        <v>147</v>
      </c>
      <c r="I52" s="5"/>
      <c r="J52" s="25" t="s">
        <v>608</v>
      </c>
      <c r="K52" s="49" t="s">
        <v>339</v>
      </c>
      <c r="L52" s="25" t="s">
        <v>606</v>
      </c>
      <c r="M52" s="25" t="s">
        <v>80</v>
      </c>
      <c r="N52" s="11"/>
      <c r="R52" s="15"/>
      <c r="X52" s="5"/>
    </row>
    <row r="53">
      <c r="A53" s="19" t="s">
        <v>41</v>
      </c>
      <c r="B53" s="19" t="s">
        <v>598</v>
      </c>
      <c r="C53" s="19" t="s">
        <v>29</v>
      </c>
      <c r="D53" s="19">
        <v>10790.0</v>
      </c>
      <c r="E53" s="19" t="s">
        <v>25</v>
      </c>
      <c r="F53" s="19">
        <v>50.0</v>
      </c>
      <c r="G53" s="19" t="s">
        <v>27</v>
      </c>
      <c r="H53" s="19" t="s">
        <v>28</v>
      </c>
      <c r="I53" s="5"/>
      <c r="J53" s="19" t="s">
        <v>611</v>
      </c>
      <c r="K53" s="49" t="s">
        <v>416</v>
      </c>
      <c r="L53" s="25" t="s">
        <v>606</v>
      </c>
      <c r="M53" s="25" t="s">
        <v>80</v>
      </c>
      <c r="N53" s="11"/>
      <c r="R53" s="15"/>
      <c r="X53" s="5"/>
    </row>
    <row r="54">
      <c r="A54" s="19" t="s">
        <v>530</v>
      </c>
      <c r="B54" s="19" t="s">
        <v>615</v>
      </c>
      <c r="C54" s="19" t="s">
        <v>29</v>
      </c>
      <c r="D54" s="19">
        <v>10791.0</v>
      </c>
      <c r="E54" s="19" t="s">
        <v>25</v>
      </c>
      <c r="F54" s="19">
        <v>100.0</v>
      </c>
      <c r="G54" s="19" t="s">
        <v>27</v>
      </c>
      <c r="H54" s="19" t="s">
        <v>147</v>
      </c>
      <c r="I54" s="5"/>
      <c r="J54" s="19" t="s">
        <v>616</v>
      </c>
      <c r="K54" s="49" t="s">
        <v>457</v>
      </c>
      <c r="L54" s="25" t="s">
        <v>617</v>
      </c>
      <c r="M54" s="25" t="s">
        <v>80</v>
      </c>
      <c r="N54" s="11"/>
      <c r="R54" s="15"/>
      <c r="X54" s="5"/>
    </row>
    <row r="55">
      <c r="A55" s="19" t="s">
        <v>607</v>
      </c>
      <c r="B55" s="19" t="s">
        <v>615</v>
      </c>
      <c r="C55" s="19" t="s">
        <v>29</v>
      </c>
      <c r="D55" s="19">
        <v>10791.0</v>
      </c>
      <c r="E55" s="19" t="s">
        <v>25</v>
      </c>
      <c r="F55" s="19">
        <v>100.0</v>
      </c>
      <c r="G55" s="19" t="s">
        <v>27</v>
      </c>
      <c r="H55" s="19" t="s">
        <v>147</v>
      </c>
      <c r="I55" s="5"/>
      <c r="J55" s="19" t="s">
        <v>620</v>
      </c>
      <c r="K55" s="49" t="s">
        <v>457</v>
      </c>
      <c r="L55" s="25" t="s">
        <v>621</v>
      </c>
      <c r="M55" s="25" t="s">
        <v>80</v>
      </c>
      <c r="N55" s="11"/>
      <c r="R55" s="15"/>
      <c r="X55" s="5"/>
    </row>
    <row r="56">
      <c r="A56" s="19" t="s">
        <v>168</v>
      </c>
      <c r="B56" s="19" t="s">
        <v>615</v>
      </c>
      <c r="C56" s="19" t="s">
        <v>29</v>
      </c>
      <c r="D56" s="19">
        <v>10791.0</v>
      </c>
      <c r="E56" s="19" t="s">
        <v>25</v>
      </c>
      <c r="F56" s="19">
        <v>100.0</v>
      </c>
      <c r="G56" s="19" t="s">
        <v>27</v>
      </c>
      <c r="H56" s="19" t="s">
        <v>147</v>
      </c>
      <c r="I56" s="5"/>
      <c r="J56" s="19" t="s">
        <v>623</v>
      </c>
      <c r="K56" s="49" t="s">
        <v>165</v>
      </c>
      <c r="L56" s="25" t="s">
        <v>624</v>
      </c>
      <c r="M56" s="25" t="s">
        <v>80</v>
      </c>
      <c r="N56" s="11"/>
      <c r="R56" s="15"/>
      <c r="X56" s="5"/>
    </row>
    <row r="57">
      <c r="A57" s="19" t="s">
        <v>625</v>
      </c>
      <c r="B57" s="19" t="s">
        <v>615</v>
      </c>
      <c r="C57" s="19" t="s">
        <v>29</v>
      </c>
      <c r="D57" s="19">
        <v>10791.0</v>
      </c>
      <c r="E57" s="19" t="s">
        <v>25</v>
      </c>
      <c r="F57" s="19">
        <v>100.0</v>
      </c>
      <c r="G57" s="19" t="s">
        <v>27</v>
      </c>
      <c r="H57" s="19" t="s">
        <v>28</v>
      </c>
      <c r="I57" s="5"/>
      <c r="J57" s="19" t="s">
        <v>627</v>
      </c>
      <c r="K57" s="49" t="s">
        <v>58</v>
      </c>
      <c r="L57" s="25" t="s">
        <v>628</v>
      </c>
      <c r="M57" s="25" t="s">
        <v>80</v>
      </c>
      <c r="N57" s="11"/>
      <c r="R57" s="15"/>
      <c r="X57" s="5"/>
    </row>
    <row r="58">
      <c r="A58" s="19" t="s">
        <v>319</v>
      </c>
      <c r="B58" s="19" t="s">
        <v>629</v>
      </c>
      <c r="C58" s="19" t="s">
        <v>29</v>
      </c>
      <c r="D58" s="19">
        <v>10792.0</v>
      </c>
      <c r="E58" s="19" t="s">
        <v>25</v>
      </c>
      <c r="F58" s="19">
        <v>80.0</v>
      </c>
      <c r="G58" s="19" t="s">
        <v>27</v>
      </c>
      <c r="H58" s="19" t="s">
        <v>147</v>
      </c>
      <c r="I58" s="5"/>
      <c r="J58" s="19" t="s">
        <v>632</v>
      </c>
      <c r="K58" s="49" t="s">
        <v>203</v>
      </c>
      <c r="L58" s="25" t="s">
        <v>633</v>
      </c>
      <c r="M58" s="25" t="s">
        <v>80</v>
      </c>
      <c r="N58" s="11"/>
      <c r="R58" s="15"/>
      <c r="X58" s="5"/>
    </row>
    <row r="59">
      <c r="A59" s="19" t="s">
        <v>607</v>
      </c>
      <c r="B59" s="19" t="s">
        <v>629</v>
      </c>
      <c r="C59" s="19" t="s">
        <v>29</v>
      </c>
      <c r="D59" s="19">
        <v>10792.0</v>
      </c>
      <c r="E59" s="19" t="s">
        <v>25</v>
      </c>
      <c r="F59" s="19">
        <v>80.0</v>
      </c>
      <c r="G59" s="19" t="s">
        <v>27</v>
      </c>
      <c r="H59" s="19" t="s">
        <v>147</v>
      </c>
      <c r="I59" s="5"/>
      <c r="J59" s="19" t="s">
        <v>636</v>
      </c>
      <c r="K59" s="49" t="s">
        <v>203</v>
      </c>
      <c r="L59" s="25" t="s">
        <v>637</v>
      </c>
      <c r="M59" s="25" t="s">
        <v>80</v>
      </c>
      <c r="N59" s="11"/>
      <c r="R59" s="15"/>
      <c r="X59" s="5"/>
    </row>
    <row r="60">
      <c r="A60" s="19" t="s">
        <v>168</v>
      </c>
      <c r="B60" s="19" t="s">
        <v>629</v>
      </c>
      <c r="C60" s="19" t="s">
        <v>29</v>
      </c>
      <c r="D60" s="19">
        <v>10792.0</v>
      </c>
      <c r="E60" s="19" t="s">
        <v>25</v>
      </c>
      <c r="F60" s="19">
        <v>80.0</v>
      </c>
      <c r="G60" s="19" t="s">
        <v>27</v>
      </c>
      <c r="H60" s="19" t="s">
        <v>147</v>
      </c>
      <c r="I60" s="5"/>
      <c r="J60" s="19" t="s">
        <v>640</v>
      </c>
      <c r="K60" s="49" t="s">
        <v>339</v>
      </c>
      <c r="L60" s="25" t="s">
        <v>637</v>
      </c>
      <c r="M60" s="25" t="s">
        <v>80</v>
      </c>
      <c r="N60" s="11"/>
      <c r="R60" s="15"/>
      <c r="X60" s="5"/>
    </row>
    <row r="61">
      <c r="A61" s="19" t="s">
        <v>530</v>
      </c>
      <c r="B61" s="19" t="s">
        <v>642</v>
      </c>
      <c r="C61" s="19" t="s">
        <v>29</v>
      </c>
      <c r="D61" s="19">
        <v>10793.0</v>
      </c>
      <c r="E61" s="19" t="s">
        <v>25</v>
      </c>
      <c r="F61" s="19">
        <v>100.0</v>
      </c>
      <c r="G61" s="19" t="s">
        <v>27</v>
      </c>
      <c r="H61" s="19" t="s">
        <v>147</v>
      </c>
      <c r="I61" s="5"/>
      <c r="J61" s="19" t="s">
        <v>643</v>
      </c>
      <c r="K61" s="49" t="s">
        <v>165</v>
      </c>
      <c r="L61" s="25" t="s">
        <v>646</v>
      </c>
      <c r="M61" s="25" t="s">
        <v>80</v>
      </c>
      <c r="N61" s="11"/>
      <c r="R61" s="15"/>
      <c r="X61" s="5"/>
    </row>
    <row r="62">
      <c r="A62" s="19" t="s">
        <v>607</v>
      </c>
      <c r="B62" s="19" t="s">
        <v>642</v>
      </c>
      <c r="C62" s="19" t="s">
        <v>29</v>
      </c>
      <c r="D62" s="19">
        <v>10793.0</v>
      </c>
      <c r="E62" s="19" t="s">
        <v>25</v>
      </c>
      <c r="F62" s="19">
        <v>100.0</v>
      </c>
      <c r="G62" s="19" t="s">
        <v>27</v>
      </c>
      <c r="H62" s="19" t="s">
        <v>147</v>
      </c>
      <c r="I62" s="5"/>
      <c r="J62" s="19" t="s">
        <v>649</v>
      </c>
      <c r="K62" s="49" t="s">
        <v>126</v>
      </c>
      <c r="L62" s="25" t="s">
        <v>652</v>
      </c>
      <c r="M62" s="25" t="s">
        <v>80</v>
      </c>
      <c r="N62" s="11"/>
      <c r="R62" s="15"/>
      <c r="X62" s="5"/>
    </row>
    <row r="63">
      <c r="A63" s="19" t="s">
        <v>168</v>
      </c>
      <c r="B63" s="19" t="s">
        <v>642</v>
      </c>
      <c r="C63" s="19" t="s">
        <v>29</v>
      </c>
      <c r="D63" s="19">
        <v>10793.0</v>
      </c>
      <c r="E63" s="19" t="s">
        <v>25</v>
      </c>
      <c r="F63" s="19">
        <v>100.0</v>
      </c>
      <c r="G63" s="19" t="s">
        <v>27</v>
      </c>
      <c r="H63" s="19" t="s">
        <v>147</v>
      </c>
      <c r="I63" s="5"/>
      <c r="J63" s="19" t="s">
        <v>655</v>
      </c>
      <c r="K63" s="49" t="s">
        <v>60</v>
      </c>
      <c r="L63" s="25" t="s">
        <v>657</v>
      </c>
      <c r="M63" s="25" t="s">
        <v>80</v>
      </c>
      <c r="N63" s="11"/>
      <c r="R63" s="15"/>
      <c r="X63" s="5"/>
    </row>
    <row r="64">
      <c r="A64" s="19" t="s">
        <v>309</v>
      </c>
      <c r="B64" s="19" t="s">
        <v>661</v>
      </c>
      <c r="C64" s="19" t="s">
        <v>311</v>
      </c>
      <c r="D64" s="19">
        <v>10826.0</v>
      </c>
      <c r="E64" s="19" t="s">
        <v>25</v>
      </c>
      <c r="F64" s="19">
        <v>500.0</v>
      </c>
      <c r="G64" s="19" t="s">
        <v>27</v>
      </c>
      <c r="H64" s="19" t="s">
        <v>28</v>
      </c>
      <c r="I64" s="5"/>
      <c r="J64" s="19" t="s">
        <v>662</v>
      </c>
      <c r="K64" s="49" t="s">
        <v>663</v>
      </c>
      <c r="L64" s="25" t="s">
        <v>664</v>
      </c>
      <c r="M64" s="25" t="s">
        <v>80</v>
      </c>
      <c r="N64" s="11"/>
      <c r="R64" s="15"/>
      <c r="X64" s="5"/>
    </row>
    <row r="65">
      <c r="A65" s="19" t="s">
        <v>415</v>
      </c>
      <c r="B65" s="19" t="s">
        <v>661</v>
      </c>
      <c r="C65" s="19" t="s">
        <v>311</v>
      </c>
      <c r="D65" s="19">
        <v>10826.0</v>
      </c>
      <c r="E65" s="19" t="s">
        <v>25</v>
      </c>
      <c r="F65" s="19">
        <v>500.0</v>
      </c>
      <c r="G65" s="19" t="s">
        <v>27</v>
      </c>
      <c r="H65" s="19" t="s">
        <v>28</v>
      </c>
      <c r="I65" s="5"/>
      <c r="J65" s="19" t="s">
        <v>667</v>
      </c>
      <c r="K65" s="49" t="s">
        <v>165</v>
      </c>
      <c r="L65" s="25" t="s">
        <v>669</v>
      </c>
      <c r="M65" s="25" t="s">
        <v>80</v>
      </c>
      <c r="N65" s="11"/>
      <c r="R65" s="15"/>
      <c r="X65" s="5"/>
    </row>
    <row r="66">
      <c r="A66" s="19" t="s">
        <v>517</v>
      </c>
      <c r="B66" s="19" t="s">
        <v>92</v>
      </c>
      <c r="C66" s="19" t="s">
        <v>311</v>
      </c>
      <c r="D66" s="19">
        <v>10827.0</v>
      </c>
      <c r="E66" s="19" t="s">
        <v>25</v>
      </c>
      <c r="F66" s="19">
        <v>1000.0</v>
      </c>
      <c r="G66" s="19" t="s">
        <v>27</v>
      </c>
      <c r="H66" s="19" t="s">
        <v>28</v>
      </c>
      <c r="I66" s="5"/>
      <c r="J66" s="19" t="s">
        <v>672</v>
      </c>
      <c r="K66" s="49" t="s">
        <v>673</v>
      </c>
      <c r="L66" s="25" t="s">
        <v>669</v>
      </c>
      <c r="M66" s="25" t="s">
        <v>80</v>
      </c>
      <c r="N66" s="11"/>
      <c r="R66" s="15"/>
      <c r="X66" s="5"/>
    </row>
    <row r="67">
      <c r="A67" s="19" t="s">
        <v>113</v>
      </c>
      <c r="B67" s="19" t="s">
        <v>675</v>
      </c>
      <c r="C67" s="19" t="s">
        <v>56</v>
      </c>
      <c r="D67" s="19">
        <v>10834.0</v>
      </c>
      <c r="E67" s="19" t="s">
        <v>25</v>
      </c>
      <c r="F67" s="19">
        <v>500.0</v>
      </c>
      <c r="G67" s="19" t="s">
        <v>27</v>
      </c>
      <c r="H67" s="19" t="s">
        <v>28</v>
      </c>
      <c r="I67" s="5"/>
      <c r="J67" s="19" t="s">
        <v>678</v>
      </c>
      <c r="K67" s="49" t="s">
        <v>679</v>
      </c>
      <c r="L67" s="25" t="s">
        <v>680</v>
      </c>
      <c r="M67" s="25" t="s">
        <v>80</v>
      </c>
      <c r="N67" s="123"/>
      <c r="R67" s="15"/>
      <c r="X67" s="5"/>
    </row>
    <row r="68">
      <c r="A68" s="19" t="s">
        <v>319</v>
      </c>
      <c r="B68" s="19" t="s">
        <v>684</v>
      </c>
      <c r="C68" s="19" t="s">
        <v>311</v>
      </c>
      <c r="D68" s="19">
        <v>10836.0</v>
      </c>
      <c r="E68" s="19" t="s">
        <v>25</v>
      </c>
      <c r="F68" s="19">
        <v>250.0</v>
      </c>
      <c r="G68" s="19" t="s">
        <v>27</v>
      </c>
      <c r="H68" s="19" t="s">
        <v>147</v>
      </c>
      <c r="I68" s="5"/>
      <c r="J68" s="19" t="s">
        <v>687</v>
      </c>
      <c r="K68" s="49" t="s">
        <v>515</v>
      </c>
      <c r="L68" s="25" t="s">
        <v>688</v>
      </c>
      <c r="M68" s="25" t="s">
        <v>80</v>
      </c>
      <c r="N68" s="11"/>
      <c r="R68" s="15"/>
      <c r="X68" s="5"/>
    </row>
    <row r="69">
      <c r="A69" s="19" t="s">
        <v>168</v>
      </c>
      <c r="B69" s="19" t="s">
        <v>684</v>
      </c>
      <c r="C69" s="19" t="s">
        <v>311</v>
      </c>
      <c r="D69" s="19">
        <v>10836.0</v>
      </c>
      <c r="E69" s="19" t="s">
        <v>25</v>
      </c>
      <c r="F69" s="19">
        <v>250.0</v>
      </c>
      <c r="G69" s="19" t="s">
        <v>27</v>
      </c>
      <c r="H69" s="19" t="s">
        <v>147</v>
      </c>
      <c r="I69" s="5"/>
      <c r="J69" s="19" t="s">
        <v>694</v>
      </c>
      <c r="K69" s="49" t="s">
        <v>396</v>
      </c>
      <c r="L69" s="25" t="s">
        <v>669</v>
      </c>
      <c r="M69" s="25" t="s">
        <v>80</v>
      </c>
      <c r="N69" s="11"/>
      <c r="R69" s="15"/>
      <c r="X69" s="5"/>
    </row>
    <row r="70">
      <c r="A70" s="19" t="s">
        <v>309</v>
      </c>
      <c r="B70" s="19" t="s">
        <v>684</v>
      </c>
      <c r="C70" s="19" t="s">
        <v>311</v>
      </c>
      <c r="D70" s="19">
        <v>10836.0</v>
      </c>
      <c r="E70" s="19" t="s">
        <v>25</v>
      </c>
      <c r="F70" s="19">
        <v>250.0</v>
      </c>
      <c r="G70" s="19" t="s">
        <v>27</v>
      </c>
      <c r="H70" s="19" t="s">
        <v>28</v>
      </c>
      <c r="I70" s="5"/>
      <c r="J70" s="19" t="s">
        <v>701</v>
      </c>
      <c r="K70" s="49" t="s">
        <v>702</v>
      </c>
      <c r="L70" s="25" t="s">
        <v>703</v>
      </c>
      <c r="M70" s="25" t="s">
        <v>80</v>
      </c>
      <c r="N70" s="123"/>
      <c r="R70" s="15"/>
      <c r="X70" s="5"/>
    </row>
    <row r="71">
      <c r="A71" s="19" t="s">
        <v>704</v>
      </c>
      <c r="B71" s="19" t="s">
        <v>705</v>
      </c>
      <c r="C71" s="19" t="s">
        <v>275</v>
      </c>
      <c r="D71" s="19">
        <v>10862.0</v>
      </c>
      <c r="E71" s="19" t="s">
        <v>25</v>
      </c>
      <c r="F71" s="19">
        <v>500.0</v>
      </c>
      <c r="G71" s="19" t="s">
        <v>27</v>
      </c>
      <c r="H71" s="19" t="s">
        <v>28</v>
      </c>
      <c r="I71" s="5"/>
      <c r="J71" s="19" t="s">
        <v>708</v>
      </c>
      <c r="K71" s="49" t="s">
        <v>709</v>
      </c>
      <c r="L71" s="25" t="s">
        <v>710</v>
      </c>
      <c r="M71" s="25" t="s">
        <v>80</v>
      </c>
      <c r="N71" s="11"/>
      <c r="R71" s="15"/>
      <c r="X71" s="5"/>
    </row>
    <row r="72">
      <c r="A72" s="19" t="s">
        <v>711</v>
      </c>
      <c r="B72" s="19" t="s">
        <v>705</v>
      </c>
      <c r="C72" s="19" t="s">
        <v>275</v>
      </c>
      <c r="D72" s="19">
        <v>10862.0</v>
      </c>
      <c r="E72" s="19" t="s">
        <v>25</v>
      </c>
      <c r="F72" s="19">
        <v>500.0</v>
      </c>
      <c r="G72" s="19" t="s">
        <v>27</v>
      </c>
      <c r="H72" s="19" t="s">
        <v>28</v>
      </c>
      <c r="I72" s="5"/>
      <c r="J72" s="19" t="s">
        <v>712</v>
      </c>
      <c r="K72" s="49" t="s">
        <v>713</v>
      </c>
      <c r="L72" s="25" t="s">
        <v>714</v>
      </c>
      <c r="M72" s="25" t="s">
        <v>80</v>
      </c>
      <c r="N72" s="11"/>
      <c r="R72" s="15"/>
      <c r="X72" s="5"/>
    </row>
    <row r="73">
      <c r="A73" s="19" t="s">
        <v>168</v>
      </c>
      <c r="B73" s="19" t="s">
        <v>717</v>
      </c>
      <c r="C73" s="19" t="s">
        <v>29</v>
      </c>
      <c r="D73" s="19">
        <v>10865.0</v>
      </c>
      <c r="E73" s="19" t="s">
        <v>25</v>
      </c>
      <c r="F73" s="19">
        <v>200.0</v>
      </c>
      <c r="G73" s="19" t="s">
        <v>27</v>
      </c>
      <c r="H73" s="19" t="s">
        <v>147</v>
      </c>
      <c r="I73" s="5"/>
      <c r="J73" s="19" t="s">
        <v>718</v>
      </c>
      <c r="K73" s="49" t="s">
        <v>719</v>
      </c>
      <c r="L73" s="25" t="s">
        <v>720</v>
      </c>
      <c r="M73" s="25" t="s">
        <v>80</v>
      </c>
      <c r="N73" s="11"/>
      <c r="R73" s="15"/>
      <c r="X73" s="5"/>
    </row>
    <row r="74">
      <c r="A74" s="19" t="s">
        <v>530</v>
      </c>
      <c r="B74" s="19" t="s">
        <v>721</v>
      </c>
      <c r="C74" s="19" t="s">
        <v>29</v>
      </c>
      <c r="D74" s="19">
        <v>10866.0</v>
      </c>
      <c r="E74" s="19" t="s">
        <v>25</v>
      </c>
      <c r="F74" s="19">
        <v>200.0</v>
      </c>
      <c r="G74" s="19" t="s">
        <v>27</v>
      </c>
      <c r="H74" s="19" t="s">
        <v>147</v>
      </c>
      <c r="I74" s="5"/>
      <c r="J74" s="19" t="s">
        <v>723</v>
      </c>
      <c r="K74" s="49" t="s">
        <v>725</v>
      </c>
      <c r="L74" s="25" t="s">
        <v>726</v>
      </c>
      <c r="M74" s="25" t="s">
        <v>80</v>
      </c>
      <c r="N74" s="11"/>
      <c r="R74" s="15"/>
      <c r="X74" s="5"/>
    </row>
    <row r="75">
      <c r="A75" s="19" t="s">
        <v>530</v>
      </c>
      <c r="B75" s="19" t="s">
        <v>727</v>
      </c>
      <c r="C75" s="19" t="s">
        <v>29</v>
      </c>
      <c r="D75" s="19">
        <v>10900.0</v>
      </c>
      <c r="E75" s="19" t="s">
        <v>25</v>
      </c>
      <c r="F75" s="19">
        <v>300.0</v>
      </c>
      <c r="G75" s="19" t="s">
        <v>27</v>
      </c>
      <c r="H75" s="19" t="s">
        <v>147</v>
      </c>
      <c r="I75" s="5"/>
      <c r="J75" s="19" t="s">
        <v>728</v>
      </c>
      <c r="K75" s="49" t="s">
        <v>324</v>
      </c>
      <c r="L75" s="25" t="s">
        <v>730</v>
      </c>
      <c r="M75" s="25" t="s">
        <v>80</v>
      </c>
      <c r="N75" s="11"/>
      <c r="R75" s="15"/>
      <c r="X75" s="5"/>
    </row>
    <row r="76">
      <c r="A76" s="19" t="s">
        <v>607</v>
      </c>
      <c r="B76" s="19" t="s">
        <v>727</v>
      </c>
      <c r="C76" s="19" t="s">
        <v>29</v>
      </c>
      <c r="D76" s="19">
        <v>10900.0</v>
      </c>
      <c r="E76" s="19" t="s">
        <v>25</v>
      </c>
      <c r="F76" s="19">
        <v>300.0</v>
      </c>
      <c r="G76" s="19" t="s">
        <v>27</v>
      </c>
      <c r="H76" s="19" t="s">
        <v>147</v>
      </c>
      <c r="I76" s="5"/>
      <c r="J76" s="19" t="s">
        <v>732</v>
      </c>
      <c r="K76" s="49" t="s">
        <v>515</v>
      </c>
      <c r="L76" s="25" t="s">
        <v>733</v>
      </c>
      <c r="M76" s="25" t="s">
        <v>80</v>
      </c>
      <c r="N76" s="11"/>
      <c r="R76" s="15"/>
      <c r="X76" s="5"/>
    </row>
    <row r="77">
      <c r="A77" s="19" t="s">
        <v>530</v>
      </c>
      <c r="B77" s="19" t="s">
        <v>736</v>
      </c>
      <c r="C77" s="19" t="s">
        <v>29</v>
      </c>
      <c r="D77" s="19">
        <v>10901.0</v>
      </c>
      <c r="E77" s="19" t="s">
        <v>25</v>
      </c>
      <c r="F77" s="19">
        <v>300.0</v>
      </c>
      <c r="G77" s="19" t="s">
        <v>27</v>
      </c>
      <c r="H77" s="19" t="s">
        <v>147</v>
      </c>
      <c r="I77" s="5"/>
      <c r="J77" s="19" t="s">
        <v>764</v>
      </c>
      <c r="K77" s="49" t="s">
        <v>766</v>
      </c>
      <c r="L77" s="25" t="s">
        <v>768</v>
      </c>
      <c r="M77" s="25" t="s">
        <v>80</v>
      </c>
      <c r="N77" s="11"/>
      <c r="R77" s="15"/>
      <c r="X77" s="5"/>
    </row>
    <row r="78">
      <c r="A78" s="19" t="s">
        <v>607</v>
      </c>
      <c r="B78" s="19" t="s">
        <v>736</v>
      </c>
      <c r="C78" s="19" t="s">
        <v>29</v>
      </c>
      <c r="D78" s="19">
        <v>10901.0</v>
      </c>
      <c r="E78" s="19" t="s">
        <v>25</v>
      </c>
      <c r="F78" s="19">
        <v>300.0</v>
      </c>
      <c r="G78" s="19" t="s">
        <v>27</v>
      </c>
      <c r="H78" s="19" t="s">
        <v>147</v>
      </c>
      <c r="I78" s="5"/>
      <c r="J78" s="19" t="s">
        <v>771</v>
      </c>
      <c r="K78" s="49" t="s">
        <v>515</v>
      </c>
      <c r="L78" s="25" t="s">
        <v>773</v>
      </c>
      <c r="M78" s="25" t="s">
        <v>80</v>
      </c>
      <c r="N78" s="11"/>
      <c r="R78" s="15"/>
      <c r="X78" s="5"/>
    </row>
    <row r="79">
      <c r="A79" s="19" t="s">
        <v>530</v>
      </c>
      <c r="B79" s="19" t="s">
        <v>775</v>
      </c>
      <c r="C79" s="19" t="s">
        <v>29</v>
      </c>
      <c r="D79" s="19">
        <v>10902.0</v>
      </c>
      <c r="E79" s="19" t="s">
        <v>25</v>
      </c>
      <c r="F79" s="19">
        <v>300.0</v>
      </c>
      <c r="G79" s="19" t="s">
        <v>27</v>
      </c>
      <c r="H79" s="19" t="s">
        <v>147</v>
      </c>
      <c r="I79" s="5"/>
      <c r="J79" s="25" t="s">
        <v>776</v>
      </c>
      <c r="K79" s="49" t="s">
        <v>60</v>
      </c>
      <c r="L79" s="25" t="s">
        <v>778</v>
      </c>
      <c r="M79" s="25" t="s">
        <v>80</v>
      </c>
      <c r="N79" s="11"/>
      <c r="R79" s="15"/>
      <c r="X79" s="5"/>
    </row>
    <row r="80">
      <c r="A80" s="19" t="s">
        <v>607</v>
      </c>
      <c r="B80" s="19" t="s">
        <v>775</v>
      </c>
      <c r="C80" s="19" t="s">
        <v>29</v>
      </c>
      <c r="D80" s="19">
        <v>10902.0</v>
      </c>
      <c r="E80" s="19" t="s">
        <v>25</v>
      </c>
      <c r="F80" s="19">
        <v>300.0</v>
      </c>
      <c r="G80" s="19" t="s">
        <v>27</v>
      </c>
      <c r="H80" s="19" t="s">
        <v>147</v>
      </c>
      <c r="I80" s="5"/>
      <c r="J80" s="25" t="s">
        <v>780</v>
      </c>
      <c r="K80" s="49" t="s">
        <v>331</v>
      </c>
      <c r="L80" s="25" t="s">
        <v>778</v>
      </c>
      <c r="M80" s="25" t="s">
        <v>80</v>
      </c>
      <c r="N80" s="11"/>
      <c r="R80" s="15"/>
      <c r="X80" s="5"/>
    </row>
    <row r="81">
      <c r="A81" s="19" t="s">
        <v>530</v>
      </c>
      <c r="B81" s="19" t="s">
        <v>783</v>
      </c>
      <c r="C81" s="19" t="s">
        <v>29</v>
      </c>
      <c r="D81" s="19">
        <v>10903.0</v>
      </c>
      <c r="E81" s="19" t="s">
        <v>25</v>
      </c>
      <c r="F81" s="19">
        <v>300.0</v>
      </c>
      <c r="G81" s="19" t="s">
        <v>27</v>
      </c>
      <c r="H81" s="19" t="s">
        <v>147</v>
      </c>
      <c r="I81" s="5"/>
      <c r="J81" s="25" t="s">
        <v>784</v>
      </c>
      <c r="K81" s="49" t="s">
        <v>60</v>
      </c>
      <c r="L81" s="25" t="s">
        <v>785</v>
      </c>
      <c r="M81" s="25" t="s">
        <v>80</v>
      </c>
      <c r="N81" s="11"/>
      <c r="R81" s="15"/>
      <c r="X81" s="5"/>
    </row>
    <row r="82">
      <c r="A82" s="19" t="s">
        <v>607</v>
      </c>
      <c r="B82" s="19" t="s">
        <v>783</v>
      </c>
      <c r="C82" s="19" t="s">
        <v>29</v>
      </c>
      <c r="D82" s="19">
        <v>10903.0</v>
      </c>
      <c r="E82" s="19" t="s">
        <v>25</v>
      </c>
      <c r="F82" s="19">
        <v>300.0</v>
      </c>
      <c r="G82" s="19" t="s">
        <v>27</v>
      </c>
      <c r="H82" s="19" t="s">
        <v>147</v>
      </c>
      <c r="I82" s="5"/>
      <c r="J82" s="25" t="s">
        <v>788</v>
      </c>
      <c r="K82" s="49" t="s">
        <v>571</v>
      </c>
      <c r="L82" s="25" t="s">
        <v>789</v>
      </c>
      <c r="M82" s="25" t="s">
        <v>80</v>
      </c>
      <c r="N82" s="11"/>
      <c r="R82" s="15"/>
      <c r="X82" s="5"/>
    </row>
    <row r="83">
      <c r="A83" s="19" t="s">
        <v>530</v>
      </c>
      <c r="B83" s="19" t="s">
        <v>792</v>
      </c>
      <c r="C83" s="19" t="s">
        <v>29</v>
      </c>
      <c r="D83" s="19">
        <v>10904.0</v>
      </c>
      <c r="E83" s="19" t="s">
        <v>25</v>
      </c>
      <c r="F83" s="19">
        <v>300.0</v>
      </c>
      <c r="G83" s="19" t="s">
        <v>27</v>
      </c>
      <c r="H83" s="19" t="s">
        <v>147</v>
      </c>
      <c r="I83" s="5"/>
      <c r="J83" s="25" t="s">
        <v>793</v>
      </c>
      <c r="K83" s="49" t="s">
        <v>297</v>
      </c>
      <c r="L83" s="25" t="s">
        <v>794</v>
      </c>
      <c r="M83" s="25" t="s">
        <v>80</v>
      </c>
      <c r="N83" s="11"/>
      <c r="R83" s="15"/>
      <c r="X83" s="5"/>
    </row>
    <row r="84">
      <c r="A84" s="19" t="s">
        <v>607</v>
      </c>
      <c r="B84" s="19" t="s">
        <v>792</v>
      </c>
      <c r="C84" s="19" t="s">
        <v>29</v>
      </c>
      <c r="D84" s="19">
        <v>10904.0</v>
      </c>
      <c r="E84" s="19" t="s">
        <v>25</v>
      </c>
      <c r="F84" s="19">
        <v>300.0</v>
      </c>
      <c r="G84" s="19" t="s">
        <v>27</v>
      </c>
      <c r="H84" s="19" t="s">
        <v>147</v>
      </c>
      <c r="I84" s="5"/>
      <c r="J84" s="25" t="s">
        <v>799</v>
      </c>
      <c r="K84" s="49" t="s">
        <v>515</v>
      </c>
      <c r="L84" s="25" t="s">
        <v>800</v>
      </c>
      <c r="M84" s="25" t="s">
        <v>80</v>
      </c>
      <c r="N84" s="11"/>
      <c r="R84" s="15"/>
      <c r="X84" s="5"/>
    </row>
    <row r="85">
      <c r="A85" s="19" t="s">
        <v>607</v>
      </c>
      <c r="B85" s="19" t="s">
        <v>802</v>
      </c>
      <c r="C85" s="19" t="s">
        <v>29</v>
      </c>
      <c r="D85" s="19">
        <v>10905.0</v>
      </c>
      <c r="E85" s="19" t="s">
        <v>25</v>
      </c>
      <c r="F85" s="19">
        <v>300.0</v>
      </c>
      <c r="G85" s="19" t="s">
        <v>27</v>
      </c>
      <c r="H85" s="19" t="s">
        <v>147</v>
      </c>
      <c r="I85" s="5"/>
      <c r="J85" s="25" t="s">
        <v>803</v>
      </c>
      <c r="K85" s="49" t="s">
        <v>515</v>
      </c>
      <c r="L85" s="25" t="s">
        <v>804</v>
      </c>
      <c r="M85" s="25" t="s">
        <v>80</v>
      </c>
      <c r="N85" s="11"/>
      <c r="R85" s="15"/>
      <c r="X85" s="5"/>
    </row>
    <row r="86">
      <c r="A86" s="19" t="s">
        <v>530</v>
      </c>
      <c r="B86" s="19" t="s">
        <v>807</v>
      </c>
      <c r="C86" s="19" t="s">
        <v>29</v>
      </c>
      <c r="D86" s="19">
        <v>10908.0</v>
      </c>
      <c r="E86" s="19" t="s">
        <v>25</v>
      </c>
      <c r="F86" s="19">
        <v>400.0</v>
      </c>
      <c r="G86" s="19" t="s">
        <v>27</v>
      </c>
      <c r="H86" s="19" t="s">
        <v>147</v>
      </c>
      <c r="I86" s="5"/>
      <c r="J86" s="25" t="s">
        <v>813</v>
      </c>
      <c r="K86" s="49" t="s">
        <v>297</v>
      </c>
      <c r="L86" s="25" t="s">
        <v>814</v>
      </c>
      <c r="M86" s="25" t="s">
        <v>80</v>
      </c>
      <c r="N86" s="11"/>
      <c r="R86" s="15"/>
      <c r="X86" s="5"/>
    </row>
    <row r="87">
      <c r="A87" s="19" t="s">
        <v>319</v>
      </c>
      <c r="B87" s="19" t="s">
        <v>817</v>
      </c>
      <c r="C87" s="19" t="s">
        <v>56</v>
      </c>
      <c r="D87" s="19">
        <v>10911.0</v>
      </c>
      <c r="E87" s="19" t="s">
        <v>25</v>
      </c>
      <c r="F87" s="19">
        <v>500.0</v>
      </c>
      <c r="G87" s="19" t="s">
        <v>27</v>
      </c>
      <c r="H87" s="19" t="s">
        <v>147</v>
      </c>
      <c r="I87" s="5"/>
      <c r="J87" s="25" t="s">
        <v>818</v>
      </c>
      <c r="K87" s="49" t="s">
        <v>819</v>
      </c>
      <c r="L87" s="25" t="s">
        <v>820</v>
      </c>
      <c r="M87" s="25" t="s">
        <v>80</v>
      </c>
      <c r="N87" s="11"/>
      <c r="R87" s="15"/>
      <c r="X87" s="5"/>
    </row>
    <row r="88">
      <c r="A88" s="19" t="s">
        <v>309</v>
      </c>
      <c r="B88" s="19" t="s">
        <v>817</v>
      </c>
      <c r="C88" s="19" t="s">
        <v>56</v>
      </c>
      <c r="D88" s="19">
        <v>10911.0</v>
      </c>
      <c r="E88" s="19" t="s">
        <v>25</v>
      </c>
      <c r="F88" s="19">
        <v>500.0</v>
      </c>
      <c r="G88" s="19" t="s">
        <v>27</v>
      </c>
      <c r="H88" s="19" t="s">
        <v>28</v>
      </c>
      <c r="I88" s="5"/>
      <c r="J88" s="25" t="s">
        <v>822</v>
      </c>
      <c r="K88" s="49" t="s">
        <v>719</v>
      </c>
      <c r="L88" s="25" t="s">
        <v>823</v>
      </c>
      <c r="M88" s="25" t="s">
        <v>80</v>
      </c>
      <c r="N88" s="11"/>
      <c r="R88" s="15"/>
      <c r="X88" s="5"/>
    </row>
    <row r="89">
      <c r="A89" s="19" t="s">
        <v>530</v>
      </c>
      <c r="B89" s="19" t="s">
        <v>825</v>
      </c>
      <c r="C89" s="19" t="s">
        <v>23</v>
      </c>
      <c r="D89" s="19">
        <v>10914.0</v>
      </c>
      <c r="E89" s="19" t="s">
        <v>25</v>
      </c>
      <c r="F89" s="19">
        <v>300.0</v>
      </c>
      <c r="G89" s="19" t="s">
        <v>27</v>
      </c>
      <c r="H89" s="19" t="s">
        <v>147</v>
      </c>
      <c r="I89" s="5"/>
      <c r="J89" s="25" t="s">
        <v>827</v>
      </c>
      <c r="K89" s="49" t="s">
        <v>515</v>
      </c>
      <c r="L89" s="25" t="s">
        <v>828</v>
      </c>
      <c r="M89" s="25" t="s">
        <v>80</v>
      </c>
      <c r="N89" s="11"/>
      <c r="R89" s="15"/>
      <c r="X89" s="5"/>
    </row>
    <row r="90">
      <c r="A90" s="19" t="s">
        <v>168</v>
      </c>
      <c r="B90" s="19" t="s">
        <v>825</v>
      </c>
      <c r="C90" s="19" t="s">
        <v>23</v>
      </c>
      <c r="D90" s="19">
        <v>10914.0</v>
      </c>
      <c r="E90" s="19" t="s">
        <v>25</v>
      </c>
      <c r="F90" s="19">
        <v>300.0</v>
      </c>
      <c r="G90" s="19" t="s">
        <v>27</v>
      </c>
      <c r="H90" s="19" t="s">
        <v>147</v>
      </c>
      <c r="I90" s="5"/>
      <c r="J90" s="25" t="s">
        <v>830</v>
      </c>
      <c r="K90" s="49" t="s">
        <v>826</v>
      </c>
      <c r="L90" s="25" t="s">
        <v>831</v>
      </c>
      <c r="M90" s="25" t="s">
        <v>80</v>
      </c>
      <c r="N90" s="11"/>
      <c r="R90" s="15"/>
      <c r="X90" s="5"/>
    </row>
    <row r="91">
      <c r="A91" s="19" t="s">
        <v>704</v>
      </c>
      <c r="B91" s="19" t="s">
        <v>825</v>
      </c>
      <c r="C91" s="19" t="s">
        <v>23</v>
      </c>
      <c r="D91" s="19">
        <v>10914.0</v>
      </c>
      <c r="E91" s="19" t="s">
        <v>25</v>
      </c>
      <c r="F91" s="19">
        <v>300.0</v>
      </c>
      <c r="G91" s="19" t="s">
        <v>27</v>
      </c>
      <c r="H91" s="19" t="s">
        <v>28</v>
      </c>
      <c r="I91" s="5"/>
      <c r="J91" s="25" t="s">
        <v>832</v>
      </c>
      <c r="K91" s="49" t="s">
        <v>833</v>
      </c>
      <c r="L91" s="25" t="s">
        <v>834</v>
      </c>
      <c r="M91" s="25" t="s">
        <v>80</v>
      </c>
      <c r="N91" s="11"/>
      <c r="R91" s="15"/>
      <c r="X91" s="5"/>
    </row>
    <row r="92">
      <c r="A92" s="19" t="s">
        <v>319</v>
      </c>
      <c r="B92" s="19" t="s">
        <v>835</v>
      </c>
      <c r="C92" s="19" t="s">
        <v>836</v>
      </c>
      <c r="D92" s="19">
        <v>10921.0</v>
      </c>
      <c r="E92" s="19" t="s">
        <v>25</v>
      </c>
      <c r="F92" s="19">
        <v>200.0</v>
      </c>
      <c r="G92" s="19" t="s">
        <v>27</v>
      </c>
      <c r="H92" s="19" t="s">
        <v>147</v>
      </c>
      <c r="I92" s="5"/>
      <c r="J92" s="25" t="s">
        <v>838</v>
      </c>
      <c r="K92" s="49" t="s">
        <v>526</v>
      </c>
      <c r="L92" s="25" t="s">
        <v>839</v>
      </c>
      <c r="M92" s="25" t="s">
        <v>80</v>
      </c>
      <c r="N92" s="11"/>
      <c r="R92" s="15"/>
      <c r="X92" s="5"/>
    </row>
    <row r="93">
      <c r="A93" s="19" t="s">
        <v>141</v>
      </c>
      <c r="B93" s="19" t="s">
        <v>840</v>
      </c>
      <c r="C93" s="19" t="s">
        <v>56</v>
      </c>
      <c r="D93" s="19">
        <v>10923.0</v>
      </c>
      <c r="E93" s="19" t="s">
        <v>25</v>
      </c>
      <c r="F93" s="19">
        <v>250.0</v>
      </c>
      <c r="G93" s="19" t="s">
        <v>27</v>
      </c>
      <c r="H93" s="19" t="s">
        <v>147</v>
      </c>
      <c r="I93" s="5"/>
      <c r="J93" s="25" t="s">
        <v>841</v>
      </c>
      <c r="K93" s="49" t="s">
        <v>86</v>
      </c>
      <c r="L93" s="25" t="s">
        <v>842</v>
      </c>
      <c r="M93" s="25" t="s">
        <v>80</v>
      </c>
      <c r="N93" s="11"/>
      <c r="R93" s="15"/>
      <c r="X93" s="5"/>
    </row>
    <row r="94">
      <c r="A94" s="19" t="s">
        <v>168</v>
      </c>
      <c r="B94" s="19" t="s">
        <v>840</v>
      </c>
      <c r="C94" s="19" t="s">
        <v>56</v>
      </c>
      <c r="D94" s="19">
        <v>10923.0</v>
      </c>
      <c r="E94" s="19" t="s">
        <v>25</v>
      </c>
      <c r="F94" s="19">
        <v>250.0</v>
      </c>
      <c r="G94" s="19" t="s">
        <v>27</v>
      </c>
      <c r="H94" s="19" t="s">
        <v>147</v>
      </c>
      <c r="I94" s="5"/>
      <c r="J94" s="25" t="s">
        <v>845</v>
      </c>
      <c r="K94" s="49" t="s">
        <v>406</v>
      </c>
      <c r="L94" s="25" t="s">
        <v>847</v>
      </c>
      <c r="M94" s="25" t="s">
        <v>80</v>
      </c>
      <c r="N94" s="11"/>
      <c r="R94" s="15"/>
      <c r="X94" s="5"/>
    </row>
    <row r="95">
      <c r="A95" s="19" t="s">
        <v>319</v>
      </c>
      <c r="B95" s="19" t="s">
        <v>848</v>
      </c>
      <c r="C95" s="19" t="s">
        <v>29</v>
      </c>
      <c r="D95" s="19">
        <v>10962.0</v>
      </c>
      <c r="E95" s="19" t="s">
        <v>25</v>
      </c>
      <c r="F95" s="19">
        <v>50.0</v>
      </c>
      <c r="G95" s="19" t="s">
        <v>27</v>
      </c>
      <c r="H95" s="19" t="s">
        <v>147</v>
      </c>
      <c r="I95" s="5"/>
      <c r="J95" s="25" t="s">
        <v>849</v>
      </c>
      <c r="K95" s="49" t="s">
        <v>816</v>
      </c>
      <c r="L95" s="25" t="s">
        <v>851</v>
      </c>
      <c r="M95" s="25" t="s">
        <v>80</v>
      </c>
      <c r="N95" s="11"/>
      <c r="R95" s="15"/>
      <c r="X95" s="5"/>
    </row>
    <row r="96">
      <c r="A96" s="19" t="s">
        <v>168</v>
      </c>
      <c r="B96" s="19" t="s">
        <v>848</v>
      </c>
      <c r="C96" s="19" t="s">
        <v>29</v>
      </c>
      <c r="D96" s="19">
        <v>10962.0</v>
      </c>
      <c r="E96" s="19" t="s">
        <v>25</v>
      </c>
      <c r="F96" s="19">
        <v>50.0</v>
      </c>
      <c r="G96" s="19" t="s">
        <v>27</v>
      </c>
      <c r="H96" s="19" t="s">
        <v>147</v>
      </c>
      <c r="I96" s="5"/>
      <c r="J96" s="25" t="s">
        <v>852</v>
      </c>
      <c r="K96" s="49" t="s">
        <v>571</v>
      </c>
      <c r="L96" s="25" t="s">
        <v>853</v>
      </c>
      <c r="M96" s="25" t="s">
        <v>80</v>
      </c>
      <c r="N96" s="11"/>
      <c r="R96" s="15"/>
      <c r="X96" s="5"/>
    </row>
    <row r="97">
      <c r="A97" s="19" t="s">
        <v>854</v>
      </c>
      <c r="B97" s="19" t="s">
        <v>82</v>
      </c>
      <c r="C97" s="19" t="s">
        <v>855</v>
      </c>
      <c r="D97" s="19">
        <v>10968.0</v>
      </c>
      <c r="E97" s="19" t="s">
        <v>25</v>
      </c>
      <c r="F97" s="19">
        <v>1300.0</v>
      </c>
      <c r="G97" s="19" t="s">
        <v>27</v>
      </c>
      <c r="H97" s="19" t="s">
        <v>28</v>
      </c>
      <c r="I97" s="5"/>
      <c r="J97" s="25" t="s">
        <v>857</v>
      </c>
      <c r="K97" s="49" t="s">
        <v>571</v>
      </c>
      <c r="L97" s="25" t="s">
        <v>859</v>
      </c>
      <c r="M97" s="25" t="s">
        <v>80</v>
      </c>
      <c r="N97" s="11"/>
      <c r="R97" s="15"/>
      <c r="X97" s="5"/>
    </row>
    <row r="98">
      <c r="A98" s="19" t="s">
        <v>193</v>
      </c>
      <c r="B98" s="19" t="s">
        <v>860</v>
      </c>
      <c r="C98" s="19" t="s">
        <v>29</v>
      </c>
      <c r="D98" s="19">
        <v>10971.0</v>
      </c>
      <c r="E98" s="19" t="s">
        <v>25</v>
      </c>
      <c r="F98" s="19">
        <v>200.0</v>
      </c>
      <c r="G98" s="19" t="s">
        <v>27</v>
      </c>
      <c r="H98" s="19" t="s">
        <v>28</v>
      </c>
      <c r="I98" s="5"/>
      <c r="J98" s="25" t="s">
        <v>861</v>
      </c>
      <c r="K98" s="49" t="s">
        <v>862</v>
      </c>
      <c r="L98" s="25" t="s">
        <v>863</v>
      </c>
      <c r="M98" s="25" t="s">
        <v>80</v>
      </c>
      <c r="N98" s="11"/>
      <c r="R98" s="15"/>
      <c r="X98" s="5"/>
    </row>
    <row r="99">
      <c r="A99" s="19" t="s">
        <v>141</v>
      </c>
      <c r="B99" s="19" t="s">
        <v>866</v>
      </c>
      <c r="C99" s="19" t="s">
        <v>56</v>
      </c>
      <c r="D99" s="19">
        <v>10974.0</v>
      </c>
      <c r="E99" s="19" t="s">
        <v>25</v>
      </c>
      <c r="F99" s="19">
        <v>250.0</v>
      </c>
      <c r="G99" s="19" t="s">
        <v>27</v>
      </c>
      <c r="H99" s="19" t="s">
        <v>147</v>
      </c>
      <c r="I99" s="5"/>
      <c r="J99" s="25" t="s">
        <v>867</v>
      </c>
      <c r="K99" s="49" t="s">
        <v>868</v>
      </c>
      <c r="L99" s="25" t="s">
        <v>869</v>
      </c>
      <c r="M99" s="25" t="s">
        <v>80</v>
      </c>
      <c r="N99" s="11"/>
      <c r="R99" s="15"/>
      <c r="X99" s="5"/>
    </row>
    <row r="100">
      <c r="A100" s="19" t="s">
        <v>168</v>
      </c>
      <c r="B100" s="19" t="s">
        <v>866</v>
      </c>
      <c r="C100" s="19" t="s">
        <v>56</v>
      </c>
      <c r="D100" s="19">
        <v>10974.0</v>
      </c>
      <c r="E100" s="19" t="s">
        <v>25</v>
      </c>
      <c r="F100" s="19">
        <v>250.0</v>
      </c>
      <c r="G100" s="19" t="s">
        <v>27</v>
      </c>
      <c r="H100" s="19" t="s">
        <v>147</v>
      </c>
      <c r="I100" s="5"/>
      <c r="J100" s="25" t="s">
        <v>872</v>
      </c>
      <c r="K100" s="49" t="s">
        <v>571</v>
      </c>
      <c r="L100" s="25" t="s">
        <v>873</v>
      </c>
      <c r="M100" s="25" t="s">
        <v>80</v>
      </c>
      <c r="N100" s="11"/>
      <c r="R100" s="15"/>
      <c r="X100" s="5"/>
    </row>
    <row r="101">
      <c r="A101" s="19" t="s">
        <v>193</v>
      </c>
      <c r="B101" s="19" t="s">
        <v>866</v>
      </c>
      <c r="C101" s="19" t="s">
        <v>56</v>
      </c>
      <c r="D101" s="19">
        <v>10974.0</v>
      </c>
      <c r="E101" s="19" t="s">
        <v>25</v>
      </c>
      <c r="F101" s="19">
        <v>250.0</v>
      </c>
      <c r="G101" s="19" t="s">
        <v>27</v>
      </c>
      <c r="H101" s="19" t="s">
        <v>28</v>
      </c>
      <c r="I101" s="5"/>
      <c r="J101" s="25" t="s">
        <v>876</v>
      </c>
      <c r="K101" s="49" t="s">
        <v>877</v>
      </c>
      <c r="L101" s="25" t="s">
        <v>878</v>
      </c>
      <c r="M101" s="25" t="s">
        <v>80</v>
      </c>
      <c r="N101" s="11"/>
      <c r="R101" s="15"/>
      <c r="X101" s="5"/>
    </row>
    <row r="102">
      <c r="A102" s="19" t="s">
        <v>711</v>
      </c>
      <c r="B102" s="19" t="s">
        <v>866</v>
      </c>
      <c r="C102" s="19" t="s">
        <v>56</v>
      </c>
      <c r="D102" s="19">
        <v>10974.0</v>
      </c>
      <c r="E102" s="19" t="s">
        <v>25</v>
      </c>
      <c r="F102" s="19">
        <v>250.0</v>
      </c>
      <c r="G102" s="19" t="s">
        <v>27</v>
      </c>
      <c r="H102" s="19" t="s">
        <v>28</v>
      </c>
      <c r="I102" s="5"/>
      <c r="J102" s="25" t="s">
        <v>879</v>
      </c>
      <c r="K102" s="49" t="s">
        <v>862</v>
      </c>
      <c r="L102" s="25" t="s">
        <v>881</v>
      </c>
      <c r="M102" s="25" t="s">
        <v>80</v>
      </c>
      <c r="N102" s="11"/>
      <c r="R102" s="15"/>
      <c r="X102" s="5"/>
    </row>
    <row r="103">
      <c r="A103" s="19" t="s">
        <v>432</v>
      </c>
      <c r="B103" s="19" t="s">
        <v>883</v>
      </c>
      <c r="C103" s="19" t="s">
        <v>311</v>
      </c>
      <c r="D103" s="19">
        <v>10978.0</v>
      </c>
      <c r="E103" s="19" t="s">
        <v>25</v>
      </c>
      <c r="F103" s="19">
        <v>200.0</v>
      </c>
      <c r="G103" s="19" t="s">
        <v>27</v>
      </c>
      <c r="H103" s="19" t="s">
        <v>147</v>
      </c>
      <c r="I103" s="5"/>
      <c r="J103" s="25" t="s">
        <v>884</v>
      </c>
      <c r="K103" s="49" t="s">
        <v>886</v>
      </c>
      <c r="L103" s="25" t="s">
        <v>888</v>
      </c>
      <c r="M103" s="25" t="s">
        <v>80</v>
      </c>
      <c r="N103" s="11"/>
      <c r="R103" s="15"/>
      <c r="X103" s="5"/>
    </row>
    <row r="104">
      <c r="A104" s="19" t="s">
        <v>473</v>
      </c>
      <c r="B104" s="19" t="s">
        <v>889</v>
      </c>
      <c r="C104" s="19" t="s">
        <v>475</v>
      </c>
      <c r="D104" s="19">
        <v>10982.0</v>
      </c>
      <c r="E104" s="19" t="s">
        <v>25</v>
      </c>
      <c r="F104" s="19">
        <v>2500.0</v>
      </c>
      <c r="G104" s="19" t="s">
        <v>27</v>
      </c>
      <c r="H104" s="19" t="s">
        <v>28</v>
      </c>
      <c r="I104" s="5"/>
      <c r="J104" s="25" t="s">
        <v>892</v>
      </c>
      <c r="K104" s="49" t="s">
        <v>568</v>
      </c>
      <c r="L104" s="25" t="s">
        <v>893</v>
      </c>
      <c r="M104" s="25" t="s">
        <v>80</v>
      </c>
      <c r="N104" s="11"/>
      <c r="R104" s="15"/>
      <c r="X104" s="5"/>
    </row>
    <row r="105">
      <c r="A105" s="19" t="s">
        <v>141</v>
      </c>
      <c r="B105" s="19" t="s">
        <v>895</v>
      </c>
      <c r="C105" s="19" t="s">
        <v>56</v>
      </c>
      <c r="D105" s="19">
        <v>10988.0</v>
      </c>
      <c r="E105" s="19" t="s">
        <v>25</v>
      </c>
      <c r="F105" s="19">
        <v>100.0</v>
      </c>
      <c r="G105" s="19" t="s">
        <v>27</v>
      </c>
      <c r="H105" s="19" t="s">
        <v>147</v>
      </c>
      <c r="I105" s="5"/>
      <c r="J105" s="25" t="s">
        <v>897</v>
      </c>
      <c r="K105" s="49" t="s">
        <v>179</v>
      </c>
      <c r="L105" s="25" t="s">
        <v>898</v>
      </c>
      <c r="M105" s="25" t="s">
        <v>80</v>
      </c>
      <c r="N105" s="11"/>
      <c r="R105" s="15"/>
      <c r="X105" s="5"/>
    </row>
    <row r="106">
      <c r="A106" s="19" t="s">
        <v>299</v>
      </c>
      <c r="B106" s="19" t="s">
        <v>901</v>
      </c>
      <c r="C106" s="19" t="s">
        <v>104</v>
      </c>
      <c r="D106" s="19">
        <v>1100261.0</v>
      </c>
      <c r="E106" s="19" t="s">
        <v>25</v>
      </c>
      <c r="F106" s="19">
        <v>1000.0</v>
      </c>
      <c r="G106" s="19" t="s">
        <v>27</v>
      </c>
      <c r="H106" s="19" t="s">
        <v>28</v>
      </c>
      <c r="I106" s="5"/>
      <c r="J106" s="25" t="s">
        <v>902</v>
      </c>
      <c r="K106" s="49" t="s">
        <v>571</v>
      </c>
      <c r="L106" s="25" t="s">
        <v>903</v>
      </c>
      <c r="M106" s="25" t="s">
        <v>80</v>
      </c>
      <c r="N106" s="11"/>
      <c r="R106" s="15"/>
      <c r="X106" s="5"/>
    </row>
    <row r="107">
      <c r="A107" s="19" t="s">
        <v>113</v>
      </c>
      <c r="B107" s="19" t="s">
        <v>904</v>
      </c>
      <c r="C107" s="19" t="s">
        <v>104</v>
      </c>
      <c r="D107" s="19">
        <v>1100263.0</v>
      </c>
      <c r="E107" s="19" t="s">
        <v>25</v>
      </c>
      <c r="F107" s="19">
        <v>1000.0</v>
      </c>
      <c r="G107" s="19" t="s">
        <v>27</v>
      </c>
      <c r="H107" s="19" t="s">
        <v>28</v>
      </c>
      <c r="I107" s="5"/>
      <c r="J107" s="25" t="s">
        <v>906</v>
      </c>
      <c r="K107" s="49" t="s">
        <v>149</v>
      </c>
      <c r="L107" s="25" t="s">
        <v>907</v>
      </c>
      <c r="M107" s="25" t="s">
        <v>80</v>
      </c>
      <c r="N107" s="11"/>
      <c r="R107" s="15"/>
      <c r="X107" s="5"/>
    </row>
    <row r="108">
      <c r="A108" s="19" t="s">
        <v>908</v>
      </c>
      <c r="B108" s="19" t="s">
        <v>909</v>
      </c>
      <c r="C108" s="19" t="s">
        <v>104</v>
      </c>
      <c r="D108" s="19">
        <v>1100271.0</v>
      </c>
      <c r="E108" s="19" t="s">
        <v>25</v>
      </c>
      <c r="F108" s="19">
        <v>1000.0</v>
      </c>
      <c r="G108" s="19" t="s">
        <v>27</v>
      </c>
      <c r="H108" s="19" t="s">
        <v>28</v>
      </c>
      <c r="I108" s="5"/>
      <c r="J108" s="44" t="s">
        <v>911</v>
      </c>
      <c r="K108" s="145" t="s">
        <v>331</v>
      </c>
      <c r="L108" s="44" t="s">
        <v>912</v>
      </c>
      <c r="M108" s="38" t="s">
        <v>80</v>
      </c>
      <c r="N108" s="11"/>
      <c r="R108" s="15"/>
      <c r="X108" s="5"/>
    </row>
    <row r="109">
      <c r="A109" s="19" t="s">
        <v>908</v>
      </c>
      <c r="B109" s="19" t="s">
        <v>914</v>
      </c>
      <c r="C109" s="19" t="s">
        <v>104</v>
      </c>
      <c r="D109" s="19">
        <v>1100272.0</v>
      </c>
      <c r="E109" s="19" t="s">
        <v>25</v>
      </c>
      <c r="F109" s="19">
        <v>1000.0</v>
      </c>
      <c r="G109" s="19" t="s">
        <v>27</v>
      </c>
      <c r="H109" s="19" t="s">
        <v>28</v>
      </c>
      <c r="I109" s="5"/>
      <c r="J109" s="44" t="s">
        <v>915</v>
      </c>
      <c r="K109" s="49" t="s">
        <v>149</v>
      </c>
      <c r="L109" s="25" t="s">
        <v>907</v>
      </c>
      <c r="M109" s="25" t="s">
        <v>80</v>
      </c>
      <c r="N109" s="11"/>
      <c r="R109" s="15"/>
      <c r="X109" s="5"/>
    </row>
    <row r="110">
      <c r="A110" s="19" t="s">
        <v>854</v>
      </c>
      <c r="B110" s="19" t="s">
        <v>916</v>
      </c>
      <c r="C110" s="19" t="s">
        <v>104</v>
      </c>
      <c r="D110" s="19">
        <v>1100357.0</v>
      </c>
      <c r="E110" s="19" t="s">
        <v>25</v>
      </c>
      <c r="F110" s="19">
        <v>1000.0</v>
      </c>
      <c r="G110" s="19" t="s">
        <v>27</v>
      </c>
      <c r="H110" s="19" t="s">
        <v>28</v>
      </c>
      <c r="I110" s="5"/>
      <c r="J110" s="44" t="s">
        <v>917</v>
      </c>
      <c r="K110" s="49" t="s">
        <v>149</v>
      </c>
      <c r="L110" s="25" t="s">
        <v>918</v>
      </c>
      <c r="M110" s="25" t="s">
        <v>80</v>
      </c>
      <c r="N110" s="11"/>
      <c r="R110" s="15"/>
      <c r="X110" s="5"/>
    </row>
    <row r="111">
      <c r="A111" s="19" t="s">
        <v>557</v>
      </c>
      <c r="B111" s="19" t="s">
        <v>919</v>
      </c>
      <c r="C111" s="19" t="s">
        <v>104</v>
      </c>
      <c r="D111" s="19">
        <v>1100816.0</v>
      </c>
      <c r="E111" s="19" t="s">
        <v>25</v>
      </c>
      <c r="F111" s="19">
        <v>1000.0</v>
      </c>
      <c r="G111" s="19" t="s">
        <v>27</v>
      </c>
      <c r="H111" s="19" t="s">
        <v>28</v>
      </c>
      <c r="I111" s="5"/>
      <c r="J111" s="44" t="s">
        <v>922</v>
      </c>
      <c r="K111" s="49" t="s">
        <v>862</v>
      </c>
      <c r="L111" s="25" t="s">
        <v>923</v>
      </c>
      <c r="M111" s="25" t="s">
        <v>80</v>
      </c>
      <c r="N111" s="11"/>
      <c r="R111" s="15"/>
      <c r="X111" s="5"/>
    </row>
    <row r="112">
      <c r="A112" s="19" t="s">
        <v>467</v>
      </c>
      <c r="B112" s="19" t="s">
        <v>924</v>
      </c>
      <c r="C112" s="19" t="s">
        <v>104</v>
      </c>
      <c r="D112" s="19">
        <v>1100867.0</v>
      </c>
      <c r="E112" s="19" t="s">
        <v>25</v>
      </c>
      <c r="F112" s="19">
        <v>1000.0</v>
      </c>
      <c r="G112" s="19" t="s">
        <v>27</v>
      </c>
      <c r="H112" s="19" t="s">
        <v>28</v>
      </c>
      <c r="I112" s="5"/>
      <c r="J112" s="44" t="s">
        <v>925</v>
      </c>
      <c r="K112" s="49" t="s">
        <v>862</v>
      </c>
      <c r="L112" s="25" t="s">
        <v>918</v>
      </c>
      <c r="M112" s="25" t="s">
        <v>80</v>
      </c>
      <c r="N112" s="11"/>
      <c r="R112" s="15"/>
      <c r="X112" s="5"/>
    </row>
    <row r="113">
      <c r="A113" s="19" t="s">
        <v>426</v>
      </c>
      <c r="B113" s="19" t="s">
        <v>928</v>
      </c>
      <c r="C113" s="19" t="s">
        <v>104</v>
      </c>
      <c r="D113" s="19">
        <v>1100917.0</v>
      </c>
      <c r="E113" s="19" t="s">
        <v>25</v>
      </c>
      <c r="F113" s="19">
        <v>1000.0</v>
      </c>
      <c r="G113" s="19" t="s">
        <v>27</v>
      </c>
      <c r="H113" s="19" t="s">
        <v>147</v>
      </c>
      <c r="I113" s="5"/>
      <c r="J113" s="44" t="s">
        <v>929</v>
      </c>
      <c r="K113" s="49" t="s">
        <v>930</v>
      </c>
      <c r="L113" s="25" t="s">
        <v>931</v>
      </c>
      <c r="M113" s="25" t="s">
        <v>80</v>
      </c>
      <c r="N113" s="11"/>
      <c r="R113" s="15"/>
      <c r="X113" s="5"/>
    </row>
    <row r="114">
      <c r="A114" s="19" t="s">
        <v>932</v>
      </c>
      <c r="B114" s="19" t="s">
        <v>928</v>
      </c>
      <c r="C114" s="19" t="s">
        <v>104</v>
      </c>
      <c r="D114" s="19">
        <v>1100917.0</v>
      </c>
      <c r="E114" s="19" t="s">
        <v>25</v>
      </c>
      <c r="F114" s="19">
        <v>1000.0</v>
      </c>
      <c r="G114" s="19" t="s">
        <v>27</v>
      </c>
      <c r="H114" s="19" t="s">
        <v>147</v>
      </c>
      <c r="I114" s="5"/>
      <c r="J114" s="44" t="s">
        <v>935</v>
      </c>
      <c r="K114" s="49" t="s">
        <v>936</v>
      </c>
      <c r="L114" s="25" t="s">
        <v>937</v>
      </c>
      <c r="M114" s="25" t="s">
        <v>80</v>
      </c>
      <c r="N114" s="11"/>
      <c r="R114" s="15"/>
      <c r="X114" s="5"/>
    </row>
    <row r="115">
      <c r="A115" s="19" t="s">
        <v>20</v>
      </c>
      <c r="B115" s="19" t="s">
        <v>951</v>
      </c>
      <c r="C115" s="19" t="s">
        <v>104</v>
      </c>
      <c r="D115" s="19">
        <v>1100933.0</v>
      </c>
      <c r="E115" s="19" t="s">
        <v>25</v>
      </c>
      <c r="F115" s="19">
        <v>1000.0</v>
      </c>
      <c r="G115" s="19" t="s">
        <v>27</v>
      </c>
      <c r="H115" s="19" t="s">
        <v>28</v>
      </c>
      <c r="I115" s="5"/>
      <c r="J115" s="44" t="s">
        <v>952</v>
      </c>
      <c r="K115" s="49" t="s">
        <v>596</v>
      </c>
      <c r="L115" s="25" t="s">
        <v>955</v>
      </c>
      <c r="M115" s="25" t="s">
        <v>80</v>
      </c>
      <c r="N115" s="11"/>
      <c r="R115" s="15"/>
      <c r="X115" s="5"/>
    </row>
    <row r="116">
      <c r="A116" s="19" t="s">
        <v>956</v>
      </c>
      <c r="B116" s="19" t="s">
        <v>957</v>
      </c>
      <c r="C116" s="19" t="s">
        <v>104</v>
      </c>
      <c r="D116" s="19">
        <v>1100942.0</v>
      </c>
      <c r="E116" s="19" t="s">
        <v>25</v>
      </c>
      <c r="F116" s="19">
        <v>1000.0</v>
      </c>
      <c r="G116" s="19" t="s">
        <v>27</v>
      </c>
      <c r="H116" s="19" t="s">
        <v>28</v>
      </c>
      <c r="I116" s="5"/>
      <c r="J116" s="19" t="s">
        <v>958</v>
      </c>
      <c r="K116" s="19" t="s">
        <v>700</v>
      </c>
      <c r="L116" s="19" t="s">
        <v>959</v>
      </c>
      <c r="M116" s="147" t="s">
        <v>960</v>
      </c>
      <c r="N116" s="11"/>
      <c r="R116" s="15"/>
      <c r="X116" s="5"/>
    </row>
    <row r="117">
      <c r="A117" s="19" t="s">
        <v>932</v>
      </c>
      <c r="B117" s="19" t="s">
        <v>963</v>
      </c>
      <c r="C117" s="19" t="s">
        <v>104</v>
      </c>
      <c r="D117" s="19">
        <v>1100959.0</v>
      </c>
      <c r="E117" s="19" t="s">
        <v>25</v>
      </c>
      <c r="F117" s="19">
        <v>1000.0</v>
      </c>
      <c r="G117" s="19" t="s">
        <v>27</v>
      </c>
      <c r="H117" s="19" t="s">
        <v>147</v>
      </c>
      <c r="I117" s="5"/>
      <c r="J117" s="44" t="s">
        <v>964</v>
      </c>
      <c r="K117" s="49" t="s">
        <v>60</v>
      </c>
      <c r="L117" s="25" t="s">
        <v>965</v>
      </c>
      <c r="M117" s="25" t="s">
        <v>80</v>
      </c>
      <c r="N117" s="11"/>
      <c r="R117" s="15"/>
      <c r="X117" s="5"/>
    </row>
    <row r="118">
      <c r="A118" s="19" t="s">
        <v>309</v>
      </c>
      <c r="B118" s="19" t="s">
        <v>963</v>
      </c>
      <c r="C118" s="19" t="s">
        <v>104</v>
      </c>
      <c r="D118" s="19">
        <v>1100959.0</v>
      </c>
      <c r="E118" s="19" t="s">
        <v>25</v>
      </c>
      <c r="F118" s="19">
        <v>1000.0</v>
      </c>
      <c r="G118" s="19" t="s">
        <v>27</v>
      </c>
      <c r="H118" s="19" t="s">
        <v>28</v>
      </c>
      <c r="I118" s="5"/>
      <c r="J118" s="44" t="s">
        <v>967</v>
      </c>
      <c r="K118" s="49" t="s">
        <v>165</v>
      </c>
      <c r="L118" s="25" t="s">
        <v>969</v>
      </c>
      <c r="M118" s="25" t="s">
        <v>80</v>
      </c>
      <c r="N118" s="11"/>
      <c r="R118" s="15"/>
      <c r="X118" s="5"/>
    </row>
    <row r="119">
      <c r="A119" s="19" t="s">
        <v>73</v>
      </c>
      <c r="B119" s="19" t="s">
        <v>971</v>
      </c>
      <c r="C119" s="19" t="s">
        <v>104</v>
      </c>
      <c r="D119" s="19">
        <v>1100982.0</v>
      </c>
      <c r="E119" s="19" t="s">
        <v>25</v>
      </c>
      <c r="F119" s="19">
        <v>1000.0</v>
      </c>
      <c r="G119" s="19" t="s">
        <v>27</v>
      </c>
      <c r="H119" s="19" t="s">
        <v>28</v>
      </c>
      <c r="I119" s="5"/>
      <c r="J119" s="44" t="s">
        <v>972</v>
      </c>
      <c r="K119" s="49" t="s">
        <v>46</v>
      </c>
      <c r="L119" s="25" t="s">
        <v>973</v>
      </c>
      <c r="M119" s="25" t="s">
        <v>80</v>
      </c>
      <c r="N119" s="11"/>
      <c r="R119" s="15"/>
      <c r="X119" s="5"/>
    </row>
    <row r="120">
      <c r="A120" s="19" t="s">
        <v>20</v>
      </c>
      <c r="B120" s="19" t="s">
        <v>971</v>
      </c>
      <c r="C120" s="19" t="s">
        <v>104</v>
      </c>
      <c r="D120" s="19">
        <v>1100982.0</v>
      </c>
      <c r="E120" s="19" t="s">
        <v>25</v>
      </c>
      <c r="F120" s="19">
        <v>1000.0</v>
      </c>
      <c r="G120" s="19" t="s">
        <v>27</v>
      </c>
      <c r="H120" s="19" t="s">
        <v>28</v>
      </c>
      <c r="I120" s="5"/>
      <c r="J120" s="44" t="s">
        <v>975</v>
      </c>
      <c r="K120" s="49" t="s">
        <v>619</v>
      </c>
      <c r="L120" s="25" t="s">
        <v>976</v>
      </c>
      <c r="M120" s="25" t="s">
        <v>80</v>
      </c>
      <c r="N120" s="11"/>
      <c r="R120" s="15"/>
      <c r="X120" s="5"/>
    </row>
    <row r="121">
      <c r="A121" s="19" t="s">
        <v>557</v>
      </c>
      <c r="B121" s="19" t="s">
        <v>971</v>
      </c>
      <c r="C121" s="19" t="s">
        <v>104</v>
      </c>
      <c r="D121" s="19">
        <v>1100982.0</v>
      </c>
      <c r="E121" s="19" t="s">
        <v>25</v>
      </c>
      <c r="F121" s="19">
        <v>1000.0</v>
      </c>
      <c r="G121" s="19" t="s">
        <v>27</v>
      </c>
      <c r="H121" s="19" t="s">
        <v>28</v>
      </c>
      <c r="I121" s="5"/>
      <c r="J121" s="44" t="s">
        <v>979</v>
      </c>
      <c r="K121" s="49" t="s">
        <v>86</v>
      </c>
      <c r="L121" s="25" t="s">
        <v>980</v>
      </c>
      <c r="M121" s="25" t="s">
        <v>80</v>
      </c>
      <c r="N121" s="11"/>
      <c r="R121" s="15"/>
      <c r="X121" s="5"/>
    </row>
    <row r="122">
      <c r="A122" s="19" t="s">
        <v>299</v>
      </c>
      <c r="B122" s="19" t="s">
        <v>641</v>
      </c>
      <c r="C122" s="19" t="s">
        <v>104</v>
      </c>
      <c r="D122" s="19">
        <v>1100992.0</v>
      </c>
      <c r="E122" s="19" t="s">
        <v>25</v>
      </c>
      <c r="F122" s="19">
        <v>1000.0</v>
      </c>
      <c r="G122" s="19" t="s">
        <v>27</v>
      </c>
      <c r="H122" s="19" t="s">
        <v>28</v>
      </c>
      <c r="I122" s="5"/>
      <c r="J122" s="44" t="s">
        <v>982</v>
      </c>
      <c r="K122" s="49" t="s">
        <v>614</v>
      </c>
      <c r="L122" s="25" t="s">
        <v>983</v>
      </c>
      <c r="M122" s="25" t="s">
        <v>80</v>
      </c>
      <c r="N122" s="11"/>
      <c r="R122" s="15"/>
      <c r="X122" s="5"/>
    </row>
    <row r="123">
      <c r="A123" s="19" t="s">
        <v>984</v>
      </c>
      <c r="B123" s="19" t="s">
        <v>641</v>
      </c>
      <c r="C123" s="19" t="s">
        <v>104</v>
      </c>
      <c r="D123" s="19">
        <v>1100992.0</v>
      </c>
      <c r="E123" s="19" t="s">
        <v>25</v>
      </c>
      <c r="F123" s="19">
        <v>1000.0</v>
      </c>
      <c r="G123" s="19" t="s">
        <v>27</v>
      </c>
      <c r="H123" s="19" t="s">
        <v>28</v>
      </c>
      <c r="I123" s="5"/>
      <c r="J123" s="44" t="s">
        <v>987</v>
      </c>
      <c r="K123" s="49" t="s">
        <v>551</v>
      </c>
      <c r="L123" s="25" t="s">
        <v>983</v>
      </c>
      <c r="M123" s="25" t="s">
        <v>80</v>
      </c>
      <c r="N123" s="11"/>
      <c r="R123" s="15"/>
      <c r="X123" s="5"/>
    </row>
    <row r="124">
      <c r="A124" s="19" t="s">
        <v>854</v>
      </c>
      <c r="B124" s="19" t="s">
        <v>988</v>
      </c>
      <c r="C124" s="19" t="s">
        <v>104</v>
      </c>
      <c r="D124" s="19">
        <v>1101054.0</v>
      </c>
      <c r="E124" s="19" t="s">
        <v>25</v>
      </c>
      <c r="F124" s="19">
        <v>1000.0</v>
      </c>
      <c r="G124" s="19" t="s">
        <v>27</v>
      </c>
      <c r="H124" s="19" t="s">
        <v>28</v>
      </c>
      <c r="I124" s="5"/>
      <c r="J124" s="44" t="s">
        <v>991</v>
      </c>
      <c r="K124" s="49" t="s">
        <v>568</v>
      </c>
      <c r="L124" s="25" t="s">
        <v>983</v>
      </c>
      <c r="M124" s="25" t="s">
        <v>80</v>
      </c>
      <c r="N124" s="11"/>
      <c r="R124" s="15"/>
      <c r="X124" s="5"/>
    </row>
    <row r="125">
      <c r="A125" s="19" t="s">
        <v>557</v>
      </c>
      <c r="B125" s="19" t="s">
        <v>988</v>
      </c>
      <c r="C125" s="19" t="s">
        <v>104</v>
      </c>
      <c r="D125" s="19">
        <v>1101054.0</v>
      </c>
      <c r="E125" s="19" t="s">
        <v>25</v>
      </c>
      <c r="F125" s="19">
        <v>1000.0</v>
      </c>
      <c r="G125" s="19" t="s">
        <v>27</v>
      </c>
      <c r="H125" s="19" t="s">
        <v>28</v>
      </c>
      <c r="I125" s="5"/>
      <c r="J125" s="44" t="s">
        <v>993</v>
      </c>
      <c r="K125" s="49" t="s">
        <v>812</v>
      </c>
      <c r="L125" s="25" t="s">
        <v>995</v>
      </c>
      <c r="M125" s="25" t="s">
        <v>80</v>
      </c>
      <c r="N125" s="11"/>
      <c r="R125" s="15"/>
      <c r="X125" s="5"/>
    </row>
    <row r="126">
      <c r="A126" s="19" t="s">
        <v>113</v>
      </c>
      <c r="B126" s="19" t="s">
        <v>996</v>
      </c>
      <c r="C126" s="19" t="s">
        <v>104</v>
      </c>
      <c r="D126" s="19">
        <v>1101055.0</v>
      </c>
      <c r="E126" s="19" t="s">
        <v>25</v>
      </c>
      <c r="F126" s="19">
        <v>1000.0</v>
      </c>
      <c r="G126" s="19" t="s">
        <v>27</v>
      </c>
      <c r="H126" s="19" t="s">
        <v>28</v>
      </c>
      <c r="I126" s="5"/>
      <c r="J126" s="44" t="s">
        <v>997</v>
      </c>
      <c r="K126" s="49" t="s">
        <v>677</v>
      </c>
      <c r="L126" s="25" t="s">
        <v>995</v>
      </c>
      <c r="M126" s="25" t="s">
        <v>80</v>
      </c>
      <c r="N126" s="11"/>
      <c r="R126" s="15"/>
      <c r="X126" s="5"/>
    </row>
    <row r="127">
      <c r="A127" s="19" t="s">
        <v>956</v>
      </c>
      <c r="B127" s="19" t="s">
        <v>103</v>
      </c>
      <c r="C127" s="19" t="s">
        <v>104</v>
      </c>
      <c r="D127" s="19">
        <v>1101062.0</v>
      </c>
      <c r="E127" s="19" t="s">
        <v>25</v>
      </c>
      <c r="F127" s="19">
        <v>1000.0</v>
      </c>
      <c r="G127" s="19" t="s">
        <v>27</v>
      </c>
      <c r="H127" s="19" t="s">
        <v>28</v>
      </c>
      <c r="I127" s="5"/>
      <c r="J127" s="44" t="s">
        <v>1000</v>
      </c>
      <c r="K127" s="49" t="s">
        <v>724</v>
      </c>
      <c r="L127" s="25" t="s">
        <v>995</v>
      </c>
      <c r="M127" s="25" t="s">
        <v>80</v>
      </c>
      <c r="N127" s="11"/>
      <c r="R127" s="15"/>
      <c r="X127" s="5"/>
    </row>
    <row r="128">
      <c r="A128" s="19" t="s">
        <v>1001</v>
      </c>
      <c r="B128" s="19" t="s">
        <v>1002</v>
      </c>
      <c r="C128" s="19" t="s">
        <v>104</v>
      </c>
      <c r="D128" s="19">
        <v>1101077.0</v>
      </c>
      <c r="E128" s="19" t="s">
        <v>25</v>
      </c>
      <c r="F128" s="19">
        <v>1000.0</v>
      </c>
      <c r="G128" s="19" t="s">
        <v>27</v>
      </c>
      <c r="H128" s="19" t="s">
        <v>28</v>
      </c>
      <c r="I128" s="5"/>
      <c r="J128" s="44" t="s">
        <v>1005</v>
      </c>
      <c r="K128" s="49" t="s">
        <v>212</v>
      </c>
      <c r="L128" s="25" t="s">
        <v>1006</v>
      </c>
      <c r="M128" s="25" t="s">
        <v>80</v>
      </c>
      <c r="N128" s="11"/>
      <c r="R128" s="15"/>
      <c r="X128" s="5"/>
    </row>
    <row r="129">
      <c r="A129" s="19" t="s">
        <v>557</v>
      </c>
      <c r="B129" s="19" t="s">
        <v>1002</v>
      </c>
      <c r="C129" s="19" t="s">
        <v>104</v>
      </c>
      <c r="D129" s="19">
        <v>1101077.0</v>
      </c>
      <c r="E129" s="19" t="s">
        <v>25</v>
      </c>
      <c r="F129" s="19">
        <v>1000.0</v>
      </c>
      <c r="G129" s="19" t="s">
        <v>27</v>
      </c>
      <c r="H129" s="19" t="s">
        <v>28</v>
      </c>
      <c r="I129" s="5"/>
      <c r="J129" s="44" t="s">
        <v>1009</v>
      </c>
      <c r="K129" s="49" t="s">
        <v>936</v>
      </c>
      <c r="L129" s="25" t="s">
        <v>1010</v>
      </c>
      <c r="M129" s="25" t="s">
        <v>80</v>
      </c>
      <c r="N129" s="11"/>
      <c r="R129" s="15"/>
      <c r="X129" s="5"/>
    </row>
    <row r="130">
      <c r="A130" s="19" t="s">
        <v>557</v>
      </c>
      <c r="B130" s="19" t="s">
        <v>1011</v>
      </c>
      <c r="C130" s="19" t="s">
        <v>104</v>
      </c>
      <c r="D130" s="19">
        <v>1101094.0</v>
      </c>
      <c r="E130" s="19" t="s">
        <v>25</v>
      </c>
      <c r="F130" s="19">
        <v>1000.0</v>
      </c>
      <c r="G130" s="19" t="s">
        <v>27</v>
      </c>
      <c r="H130" s="19" t="s">
        <v>28</v>
      </c>
      <c r="I130" s="5"/>
      <c r="J130" s="44" t="s">
        <v>1012</v>
      </c>
      <c r="K130" s="49" t="s">
        <v>44</v>
      </c>
      <c r="L130" s="19" t="s">
        <v>1013</v>
      </c>
      <c r="M130" s="25" t="s">
        <v>80</v>
      </c>
      <c r="N130" s="11"/>
      <c r="R130" s="15"/>
      <c r="X130" s="5"/>
    </row>
    <row r="131">
      <c r="A131" s="19" t="s">
        <v>1015</v>
      </c>
      <c r="B131" s="19" t="s">
        <v>1016</v>
      </c>
      <c r="C131" s="19" t="s">
        <v>104</v>
      </c>
      <c r="D131" s="19">
        <v>1101116.0</v>
      </c>
      <c r="E131" s="19" t="s">
        <v>25</v>
      </c>
      <c r="F131" s="19">
        <v>1000.0</v>
      </c>
      <c r="G131" s="19" t="s">
        <v>27</v>
      </c>
      <c r="H131" s="19" t="s">
        <v>28</v>
      </c>
      <c r="I131" s="5"/>
      <c r="J131" s="44" t="s">
        <v>1017</v>
      </c>
      <c r="K131" s="49" t="s">
        <v>526</v>
      </c>
      <c r="L131" s="25" t="s">
        <v>1018</v>
      </c>
      <c r="M131" s="25" t="s">
        <v>80</v>
      </c>
      <c r="N131" s="11"/>
      <c r="R131" s="15"/>
      <c r="X131" s="5"/>
    </row>
    <row r="132">
      <c r="A132" s="19" t="s">
        <v>854</v>
      </c>
      <c r="B132" s="19" t="s">
        <v>1019</v>
      </c>
      <c r="C132" s="19" t="s">
        <v>104</v>
      </c>
      <c r="D132" s="19">
        <v>1101290.0</v>
      </c>
      <c r="E132" s="19" t="s">
        <v>25</v>
      </c>
      <c r="F132" s="19">
        <v>1000.0</v>
      </c>
      <c r="G132" s="19" t="s">
        <v>27</v>
      </c>
      <c r="H132" s="19" t="s">
        <v>28</v>
      </c>
      <c r="I132" s="5"/>
      <c r="J132" s="44" t="s">
        <v>1021</v>
      </c>
      <c r="K132" s="49" t="s">
        <v>524</v>
      </c>
      <c r="L132" s="25" t="s">
        <v>1022</v>
      </c>
      <c r="M132" s="25" t="s">
        <v>80</v>
      </c>
      <c r="N132" s="11"/>
      <c r="R132" s="15"/>
      <c r="X132" s="5"/>
    </row>
    <row r="133">
      <c r="A133" s="19" t="s">
        <v>299</v>
      </c>
      <c r="B133" s="19" t="s">
        <v>1023</v>
      </c>
      <c r="C133" s="19" t="s">
        <v>104</v>
      </c>
      <c r="D133" s="19">
        <v>1101291.0</v>
      </c>
      <c r="E133" s="19" t="s">
        <v>25</v>
      </c>
      <c r="F133" s="19">
        <v>1000.0</v>
      </c>
      <c r="G133" s="19" t="s">
        <v>27</v>
      </c>
      <c r="H133" s="19" t="s">
        <v>28</v>
      </c>
      <c r="I133" s="5"/>
      <c r="J133" s="44" t="s">
        <v>1024</v>
      </c>
      <c r="K133" s="49" t="s">
        <v>538</v>
      </c>
      <c r="L133" s="25" t="s">
        <v>1025</v>
      </c>
      <c r="M133" s="25" t="s">
        <v>80</v>
      </c>
      <c r="N133" s="11"/>
      <c r="R133" s="15"/>
      <c r="X133" s="5"/>
    </row>
    <row r="134">
      <c r="A134" s="19" t="s">
        <v>299</v>
      </c>
      <c r="B134" s="19" t="s">
        <v>1027</v>
      </c>
      <c r="C134" s="19" t="s">
        <v>104</v>
      </c>
      <c r="D134" s="19">
        <v>1101296.0</v>
      </c>
      <c r="E134" s="19" t="s">
        <v>25</v>
      </c>
      <c r="F134" s="19">
        <v>1000.0</v>
      </c>
      <c r="G134" s="19" t="s">
        <v>27</v>
      </c>
      <c r="H134" s="19" t="s">
        <v>28</v>
      </c>
      <c r="I134" s="5"/>
      <c r="J134" s="44" t="s">
        <v>1028</v>
      </c>
      <c r="K134" s="49" t="s">
        <v>1029</v>
      </c>
      <c r="L134" s="25" t="s">
        <v>1030</v>
      </c>
      <c r="M134" s="25" t="s">
        <v>80</v>
      </c>
      <c r="N134" s="11"/>
      <c r="R134" s="15"/>
      <c r="X134" s="5"/>
    </row>
    <row r="135">
      <c r="A135" s="19" t="s">
        <v>1031</v>
      </c>
      <c r="B135" s="19" t="s">
        <v>1032</v>
      </c>
      <c r="C135" s="19" t="s">
        <v>104</v>
      </c>
      <c r="D135" s="19">
        <v>1101302.0</v>
      </c>
      <c r="E135" s="19" t="s">
        <v>25</v>
      </c>
      <c r="F135" s="19">
        <v>1000.0</v>
      </c>
      <c r="G135" s="19" t="s">
        <v>27</v>
      </c>
      <c r="H135" s="19" t="s">
        <v>28</v>
      </c>
      <c r="I135" s="5"/>
      <c r="J135" s="44" t="s">
        <v>1033</v>
      </c>
      <c r="K135" s="49" t="s">
        <v>1029</v>
      </c>
      <c r="L135" s="25" t="s">
        <v>1025</v>
      </c>
      <c r="M135" s="25" t="s">
        <v>80</v>
      </c>
      <c r="N135" s="11"/>
      <c r="R135" s="15"/>
      <c r="X135" s="5"/>
    </row>
    <row r="136">
      <c r="A136" s="19" t="s">
        <v>1015</v>
      </c>
      <c r="B136" s="19" t="s">
        <v>1036</v>
      </c>
      <c r="C136" s="19" t="s">
        <v>104</v>
      </c>
      <c r="D136" s="19">
        <v>1101318.0</v>
      </c>
      <c r="E136" s="19" t="s">
        <v>25</v>
      </c>
      <c r="F136" s="19">
        <v>1000.0</v>
      </c>
      <c r="G136" s="19" t="s">
        <v>27</v>
      </c>
      <c r="H136" s="19" t="s">
        <v>28</v>
      </c>
      <c r="I136" s="5"/>
      <c r="J136" s="44" t="s">
        <v>1037</v>
      </c>
      <c r="K136" s="49" t="s">
        <v>563</v>
      </c>
      <c r="L136" s="25" t="s">
        <v>1039</v>
      </c>
      <c r="M136" s="25" t="s">
        <v>80</v>
      </c>
      <c r="N136" s="11"/>
      <c r="R136" s="15"/>
      <c r="X136" s="5"/>
    </row>
    <row r="137">
      <c r="A137" s="19" t="s">
        <v>1040</v>
      </c>
      <c r="B137" s="19" t="s">
        <v>1036</v>
      </c>
      <c r="C137" s="19" t="s">
        <v>104</v>
      </c>
      <c r="D137" s="19">
        <v>1101318.0</v>
      </c>
      <c r="E137" s="19" t="s">
        <v>25</v>
      </c>
      <c r="F137" s="19">
        <v>1000.0</v>
      </c>
      <c r="G137" s="19" t="s">
        <v>27</v>
      </c>
      <c r="H137" s="19" t="s">
        <v>28</v>
      </c>
      <c r="I137" s="5"/>
      <c r="J137" s="44" t="s">
        <v>1041</v>
      </c>
      <c r="K137" s="49" t="s">
        <v>108</v>
      </c>
      <c r="L137" s="25" t="s">
        <v>1042</v>
      </c>
      <c r="M137" s="25" t="s">
        <v>80</v>
      </c>
      <c r="N137" s="11"/>
      <c r="R137" s="15"/>
      <c r="X137" s="5"/>
    </row>
    <row r="138">
      <c r="A138" s="19" t="s">
        <v>113</v>
      </c>
      <c r="B138" s="19" t="s">
        <v>1036</v>
      </c>
      <c r="C138" s="19" t="s">
        <v>104</v>
      </c>
      <c r="D138" s="19">
        <v>1101318.0</v>
      </c>
      <c r="E138" s="19" t="s">
        <v>25</v>
      </c>
      <c r="F138" s="19">
        <v>1000.0</v>
      </c>
      <c r="G138" s="19" t="s">
        <v>27</v>
      </c>
      <c r="H138" s="19" t="s">
        <v>28</v>
      </c>
      <c r="I138" s="5"/>
      <c r="J138" s="44" t="s">
        <v>1045</v>
      </c>
      <c r="K138" s="49" t="s">
        <v>663</v>
      </c>
      <c r="L138" s="25" t="s">
        <v>1039</v>
      </c>
      <c r="M138" s="25" t="s">
        <v>80</v>
      </c>
      <c r="N138" s="11"/>
      <c r="R138" s="15"/>
      <c r="X138" s="5"/>
    </row>
    <row r="139">
      <c r="A139" s="19" t="s">
        <v>319</v>
      </c>
      <c r="B139" s="19" t="s">
        <v>1047</v>
      </c>
      <c r="C139" s="19" t="s">
        <v>104</v>
      </c>
      <c r="D139" s="19">
        <v>1101364.0</v>
      </c>
      <c r="E139" s="19" t="s">
        <v>25</v>
      </c>
      <c r="F139" s="19">
        <v>1000.0</v>
      </c>
      <c r="G139" s="19" t="s">
        <v>27</v>
      </c>
      <c r="H139" s="19" t="s">
        <v>147</v>
      </c>
      <c r="I139" s="5"/>
      <c r="J139" s="44" t="s">
        <v>1049</v>
      </c>
      <c r="K139" s="49" t="s">
        <v>725</v>
      </c>
      <c r="L139" s="25" t="s">
        <v>1039</v>
      </c>
      <c r="M139" s="25" t="s">
        <v>80</v>
      </c>
      <c r="N139" s="11"/>
      <c r="R139" s="15"/>
      <c r="X139" s="5"/>
    </row>
    <row r="140">
      <c r="A140" s="19" t="s">
        <v>168</v>
      </c>
      <c r="B140" s="19" t="s">
        <v>1047</v>
      </c>
      <c r="C140" s="19" t="s">
        <v>104</v>
      </c>
      <c r="D140" s="19">
        <v>1101364.0</v>
      </c>
      <c r="E140" s="19" t="s">
        <v>25</v>
      </c>
      <c r="F140" s="19">
        <v>1000.0</v>
      </c>
      <c r="G140" s="19" t="s">
        <v>27</v>
      </c>
      <c r="H140" s="19" t="s">
        <v>147</v>
      </c>
      <c r="I140" s="5"/>
      <c r="J140" s="44" t="s">
        <v>1051</v>
      </c>
      <c r="K140" s="49" t="s">
        <v>619</v>
      </c>
      <c r="L140" s="25" t="s">
        <v>1052</v>
      </c>
      <c r="M140" s="25" t="s">
        <v>80</v>
      </c>
      <c r="N140" s="11"/>
      <c r="R140" s="15"/>
      <c r="X140" s="5"/>
    </row>
    <row r="141">
      <c r="A141" s="19" t="s">
        <v>168</v>
      </c>
      <c r="B141" s="19" t="s">
        <v>1053</v>
      </c>
      <c r="C141" s="19" t="s">
        <v>104</v>
      </c>
      <c r="D141" s="19">
        <v>1101365.0</v>
      </c>
      <c r="E141" s="19" t="s">
        <v>25</v>
      </c>
      <c r="F141" s="19">
        <v>1000.0</v>
      </c>
      <c r="G141" s="19" t="s">
        <v>27</v>
      </c>
      <c r="H141" s="19" t="s">
        <v>147</v>
      </c>
      <c r="I141" s="5"/>
      <c r="J141" s="44" t="s">
        <v>1055</v>
      </c>
      <c r="K141" s="49" t="s">
        <v>488</v>
      </c>
      <c r="L141" s="25" t="s">
        <v>1056</v>
      </c>
      <c r="M141" s="25" t="s">
        <v>80</v>
      </c>
      <c r="N141" s="11"/>
      <c r="R141" s="15"/>
      <c r="X141" s="5"/>
    </row>
    <row r="142">
      <c r="A142" s="19" t="s">
        <v>319</v>
      </c>
      <c r="B142" s="19" t="s">
        <v>1057</v>
      </c>
      <c r="C142" s="19" t="s">
        <v>104</v>
      </c>
      <c r="D142" s="19">
        <v>1101366.0</v>
      </c>
      <c r="E142" s="19" t="s">
        <v>25</v>
      </c>
      <c r="F142" s="19">
        <v>1000.0</v>
      </c>
      <c r="G142" s="19" t="s">
        <v>27</v>
      </c>
      <c r="H142" s="19" t="s">
        <v>147</v>
      </c>
      <c r="I142" s="5"/>
      <c r="J142" s="44" t="s">
        <v>1058</v>
      </c>
      <c r="K142" s="49" t="s">
        <v>596</v>
      </c>
      <c r="L142" s="25" t="s">
        <v>1061</v>
      </c>
      <c r="M142" s="25" t="s">
        <v>80</v>
      </c>
      <c r="N142" s="11"/>
      <c r="R142" s="15"/>
      <c r="X142" s="5"/>
    </row>
    <row r="143">
      <c r="A143" s="19" t="s">
        <v>168</v>
      </c>
      <c r="B143" s="19" t="s">
        <v>1057</v>
      </c>
      <c r="C143" s="19" t="s">
        <v>104</v>
      </c>
      <c r="D143" s="19">
        <v>1101366.0</v>
      </c>
      <c r="E143" s="19" t="s">
        <v>25</v>
      </c>
      <c r="F143" s="19">
        <v>1000.0</v>
      </c>
      <c r="G143" s="19" t="s">
        <v>27</v>
      </c>
      <c r="H143" s="19" t="s">
        <v>147</v>
      </c>
      <c r="I143" s="5"/>
      <c r="J143" s="44" t="s">
        <v>1062</v>
      </c>
      <c r="K143" s="49" t="s">
        <v>551</v>
      </c>
      <c r="L143" s="25" t="s">
        <v>1065</v>
      </c>
      <c r="M143" s="25" t="s">
        <v>80</v>
      </c>
      <c r="N143" s="11"/>
      <c r="R143" s="15"/>
      <c r="X143" s="5"/>
    </row>
    <row r="144">
      <c r="A144" s="19" t="s">
        <v>319</v>
      </c>
      <c r="B144" s="19" t="s">
        <v>1066</v>
      </c>
      <c r="C144" s="19" t="s">
        <v>104</v>
      </c>
      <c r="D144" s="19">
        <v>1101372.0</v>
      </c>
      <c r="E144" s="19" t="s">
        <v>25</v>
      </c>
      <c r="F144" s="19">
        <v>1000.0</v>
      </c>
      <c r="G144" s="19" t="s">
        <v>27</v>
      </c>
      <c r="H144" s="19" t="s">
        <v>147</v>
      </c>
      <c r="I144" s="5"/>
      <c r="J144" s="44" t="s">
        <v>1067</v>
      </c>
      <c r="K144" s="49" t="s">
        <v>563</v>
      </c>
      <c r="L144" s="25" t="s">
        <v>1069</v>
      </c>
      <c r="M144" s="25" t="s">
        <v>80</v>
      </c>
      <c r="N144" s="11"/>
      <c r="R144" s="15"/>
      <c r="X144" s="5"/>
    </row>
    <row r="145">
      <c r="A145" s="19" t="s">
        <v>319</v>
      </c>
      <c r="B145" s="19" t="s">
        <v>1071</v>
      </c>
      <c r="C145" s="19" t="s">
        <v>104</v>
      </c>
      <c r="D145" s="19">
        <v>1101374.0</v>
      </c>
      <c r="E145" s="19" t="s">
        <v>25</v>
      </c>
      <c r="F145" s="19">
        <v>1000.0</v>
      </c>
      <c r="G145" s="19" t="s">
        <v>27</v>
      </c>
      <c r="H145" s="19" t="s">
        <v>147</v>
      </c>
      <c r="I145" s="5"/>
      <c r="J145" s="44" t="s">
        <v>1072</v>
      </c>
      <c r="K145" s="49" t="s">
        <v>1073</v>
      </c>
      <c r="L145" s="25" t="s">
        <v>1074</v>
      </c>
      <c r="M145" s="25" t="s">
        <v>80</v>
      </c>
      <c r="N145" s="11"/>
      <c r="R145" s="15"/>
      <c r="X145" s="5"/>
    </row>
    <row r="146">
      <c r="A146" s="19" t="s">
        <v>168</v>
      </c>
      <c r="B146" s="19" t="s">
        <v>1071</v>
      </c>
      <c r="C146" s="19" t="s">
        <v>104</v>
      </c>
      <c r="D146" s="19">
        <v>1101374.0</v>
      </c>
      <c r="E146" s="19" t="s">
        <v>25</v>
      </c>
      <c r="F146" s="19">
        <v>1000.0</v>
      </c>
      <c r="G146" s="19" t="s">
        <v>27</v>
      </c>
      <c r="H146" s="19" t="s">
        <v>147</v>
      </c>
      <c r="I146" s="5"/>
      <c r="J146" s="44" t="s">
        <v>1077</v>
      </c>
      <c r="K146" s="49" t="s">
        <v>1073</v>
      </c>
      <c r="L146" s="25" t="s">
        <v>1078</v>
      </c>
      <c r="M146" s="25" t="s">
        <v>80</v>
      </c>
      <c r="N146" s="11"/>
      <c r="R146" s="15"/>
      <c r="X146" s="5"/>
    </row>
    <row r="147">
      <c r="A147" s="19" t="s">
        <v>309</v>
      </c>
      <c r="B147" s="19" t="s">
        <v>1071</v>
      </c>
      <c r="C147" s="19" t="s">
        <v>104</v>
      </c>
      <c r="D147" s="19">
        <v>1101374.0</v>
      </c>
      <c r="E147" s="19" t="s">
        <v>25</v>
      </c>
      <c r="F147" s="19">
        <v>1000.0</v>
      </c>
      <c r="G147" s="19" t="s">
        <v>27</v>
      </c>
      <c r="H147" s="19" t="s">
        <v>28</v>
      </c>
      <c r="I147" s="5"/>
      <c r="J147" s="44" t="s">
        <v>1079</v>
      </c>
      <c r="K147" s="49" t="s">
        <v>538</v>
      </c>
      <c r="L147" s="25" t="s">
        <v>1081</v>
      </c>
      <c r="M147" s="25" t="s">
        <v>80</v>
      </c>
      <c r="N147" s="11"/>
      <c r="R147" s="15"/>
      <c r="X147" s="5"/>
    </row>
    <row r="148">
      <c r="A148" s="19" t="s">
        <v>511</v>
      </c>
      <c r="B148" s="19" t="s">
        <v>1071</v>
      </c>
      <c r="C148" s="19" t="s">
        <v>104</v>
      </c>
      <c r="D148" s="19">
        <v>1101374.0</v>
      </c>
      <c r="E148" s="19" t="s">
        <v>25</v>
      </c>
      <c r="F148" s="19">
        <v>1000.0</v>
      </c>
      <c r="G148" s="19" t="s">
        <v>27</v>
      </c>
      <c r="H148" s="19" t="s">
        <v>28</v>
      </c>
      <c r="I148" s="5"/>
      <c r="J148" s="44" t="s">
        <v>1082</v>
      </c>
      <c r="K148" s="49" t="s">
        <v>693</v>
      </c>
      <c r="L148" s="25" t="s">
        <v>1083</v>
      </c>
      <c r="M148" s="25" t="s">
        <v>80</v>
      </c>
      <c r="N148" s="11"/>
      <c r="R148" s="15"/>
      <c r="X148" s="5"/>
    </row>
    <row r="149">
      <c r="A149" s="19" t="s">
        <v>319</v>
      </c>
      <c r="B149" s="19" t="s">
        <v>1085</v>
      </c>
      <c r="C149" s="19" t="s">
        <v>104</v>
      </c>
      <c r="D149" s="19">
        <v>1101377.0</v>
      </c>
      <c r="E149" s="19" t="s">
        <v>25</v>
      </c>
      <c r="F149" s="19">
        <v>1000.0</v>
      </c>
      <c r="G149" s="19" t="s">
        <v>27</v>
      </c>
      <c r="H149" s="19" t="s">
        <v>147</v>
      </c>
      <c r="I149" s="5"/>
      <c r="J149" s="44" t="s">
        <v>1086</v>
      </c>
      <c r="K149" s="49" t="s">
        <v>568</v>
      </c>
      <c r="L149" s="25" t="s">
        <v>1087</v>
      </c>
      <c r="M149" s="25" t="s">
        <v>80</v>
      </c>
      <c r="N149" s="11"/>
      <c r="R149" s="15"/>
      <c r="X149" s="5"/>
    </row>
    <row r="150">
      <c r="A150" s="19" t="s">
        <v>168</v>
      </c>
      <c r="B150" s="19" t="s">
        <v>1088</v>
      </c>
      <c r="C150" s="19" t="s">
        <v>104</v>
      </c>
      <c r="D150" s="19">
        <v>1101381.0</v>
      </c>
      <c r="E150" s="19" t="s">
        <v>25</v>
      </c>
      <c r="F150" s="19">
        <v>1000.0</v>
      </c>
      <c r="G150" s="19" t="s">
        <v>27</v>
      </c>
      <c r="H150" s="19" t="s">
        <v>147</v>
      </c>
      <c r="I150" s="5"/>
      <c r="J150" s="44" t="s">
        <v>1089</v>
      </c>
      <c r="K150" s="49" t="s">
        <v>571</v>
      </c>
      <c r="L150" s="25" t="s">
        <v>1092</v>
      </c>
      <c r="M150" s="25" t="s">
        <v>80</v>
      </c>
      <c r="N150" s="11"/>
      <c r="R150" s="15"/>
      <c r="X150" s="5"/>
    </row>
    <row r="151">
      <c r="A151" s="19" t="s">
        <v>168</v>
      </c>
      <c r="B151" s="19" t="s">
        <v>1093</v>
      </c>
      <c r="C151" s="19" t="s">
        <v>104</v>
      </c>
      <c r="D151" s="19">
        <v>1101392.0</v>
      </c>
      <c r="E151" s="19" t="s">
        <v>25</v>
      </c>
      <c r="F151" s="19">
        <v>1000.0</v>
      </c>
      <c r="G151" s="19" t="s">
        <v>27</v>
      </c>
      <c r="H151" s="19" t="s">
        <v>147</v>
      </c>
      <c r="I151" s="5"/>
      <c r="J151" s="44" t="s">
        <v>1094</v>
      </c>
      <c r="K151" s="49" t="s">
        <v>212</v>
      </c>
      <c r="L151" s="25" t="s">
        <v>1095</v>
      </c>
      <c r="M151" s="25" t="s">
        <v>80</v>
      </c>
      <c r="N151" s="11"/>
      <c r="R151" s="15"/>
      <c r="X151" s="5"/>
    </row>
    <row r="152">
      <c r="A152" s="19" t="s">
        <v>193</v>
      </c>
      <c r="B152" s="19" t="s">
        <v>1093</v>
      </c>
      <c r="C152" s="19" t="s">
        <v>104</v>
      </c>
      <c r="D152" s="19">
        <v>1101392.0</v>
      </c>
      <c r="E152" s="19" t="s">
        <v>25</v>
      </c>
      <c r="F152" s="19">
        <v>1000.0</v>
      </c>
      <c r="G152" s="19" t="s">
        <v>27</v>
      </c>
      <c r="H152" s="19" t="s">
        <v>28</v>
      </c>
      <c r="I152" s="5"/>
      <c r="J152" s="44" t="s">
        <v>1098</v>
      </c>
      <c r="K152" s="49" t="s">
        <v>254</v>
      </c>
      <c r="L152" s="25" t="s">
        <v>1099</v>
      </c>
      <c r="M152" s="25" t="s">
        <v>80</v>
      </c>
      <c r="N152" s="11"/>
      <c r="R152" s="15"/>
      <c r="X152" s="5"/>
    </row>
    <row r="153">
      <c r="A153" s="19" t="s">
        <v>309</v>
      </c>
      <c r="B153" s="19" t="s">
        <v>1093</v>
      </c>
      <c r="C153" s="19" t="s">
        <v>104</v>
      </c>
      <c r="D153" s="19">
        <v>1101392.0</v>
      </c>
      <c r="E153" s="19" t="s">
        <v>25</v>
      </c>
      <c r="F153" s="19">
        <v>1000.0</v>
      </c>
      <c r="G153" s="19" t="s">
        <v>27</v>
      </c>
      <c r="H153" s="19" t="s">
        <v>28</v>
      </c>
      <c r="I153" s="5"/>
      <c r="J153" s="44" t="s">
        <v>1100</v>
      </c>
      <c r="K153" s="49" t="s">
        <v>1101</v>
      </c>
      <c r="L153" s="25" t="s">
        <v>1102</v>
      </c>
      <c r="M153" s="25" t="s">
        <v>80</v>
      </c>
      <c r="N153" s="11"/>
      <c r="R153" s="15"/>
      <c r="X153" s="5"/>
    </row>
    <row r="154">
      <c r="A154" s="19" t="s">
        <v>319</v>
      </c>
      <c r="B154" s="19" t="s">
        <v>1105</v>
      </c>
      <c r="C154" s="19" t="s">
        <v>104</v>
      </c>
      <c r="D154" s="19">
        <v>1101404.0</v>
      </c>
      <c r="E154" s="19" t="s">
        <v>25</v>
      </c>
      <c r="F154" s="19">
        <v>1000.0</v>
      </c>
      <c r="G154" s="19" t="s">
        <v>27</v>
      </c>
      <c r="H154" s="19" t="s">
        <v>147</v>
      </c>
      <c r="I154" s="5"/>
      <c r="J154" s="44" t="s">
        <v>1106</v>
      </c>
      <c r="K154" s="49" t="s">
        <v>930</v>
      </c>
      <c r="L154" s="44" t="s">
        <v>1107</v>
      </c>
      <c r="M154" s="25" t="s">
        <v>80</v>
      </c>
      <c r="N154" s="11"/>
      <c r="R154" s="15"/>
      <c r="X154" s="5"/>
    </row>
    <row r="155">
      <c r="A155" s="19" t="s">
        <v>168</v>
      </c>
      <c r="B155" s="19" t="s">
        <v>1105</v>
      </c>
      <c r="C155" s="19" t="s">
        <v>104</v>
      </c>
      <c r="D155" s="19">
        <v>1101404.0</v>
      </c>
      <c r="E155" s="19" t="s">
        <v>25</v>
      </c>
      <c r="F155" s="19">
        <v>1000.0</v>
      </c>
      <c r="G155" s="19" t="s">
        <v>27</v>
      </c>
      <c r="H155" s="19" t="s">
        <v>147</v>
      </c>
      <c r="I155" s="5"/>
      <c r="J155" s="44" t="s">
        <v>1108</v>
      </c>
      <c r="K155" s="49" t="s">
        <v>367</v>
      </c>
      <c r="L155" s="44" t="s">
        <v>1109</v>
      </c>
      <c r="M155" s="25" t="s">
        <v>80</v>
      </c>
      <c r="N155" s="11"/>
      <c r="R155" s="15"/>
      <c r="X155" s="5"/>
    </row>
    <row r="156">
      <c r="A156" s="19" t="s">
        <v>854</v>
      </c>
      <c r="B156" s="19" t="s">
        <v>1112</v>
      </c>
      <c r="C156" s="19" t="s">
        <v>104</v>
      </c>
      <c r="D156" s="19">
        <v>1101523.0</v>
      </c>
      <c r="E156" s="19" t="s">
        <v>25</v>
      </c>
      <c r="F156" s="19">
        <v>1000.0</v>
      </c>
      <c r="G156" s="19" t="s">
        <v>27</v>
      </c>
      <c r="H156" s="19" t="s">
        <v>28</v>
      </c>
      <c r="I156" s="5"/>
      <c r="J156" s="44" t="s">
        <v>1113</v>
      </c>
      <c r="K156" s="49" t="s">
        <v>538</v>
      </c>
      <c r="L156" s="44" t="s">
        <v>1114</v>
      </c>
      <c r="M156" s="25" t="s">
        <v>80</v>
      </c>
      <c r="N156" s="11"/>
      <c r="R156" s="15"/>
      <c r="X156" s="5"/>
    </row>
    <row r="157">
      <c r="A157" s="19" t="s">
        <v>557</v>
      </c>
      <c r="B157" s="19" t="s">
        <v>1112</v>
      </c>
      <c r="C157" s="19" t="s">
        <v>104</v>
      </c>
      <c r="D157" s="19">
        <v>1101523.0</v>
      </c>
      <c r="E157" s="19" t="s">
        <v>25</v>
      </c>
      <c r="F157" s="19">
        <v>1000.0</v>
      </c>
      <c r="G157" s="19" t="s">
        <v>27</v>
      </c>
      <c r="H157" s="19" t="s">
        <v>28</v>
      </c>
      <c r="I157" s="5"/>
      <c r="J157" s="44" t="s">
        <v>1115</v>
      </c>
      <c r="K157" s="49" t="s">
        <v>693</v>
      </c>
      <c r="L157" s="44" t="s">
        <v>1116</v>
      </c>
      <c r="M157" s="25" t="s">
        <v>80</v>
      </c>
      <c r="N157" s="11"/>
      <c r="R157" s="15"/>
      <c r="X157" s="5"/>
    </row>
    <row r="158">
      <c r="A158" s="19" t="s">
        <v>854</v>
      </c>
      <c r="B158" s="19" t="s">
        <v>1117</v>
      </c>
      <c r="C158" s="19" t="s">
        <v>104</v>
      </c>
      <c r="D158" s="19">
        <v>1101524.0</v>
      </c>
      <c r="E158" s="19" t="s">
        <v>25</v>
      </c>
      <c r="F158" s="19">
        <v>1000.0</v>
      </c>
      <c r="G158" s="19" t="s">
        <v>27</v>
      </c>
      <c r="H158" s="19" t="s">
        <v>28</v>
      </c>
      <c r="I158" s="5"/>
      <c r="J158" s="44" t="s">
        <v>1120</v>
      </c>
      <c r="K158" s="49" t="s">
        <v>1121</v>
      </c>
      <c r="L158" s="44" t="s">
        <v>1122</v>
      </c>
      <c r="M158" s="25" t="s">
        <v>80</v>
      </c>
      <c r="N158" s="11"/>
      <c r="R158" s="15"/>
      <c r="X158" s="5"/>
    </row>
    <row r="159">
      <c r="A159" s="19" t="s">
        <v>557</v>
      </c>
      <c r="B159" s="19" t="s">
        <v>1117</v>
      </c>
      <c r="C159" s="19" t="s">
        <v>104</v>
      </c>
      <c r="D159" s="19">
        <v>1101524.0</v>
      </c>
      <c r="E159" s="19" t="s">
        <v>25</v>
      </c>
      <c r="F159" s="19">
        <v>1000.0</v>
      </c>
      <c r="G159" s="19" t="s">
        <v>27</v>
      </c>
      <c r="H159" s="19" t="s">
        <v>28</v>
      </c>
      <c r="I159" s="5"/>
      <c r="J159" s="44" t="s">
        <v>1124</v>
      </c>
      <c r="K159" s="49" t="s">
        <v>60</v>
      </c>
      <c r="L159" s="44" t="s">
        <v>1125</v>
      </c>
      <c r="M159" s="25" t="s">
        <v>80</v>
      </c>
      <c r="N159" s="11"/>
      <c r="R159" s="15"/>
      <c r="X159" s="5"/>
    </row>
    <row r="160">
      <c r="A160" s="19" t="s">
        <v>299</v>
      </c>
      <c r="B160" s="19" t="s">
        <v>1127</v>
      </c>
      <c r="C160" s="19" t="s">
        <v>104</v>
      </c>
      <c r="D160" s="19">
        <v>1101555.0</v>
      </c>
      <c r="E160" s="19" t="s">
        <v>25</v>
      </c>
      <c r="F160" s="19">
        <v>1000.0</v>
      </c>
      <c r="G160" s="19" t="s">
        <v>27</v>
      </c>
      <c r="H160" s="19" t="s">
        <v>28</v>
      </c>
      <c r="I160" s="5"/>
      <c r="J160" s="44" t="s">
        <v>1128</v>
      </c>
      <c r="K160" s="49" t="s">
        <v>285</v>
      </c>
      <c r="L160" s="44" t="s">
        <v>1129</v>
      </c>
      <c r="M160" s="25" t="s">
        <v>80</v>
      </c>
      <c r="N160" s="11"/>
      <c r="R160" s="15"/>
      <c r="X160" s="5"/>
    </row>
    <row r="161">
      <c r="A161" s="19" t="s">
        <v>1131</v>
      </c>
      <c r="B161" s="19" t="s">
        <v>1127</v>
      </c>
      <c r="C161" s="19" t="s">
        <v>104</v>
      </c>
      <c r="D161" s="19">
        <v>1101555.0</v>
      </c>
      <c r="E161" s="19" t="s">
        <v>25</v>
      </c>
      <c r="F161" s="19">
        <v>1000.0</v>
      </c>
      <c r="G161" s="19" t="s">
        <v>27</v>
      </c>
      <c r="H161" s="19" t="s">
        <v>28</v>
      </c>
      <c r="I161" s="5"/>
      <c r="J161" s="44" t="s">
        <v>1132</v>
      </c>
      <c r="K161" s="49" t="s">
        <v>165</v>
      </c>
      <c r="L161" s="44" t="s">
        <v>1134</v>
      </c>
      <c r="M161" s="25" t="s">
        <v>80</v>
      </c>
      <c r="N161" s="11"/>
      <c r="R161" s="15"/>
      <c r="X161" s="5"/>
    </row>
    <row r="162">
      <c r="A162" s="19" t="s">
        <v>557</v>
      </c>
      <c r="B162" s="19" t="s">
        <v>1136</v>
      </c>
      <c r="C162" s="19" t="s">
        <v>104</v>
      </c>
      <c r="D162" s="19">
        <v>1101556.0</v>
      </c>
      <c r="E162" s="19" t="s">
        <v>25</v>
      </c>
      <c r="F162" s="19">
        <v>1000.0</v>
      </c>
      <c r="G162" s="19" t="s">
        <v>27</v>
      </c>
      <c r="H162" s="19" t="s">
        <v>28</v>
      </c>
      <c r="I162" s="5"/>
      <c r="J162" s="44" t="s">
        <v>1138</v>
      </c>
      <c r="K162" s="49" t="s">
        <v>1139</v>
      </c>
      <c r="L162" s="44" t="s">
        <v>1140</v>
      </c>
      <c r="M162" s="25" t="s">
        <v>80</v>
      </c>
      <c r="N162" s="11"/>
      <c r="R162" s="15"/>
      <c r="X162" s="5"/>
    </row>
    <row r="163">
      <c r="A163" s="19" t="s">
        <v>319</v>
      </c>
      <c r="B163" s="19" t="s">
        <v>1142</v>
      </c>
      <c r="C163" s="19" t="s">
        <v>104</v>
      </c>
      <c r="D163" s="19">
        <v>1101586.0</v>
      </c>
      <c r="E163" s="19" t="s">
        <v>25</v>
      </c>
      <c r="F163" s="19">
        <v>1000.0</v>
      </c>
      <c r="G163" s="19" t="s">
        <v>27</v>
      </c>
      <c r="H163" s="19" t="s">
        <v>147</v>
      </c>
      <c r="I163" s="5"/>
      <c r="J163" s="44" t="s">
        <v>1143</v>
      </c>
      <c r="K163" s="49" t="s">
        <v>930</v>
      </c>
      <c r="L163" s="44" t="s">
        <v>1146</v>
      </c>
      <c r="M163" s="25" t="s">
        <v>80</v>
      </c>
      <c r="N163" s="11"/>
      <c r="R163" s="15"/>
      <c r="X163" s="5"/>
    </row>
    <row r="164">
      <c r="A164" s="19" t="s">
        <v>168</v>
      </c>
      <c r="B164" s="19" t="s">
        <v>1142</v>
      </c>
      <c r="C164" s="19" t="s">
        <v>104</v>
      </c>
      <c r="D164" s="19">
        <v>1101586.0</v>
      </c>
      <c r="E164" s="19" t="s">
        <v>25</v>
      </c>
      <c r="F164" s="19">
        <v>1000.0</v>
      </c>
      <c r="G164" s="19" t="s">
        <v>27</v>
      </c>
      <c r="H164" s="19" t="s">
        <v>147</v>
      </c>
      <c r="I164" s="5"/>
      <c r="J164" s="44" t="s">
        <v>1149</v>
      </c>
      <c r="K164" s="49" t="s">
        <v>466</v>
      </c>
      <c r="L164" s="44" t="s">
        <v>1150</v>
      </c>
      <c r="M164" s="25" t="s">
        <v>80</v>
      </c>
      <c r="N164" s="11"/>
      <c r="R164" s="15"/>
      <c r="X164" s="5"/>
    </row>
    <row r="165">
      <c r="A165" s="19" t="s">
        <v>309</v>
      </c>
      <c r="B165" s="19" t="s">
        <v>1142</v>
      </c>
      <c r="C165" s="19" t="s">
        <v>104</v>
      </c>
      <c r="D165" s="19">
        <v>1101586.0</v>
      </c>
      <c r="E165" s="19" t="s">
        <v>25</v>
      </c>
      <c r="F165" s="19">
        <v>1000.0</v>
      </c>
      <c r="G165" s="19" t="s">
        <v>27</v>
      </c>
      <c r="H165" s="19" t="s">
        <v>28</v>
      </c>
      <c r="I165" s="5"/>
      <c r="J165" s="44" t="s">
        <v>1156</v>
      </c>
      <c r="K165" s="49" t="s">
        <v>346</v>
      </c>
      <c r="L165" s="44" t="s">
        <v>1157</v>
      </c>
      <c r="M165" s="25" t="s">
        <v>80</v>
      </c>
      <c r="N165" s="11"/>
      <c r="R165" s="15"/>
      <c r="X165" s="5"/>
    </row>
    <row r="166">
      <c r="A166" s="19" t="s">
        <v>1158</v>
      </c>
      <c r="B166" s="19" t="s">
        <v>1161</v>
      </c>
      <c r="C166" s="19" t="s">
        <v>104</v>
      </c>
      <c r="D166" s="19">
        <v>1101592.0</v>
      </c>
      <c r="E166" s="19" t="s">
        <v>25</v>
      </c>
      <c r="F166" s="19">
        <v>1000.0</v>
      </c>
      <c r="G166" s="19" t="s">
        <v>27</v>
      </c>
      <c r="H166" s="19" t="s">
        <v>28</v>
      </c>
      <c r="I166" s="5"/>
      <c r="J166" s="44" t="s">
        <v>1163</v>
      </c>
      <c r="K166" s="49" t="s">
        <v>471</v>
      </c>
      <c r="L166" s="44" t="s">
        <v>1165</v>
      </c>
      <c r="M166" s="25" t="s">
        <v>80</v>
      </c>
      <c r="N166" s="11"/>
      <c r="R166" s="15"/>
      <c r="X166" s="5"/>
    </row>
    <row r="167">
      <c r="A167" s="19" t="s">
        <v>73</v>
      </c>
      <c r="B167" s="19" t="s">
        <v>1161</v>
      </c>
      <c r="C167" s="19" t="s">
        <v>104</v>
      </c>
      <c r="D167" s="19">
        <v>1101592.0</v>
      </c>
      <c r="E167" s="19" t="s">
        <v>25</v>
      </c>
      <c r="F167" s="19">
        <v>1000.0</v>
      </c>
      <c r="G167" s="19" t="s">
        <v>27</v>
      </c>
      <c r="H167" s="19" t="s">
        <v>28</v>
      </c>
      <c r="I167" s="5"/>
      <c r="J167" s="44" t="s">
        <v>1168</v>
      </c>
      <c r="K167" s="49" t="s">
        <v>774</v>
      </c>
      <c r="L167" s="44" t="s">
        <v>1169</v>
      </c>
      <c r="M167" s="25" t="s">
        <v>80</v>
      </c>
      <c r="N167" s="11"/>
      <c r="R167" s="15"/>
      <c r="X167" s="5"/>
    </row>
    <row r="168">
      <c r="A168" s="19" t="s">
        <v>20</v>
      </c>
      <c r="B168" s="19" t="s">
        <v>1171</v>
      </c>
      <c r="C168" s="19" t="s">
        <v>104</v>
      </c>
      <c r="D168" s="19">
        <v>1101718.0</v>
      </c>
      <c r="E168" s="19" t="s">
        <v>25</v>
      </c>
      <c r="F168" s="19">
        <v>1000.0</v>
      </c>
      <c r="G168" s="19" t="s">
        <v>27</v>
      </c>
      <c r="H168" s="19" t="s">
        <v>28</v>
      </c>
      <c r="I168" s="5"/>
      <c r="J168" s="44" t="s">
        <v>1172</v>
      </c>
      <c r="K168" s="49" t="s">
        <v>563</v>
      </c>
      <c r="L168" s="44" t="s">
        <v>1173</v>
      </c>
      <c r="M168" s="25" t="s">
        <v>80</v>
      </c>
      <c r="N168" s="11"/>
      <c r="R168" s="15"/>
      <c r="X168" s="5"/>
    </row>
    <row r="169">
      <c r="A169" s="19" t="s">
        <v>1176</v>
      </c>
      <c r="B169" s="19" t="s">
        <v>1177</v>
      </c>
      <c r="C169" s="19" t="s">
        <v>104</v>
      </c>
      <c r="D169" s="19">
        <v>1101812.0</v>
      </c>
      <c r="E169" s="19" t="s">
        <v>25</v>
      </c>
      <c r="F169" s="19">
        <v>1000.0</v>
      </c>
      <c r="G169" s="19" t="s">
        <v>27</v>
      </c>
      <c r="H169" s="19" t="s">
        <v>28</v>
      </c>
      <c r="I169" s="5"/>
      <c r="J169" s="44" t="s">
        <v>1178</v>
      </c>
      <c r="K169" s="49" t="s">
        <v>1180</v>
      </c>
      <c r="L169" s="44" t="s">
        <v>1181</v>
      </c>
      <c r="M169" s="25" t="s">
        <v>80</v>
      </c>
      <c r="N169" s="11"/>
      <c r="R169" s="15"/>
      <c r="X169" s="5"/>
    </row>
    <row r="170">
      <c r="A170" s="19" t="s">
        <v>319</v>
      </c>
      <c r="B170" s="19" t="s">
        <v>1184</v>
      </c>
      <c r="C170" s="19" t="s">
        <v>116</v>
      </c>
      <c r="D170" s="19">
        <v>11019.0</v>
      </c>
      <c r="E170" s="19" t="s">
        <v>25</v>
      </c>
      <c r="F170" s="19">
        <v>500.0</v>
      </c>
      <c r="G170" s="19" t="s">
        <v>27</v>
      </c>
      <c r="H170" s="19" t="s">
        <v>147</v>
      </c>
      <c r="I170" s="5"/>
      <c r="J170" s="44" t="s">
        <v>1186</v>
      </c>
      <c r="K170" s="49" t="s">
        <v>713</v>
      </c>
      <c r="L170" s="44" t="s">
        <v>1187</v>
      </c>
      <c r="M170" s="25" t="s">
        <v>80</v>
      </c>
      <c r="N170" s="11"/>
      <c r="R170" s="15"/>
      <c r="X170" s="5"/>
    </row>
    <row r="171">
      <c r="A171" s="19" t="s">
        <v>168</v>
      </c>
      <c r="B171" s="19" t="s">
        <v>1184</v>
      </c>
      <c r="C171" s="19" t="s">
        <v>116</v>
      </c>
      <c r="D171" s="19">
        <v>11019.0</v>
      </c>
      <c r="E171" s="19" t="s">
        <v>25</v>
      </c>
      <c r="F171" s="19">
        <v>500.0</v>
      </c>
      <c r="G171" s="19" t="s">
        <v>27</v>
      </c>
      <c r="H171" s="19" t="s">
        <v>147</v>
      </c>
      <c r="I171" s="5"/>
      <c r="J171" s="44" t="s">
        <v>1189</v>
      </c>
      <c r="K171" s="49" t="s">
        <v>563</v>
      </c>
      <c r="L171" s="44" t="s">
        <v>1190</v>
      </c>
      <c r="M171" s="25" t="s">
        <v>80</v>
      </c>
      <c r="N171" s="11"/>
      <c r="R171" s="15"/>
      <c r="X171" s="5"/>
    </row>
    <row r="172">
      <c r="A172" s="19" t="s">
        <v>557</v>
      </c>
      <c r="B172" s="19" t="s">
        <v>1193</v>
      </c>
      <c r="C172" s="19" t="s">
        <v>104</v>
      </c>
      <c r="D172" s="19">
        <v>1101992.0</v>
      </c>
      <c r="E172" s="19" t="s">
        <v>25</v>
      </c>
      <c r="F172" s="19">
        <v>1000.0</v>
      </c>
      <c r="G172" s="19" t="s">
        <v>27</v>
      </c>
      <c r="H172" s="19" t="s">
        <v>28</v>
      </c>
      <c r="I172" s="5"/>
      <c r="J172" s="44" t="s">
        <v>1195</v>
      </c>
      <c r="K172" s="49" t="s">
        <v>767</v>
      </c>
      <c r="L172" s="44" t="s">
        <v>1196</v>
      </c>
      <c r="M172" s="25" t="s">
        <v>80</v>
      </c>
      <c r="N172" s="11"/>
      <c r="R172" s="15"/>
      <c r="X172" s="5"/>
    </row>
    <row r="173">
      <c r="A173" s="19" t="s">
        <v>511</v>
      </c>
      <c r="B173" s="19" t="s">
        <v>1198</v>
      </c>
      <c r="C173" s="19" t="s">
        <v>23</v>
      </c>
      <c r="D173" s="19">
        <v>11020.0</v>
      </c>
      <c r="E173" s="19" t="s">
        <v>25</v>
      </c>
      <c r="F173" s="19">
        <v>130.0</v>
      </c>
      <c r="G173" s="19" t="s">
        <v>27</v>
      </c>
      <c r="H173" s="19" t="s">
        <v>28</v>
      </c>
      <c r="I173" s="5"/>
      <c r="J173" s="19" t="s">
        <v>1199</v>
      </c>
      <c r="K173" s="19" t="s">
        <v>891</v>
      </c>
      <c r="L173" s="19" t="s">
        <v>1200</v>
      </c>
      <c r="M173" s="25" t="s">
        <v>80</v>
      </c>
      <c r="N173" s="11"/>
      <c r="R173" s="15"/>
      <c r="X173" s="5"/>
    </row>
    <row r="174">
      <c r="A174" s="19" t="s">
        <v>1040</v>
      </c>
      <c r="B174" s="19" t="s">
        <v>1201</v>
      </c>
      <c r="C174" s="19" t="s">
        <v>104</v>
      </c>
      <c r="D174" s="19">
        <v>1102035.0</v>
      </c>
      <c r="E174" s="19" t="s">
        <v>25</v>
      </c>
      <c r="F174" s="19">
        <v>1000.0</v>
      </c>
      <c r="G174" s="19" t="s">
        <v>27</v>
      </c>
      <c r="H174" s="19" t="s">
        <v>28</v>
      </c>
      <c r="I174" s="5"/>
      <c r="J174" s="19" t="s">
        <v>1203</v>
      </c>
      <c r="K174" s="19" t="s">
        <v>716</v>
      </c>
      <c r="L174" s="19" t="s">
        <v>1204</v>
      </c>
      <c r="M174" s="25" t="s">
        <v>80</v>
      </c>
      <c r="N174" s="11"/>
      <c r="R174" s="15"/>
      <c r="X174" s="5"/>
    </row>
    <row r="175">
      <c r="A175" s="19" t="s">
        <v>113</v>
      </c>
      <c r="B175" s="19" t="s">
        <v>1201</v>
      </c>
      <c r="C175" s="19" t="s">
        <v>104</v>
      </c>
      <c r="D175" s="19">
        <v>1102035.0</v>
      </c>
      <c r="E175" s="19" t="s">
        <v>25</v>
      </c>
      <c r="F175" s="19">
        <v>1000.0</v>
      </c>
      <c r="G175" s="19" t="s">
        <v>27</v>
      </c>
      <c r="H175" s="19" t="s">
        <v>28</v>
      </c>
      <c r="I175" s="5"/>
      <c r="N175" s="11"/>
      <c r="R175" s="15"/>
      <c r="X175" s="5"/>
    </row>
    <row r="176">
      <c r="A176" s="19" t="s">
        <v>168</v>
      </c>
      <c r="B176" s="19" t="s">
        <v>1207</v>
      </c>
      <c r="C176" s="19" t="s">
        <v>1208</v>
      </c>
      <c r="D176" s="19">
        <v>11021.0</v>
      </c>
      <c r="E176" s="19" t="s">
        <v>25</v>
      </c>
      <c r="F176" s="19">
        <v>450.0</v>
      </c>
      <c r="G176" s="19" t="s">
        <v>27</v>
      </c>
      <c r="H176" s="19" t="s">
        <v>147</v>
      </c>
      <c r="I176" s="5"/>
      <c r="N176" s="11"/>
      <c r="R176" s="15"/>
      <c r="X176" s="5"/>
    </row>
    <row r="177">
      <c r="A177" s="19" t="s">
        <v>511</v>
      </c>
      <c r="B177" s="19" t="s">
        <v>1209</v>
      </c>
      <c r="C177" s="19" t="s">
        <v>104</v>
      </c>
      <c r="D177" s="19">
        <v>1102194.0</v>
      </c>
      <c r="E177" s="19" t="s">
        <v>25</v>
      </c>
      <c r="F177" s="19">
        <v>1000.0</v>
      </c>
      <c r="G177" s="19" t="s">
        <v>27</v>
      </c>
      <c r="H177" s="19" t="s">
        <v>28</v>
      </c>
      <c r="I177" s="5"/>
      <c r="N177" s="11"/>
      <c r="R177" s="15"/>
      <c r="X177" s="5"/>
    </row>
    <row r="178">
      <c r="A178" s="19" t="s">
        <v>20</v>
      </c>
      <c r="B178" s="19" t="s">
        <v>1210</v>
      </c>
      <c r="C178" s="19" t="s">
        <v>104</v>
      </c>
      <c r="D178" s="19">
        <v>1102196.0</v>
      </c>
      <c r="E178" s="19" t="s">
        <v>25</v>
      </c>
      <c r="F178" s="19">
        <v>1000.0</v>
      </c>
      <c r="G178" s="19" t="s">
        <v>27</v>
      </c>
      <c r="H178" s="19" t="s">
        <v>28</v>
      </c>
      <c r="I178" s="5"/>
      <c r="N178" s="11"/>
      <c r="R178" s="15"/>
      <c r="X178" s="5"/>
    </row>
    <row r="179">
      <c r="A179" s="19" t="s">
        <v>1176</v>
      </c>
      <c r="B179" s="19" t="s">
        <v>1210</v>
      </c>
      <c r="C179" s="19" t="s">
        <v>104</v>
      </c>
      <c r="D179" s="19">
        <v>1102196.0</v>
      </c>
      <c r="E179" s="19" t="s">
        <v>25</v>
      </c>
      <c r="F179" s="19">
        <v>1000.0</v>
      </c>
      <c r="G179" s="19" t="s">
        <v>27</v>
      </c>
      <c r="H179" s="19" t="s">
        <v>28</v>
      </c>
      <c r="I179" s="5"/>
      <c r="N179" s="11"/>
      <c r="R179" s="15"/>
      <c r="X179" s="5"/>
    </row>
    <row r="180">
      <c r="A180" s="19" t="s">
        <v>299</v>
      </c>
      <c r="B180" s="19" t="s">
        <v>1210</v>
      </c>
      <c r="C180" s="19" t="s">
        <v>104</v>
      </c>
      <c r="D180" s="19">
        <v>1102196.0</v>
      </c>
      <c r="E180" s="19" t="s">
        <v>25</v>
      </c>
      <c r="F180" s="19">
        <v>1000.0</v>
      </c>
      <c r="G180" s="19" t="s">
        <v>27</v>
      </c>
      <c r="H180" s="19" t="s">
        <v>28</v>
      </c>
      <c r="I180" s="5"/>
      <c r="N180" s="11"/>
      <c r="R180" s="15"/>
      <c r="X180" s="5"/>
    </row>
    <row r="181">
      <c r="A181" s="19" t="s">
        <v>704</v>
      </c>
      <c r="B181" s="19" t="s">
        <v>1211</v>
      </c>
      <c r="C181" s="19" t="s">
        <v>29</v>
      </c>
      <c r="D181" s="19">
        <v>11024.0</v>
      </c>
      <c r="E181" s="19" t="s">
        <v>25</v>
      </c>
      <c r="F181" s="19">
        <v>50.0</v>
      </c>
      <c r="G181" s="19" t="s">
        <v>27</v>
      </c>
      <c r="H181" s="19" t="s">
        <v>28</v>
      </c>
      <c r="I181" s="5"/>
      <c r="N181" s="11"/>
      <c r="R181" s="15"/>
      <c r="X181" s="5"/>
    </row>
    <row r="182">
      <c r="A182" s="19" t="s">
        <v>319</v>
      </c>
      <c r="B182" s="19" t="s">
        <v>1212</v>
      </c>
      <c r="C182" s="19" t="s">
        <v>1208</v>
      </c>
      <c r="D182" s="19">
        <v>11026.0</v>
      </c>
      <c r="E182" s="19" t="s">
        <v>25</v>
      </c>
      <c r="F182" s="19">
        <v>300.0</v>
      </c>
      <c r="G182" s="19" t="s">
        <v>27</v>
      </c>
      <c r="H182" s="19" t="s">
        <v>147</v>
      </c>
      <c r="I182" s="5"/>
      <c r="N182" s="11"/>
      <c r="R182" s="15"/>
      <c r="X182" s="5"/>
    </row>
    <row r="183">
      <c r="A183" s="19" t="s">
        <v>168</v>
      </c>
      <c r="B183" s="19" t="s">
        <v>1212</v>
      </c>
      <c r="C183" s="19" t="s">
        <v>1208</v>
      </c>
      <c r="D183" s="19">
        <v>11026.0</v>
      </c>
      <c r="E183" s="19" t="s">
        <v>25</v>
      </c>
      <c r="F183" s="19">
        <v>300.0</v>
      </c>
      <c r="G183" s="19" t="s">
        <v>27</v>
      </c>
      <c r="H183" s="19" t="s">
        <v>147</v>
      </c>
      <c r="I183" s="5"/>
      <c r="N183" s="11"/>
      <c r="R183" s="15"/>
      <c r="X183" s="5"/>
    </row>
    <row r="184">
      <c r="A184" s="19" t="s">
        <v>530</v>
      </c>
      <c r="B184" s="19" t="s">
        <v>100</v>
      </c>
      <c r="C184" s="19" t="s">
        <v>29</v>
      </c>
      <c r="D184" s="19">
        <v>11047.0</v>
      </c>
      <c r="E184" s="19" t="s">
        <v>25</v>
      </c>
      <c r="F184" s="19">
        <v>15.0</v>
      </c>
      <c r="G184" s="19" t="s">
        <v>27</v>
      </c>
      <c r="H184" s="19" t="s">
        <v>147</v>
      </c>
      <c r="I184" s="5"/>
      <c r="N184" s="11"/>
      <c r="R184" s="15"/>
      <c r="X184" s="5"/>
    </row>
    <row r="185">
      <c r="A185" s="19" t="s">
        <v>41</v>
      </c>
      <c r="B185" s="19" t="s">
        <v>1213</v>
      </c>
      <c r="C185" s="19" t="s">
        <v>29</v>
      </c>
      <c r="D185" s="19">
        <v>11054.0</v>
      </c>
      <c r="E185" s="19" t="s">
        <v>25</v>
      </c>
      <c r="F185" s="19">
        <v>300.0</v>
      </c>
      <c r="G185" s="19" t="s">
        <v>27</v>
      </c>
      <c r="H185" s="19" t="s">
        <v>28</v>
      </c>
      <c r="I185" s="5"/>
      <c r="N185" s="11"/>
      <c r="R185" s="15"/>
      <c r="X185" s="5"/>
    </row>
    <row r="186">
      <c r="A186" s="19" t="s">
        <v>41</v>
      </c>
      <c r="B186" s="19" t="s">
        <v>1214</v>
      </c>
      <c r="C186" s="19" t="s">
        <v>29</v>
      </c>
      <c r="D186" s="19">
        <v>11055.0</v>
      </c>
      <c r="E186" s="19" t="s">
        <v>25</v>
      </c>
      <c r="F186" s="19">
        <v>300.0</v>
      </c>
      <c r="G186" s="19" t="s">
        <v>27</v>
      </c>
      <c r="H186" s="19" t="s">
        <v>28</v>
      </c>
      <c r="I186" s="5"/>
      <c r="N186" s="11"/>
      <c r="R186" s="15"/>
      <c r="X186" s="5"/>
    </row>
    <row r="187">
      <c r="A187" s="19" t="s">
        <v>141</v>
      </c>
      <c r="B187" s="19" t="s">
        <v>1215</v>
      </c>
      <c r="C187" s="19" t="s">
        <v>56</v>
      </c>
      <c r="D187" s="19">
        <v>11057.0</v>
      </c>
      <c r="E187" s="19" t="s">
        <v>25</v>
      </c>
      <c r="F187" s="19">
        <v>200.0</v>
      </c>
      <c r="G187" s="19" t="s">
        <v>27</v>
      </c>
      <c r="H187" s="19" t="s">
        <v>147</v>
      </c>
      <c r="I187" s="5"/>
      <c r="N187" s="11"/>
      <c r="R187" s="15"/>
      <c r="X187" s="5"/>
    </row>
    <row r="188">
      <c r="A188" s="19" t="s">
        <v>1216</v>
      </c>
      <c r="B188" s="19" t="s">
        <v>1217</v>
      </c>
      <c r="C188" s="19" t="s">
        <v>29</v>
      </c>
      <c r="D188" s="19">
        <v>11061.0</v>
      </c>
      <c r="E188" s="19" t="s">
        <v>25</v>
      </c>
      <c r="F188" s="19">
        <v>150.0</v>
      </c>
      <c r="G188" s="19" t="s">
        <v>27</v>
      </c>
      <c r="H188" s="19" t="s">
        <v>28</v>
      </c>
      <c r="I188" s="5"/>
      <c r="N188" s="11"/>
      <c r="R188" s="15"/>
      <c r="X188" s="5"/>
    </row>
    <row r="189">
      <c r="A189" s="19" t="s">
        <v>530</v>
      </c>
      <c r="B189" s="19" t="s">
        <v>1220</v>
      </c>
      <c r="C189" s="19" t="s">
        <v>29</v>
      </c>
      <c r="D189" s="19">
        <v>11062.0</v>
      </c>
      <c r="E189" s="19" t="s">
        <v>25</v>
      </c>
      <c r="F189" s="19">
        <v>300.0</v>
      </c>
      <c r="G189" s="19" t="s">
        <v>27</v>
      </c>
      <c r="H189" s="19" t="s">
        <v>147</v>
      </c>
      <c r="I189" s="5"/>
      <c r="N189" s="11"/>
      <c r="R189" s="15"/>
      <c r="X189" s="5"/>
    </row>
    <row r="190">
      <c r="A190" s="19" t="s">
        <v>854</v>
      </c>
      <c r="B190" s="19" t="s">
        <v>1221</v>
      </c>
      <c r="C190" s="19" t="s">
        <v>855</v>
      </c>
      <c r="D190" s="19">
        <v>11064.0</v>
      </c>
      <c r="E190" s="19" t="s">
        <v>25</v>
      </c>
      <c r="F190" s="19">
        <v>900.0</v>
      </c>
      <c r="G190" s="19" t="s">
        <v>27</v>
      </c>
      <c r="H190" s="19" t="s">
        <v>28</v>
      </c>
      <c r="I190" s="5"/>
      <c r="N190" s="11"/>
      <c r="R190" s="15"/>
      <c r="X190" s="5"/>
    </row>
    <row r="191">
      <c r="A191" s="19" t="s">
        <v>432</v>
      </c>
      <c r="B191" s="19" t="s">
        <v>1224</v>
      </c>
      <c r="C191" s="19" t="s">
        <v>1225</v>
      </c>
      <c r="D191" s="19">
        <v>11065.0</v>
      </c>
      <c r="E191" s="19" t="s">
        <v>25</v>
      </c>
      <c r="F191" s="19">
        <v>200.0</v>
      </c>
      <c r="G191" s="19" t="s">
        <v>27</v>
      </c>
      <c r="H191" s="19" t="s">
        <v>147</v>
      </c>
      <c r="I191" s="5"/>
      <c r="N191" s="11"/>
      <c r="R191" s="15"/>
      <c r="X191" s="5"/>
    </row>
    <row r="192">
      <c r="A192" s="19" t="s">
        <v>607</v>
      </c>
      <c r="B192" s="19" t="s">
        <v>1224</v>
      </c>
      <c r="C192" s="19" t="s">
        <v>1225</v>
      </c>
      <c r="D192" s="19">
        <v>11065.0</v>
      </c>
      <c r="E192" s="19" t="s">
        <v>25</v>
      </c>
      <c r="F192" s="19">
        <v>200.0</v>
      </c>
      <c r="G192" s="19" t="s">
        <v>27</v>
      </c>
      <c r="H192" s="19" t="s">
        <v>147</v>
      </c>
      <c r="I192" s="5"/>
      <c r="N192" s="11"/>
      <c r="R192" s="15"/>
      <c r="X192" s="5"/>
    </row>
    <row r="193">
      <c r="A193" s="19" t="s">
        <v>426</v>
      </c>
      <c r="B193" s="19" t="s">
        <v>1229</v>
      </c>
      <c r="C193" s="19" t="s">
        <v>311</v>
      </c>
      <c r="D193" s="19">
        <v>11066.0</v>
      </c>
      <c r="E193" s="19" t="s">
        <v>25</v>
      </c>
      <c r="F193" s="19">
        <v>150.0</v>
      </c>
      <c r="G193" s="19" t="s">
        <v>27</v>
      </c>
      <c r="H193" s="19" t="s">
        <v>147</v>
      </c>
      <c r="I193" s="5"/>
      <c r="N193" s="11"/>
      <c r="R193" s="15"/>
      <c r="X193" s="5"/>
    </row>
    <row r="194">
      <c r="A194" s="19" t="s">
        <v>467</v>
      </c>
      <c r="B194" s="19" t="s">
        <v>1229</v>
      </c>
      <c r="C194" s="19" t="s">
        <v>311</v>
      </c>
      <c r="D194" s="19">
        <v>11066.0</v>
      </c>
      <c r="E194" s="19" t="s">
        <v>25</v>
      </c>
      <c r="F194" s="19">
        <v>150.0</v>
      </c>
      <c r="G194" s="19" t="s">
        <v>27</v>
      </c>
      <c r="H194" s="19" t="s">
        <v>28</v>
      </c>
      <c r="I194" s="5"/>
      <c r="N194" s="11"/>
      <c r="R194" s="15"/>
      <c r="X194" s="5"/>
    </row>
    <row r="195">
      <c r="A195" s="19" t="s">
        <v>530</v>
      </c>
      <c r="B195" s="19" t="s">
        <v>1233</v>
      </c>
      <c r="C195" s="19" t="s">
        <v>56</v>
      </c>
      <c r="D195" s="19">
        <v>11073.0</v>
      </c>
      <c r="E195" s="19" t="s">
        <v>25</v>
      </c>
      <c r="F195" s="19">
        <v>200.0</v>
      </c>
      <c r="G195" s="19" t="s">
        <v>27</v>
      </c>
      <c r="H195" s="19" t="s">
        <v>147</v>
      </c>
      <c r="I195" s="5"/>
      <c r="N195" s="11"/>
      <c r="R195" s="15"/>
      <c r="X195" s="5"/>
    </row>
    <row r="196">
      <c r="A196" s="19" t="s">
        <v>530</v>
      </c>
      <c r="B196" s="19" t="s">
        <v>1236</v>
      </c>
      <c r="C196" s="19" t="s">
        <v>428</v>
      </c>
      <c r="D196" s="19">
        <v>11074.0</v>
      </c>
      <c r="E196" s="19" t="s">
        <v>25</v>
      </c>
      <c r="F196" s="19">
        <v>400.0</v>
      </c>
      <c r="G196" s="19" t="s">
        <v>27</v>
      </c>
      <c r="H196" s="19" t="s">
        <v>147</v>
      </c>
      <c r="I196" s="5"/>
      <c r="N196" s="11"/>
      <c r="R196" s="15"/>
      <c r="X196" s="5"/>
    </row>
    <row r="197">
      <c r="A197" s="19" t="s">
        <v>711</v>
      </c>
      <c r="B197" s="19" t="s">
        <v>1241</v>
      </c>
      <c r="C197" s="19" t="s">
        <v>275</v>
      </c>
      <c r="D197" s="19">
        <v>11093.0</v>
      </c>
      <c r="E197" s="19" t="s">
        <v>25</v>
      </c>
      <c r="F197" s="19">
        <v>350.0</v>
      </c>
      <c r="G197" s="19" t="s">
        <v>27</v>
      </c>
      <c r="H197" s="19" t="s">
        <v>28</v>
      </c>
      <c r="I197" s="5"/>
      <c r="N197" s="11"/>
      <c r="R197" s="15"/>
      <c r="X197" s="5"/>
    </row>
    <row r="198">
      <c r="A198" s="19" t="s">
        <v>517</v>
      </c>
      <c r="B198" s="19" t="s">
        <v>1244</v>
      </c>
      <c r="C198" s="19" t="s">
        <v>311</v>
      </c>
      <c r="D198" s="19">
        <v>11097.0</v>
      </c>
      <c r="E198" s="19" t="s">
        <v>25</v>
      </c>
      <c r="F198" s="19">
        <v>500.0</v>
      </c>
      <c r="G198" s="19" t="s">
        <v>27</v>
      </c>
      <c r="H198" s="19" t="s">
        <v>28</v>
      </c>
      <c r="I198" s="5"/>
      <c r="N198" s="11"/>
      <c r="R198" s="15"/>
      <c r="X198" s="5"/>
    </row>
    <row r="199">
      <c r="A199" s="19" t="s">
        <v>141</v>
      </c>
      <c r="B199" s="19" t="s">
        <v>1248</v>
      </c>
      <c r="C199" s="19" t="s">
        <v>56</v>
      </c>
      <c r="D199" s="19">
        <v>11099.0</v>
      </c>
      <c r="E199" s="19" t="s">
        <v>25</v>
      </c>
      <c r="F199" s="19">
        <v>250.0</v>
      </c>
      <c r="G199" s="19" t="s">
        <v>27</v>
      </c>
      <c r="H199" s="19" t="s">
        <v>147</v>
      </c>
      <c r="I199" s="5"/>
      <c r="N199" s="11"/>
      <c r="R199" s="15"/>
      <c r="X199" s="5"/>
    </row>
    <row r="200">
      <c r="A200" s="19" t="s">
        <v>168</v>
      </c>
      <c r="B200" s="19" t="s">
        <v>1248</v>
      </c>
      <c r="C200" s="19" t="s">
        <v>56</v>
      </c>
      <c r="D200" s="19">
        <v>11099.0</v>
      </c>
      <c r="E200" s="19" t="s">
        <v>25</v>
      </c>
      <c r="F200" s="19">
        <v>250.0</v>
      </c>
      <c r="G200" s="19" t="s">
        <v>27</v>
      </c>
      <c r="H200" s="19" t="s">
        <v>147</v>
      </c>
      <c r="I200" s="5"/>
      <c r="N200" s="11"/>
      <c r="R200" s="15"/>
      <c r="X200" s="5"/>
    </row>
    <row r="201">
      <c r="A201" s="19" t="s">
        <v>711</v>
      </c>
      <c r="B201" s="19" t="s">
        <v>1248</v>
      </c>
      <c r="C201" s="19" t="s">
        <v>56</v>
      </c>
      <c r="D201" s="19">
        <v>11099.0</v>
      </c>
      <c r="E201" s="19" t="s">
        <v>25</v>
      </c>
      <c r="F201" s="19">
        <v>250.0</v>
      </c>
      <c r="G201" s="19" t="s">
        <v>27</v>
      </c>
      <c r="H201" s="19" t="s">
        <v>28</v>
      </c>
      <c r="I201" s="5"/>
      <c r="N201" s="11"/>
      <c r="R201" s="15"/>
      <c r="X201" s="5"/>
    </row>
    <row r="202">
      <c r="A202" s="19" t="s">
        <v>932</v>
      </c>
      <c r="B202" s="19" t="s">
        <v>1252</v>
      </c>
      <c r="C202" s="19" t="s">
        <v>311</v>
      </c>
      <c r="D202" s="19">
        <v>11110.0</v>
      </c>
      <c r="E202" s="19" t="s">
        <v>25</v>
      </c>
      <c r="F202" s="19">
        <v>1000.0</v>
      </c>
      <c r="G202" s="19" t="s">
        <v>27</v>
      </c>
      <c r="H202" s="19" t="s">
        <v>147</v>
      </c>
      <c r="I202" s="5"/>
      <c r="N202" s="11"/>
      <c r="R202" s="15"/>
      <c r="X202" s="5"/>
    </row>
    <row r="203">
      <c r="A203" s="19" t="s">
        <v>956</v>
      </c>
      <c r="B203" s="19" t="s">
        <v>1252</v>
      </c>
      <c r="C203" s="19" t="s">
        <v>311</v>
      </c>
      <c r="D203" s="19">
        <v>11110.0</v>
      </c>
      <c r="E203" s="19" t="s">
        <v>25</v>
      </c>
      <c r="F203" s="19">
        <v>1000.0</v>
      </c>
      <c r="G203" s="19" t="s">
        <v>27</v>
      </c>
      <c r="H203" s="19" t="s">
        <v>28</v>
      </c>
      <c r="I203" s="5"/>
      <c r="N203" s="11"/>
      <c r="R203" s="15"/>
      <c r="X203" s="5"/>
    </row>
    <row r="204">
      <c r="A204" s="19" t="s">
        <v>517</v>
      </c>
      <c r="B204" s="19" t="s">
        <v>1252</v>
      </c>
      <c r="C204" s="19" t="s">
        <v>311</v>
      </c>
      <c r="D204" s="19">
        <v>11110.0</v>
      </c>
      <c r="E204" s="19" t="s">
        <v>25</v>
      </c>
      <c r="F204" s="19">
        <v>1000.0</v>
      </c>
      <c r="G204" s="19" t="s">
        <v>27</v>
      </c>
      <c r="H204" s="19" t="s">
        <v>28</v>
      </c>
      <c r="I204" s="5"/>
      <c r="N204" s="11"/>
      <c r="R204" s="15"/>
      <c r="X204" s="5"/>
    </row>
    <row r="205">
      <c r="A205" s="19" t="s">
        <v>168</v>
      </c>
      <c r="B205" s="19" t="s">
        <v>1253</v>
      </c>
      <c r="C205" s="19" t="s">
        <v>29</v>
      </c>
      <c r="D205" s="19">
        <v>11111.0</v>
      </c>
      <c r="E205" s="19" t="s">
        <v>25</v>
      </c>
      <c r="F205" s="19">
        <v>200.0</v>
      </c>
      <c r="G205" s="19" t="s">
        <v>27</v>
      </c>
      <c r="H205" s="19" t="s">
        <v>147</v>
      </c>
      <c r="I205" s="5"/>
      <c r="N205" s="11"/>
      <c r="R205" s="15"/>
      <c r="X205" s="5"/>
    </row>
    <row r="206">
      <c r="A206" s="19" t="s">
        <v>711</v>
      </c>
      <c r="B206" s="19" t="s">
        <v>1253</v>
      </c>
      <c r="C206" s="19" t="s">
        <v>29</v>
      </c>
      <c r="D206" s="19">
        <v>11111.0</v>
      </c>
      <c r="E206" s="19" t="s">
        <v>25</v>
      </c>
      <c r="F206" s="19">
        <v>200.0</v>
      </c>
      <c r="G206" s="19" t="s">
        <v>27</v>
      </c>
      <c r="H206" s="19" t="s">
        <v>28</v>
      </c>
      <c r="I206" s="5"/>
      <c r="N206" s="11"/>
      <c r="R206" s="15"/>
      <c r="X206" s="5"/>
    </row>
    <row r="207">
      <c r="A207" s="19" t="s">
        <v>711</v>
      </c>
      <c r="B207" s="19" t="s">
        <v>1254</v>
      </c>
      <c r="C207" s="19" t="s">
        <v>275</v>
      </c>
      <c r="D207" s="19">
        <v>11113.0</v>
      </c>
      <c r="E207" s="19" t="s">
        <v>25</v>
      </c>
      <c r="F207" s="19">
        <v>300.0</v>
      </c>
      <c r="G207" s="19" t="s">
        <v>27</v>
      </c>
      <c r="H207" s="19" t="s">
        <v>28</v>
      </c>
      <c r="I207" s="5"/>
      <c r="N207" s="11"/>
      <c r="R207" s="15"/>
      <c r="X207" s="5"/>
    </row>
    <row r="208">
      <c r="A208" s="19" t="s">
        <v>309</v>
      </c>
      <c r="B208" s="19" t="s">
        <v>1255</v>
      </c>
      <c r="C208" s="19" t="s">
        <v>56</v>
      </c>
      <c r="D208" s="19">
        <v>11114.0</v>
      </c>
      <c r="E208" s="19" t="s">
        <v>25</v>
      </c>
      <c r="F208" s="19">
        <v>250.0</v>
      </c>
      <c r="G208" s="19" t="s">
        <v>27</v>
      </c>
      <c r="H208" s="19" t="s">
        <v>28</v>
      </c>
      <c r="I208" s="5"/>
      <c r="N208" s="11"/>
      <c r="R208" s="15"/>
      <c r="X208" s="5"/>
    </row>
    <row r="209">
      <c r="A209" s="19" t="s">
        <v>711</v>
      </c>
      <c r="B209" s="19" t="s">
        <v>1255</v>
      </c>
      <c r="C209" s="19" t="s">
        <v>56</v>
      </c>
      <c r="D209" s="19">
        <v>11114.0</v>
      </c>
      <c r="E209" s="19" t="s">
        <v>25</v>
      </c>
      <c r="F209" s="19">
        <v>250.0</v>
      </c>
      <c r="G209" s="19" t="s">
        <v>27</v>
      </c>
      <c r="H209" s="19" t="s">
        <v>28</v>
      </c>
      <c r="I209" s="5"/>
      <c r="N209" s="11"/>
      <c r="R209" s="15"/>
      <c r="X209" s="5"/>
    </row>
    <row r="210">
      <c r="A210" s="19" t="s">
        <v>426</v>
      </c>
      <c r="B210" s="19" t="s">
        <v>1256</v>
      </c>
      <c r="C210" s="19" t="s">
        <v>311</v>
      </c>
      <c r="D210" s="19">
        <v>11115.0</v>
      </c>
      <c r="E210" s="19" t="s">
        <v>25</v>
      </c>
      <c r="F210" s="19">
        <v>500.0</v>
      </c>
      <c r="G210" s="19" t="s">
        <v>27</v>
      </c>
      <c r="H210" s="19" t="s">
        <v>147</v>
      </c>
      <c r="I210" s="5"/>
      <c r="N210" s="11"/>
      <c r="R210" s="15"/>
      <c r="X210" s="5"/>
    </row>
    <row r="211">
      <c r="A211" s="19" t="s">
        <v>530</v>
      </c>
      <c r="B211" s="19" t="s">
        <v>1257</v>
      </c>
      <c r="C211" s="19" t="s">
        <v>23</v>
      </c>
      <c r="D211" s="19">
        <v>11127.0</v>
      </c>
      <c r="E211" s="19" t="s">
        <v>25</v>
      </c>
      <c r="F211" s="19">
        <v>500.0</v>
      </c>
      <c r="G211" s="19" t="s">
        <v>27</v>
      </c>
      <c r="H211" s="19" t="s">
        <v>147</v>
      </c>
      <c r="I211" s="5"/>
      <c r="N211" s="11"/>
      <c r="R211" s="15"/>
      <c r="X211" s="5"/>
    </row>
    <row r="212">
      <c r="A212" s="19" t="s">
        <v>607</v>
      </c>
      <c r="B212" s="19" t="s">
        <v>1257</v>
      </c>
      <c r="C212" s="19" t="s">
        <v>23</v>
      </c>
      <c r="D212" s="19">
        <v>11127.0</v>
      </c>
      <c r="E212" s="19" t="s">
        <v>25</v>
      </c>
      <c r="F212" s="19">
        <v>500.0</v>
      </c>
      <c r="G212" s="19" t="s">
        <v>27</v>
      </c>
      <c r="H212" s="19" t="s">
        <v>147</v>
      </c>
      <c r="I212" s="5"/>
      <c r="N212" s="11"/>
      <c r="R212" s="15"/>
      <c r="X212" s="5"/>
    </row>
    <row r="213">
      <c r="A213" s="19" t="s">
        <v>530</v>
      </c>
      <c r="B213" s="19" t="s">
        <v>1258</v>
      </c>
      <c r="C213" s="19" t="s">
        <v>23</v>
      </c>
      <c r="D213" s="19">
        <v>11129.0</v>
      </c>
      <c r="E213" s="19" t="s">
        <v>25</v>
      </c>
      <c r="F213" s="19">
        <v>300.0</v>
      </c>
      <c r="G213" s="19" t="s">
        <v>27</v>
      </c>
      <c r="H213" s="19" t="s">
        <v>147</v>
      </c>
      <c r="I213" s="5"/>
      <c r="N213" s="11"/>
      <c r="R213" s="15"/>
      <c r="X213" s="5"/>
    </row>
    <row r="214">
      <c r="A214" s="19" t="s">
        <v>530</v>
      </c>
      <c r="B214" s="19" t="s">
        <v>1259</v>
      </c>
      <c r="C214" s="19" t="s">
        <v>23</v>
      </c>
      <c r="D214" s="19">
        <v>11130.0</v>
      </c>
      <c r="E214" s="19" t="s">
        <v>25</v>
      </c>
      <c r="F214" s="19">
        <v>500.0</v>
      </c>
      <c r="G214" s="19" t="s">
        <v>27</v>
      </c>
      <c r="H214" s="19" t="s">
        <v>147</v>
      </c>
      <c r="I214" s="5"/>
      <c r="N214" s="11"/>
      <c r="R214" s="15"/>
      <c r="X214" s="5"/>
    </row>
    <row r="215">
      <c r="A215" s="19" t="s">
        <v>607</v>
      </c>
      <c r="B215" s="19" t="s">
        <v>1259</v>
      </c>
      <c r="C215" s="19" t="s">
        <v>23</v>
      </c>
      <c r="D215" s="19">
        <v>11130.0</v>
      </c>
      <c r="E215" s="19" t="s">
        <v>25</v>
      </c>
      <c r="F215" s="19">
        <v>500.0</v>
      </c>
      <c r="G215" s="19" t="s">
        <v>27</v>
      </c>
      <c r="H215" s="19" t="s">
        <v>147</v>
      </c>
      <c r="I215" s="5"/>
      <c r="N215" s="11"/>
      <c r="R215" s="15"/>
      <c r="X215" s="5"/>
    </row>
    <row r="216">
      <c r="A216" s="19" t="s">
        <v>467</v>
      </c>
      <c r="B216" s="19" t="s">
        <v>1260</v>
      </c>
      <c r="C216" s="19" t="s">
        <v>311</v>
      </c>
      <c r="D216" s="19">
        <v>11131.0</v>
      </c>
      <c r="E216" s="19" t="s">
        <v>25</v>
      </c>
      <c r="F216" s="19">
        <v>500.0</v>
      </c>
      <c r="G216" s="19" t="s">
        <v>27</v>
      </c>
      <c r="H216" s="19" t="s">
        <v>28</v>
      </c>
      <c r="I216" s="5"/>
      <c r="N216" s="11"/>
      <c r="R216" s="15"/>
      <c r="X216" s="5"/>
    </row>
    <row r="217">
      <c r="A217" s="19" t="s">
        <v>141</v>
      </c>
      <c r="B217" s="19" t="s">
        <v>1261</v>
      </c>
      <c r="C217" s="19" t="s">
        <v>29</v>
      </c>
      <c r="D217" s="19">
        <v>11152.0</v>
      </c>
      <c r="E217" s="19" t="s">
        <v>25</v>
      </c>
      <c r="F217" s="19">
        <v>300.0</v>
      </c>
      <c r="G217" s="19" t="s">
        <v>27</v>
      </c>
      <c r="H217" s="19" t="s">
        <v>147</v>
      </c>
      <c r="I217" s="5"/>
      <c r="N217" s="11"/>
      <c r="R217" s="15"/>
      <c r="X217" s="5"/>
    </row>
    <row r="218">
      <c r="A218" s="19" t="s">
        <v>711</v>
      </c>
      <c r="B218" s="19" t="s">
        <v>1261</v>
      </c>
      <c r="C218" s="19" t="s">
        <v>29</v>
      </c>
      <c r="D218" s="19">
        <v>11152.0</v>
      </c>
      <c r="E218" s="19" t="s">
        <v>25</v>
      </c>
      <c r="F218" s="19">
        <v>300.0</v>
      </c>
      <c r="G218" s="19" t="s">
        <v>27</v>
      </c>
      <c r="H218" s="19" t="s">
        <v>28</v>
      </c>
      <c r="I218" s="5"/>
      <c r="N218" s="11"/>
      <c r="R218" s="15"/>
      <c r="X218" s="5"/>
    </row>
    <row r="219">
      <c r="A219" s="19" t="s">
        <v>530</v>
      </c>
      <c r="B219" s="19" t="s">
        <v>1262</v>
      </c>
      <c r="C219" s="19" t="s">
        <v>29</v>
      </c>
      <c r="D219" s="19">
        <v>11153.0</v>
      </c>
      <c r="E219" s="19" t="s">
        <v>25</v>
      </c>
      <c r="F219" s="19">
        <v>50.0</v>
      </c>
      <c r="G219" s="19" t="s">
        <v>27</v>
      </c>
      <c r="H219" s="19" t="s">
        <v>147</v>
      </c>
      <c r="I219" s="5"/>
      <c r="N219" s="11"/>
      <c r="R219" s="15"/>
      <c r="X219" s="5"/>
    </row>
    <row r="220">
      <c r="A220" s="19" t="s">
        <v>168</v>
      </c>
      <c r="B220" s="19" t="s">
        <v>1262</v>
      </c>
      <c r="C220" s="19" t="s">
        <v>29</v>
      </c>
      <c r="D220" s="19">
        <v>11153.0</v>
      </c>
      <c r="E220" s="19" t="s">
        <v>25</v>
      </c>
      <c r="F220" s="19">
        <v>50.0</v>
      </c>
      <c r="G220" s="19" t="s">
        <v>27</v>
      </c>
      <c r="H220" s="19" t="s">
        <v>147</v>
      </c>
      <c r="I220" s="5"/>
      <c r="N220" s="11"/>
      <c r="R220" s="15"/>
      <c r="X220" s="5"/>
    </row>
    <row r="221">
      <c r="A221" s="19" t="s">
        <v>704</v>
      </c>
      <c r="B221" s="19" t="s">
        <v>1262</v>
      </c>
      <c r="C221" s="19" t="s">
        <v>29</v>
      </c>
      <c r="D221" s="19">
        <v>11153.0</v>
      </c>
      <c r="E221" s="19" t="s">
        <v>25</v>
      </c>
      <c r="F221" s="19">
        <v>50.0</v>
      </c>
      <c r="G221" s="19" t="s">
        <v>27</v>
      </c>
      <c r="H221" s="19" t="s">
        <v>28</v>
      </c>
      <c r="I221" s="5"/>
      <c r="N221" s="11"/>
      <c r="R221" s="15"/>
      <c r="X221" s="5"/>
    </row>
    <row r="222">
      <c r="A222" s="19" t="s">
        <v>530</v>
      </c>
      <c r="B222" s="19" t="s">
        <v>1263</v>
      </c>
      <c r="C222" s="19" t="s">
        <v>275</v>
      </c>
      <c r="D222" s="19">
        <v>11222.0</v>
      </c>
      <c r="E222" s="19" t="s">
        <v>25</v>
      </c>
      <c r="F222" s="19">
        <v>500.0</v>
      </c>
      <c r="G222" s="19" t="s">
        <v>27</v>
      </c>
      <c r="H222" s="19" t="s">
        <v>147</v>
      </c>
      <c r="I222" s="5"/>
      <c r="N222" s="11"/>
      <c r="R222" s="15"/>
      <c r="X222" s="5"/>
    </row>
    <row r="223">
      <c r="A223" s="19" t="s">
        <v>607</v>
      </c>
      <c r="B223" s="19" t="s">
        <v>1263</v>
      </c>
      <c r="C223" s="19" t="s">
        <v>275</v>
      </c>
      <c r="D223" s="19">
        <v>11222.0</v>
      </c>
      <c r="E223" s="19" t="s">
        <v>25</v>
      </c>
      <c r="F223" s="19">
        <v>500.0</v>
      </c>
      <c r="G223" s="19" t="s">
        <v>27</v>
      </c>
      <c r="H223" s="19" t="s">
        <v>147</v>
      </c>
      <c r="I223" s="5"/>
      <c r="N223" s="11"/>
      <c r="R223" s="15"/>
      <c r="X223" s="5"/>
    </row>
    <row r="224">
      <c r="A224" s="19" t="s">
        <v>530</v>
      </c>
      <c r="B224" s="19" t="s">
        <v>1264</v>
      </c>
      <c r="C224" s="19" t="s">
        <v>275</v>
      </c>
      <c r="D224" s="19">
        <v>11230.0</v>
      </c>
      <c r="E224" s="19" t="s">
        <v>25</v>
      </c>
      <c r="F224" s="19">
        <v>300.0</v>
      </c>
      <c r="G224" s="19" t="s">
        <v>27</v>
      </c>
      <c r="H224" s="19" t="s">
        <v>147</v>
      </c>
      <c r="I224" s="5"/>
      <c r="N224" s="11"/>
      <c r="R224" s="15"/>
      <c r="X224" s="5"/>
    </row>
    <row r="225">
      <c r="A225" s="19" t="s">
        <v>193</v>
      </c>
      <c r="B225" s="19" t="s">
        <v>1265</v>
      </c>
      <c r="C225" s="19" t="s">
        <v>29</v>
      </c>
      <c r="D225" s="19">
        <v>11245.0</v>
      </c>
      <c r="E225" s="19" t="s">
        <v>25</v>
      </c>
      <c r="F225" s="19">
        <v>350.0</v>
      </c>
      <c r="G225" s="19" t="s">
        <v>27</v>
      </c>
      <c r="H225" s="19" t="s">
        <v>28</v>
      </c>
      <c r="I225" s="5"/>
      <c r="N225" s="11"/>
      <c r="R225" s="15"/>
      <c r="X225" s="5"/>
    </row>
    <row r="226">
      <c r="A226" s="19" t="s">
        <v>1216</v>
      </c>
      <c r="B226" s="19" t="s">
        <v>1266</v>
      </c>
      <c r="C226" s="19" t="s">
        <v>29</v>
      </c>
      <c r="D226" s="19">
        <v>11246.0</v>
      </c>
      <c r="E226" s="19" t="s">
        <v>25</v>
      </c>
      <c r="F226" s="19">
        <v>500.0</v>
      </c>
      <c r="G226" s="19" t="s">
        <v>27</v>
      </c>
      <c r="H226" s="19" t="s">
        <v>28</v>
      </c>
      <c r="I226" s="5"/>
      <c r="N226" s="11"/>
      <c r="R226" s="15"/>
      <c r="X226" s="5"/>
    </row>
    <row r="227">
      <c r="A227" s="19" t="s">
        <v>193</v>
      </c>
      <c r="B227" s="19" t="s">
        <v>1267</v>
      </c>
      <c r="C227" s="19" t="s">
        <v>275</v>
      </c>
      <c r="D227" s="19">
        <v>11269.0</v>
      </c>
      <c r="E227" s="19" t="s">
        <v>25</v>
      </c>
      <c r="F227" s="19">
        <v>200.0</v>
      </c>
      <c r="G227" s="19" t="s">
        <v>27</v>
      </c>
      <c r="H227" s="19" t="s">
        <v>28</v>
      </c>
      <c r="I227" s="5"/>
      <c r="N227" s="11"/>
      <c r="R227" s="15"/>
      <c r="X227" s="5"/>
    </row>
    <row r="228">
      <c r="A228" s="19" t="s">
        <v>704</v>
      </c>
      <c r="B228" s="19" t="s">
        <v>1268</v>
      </c>
      <c r="C228" s="19" t="s">
        <v>275</v>
      </c>
      <c r="D228" s="19">
        <v>11270.0</v>
      </c>
      <c r="E228" s="19" t="s">
        <v>25</v>
      </c>
      <c r="F228" s="19">
        <v>500.0</v>
      </c>
      <c r="G228" s="19" t="s">
        <v>27</v>
      </c>
      <c r="H228" s="19" t="s">
        <v>28</v>
      </c>
      <c r="I228" s="5"/>
      <c r="N228" s="11"/>
      <c r="R228" s="15"/>
      <c r="X228" s="5"/>
    </row>
    <row r="229">
      <c r="A229" s="19" t="s">
        <v>193</v>
      </c>
      <c r="B229" s="19" t="s">
        <v>1268</v>
      </c>
      <c r="C229" s="19" t="s">
        <v>275</v>
      </c>
      <c r="D229" s="19">
        <v>11270.0</v>
      </c>
      <c r="E229" s="19" t="s">
        <v>25</v>
      </c>
      <c r="F229" s="19">
        <v>500.0</v>
      </c>
      <c r="G229" s="19" t="s">
        <v>27</v>
      </c>
      <c r="H229" s="19" t="s">
        <v>28</v>
      </c>
      <c r="I229" s="5"/>
      <c r="N229" s="11"/>
      <c r="R229" s="15"/>
      <c r="X229" s="5"/>
    </row>
    <row r="230">
      <c r="A230" s="19" t="s">
        <v>193</v>
      </c>
      <c r="B230" s="19" t="s">
        <v>114</v>
      </c>
      <c r="C230" s="19" t="s">
        <v>275</v>
      </c>
      <c r="D230" s="19">
        <v>11271.0</v>
      </c>
      <c r="E230" s="19" t="s">
        <v>25</v>
      </c>
      <c r="F230" s="19">
        <v>350.0</v>
      </c>
      <c r="G230" s="19" t="s">
        <v>27</v>
      </c>
      <c r="H230" s="19" t="s">
        <v>28</v>
      </c>
      <c r="I230" s="5"/>
      <c r="N230" s="11"/>
      <c r="R230" s="15"/>
      <c r="X230" s="5"/>
    </row>
    <row r="231">
      <c r="A231" s="19" t="s">
        <v>193</v>
      </c>
      <c r="B231" s="19" t="s">
        <v>1269</v>
      </c>
      <c r="C231" s="19" t="s">
        <v>29</v>
      </c>
      <c r="D231" s="19">
        <v>11272.0</v>
      </c>
      <c r="E231" s="19" t="s">
        <v>25</v>
      </c>
      <c r="F231" s="19">
        <v>250.0</v>
      </c>
      <c r="G231" s="19" t="s">
        <v>27</v>
      </c>
      <c r="H231" s="19" t="s">
        <v>28</v>
      </c>
      <c r="I231" s="5"/>
      <c r="N231" s="11"/>
      <c r="R231" s="15"/>
      <c r="X231" s="5"/>
    </row>
    <row r="232">
      <c r="A232" s="19" t="s">
        <v>711</v>
      </c>
      <c r="B232" s="19" t="s">
        <v>1269</v>
      </c>
      <c r="C232" s="19" t="s">
        <v>29</v>
      </c>
      <c r="D232" s="19">
        <v>11272.0</v>
      </c>
      <c r="E232" s="19" t="s">
        <v>25</v>
      </c>
      <c r="F232" s="19">
        <v>250.0</v>
      </c>
      <c r="G232" s="19" t="s">
        <v>27</v>
      </c>
      <c r="H232" s="19" t="s">
        <v>28</v>
      </c>
      <c r="I232" s="5"/>
      <c r="N232" s="11"/>
      <c r="R232" s="15"/>
      <c r="X232" s="5"/>
    </row>
    <row r="233">
      <c r="A233" s="19" t="s">
        <v>704</v>
      </c>
      <c r="B233" s="19" t="s">
        <v>1270</v>
      </c>
      <c r="C233" s="19" t="s">
        <v>275</v>
      </c>
      <c r="D233" s="19">
        <v>11273.0</v>
      </c>
      <c r="E233" s="19" t="s">
        <v>25</v>
      </c>
      <c r="F233" s="19">
        <v>200.0</v>
      </c>
      <c r="G233" s="19" t="s">
        <v>27</v>
      </c>
      <c r="H233" s="19" t="s">
        <v>28</v>
      </c>
      <c r="I233" s="5"/>
      <c r="N233" s="11"/>
      <c r="R233" s="15"/>
      <c r="X233" s="5"/>
    </row>
    <row r="234">
      <c r="A234" s="19" t="s">
        <v>193</v>
      </c>
      <c r="B234" s="19" t="s">
        <v>1270</v>
      </c>
      <c r="C234" s="19" t="s">
        <v>275</v>
      </c>
      <c r="D234" s="19">
        <v>11273.0</v>
      </c>
      <c r="E234" s="19" t="s">
        <v>25</v>
      </c>
      <c r="F234" s="19">
        <v>200.0</v>
      </c>
      <c r="G234" s="19" t="s">
        <v>27</v>
      </c>
      <c r="H234" s="19" t="s">
        <v>28</v>
      </c>
      <c r="I234" s="5"/>
      <c r="N234" s="11"/>
      <c r="R234" s="15"/>
      <c r="X234" s="5"/>
    </row>
    <row r="235">
      <c r="A235" s="19" t="s">
        <v>704</v>
      </c>
      <c r="B235" s="19" t="s">
        <v>1271</v>
      </c>
      <c r="C235" s="19" t="s">
        <v>275</v>
      </c>
      <c r="D235" s="19">
        <v>11274.0</v>
      </c>
      <c r="E235" s="19" t="s">
        <v>25</v>
      </c>
      <c r="F235" s="19">
        <v>300.0</v>
      </c>
      <c r="G235" s="19" t="s">
        <v>27</v>
      </c>
      <c r="H235" s="19" t="s">
        <v>28</v>
      </c>
      <c r="I235" s="5"/>
      <c r="N235" s="11"/>
      <c r="R235" s="15"/>
      <c r="X235" s="5"/>
    </row>
    <row r="236">
      <c r="A236" s="19" t="s">
        <v>193</v>
      </c>
      <c r="B236" s="19" t="s">
        <v>1271</v>
      </c>
      <c r="C236" s="19" t="s">
        <v>275</v>
      </c>
      <c r="D236" s="19">
        <v>11274.0</v>
      </c>
      <c r="E236" s="19" t="s">
        <v>25</v>
      </c>
      <c r="F236" s="19">
        <v>300.0</v>
      </c>
      <c r="G236" s="19" t="s">
        <v>27</v>
      </c>
      <c r="H236" s="19" t="s">
        <v>28</v>
      </c>
      <c r="I236" s="5"/>
      <c r="N236" s="11"/>
      <c r="R236" s="15"/>
      <c r="X236" s="5"/>
    </row>
    <row r="237">
      <c r="A237" s="19" t="s">
        <v>193</v>
      </c>
      <c r="B237" s="19" t="s">
        <v>1272</v>
      </c>
      <c r="C237" s="19" t="s">
        <v>29</v>
      </c>
      <c r="D237" s="19">
        <v>11275.0</v>
      </c>
      <c r="E237" s="19" t="s">
        <v>25</v>
      </c>
      <c r="F237" s="19">
        <v>100.0</v>
      </c>
      <c r="G237" s="19" t="s">
        <v>27</v>
      </c>
      <c r="H237" s="19" t="s">
        <v>28</v>
      </c>
      <c r="I237" s="5"/>
      <c r="N237" s="11"/>
      <c r="R237" s="15"/>
      <c r="X237" s="5"/>
    </row>
    <row r="238">
      <c r="A238" s="19" t="s">
        <v>193</v>
      </c>
      <c r="B238" s="19" t="s">
        <v>1273</v>
      </c>
      <c r="C238" s="19" t="s">
        <v>29</v>
      </c>
      <c r="D238" s="19">
        <v>11276.0</v>
      </c>
      <c r="E238" s="19" t="s">
        <v>25</v>
      </c>
      <c r="F238" s="19">
        <v>300.0</v>
      </c>
      <c r="G238" s="19" t="s">
        <v>27</v>
      </c>
      <c r="H238" s="19" t="s">
        <v>28</v>
      </c>
      <c r="I238" s="5"/>
      <c r="N238" s="11"/>
      <c r="R238" s="15"/>
      <c r="X238" s="5"/>
    </row>
    <row r="239">
      <c r="A239" s="19" t="s">
        <v>309</v>
      </c>
      <c r="B239" s="19" t="s">
        <v>1274</v>
      </c>
      <c r="C239" s="19" t="s">
        <v>56</v>
      </c>
      <c r="D239" s="19">
        <v>11277.0</v>
      </c>
      <c r="E239" s="19" t="s">
        <v>25</v>
      </c>
      <c r="F239" s="19">
        <v>250.0</v>
      </c>
      <c r="G239" s="19" t="s">
        <v>27</v>
      </c>
      <c r="H239" s="19" t="s">
        <v>28</v>
      </c>
      <c r="I239" s="5"/>
      <c r="N239" s="11"/>
      <c r="R239" s="15"/>
      <c r="X239" s="5"/>
    </row>
    <row r="240">
      <c r="A240" s="19" t="s">
        <v>193</v>
      </c>
      <c r="B240" s="19" t="s">
        <v>1274</v>
      </c>
      <c r="C240" s="19" t="s">
        <v>56</v>
      </c>
      <c r="D240" s="19">
        <v>11277.0</v>
      </c>
      <c r="E240" s="19" t="s">
        <v>25</v>
      </c>
      <c r="F240" s="19">
        <v>250.0</v>
      </c>
      <c r="G240" s="19" t="s">
        <v>27</v>
      </c>
      <c r="H240" s="19" t="s">
        <v>28</v>
      </c>
      <c r="I240" s="5"/>
      <c r="N240" s="11"/>
      <c r="R240" s="15"/>
      <c r="X240" s="5"/>
    </row>
    <row r="241">
      <c r="A241" s="19" t="s">
        <v>168</v>
      </c>
      <c r="B241" s="19" t="s">
        <v>1275</v>
      </c>
      <c r="C241" s="19" t="s">
        <v>23</v>
      </c>
      <c r="D241" s="19">
        <v>11278.0</v>
      </c>
      <c r="E241" s="19" t="s">
        <v>25</v>
      </c>
      <c r="F241" s="19">
        <v>200.0</v>
      </c>
      <c r="G241" s="19" t="s">
        <v>27</v>
      </c>
      <c r="H241" s="19" t="s">
        <v>147</v>
      </c>
      <c r="I241" s="5"/>
      <c r="N241" s="11"/>
      <c r="R241" s="15"/>
      <c r="X241" s="5"/>
    </row>
    <row r="242">
      <c r="A242" s="19" t="s">
        <v>1276</v>
      </c>
      <c r="B242" s="19" t="s">
        <v>1275</v>
      </c>
      <c r="C242" s="19" t="s">
        <v>23</v>
      </c>
      <c r="D242" s="19">
        <v>11278.0</v>
      </c>
      <c r="E242" s="19" t="s">
        <v>25</v>
      </c>
      <c r="F242" s="19">
        <v>200.0</v>
      </c>
      <c r="G242" s="19" t="s">
        <v>27</v>
      </c>
      <c r="H242" s="19" t="s">
        <v>28</v>
      </c>
      <c r="I242" s="5"/>
      <c r="N242" s="11"/>
      <c r="R242" s="15"/>
      <c r="X242" s="5"/>
    </row>
    <row r="243">
      <c r="A243" s="19" t="s">
        <v>1277</v>
      </c>
      <c r="B243" s="19" t="s">
        <v>1275</v>
      </c>
      <c r="C243" s="19" t="s">
        <v>23</v>
      </c>
      <c r="D243" s="19">
        <v>11278.0</v>
      </c>
      <c r="E243" s="19" t="s">
        <v>25</v>
      </c>
      <c r="F243" s="19">
        <v>200.0</v>
      </c>
      <c r="G243" s="19" t="s">
        <v>27</v>
      </c>
      <c r="H243" s="19" t="s">
        <v>28</v>
      </c>
      <c r="I243" s="5"/>
      <c r="N243" s="11"/>
      <c r="R243" s="15"/>
      <c r="X243" s="5"/>
    </row>
    <row r="244">
      <c r="A244" s="19" t="s">
        <v>168</v>
      </c>
      <c r="B244" s="19" t="s">
        <v>1278</v>
      </c>
      <c r="C244" s="19" t="s">
        <v>23</v>
      </c>
      <c r="D244" s="19">
        <v>11279.0</v>
      </c>
      <c r="E244" s="19" t="s">
        <v>25</v>
      </c>
      <c r="F244" s="19">
        <v>200.0</v>
      </c>
      <c r="G244" s="19" t="s">
        <v>27</v>
      </c>
      <c r="H244" s="19" t="s">
        <v>147</v>
      </c>
      <c r="I244" s="5"/>
      <c r="N244" s="11"/>
      <c r="R244" s="15"/>
      <c r="X244" s="5"/>
    </row>
    <row r="245">
      <c r="A245" s="19" t="s">
        <v>1276</v>
      </c>
      <c r="B245" s="19" t="s">
        <v>1278</v>
      </c>
      <c r="C245" s="19" t="s">
        <v>23</v>
      </c>
      <c r="D245" s="19">
        <v>11279.0</v>
      </c>
      <c r="E245" s="19" t="s">
        <v>25</v>
      </c>
      <c r="F245" s="19">
        <v>200.0</v>
      </c>
      <c r="G245" s="19" t="s">
        <v>27</v>
      </c>
      <c r="H245" s="19" t="s">
        <v>28</v>
      </c>
      <c r="I245" s="5"/>
      <c r="N245" s="11"/>
      <c r="R245" s="15"/>
      <c r="X245" s="5"/>
    </row>
    <row r="246">
      <c r="A246" s="19" t="s">
        <v>1277</v>
      </c>
      <c r="B246" s="19" t="s">
        <v>1278</v>
      </c>
      <c r="C246" s="19" t="s">
        <v>23</v>
      </c>
      <c r="D246" s="19">
        <v>11279.0</v>
      </c>
      <c r="E246" s="19" t="s">
        <v>25</v>
      </c>
      <c r="F246" s="19">
        <v>200.0</v>
      </c>
      <c r="G246" s="19" t="s">
        <v>27</v>
      </c>
      <c r="H246" s="19" t="s">
        <v>28</v>
      </c>
      <c r="I246" s="5"/>
      <c r="N246" s="11"/>
      <c r="R246" s="15"/>
      <c r="X246" s="5"/>
    </row>
    <row r="247">
      <c r="A247" s="19" t="s">
        <v>319</v>
      </c>
      <c r="B247" s="19" t="s">
        <v>1279</v>
      </c>
      <c r="C247" s="19" t="s">
        <v>1126</v>
      </c>
      <c r="D247" s="19">
        <v>11280.0</v>
      </c>
      <c r="E247" s="19" t="s">
        <v>25</v>
      </c>
      <c r="F247" s="19">
        <v>800.0</v>
      </c>
      <c r="G247" s="19" t="s">
        <v>27</v>
      </c>
      <c r="H247" s="19" t="s">
        <v>147</v>
      </c>
      <c r="I247" s="5"/>
      <c r="N247" s="11"/>
      <c r="R247" s="15"/>
      <c r="X247" s="5"/>
    </row>
    <row r="248">
      <c r="A248" s="19" t="s">
        <v>168</v>
      </c>
      <c r="B248" s="19" t="s">
        <v>1279</v>
      </c>
      <c r="C248" s="19" t="s">
        <v>1126</v>
      </c>
      <c r="D248" s="19">
        <v>11280.0</v>
      </c>
      <c r="E248" s="19" t="s">
        <v>25</v>
      </c>
      <c r="F248" s="19">
        <v>800.0</v>
      </c>
      <c r="G248" s="19" t="s">
        <v>27</v>
      </c>
      <c r="H248" s="19" t="s">
        <v>147</v>
      </c>
      <c r="I248" s="5"/>
      <c r="N248" s="11"/>
      <c r="R248" s="15"/>
      <c r="X248" s="5"/>
    </row>
    <row r="249">
      <c r="A249" s="19" t="s">
        <v>309</v>
      </c>
      <c r="B249" s="19" t="s">
        <v>1279</v>
      </c>
      <c r="C249" s="19" t="s">
        <v>1126</v>
      </c>
      <c r="D249" s="19">
        <v>11280.0</v>
      </c>
      <c r="E249" s="19" t="s">
        <v>25</v>
      </c>
      <c r="F249" s="19">
        <v>800.0</v>
      </c>
      <c r="G249" s="19" t="s">
        <v>27</v>
      </c>
      <c r="H249" s="19" t="s">
        <v>28</v>
      </c>
      <c r="I249" s="5"/>
      <c r="N249" s="11"/>
      <c r="R249" s="15"/>
      <c r="X249" s="5"/>
    </row>
    <row r="250">
      <c r="A250" s="19" t="s">
        <v>168</v>
      </c>
      <c r="B250" s="19" t="s">
        <v>1280</v>
      </c>
      <c r="C250" s="19" t="s">
        <v>23</v>
      </c>
      <c r="D250" s="19">
        <v>11281.0</v>
      </c>
      <c r="E250" s="19" t="s">
        <v>25</v>
      </c>
      <c r="F250" s="19">
        <v>200.0</v>
      </c>
      <c r="G250" s="19" t="s">
        <v>27</v>
      </c>
      <c r="H250" s="19" t="s">
        <v>147</v>
      </c>
      <c r="I250" s="5"/>
      <c r="N250" s="11"/>
      <c r="R250" s="15"/>
      <c r="X250" s="5"/>
    </row>
    <row r="251">
      <c r="A251" s="19" t="s">
        <v>1276</v>
      </c>
      <c r="B251" s="19" t="s">
        <v>1280</v>
      </c>
      <c r="C251" s="19" t="s">
        <v>23</v>
      </c>
      <c r="D251" s="19">
        <v>11281.0</v>
      </c>
      <c r="E251" s="19" t="s">
        <v>25</v>
      </c>
      <c r="F251" s="19">
        <v>200.0</v>
      </c>
      <c r="G251" s="19" t="s">
        <v>27</v>
      </c>
      <c r="H251" s="19" t="s">
        <v>28</v>
      </c>
      <c r="I251" s="5"/>
      <c r="N251" s="11"/>
      <c r="R251" s="15"/>
      <c r="X251" s="5"/>
    </row>
    <row r="252">
      <c r="A252" s="19" t="s">
        <v>193</v>
      </c>
      <c r="B252" s="19" t="s">
        <v>1281</v>
      </c>
      <c r="C252" s="19" t="s">
        <v>29</v>
      </c>
      <c r="D252" s="19">
        <v>11292.0</v>
      </c>
      <c r="E252" s="19" t="s">
        <v>25</v>
      </c>
      <c r="F252" s="19">
        <v>500.0</v>
      </c>
      <c r="G252" s="19" t="s">
        <v>27</v>
      </c>
      <c r="H252" s="19" t="s">
        <v>28</v>
      </c>
      <c r="I252" s="5"/>
      <c r="N252" s="11"/>
      <c r="R252" s="15"/>
      <c r="X252" s="5"/>
    </row>
    <row r="253">
      <c r="A253" s="19" t="s">
        <v>193</v>
      </c>
      <c r="B253" s="19" t="s">
        <v>1282</v>
      </c>
      <c r="C253" s="19" t="s">
        <v>29</v>
      </c>
      <c r="D253" s="19">
        <v>11293.0</v>
      </c>
      <c r="E253" s="19" t="s">
        <v>25</v>
      </c>
      <c r="F253" s="19">
        <v>300.0</v>
      </c>
      <c r="G253" s="19" t="s">
        <v>27</v>
      </c>
      <c r="H253" s="19" t="s">
        <v>28</v>
      </c>
      <c r="I253" s="5"/>
      <c r="N253" s="11"/>
      <c r="R253" s="15"/>
      <c r="X253" s="5"/>
    </row>
    <row r="254">
      <c r="A254" s="19" t="s">
        <v>530</v>
      </c>
      <c r="B254" s="19" t="s">
        <v>1283</v>
      </c>
      <c r="C254" s="19" t="s">
        <v>29</v>
      </c>
      <c r="D254" s="19">
        <v>11297.0</v>
      </c>
      <c r="E254" s="19" t="s">
        <v>25</v>
      </c>
      <c r="F254" s="19">
        <v>300.0</v>
      </c>
      <c r="G254" s="19" t="s">
        <v>27</v>
      </c>
      <c r="H254" s="19" t="s">
        <v>147</v>
      </c>
      <c r="I254" s="5"/>
      <c r="N254" s="11"/>
      <c r="R254" s="15"/>
      <c r="X254" s="5"/>
    </row>
    <row r="255">
      <c r="A255" s="19" t="s">
        <v>607</v>
      </c>
      <c r="B255" s="19" t="s">
        <v>1283</v>
      </c>
      <c r="C255" s="19" t="s">
        <v>29</v>
      </c>
      <c r="D255" s="19">
        <v>11297.0</v>
      </c>
      <c r="E255" s="19" t="s">
        <v>25</v>
      </c>
      <c r="F255" s="19">
        <v>300.0</v>
      </c>
      <c r="G255" s="19" t="s">
        <v>27</v>
      </c>
      <c r="H255" s="19" t="s">
        <v>147</v>
      </c>
      <c r="I255" s="5"/>
      <c r="N255" s="11"/>
      <c r="R255" s="15"/>
      <c r="X255" s="5"/>
    </row>
    <row r="256">
      <c r="A256" s="19" t="s">
        <v>711</v>
      </c>
      <c r="B256" s="19" t="s">
        <v>1284</v>
      </c>
      <c r="C256" s="19" t="s">
        <v>56</v>
      </c>
      <c r="D256" s="19">
        <v>11298.0</v>
      </c>
      <c r="E256" s="19" t="s">
        <v>25</v>
      </c>
      <c r="F256" s="19">
        <v>250.0</v>
      </c>
      <c r="G256" s="19" t="s">
        <v>27</v>
      </c>
      <c r="H256" s="19" t="s">
        <v>28</v>
      </c>
      <c r="I256" s="5"/>
      <c r="N256" s="11"/>
      <c r="R256" s="15"/>
      <c r="X256" s="5"/>
    </row>
    <row r="257">
      <c r="A257" s="19" t="s">
        <v>432</v>
      </c>
      <c r="B257" s="19" t="s">
        <v>1285</v>
      </c>
      <c r="C257" s="19" t="s">
        <v>311</v>
      </c>
      <c r="D257" s="19">
        <v>11303.0</v>
      </c>
      <c r="E257" s="19" t="s">
        <v>25</v>
      </c>
      <c r="F257" s="19">
        <v>500.0</v>
      </c>
      <c r="G257" s="19" t="s">
        <v>27</v>
      </c>
      <c r="H257" s="19" t="s">
        <v>147</v>
      </c>
      <c r="I257" s="5"/>
      <c r="N257" s="11"/>
      <c r="R257" s="15"/>
      <c r="X257" s="5"/>
    </row>
    <row r="258">
      <c r="A258" s="19" t="s">
        <v>168</v>
      </c>
      <c r="B258" s="19" t="s">
        <v>1286</v>
      </c>
      <c r="C258" s="19" t="s">
        <v>275</v>
      </c>
      <c r="D258" s="19">
        <v>11305.0</v>
      </c>
      <c r="E258" s="19" t="s">
        <v>25</v>
      </c>
      <c r="F258" s="19">
        <v>500.0</v>
      </c>
      <c r="G258" s="19" t="s">
        <v>27</v>
      </c>
      <c r="H258" s="19" t="s">
        <v>147</v>
      </c>
      <c r="I258" s="5"/>
      <c r="N258" s="11"/>
      <c r="R258" s="15"/>
      <c r="X258" s="5"/>
    </row>
    <row r="259">
      <c r="A259" s="19" t="s">
        <v>309</v>
      </c>
      <c r="B259" s="19" t="s">
        <v>1286</v>
      </c>
      <c r="C259" s="19" t="s">
        <v>275</v>
      </c>
      <c r="D259" s="19">
        <v>11305.0</v>
      </c>
      <c r="E259" s="19" t="s">
        <v>25</v>
      </c>
      <c r="F259" s="19">
        <v>500.0</v>
      </c>
      <c r="G259" s="19" t="s">
        <v>27</v>
      </c>
      <c r="H259" s="19" t="s">
        <v>28</v>
      </c>
      <c r="I259" s="5"/>
      <c r="N259" s="11"/>
      <c r="R259" s="15"/>
      <c r="X259" s="5"/>
    </row>
    <row r="260">
      <c r="A260" s="19" t="s">
        <v>168</v>
      </c>
      <c r="B260" s="19" t="s">
        <v>1287</v>
      </c>
      <c r="C260" s="19" t="s">
        <v>275</v>
      </c>
      <c r="D260" s="19">
        <v>11307.0</v>
      </c>
      <c r="E260" s="19" t="s">
        <v>25</v>
      </c>
      <c r="F260" s="19">
        <v>750.0</v>
      </c>
      <c r="G260" s="19" t="s">
        <v>27</v>
      </c>
      <c r="H260" s="19" t="s">
        <v>147</v>
      </c>
      <c r="I260" s="5"/>
      <c r="N260" s="11"/>
      <c r="R260" s="15"/>
      <c r="X260" s="5"/>
    </row>
    <row r="261">
      <c r="A261" s="19" t="s">
        <v>168</v>
      </c>
      <c r="B261" s="19" t="s">
        <v>1288</v>
      </c>
      <c r="C261" s="19" t="s">
        <v>311</v>
      </c>
      <c r="D261" s="19">
        <v>11312.0</v>
      </c>
      <c r="E261" s="19" t="s">
        <v>25</v>
      </c>
      <c r="F261" s="19">
        <v>300.0</v>
      </c>
      <c r="G261" s="19" t="s">
        <v>27</v>
      </c>
      <c r="H261" s="19" t="s">
        <v>147</v>
      </c>
      <c r="I261" s="5"/>
      <c r="N261" s="11"/>
      <c r="R261" s="15"/>
      <c r="X261" s="5"/>
    </row>
    <row r="262">
      <c r="A262" s="19" t="s">
        <v>1276</v>
      </c>
      <c r="B262" s="19" t="s">
        <v>1288</v>
      </c>
      <c r="C262" s="19" t="s">
        <v>311</v>
      </c>
      <c r="D262" s="19">
        <v>11312.0</v>
      </c>
      <c r="E262" s="19" t="s">
        <v>25</v>
      </c>
      <c r="F262" s="19">
        <v>300.0</v>
      </c>
      <c r="G262" s="19" t="s">
        <v>27</v>
      </c>
      <c r="H262" s="19" t="s">
        <v>28</v>
      </c>
      <c r="I262" s="5"/>
      <c r="N262" s="11"/>
      <c r="R262" s="15"/>
      <c r="X262" s="5"/>
    </row>
    <row r="263">
      <c r="A263" s="19" t="s">
        <v>319</v>
      </c>
      <c r="B263" s="19" t="s">
        <v>1289</v>
      </c>
      <c r="C263" s="19" t="s">
        <v>275</v>
      </c>
      <c r="D263" s="19">
        <v>11313.0</v>
      </c>
      <c r="E263" s="19" t="s">
        <v>25</v>
      </c>
      <c r="F263" s="19">
        <v>500.0</v>
      </c>
      <c r="G263" s="19" t="s">
        <v>27</v>
      </c>
      <c r="H263" s="19" t="s">
        <v>147</v>
      </c>
      <c r="I263" s="5"/>
      <c r="N263" s="11"/>
      <c r="R263" s="15"/>
      <c r="X263" s="5"/>
    </row>
    <row r="264">
      <c r="A264" s="19" t="s">
        <v>168</v>
      </c>
      <c r="B264" s="19" t="s">
        <v>1289</v>
      </c>
      <c r="C264" s="19" t="s">
        <v>275</v>
      </c>
      <c r="D264" s="19">
        <v>11313.0</v>
      </c>
      <c r="E264" s="19" t="s">
        <v>25</v>
      </c>
      <c r="F264" s="19">
        <v>500.0</v>
      </c>
      <c r="G264" s="19" t="s">
        <v>27</v>
      </c>
      <c r="H264" s="19" t="s">
        <v>147</v>
      </c>
      <c r="I264" s="5"/>
      <c r="N264" s="11"/>
      <c r="R264" s="15"/>
      <c r="X264" s="5"/>
    </row>
    <row r="265">
      <c r="A265" s="19" t="s">
        <v>309</v>
      </c>
      <c r="B265" s="19" t="s">
        <v>1289</v>
      </c>
      <c r="C265" s="19" t="s">
        <v>275</v>
      </c>
      <c r="D265" s="19">
        <v>11313.0</v>
      </c>
      <c r="E265" s="19" t="s">
        <v>25</v>
      </c>
      <c r="F265" s="19">
        <v>500.0</v>
      </c>
      <c r="G265" s="19" t="s">
        <v>27</v>
      </c>
      <c r="H265" s="19" t="s">
        <v>28</v>
      </c>
      <c r="I265" s="5"/>
      <c r="N265" s="11"/>
      <c r="R265" s="15"/>
      <c r="X265" s="5"/>
    </row>
    <row r="266">
      <c r="A266" s="19" t="s">
        <v>607</v>
      </c>
      <c r="B266" s="19" t="s">
        <v>1290</v>
      </c>
      <c r="C266" s="19" t="s">
        <v>29</v>
      </c>
      <c r="D266" s="19">
        <v>11319.0</v>
      </c>
      <c r="E266" s="19" t="s">
        <v>25</v>
      </c>
      <c r="F266" s="19">
        <v>250.0</v>
      </c>
      <c r="G266" s="19" t="s">
        <v>27</v>
      </c>
      <c r="H266" s="19" t="s">
        <v>147</v>
      </c>
      <c r="I266" s="5"/>
      <c r="N266" s="11"/>
      <c r="R266" s="15"/>
      <c r="X266" s="5"/>
    </row>
    <row r="267">
      <c r="A267" s="19" t="s">
        <v>141</v>
      </c>
      <c r="B267" s="19" t="s">
        <v>1291</v>
      </c>
      <c r="C267" s="19" t="s">
        <v>29</v>
      </c>
      <c r="D267" s="19">
        <v>11322.0</v>
      </c>
      <c r="E267" s="19" t="s">
        <v>25</v>
      </c>
      <c r="F267" s="19">
        <v>350.0</v>
      </c>
      <c r="G267" s="19" t="s">
        <v>27</v>
      </c>
      <c r="H267" s="19" t="s">
        <v>147</v>
      </c>
      <c r="I267" s="5"/>
      <c r="N267" s="11"/>
      <c r="R267" s="15"/>
      <c r="X267" s="5"/>
    </row>
    <row r="268">
      <c r="A268" s="19" t="s">
        <v>168</v>
      </c>
      <c r="B268" s="19" t="s">
        <v>1292</v>
      </c>
      <c r="C268" s="19" t="s">
        <v>275</v>
      </c>
      <c r="D268" s="19">
        <v>11323.0</v>
      </c>
      <c r="E268" s="19" t="s">
        <v>25</v>
      </c>
      <c r="F268" s="19">
        <v>350.0</v>
      </c>
      <c r="G268" s="19" t="s">
        <v>27</v>
      </c>
      <c r="H268" s="19" t="s">
        <v>147</v>
      </c>
      <c r="I268" s="5"/>
      <c r="N268" s="11"/>
      <c r="R268" s="15"/>
      <c r="X268" s="5"/>
    </row>
    <row r="269">
      <c r="A269" s="19" t="s">
        <v>530</v>
      </c>
      <c r="B269" s="19" t="s">
        <v>1293</v>
      </c>
      <c r="C269" s="19" t="s">
        <v>116</v>
      </c>
      <c r="D269" s="19">
        <v>11364.0</v>
      </c>
      <c r="E269" s="19" t="s">
        <v>25</v>
      </c>
      <c r="F269" s="19">
        <v>200.0</v>
      </c>
      <c r="G269" s="19" t="s">
        <v>27</v>
      </c>
      <c r="H269" s="19" t="s">
        <v>147</v>
      </c>
      <c r="I269" s="5"/>
      <c r="N269" s="11"/>
      <c r="R269" s="15"/>
      <c r="X269" s="5"/>
    </row>
    <row r="270">
      <c r="A270" s="19" t="s">
        <v>530</v>
      </c>
      <c r="B270" s="19" t="s">
        <v>1294</v>
      </c>
      <c r="C270" s="19" t="s">
        <v>116</v>
      </c>
      <c r="D270" s="19">
        <v>11365.0</v>
      </c>
      <c r="E270" s="19" t="s">
        <v>25</v>
      </c>
      <c r="F270" s="19">
        <v>300.0</v>
      </c>
      <c r="G270" s="19" t="s">
        <v>27</v>
      </c>
      <c r="H270" s="19" t="s">
        <v>147</v>
      </c>
      <c r="I270" s="5"/>
      <c r="N270" s="11"/>
      <c r="R270" s="15"/>
      <c r="X270" s="5"/>
    </row>
    <row r="271">
      <c r="A271" s="19" t="s">
        <v>704</v>
      </c>
      <c r="B271" s="19" t="s">
        <v>1294</v>
      </c>
      <c r="C271" s="19" t="s">
        <v>116</v>
      </c>
      <c r="D271" s="19">
        <v>11365.0</v>
      </c>
      <c r="E271" s="19" t="s">
        <v>25</v>
      </c>
      <c r="F271" s="19">
        <v>300.0</v>
      </c>
      <c r="G271" s="19" t="s">
        <v>27</v>
      </c>
      <c r="H271" s="19" t="s">
        <v>28</v>
      </c>
      <c r="I271" s="5"/>
      <c r="N271" s="11"/>
      <c r="R271" s="15"/>
      <c r="X271" s="5"/>
    </row>
    <row r="272">
      <c r="A272" s="19" t="s">
        <v>426</v>
      </c>
      <c r="B272" s="19" t="s">
        <v>1295</v>
      </c>
      <c r="C272" s="19" t="s">
        <v>116</v>
      </c>
      <c r="D272" s="19">
        <v>11366.0</v>
      </c>
      <c r="E272" s="19" t="s">
        <v>25</v>
      </c>
      <c r="F272" s="19">
        <v>400.0</v>
      </c>
      <c r="G272" s="19" t="s">
        <v>27</v>
      </c>
      <c r="H272" s="19" t="s">
        <v>147</v>
      </c>
      <c r="I272" s="5"/>
      <c r="N272" s="11"/>
      <c r="R272" s="15"/>
      <c r="X272" s="5"/>
    </row>
    <row r="273">
      <c r="A273" s="19" t="s">
        <v>319</v>
      </c>
      <c r="B273" s="19" t="s">
        <v>1296</v>
      </c>
      <c r="C273" s="19" t="s">
        <v>29</v>
      </c>
      <c r="D273" s="19">
        <v>11373.0</v>
      </c>
      <c r="E273" s="19" t="s">
        <v>25</v>
      </c>
      <c r="F273" s="19">
        <v>100.0</v>
      </c>
      <c r="G273" s="19" t="s">
        <v>27</v>
      </c>
      <c r="H273" s="19" t="s">
        <v>147</v>
      </c>
      <c r="I273" s="5"/>
      <c r="N273" s="11"/>
      <c r="R273" s="15"/>
      <c r="X273" s="5"/>
    </row>
    <row r="274">
      <c r="A274" s="19" t="s">
        <v>607</v>
      </c>
      <c r="B274" s="19" t="s">
        <v>1296</v>
      </c>
      <c r="C274" s="19" t="s">
        <v>29</v>
      </c>
      <c r="D274" s="19">
        <v>11373.0</v>
      </c>
      <c r="E274" s="19" t="s">
        <v>25</v>
      </c>
      <c r="F274" s="19">
        <v>100.0</v>
      </c>
      <c r="G274" s="19" t="s">
        <v>27</v>
      </c>
      <c r="H274" s="19" t="s">
        <v>147</v>
      </c>
      <c r="I274" s="5"/>
      <c r="N274" s="11"/>
      <c r="R274" s="15"/>
      <c r="X274" s="5"/>
    </row>
    <row r="275">
      <c r="A275" s="19" t="s">
        <v>607</v>
      </c>
      <c r="B275" s="19" t="s">
        <v>97</v>
      </c>
      <c r="C275" s="19" t="s">
        <v>29</v>
      </c>
      <c r="D275" s="19">
        <v>11375.0</v>
      </c>
      <c r="E275" s="19" t="s">
        <v>25</v>
      </c>
      <c r="F275" s="19">
        <v>300.0</v>
      </c>
      <c r="G275" s="19" t="s">
        <v>27</v>
      </c>
      <c r="H275" s="19" t="s">
        <v>147</v>
      </c>
      <c r="I275" s="5"/>
      <c r="N275" s="11"/>
      <c r="R275" s="15"/>
      <c r="X275" s="5"/>
    </row>
    <row r="276">
      <c r="A276" s="19" t="s">
        <v>530</v>
      </c>
      <c r="B276" s="19" t="s">
        <v>1298</v>
      </c>
      <c r="C276" s="19" t="s">
        <v>29</v>
      </c>
      <c r="D276" s="19">
        <v>11376.0</v>
      </c>
      <c r="E276" s="19" t="s">
        <v>25</v>
      </c>
      <c r="F276" s="19">
        <v>200.0</v>
      </c>
      <c r="G276" s="19" t="s">
        <v>27</v>
      </c>
      <c r="H276" s="19" t="s">
        <v>147</v>
      </c>
      <c r="I276" s="5"/>
      <c r="N276" s="11"/>
      <c r="R276" s="15"/>
      <c r="X276" s="5"/>
    </row>
    <row r="277">
      <c r="A277" s="19" t="s">
        <v>607</v>
      </c>
      <c r="B277" s="19" t="s">
        <v>1298</v>
      </c>
      <c r="C277" s="19" t="s">
        <v>29</v>
      </c>
      <c r="D277" s="19">
        <v>11376.0</v>
      </c>
      <c r="E277" s="19" t="s">
        <v>25</v>
      </c>
      <c r="F277" s="19">
        <v>200.0</v>
      </c>
      <c r="G277" s="19" t="s">
        <v>27</v>
      </c>
      <c r="H277" s="19" t="s">
        <v>147</v>
      </c>
      <c r="I277" s="5"/>
      <c r="N277" s="11"/>
      <c r="R277" s="15"/>
      <c r="X277" s="5"/>
    </row>
    <row r="278">
      <c r="A278" s="19" t="s">
        <v>309</v>
      </c>
      <c r="B278" s="19" t="s">
        <v>1299</v>
      </c>
      <c r="C278" s="19" t="s">
        <v>275</v>
      </c>
      <c r="D278" s="19">
        <v>11377.0</v>
      </c>
      <c r="E278" s="19" t="s">
        <v>25</v>
      </c>
      <c r="F278" s="19">
        <v>350.0</v>
      </c>
      <c r="G278" s="19" t="s">
        <v>27</v>
      </c>
      <c r="H278" s="19" t="s">
        <v>28</v>
      </c>
      <c r="I278" s="5"/>
      <c r="N278" s="11"/>
      <c r="R278" s="15"/>
      <c r="X278" s="5"/>
    </row>
    <row r="279">
      <c r="A279" s="19" t="s">
        <v>704</v>
      </c>
      <c r="B279" s="19" t="s">
        <v>1300</v>
      </c>
      <c r="C279" s="19" t="s">
        <v>275</v>
      </c>
      <c r="D279" s="19">
        <v>11378.0</v>
      </c>
      <c r="E279" s="19" t="s">
        <v>25</v>
      </c>
      <c r="F279" s="19">
        <v>400.0</v>
      </c>
      <c r="G279" s="19" t="s">
        <v>27</v>
      </c>
      <c r="H279" s="19" t="s">
        <v>28</v>
      </c>
      <c r="I279" s="5"/>
      <c r="N279" s="11"/>
      <c r="R279" s="15"/>
      <c r="X279" s="5"/>
    </row>
    <row r="280">
      <c r="A280" s="19" t="s">
        <v>426</v>
      </c>
      <c r="B280" s="19" t="s">
        <v>1301</v>
      </c>
      <c r="C280" s="19" t="s">
        <v>1302</v>
      </c>
      <c r="D280" s="19">
        <v>11382.0</v>
      </c>
      <c r="E280" s="19" t="s">
        <v>25</v>
      </c>
      <c r="F280" s="19">
        <v>450.0</v>
      </c>
      <c r="G280" s="19" t="s">
        <v>27</v>
      </c>
      <c r="H280" s="19" t="s">
        <v>147</v>
      </c>
      <c r="I280" s="5"/>
      <c r="N280" s="11"/>
      <c r="R280" s="15"/>
      <c r="X280" s="5"/>
    </row>
    <row r="281">
      <c r="A281" s="19" t="s">
        <v>309</v>
      </c>
      <c r="B281" s="19" t="s">
        <v>1301</v>
      </c>
      <c r="C281" s="19" t="s">
        <v>1302</v>
      </c>
      <c r="D281" s="19">
        <v>11382.0</v>
      </c>
      <c r="E281" s="19" t="s">
        <v>25</v>
      </c>
      <c r="F281" s="19">
        <v>450.0</v>
      </c>
      <c r="G281" s="19" t="s">
        <v>27</v>
      </c>
      <c r="H281" s="19" t="s">
        <v>28</v>
      </c>
      <c r="I281" s="5"/>
      <c r="N281" s="11"/>
      <c r="R281" s="15"/>
      <c r="X281" s="5"/>
    </row>
    <row r="282">
      <c r="A282" s="19" t="s">
        <v>168</v>
      </c>
      <c r="B282" s="19" t="s">
        <v>1303</v>
      </c>
      <c r="C282" s="19" t="s">
        <v>116</v>
      </c>
      <c r="D282" s="19">
        <v>11403.0</v>
      </c>
      <c r="E282" s="19" t="s">
        <v>25</v>
      </c>
      <c r="F282" s="19">
        <v>500.0</v>
      </c>
      <c r="G282" s="19" t="s">
        <v>27</v>
      </c>
      <c r="H282" s="19" t="s">
        <v>147</v>
      </c>
      <c r="I282" s="5"/>
      <c r="N282" s="11"/>
      <c r="R282" s="15"/>
      <c r="X282" s="5"/>
    </row>
    <row r="283">
      <c r="A283" s="19" t="s">
        <v>309</v>
      </c>
      <c r="B283" s="19" t="s">
        <v>1303</v>
      </c>
      <c r="C283" s="19" t="s">
        <v>116</v>
      </c>
      <c r="D283" s="19">
        <v>11403.0</v>
      </c>
      <c r="E283" s="19" t="s">
        <v>25</v>
      </c>
      <c r="F283" s="19">
        <v>500.0</v>
      </c>
      <c r="G283" s="19" t="s">
        <v>27</v>
      </c>
      <c r="H283" s="19" t="s">
        <v>28</v>
      </c>
      <c r="I283" s="5"/>
      <c r="N283" s="11"/>
      <c r="R283" s="15"/>
      <c r="X283" s="5"/>
    </row>
    <row r="284">
      <c r="A284" s="19" t="s">
        <v>319</v>
      </c>
      <c r="B284" s="19" t="s">
        <v>1304</v>
      </c>
      <c r="C284" s="19" t="s">
        <v>23</v>
      </c>
      <c r="D284" s="19">
        <v>11404.0</v>
      </c>
      <c r="E284" s="19" t="s">
        <v>25</v>
      </c>
      <c r="F284" s="19">
        <v>300.0</v>
      </c>
      <c r="G284" s="19" t="s">
        <v>27</v>
      </c>
      <c r="H284" s="19" t="s">
        <v>147</v>
      </c>
      <c r="I284" s="5"/>
      <c r="N284" s="11"/>
      <c r="R284" s="15"/>
      <c r="X284" s="5"/>
    </row>
    <row r="285">
      <c r="A285" s="19" t="s">
        <v>168</v>
      </c>
      <c r="B285" s="19" t="s">
        <v>1304</v>
      </c>
      <c r="C285" s="19" t="s">
        <v>23</v>
      </c>
      <c r="D285" s="19">
        <v>11404.0</v>
      </c>
      <c r="E285" s="19" t="s">
        <v>25</v>
      </c>
      <c r="F285" s="19">
        <v>300.0</v>
      </c>
      <c r="G285" s="19" t="s">
        <v>27</v>
      </c>
      <c r="H285" s="19" t="s">
        <v>147</v>
      </c>
      <c r="I285" s="5"/>
      <c r="N285" s="11"/>
      <c r="R285" s="15"/>
      <c r="X285" s="5"/>
    </row>
    <row r="286">
      <c r="A286" s="19" t="s">
        <v>309</v>
      </c>
      <c r="B286" s="19" t="s">
        <v>1304</v>
      </c>
      <c r="C286" s="19" t="s">
        <v>23</v>
      </c>
      <c r="D286" s="19">
        <v>11404.0</v>
      </c>
      <c r="E286" s="19" t="s">
        <v>25</v>
      </c>
      <c r="F286" s="19">
        <v>300.0</v>
      </c>
      <c r="G286" s="19" t="s">
        <v>27</v>
      </c>
      <c r="H286" s="19" t="s">
        <v>28</v>
      </c>
      <c r="I286" s="5"/>
      <c r="N286" s="11"/>
      <c r="R286" s="15"/>
      <c r="X286" s="5"/>
    </row>
    <row r="287">
      <c r="A287" s="19" t="s">
        <v>309</v>
      </c>
      <c r="B287" s="19" t="s">
        <v>1305</v>
      </c>
      <c r="C287" s="19" t="s">
        <v>275</v>
      </c>
      <c r="D287" s="19">
        <v>11416.0</v>
      </c>
      <c r="E287" s="19" t="s">
        <v>25</v>
      </c>
      <c r="F287" s="19">
        <v>250.0</v>
      </c>
      <c r="G287" s="19" t="s">
        <v>27</v>
      </c>
      <c r="H287" s="19" t="s">
        <v>28</v>
      </c>
      <c r="I287" s="5"/>
      <c r="N287" s="11"/>
      <c r="R287" s="15"/>
      <c r="X287" s="5"/>
    </row>
    <row r="288">
      <c r="A288" s="19" t="s">
        <v>517</v>
      </c>
      <c r="B288" s="19" t="s">
        <v>1306</v>
      </c>
      <c r="C288" s="19" t="s">
        <v>311</v>
      </c>
      <c r="D288" s="19">
        <v>11419.0</v>
      </c>
      <c r="E288" s="19" t="s">
        <v>25</v>
      </c>
      <c r="F288" s="19">
        <v>500.0</v>
      </c>
      <c r="G288" s="19" t="s">
        <v>27</v>
      </c>
      <c r="H288" s="19" t="s">
        <v>28</v>
      </c>
      <c r="I288" s="5"/>
      <c r="N288" s="11"/>
      <c r="R288" s="15"/>
      <c r="X288" s="5"/>
    </row>
    <row r="289">
      <c r="A289" s="19" t="s">
        <v>309</v>
      </c>
      <c r="B289" s="19" t="s">
        <v>1307</v>
      </c>
      <c r="C289" s="19" t="s">
        <v>311</v>
      </c>
      <c r="D289" s="19">
        <v>11440.0</v>
      </c>
      <c r="E289" s="19" t="s">
        <v>25</v>
      </c>
      <c r="F289" s="19">
        <v>500.0</v>
      </c>
      <c r="G289" s="19" t="s">
        <v>27</v>
      </c>
      <c r="H289" s="19" t="s">
        <v>28</v>
      </c>
      <c r="I289" s="5"/>
      <c r="N289" s="11"/>
      <c r="R289" s="15"/>
      <c r="X289" s="5"/>
    </row>
    <row r="290">
      <c r="A290" s="19" t="s">
        <v>415</v>
      </c>
      <c r="B290" s="19" t="s">
        <v>1307</v>
      </c>
      <c r="C290" s="19" t="s">
        <v>311</v>
      </c>
      <c r="D290" s="19">
        <v>11440.0</v>
      </c>
      <c r="E290" s="19" t="s">
        <v>25</v>
      </c>
      <c r="F290" s="19">
        <v>500.0</v>
      </c>
      <c r="G290" s="19" t="s">
        <v>27</v>
      </c>
      <c r="H290" s="19" t="s">
        <v>28</v>
      </c>
      <c r="I290" s="5"/>
      <c r="N290" s="11"/>
      <c r="R290" s="15"/>
      <c r="X290" s="5"/>
    </row>
    <row r="291">
      <c r="A291" s="19" t="s">
        <v>168</v>
      </c>
      <c r="B291" s="19" t="s">
        <v>1308</v>
      </c>
      <c r="C291" s="19" t="s">
        <v>311</v>
      </c>
      <c r="D291" s="19">
        <v>11444.0</v>
      </c>
      <c r="E291" s="19" t="s">
        <v>25</v>
      </c>
      <c r="F291" s="19">
        <v>500.0</v>
      </c>
      <c r="G291" s="19" t="s">
        <v>27</v>
      </c>
      <c r="H291" s="19" t="s">
        <v>147</v>
      </c>
      <c r="I291" s="5"/>
      <c r="N291" s="11"/>
      <c r="R291" s="15"/>
      <c r="X291" s="5"/>
    </row>
    <row r="292">
      <c r="A292" s="19" t="s">
        <v>426</v>
      </c>
      <c r="B292" s="19" t="s">
        <v>1309</v>
      </c>
      <c r="C292" s="19" t="s">
        <v>29</v>
      </c>
      <c r="D292" s="19">
        <v>11446.0</v>
      </c>
      <c r="E292" s="19" t="s">
        <v>25</v>
      </c>
      <c r="F292" s="19">
        <v>100.0</v>
      </c>
      <c r="G292" s="19" t="s">
        <v>27</v>
      </c>
      <c r="H292" s="19" t="s">
        <v>147</v>
      </c>
      <c r="I292" s="5"/>
      <c r="N292" s="11"/>
      <c r="R292" s="15"/>
      <c r="X292" s="5"/>
    </row>
    <row r="293">
      <c r="A293" s="19" t="s">
        <v>168</v>
      </c>
      <c r="B293" s="19" t="s">
        <v>1309</v>
      </c>
      <c r="C293" s="19" t="s">
        <v>29</v>
      </c>
      <c r="D293" s="19">
        <v>11446.0</v>
      </c>
      <c r="E293" s="19" t="s">
        <v>25</v>
      </c>
      <c r="F293" s="19">
        <v>100.0</v>
      </c>
      <c r="G293" s="19" t="s">
        <v>27</v>
      </c>
      <c r="H293" s="19" t="s">
        <v>147</v>
      </c>
      <c r="I293" s="5"/>
      <c r="N293" s="11"/>
      <c r="R293" s="15"/>
      <c r="X293" s="5"/>
    </row>
    <row r="294">
      <c r="A294" s="19" t="s">
        <v>984</v>
      </c>
      <c r="B294" s="19" t="s">
        <v>1310</v>
      </c>
      <c r="C294" s="19" t="s">
        <v>23</v>
      </c>
      <c r="D294" s="19">
        <v>11486.0</v>
      </c>
      <c r="E294" s="19" t="s">
        <v>25</v>
      </c>
      <c r="F294" s="19">
        <v>800.0</v>
      </c>
      <c r="G294" s="19" t="s">
        <v>468</v>
      </c>
      <c r="H294" s="19" t="s">
        <v>28</v>
      </c>
      <c r="I294" s="5"/>
      <c r="N294" s="11"/>
      <c r="R294" s="15"/>
      <c r="X294" s="5"/>
    </row>
    <row r="295">
      <c r="A295" s="19" t="s">
        <v>1216</v>
      </c>
      <c r="B295" s="19" t="s">
        <v>1311</v>
      </c>
      <c r="C295" s="19" t="s">
        <v>29</v>
      </c>
      <c r="D295" s="19">
        <v>11489.0</v>
      </c>
      <c r="E295" s="19" t="s">
        <v>25</v>
      </c>
      <c r="F295" s="19">
        <v>250.0</v>
      </c>
      <c r="G295" s="19" t="s">
        <v>27</v>
      </c>
      <c r="H295" s="19" t="s">
        <v>28</v>
      </c>
      <c r="I295" s="5"/>
      <c r="N295" s="11"/>
      <c r="R295" s="15"/>
      <c r="X295" s="5"/>
    </row>
    <row r="296">
      <c r="A296" s="19" t="s">
        <v>607</v>
      </c>
      <c r="B296" s="19" t="s">
        <v>1312</v>
      </c>
      <c r="C296" s="19" t="s">
        <v>29</v>
      </c>
      <c r="D296" s="19">
        <v>11513.0</v>
      </c>
      <c r="E296" s="19" t="s">
        <v>25</v>
      </c>
      <c r="F296" s="19">
        <v>50.0</v>
      </c>
      <c r="G296" s="19" t="s">
        <v>27</v>
      </c>
      <c r="H296" s="19" t="s">
        <v>147</v>
      </c>
      <c r="I296" s="5"/>
      <c r="N296" s="11"/>
      <c r="R296" s="15"/>
      <c r="X296" s="5"/>
    </row>
    <row r="297">
      <c r="A297" s="19" t="s">
        <v>607</v>
      </c>
      <c r="B297" s="19" t="s">
        <v>1313</v>
      </c>
      <c r="C297" s="19" t="s">
        <v>29</v>
      </c>
      <c r="D297" s="19">
        <v>11514.0</v>
      </c>
      <c r="E297" s="19" t="s">
        <v>25</v>
      </c>
      <c r="F297" s="19">
        <v>50.0</v>
      </c>
      <c r="G297" s="19" t="s">
        <v>27</v>
      </c>
      <c r="H297" s="19" t="s">
        <v>147</v>
      </c>
      <c r="I297" s="5"/>
      <c r="N297" s="11"/>
      <c r="R297" s="15"/>
      <c r="X297" s="5"/>
    </row>
    <row r="298">
      <c r="A298" s="19" t="s">
        <v>607</v>
      </c>
      <c r="B298" s="19" t="s">
        <v>1314</v>
      </c>
      <c r="C298" s="19" t="s">
        <v>29</v>
      </c>
      <c r="D298" s="19">
        <v>11516.0</v>
      </c>
      <c r="E298" s="19" t="s">
        <v>25</v>
      </c>
      <c r="F298" s="19">
        <v>100.0</v>
      </c>
      <c r="G298" s="19" t="s">
        <v>27</v>
      </c>
      <c r="H298" s="19" t="s">
        <v>147</v>
      </c>
      <c r="I298" s="5"/>
      <c r="N298" s="11"/>
      <c r="R298" s="15"/>
      <c r="X298" s="5"/>
    </row>
    <row r="299">
      <c r="A299" s="19" t="s">
        <v>854</v>
      </c>
      <c r="B299" s="19" t="s">
        <v>1315</v>
      </c>
      <c r="C299" s="19" t="s">
        <v>311</v>
      </c>
      <c r="D299" s="19">
        <v>11520.0</v>
      </c>
      <c r="E299" s="19" t="s">
        <v>25</v>
      </c>
      <c r="F299" s="19">
        <v>1500.0</v>
      </c>
      <c r="G299" s="19" t="s">
        <v>27</v>
      </c>
      <c r="H299" s="19" t="s">
        <v>28</v>
      </c>
      <c r="I299" s="5"/>
      <c r="N299" s="11"/>
      <c r="R299" s="15"/>
      <c r="X299" s="5"/>
    </row>
    <row r="300">
      <c r="A300" s="19" t="s">
        <v>426</v>
      </c>
      <c r="B300" s="19" t="s">
        <v>1316</v>
      </c>
      <c r="C300" s="19" t="s">
        <v>29</v>
      </c>
      <c r="D300" s="19">
        <v>11523.0</v>
      </c>
      <c r="E300" s="19" t="s">
        <v>25</v>
      </c>
      <c r="F300" s="19">
        <v>100.0</v>
      </c>
      <c r="G300" s="19" t="s">
        <v>27</v>
      </c>
      <c r="H300" s="19" t="s">
        <v>147</v>
      </c>
      <c r="I300" s="5"/>
      <c r="N300" s="11"/>
      <c r="R300" s="15"/>
      <c r="X300" s="5"/>
    </row>
    <row r="301">
      <c r="A301" s="19" t="s">
        <v>415</v>
      </c>
      <c r="B301" s="19" t="s">
        <v>1317</v>
      </c>
      <c r="C301" s="19" t="s">
        <v>311</v>
      </c>
      <c r="D301" s="19">
        <v>11537.0</v>
      </c>
      <c r="E301" s="19" t="s">
        <v>25</v>
      </c>
      <c r="F301" s="19">
        <v>500.0</v>
      </c>
      <c r="G301" s="19" t="s">
        <v>27</v>
      </c>
      <c r="H301" s="19" t="s">
        <v>28</v>
      </c>
      <c r="I301" s="5"/>
      <c r="N301" s="11"/>
      <c r="R301" s="15"/>
      <c r="X301" s="5"/>
    </row>
    <row r="302">
      <c r="A302" s="19" t="s">
        <v>309</v>
      </c>
      <c r="B302" s="19" t="s">
        <v>1318</v>
      </c>
      <c r="C302" s="19" t="s">
        <v>29</v>
      </c>
      <c r="D302" s="19">
        <v>11538.0</v>
      </c>
      <c r="E302" s="19" t="s">
        <v>25</v>
      </c>
      <c r="F302" s="19">
        <v>300.0</v>
      </c>
      <c r="G302" s="19" t="s">
        <v>27</v>
      </c>
      <c r="H302" s="19" t="s">
        <v>28</v>
      </c>
      <c r="I302" s="5"/>
      <c r="N302" s="11"/>
      <c r="R302" s="15"/>
      <c r="X302" s="5"/>
    </row>
    <row r="303">
      <c r="A303" s="19" t="s">
        <v>591</v>
      </c>
      <c r="B303" s="19" t="s">
        <v>1319</v>
      </c>
      <c r="C303" s="19" t="s">
        <v>311</v>
      </c>
      <c r="D303" s="19">
        <v>11539.0</v>
      </c>
      <c r="E303" s="19" t="s">
        <v>25</v>
      </c>
      <c r="F303" s="19">
        <v>500.0</v>
      </c>
      <c r="G303" s="19" t="s">
        <v>27</v>
      </c>
      <c r="H303" s="19" t="s">
        <v>28</v>
      </c>
      <c r="I303" s="5"/>
      <c r="N303" s="11"/>
      <c r="R303" s="15"/>
      <c r="X303" s="5"/>
    </row>
    <row r="304">
      <c r="A304" s="19" t="s">
        <v>557</v>
      </c>
      <c r="B304" s="19" t="s">
        <v>1320</v>
      </c>
      <c r="C304" s="19" t="s">
        <v>23</v>
      </c>
      <c r="D304" s="19">
        <v>11559.0</v>
      </c>
      <c r="E304" s="19" t="s">
        <v>25</v>
      </c>
      <c r="F304" s="19">
        <v>700.0</v>
      </c>
      <c r="G304" s="19" t="s">
        <v>27</v>
      </c>
      <c r="H304" s="19" t="s">
        <v>28</v>
      </c>
      <c r="I304" s="5"/>
      <c r="N304" s="11"/>
      <c r="R304" s="15"/>
      <c r="X304" s="5"/>
    </row>
    <row r="305">
      <c r="A305" s="19" t="s">
        <v>113</v>
      </c>
      <c r="B305" s="19" t="s">
        <v>1323</v>
      </c>
      <c r="C305" s="19" t="s">
        <v>275</v>
      </c>
      <c r="D305" s="19">
        <v>11561.0</v>
      </c>
      <c r="E305" s="19" t="s">
        <v>25</v>
      </c>
      <c r="F305" s="19">
        <v>800.0</v>
      </c>
      <c r="G305" s="19" t="s">
        <v>27</v>
      </c>
      <c r="H305" s="19" t="s">
        <v>28</v>
      </c>
      <c r="I305" s="5"/>
      <c r="N305" s="11"/>
      <c r="R305" s="15"/>
      <c r="X305" s="5"/>
    </row>
    <row r="306">
      <c r="A306" s="19" t="s">
        <v>1216</v>
      </c>
      <c r="B306" s="19" t="s">
        <v>1324</v>
      </c>
      <c r="C306" s="19" t="s">
        <v>29</v>
      </c>
      <c r="D306" s="19">
        <v>11569.0</v>
      </c>
      <c r="E306" s="19" t="s">
        <v>25</v>
      </c>
      <c r="F306" s="19">
        <v>250.0</v>
      </c>
      <c r="G306" s="19" t="s">
        <v>27</v>
      </c>
      <c r="H306" s="19" t="s">
        <v>28</v>
      </c>
      <c r="I306" s="5"/>
      <c r="N306" s="11"/>
      <c r="R306" s="15"/>
      <c r="X306" s="5"/>
    </row>
    <row r="307">
      <c r="A307" s="19" t="s">
        <v>467</v>
      </c>
      <c r="B307" s="19" t="s">
        <v>1325</v>
      </c>
      <c r="C307" s="19" t="s">
        <v>23</v>
      </c>
      <c r="D307" s="19">
        <v>11571.0</v>
      </c>
      <c r="E307" s="19" t="s">
        <v>25</v>
      </c>
      <c r="F307" s="19">
        <v>500.0</v>
      </c>
      <c r="G307" s="19" t="s">
        <v>27</v>
      </c>
      <c r="H307" s="19" t="s">
        <v>28</v>
      </c>
      <c r="I307" s="5"/>
      <c r="N307" s="11"/>
      <c r="R307" s="15"/>
      <c r="X307" s="5"/>
    </row>
    <row r="308">
      <c r="A308" s="19" t="s">
        <v>467</v>
      </c>
      <c r="B308" s="19" t="s">
        <v>1326</v>
      </c>
      <c r="C308" s="19" t="s">
        <v>311</v>
      </c>
      <c r="D308" s="19">
        <v>50232.0</v>
      </c>
      <c r="E308" s="19" t="s">
        <v>25</v>
      </c>
      <c r="F308" s="19">
        <v>500.0</v>
      </c>
      <c r="G308" s="19" t="s">
        <v>27</v>
      </c>
      <c r="H308" s="19" t="s">
        <v>28</v>
      </c>
      <c r="I308" s="5"/>
      <c r="N308" s="11"/>
      <c r="R308" s="15"/>
      <c r="X308" s="5"/>
    </row>
    <row r="309">
      <c r="A309" s="19" t="s">
        <v>41</v>
      </c>
      <c r="B309" s="19" t="s">
        <v>1327</v>
      </c>
      <c r="C309" s="19" t="s">
        <v>29</v>
      </c>
      <c r="D309" s="19">
        <v>50234.0</v>
      </c>
      <c r="E309" s="19" t="s">
        <v>25</v>
      </c>
      <c r="F309" s="19">
        <v>300.0</v>
      </c>
      <c r="G309" s="19" t="s">
        <v>27</v>
      </c>
      <c r="H309" s="19" t="s">
        <v>28</v>
      </c>
      <c r="I309" s="5"/>
      <c r="N309" s="11"/>
      <c r="R309" s="15"/>
      <c r="X309" s="5"/>
    </row>
    <row r="310">
      <c r="A310" s="19" t="s">
        <v>309</v>
      </c>
      <c r="B310" s="19" t="s">
        <v>1328</v>
      </c>
      <c r="C310" s="19" t="s">
        <v>275</v>
      </c>
      <c r="D310" s="19">
        <v>50236.0</v>
      </c>
      <c r="E310" s="19" t="s">
        <v>25</v>
      </c>
      <c r="F310" s="19">
        <v>500.0</v>
      </c>
      <c r="G310" s="19" t="s">
        <v>27</v>
      </c>
      <c r="H310" s="19" t="s">
        <v>28</v>
      </c>
      <c r="I310" s="5"/>
      <c r="N310" s="11"/>
      <c r="R310" s="15"/>
      <c r="X310" s="5"/>
    </row>
    <row r="311">
      <c r="A311" s="19" t="s">
        <v>1329</v>
      </c>
      <c r="B311" s="19" t="s">
        <v>1330</v>
      </c>
      <c r="C311" s="19" t="s">
        <v>275</v>
      </c>
      <c r="D311" s="19">
        <v>8.934743097374E12</v>
      </c>
      <c r="E311" s="19" t="s">
        <v>25</v>
      </c>
      <c r="F311" s="19">
        <v>300.0</v>
      </c>
      <c r="G311" s="19" t="s">
        <v>27</v>
      </c>
      <c r="H311" s="19" t="s">
        <v>28</v>
      </c>
      <c r="I311" s="5"/>
      <c r="N311" s="11"/>
      <c r="R311" s="15"/>
      <c r="X311" s="5"/>
    </row>
    <row r="312">
      <c r="A312" s="19" t="s">
        <v>1329</v>
      </c>
      <c r="B312" s="19" t="s">
        <v>1331</v>
      </c>
      <c r="C312" s="19" t="s">
        <v>275</v>
      </c>
      <c r="D312" s="19">
        <v>8.934743098371E12</v>
      </c>
      <c r="E312" s="19" t="s">
        <v>25</v>
      </c>
      <c r="F312" s="19">
        <v>300.0</v>
      </c>
      <c r="G312" s="19" t="s">
        <v>27</v>
      </c>
      <c r="H312" s="19" t="s">
        <v>28</v>
      </c>
      <c r="I312" s="5"/>
      <c r="N312" s="11"/>
      <c r="R312" s="15"/>
      <c r="X312" s="5"/>
    </row>
    <row r="313">
      <c r="A313" s="19" t="s">
        <v>467</v>
      </c>
      <c r="B313" s="19" t="s">
        <v>1332</v>
      </c>
      <c r="C313" s="19" t="s">
        <v>23</v>
      </c>
      <c r="D313" s="19">
        <v>8.935268200614E12</v>
      </c>
      <c r="E313" s="19" t="s">
        <v>25</v>
      </c>
      <c r="F313" s="19">
        <v>600.0</v>
      </c>
      <c r="G313" s="19" t="s">
        <v>27</v>
      </c>
      <c r="H313" s="19" t="s">
        <v>28</v>
      </c>
      <c r="I313" s="5"/>
      <c r="N313" s="11"/>
      <c r="R313" s="15"/>
      <c r="X313" s="5"/>
    </row>
    <row r="314">
      <c r="A314" s="19" t="s">
        <v>467</v>
      </c>
      <c r="B314" s="19" t="s">
        <v>1333</v>
      </c>
      <c r="C314" s="19" t="s">
        <v>311</v>
      </c>
      <c r="D314" s="19">
        <v>8.935268201727E12</v>
      </c>
      <c r="E314" s="19" t="s">
        <v>25</v>
      </c>
      <c r="F314" s="19">
        <v>1000.0</v>
      </c>
      <c r="G314" s="19" t="s">
        <v>27</v>
      </c>
      <c r="H314" s="19" t="s">
        <v>28</v>
      </c>
      <c r="I314" s="5"/>
      <c r="N314" s="11"/>
      <c r="R314" s="15"/>
      <c r="X314" s="5"/>
    </row>
    <row r="315">
      <c r="A315" s="19" t="s">
        <v>1334</v>
      </c>
      <c r="B315" s="19" t="s">
        <v>1335</v>
      </c>
      <c r="C315" s="19" t="s">
        <v>56</v>
      </c>
      <c r="D315" s="19">
        <v>8.936013680026E12</v>
      </c>
      <c r="E315" s="19" t="s">
        <v>25</v>
      </c>
      <c r="F315" s="19">
        <v>390.0</v>
      </c>
      <c r="G315" s="19" t="s">
        <v>27</v>
      </c>
      <c r="H315" s="19" t="s">
        <v>28</v>
      </c>
      <c r="I315" s="5"/>
      <c r="N315" s="11"/>
      <c r="R315" s="15"/>
      <c r="X315" s="5"/>
    </row>
    <row r="316">
      <c r="A316" s="19" t="s">
        <v>1334</v>
      </c>
      <c r="B316" s="19" t="s">
        <v>1336</v>
      </c>
      <c r="C316" s="19" t="s">
        <v>56</v>
      </c>
      <c r="D316" s="19">
        <v>8.936013680057E12</v>
      </c>
      <c r="E316" s="19" t="s">
        <v>25</v>
      </c>
      <c r="F316" s="19">
        <v>240.0</v>
      </c>
      <c r="G316" s="19" t="s">
        <v>27</v>
      </c>
      <c r="H316" s="19" t="s">
        <v>28</v>
      </c>
      <c r="I316" s="5"/>
      <c r="N316" s="11"/>
      <c r="R316" s="15"/>
      <c r="X316" s="5"/>
    </row>
    <row r="317">
      <c r="A317" s="19" t="s">
        <v>1334</v>
      </c>
      <c r="B317" s="19" t="s">
        <v>1337</v>
      </c>
      <c r="C317" s="19" t="s">
        <v>56</v>
      </c>
      <c r="D317" s="19">
        <v>8.936013680064E12</v>
      </c>
      <c r="E317" s="19" t="s">
        <v>25</v>
      </c>
      <c r="F317" s="19">
        <v>240.0</v>
      </c>
      <c r="G317" s="19" t="s">
        <v>27</v>
      </c>
      <c r="H317" s="19" t="s">
        <v>28</v>
      </c>
      <c r="I317" s="5"/>
      <c r="N317" s="11"/>
      <c r="R317" s="15"/>
      <c r="X317" s="5"/>
    </row>
    <row r="318">
      <c r="A318" s="19" t="s">
        <v>1334</v>
      </c>
      <c r="B318" s="19" t="s">
        <v>1338</v>
      </c>
      <c r="C318" s="19" t="s">
        <v>56</v>
      </c>
      <c r="D318" s="19">
        <v>8.936013680095E12</v>
      </c>
      <c r="E318" s="19" t="s">
        <v>25</v>
      </c>
      <c r="F318" s="19">
        <v>300.0</v>
      </c>
      <c r="G318" s="19" t="s">
        <v>27</v>
      </c>
      <c r="H318" s="19" t="s">
        <v>28</v>
      </c>
      <c r="I318" s="5"/>
      <c r="N318" s="11"/>
      <c r="R318" s="15"/>
      <c r="X318" s="5"/>
    </row>
    <row r="319">
      <c r="A319" s="19" t="s">
        <v>1334</v>
      </c>
      <c r="B319" s="19" t="s">
        <v>1339</v>
      </c>
      <c r="C319" s="19" t="s">
        <v>56</v>
      </c>
      <c r="D319" s="19">
        <v>8.936013680309E12</v>
      </c>
      <c r="E319" s="19" t="s">
        <v>25</v>
      </c>
      <c r="F319" s="19">
        <v>150.0</v>
      </c>
      <c r="G319" s="19" t="s">
        <v>27</v>
      </c>
      <c r="H319" s="19" t="s">
        <v>28</v>
      </c>
      <c r="I319" s="5"/>
      <c r="N319" s="11"/>
      <c r="R319" s="15"/>
      <c r="X319" s="5"/>
    </row>
    <row r="320">
      <c r="A320" s="19" t="s">
        <v>1334</v>
      </c>
      <c r="B320" s="19" t="s">
        <v>1340</v>
      </c>
      <c r="C320" s="19" t="s">
        <v>29</v>
      </c>
      <c r="D320" s="19">
        <v>8.936013680521E12</v>
      </c>
      <c r="E320" s="19" t="s">
        <v>25</v>
      </c>
      <c r="F320" s="19">
        <v>42.0</v>
      </c>
      <c r="G320" s="19" t="s">
        <v>27</v>
      </c>
      <c r="H320" s="19" t="s">
        <v>28</v>
      </c>
      <c r="I320" s="5"/>
      <c r="N320" s="11"/>
      <c r="R320" s="15"/>
      <c r="X320" s="5"/>
    </row>
    <row r="321">
      <c r="A321" s="19" t="s">
        <v>1334</v>
      </c>
      <c r="B321" s="19" t="s">
        <v>1341</v>
      </c>
      <c r="C321" s="19" t="s">
        <v>56</v>
      </c>
      <c r="D321" s="19">
        <v>8.936013680576E12</v>
      </c>
      <c r="E321" s="19" t="s">
        <v>25</v>
      </c>
      <c r="F321" s="19">
        <v>390.0</v>
      </c>
      <c r="G321" s="19" t="s">
        <v>27</v>
      </c>
      <c r="H321" s="19" t="s">
        <v>28</v>
      </c>
      <c r="I321" s="5"/>
      <c r="N321" s="11"/>
      <c r="R321" s="15"/>
      <c r="X321" s="5"/>
    </row>
    <row r="322">
      <c r="A322" s="19" t="s">
        <v>1334</v>
      </c>
      <c r="B322" s="19" t="s">
        <v>1342</v>
      </c>
      <c r="C322" s="19" t="s">
        <v>29</v>
      </c>
      <c r="D322" s="19">
        <v>8.936013681122E12</v>
      </c>
      <c r="E322" s="19" t="s">
        <v>25</v>
      </c>
      <c r="F322" s="19">
        <v>80.0</v>
      </c>
      <c r="G322" s="19" t="s">
        <v>27</v>
      </c>
      <c r="H322" s="19" t="s">
        <v>28</v>
      </c>
      <c r="I322" s="5"/>
      <c r="N322" s="11"/>
      <c r="R322" s="15"/>
      <c r="X322" s="5"/>
    </row>
    <row r="323">
      <c r="A323" s="19" t="s">
        <v>1334</v>
      </c>
      <c r="B323" s="19" t="s">
        <v>1343</v>
      </c>
      <c r="C323" s="19" t="s">
        <v>56</v>
      </c>
      <c r="D323" s="19">
        <v>8.936013681481E12</v>
      </c>
      <c r="E323" s="19" t="s">
        <v>25</v>
      </c>
      <c r="F323" s="19">
        <v>312.0</v>
      </c>
      <c r="G323" s="19" t="s">
        <v>27</v>
      </c>
      <c r="H323" s="19" t="s">
        <v>28</v>
      </c>
      <c r="I323" s="5"/>
      <c r="N323" s="11"/>
      <c r="R323" s="15"/>
      <c r="X323" s="5"/>
    </row>
    <row r="324">
      <c r="A324" s="19" t="s">
        <v>1334</v>
      </c>
      <c r="B324" s="19" t="s">
        <v>1344</v>
      </c>
      <c r="C324" s="19" t="s">
        <v>56</v>
      </c>
      <c r="D324" s="19">
        <v>8.936013682006E12</v>
      </c>
      <c r="E324" s="19" t="s">
        <v>25</v>
      </c>
      <c r="F324" s="19">
        <v>550.0</v>
      </c>
      <c r="G324" s="19" t="s">
        <v>27</v>
      </c>
      <c r="H324" s="19" t="s">
        <v>28</v>
      </c>
      <c r="I324" s="5"/>
      <c r="N324" s="11"/>
      <c r="R324" s="15"/>
      <c r="X324" s="5"/>
    </row>
    <row r="325">
      <c r="A325" s="19" t="s">
        <v>1345</v>
      </c>
      <c r="B325" s="19" t="s">
        <v>1346</v>
      </c>
      <c r="C325" s="19" t="s">
        <v>56</v>
      </c>
      <c r="D325" s="19">
        <v>8.93602948016E12</v>
      </c>
      <c r="E325" s="19" t="s">
        <v>25</v>
      </c>
      <c r="F325" s="19">
        <v>480.0</v>
      </c>
      <c r="G325" s="19" t="s">
        <v>27</v>
      </c>
      <c r="H325" s="19" t="s">
        <v>28</v>
      </c>
      <c r="I325" s="5"/>
      <c r="N325" s="11"/>
      <c r="R325" s="15"/>
      <c r="X325" s="5"/>
    </row>
    <row r="326">
      <c r="A326" s="19" t="s">
        <v>1345</v>
      </c>
      <c r="B326" s="19" t="s">
        <v>1347</v>
      </c>
      <c r="C326" s="19" t="s">
        <v>275</v>
      </c>
      <c r="D326" s="19">
        <v>8.936029480474E12</v>
      </c>
      <c r="E326" s="19" t="s">
        <v>25</v>
      </c>
      <c r="F326" s="19">
        <v>650.0</v>
      </c>
      <c r="G326" s="19" t="s">
        <v>27</v>
      </c>
      <c r="H326" s="19" t="s">
        <v>28</v>
      </c>
      <c r="I326" s="5"/>
      <c r="N326" s="11"/>
      <c r="R326" s="15"/>
      <c r="X326" s="5"/>
    </row>
    <row r="327">
      <c r="A327" s="19" t="s">
        <v>467</v>
      </c>
      <c r="B327" s="19" t="s">
        <v>1348</v>
      </c>
      <c r="C327" s="19" t="s">
        <v>275</v>
      </c>
      <c r="D327" s="19">
        <v>8.936049691058E12</v>
      </c>
      <c r="E327" s="19" t="s">
        <v>25</v>
      </c>
      <c r="F327" s="19">
        <v>250.0</v>
      </c>
      <c r="G327" s="19" t="s">
        <v>27</v>
      </c>
      <c r="H327" s="19" t="s">
        <v>28</v>
      </c>
      <c r="I327" s="5"/>
      <c r="N327" s="11"/>
      <c r="R327" s="15"/>
      <c r="X327" s="5"/>
    </row>
    <row r="328">
      <c r="A328" s="19" t="s">
        <v>711</v>
      </c>
      <c r="B328" s="19" t="s">
        <v>1349</v>
      </c>
      <c r="C328" s="19" t="s">
        <v>311</v>
      </c>
      <c r="D328" s="19">
        <v>8.936049692826E12</v>
      </c>
      <c r="E328" s="19" t="s">
        <v>25</v>
      </c>
      <c r="F328" s="19">
        <v>150.0</v>
      </c>
      <c r="G328" s="19" t="s">
        <v>27</v>
      </c>
      <c r="H328" s="19" t="s">
        <v>28</v>
      </c>
      <c r="I328" s="5"/>
      <c r="N328" s="11"/>
      <c r="R328" s="15"/>
      <c r="X328" s="5"/>
    </row>
    <row r="329">
      <c r="A329" s="19" t="s">
        <v>711</v>
      </c>
      <c r="B329" s="19" t="s">
        <v>1350</v>
      </c>
      <c r="C329" s="19" t="s">
        <v>95</v>
      </c>
      <c r="D329" s="19">
        <v>8.936049693656E12</v>
      </c>
      <c r="E329" s="19" t="s">
        <v>25</v>
      </c>
      <c r="F329" s="19">
        <v>200.0</v>
      </c>
      <c r="G329" s="19" t="s">
        <v>27</v>
      </c>
      <c r="H329" s="19" t="s">
        <v>28</v>
      </c>
      <c r="I329" s="5"/>
      <c r="N329" s="11"/>
      <c r="R329" s="15"/>
      <c r="X329" s="5"/>
    </row>
    <row r="330">
      <c r="A330" s="19" t="s">
        <v>711</v>
      </c>
      <c r="B330" s="19" t="s">
        <v>1351</v>
      </c>
      <c r="C330" s="19" t="s">
        <v>311</v>
      </c>
      <c r="D330" s="19">
        <v>8.936049693694E12</v>
      </c>
      <c r="E330" s="19" t="s">
        <v>25</v>
      </c>
      <c r="F330" s="19">
        <v>300.0</v>
      </c>
      <c r="G330" s="19" t="s">
        <v>27</v>
      </c>
      <c r="H330" s="19" t="s">
        <v>28</v>
      </c>
      <c r="I330" s="5"/>
      <c r="N330" s="11"/>
      <c r="R330" s="15"/>
      <c r="X330" s="5"/>
    </row>
    <row r="331">
      <c r="A331" s="19" t="s">
        <v>711</v>
      </c>
      <c r="B331" s="19" t="s">
        <v>1352</v>
      </c>
      <c r="C331" s="19" t="s">
        <v>311</v>
      </c>
      <c r="D331" s="19">
        <v>8.9360496937E12</v>
      </c>
      <c r="E331" s="19" t="s">
        <v>25</v>
      </c>
      <c r="F331" s="19">
        <v>100.0</v>
      </c>
      <c r="G331" s="19" t="s">
        <v>27</v>
      </c>
      <c r="H331" s="19" t="s">
        <v>28</v>
      </c>
      <c r="I331" s="5"/>
      <c r="N331" s="11"/>
      <c r="R331" s="15"/>
      <c r="X331" s="5"/>
    </row>
    <row r="332">
      <c r="A332" s="19" t="s">
        <v>1353</v>
      </c>
      <c r="B332" s="19" t="s">
        <v>1354</v>
      </c>
      <c r="C332" s="19" t="s">
        <v>56</v>
      </c>
      <c r="D332" s="19">
        <v>8.936064240019E12</v>
      </c>
      <c r="E332" s="19" t="s">
        <v>25</v>
      </c>
      <c r="F332" s="19">
        <v>360.0</v>
      </c>
      <c r="G332" s="19" t="s">
        <v>27</v>
      </c>
      <c r="H332" s="19" t="s">
        <v>28</v>
      </c>
      <c r="I332" s="5"/>
      <c r="N332" s="11"/>
      <c r="R332" s="15"/>
      <c r="X332" s="5"/>
    </row>
    <row r="333">
      <c r="A333" s="19" t="s">
        <v>1353</v>
      </c>
      <c r="B333" s="19" t="s">
        <v>1355</v>
      </c>
      <c r="C333" s="19" t="s">
        <v>56</v>
      </c>
      <c r="D333" s="19">
        <v>8.936064240057E12</v>
      </c>
      <c r="E333" s="19" t="s">
        <v>25</v>
      </c>
      <c r="F333" s="19">
        <v>550.0</v>
      </c>
      <c r="G333" s="19" t="s">
        <v>27</v>
      </c>
      <c r="H333" s="19" t="s">
        <v>28</v>
      </c>
      <c r="I333" s="5"/>
      <c r="N333" s="11"/>
      <c r="R333" s="15"/>
      <c r="X333" s="5"/>
    </row>
    <row r="334">
      <c r="A334" s="19" t="s">
        <v>1353</v>
      </c>
      <c r="B334" s="19" t="s">
        <v>1356</v>
      </c>
      <c r="C334" s="19" t="s">
        <v>56</v>
      </c>
      <c r="D334" s="19">
        <v>8.936064240286E12</v>
      </c>
      <c r="E334" s="19" t="s">
        <v>25</v>
      </c>
      <c r="F334" s="19">
        <v>680.0</v>
      </c>
      <c r="G334" s="19" t="s">
        <v>27</v>
      </c>
      <c r="H334" s="19" t="s">
        <v>28</v>
      </c>
      <c r="I334" s="5"/>
      <c r="N334" s="11"/>
      <c r="R334" s="15"/>
      <c r="X334" s="5"/>
    </row>
    <row r="335">
      <c r="A335" s="19" t="s">
        <v>1353</v>
      </c>
      <c r="B335" s="19" t="s">
        <v>181</v>
      </c>
      <c r="C335" s="19" t="s">
        <v>56</v>
      </c>
      <c r="D335" s="19">
        <v>8.936064240316E12</v>
      </c>
      <c r="E335" s="19" t="s">
        <v>25</v>
      </c>
      <c r="F335" s="19">
        <v>360.0</v>
      </c>
      <c r="G335" s="19" t="s">
        <v>27</v>
      </c>
      <c r="H335" s="19" t="s">
        <v>28</v>
      </c>
      <c r="I335" s="5"/>
      <c r="N335" s="11"/>
      <c r="R335" s="15"/>
      <c r="X335" s="5"/>
    </row>
    <row r="336">
      <c r="A336" s="19" t="s">
        <v>1357</v>
      </c>
      <c r="B336" s="19" t="s">
        <v>1358</v>
      </c>
      <c r="C336" s="19" t="s">
        <v>29</v>
      </c>
      <c r="D336" s="19">
        <v>8.936088900036E12</v>
      </c>
      <c r="E336" s="19" t="s">
        <v>25</v>
      </c>
      <c r="F336" s="19">
        <v>500.0</v>
      </c>
      <c r="G336" s="19" t="s">
        <v>27</v>
      </c>
      <c r="H336" s="19" t="s">
        <v>28</v>
      </c>
      <c r="I336" s="5"/>
      <c r="N336" s="11"/>
      <c r="R336" s="15"/>
      <c r="X336" s="5"/>
    </row>
    <row r="337">
      <c r="A337" s="19" t="s">
        <v>1357</v>
      </c>
      <c r="B337" s="19" t="s">
        <v>1359</v>
      </c>
      <c r="C337" s="19" t="s">
        <v>29</v>
      </c>
      <c r="D337" s="19">
        <v>8.93608890021E12</v>
      </c>
      <c r="E337" s="19" t="s">
        <v>25</v>
      </c>
      <c r="F337" s="19">
        <v>500.0</v>
      </c>
      <c r="G337" s="19" t="s">
        <v>27</v>
      </c>
      <c r="H337" s="19" t="s">
        <v>28</v>
      </c>
      <c r="I337" s="5"/>
      <c r="N337" s="11"/>
      <c r="R337" s="15"/>
      <c r="X337" s="5"/>
    </row>
    <row r="338">
      <c r="A338" s="19" t="s">
        <v>1357</v>
      </c>
      <c r="B338" s="19" t="s">
        <v>1360</v>
      </c>
      <c r="C338" s="19" t="s">
        <v>29</v>
      </c>
      <c r="D338" s="19">
        <v>8.936088900272E12</v>
      </c>
      <c r="E338" s="19" t="s">
        <v>25</v>
      </c>
      <c r="F338" s="19">
        <v>500.0</v>
      </c>
      <c r="G338" s="19" t="s">
        <v>27</v>
      </c>
      <c r="H338" s="19" t="s">
        <v>28</v>
      </c>
      <c r="I338" s="5"/>
      <c r="N338" s="11"/>
      <c r="R338" s="15"/>
      <c r="X338" s="5"/>
    </row>
    <row r="339">
      <c r="A339" s="19" t="s">
        <v>1357</v>
      </c>
      <c r="B339" s="19" t="s">
        <v>1361</v>
      </c>
      <c r="C339" s="19" t="s">
        <v>29</v>
      </c>
      <c r="D339" s="19">
        <v>8.936088900494E12</v>
      </c>
      <c r="E339" s="19" t="s">
        <v>25</v>
      </c>
      <c r="F339" s="19">
        <v>300.0</v>
      </c>
      <c r="G339" s="19" t="s">
        <v>27</v>
      </c>
      <c r="H339" s="19" t="s">
        <v>28</v>
      </c>
      <c r="I339" s="5"/>
      <c r="N339" s="11"/>
      <c r="R339" s="15"/>
      <c r="X339" s="5"/>
    </row>
    <row r="340">
      <c r="A340" s="19" t="s">
        <v>1357</v>
      </c>
      <c r="B340" s="19" t="s">
        <v>1362</v>
      </c>
      <c r="C340" s="19" t="s">
        <v>29</v>
      </c>
      <c r="D340" s="19">
        <v>8.936088900906E12</v>
      </c>
      <c r="E340" s="19" t="s">
        <v>25</v>
      </c>
      <c r="F340" s="19">
        <v>500.0</v>
      </c>
      <c r="G340" s="19" t="s">
        <v>27</v>
      </c>
      <c r="H340" s="19" t="s">
        <v>28</v>
      </c>
      <c r="I340" s="5"/>
      <c r="N340" s="11"/>
      <c r="R340" s="15"/>
      <c r="X340" s="5"/>
    </row>
    <row r="341">
      <c r="A341" s="19" t="s">
        <v>1363</v>
      </c>
      <c r="B341" s="19" t="s">
        <v>1364</v>
      </c>
      <c r="C341" s="19" t="s">
        <v>29</v>
      </c>
      <c r="D341" s="19">
        <v>8.936101390035E12</v>
      </c>
      <c r="E341" s="19" t="s">
        <v>25</v>
      </c>
      <c r="F341" s="19">
        <v>400.0</v>
      </c>
      <c r="G341" s="19" t="s">
        <v>27</v>
      </c>
      <c r="H341" s="19" t="s">
        <v>28</v>
      </c>
      <c r="I341" s="5"/>
      <c r="N341" s="11"/>
      <c r="R341" s="15"/>
      <c r="X341" s="5"/>
    </row>
    <row r="342">
      <c r="A342" s="19" t="s">
        <v>1363</v>
      </c>
      <c r="B342" s="19" t="s">
        <v>1365</v>
      </c>
      <c r="C342" s="19" t="s">
        <v>29</v>
      </c>
      <c r="D342" s="19">
        <v>8.936101390042E12</v>
      </c>
      <c r="E342" s="19" t="s">
        <v>25</v>
      </c>
      <c r="F342" s="19">
        <v>200.0</v>
      </c>
      <c r="G342" s="19" t="s">
        <v>27</v>
      </c>
      <c r="H342" s="19" t="s">
        <v>28</v>
      </c>
      <c r="I342" s="5"/>
      <c r="N342" s="11"/>
      <c r="R342" s="15"/>
      <c r="X342" s="5"/>
    </row>
    <row r="343">
      <c r="A343" s="19" t="s">
        <v>1363</v>
      </c>
      <c r="B343" s="19" t="s">
        <v>1366</v>
      </c>
      <c r="C343" s="19" t="s">
        <v>23</v>
      </c>
      <c r="D343" s="19">
        <v>8.936101390417E12</v>
      </c>
      <c r="E343" s="19" t="s">
        <v>25</v>
      </c>
      <c r="F343" s="19">
        <v>220.0</v>
      </c>
      <c r="G343" s="19" t="s">
        <v>27</v>
      </c>
      <c r="H343" s="19" t="s">
        <v>28</v>
      </c>
      <c r="I343" s="5"/>
      <c r="N343" s="11"/>
      <c r="R343" s="15"/>
      <c r="X343" s="5"/>
    </row>
    <row r="344">
      <c r="A344" s="19" t="s">
        <v>704</v>
      </c>
      <c r="B344" s="19" t="s">
        <v>1367</v>
      </c>
      <c r="C344" s="19" t="s">
        <v>29</v>
      </c>
      <c r="D344" s="19">
        <v>8.936114400042E12</v>
      </c>
      <c r="E344" s="19" t="s">
        <v>25</v>
      </c>
      <c r="F344" s="19">
        <v>250.0</v>
      </c>
      <c r="G344" s="19" t="s">
        <v>27</v>
      </c>
      <c r="H344" s="19" t="s">
        <v>28</v>
      </c>
      <c r="I344" s="5"/>
      <c r="N344" s="11"/>
      <c r="R344" s="15"/>
      <c r="X344" s="5"/>
    </row>
    <row r="345">
      <c r="A345" s="19" t="s">
        <v>704</v>
      </c>
      <c r="B345" s="19" t="s">
        <v>1368</v>
      </c>
      <c r="C345" s="19" t="s">
        <v>29</v>
      </c>
      <c r="D345" s="19">
        <v>8.936114400097E12</v>
      </c>
      <c r="E345" s="19" t="s">
        <v>25</v>
      </c>
      <c r="F345" s="19">
        <v>300.0</v>
      </c>
      <c r="G345" s="19" t="s">
        <v>27</v>
      </c>
      <c r="H345" s="19" t="s">
        <v>28</v>
      </c>
      <c r="I345" s="5"/>
      <c r="N345" s="11"/>
      <c r="R345" s="15"/>
      <c r="X345" s="5"/>
    </row>
    <row r="346">
      <c r="A346" s="19" t="s">
        <v>704</v>
      </c>
      <c r="B346" s="19" t="s">
        <v>1369</v>
      </c>
      <c r="C346" s="19" t="s">
        <v>29</v>
      </c>
      <c r="D346" s="19">
        <v>8.936114400103E12</v>
      </c>
      <c r="E346" s="19" t="s">
        <v>25</v>
      </c>
      <c r="F346" s="19">
        <v>300.0</v>
      </c>
      <c r="G346" s="19" t="s">
        <v>27</v>
      </c>
      <c r="H346" s="19" t="s">
        <v>28</v>
      </c>
      <c r="I346" s="5"/>
      <c r="N346" s="11"/>
      <c r="R346" s="15"/>
      <c r="X346" s="5"/>
    </row>
    <row r="347">
      <c r="A347" s="19" t="s">
        <v>704</v>
      </c>
      <c r="B347" s="19" t="s">
        <v>1370</v>
      </c>
      <c r="C347" s="19" t="s">
        <v>29</v>
      </c>
      <c r="D347" s="19">
        <v>8.93611440011E12</v>
      </c>
      <c r="E347" s="19" t="s">
        <v>25</v>
      </c>
      <c r="F347" s="19">
        <v>300.0</v>
      </c>
      <c r="G347" s="19" t="s">
        <v>27</v>
      </c>
      <c r="H347" s="19" t="s">
        <v>28</v>
      </c>
      <c r="I347" s="5"/>
      <c r="N347" s="11"/>
      <c r="R347" s="15"/>
      <c r="X347" s="5"/>
    </row>
    <row r="348">
      <c r="A348" s="19" t="s">
        <v>704</v>
      </c>
      <c r="B348" s="19" t="s">
        <v>1371</v>
      </c>
      <c r="C348" s="19" t="s">
        <v>275</v>
      </c>
      <c r="D348" s="19">
        <v>8.936114400141E12</v>
      </c>
      <c r="E348" s="19" t="s">
        <v>25</v>
      </c>
      <c r="F348" s="19">
        <v>200.0</v>
      </c>
      <c r="G348" s="19" t="s">
        <v>27</v>
      </c>
      <c r="H348" s="19" t="s">
        <v>28</v>
      </c>
      <c r="I348" s="5"/>
      <c r="N348" s="11"/>
      <c r="R348" s="15"/>
      <c r="X348" s="5"/>
    </row>
    <row r="349">
      <c r="A349" s="19" t="s">
        <v>704</v>
      </c>
      <c r="B349" s="19" t="s">
        <v>1372</v>
      </c>
      <c r="C349" s="19" t="s">
        <v>29</v>
      </c>
      <c r="D349" s="19">
        <v>8.936114400257E12</v>
      </c>
      <c r="E349" s="19" t="s">
        <v>25</v>
      </c>
      <c r="F349" s="19">
        <v>300.0</v>
      </c>
      <c r="G349" s="19" t="s">
        <v>27</v>
      </c>
      <c r="H349" s="19" t="s">
        <v>28</v>
      </c>
      <c r="I349" s="5"/>
      <c r="N349" s="11"/>
      <c r="R349" s="15"/>
      <c r="X349" s="5"/>
    </row>
    <row r="350">
      <c r="A350" s="19" t="s">
        <v>704</v>
      </c>
      <c r="B350" s="19" t="s">
        <v>1373</v>
      </c>
      <c r="C350" s="19" t="s">
        <v>29</v>
      </c>
      <c r="D350" s="19">
        <v>8.936114400288E12</v>
      </c>
      <c r="E350" s="19" t="s">
        <v>25</v>
      </c>
      <c r="F350" s="19">
        <v>300.0</v>
      </c>
      <c r="G350" s="19" t="s">
        <v>27</v>
      </c>
      <c r="H350" s="19" t="s">
        <v>28</v>
      </c>
      <c r="I350" s="5"/>
      <c r="N350" s="11"/>
      <c r="R350" s="15"/>
      <c r="X350" s="5"/>
    </row>
    <row r="351">
      <c r="A351" s="19" t="s">
        <v>704</v>
      </c>
      <c r="B351" s="19" t="s">
        <v>1374</v>
      </c>
      <c r="C351" s="19" t="s">
        <v>29</v>
      </c>
      <c r="D351" s="19">
        <v>8.936114400349E12</v>
      </c>
      <c r="E351" s="19" t="s">
        <v>25</v>
      </c>
      <c r="F351" s="19">
        <v>500.0</v>
      </c>
      <c r="G351" s="19" t="s">
        <v>27</v>
      </c>
      <c r="H351" s="19" t="s">
        <v>28</v>
      </c>
      <c r="I351" s="5"/>
      <c r="N351" s="11"/>
      <c r="R351" s="15"/>
      <c r="X351" s="5"/>
    </row>
    <row r="352">
      <c r="A352" s="19" t="s">
        <v>704</v>
      </c>
      <c r="B352" s="19" t="s">
        <v>1375</v>
      </c>
      <c r="C352" s="19" t="s">
        <v>56</v>
      </c>
      <c r="D352" s="19">
        <v>8.936114400547E12</v>
      </c>
      <c r="E352" s="19" t="s">
        <v>25</v>
      </c>
      <c r="F352" s="19">
        <v>300.0</v>
      </c>
      <c r="G352" s="19" t="s">
        <v>27</v>
      </c>
      <c r="H352" s="19" t="s">
        <v>28</v>
      </c>
      <c r="I352" s="5"/>
      <c r="N352" s="11"/>
      <c r="R352" s="15"/>
      <c r="X352" s="5"/>
    </row>
    <row r="353">
      <c r="A353" s="19" t="s">
        <v>704</v>
      </c>
      <c r="B353" s="19" t="s">
        <v>1376</v>
      </c>
      <c r="C353" s="19" t="s">
        <v>29</v>
      </c>
      <c r="D353" s="19">
        <v>8.936114400585E12</v>
      </c>
      <c r="E353" s="19" t="s">
        <v>25</v>
      </c>
      <c r="F353" s="19">
        <v>200.0</v>
      </c>
      <c r="G353" s="19" t="s">
        <v>27</v>
      </c>
      <c r="H353" s="19" t="s">
        <v>28</v>
      </c>
      <c r="I353" s="5"/>
      <c r="N353" s="11"/>
      <c r="R353" s="15"/>
      <c r="X353" s="5"/>
    </row>
    <row r="354">
      <c r="A354" s="19" t="s">
        <v>704</v>
      </c>
      <c r="B354" s="19" t="s">
        <v>1377</v>
      </c>
      <c r="C354" s="19" t="s">
        <v>275</v>
      </c>
      <c r="D354" s="19">
        <v>8.936114400677E12</v>
      </c>
      <c r="E354" s="19" t="s">
        <v>25</v>
      </c>
      <c r="F354" s="19">
        <v>300.0</v>
      </c>
      <c r="G354" s="19" t="s">
        <v>27</v>
      </c>
      <c r="H354" s="19" t="s">
        <v>28</v>
      </c>
      <c r="I354" s="5"/>
      <c r="N354" s="11"/>
      <c r="R354" s="15"/>
      <c r="X354" s="5"/>
    </row>
    <row r="355">
      <c r="A355" s="19" t="s">
        <v>704</v>
      </c>
      <c r="B355" s="19" t="s">
        <v>1378</v>
      </c>
      <c r="C355" s="19" t="s">
        <v>23</v>
      </c>
      <c r="D355" s="19">
        <v>8.936114400783E12</v>
      </c>
      <c r="E355" s="19" t="s">
        <v>25</v>
      </c>
      <c r="F355" s="19">
        <v>300.0</v>
      </c>
      <c r="G355" s="19" t="s">
        <v>27</v>
      </c>
      <c r="H355" s="19" t="s">
        <v>28</v>
      </c>
      <c r="I355" s="5"/>
      <c r="N355" s="11"/>
      <c r="R355" s="15"/>
      <c r="X355" s="5"/>
    </row>
    <row r="356">
      <c r="A356" s="19" t="s">
        <v>704</v>
      </c>
      <c r="B356" s="19" t="s">
        <v>1379</v>
      </c>
      <c r="C356" s="19" t="s">
        <v>275</v>
      </c>
      <c r="D356" s="19">
        <v>8.936114400837E12</v>
      </c>
      <c r="E356" s="19" t="s">
        <v>25</v>
      </c>
      <c r="F356" s="19">
        <v>300.0</v>
      </c>
      <c r="G356" s="19" t="s">
        <v>27</v>
      </c>
      <c r="H356" s="19" t="s">
        <v>28</v>
      </c>
      <c r="I356" s="5"/>
      <c r="N356" s="11"/>
      <c r="R356" s="15"/>
      <c r="X356" s="5"/>
    </row>
    <row r="357">
      <c r="A357" s="19" t="s">
        <v>704</v>
      </c>
      <c r="B357" s="19" t="s">
        <v>1380</v>
      </c>
      <c r="C357" s="19" t="s">
        <v>275</v>
      </c>
      <c r="D357" s="19">
        <v>8.936114400967E12</v>
      </c>
      <c r="E357" s="19" t="s">
        <v>25</v>
      </c>
      <c r="F357" s="19">
        <v>350.0</v>
      </c>
      <c r="G357" s="19" t="s">
        <v>27</v>
      </c>
      <c r="H357" s="19" t="s">
        <v>28</v>
      </c>
      <c r="I357" s="5"/>
      <c r="N357" s="11"/>
      <c r="R357" s="15"/>
      <c r="X357" s="5"/>
    </row>
    <row r="358">
      <c r="A358" s="19" t="s">
        <v>704</v>
      </c>
      <c r="B358" s="19" t="s">
        <v>1381</v>
      </c>
      <c r="C358" s="19" t="s">
        <v>275</v>
      </c>
      <c r="D358" s="19">
        <v>8.936114401155E12</v>
      </c>
      <c r="E358" s="19" t="s">
        <v>25</v>
      </c>
      <c r="F358" s="19">
        <v>350.0</v>
      </c>
      <c r="G358" s="19" t="s">
        <v>27</v>
      </c>
      <c r="H358" s="19" t="s">
        <v>28</v>
      </c>
      <c r="I358" s="5"/>
      <c r="N358" s="11"/>
      <c r="R358" s="15"/>
      <c r="X358" s="5"/>
    </row>
    <row r="359">
      <c r="A359" s="19" t="s">
        <v>168</v>
      </c>
      <c r="B359" s="19" t="s">
        <v>1382</v>
      </c>
      <c r="C359" s="19" t="s">
        <v>29</v>
      </c>
      <c r="D359" s="19">
        <v>8.936117050329E12</v>
      </c>
      <c r="E359" s="19" t="s">
        <v>25</v>
      </c>
      <c r="F359" s="19">
        <v>300.0</v>
      </c>
      <c r="G359" s="19" t="s">
        <v>27</v>
      </c>
      <c r="H359" s="19" t="s">
        <v>147</v>
      </c>
      <c r="I359" s="5"/>
      <c r="N359" s="11"/>
      <c r="R359" s="15"/>
      <c r="X359" s="5"/>
    </row>
    <row r="360">
      <c r="A360" s="19" t="s">
        <v>168</v>
      </c>
      <c r="B360" s="19" t="s">
        <v>1383</v>
      </c>
      <c r="C360" s="19" t="s">
        <v>29</v>
      </c>
      <c r="D360" s="19">
        <v>8.936117051111E12</v>
      </c>
      <c r="E360" s="19" t="s">
        <v>25</v>
      </c>
      <c r="F360" s="19">
        <v>500.0</v>
      </c>
      <c r="G360" s="19" t="s">
        <v>27</v>
      </c>
      <c r="H360" s="19" t="s">
        <v>147</v>
      </c>
      <c r="I360" s="5"/>
      <c r="N360" s="11"/>
      <c r="R360" s="15"/>
      <c r="X360" s="5"/>
    </row>
    <row r="361">
      <c r="A361" s="19" t="s">
        <v>168</v>
      </c>
      <c r="B361" s="19" t="s">
        <v>1384</v>
      </c>
      <c r="C361" s="19" t="s">
        <v>275</v>
      </c>
      <c r="D361" s="19">
        <v>8.93611705134E12</v>
      </c>
      <c r="E361" s="19" t="s">
        <v>25</v>
      </c>
      <c r="F361" s="19">
        <v>100.0</v>
      </c>
      <c r="G361" s="19" t="s">
        <v>27</v>
      </c>
      <c r="H361" s="19" t="s">
        <v>147</v>
      </c>
      <c r="I361" s="5"/>
      <c r="N361" s="11"/>
      <c r="R361" s="15"/>
      <c r="X361" s="5"/>
    </row>
    <row r="362">
      <c r="A362" s="19" t="s">
        <v>168</v>
      </c>
      <c r="B362" s="19" t="s">
        <v>1385</v>
      </c>
      <c r="C362" s="19" t="s">
        <v>29</v>
      </c>
      <c r="D362" s="19">
        <v>8.936117053016E12</v>
      </c>
      <c r="E362" s="19" t="s">
        <v>25</v>
      </c>
      <c r="F362" s="19">
        <v>100.0</v>
      </c>
      <c r="G362" s="19" t="s">
        <v>27</v>
      </c>
      <c r="H362" s="19" t="s">
        <v>147</v>
      </c>
      <c r="I362" s="5"/>
      <c r="N362" s="11"/>
      <c r="R362" s="15"/>
      <c r="X362" s="5"/>
    </row>
    <row r="363">
      <c r="A363" s="19" t="s">
        <v>168</v>
      </c>
      <c r="B363" s="19" t="s">
        <v>1386</v>
      </c>
      <c r="C363" s="19" t="s">
        <v>29</v>
      </c>
      <c r="D363" s="19">
        <v>8.936117053023E12</v>
      </c>
      <c r="E363" s="19" t="s">
        <v>25</v>
      </c>
      <c r="F363" s="19">
        <v>50.0</v>
      </c>
      <c r="G363" s="19" t="s">
        <v>27</v>
      </c>
      <c r="H363" s="19" t="s">
        <v>147</v>
      </c>
      <c r="I363" s="5"/>
      <c r="N363" s="11"/>
      <c r="R363" s="15"/>
      <c r="X363" s="5"/>
    </row>
    <row r="364">
      <c r="A364" s="19" t="s">
        <v>602</v>
      </c>
      <c r="B364" s="19" t="s">
        <v>1387</v>
      </c>
      <c r="C364" s="19" t="s">
        <v>29</v>
      </c>
      <c r="D364" s="19">
        <v>8.936127490719E12</v>
      </c>
      <c r="E364" s="19" t="s">
        <v>25</v>
      </c>
      <c r="F364" s="19">
        <v>300.0</v>
      </c>
      <c r="G364" s="19" t="s">
        <v>27</v>
      </c>
      <c r="H364" s="19" t="s">
        <v>147</v>
      </c>
      <c r="I364" s="5"/>
      <c r="N364" s="11"/>
      <c r="R364" s="15"/>
      <c r="X364" s="5"/>
    </row>
    <row r="365">
      <c r="A365" s="19" t="s">
        <v>602</v>
      </c>
      <c r="B365" s="19" t="s">
        <v>1390</v>
      </c>
      <c r="C365" s="19" t="s">
        <v>29</v>
      </c>
      <c r="D365" s="19">
        <v>8.936127490726E12</v>
      </c>
      <c r="E365" s="19" t="s">
        <v>25</v>
      </c>
      <c r="F365" s="19">
        <v>300.0</v>
      </c>
      <c r="G365" s="19" t="s">
        <v>27</v>
      </c>
      <c r="H365" s="19" t="s">
        <v>147</v>
      </c>
      <c r="I365" s="5"/>
      <c r="N365" s="11"/>
      <c r="R365" s="15"/>
      <c r="X365" s="5"/>
    </row>
    <row r="366">
      <c r="A366" s="19" t="s">
        <v>602</v>
      </c>
      <c r="B366" s="19" t="s">
        <v>1391</v>
      </c>
      <c r="C366" s="19" t="s">
        <v>29</v>
      </c>
      <c r="D366" s="19">
        <v>8.936127491167E12</v>
      </c>
      <c r="E366" s="19" t="s">
        <v>25</v>
      </c>
      <c r="F366" s="19">
        <v>300.0</v>
      </c>
      <c r="G366" s="19" t="s">
        <v>27</v>
      </c>
      <c r="H366" s="19" t="s">
        <v>147</v>
      </c>
      <c r="I366" s="5"/>
      <c r="N366" s="11"/>
      <c r="R366" s="15"/>
      <c r="X366" s="5"/>
    </row>
    <row r="367">
      <c r="A367" s="19" t="s">
        <v>602</v>
      </c>
      <c r="B367" s="19" t="s">
        <v>1392</v>
      </c>
      <c r="C367" s="19" t="s">
        <v>29</v>
      </c>
      <c r="D367" s="19">
        <v>8.936127491174E12</v>
      </c>
      <c r="E367" s="19" t="s">
        <v>25</v>
      </c>
      <c r="F367" s="19">
        <v>300.0</v>
      </c>
      <c r="G367" s="19" t="s">
        <v>27</v>
      </c>
      <c r="H367" s="19" t="s">
        <v>147</v>
      </c>
      <c r="I367" s="5"/>
      <c r="N367" s="11"/>
      <c r="R367" s="15"/>
      <c r="X367" s="5"/>
    </row>
    <row r="368">
      <c r="A368" s="19" t="s">
        <v>602</v>
      </c>
      <c r="B368" s="19" t="s">
        <v>1393</v>
      </c>
      <c r="C368" s="19" t="s">
        <v>29</v>
      </c>
      <c r="D368" s="19">
        <v>8.936127491181E12</v>
      </c>
      <c r="E368" s="19" t="s">
        <v>25</v>
      </c>
      <c r="F368" s="19">
        <v>300.0</v>
      </c>
      <c r="G368" s="19" t="s">
        <v>27</v>
      </c>
      <c r="H368" s="19" t="s">
        <v>147</v>
      </c>
      <c r="I368" s="5"/>
      <c r="N368" s="11"/>
      <c r="R368" s="15"/>
      <c r="X368" s="5"/>
    </row>
    <row r="369">
      <c r="A369" s="19" t="s">
        <v>602</v>
      </c>
      <c r="B369" s="19" t="s">
        <v>1394</v>
      </c>
      <c r="C369" s="19" t="s">
        <v>29</v>
      </c>
      <c r="D369" s="19">
        <v>8.936127491198E12</v>
      </c>
      <c r="E369" s="19" t="s">
        <v>25</v>
      </c>
      <c r="F369" s="19">
        <v>300.0</v>
      </c>
      <c r="G369" s="19" t="s">
        <v>27</v>
      </c>
      <c r="H369" s="19" t="s">
        <v>147</v>
      </c>
      <c r="I369" s="5"/>
      <c r="N369" s="11"/>
      <c r="R369" s="15"/>
      <c r="X369" s="5"/>
    </row>
    <row r="370">
      <c r="A370" s="19" t="s">
        <v>602</v>
      </c>
      <c r="B370" s="19" t="s">
        <v>1395</v>
      </c>
      <c r="C370" s="19" t="s">
        <v>29</v>
      </c>
      <c r="D370" s="19">
        <v>8.936127491204E12</v>
      </c>
      <c r="E370" s="19" t="s">
        <v>25</v>
      </c>
      <c r="F370" s="19">
        <v>300.0</v>
      </c>
      <c r="G370" s="19" t="s">
        <v>27</v>
      </c>
      <c r="H370" s="19" t="s">
        <v>147</v>
      </c>
      <c r="I370" s="5"/>
      <c r="N370" s="11"/>
      <c r="R370" s="15"/>
      <c r="X370" s="5"/>
    </row>
    <row r="371">
      <c r="A371" s="19" t="s">
        <v>1396</v>
      </c>
      <c r="B371" s="19" t="s">
        <v>74</v>
      </c>
      <c r="C371" s="19" t="s">
        <v>56</v>
      </c>
      <c r="D371" s="19">
        <v>8.936137050019E12</v>
      </c>
      <c r="E371" s="19" t="s">
        <v>25</v>
      </c>
      <c r="F371" s="19">
        <v>550.0</v>
      </c>
      <c r="G371" s="19" t="s">
        <v>27</v>
      </c>
      <c r="H371" s="19" t="s">
        <v>28</v>
      </c>
      <c r="I371" s="5"/>
      <c r="N371" s="11"/>
      <c r="R371" s="15"/>
      <c r="X371" s="5"/>
    </row>
    <row r="372">
      <c r="A372" s="19" t="s">
        <v>426</v>
      </c>
      <c r="B372" s="19" t="s">
        <v>1397</v>
      </c>
      <c r="C372" s="19" t="s">
        <v>275</v>
      </c>
      <c r="D372" s="19">
        <v>8.936138400028E12</v>
      </c>
      <c r="E372" s="19" t="s">
        <v>25</v>
      </c>
      <c r="F372" s="19">
        <v>200.0</v>
      </c>
      <c r="G372" s="19" t="s">
        <v>27</v>
      </c>
      <c r="H372" s="19" t="s">
        <v>147</v>
      </c>
      <c r="I372" s="5"/>
      <c r="N372" s="11"/>
      <c r="R372" s="15"/>
      <c r="X372" s="5"/>
    </row>
    <row r="373">
      <c r="A373" s="19" t="s">
        <v>426</v>
      </c>
      <c r="B373" s="19" t="s">
        <v>1398</v>
      </c>
      <c r="C373" s="19" t="s">
        <v>1126</v>
      </c>
      <c r="D373" s="19">
        <v>8.936138400578E12</v>
      </c>
      <c r="E373" s="19" t="s">
        <v>25</v>
      </c>
      <c r="F373" s="19">
        <v>100.0</v>
      </c>
      <c r="G373" s="19" t="s">
        <v>27</v>
      </c>
      <c r="H373" s="19" t="s">
        <v>147</v>
      </c>
      <c r="I373" s="5"/>
      <c r="N373" s="11"/>
      <c r="R373" s="15"/>
      <c r="X373" s="5"/>
    </row>
    <row r="374">
      <c r="A374" s="19" t="s">
        <v>426</v>
      </c>
      <c r="B374" s="19" t="s">
        <v>1399</v>
      </c>
      <c r="C374" s="19" t="s">
        <v>1126</v>
      </c>
      <c r="D374" s="19">
        <v>8.936138400585E12</v>
      </c>
      <c r="E374" s="19" t="s">
        <v>25</v>
      </c>
      <c r="F374" s="19">
        <v>100.0</v>
      </c>
      <c r="G374" s="19" t="s">
        <v>27</v>
      </c>
      <c r="H374" s="19" t="s">
        <v>147</v>
      </c>
      <c r="I374" s="5"/>
      <c r="N374" s="11"/>
      <c r="R374" s="15"/>
      <c r="X374" s="5"/>
    </row>
    <row r="375">
      <c r="A375" s="19" t="s">
        <v>530</v>
      </c>
      <c r="B375" s="19" t="s">
        <v>1400</v>
      </c>
      <c r="C375" s="19" t="s">
        <v>29</v>
      </c>
      <c r="D375" s="19">
        <v>8.936148070211E12</v>
      </c>
      <c r="E375" s="19" t="s">
        <v>25</v>
      </c>
      <c r="F375" s="19">
        <v>200.0</v>
      </c>
      <c r="G375" s="19" t="s">
        <v>27</v>
      </c>
      <c r="H375" s="19" t="s">
        <v>147</v>
      </c>
      <c r="I375" s="5"/>
      <c r="N375" s="11"/>
      <c r="R375" s="15"/>
      <c r="X375" s="5"/>
    </row>
    <row r="376">
      <c r="A376" s="19" t="s">
        <v>319</v>
      </c>
      <c r="B376" s="19" t="s">
        <v>1401</v>
      </c>
      <c r="C376" s="19" t="s">
        <v>29</v>
      </c>
      <c r="D376" s="19">
        <v>8.936148070235E12</v>
      </c>
      <c r="E376" s="19" t="s">
        <v>25</v>
      </c>
      <c r="F376" s="19">
        <v>50.0</v>
      </c>
      <c r="G376" s="19" t="s">
        <v>27</v>
      </c>
      <c r="H376" s="19" t="s">
        <v>147</v>
      </c>
      <c r="I376" s="5"/>
      <c r="N376" s="11"/>
      <c r="R376" s="15"/>
      <c r="X376" s="5"/>
    </row>
    <row r="377">
      <c r="A377" s="19" t="s">
        <v>530</v>
      </c>
      <c r="B377" s="19" t="s">
        <v>1402</v>
      </c>
      <c r="C377" s="19" t="s">
        <v>29</v>
      </c>
      <c r="D377" s="19">
        <v>8.93614807028E12</v>
      </c>
      <c r="E377" s="19" t="s">
        <v>25</v>
      </c>
      <c r="F377" s="19">
        <v>50.0</v>
      </c>
      <c r="G377" s="19" t="s">
        <v>27</v>
      </c>
      <c r="H377" s="19" t="s">
        <v>147</v>
      </c>
      <c r="I377" s="5"/>
      <c r="N377" s="11"/>
      <c r="R377" s="15"/>
      <c r="X377" s="5"/>
    </row>
    <row r="378">
      <c r="A378" s="19" t="s">
        <v>530</v>
      </c>
      <c r="B378" s="19" t="s">
        <v>1403</v>
      </c>
      <c r="C378" s="19" t="s">
        <v>29</v>
      </c>
      <c r="D378" s="19">
        <v>8.936148070341E12</v>
      </c>
      <c r="E378" s="19" t="s">
        <v>25</v>
      </c>
      <c r="F378" s="19">
        <v>200.0</v>
      </c>
      <c r="G378" s="19" t="s">
        <v>27</v>
      </c>
      <c r="H378" s="19" t="s">
        <v>147</v>
      </c>
      <c r="I378" s="5"/>
      <c r="N378" s="11"/>
      <c r="R378" s="15"/>
      <c r="X378" s="5"/>
    </row>
    <row r="379">
      <c r="A379" s="19" t="s">
        <v>530</v>
      </c>
      <c r="B379" s="19" t="s">
        <v>1404</v>
      </c>
      <c r="C379" s="19" t="s">
        <v>29</v>
      </c>
      <c r="D379" s="19">
        <v>8.936148070389E12</v>
      </c>
      <c r="E379" s="19" t="s">
        <v>25</v>
      </c>
      <c r="F379" s="19">
        <v>100.0</v>
      </c>
      <c r="G379" s="19" t="s">
        <v>27</v>
      </c>
      <c r="H379" s="19" t="s">
        <v>147</v>
      </c>
      <c r="I379" s="5"/>
      <c r="N379" s="11"/>
      <c r="R379" s="15"/>
      <c r="X379" s="5"/>
    </row>
    <row r="380">
      <c r="A380" s="19" t="s">
        <v>530</v>
      </c>
      <c r="B380" s="19" t="s">
        <v>1405</v>
      </c>
      <c r="C380" s="19" t="s">
        <v>275</v>
      </c>
      <c r="D380" s="19">
        <v>8.936148070471E12</v>
      </c>
      <c r="E380" s="19" t="s">
        <v>25</v>
      </c>
      <c r="F380" s="19">
        <v>200.0</v>
      </c>
      <c r="G380" s="19" t="s">
        <v>27</v>
      </c>
      <c r="H380" s="19" t="s">
        <v>147</v>
      </c>
      <c r="I380" s="5"/>
      <c r="N380" s="11"/>
      <c r="R380" s="15"/>
      <c r="X380" s="5"/>
    </row>
    <row r="381">
      <c r="A381" s="19" t="s">
        <v>319</v>
      </c>
      <c r="B381" s="19" t="s">
        <v>1406</v>
      </c>
      <c r="C381" s="19" t="s">
        <v>29</v>
      </c>
      <c r="D381" s="19">
        <v>8.936148070525E12</v>
      </c>
      <c r="E381" s="19" t="s">
        <v>25</v>
      </c>
      <c r="F381" s="19">
        <v>100.0</v>
      </c>
      <c r="G381" s="19" t="s">
        <v>27</v>
      </c>
      <c r="H381" s="19" t="s">
        <v>147</v>
      </c>
      <c r="I381" s="5"/>
      <c r="N381" s="11"/>
      <c r="R381" s="15"/>
      <c r="X381" s="5"/>
    </row>
    <row r="382">
      <c r="A382" s="19" t="s">
        <v>530</v>
      </c>
      <c r="B382" s="19" t="s">
        <v>1407</v>
      </c>
      <c r="C382" s="19" t="s">
        <v>29</v>
      </c>
      <c r="D382" s="19">
        <v>8.936148070785E12</v>
      </c>
      <c r="E382" s="19" t="s">
        <v>25</v>
      </c>
      <c r="F382" s="19">
        <v>300.0</v>
      </c>
      <c r="G382" s="19" t="s">
        <v>27</v>
      </c>
      <c r="H382" s="19" t="s">
        <v>147</v>
      </c>
      <c r="I382" s="5"/>
      <c r="N382" s="11"/>
      <c r="R382" s="15"/>
      <c r="X382" s="5"/>
    </row>
    <row r="383">
      <c r="A383" s="19" t="s">
        <v>530</v>
      </c>
      <c r="B383" s="19" t="s">
        <v>1408</v>
      </c>
      <c r="C383" s="19" t="s">
        <v>29</v>
      </c>
      <c r="D383" s="19">
        <v>8.936148070921E12</v>
      </c>
      <c r="E383" s="19" t="s">
        <v>25</v>
      </c>
      <c r="F383" s="19">
        <v>200.0</v>
      </c>
      <c r="G383" s="19" t="s">
        <v>27</v>
      </c>
      <c r="H383" s="19" t="s">
        <v>147</v>
      </c>
      <c r="I383" s="5"/>
      <c r="N383" s="11"/>
      <c r="R383" s="15"/>
      <c r="X383" s="5"/>
    </row>
    <row r="384">
      <c r="A384" s="19" t="s">
        <v>530</v>
      </c>
      <c r="B384" s="19" t="s">
        <v>1409</v>
      </c>
      <c r="C384" s="19" t="s">
        <v>29</v>
      </c>
      <c r="D384" s="19">
        <v>8.936148070945E12</v>
      </c>
      <c r="E384" s="19" t="s">
        <v>25</v>
      </c>
      <c r="F384" s="19">
        <v>500.0</v>
      </c>
      <c r="G384" s="19" t="s">
        <v>27</v>
      </c>
      <c r="H384" s="19" t="s">
        <v>147</v>
      </c>
      <c r="I384" s="5"/>
      <c r="N384" s="11"/>
      <c r="R384" s="15"/>
      <c r="X384" s="5"/>
    </row>
    <row r="385">
      <c r="A385" s="19" t="s">
        <v>530</v>
      </c>
      <c r="B385" s="19" t="s">
        <v>1410</v>
      </c>
      <c r="C385" s="19" t="s">
        <v>29</v>
      </c>
      <c r="D385" s="19">
        <v>8.936148071195E12</v>
      </c>
      <c r="E385" s="19" t="s">
        <v>25</v>
      </c>
      <c r="F385" s="19">
        <v>200.0</v>
      </c>
      <c r="G385" s="19" t="s">
        <v>27</v>
      </c>
      <c r="H385" s="19" t="s">
        <v>147</v>
      </c>
      <c r="I385" s="5"/>
      <c r="N385" s="11"/>
      <c r="R385" s="15"/>
      <c r="X385" s="5"/>
    </row>
    <row r="386">
      <c r="A386" s="19" t="s">
        <v>530</v>
      </c>
      <c r="B386" s="19" t="s">
        <v>1411</v>
      </c>
      <c r="C386" s="19" t="s">
        <v>29</v>
      </c>
      <c r="D386" s="19">
        <v>8.936148071263E12</v>
      </c>
      <c r="E386" s="19" t="s">
        <v>25</v>
      </c>
      <c r="F386" s="19">
        <v>300.0</v>
      </c>
      <c r="G386" s="19" t="s">
        <v>27</v>
      </c>
      <c r="H386" s="19" t="s">
        <v>147</v>
      </c>
      <c r="I386" s="5"/>
      <c r="N386" s="11"/>
      <c r="R386" s="15"/>
      <c r="X386" s="5"/>
    </row>
    <row r="387">
      <c r="A387" s="19" t="s">
        <v>530</v>
      </c>
      <c r="B387" s="19" t="s">
        <v>1412</v>
      </c>
      <c r="C387" s="19" t="s">
        <v>275</v>
      </c>
      <c r="D387" s="19">
        <v>8.936148071362E12</v>
      </c>
      <c r="E387" s="19" t="s">
        <v>25</v>
      </c>
      <c r="F387" s="19">
        <v>500.0</v>
      </c>
      <c r="G387" s="19" t="s">
        <v>27</v>
      </c>
      <c r="H387" s="19" t="s">
        <v>147</v>
      </c>
      <c r="I387" s="5"/>
      <c r="N387" s="11"/>
      <c r="R387" s="15"/>
      <c r="X387" s="5"/>
    </row>
    <row r="388">
      <c r="A388" s="19" t="s">
        <v>530</v>
      </c>
      <c r="B388" s="19" t="s">
        <v>1413</v>
      </c>
      <c r="C388" s="19" t="s">
        <v>29</v>
      </c>
      <c r="D388" s="19">
        <v>8.936148071928E12</v>
      </c>
      <c r="E388" s="19" t="s">
        <v>25</v>
      </c>
      <c r="F388" s="19">
        <v>200.0</v>
      </c>
      <c r="G388" s="19" t="s">
        <v>27</v>
      </c>
      <c r="H388" s="19" t="s">
        <v>147</v>
      </c>
      <c r="I388" s="5"/>
      <c r="N388" s="11"/>
      <c r="R388" s="15"/>
      <c r="X388" s="5"/>
    </row>
    <row r="389">
      <c r="A389" s="19" t="s">
        <v>530</v>
      </c>
      <c r="B389" s="19" t="s">
        <v>1414</v>
      </c>
      <c r="C389" s="19" t="s">
        <v>311</v>
      </c>
      <c r="D389" s="19">
        <v>8.936148072154E12</v>
      </c>
      <c r="E389" s="19" t="s">
        <v>25</v>
      </c>
      <c r="F389" s="19">
        <v>500.0</v>
      </c>
      <c r="G389" s="19" t="s">
        <v>27</v>
      </c>
      <c r="H389" s="19" t="s">
        <v>147</v>
      </c>
      <c r="I389" s="5"/>
      <c r="N389" s="11"/>
      <c r="R389" s="15"/>
      <c r="X389" s="5"/>
    </row>
    <row r="390">
      <c r="A390" s="19" t="s">
        <v>530</v>
      </c>
      <c r="B390" s="19" t="s">
        <v>1415</v>
      </c>
      <c r="C390" s="19" t="s">
        <v>29</v>
      </c>
      <c r="D390" s="19">
        <v>8.936148072369E12</v>
      </c>
      <c r="E390" s="19" t="s">
        <v>25</v>
      </c>
      <c r="F390" s="19">
        <v>300.0</v>
      </c>
      <c r="G390" s="19" t="s">
        <v>27</v>
      </c>
      <c r="H390" s="19" t="s">
        <v>147</v>
      </c>
      <c r="I390" s="5"/>
      <c r="N390" s="11"/>
      <c r="R390" s="15"/>
      <c r="X390" s="5"/>
    </row>
    <row r="391">
      <c r="A391" s="19" t="s">
        <v>1416</v>
      </c>
      <c r="B391" s="19" t="s">
        <v>1417</v>
      </c>
      <c r="C391" s="19" t="s">
        <v>275</v>
      </c>
      <c r="D391" s="19">
        <v>8.936192440282E12</v>
      </c>
      <c r="E391" s="19" t="s">
        <v>25</v>
      </c>
      <c r="F391" s="19">
        <v>600.0</v>
      </c>
      <c r="G391" s="19" t="s">
        <v>27</v>
      </c>
      <c r="H391" s="19" t="s">
        <v>28</v>
      </c>
      <c r="I391" s="5"/>
      <c r="N391" s="11"/>
      <c r="R391" s="15"/>
      <c r="X391" s="5"/>
    </row>
    <row r="392">
      <c r="A392" s="19" t="s">
        <v>1418</v>
      </c>
      <c r="B392" s="19" t="s">
        <v>1419</v>
      </c>
      <c r="C392" s="19" t="s">
        <v>116</v>
      </c>
      <c r="D392" s="19">
        <v>8.936195182165E12</v>
      </c>
      <c r="E392" s="19" t="s">
        <v>25</v>
      </c>
      <c r="F392" s="19">
        <v>900.0</v>
      </c>
      <c r="G392" s="19" t="s">
        <v>27</v>
      </c>
      <c r="H392" s="19" t="s">
        <v>28</v>
      </c>
      <c r="I392" s="5"/>
      <c r="N392" s="11"/>
      <c r="R392" s="15"/>
      <c r="X392" s="5"/>
    </row>
    <row r="393">
      <c r="A393" s="19" t="s">
        <v>1216</v>
      </c>
      <c r="B393" s="19" t="s">
        <v>1420</v>
      </c>
      <c r="C393" s="19" t="s">
        <v>275</v>
      </c>
      <c r="D393" s="19">
        <v>8.936210960303E12</v>
      </c>
      <c r="E393" s="19" t="s">
        <v>25</v>
      </c>
      <c r="F393" s="19">
        <v>200.0</v>
      </c>
      <c r="G393" s="19" t="s">
        <v>27</v>
      </c>
      <c r="H393" s="19" t="s">
        <v>28</v>
      </c>
      <c r="I393" s="5"/>
      <c r="N393" s="11"/>
      <c r="R393" s="15"/>
      <c r="X393" s="5"/>
    </row>
    <row r="394">
      <c r="A394" s="19" t="s">
        <v>1216</v>
      </c>
      <c r="B394" s="19" t="s">
        <v>1421</v>
      </c>
      <c r="C394" s="19" t="s">
        <v>275</v>
      </c>
      <c r="D394" s="19">
        <v>8.936210960488E12</v>
      </c>
      <c r="E394" s="19" t="s">
        <v>25</v>
      </c>
      <c r="F394" s="19">
        <v>200.0</v>
      </c>
      <c r="G394" s="19" t="s">
        <v>27</v>
      </c>
      <c r="H394" s="19" t="s">
        <v>28</v>
      </c>
      <c r="I394" s="5"/>
      <c r="N394" s="11"/>
      <c r="R394" s="15"/>
      <c r="X394" s="5"/>
    </row>
    <row r="395">
      <c r="A395" s="19" t="s">
        <v>1216</v>
      </c>
      <c r="B395" s="19" t="s">
        <v>1422</v>
      </c>
      <c r="C395" s="19" t="s">
        <v>275</v>
      </c>
      <c r="D395" s="19">
        <v>8.936210960556E12</v>
      </c>
      <c r="E395" s="19" t="s">
        <v>25</v>
      </c>
      <c r="F395" s="19">
        <v>200.0</v>
      </c>
      <c r="G395" s="19" t="s">
        <v>27</v>
      </c>
      <c r="H395" s="19" t="s">
        <v>28</v>
      </c>
      <c r="I395" s="5"/>
      <c r="N395" s="11"/>
      <c r="R395" s="15"/>
      <c r="X395" s="5"/>
    </row>
    <row r="396">
      <c r="A396" s="19" t="s">
        <v>1216</v>
      </c>
      <c r="B396" s="19" t="s">
        <v>1423</v>
      </c>
      <c r="C396" s="19" t="s">
        <v>56</v>
      </c>
      <c r="D396" s="19">
        <v>8.936210960594E12</v>
      </c>
      <c r="E396" s="19" t="s">
        <v>25</v>
      </c>
      <c r="F396" s="19">
        <v>150.0</v>
      </c>
      <c r="G396" s="19" t="s">
        <v>27</v>
      </c>
      <c r="H396" s="19" t="s">
        <v>28</v>
      </c>
      <c r="I396" s="5"/>
      <c r="N396" s="11"/>
      <c r="R396" s="15"/>
      <c r="X396" s="5"/>
    </row>
    <row r="397">
      <c r="A397" s="19" t="s">
        <v>1216</v>
      </c>
      <c r="B397" s="19" t="s">
        <v>1424</v>
      </c>
      <c r="C397" s="19" t="s">
        <v>29</v>
      </c>
      <c r="D397" s="19">
        <v>8.936210960631E12</v>
      </c>
      <c r="E397" s="19" t="s">
        <v>25</v>
      </c>
      <c r="F397" s="19">
        <v>150.0</v>
      </c>
      <c r="G397" s="19" t="s">
        <v>27</v>
      </c>
      <c r="H397" s="19" t="s">
        <v>28</v>
      </c>
      <c r="I397" s="5"/>
      <c r="N397" s="11"/>
      <c r="R397" s="15"/>
      <c r="X397" s="5"/>
    </row>
    <row r="398">
      <c r="A398" s="19" t="s">
        <v>1216</v>
      </c>
      <c r="B398" s="19" t="s">
        <v>1425</v>
      </c>
      <c r="C398" s="19" t="s">
        <v>29</v>
      </c>
      <c r="D398" s="19">
        <v>8.936210960815E12</v>
      </c>
      <c r="E398" s="19" t="s">
        <v>25</v>
      </c>
      <c r="F398" s="19">
        <v>200.0</v>
      </c>
      <c r="G398" s="19" t="s">
        <v>27</v>
      </c>
      <c r="H398" s="19" t="s">
        <v>28</v>
      </c>
      <c r="I398" s="5"/>
      <c r="N398" s="11"/>
      <c r="R398" s="15"/>
      <c r="X398" s="5"/>
    </row>
    <row r="399">
      <c r="A399" s="19" t="s">
        <v>1216</v>
      </c>
      <c r="B399" s="19" t="s">
        <v>1426</v>
      </c>
      <c r="C399" s="19" t="s">
        <v>56</v>
      </c>
      <c r="D399" s="19">
        <v>8.936210960877E12</v>
      </c>
      <c r="E399" s="19" t="s">
        <v>25</v>
      </c>
      <c r="F399" s="19">
        <v>200.0</v>
      </c>
      <c r="G399" s="19" t="s">
        <v>27</v>
      </c>
      <c r="H399" s="19" t="s">
        <v>28</v>
      </c>
      <c r="I399" s="5"/>
      <c r="N399" s="11"/>
      <c r="R399" s="15"/>
      <c r="X399" s="5"/>
    </row>
    <row r="400">
      <c r="A400" s="19" t="s">
        <v>1216</v>
      </c>
      <c r="B400" s="19" t="s">
        <v>1427</v>
      </c>
      <c r="C400" s="19" t="s">
        <v>836</v>
      </c>
      <c r="D400" s="19">
        <v>8.936210960983E12</v>
      </c>
      <c r="E400" s="19" t="s">
        <v>25</v>
      </c>
      <c r="F400" s="19">
        <v>300.0</v>
      </c>
      <c r="G400" s="19" t="s">
        <v>27</v>
      </c>
      <c r="H400" s="19" t="s">
        <v>28</v>
      </c>
      <c r="I400" s="5"/>
      <c r="N400" s="11"/>
      <c r="R400" s="15"/>
      <c r="X400" s="5"/>
    </row>
    <row r="401">
      <c r="A401" s="19" t="s">
        <v>1216</v>
      </c>
      <c r="B401" s="19" t="s">
        <v>1428</v>
      </c>
      <c r="C401" s="19" t="s">
        <v>836</v>
      </c>
      <c r="D401" s="19">
        <v>8.936210962024E12</v>
      </c>
      <c r="E401" s="19" t="s">
        <v>25</v>
      </c>
      <c r="F401" s="19">
        <v>150.0</v>
      </c>
      <c r="G401" s="19" t="s">
        <v>27</v>
      </c>
      <c r="H401" s="19" t="s">
        <v>28</v>
      </c>
      <c r="I401" s="5"/>
      <c r="N401" s="11"/>
      <c r="R401" s="15"/>
      <c r="X401" s="5"/>
    </row>
    <row r="402">
      <c r="A402" s="19" t="s">
        <v>1429</v>
      </c>
      <c r="B402" s="19" t="s">
        <v>1430</v>
      </c>
      <c r="C402" s="19" t="s">
        <v>29</v>
      </c>
      <c r="D402" s="19">
        <v>8.938501305022E12</v>
      </c>
      <c r="E402" s="19" t="s">
        <v>25</v>
      </c>
      <c r="F402" s="19">
        <v>20.0</v>
      </c>
      <c r="G402" s="19" t="s">
        <v>27</v>
      </c>
      <c r="H402" s="19" t="s">
        <v>28</v>
      </c>
      <c r="I402" s="5"/>
      <c r="N402" s="11"/>
      <c r="R402" s="15"/>
      <c r="X402" s="5"/>
    </row>
    <row r="403">
      <c r="A403" s="19" t="s">
        <v>1429</v>
      </c>
      <c r="B403" s="19" t="s">
        <v>1431</v>
      </c>
      <c r="C403" s="19" t="s">
        <v>56</v>
      </c>
      <c r="D403" s="19">
        <v>8.938501305039E12</v>
      </c>
      <c r="E403" s="19" t="s">
        <v>25</v>
      </c>
      <c r="F403" s="19">
        <v>200.0</v>
      </c>
      <c r="G403" s="19" t="s">
        <v>27</v>
      </c>
      <c r="H403" s="19" t="s">
        <v>28</v>
      </c>
      <c r="I403" s="5"/>
      <c r="N403" s="11"/>
      <c r="R403" s="15"/>
      <c r="X403" s="5"/>
    </row>
    <row r="404">
      <c r="A404" s="19" t="s">
        <v>1432</v>
      </c>
      <c r="B404" s="19" t="s">
        <v>1433</v>
      </c>
      <c r="C404" s="19" t="s">
        <v>1126</v>
      </c>
      <c r="D404" s="19">
        <v>8.938501547897E12</v>
      </c>
      <c r="E404" s="19" t="s">
        <v>25</v>
      </c>
      <c r="F404" s="19">
        <v>300.0</v>
      </c>
      <c r="G404" s="19" t="s">
        <v>27</v>
      </c>
      <c r="H404" s="19" t="s">
        <v>28</v>
      </c>
      <c r="I404" s="5"/>
      <c r="N404" s="11"/>
      <c r="R404" s="15"/>
      <c r="X404" s="5"/>
    </row>
    <row r="405">
      <c r="A405" s="19" t="s">
        <v>1432</v>
      </c>
      <c r="B405" s="19" t="s">
        <v>1434</v>
      </c>
      <c r="C405" s="19" t="s">
        <v>1126</v>
      </c>
      <c r="D405" s="19">
        <v>8.938501548016E12</v>
      </c>
      <c r="E405" s="19" t="s">
        <v>25</v>
      </c>
      <c r="F405" s="19">
        <v>600.0</v>
      </c>
      <c r="G405" s="19" t="s">
        <v>27</v>
      </c>
      <c r="H405" s="19" t="s">
        <v>28</v>
      </c>
      <c r="I405" s="5"/>
      <c r="N405" s="11"/>
      <c r="R405" s="15"/>
      <c r="X405" s="5"/>
    </row>
    <row r="406">
      <c r="A406" s="19" t="s">
        <v>1432</v>
      </c>
      <c r="B406" s="19" t="s">
        <v>1435</v>
      </c>
      <c r="C406" s="19" t="s">
        <v>1126</v>
      </c>
      <c r="D406" s="19">
        <v>8.93850154803E12</v>
      </c>
      <c r="E406" s="19" t="s">
        <v>25</v>
      </c>
      <c r="F406" s="19">
        <v>60.0</v>
      </c>
      <c r="G406" s="19" t="s">
        <v>27</v>
      </c>
      <c r="H406" s="19" t="s">
        <v>28</v>
      </c>
      <c r="I406" s="5"/>
      <c r="N406" s="11"/>
      <c r="R406" s="15"/>
      <c r="X406" s="5"/>
    </row>
    <row r="407">
      <c r="A407" s="19" t="s">
        <v>1432</v>
      </c>
      <c r="B407" s="19" t="s">
        <v>1436</v>
      </c>
      <c r="C407" s="19" t="s">
        <v>1126</v>
      </c>
      <c r="D407" s="19">
        <v>8.938501548283E12</v>
      </c>
      <c r="E407" s="19" t="s">
        <v>25</v>
      </c>
      <c r="F407" s="19">
        <v>300.0</v>
      </c>
      <c r="G407" s="19" t="s">
        <v>27</v>
      </c>
      <c r="H407" s="19" t="s">
        <v>28</v>
      </c>
      <c r="I407" s="5"/>
      <c r="N407" s="11"/>
      <c r="R407" s="15"/>
      <c r="X407" s="5"/>
    </row>
    <row r="408">
      <c r="A408" s="19" t="s">
        <v>1432</v>
      </c>
      <c r="B408" s="19" t="s">
        <v>1437</v>
      </c>
      <c r="C408" s="19" t="s">
        <v>1126</v>
      </c>
      <c r="D408" s="19">
        <v>8.93850154829E12</v>
      </c>
      <c r="E408" s="19" t="s">
        <v>25</v>
      </c>
      <c r="F408" s="19">
        <v>300.0</v>
      </c>
      <c r="G408" s="19" t="s">
        <v>27</v>
      </c>
      <c r="H408" s="19" t="s">
        <v>28</v>
      </c>
      <c r="I408" s="5"/>
      <c r="N408" s="11"/>
      <c r="R408" s="15"/>
      <c r="X408" s="5"/>
    </row>
    <row r="409">
      <c r="A409" s="19" t="s">
        <v>1432</v>
      </c>
      <c r="B409" s="19" t="s">
        <v>1438</v>
      </c>
      <c r="C409" s="19" t="s">
        <v>1126</v>
      </c>
      <c r="D409" s="19">
        <v>8.938501548306E12</v>
      </c>
      <c r="E409" s="19" t="s">
        <v>25</v>
      </c>
      <c r="F409" s="19">
        <v>300.0</v>
      </c>
      <c r="G409" s="19" t="s">
        <v>27</v>
      </c>
      <c r="H409" s="19" t="s">
        <v>28</v>
      </c>
      <c r="I409" s="5"/>
      <c r="N409" s="11"/>
      <c r="R409" s="15"/>
      <c r="X409" s="5"/>
    </row>
    <row r="410">
      <c r="A410" s="19" t="s">
        <v>1439</v>
      </c>
      <c r="B410" s="19" t="s">
        <v>1440</v>
      </c>
      <c r="C410" s="19" t="s">
        <v>29</v>
      </c>
      <c r="D410" s="19">
        <v>8.938506507025E12</v>
      </c>
      <c r="E410" s="19" t="s">
        <v>25</v>
      </c>
      <c r="F410" s="19">
        <v>400.0</v>
      </c>
      <c r="G410" s="19" t="s">
        <v>27</v>
      </c>
      <c r="H410" s="19" t="s">
        <v>28</v>
      </c>
      <c r="I410" s="5"/>
      <c r="N410" s="11"/>
      <c r="R410" s="15"/>
      <c r="X410" s="5"/>
    </row>
    <row r="411">
      <c r="A411" s="19" t="s">
        <v>1439</v>
      </c>
      <c r="B411" s="19" t="s">
        <v>1441</v>
      </c>
      <c r="C411" s="19" t="s">
        <v>29</v>
      </c>
      <c r="D411" s="19">
        <v>8.938506507032E12</v>
      </c>
      <c r="E411" s="19" t="s">
        <v>25</v>
      </c>
      <c r="F411" s="19">
        <v>300.0</v>
      </c>
      <c r="G411" s="19" t="s">
        <v>27</v>
      </c>
      <c r="H411" s="19" t="s">
        <v>28</v>
      </c>
      <c r="I411" s="5"/>
      <c r="N411" s="11"/>
      <c r="R411" s="15"/>
      <c r="X411" s="5"/>
    </row>
    <row r="412">
      <c r="A412" s="19" t="s">
        <v>1439</v>
      </c>
      <c r="B412" s="19" t="s">
        <v>1442</v>
      </c>
      <c r="C412" s="19" t="s">
        <v>29</v>
      </c>
      <c r="D412" s="19">
        <v>8.938506507049E12</v>
      </c>
      <c r="E412" s="19" t="s">
        <v>25</v>
      </c>
      <c r="F412" s="19">
        <v>450.0</v>
      </c>
      <c r="G412" s="19" t="s">
        <v>27</v>
      </c>
      <c r="H412" s="19" t="s">
        <v>28</v>
      </c>
      <c r="I412" s="5"/>
      <c r="N412" s="11"/>
      <c r="R412" s="15"/>
      <c r="X412" s="5"/>
    </row>
    <row r="413">
      <c r="A413" s="19" t="s">
        <v>1439</v>
      </c>
      <c r="B413" s="19" t="s">
        <v>1445</v>
      </c>
      <c r="C413" s="19" t="s">
        <v>29</v>
      </c>
      <c r="D413" s="19">
        <v>8.938506507056E12</v>
      </c>
      <c r="E413" s="19" t="s">
        <v>25</v>
      </c>
      <c r="F413" s="19">
        <v>400.0</v>
      </c>
      <c r="G413" s="19" t="s">
        <v>27</v>
      </c>
      <c r="H413" s="19" t="s">
        <v>28</v>
      </c>
      <c r="I413" s="5"/>
      <c r="N413" s="11"/>
      <c r="R413" s="15"/>
      <c r="X413" s="5"/>
    </row>
    <row r="414">
      <c r="A414" s="19" t="s">
        <v>1439</v>
      </c>
      <c r="B414" s="19" t="s">
        <v>1446</v>
      </c>
      <c r="C414" s="19" t="s">
        <v>29</v>
      </c>
      <c r="D414" s="19">
        <v>8.938506507087E12</v>
      </c>
      <c r="E414" s="19" t="s">
        <v>25</v>
      </c>
      <c r="F414" s="19">
        <v>500.0</v>
      </c>
      <c r="G414" s="19" t="s">
        <v>27</v>
      </c>
      <c r="H414" s="19" t="s">
        <v>28</v>
      </c>
      <c r="I414" s="5"/>
      <c r="N414" s="11"/>
      <c r="R414" s="15"/>
      <c r="X414" s="5"/>
    </row>
    <row r="415">
      <c r="A415" s="19" t="s">
        <v>432</v>
      </c>
      <c r="B415" s="19" t="s">
        <v>1447</v>
      </c>
      <c r="C415" s="19" t="s">
        <v>29</v>
      </c>
      <c r="D415" s="19">
        <v>8.938509616045E12</v>
      </c>
      <c r="E415" s="19" t="s">
        <v>25</v>
      </c>
      <c r="F415" s="19">
        <v>300.0</v>
      </c>
      <c r="G415" s="19" t="s">
        <v>27</v>
      </c>
      <c r="H415" s="19" t="s">
        <v>147</v>
      </c>
      <c r="I415" s="5"/>
      <c r="N415" s="11"/>
      <c r="R415" s="15"/>
      <c r="X415" s="5"/>
    </row>
    <row r="416">
      <c r="A416" s="19" t="s">
        <v>432</v>
      </c>
      <c r="B416" s="19" t="s">
        <v>1448</v>
      </c>
      <c r="C416" s="19" t="s">
        <v>311</v>
      </c>
      <c r="D416" s="19">
        <v>8.938509616274E12</v>
      </c>
      <c r="E416" s="19" t="s">
        <v>25</v>
      </c>
      <c r="F416" s="19">
        <v>300.0</v>
      </c>
      <c r="G416" s="19" t="s">
        <v>27</v>
      </c>
      <c r="H416" s="19" t="s">
        <v>147</v>
      </c>
      <c r="I416" s="5"/>
      <c r="N416" s="11"/>
      <c r="R416" s="15"/>
      <c r="X416" s="5"/>
    </row>
    <row r="417">
      <c r="A417" s="19" t="s">
        <v>432</v>
      </c>
      <c r="B417" s="19" t="s">
        <v>1449</v>
      </c>
      <c r="C417" s="19" t="s">
        <v>311</v>
      </c>
      <c r="D417" s="19">
        <v>8.938509616557E12</v>
      </c>
      <c r="E417" s="19" t="s">
        <v>25</v>
      </c>
      <c r="F417" s="19">
        <v>300.0</v>
      </c>
      <c r="G417" s="19" t="s">
        <v>27</v>
      </c>
      <c r="H417" s="19" t="s">
        <v>147</v>
      </c>
      <c r="I417" s="5"/>
      <c r="N417" s="11"/>
      <c r="R417" s="15"/>
      <c r="X417" s="5"/>
    </row>
    <row r="418">
      <c r="A418" s="19" t="s">
        <v>432</v>
      </c>
      <c r="B418" s="19" t="s">
        <v>1450</v>
      </c>
      <c r="C418" s="19" t="s">
        <v>311</v>
      </c>
      <c r="D418" s="19">
        <v>8.938509616601E12</v>
      </c>
      <c r="E418" s="19" t="s">
        <v>25</v>
      </c>
      <c r="F418" s="19">
        <v>300.0</v>
      </c>
      <c r="G418" s="19" t="s">
        <v>27</v>
      </c>
      <c r="H418" s="19" t="s">
        <v>147</v>
      </c>
      <c r="I418" s="5"/>
      <c r="N418" s="11"/>
      <c r="R418" s="15"/>
      <c r="X418" s="5"/>
    </row>
    <row r="419">
      <c r="A419" s="19" t="s">
        <v>432</v>
      </c>
      <c r="B419" s="19" t="s">
        <v>1451</v>
      </c>
      <c r="C419" s="19" t="s">
        <v>29</v>
      </c>
      <c r="D419" s="19">
        <v>8.938509616762E12</v>
      </c>
      <c r="E419" s="19" t="s">
        <v>25</v>
      </c>
      <c r="F419" s="19">
        <v>200.0</v>
      </c>
      <c r="G419" s="19" t="s">
        <v>27</v>
      </c>
      <c r="H419" s="19" t="s">
        <v>147</v>
      </c>
      <c r="I419" s="5"/>
      <c r="N419" s="11"/>
      <c r="R419" s="15"/>
      <c r="X419" s="5"/>
    </row>
    <row r="420">
      <c r="A420" s="19" t="s">
        <v>1452</v>
      </c>
      <c r="B420" s="19" t="s">
        <v>1453</v>
      </c>
      <c r="C420" s="19" t="s">
        <v>29</v>
      </c>
      <c r="D420" s="19">
        <v>8.938509645014E12</v>
      </c>
      <c r="E420" s="19" t="s">
        <v>25</v>
      </c>
      <c r="F420" s="19">
        <v>125.0</v>
      </c>
      <c r="G420" s="19" t="s">
        <v>27</v>
      </c>
      <c r="H420" s="19" t="s">
        <v>1454</v>
      </c>
      <c r="I420" s="5"/>
      <c r="N420" s="11"/>
      <c r="R420" s="15"/>
      <c r="X420" s="5"/>
    </row>
    <row r="421">
      <c r="A421" s="19" t="s">
        <v>1452</v>
      </c>
      <c r="B421" s="19" t="s">
        <v>1455</v>
      </c>
      <c r="C421" s="19" t="s">
        <v>29</v>
      </c>
      <c r="D421" s="19">
        <v>8.938509645021E12</v>
      </c>
      <c r="E421" s="19" t="s">
        <v>25</v>
      </c>
      <c r="F421" s="19">
        <v>125.0</v>
      </c>
      <c r="G421" s="19" t="s">
        <v>27</v>
      </c>
      <c r="H421" s="19" t="s">
        <v>1454</v>
      </c>
      <c r="I421" s="5"/>
      <c r="N421" s="11"/>
      <c r="R421" s="15"/>
      <c r="X421" s="5"/>
    </row>
    <row r="422">
      <c r="A422" s="19" t="s">
        <v>1456</v>
      </c>
      <c r="B422" s="19" t="s">
        <v>1457</v>
      </c>
      <c r="C422" s="19" t="s">
        <v>1126</v>
      </c>
      <c r="D422" s="19">
        <v>8.93851034137E12</v>
      </c>
      <c r="E422" s="19" t="s">
        <v>25</v>
      </c>
      <c r="F422" s="19">
        <v>75.0</v>
      </c>
      <c r="G422" s="19" t="s">
        <v>27</v>
      </c>
      <c r="H422" s="19" t="s">
        <v>28</v>
      </c>
      <c r="I422" s="5"/>
      <c r="N422" s="11"/>
      <c r="R422" s="15"/>
      <c r="X422" s="5"/>
    </row>
    <row r="423">
      <c r="A423" s="19" t="s">
        <v>1456</v>
      </c>
      <c r="B423" s="19" t="s">
        <v>1458</v>
      </c>
      <c r="C423" s="19" t="s">
        <v>1126</v>
      </c>
      <c r="D423" s="19">
        <v>8.938510341394E12</v>
      </c>
      <c r="E423" s="19" t="s">
        <v>25</v>
      </c>
      <c r="F423" s="19">
        <v>150.0</v>
      </c>
      <c r="G423" s="19" t="s">
        <v>27</v>
      </c>
      <c r="H423" s="19" t="s">
        <v>28</v>
      </c>
      <c r="I423" s="5"/>
      <c r="N423" s="11"/>
      <c r="R423" s="15"/>
      <c r="X423" s="5"/>
    </row>
    <row r="424">
      <c r="A424" s="19" t="s">
        <v>1456</v>
      </c>
      <c r="B424" s="19" t="s">
        <v>1459</v>
      </c>
      <c r="C424" s="19" t="s">
        <v>1126</v>
      </c>
      <c r="D424" s="19">
        <v>8.938510341806E12</v>
      </c>
      <c r="E424" s="19" t="s">
        <v>25</v>
      </c>
      <c r="F424" s="19">
        <v>75.0</v>
      </c>
      <c r="G424" s="19" t="s">
        <v>27</v>
      </c>
      <c r="H424" s="19" t="s">
        <v>28</v>
      </c>
      <c r="I424" s="5"/>
      <c r="N424" s="11"/>
      <c r="R424" s="15"/>
      <c r="X424" s="5"/>
    </row>
    <row r="425">
      <c r="A425" s="19" t="s">
        <v>1460</v>
      </c>
      <c r="B425" s="19" t="s">
        <v>1461</v>
      </c>
      <c r="C425" s="19" t="s">
        <v>56</v>
      </c>
      <c r="D425" s="19">
        <v>8.938511817218E12</v>
      </c>
      <c r="E425" s="19" t="s">
        <v>25</v>
      </c>
      <c r="F425" s="19">
        <v>540.0</v>
      </c>
      <c r="G425" s="19" t="s">
        <v>27</v>
      </c>
      <c r="H425" s="19" t="s">
        <v>28</v>
      </c>
      <c r="I425" s="5"/>
      <c r="N425" s="11"/>
      <c r="R425" s="15"/>
      <c r="X425" s="5"/>
    </row>
    <row r="426">
      <c r="A426" s="19" t="s">
        <v>1462</v>
      </c>
      <c r="B426" s="19" t="s">
        <v>1463</v>
      </c>
      <c r="C426" s="19" t="s">
        <v>56</v>
      </c>
      <c r="D426" s="19">
        <v>8.938513029008E12</v>
      </c>
      <c r="E426" s="19" t="s">
        <v>25</v>
      </c>
      <c r="F426" s="19">
        <v>600.0</v>
      </c>
      <c r="G426" s="19" t="s">
        <v>27</v>
      </c>
      <c r="H426" s="19" t="s">
        <v>28</v>
      </c>
      <c r="I426" s="5"/>
      <c r="N426" s="11"/>
      <c r="R426" s="15"/>
      <c r="X426" s="5"/>
    </row>
    <row r="427">
      <c r="A427" s="19" t="s">
        <v>1462</v>
      </c>
      <c r="B427" s="19" t="s">
        <v>1464</v>
      </c>
      <c r="C427" s="19" t="s">
        <v>275</v>
      </c>
      <c r="D427" s="19">
        <v>8.938513029015E12</v>
      </c>
      <c r="E427" s="19" t="s">
        <v>25</v>
      </c>
      <c r="F427" s="19">
        <v>700.0</v>
      </c>
      <c r="G427" s="19" t="s">
        <v>27</v>
      </c>
      <c r="H427" s="19" t="s">
        <v>28</v>
      </c>
      <c r="I427" s="5"/>
      <c r="N427" s="11"/>
      <c r="R427" s="15"/>
      <c r="X427" s="5"/>
    </row>
    <row r="428">
      <c r="A428" s="19" t="s">
        <v>1462</v>
      </c>
      <c r="B428" s="19" t="s">
        <v>1465</v>
      </c>
      <c r="C428" s="19" t="s">
        <v>95</v>
      </c>
      <c r="D428" s="19">
        <v>8.938513029084E12</v>
      </c>
      <c r="E428" s="19" t="s">
        <v>25</v>
      </c>
      <c r="F428" s="19">
        <v>315.0</v>
      </c>
      <c r="G428" s="19" t="s">
        <v>27</v>
      </c>
      <c r="H428" s="19" t="s">
        <v>28</v>
      </c>
      <c r="I428" s="5"/>
      <c r="N428" s="11"/>
      <c r="R428" s="15"/>
      <c r="X428" s="5"/>
    </row>
    <row r="429">
      <c r="A429" s="19" t="s">
        <v>1462</v>
      </c>
      <c r="B429" s="19" t="s">
        <v>1466</v>
      </c>
      <c r="C429" s="19" t="s">
        <v>56</v>
      </c>
      <c r="D429" s="19">
        <v>8.938513029428E12</v>
      </c>
      <c r="E429" s="19" t="s">
        <v>25</v>
      </c>
      <c r="F429" s="19">
        <v>600.0</v>
      </c>
      <c r="G429" s="19" t="s">
        <v>27</v>
      </c>
      <c r="H429" s="19" t="s">
        <v>28</v>
      </c>
      <c r="I429" s="5"/>
      <c r="N429" s="11"/>
      <c r="R429" s="15"/>
      <c r="X429" s="5"/>
    </row>
    <row r="430">
      <c r="A430" s="19" t="s">
        <v>1462</v>
      </c>
      <c r="B430" s="19" t="s">
        <v>94</v>
      </c>
      <c r="C430" s="19" t="s">
        <v>95</v>
      </c>
      <c r="D430" s="19">
        <v>8.938513029442E12</v>
      </c>
      <c r="E430" s="19" t="s">
        <v>25</v>
      </c>
      <c r="F430" s="19">
        <v>650.0</v>
      </c>
      <c r="G430" s="19" t="s">
        <v>27</v>
      </c>
      <c r="H430" s="19" t="s">
        <v>28</v>
      </c>
      <c r="I430" s="5"/>
      <c r="N430" s="11"/>
      <c r="R430" s="15"/>
      <c r="X430" s="5"/>
    </row>
    <row r="431">
      <c r="A431" s="19" t="s">
        <v>426</v>
      </c>
      <c r="B431" s="19" t="s">
        <v>1467</v>
      </c>
      <c r="C431" s="19" t="s">
        <v>56</v>
      </c>
      <c r="D431" s="19">
        <v>8.938521576006E12</v>
      </c>
      <c r="E431" s="19" t="s">
        <v>25</v>
      </c>
      <c r="F431" s="19">
        <v>60.0</v>
      </c>
      <c r="G431" s="19" t="s">
        <v>27</v>
      </c>
      <c r="H431" s="19" t="s">
        <v>147</v>
      </c>
      <c r="I431" s="5"/>
      <c r="N431" s="11"/>
      <c r="R431" s="15"/>
      <c r="X431" s="5"/>
    </row>
    <row r="432">
      <c r="A432" s="19" t="s">
        <v>625</v>
      </c>
      <c r="B432" s="19" t="s">
        <v>26</v>
      </c>
      <c r="C432" s="19" t="s">
        <v>29</v>
      </c>
      <c r="D432" s="19">
        <v>8.938525767042E12</v>
      </c>
      <c r="E432" s="19" t="s">
        <v>25</v>
      </c>
      <c r="F432" s="19">
        <v>300.0</v>
      </c>
      <c r="G432" s="19" t="s">
        <v>27</v>
      </c>
      <c r="H432" s="19" t="s">
        <v>28</v>
      </c>
      <c r="I432" s="5"/>
      <c r="N432" s="11"/>
      <c r="R432" s="15"/>
      <c r="X432" s="5"/>
    </row>
    <row r="433">
      <c r="A433" s="19" t="s">
        <v>625</v>
      </c>
      <c r="B433" s="19" t="s">
        <v>1468</v>
      </c>
      <c r="C433" s="19" t="s">
        <v>29</v>
      </c>
      <c r="D433" s="19">
        <v>8.938525767073E12</v>
      </c>
      <c r="E433" s="19" t="s">
        <v>25</v>
      </c>
      <c r="F433" s="19">
        <v>50.0</v>
      </c>
      <c r="G433" s="19" t="s">
        <v>27</v>
      </c>
      <c r="H433" s="19" t="s">
        <v>28</v>
      </c>
      <c r="I433" s="5"/>
      <c r="N433" s="11"/>
      <c r="R433" s="15"/>
      <c r="X433" s="5"/>
    </row>
    <row r="434">
      <c r="A434" s="19" t="s">
        <v>625</v>
      </c>
      <c r="B434" s="19" t="s">
        <v>1469</v>
      </c>
      <c r="C434" s="19" t="s">
        <v>29</v>
      </c>
      <c r="D434" s="19">
        <v>8.93852576708E12</v>
      </c>
      <c r="E434" s="19" t="s">
        <v>25</v>
      </c>
      <c r="F434" s="19">
        <v>50.0</v>
      </c>
      <c r="G434" s="19" t="s">
        <v>27</v>
      </c>
      <c r="H434" s="19" t="s">
        <v>28</v>
      </c>
      <c r="I434" s="5"/>
      <c r="N434" s="11"/>
      <c r="R434" s="15"/>
      <c r="X434" s="5"/>
    </row>
    <row r="435">
      <c r="A435" s="19" t="s">
        <v>625</v>
      </c>
      <c r="B435" s="19" t="s">
        <v>1470</v>
      </c>
      <c r="C435" s="19" t="s">
        <v>29</v>
      </c>
      <c r="D435" s="19">
        <v>8.938525767127E12</v>
      </c>
      <c r="E435" s="19" t="s">
        <v>25</v>
      </c>
      <c r="F435" s="19">
        <v>50.0</v>
      </c>
      <c r="G435" s="19" t="s">
        <v>27</v>
      </c>
      <c r="H435" s="19" t="s">
        <v>28</v>
      </c>
      <c r="I435" s="5"/>
      <c r="N435" s="11"/>
      <c r="R435" s="15"/>
      <c r="X435" s="5"/>
    </row>
    <row r="436">
      <c r="A436" s="19" t="s">
        <v>625</v>
      </c>
      <c r="B436" s="19" t="s">
        <v>1471</v>
      </c>
      <c r="C436" s="19" t="s">
        <v>29</v>
      </c>
      <c r="D436" s="19">
        <v>8.938525767172E12</v>
      </c>
      <c r="E436" s="19" t="s">
        <v>25</v>
      </c>
      <c r="F436" s="19">
        <v>300.0</v>
      </c>
      <c r="G436" s="19" t="s">
        <v>27</v>
      </c>
      <c r="H436" s="19" t="s">
        <v>28</v>
      </c>
      <c r="I436" s="5"/>
      <c r="N436" s="11"/>
      <c r="R436" s="15"/>
      <c r="X436" s="5"/>
    </row>
    <row r="437">
      <c r="A437" s="19" t="s">
        <v>625</v>
      </c>
      <c r="B437" s="19" t="s">
        <v>1472</v>
      </c>
      <c r="C437" s="19" t="s">
        <v>29</v>
      </c>
      <c r="D437" s="19">
        <v>8.938525767189E12</v>
      </c>
      <c r="E437" s="19" t="s">
        <v>25</v>
      </c>
      <c r="F437" s="19">
        <v>300.0</v>
      </c>
      <c r="G437" s="19" t="s">
        <v>27</v>
      </c>
      <c r="H437" s="19" t="s">
        <v>28</v>
      </c>
      <c r="I437" s="5"/>
      <c r="N437" s="11"/>
      <c r="R437" s="15"/>
      <c r="X437" s="5"/>
    </row>
    <row r="438">
      <c r="A438" s="19" t="s">
        <v>625</v>
      </c>
      <c r="B438" s="19" t="s">
        <v>1473</v>
      </c>
      <c r="C438" s="19" t="s">
        <v>29</v>
      </c>
      <c r="D438" s="19">
        <v>8.938525767219E12</v>
      </c>
      <c r="E438" s="19" t="s">
        <v>25</v>
      </c>
      <c r="F438" s="19">
        <v>200.0</v>
      </c>
      <c r="G438" s="19" t="s">
        <v>27</v>
      </c>
      <c r="H438" s="19" t="s">
        <v>28</v>
      </c>
      <c r="I438" s="5"/>
      <c r="N438" s="11"/>
      <c r="R438" s="15"/>
      <c r="X438" s="5"/>
    </row>
    <row r="439">
      <c r="A439" s="19" t="s">
        <v>625</v>
      </c>
      <c r="B439" s="19" t="s">
        <v>1474</v>
      </c>
      <c r="C439" s="19" t="s">
        <v>29</v>
      </c>
      <c r="D439" s="19">
        <v>8.93852576724E12</v>
      </c>
      <c r="E439" s="19" t="s">
        <v>25</v>
      </c>
      <c r="F439" s="19">
        <v>50.0</v>
      </c>
      <c r="G439" s="19" t="s">
        <v>27</v>
      </c>
      <c r="H439" s="19" t="s">
        <v>28</v>
      </c>
      <c r="I439" s="5"/>
      <c r="N439" s="11"/>
      <c r="R439" s="15"/>
      <c r="X439" s="5"/>
    </row>
    <row r="440">
      <c r="A440" s="19" t="s">
        <v>625</v>
      </c>
      <c r="B440" s="19" t="s">
        <v>1475</v>
      </c>
      <c r="C440" s="19" t="s">
        <v>29</v>
      </c>
      <c r="D440" s="19">
        <v>8.938525767257E12</v>
      </c>
      <c r="E440" s="19" t="s">
        <v>25</v>
      </c>
      <c r="F440" s="19">
        <v>50.0</v>
      </c>
      <c r="G440" s="19" t="s">
        <v>27</v>
      </c>
      <c r="H440" s="19" t="s">
        <v>28</v>
      </c>
      <c r="I440" s="5"/>
      <c r="N440" s="11"/>
      <c r="R440" s="15"/>
      <c r="X440" s="5"/>
    </row>
    <row r="441">
      <c r="A441" s="19" t="s">
        <v>625</v>
      </c>
      <c r="B441" s="19" t="s">
        <v>1476</v>
      </c>
      <c r="C441" s="19" t="s">
        <v>29</v>
      </c>
      <c r="D441" s="19">
        <v>8.938525767295E12</v>
      </c>
      <c r="E441" s="19" t="s">
        <v>25</v>
      </c>
      <c r="F441" s="19">
        <v>100.0</v>
      </c>
      <c r="G441" s="19" t="s">
        <v>27</v>
      </c>
      <c r="H441" s="19" t="s">
        <v>28</v>
      </c>
      <c r="I441" s="5"/>
      <c r="N441" s="11"/>
      <c r="R441" s="15"/>
      <c r="X441" s="5"/>
    </row>
    <row r="442">
      <c r="A442" s="19" t="s">
        <v>625</v>
      </c>
      <c r="B442" s="19" t="s">
        <v>1477</v>
      </c>
      <c r="C442" s="19" t="s">
        <v>29</v>
      </c>
      <c r="D442" s="19">
        <v>8.938525767738E12</v>
      </c>
      <c r="E442" s="19" t="s">
        <v>25</v>
      </c>
      <c r="F442" s="19">
        <v>50.0</v>
      </c>
      <c r="G442" s="19" t="s">
        <v>27</v>
      </c>
      <c r="H442" s="19" t="s">
        <v>28</v>
      </c>
      <c r="I442" s="5"/>
      <c r="N442" s="11"/>
      <c r="R442" s="15"/>
      <c r="X442" s="5"/>
    </row>
    <row r="443">
      <c r="A443" s="19" t="s">
        <v>1478</v>
      </c>
      <c r="B443" s="19" t="s">
        <v>1479</v>
      </c>
      <c r="C443" s="19" t="s">
        <v>1126</v>
      </c>
      <c r="D443" s="19">
        <v>8.938529809038E12</v>
      </c>
      <c r="E443" s="19" t="s">
        <v>25</v>
      </c>
      <c r="F443" s="19">
        <v>150.0</v>
      </c>
      <c r="G443" s="19" t="s">
        <v>27</v>
      </c>
      <c r="H443" s="19" t="s">
        <v>28</v>
      </c>
      <c r="I443" s="5"/>
      <c r="N443" s="11"/>
      <c r="R443" s="15"/>
      <c r="X443" s="5"/>
    </row>
    <row r="444">
      <c r="A444" s="19" t="s">
        <v>1478</v>
      </c>
      <c r="B444" s="19" t="s">
        <v>1480</v>
      </c>
      <c r="C444" s="19" t="s">
        <v>29</v>
      </c>
      <c r="D444" s="19">
        <v>8.938529809243E12</v>
      </c>
      <c r="E444" s="19" t="s">
        <v>25</v>
      </c>
      <c r="F444" s="19">
        <v>150.0</v>
      </c>
      <c r="G444" s="19" t="s">
        <v>27</v>
      </c>
      <c r="H444" s="19" t="s">
        <v>28</v>
      </c>
      <c r="I444" s="5"/>
      <c r="N444" s="11"/>
      <c r="R444" s="15"/>
      <c r="X444" s="5"/>
    </row>
    <row r="445">
      <c r="A445" s="19" t="s">
        <v>1478</v>
      </c>
      <c r="B445" s="19" t="s">
        <v>1481</v>
      </c>
      <c r="C445" s="19" t="s">
        <v>29</v>
      </c>
      <c r="D445" s="19">
        <v>8.938529809724E12</v>
      </c>
      <c r="E445" s="19" t="s">
        <v>25</v>
      </c>
      <c r="F445" s="19">
        <v>150.0</v>
      </c>
      <c r="G445" s="19" t="s">
        <v>27</v>
      </c>
      <c r="H445" s="19" t="s">
        <v>28</v>
      </c>
      <c r="I445" s="5"/>
      <c r="N445" s="11"/>
      <c r="R445" s="15"/>
      <c r="X445" s="5"/>
    </row>
    <row r="446">
      <c r="A446" s="19" t="s">
        <v>1478</v>
      </c>
      <c r="B446" s="19" t="s">
        <v>1482</v>
      </c>
      <c r="C446" s="19" t="s">
        <v>29</v>
      </c>
      <c r="D446" s="19">
        <v>8.93852980996E12</v>
      </c>
      <c r="E446" s="19" t="s">
        <v>25</v>
      </c>
      <c r="F446" s="19">
        <v>150.0</v>
      </c>
      <c r="G446" s="19" t="s">
        <v>27</v>
      </c>
      <c r="H446" s="19" t="s">
        <v>28</v>
      </c>
      <c r="I446" s="5"/>
      <c r="N446" s="11"/>
      <c r="R446" s="15"/>
      <c r="X446" s="5"/>
    </row>
    <row r="447">
      <c r="A447" s="19" t="s">
        <v>1483</v>
      </c>
      <c r="B447" s="19" t="s">
        <v>1484</v>
      </c>
      <c r="C447" s="19" t="s">
        <v>311</v>
      </c>
      <c r="D447" s="19">
        <v>8.938530363123E12</v>
      </c>
      <c r="E447" s="19" t="s">
        <v>25</v>
      </c>
      <c r="F447" s="19">
        <v>150.0</v>
      </c>
      <c r="G447" s="19" t="s">
        <v>27</v>
      </c>
      <c r="H447" s="19" t="s">
        <v>28</v>
      </c>
      <c r="I447" s="5"/>
      <c r="N447" s="11"/>
      <c r="R447" s="15"/>
      <c r="X447" s="5"/>
    </row>
    <row r="448">
      <c r="A448" s="19" t="s">
        <v>1486</v>
      </c>
      <c r="B448" s="19" t="s">
        <v>1487</v>
      </c>
      <c r="C448" s="19" t="s">
        <v>56</v>
      </c>
      <c r="D448" s="19">
        <v>8.938555754005E12</v>
      </c>
      <c r="E448" s="19" t="s">
        <v>25</v>
      </c>
      <c r="F448" s="19">
        <v>200.0</v>
      </c>
      <c r="G448" s="19" t="s">
        <v>27</v>
      </c>
      <c r="H448" s="19" t="s">
        <v>28</v>
      </c>
      <c r="I448" s="5"/>
      <c r="N448" s="11"/>
      <c r="R448" s="15"/>
      <c r="X448" s="5"/>
    </row>
    <row r="449">
      <c r="A449" s="19" t="s">
        <v>1486</v>
      </c>
      <c r="B449" s="19" t="s">
        <v>1488</v>
      </c>
      <c r="C449" s="19" t="s">
        <v>56</v>
      </c>
      <c r="D449" s="19">
        <v>8.938555754012E12</v>
      </c>
      <c r="E449" s="19" t="s">
        <v>25</v>
      </c>
      <c r="F449" s="19">
        <v>300.0</v>
      </c>
      <c r="G449" s="19" t="s">
        <v>27</v>
      </c>
      <c r="H449" s="19" t="s">
        <v>28</v>
      </c>
      <c r="I449" s="5"/>
      <c r="N449" s="11"/>
      <c r="R449" s="15"/>
      <c r="X449" s="5"/>
    </row>
    <row r="450">
      <c r="A450" s="19" t="s">
        <v>1486</v>
      </c>
      <c r="B450" s="19" t="s">
        <v>1489</v>
      </c>
      <c r="C450" s="19" t="s">
        <v>56</v>
      </c>
      <c r="D450" s="19">
        <v>8.938555754098E12</v>
      </c>
      <c r="E450" s="19" t="s">
        <v>25</v>
      </c>
      <c r="F450" s="19">
        <v>650.0</v>
      </c>
      <c r="G450" s="19" t="s">
        <v>27</v>
      </c>
      <c r="H450" s="19" t="s">
        <v>28</v>
      </c>
      <c r="I450" s="5"/>
      <c r="N450" s="11"/>
      <c r="R450" s="15"/>
      <c r="X450" s="5"/>
    </row>
    <row r="451">
      <c r="A451" s="19" t="s">
        <v>1486</v>
      </c>
      <c r="B451" s="19" t="s">
        <v>1490</v>
      </c>
      <c r="C451" s="19" t="s">
        <v>56</v>
      </c>
      <c r="D451" s="19">
        <v>8.938555754135E12</v>
      </c>
      <c r="E451" s="19" t="s">
        <v>25</v>
      </c>
      <c r="F451" s="19">
        <v>650.0</v>
      </c>
      <c r="G451" s="19" t="s">
        <v>27</v>
      </c>
      <c r="H451" s="19" t="s">
        <v>28</v>
      </c>
      <c r="I451" s="5"/>
      <c r="N451" s="11"/>
      <c r="R451" s="15"/>
      <c r="X451" s="5"/>
    </row>
    <row r="452">
      <c r="A452" s="19" t="s">
        <v>1486</v>
      </c>
      <c r="B452" s="19" t="s">
        <v>1491</v>
      </c>
      <c r="C452" s="19" t="s">
        <v>56</v>
      </c>
      <c r="D452" s="19">
        <v>8.938555754142E12</v>
      </c>
      <c r="E452" s="19" t="s">
        <v>25</v>
      </c>
      <c r="F452" s="19">
        <v>192.0</v>
      </c>
      <c r="G452" s="19" t="s">
        <v>27</v>
      </c>
      <c r="H452" s="19" t="s">
        <v>28</v>
      </c>
      <c r="I452" s="5"/>
      <c r="N452" s="11"/>
      <c r="R452" s="15"/>
      <c r="X452" s="5"/>
    </row>
    <row r="453">
      <c r="A453" s="19" t="s">
        <v>1492</v>
      </c>
      <c r="B453" s="19" t="s">
        <v>1493</v>
      </c>
      <c r="C453" s="19" t="s">
        <v>56</v>
      </c>
      <c r="D453" s="19">
        <v>8.938561735012E12</v>
      </c>
      <c r="E453" s="19" t="s">
        <v>25</v>
      </c>
      <c r="F453" s="19">
        <v>200.0</v>
      </c>
      <c r="G453" s="19" t="s">
        <v>27</v>
      </c>
      <c r="H453" s="19" t="s">
        <v>28</v>
      </c>
      <c r="I453" s="5"/>
      <c r="N453" s="11"/>
      <c r="R453" s="15"/>
      <c r="X453" s="5"/>
    </row>
    <row r="454">
      <c r="A454" s="19" t="s">
        <v>1492</v>
      </c>
      <c r="B454" s="19" t="s">
        <v>1494</v>
      </c>
      <c r="C454" s="19" t="s">
        <v>56</v>
      </c>
      <c r="D454" s="19">
        <v>8.938561735029E12</v>
      </c>
      <c r="E454" s="19" t="s">
        <v>25</v>
      </c>
      <c r="F454" s="19">
        <v>200.0</v>
      </c>
      <c r="G454" s="19" t="s">
        <v>27</v>
      </c>
      <c r="H454" s="19" t="s">
        <v>28</v>
      </c>
      <c r="I454" s="5"/>
      <c r="N454" s="11"/>
      <c r="R454" s="15"/>
      <c r="X454" s="5"/>
    </row>
    <row r="455">
      <c r="A455" s="19" t="s">
        <v>1492</v>
      </c>
      <c r="B455" s="19" t="s">
        <v>1495</v>
      </c>
      <c r="C455" s="19" t="s">
        <v>56</v>
      </c>
      <c r="D455" s="19">
        <v>8.938561735036E12</v>
      </c>
      <c r="E455" s="19" t="s">
        <v>25</v>
      </c>
      <c r="F455" s="19">
        <v>150.0</v>
      </c>
      <c r="G455" s="19" t="s">
        <v>27</v>
      </c>
      <c r="H455" s="19" t="s">
        <v>28</v>
      </c>
      <c r="I455" s="5"/>
      <c r="N455" s="11"/>
      <c r="R455" s="15"/>
      <c r="X455" s="5"/>
    </row>
    <row r="456">
      <c r="A456" s="19" t="s">
        <v>1492</v>
      </c>
      <c r="B456" s="19" t="s">
        <v>1496</v>
      </c>
      <c r="C456" s="19" t="s">
        <v>56</v>
      </c>
      <c r="D456" s="19">
        <v>8.93856173505E12</v>
      </c>
      <c r="E456" s="19" t="s">
        <v>25</v>
      </c>
      <c r="F456" s="19">
        <v>200.0</v>
      </c>
      <c r="G456" s="19" t="s">
        <v>27</v>
      </c>
      <c r="H456" s="19" t="s">
        <v>28</v>
      </c>
      <c r="I456" s="5"/>
      <c r="N456" s="11"/>
      <c r="R456" s="15"/>
      <c r="X456" s="5"/>
    </row>
    <row r="457">
      <c r="A457" s="19" t="s">
        <v>1492</v>
      </c>
      <c r="B457" s="19" t="s">
        <v>1497</v>
      </c>
      <c r="C457" s="19" t="s">
        <v>56</v>
      </c>
      <c r="D457" s="19">
        <v>8.938561735067E12</v>
      </c>
      <c r="E457" s="19" t="s">
        <v>25</v>
      </c>
      <c r="F457" s="19">
        <v>200.0</v>
      </c>
      <c r="G457" s="19" t="s">
        <v>27</v>
      </c>
      <c r="H457" s="19" t="s">
        <v>28</v>
      </c>
      <c r="I457" s="5"/>
      <c r="N457" s="11"/>
      <c r="R457" s="15"/>
      <c r="X457" s="5"/>
    </row>
  </sheetData>
  <dataValidations>
    <dataValidation type="list" allowBlank="1" showErrorMessage="1" sqref="M3:M115 M117:M174">
      <formula1>"Đồng ý,Không đồng ý"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53.38"/>
    <col customWidth="1" min="3" max="3" width="8.25"/>
    <col customWidth="1" min="4" max="4" width="28.63"/>
    <col customWidth="1" min="5" max="6" width="36.88"/>
    <col customWidth="1" min="7" max="7" width="25.5"/>
  </cols>
  <sheetData>
    <row r="1">
      <c r="A1" s="158" t="s">
        <v>34</v>
      </c>
      <c r="B1" s="158" t="s">
        <v>1501</v>
      </c>
      <c r="C1" s="158" t="s">
        <v>384</v>
      </c>
      <c r="D1" s="158" t="s">
        <v>1502</v>
      </c>
      <c r="E1" s="158" t="s">
        <v>1503</v>
      </c>
      <c r="F1" s="1" t="s">
        <v>1504</v>
      </c>
      <c r="G1" s="1" t="s">
        <v>1506</v>
      </c>
      <c r="H1" s="1" t="s">
        <v>1507</v>
      </c>
      <c r="I1" s="1" t="s">
        <v>1508</v>
      </c>
      <c r="J1" s="160"/>
      <c r="K1" s="160"/>
    </row>
    <row r="2">
      <c r="A2" s="51">
        <v>4.1240001E8</v>
      </c>
      <c r="B2" s="51" t="s">
        <v>1509</v>
      </c>
      <c r="C2" s="51" t="s">
        <v>1126</v>
      </c>
      <c r="D2" s="51" t="s">
        <v>1510</v>
      </c>
      <c r="E2" s="51" t="s">
        <v>1511</v>
      </c>
      <c r="F2" s="1" t="s">
        <v>1512</v>
      </c>
      <c r="G2" s="1" t="s">
        <v>1513</v>
      </c>
      <c r="H2" s="1" t="s">
        <v>1514</v>
      </c>
      <c r="I2" s="1" t="s">
        <v>1515</v>
      </c>
      <c r="J2" s="160"/>
      <c r="K2" s="160"/>
    </row>
    <row r="3">
      <c r="A3" s="51">
        <v>6.72400018E8</v>
      </c>
      <c r="B3" s="51" t="s">
        <v>1517</v>
      </c>
      <c r="C3" s="51" t="s">
        <v>1126</v>
      </c>
      <c r="D3" s="51" t="s">
        <v>1510</v>
      </c>
      <c r="E3" s="51" t="s">
        <v>1511</v>
      </c>
      <c r="F3" s="1" t="s">
        <v>1512</v>
      </c>
      <c r="G3" s="1" t="s">
        <v>1513</v>
      </c>
      <c r="H3" s="1" t="s">
        <v>1514</v>
      </c>
      <c r="I3" s="1" t="s">
        <v>1515</v>
      </c>
      <c r="J3" s="160"/>
      <c r="K3" s="160"/>
    </row>
    <row r="4">
      <c r="A4" s="51">
        <v>10001.0</v>
      </c>
      <c r="B4" s="51" t="s">
        <v>1518</v>
      </c>
      <c r="C4" s="51" t="s">
        <v>23</v>
      </c>
      <c r="D4" s="51" t="s">
        <v>1519</v>
      </c>
      <c r="E4" s="51" t="s">
        <v>1520</v>
      </c>
      <c r="F4" s="1" t="s">
        <v>1521</v>
      </c>
      <c r="G4" s="1" t="s">
        <v>1522</v>
      </c>
      <c r="H4" s="1" t="s">
        <v>1523</v>
      </c>
      <c r="I4" s="1" t="s">
        <v>1524</v>
      </c>
      <c r="J4" s="160"/>
      <c r="K4" s="160"/>
    </row>
    <row r="5">
      <c r="A5" s="51">
        <v>1.00017102024E14</v>
      </c>
      <c r="B5" s="51" t="s">
        <v>1527</v>
      </c>
      <c r="C5" s="51" t="s">
        <v>1126</v>
      </c>
      <c r="D5" s="51" t="s">
        <v>1510</v>
      </c>
      <c r="E5" s="51" t="s">
        <v>1511</v>
      </c>
      <c r="F5" s="1" t="s">
        <v>1512</v>
      </c>
      <c r="G5" s="1" t="s">
        <v>1513</v>
      </c>
      <c r="H5" s="1" t="s">
        <v>1514</v>
      </c>
      <c r="I5" s="1" t="s">
        <v>1528</v>
      </c>
      <c r="J5" s="160"/>
      <c r="K5" s="160"/>
    </row>
    <row r="6">
      <c r="A6" s="51">
        <v>10022.0</v>
      </c>
      <c r="B6" s="51" t="s">
        <v>1529</v>
      </c>
      <c r="C6" s="51" t="s">
        <v>1530</v>
      </c>
      <c r="D6" s="51" t="s">
        <v>1519</v>
      </c>
      <c r="E6" s="51" t="s">
        <v>1520</v>
      </c>
      <c r="F6" s="1" t="s">
        <v>1531</v>
      </c>
      <c r="G6" s="1" t="s">
        <v>1532</v>
      </c>
      <c r="H6" s="1" t="s">
        <v>1533</v>
      </c>
      <c r="I6" s="1" t="s">
        <v>1534</v>
      </c>
      <c r="J6" s="160"/>
      <c r="K6" s="160"/>
    </row>
    <row r="7">
      <c r="A7" s="51">
        <v>10035.0</v>
      </c>
      <c r="B7" s="51" t="s">
        <v>1535</v>
      </c>
      <c r="C7" s="51" t="s">
        <v>56</v>
      </c>
      <c r="D7" s="51" t="s">
        <v>1519</v>
      </c>
      <c r="E7" s="51" t="s">
        <v>1520</v>
      </c>
      <c r="F7" s="1" t="s">
        <v>1531</v>
      </c>
      <c r="G7" s="1" t="s">
        <v>1532</v>
      </c>
      <c r="H7" s="1" t="s">
        <v>1536</v>
      </c>
      <c r="I7" s="1" t="s">
        <v>1537</v>
      </c>
      <c r="J7" s="160"/>
      <c r="K7" s="160"/>
    </row>
    <row r="8">
      <c r="A8" s="51">
        <v>10036.0</v>
      </c>
      <c r="B8" s="51" t="s">
        <v>1538</v>
      </c>
      <c r="C8" s="51" t="s">
        <v>56</v>
      </c>
      <c r="D8" s="51" t="s">
        <v>1519</v>
      </c>
      <c r="E8" s="51" t="s">
        <v>1520</v>
      </c>
      <c r="F8" s="1" t="s">
        <v>1531</v>
      </c>
      <c r="G8" s="1" t="s">
        <v>1539</v>
      </c>
      <c r="H8" s="1" t="s">
        <v>1540</v>
      </c>
      <c r="I8" s="1" t="s">
        <v>1541</v>
      </c>
      <c r="J8" s="160"/>
      <c r="K8" s="160"/>
    </row>
    <row r="9">
      <c r="A9" s="51">
        <v>10038.0</v>
      </c>
      <c r="B9" s="51" t="s">
        <v>1542</v>
      </c>
      <c r="C9" s="51" t="s">
        <v>56</v>
      </c>
      <c r="D9" s="51" t="s">
        <v>1519</v>
      </c>
      <c r="E9" s="51" t="s">
        <v>1520</v>
      </c>
      <c r="F9" s="1" t="s">
        <v>1531</v>
      </c>
      <c r="G9" s="1" t="s">
        <v>1539</v>
      </c>
      <c r="H9" s="1" t="s">
        <v>1540</v>
      </c>
      <c r="I9" s="1" t="s">
        <v>1543</v>
      </c>
      <c r="J9" s="160"/>
      <c r="K9" s="160"/>
    </row>
    <row r="10">
      <c r="A10" s="51">
        <v>10041.0</v>
      </c>
      <c r="B10" s="51" t="s">
        <v>22</v>
      </c>
      <c r="C10" s="51" t="s">
        <v>23</v>
      </c>
      <c r="D10" s="51" t="s">
        <v>1519</v>
      </c>
      <c r="E10" s="51" t="s">
        <v>1520</v>
      </c>
      <c r="F10" s="1" t="s">
        <v>1521</v>
      </c>
      <c r="G10" s="1" t="s">
        <v>1544</v>
      </c>
      <c r="H10" s="1" t="s">
        <v>1545</v>
      </c>
      <c r="I10" s="1" t="s">
        <v>1546</v>
      </c>
      <c r="J10" s="160"/>
      <c r="K10" s="160"/>
    </row>
    <row r="11">
      <c r="A11" s="51">
        <v>10050.0</v>
      </c>
      <c r="B11" s="51" t="s">
        <v>1547</v>
      </c>
      <c r="C11" s="51" t="s">
        <v>1530</v>
      </c>
      <c r="D11" s="51" t="s">
        <v>1519</v>
      </c>
      <c r="E11" s="51" t="s">
        <v>1520</v>
      </c>
      <c r="F11" s="1" t="s">
        <v>1531</v>
      </c>
      <c r="G11" s="1" t="s">
        <v>1532</v>
      </c>
      <c r="H11" s="1" t="s">
        <v>1533</v>
      </c>
      <c r="I11" s="1" t="s">
        <v>1534</v>
      </c>
      <c r="J11" s="160"/>
      <c r="K11" s="160"/>
    </row>
    <row r="12">
      <c r="A12" s="51">
        <v>10059.0</v>
      </c>
      <c r="B12" s="51" t="s">
        <v>1548</v>
      </c>
      <c r="C12" s="51" t="s">
        <v>29</v>
      </c>
      <c r="D12" s="51" t="s">
        <v>1519</v>
      </c>
      <c r="E12" s="51" t="s">
        <v>1549</v>
      </c>
      <c r="F12" s="1" t="s">
        <v>1550</v>
      </c>
      <c r="G12" s="1" t="s">
        <v>1551</v>
      </c>
      <c r="H12" s="1" t="s">
        <v>1552</v>
      </c>
      <c r="I12" s="1" t="s">
        <v>1553</v>
      </c>
      <c r="J12" s="160"/>
      <c r="K12" s="160"/>
    </row>
    <row r="13">
      <c r="A13" s="51">
        <v>10061.0</v>
      </c>
      <c r="B13" s="51" t="s">
        <v>1554</v>
      </c>
      <c r="C13" s="51" t="s">
        <v>29</v>
      </c>
      <c r="D13" s="51" t="s">
        <v>1519</v>
      </c>
      <c r="E13" s="51" t="s">
        <v>1549</v>
      </c>
      <c r="F13" s="1" t="s">
        <v>1550</v>
      </c>
      <c r="G13" s="1" t="s">
        <v>1551</v>
      </c>
      <c r="H13" s="1" t="s">
        <v>1555</v>
      </c>
      <c r="I13" s="1" t="s">
        <v>1556</v>
      </c>
      <c r="J13" s="160"/>
      <c r="K13" s="160"/>
    </row>
    <row r="14">
      <c r="A14" s="51">
        <v>10062.0</v>
      </c>
      <c r="B14" s="51" t="s">
        <v>1557</v>
      </c>
      <c r="C14" s="51" t="s">
        <v>29</v>
      </c>
      <c r="D14" s="51" t="s">
        <v>1519</v>
      </c>
      <c r="E14" s="51" t="s">
        <v>1549</v>
      </c>
      <c r="F14" s="1" t="s">
        <v>1550</v>
      </c>
      <c r="G14" s="1" t="s">
        <v>1551</v>
      </c>
      <c r="H14" s="1" t="s">
        <v>1558</v>
      </c>
      <c r="I14" s="1" t="s">
        <v>1559</v>
      </c>
      <c r="J14" s="160"/>
      <c r="K14" s="160"/>
    </row>
    <row r="15">
      <c r="A15" s="51">
        <v>10063.0</v>
      </c>
      <c r="B15" s="51" t="s">
        <v>1560</v>
      </c>
      <c r="C15" s="51" t="s">
        <v>29</v>
      </c>
      <c r="D15" s="51" t="s">
        <v>1519</v>
      </c>
      <c r="E15" s="51" t="s">
        <v>1549</v>
      </c>
      <c r="F15" s="1" t="s">
        <v>1550</v>
      </c>
      <c r="G15" s="1" t="s">
        <v>1561</v>
      </c>
      <c r="H15" s="1" t="s">
        <v>1562</v>
      </c>
      <c r="I15" s="1" t="s">
        <v>1563</v>
      </c>
      <c r="J15" s="160"/>
      <c r="K15" s="160"/>
    </row>
    <row r="16">
      <c r="A16" s="51">
        <v>10064.0</v>
      </c>
      <c r="B16" s="51" t="s">
        <v>1564</v>
      </c>
      <c r="C16" s="51" t="s">
        <v>29</v>
      </c>
      <c r="D16" s="51" t="s">
        <v>1519</v>
      </c>
      <c r="E16" s="51" t="s">
        <v>1549</v>
      </c>
      <c r="F16" s="1" t="s">
        <v>1550</v>
      </c>
      <c r="G16" s="1" t="s">
        <v>1565</v>
      </c>
      <c r="H16" s="1" t="s">
        <v>1566</v>
      </c>
      <c r="I16" s="1" t="s">
        <v>1567</v>
      </c>
      <c r="J16" s="160"/>
      <c r="K16" s="160"/>
    </row>
    <row r="17">
      <c r="A17" s="51">
        <v>10065.0</v>
      </c>
      <c r="B17" s="51" t="s">
        <v>1568</v>
      </c>
      <c r="C17" s="51" t="s">
        <v>29</v>
      </c>
      <c r="D17" s="51" t="s">
        <v>1519</v>
      </c>
      <c r="E17" s="51" t="s">
        <v>1549</v>
      </c>
      <c r="F17" s="1" t="s">
        <v>1550</v>
      </c>
      <c r="G17" s="1" t="s">
        <v>1565</v>
      </c>
      <c r="H17" s="1" t="s">
        <v>1569</v>
      </c>
      <c r="I17" s="1" t="s">
        <v>1570</v>
      </c>
      <c r="J17" s="160"/>
      <c r="K17" s="160"/>
    </row>
    <row r="18">
      <c r="A18" s="51">
        <v>10074.0</v>
      </c>
      <c r="B18" s="51" t="s">
        <v>1571</v>
      </c>
      <c r="C18" s="51" t="s">
        <v>29</v>
      </c>
      <c r="D18" s="51" t="s">
        <v>1519</v>
      </c>
      <c r="E18" s="51" t="s">
        <v>1549</v>
      </c>
      <c r="F18" s="1" t="s">
        <v>1550</v>
      </c>
      <c r="G18" s="1" t="s">
        <v>1551</v>
      </c>
      <c r="H18" s="1" t="s">
        <v>1572</v>
      </c>
      <c r="I18" s="1" t="s">
        <v>1574</v>
      </c>
      <c r="J18" s="160"/>
      <c r="K18" s="160"/>
    </row>
    <row r="19">
      <c r="A19" s="51">
        <v>10075.0</v>
      </c>
      <c r="B19" s="51" t="s">
        <v>1575</v>
      </c>
      <c r="C19" s="51" t="s">
        <v>29</v>
      </c>
      <c r="D19" s="51" t="s">
        <v>1519</v>
      </c>
      <c r="E19" s="51" t="s">
        <v>1549</v>
      </c>
      <c r="F19" s="1" t="s">
        <v>1550</v>
      </c>
      <c r="G19" s="1" t="s">
        <v>1551</v>
      </c>
      <c r="H19" s="1" t="s">
        <v>1576</v>
      </c>
      <c r="I19" s="1" t="s">
        <v>1577</v>
      </c>
      <c r="J19" s="160"/>
      <c r="K19" s="160"/>
    </row>
    <row r="20">
      <c r="A20" s="51">
        <v>10077.0</v>
      </c>
      <c r="B20" s="51" t="s">
        <v>1578</v>
      </c>
      <c r="C20" s="51" t="s">
        <v>29</v>
      </c>
      <c r="D20" s="51" t="s">
        <v>1519</v>
      </c>
      <c r="E20" s="51" t="s">
        <v>1549</v>
      </c>
      <c r="F20" s="1" t="s">
        <v>1550</v>
      </c>
      <c r="G20" s="1" t="s">
        <v>1561</v>
      </c>
      <c r="H20" s="1" t="s">
        <v>1579</v>
      </c>
      <c r="I20" s="1" t="s">
        <v>1580</v>
      </c>
      <c r="J20" s="160"/>
      <c r="K20" s="160"/>
    </row>
    <row r="21">
      <c r="A21" s="51">
        <v>10078.0</v>
      </c>
      <c r="B21" s="51" t="s">
        <v>1581</v>
      </c>
      <c r="C21" s="51" t="s">
        <v>29</v>
      </c>
      <c r="D21" s="51" t="s">
        <v>1519</v>
      </c>
      <c r="E21" s="51" t="s">
        <v>1549</v>
      </c>
      <c r="F21" s="1" t="s">
        <v>1550</v>
      </c>
      <c r="G21" s="1" t="s">
        <v>1551</v>
      </c>
      <c r="H21" s="1" t="s">
        <v>1582</v>
      </c>
      <c r="I21" s="1" t="s">
        <v>1583</v>
      </c>
      <c r="J21" s="160"/>
      <c r="K21" s="160"/>
    </row>
    <row r="22">
      <c r="A22" s="51">
        <v>10079.0</v>
      </c>
      <c r="B22" s="51" t="s">
        <v>1584</v>
      </c>
      <c r="C22" s="51" t="s">
        <v>29</v>
      </c>
      <c r="D22" s="51" t="s">
        <v>1519</v>
      </c>
      <c r="E22" s="51" t="s">
        <v>1549</v>
      </c>
      <c r="F22" s="1" t="s">
        <v>1550</v>
      </c>
      <c r="G22" s="1" t="s">
        <v>1565</v>
      </c>
      <c r="H22" s="1" t="s">
        <v>1585</v>
      </c>
      <c r="I22" s="1" t="s">
        <v>1586</v>
      </c>
      <c r="J22" s="160"/>
      <c r="K22" s="160"/>
    </row>
    <row r="23">
      <c r="A23" s="51">
        <v>10094.0</v>
      </c>
      <c r="B23" s="51" t="s">
        <v>1587</v>
      </c>
      <c r="C23" s="51" t="s">
        <v>56</v>
      </c>
      <c r="D23" s="51" t="s">
        <v>1519</v>
      </c>
      <c r="E23" s="51" t="s">
        <v>1520</v>
      </c>
      <c r="F23" s="1" t="s">
        <v>1531</v>
      </c>
      <c r="G23" s="1" t="s">
        <v>1588</v>
      </c>
      <c r="H23" s="1" t="s">
        <v>1589</v>
      </c>
      <c r="I23" s="1" t="s">
        <v>1590</v>
      </c>
      <c r="J23" s="160"/>
      <c r="K23" s="160"/>
    </row>
    <row r="24">
      <c r="A24" s="51">
        <v>100941.0</v>
      </c>
      <c r="B24" s="51" t="s">
        <v>1591</v>
      </c>
      <c r="C24" s="51" t="s">
        <v>311</v>
      </c>
      <c r="D24" s="51" t="s">
        <v>1510</v>
      </c>
      <c r="E24" s="51" t="s">
        <v>1511</v>
      </c>
      <c r="F24" s="1" t="s">
        <v>1512</v>
      </c>
      <c r="G24" s="1" t="s">
        <v>1513</v>
      </c>
      <c r="H24" s="1"/>
      <c r="I24" s="1"/>
      <c r="J24" s="160"/>
      <c r="K24" s="160"/>
    </row>
    <row r="25">
      <c r="A25" s="51">
        <v>10096.0</v>
      </c>
      <c r="B25" s="51" t="s">
        <v>55</v>
      </c>
      <c r="C25" s="51" t="s">
        <v>56</v>
      </c>
      <c r="D25" s="51" t="s">
        <v>1519</v>
      </c>
      <c r="E25" s="51" t="s">
        <v>1520</v>
      </c>
      <c r="F25" s="1" t="s">
        <v>1521</v>
      </c>
      <c r="G25" s="1" t="s">
        <v>1592</v>
      </c>
      <c r="H25" s="1" t="s">
        <v>1593</v>
      </c>
      <c r="I25" s="1" t="s">
        <v>1594</v>
      </c>
      <c r="J25" s="160"/>
      <c r="K25" s="160"/>
    </row>
    <row r="26">
      <c r="A26" s="51">
        <v>10097.0</v>
      </c>
      <c r="B26" s="51" t="s">
        <v>1595</v>
      </c>
      <c r="C26" s="51" t="s">
        <v>56</v>
      </c>
      <c r="D26" s="51" t="s">
        <v>1519</v>
      </c>
      <c r="E26" s="51" t="s">
        <v>1520</v>
      </c>
      <c r="F26" s="1" t="s">
        <v>1521</v>
      </c>
      <c r="G26" s="1" t="s">
        <v>1592</v>
      </c>
      <c r="H26" s="1" t="s">
        <v>1596</v>
      </c>
      <c r="I26" s="1" t="s">
        <v>1597</v>
      </c>
      <c r="J26" s="160"/>
      <c r="K26" s="160"/>
    </row>
    <row r="27">
      <c r="A27" s="51">
        <v>10098.0</v>
      </c>
      <c r="B27" s="51" t="s">
        <v>1598</v>
      </c>
      <c r="C27" s="51" t="s">
        <v>56</v>
      </c>
      <c r="D27" s="51" t="s">
        <v>1519</v>
      </c>
      <c r="E27" s="51" t="s">
        <v>1520</v>
      </c>
      <c r="F27" s="1" t="s">
        <v>1521</v>
      </c>
      <c r="G27" s="1" t="s">
        <v>1599</v>
      </c>
      <c r="H27" s="1" t="s">
        <v>1600</v>
      </c>
      <c r="I27" s="1" t="s">
        <v>1601</v>
      </c>
      <c r="J27" s="160"/>
      <c r="K27" s="160"/>
    </row>
    <row r="28">
      <c r="A28" s="51">
        <v>10140.0</v>
      </c>
      <c r="B28" s="51" t="s">
        <v>1602</v>
      </c>
      <c r="C28" s="51" t="s">
        <v>311</v>
      </c>
      <c r="D28" s="51" t="s">
        <v>1519</v>
      </c>
      <c r="E28" s="51" t="s">
        <v>1520</v>
      </c>
      <c r="F28" s="1" t="s">
        <v>1531</v>
      </c>
      <c r="G28" s="1" t="s">
        <v>1603</v>
      </c>
      <c r="H28" s="1" t="s">
        <v>1604</v>
      </c>
      <c r="I28" s="1" t="s">
        <v>1605</v>
      </c>
      <c r="J28" s="160"/>
      <c r="K28" s="160"/>
    </row>
    <row r="29">
      <c r="A29" s="51">
        <v>10165.0</v>
      </c>
      <c r="B29" s="51" t="s">
        <v>1606</v>
      </c>
      <c r="C29" s="51" t="s">
        <v>311</v>
      </c>
      <c r="D29" s="51" t="s">
        <v>1519</v>
      </c>
      <c r="E29" s="51" t="s">
        <v>1520</v>
      </c>
      <c r="F29" s="1" t="s">
        <v>1531</v>
      </c>
      <c r="G29" s="1" t="s">
        <v>1532</v>
      </c>
      <c r="H29" s="1" t="s">
        <v>1608</v>
      </c>
      <c r="I29" s="1" t="s">
        <v>1534</v>
      </c>
      <c r="J29" s="160"/>
      <c r="K29" s="160"/>
    </row>
    <row r="30">
      <c r="A30" s="51">
        <v>10182.0</v>
      </c>
      <c r="B30" s="51" t="s">
        <v>1609</v>
      </c>
      <c r="C30" s="51" t="s">
        <v>311</v>
      </c>
      <c r="D30" s="51" t="s">
        <v>1519</v>
      </c>
      <c r="E30" s="51" t="s">
        <v>1520</v>
      </c>
      <c r="F30" s="1" t="s">
        <v>1531</v>
      </c>
      <c r="G30" s="1" t="s">
        <v>1610</v>
      </c>
      <c r="H30" s="1" t="s">
        <v>1611</v>
      </c>
      <c r="I30" s="1" t="s">
        <v>1612</v>
      </c>
      <c r="J30" s="160"/>
      <c r="K30" s="160"/>
    </row>
    <row r="31">
      <c r="A31" s="51">
        <v>10206.0</v>
      </c>
      <c r="B31" s="51" t="s">
        <v>1613</v>
      </c>
      <c r="C31" s="51" t="s">
        <v>23</v>
      </c>
      <c r="D31" s="51" t="s">
        <v>1519</v>
      </c>
      <c r="E31" s="51" t="s">
        <v>1520</v>
      </c>
      <c r="F31" s="1" t="s">
        <v>1521</v>
      </c>
      <c r="G31" s="1" t="s">
        <v>1614</v>
      </c>
      <c r="H31" s="1" t="s">
        <v>1615</v>
      </c>
      <c r="I31" s="1" t="s">
        <v>1616</v>
      </c>
      <c r="J31" s="160"/>
      <c r="K31" s="160"/>
    </row>
    <row r="32">
      <c r="A32" s="51">
        <v>11769.0</v>
      </c>
      <c r="B32" s="51" t="s">
        <v>1617</v>
      </c>
      <c r="C32" s="51" t="s">
        <v>23</v>
      </c>
      <c r="D32" s="51" t="s">
        <v>1519</v>
      </c>
      <c r="E32" s="51" t="s">
        <v>1520</v>
      </c>
      <c r="F32" s="1" t="s">
        <v>1521</v>
      </c>
      <c r="G32" s="1" t="s">
        <v>1614</v>
      </c>
      <c r="H32" s="1" t="s">
        <v>1615</v>
      </c>
      <c r="I32" s="1" t="s">
        <v>1616</v>
      </c>
      <c r="J32" s="160"/>
      <c r="K32" s="160"/>
    </row>
    <row r="33">
      <c r="A33" s="51">
        <v>10207.0</v>
      </c>
      <c r="B33" s="51" t="s">
        <v>1618</v>
      </c>
      <c r="C33" s="51" t="s">
        <v>23</v>
      </c>
      <c r="D33" s="51" t="s">
        <v>1519</v>
      </c>
      <c r="E33" s="51" t="s">
        <v>1520</v>
      </c>
      <c r="F33" s="1" t="s">
        <v>1521</v>
      </c>
      <c r="G33" s="1" t="s">
        <v>1619</v>
      </c>
      <c r="H33" s="1" t="s">
        <v>1620</v>
      </c>
      <c r="I33" s="1" t="s">
        <v>1621</v>
      </c>
      <c r="J33" s="160"/>
      <c r="K33" s="160"/>
    </row>
    <row r="34">
      <c r="A34" s="51">
        <v>10208.0</v>
      </c>
      <c r="B34" s="51" t="s">
        <v>1622</v>
      </c>
      <c r="C34" s="51" t="s">
        <v>23</v>
      </c>
      <c r="D34" s="51" t="s">
        <v>1519</v>
      </c>
      <c r="E34" s="51" t="s">
        <v>1520</v>
      </c>
      <c r="F34" s="1" t="s">
        <v>1521</v>
      </c>
      <c r="G34" s="1" t="s">
        <v>1592</v>
      </c>
      <c r="H34" s="1" t="s">
        <v>1596</v>
      </c>
      <c r="I34" s="1" t="s">
        <v>1597</v>
      </c>
      <c r="J34" s="160"/>
      <c r="K34" s="160"/>
    </row>
    <row r="35">
      <c r="A35" s="51">
        <v>10215.0</v>
      </c>
      <c r="B35" s="51" t="s">
        <v>1623</v>
      </c>
      <c r="C35" s="51" t="s">
        <v>56</v>
      </c>
      <c r="D35" s="51" t="s">
        <v>1519</v>
      </c>
      <c r="E35" s="51" t="s">
        <v>1549</v>
      </c>
      <c r="F35" s="1" t="s">
        <v>1624</v>
      </c>
      <c r="G35" s="1" t="s">
        <v>1625</v>
      </c>
      <c r="H35" s="1" t="s">
        <v>1626</v>
      </c>
      <c r="I35" s="1" t="s">
        <v>1627</v>
      </c>
      <c r="J35" s="160"/>
      <c r="K35" s="160"/>
    </row>
    <row r="36">
      <c r="A36" s="51">
        <v>10216.0</v>
      </c>
      <c r="B36" s="51" t="s">
        <v>1628</v>
      </c>
      <c r="C36" s="51" t="s">
        <v>56</v>
      </c>
      <c r="D36" s="51" t="s">
        <v>1519</v>
      </c>
      <c r="E36" s="51" t="s">
        <v>1549</v>
      </c>
      <c r="F36" s="1" t="s">
        <v>1624</v>
      </c>
      <c r="G36" s="1" t="s">
        <v>1625</v>
      </c>
      <c r="H36" s="1" t="s">
        <v>1626</v>
      </c>
      <c r="I36" s="1" t="s">
        <v>1629</v>
      </c>
      <c r="J36" s="160"/>
      <c r="K36" s="160"/>
    </row>
    <row r="37">
      <c r="A37" s="51">
        <v>10219.0</v>
      </c>
      <c r="B37" s="51" t="s">
        <v>1630</v>
      </c>
      <c r="C37" s="51" t="s">
        <v>56</v>
      </c>
      <c r="D37" s="51" t="s">
        <v>1519</v>
      </c>
      <c r="E37" s="51" t="s">
        <v>1520</v>
      </c>
      <c r="F37" s="1" t="s">
        <v>1531</v>
      </c>
      <c r="G37" s="1" t="s">
        <v>1631</v>
      </c>
      <c r="H37" s="1" t="s">
        <v>1632</v>
      </c>
      <c r="I37" s="1" t="s">
        <v>1633</v>
      </c>
      <c r="J37" s="160"/>
      <c r="K37" s="160"/>
    </row>
    <row r="38">
      <c r="A38" s="51">
        <v>10248.0</v>
      </c>
      <c r="B38" s="51" t="s">
        <v>1634</v>
      </c>
      <c r="C38" s="51" t="s">
        <v>56</v>
      </c>
      <c r="D38" s="51" t="s">
        <v>1519</v>
      </c>
      <c r="E38" s="51" t="s">
        <v>1520</v>
      </c>
      <c r="F38" s="1" t="s">
        <v>1521</v>
      </c>
      <c r="G38" s="1" t="s">
        <v>1635</v>
      </c>
      <c r="H38" s="1" t="s">
        <v>1636</v>
      </c>
      <c r="I38" s="1" t="s">
        <v>1637</v>
      </c>
      <c r="J38" s="160"/>
      <c r="K38" s="160"/>
    </row>
    <row r="39">
      <c r="A39" s="51">
        <v>10249.0</v>
      </c>
      <c r="B39" s="51" t="s">
        <v>1638</v>
      </c>
      <c r="C39" s="51" t="s">
        <v>29</v>
      </c>
      <c r="D39" s="51" t="s">
        <v>1519</v>
      </c>
      <c r="E39" s="51" t="s">
        <v>1549</v>
      </c>
      <c r="F39" s="1" t="s">
        <v>1639</v>
      </c>
      <c r="G39" s="1" t="s">
        <v>1640</v>
      </c>
      <c r="H39" s="1" t="s">
        <v>1641</v>
      </c>
      <c r="I39" s="1" t="s">
        <v>1642</v>
      </c>
      <c r="J39" s="160"/>
      <c r="K39" s="160"/>
    </row>
    <row r="40">
      <c r="A40" s="51">
        <v>10273.0</v>
      </c>
      <c r="B40" s="51" t="s">
        <v>1643</v>
      </c>
      <c r="C40" s="51" t="s">
        <v>56</v>
      </c>
      <c r="D40" s="51" t="s">
        <v>1519</v>
      </c>
      <c r="E40" s="51" t="s">
        <v>1520</v>
      </c>
      <c r="F40" s="1" t="s">
        <v>1521</v>
      </c>
      <c r="G40" s="1" t="s">
        <v>1592</v>
      </c>
      <c r="H40" s="1" t="s">
        <v>1644</v>
      </c>
      <c r="I40" s="1" t="s">
        <v>1645</v>
      </c>
      <c r="J40" s="160"/>
      <c r="K40" s="160"/>
    </row>
    <row r="41">
      <c r="A41" s="51">
        <v>10320.0</v>
      </c>
      <c r="B41" s="51" t="s">
        <v>1646</v>
      </c>
      <c r="C41" s="51" t="s">
        <v>29</v>
      </c>
      <c r="D41" s="51" t="s">
        <v>1519</v>
      </c>
      <c r="E41" s="51" t="s">
        <v>1549</v>
      </c>
      <c r="F41" s="1" t="s">
        <v>1647</v>
      </c>
      <c r="G41" s="1" t="s">
        <v>1648</v>
      </c>
      <c r="H41" s="1" t="s">
        <v>1649</v>
      </c>
      <c r="I41" s="1" t="s">
        <v>1650</v>
      </c>
      <c r="J41" s="160"/>
      <c r="K41" s="160"/>
    </row>
    <row r="42">
      <c r="A42" s="51">
        <v>10322.0</v>
      </c>
      <c r="B42" s="51" t="s">
        <v>1651</v>
      </c>
      <c r="C42" s="51" t="s">
        <v>56</v>
      </c>
      <c r="D42" s="51" t="s">
        <v>1519</v>
      </c>
      <c r="E42" s="51" t="s">
        <v>1520</v>
      </c>
      <c r="F42" s="1" t="s">
        <v>1521</v>
      </c>
      <c r="G42" s="1" t="s">
        <v>1592</v>
      </c>
      <c r="H42" s="1" t="s">
        <v>1644</v>
      </c>
      <c r="I42" s="1" t="s">
        <v>1645</v>
      </c>
      <c r="J42" s="160"/>
      <c r="K42" s="160"/>
    </row>
    <row r="43">
      <c r="A43" s="51">
        <v>10351.0</v>
      </c>
      <c r="B43" s="51" t="s">
        <v>117</v>
      </c>
      <c r="C43" s="51" t="s">
        <v>56</v>
      </c>
      <c r="D43" s="51" t="s">
        <v>1519</v>
      </c>
      <c r="E43" s="51" t="s">
        <v>1520</v>
      </c>
      <c r="F43" s="1" t="s">
        <v>1521</v>
      </c>
      <c r="G43" s="1" t="s">
        <v>1652</v>
      </c>
      <c r="H43" s="1" t="s">
        <v>1653</v>
      </c>
      <c r="I43" s="1" t="s">
        <v>1654</v>
      </c>
      <c r="J43" s="160"/>
      <c r="K43" s="160"/>
    </row>
    <row r="44">
      <c r="A44" s="51">
        <v>10354.0</v>
      </c>
      <c r="B44" s="51" t="s">
        <v>144</v>
      </c>
      <c r="C44" s="51" t="s">
        <v>29</v>
      </c>
      <c r="D44" s="51" t="s">
        <v>1519</v>
      </c>
      <c r="E44" s="51" t="s">
        <v>1549</v>
      </c>
      <c r="F44" s="1" t="s">
        <v>1647</v>
      </c>
      <c r="G44" s="1" t="s">
        <v>1648</v>
      </c>
      <c r="H44" s="1" t="s">
        <v>1649</v>
      </c>
      <c r="I44" s="1" t="s">
        <v>1650</v>
      </c>
      <c r="J44" s="160"/>
      <c r="K44" s="160"/>
    </row>
    <row r="45">
      <c r="A45" s="51">
        <v>10355.0</v>
      </c>
      <c r="B45" s="51" t="s">
        <v>219</v>
      </c>
      <c r="C45" s="51" t="s">
        <v>29</v>
      </c>
      <c r="D45" s="51" t="s">
        <v>1519</v>
      </c>
      <c r="E45" s="51" t="s">
        <v>1549</v>
      </c>
      <c r="F45" s="1" t="s">
        <v>1647</v>
      </c>
      <c r="G45" s="1" t="s">
        <v>1648</v>
      </c>
      <c r="H45" s="1" t="s">
        <v>1655</v>
      </c>
      <c r="I45" s="1" t="s">
        <v>1656</v>
      </c>
      <c r="J45" s="160"/>
      <c r="K45" s="160"/>
    </row>
    <row r="46">
      <c r="A46" s="51">
        <v>10356.0</v>
      </c>
      <c r="B46" s="51" t="s">
        <v>247</v>
      </c>
      <c r="C46" s="51" t="s">
        <v>29</v>
      </c>
      <c r="D46" s="51" t="s">
        <v>1519</v>
      </c>
      <c r="E46" s="51" t="s">
        <v>1549</v>
      </c>
      <c r="F46" s="1" t="s">
        <v>1647</v>
      </c>
      <c r="G46" s="1" t="s">
        <v>1648</v>
      </c>
      <c r="H46" s="1" t="s">
        <v>1649</v>
      </c>
      <c r="I46" s="1" t="s">
        <v>1657</v>
      </c>
      <c r="J46" s="160"/>
      <c r="K46" s="160"/>
    </row>
    <row r="47">
      <c r="A47" s="51">
        <v>10358.0</v>
      </c>
      <c r="B47" s="51" t="s">
        <v>1658</v>
      </c>
      <c r="C47" s="51" t="s">
        <v>29</v>
      </c>
      <c r="D47" s="51" t="s">
        <v>1519</v>
      </c>
      <c r="E47" s="51" t="s">
        <v>1549</v>
      </c>
      <c r="F47" s="1" t="s">
        <v>1647</v>
      </c>
      <c r="G47" s="1" t="s">
        <v>1648</v>
      </c>
      <c r="H47" s="1" t="s">
        <v>1649</v>
      </c>
      <c r="I47" s="1" t="s">
        <v>1657</v>
      </c>
      <c r="J47" s="160"/>
      <c r="K47" s="160"/>
    </row>
    <row r="48">
      <c r="A48" s="51">
        <v>10361.0</v>
      </c>
      <c r="B48" s="51" t="s">
        <v>1659</v>
      </c>
      <c r="C48" s="51" t="s">
        <v>56</v>
      </c>
      <c r="D48" s="51" t="s">
        <v>1519</v>
      </c>
      <c r="E48" s="51" t="s">
        <v>1520</v>
      </c>
      <c r="F48" s="1" t="s">
        <v>1521</v>
      </c>
      <c r="G48" s="1" t="s">
        <v>1652</v>
      </c>
      <c r="H48" s="1" t="s">
        <v>1653</v>
      </c>
      <c r="I48" s="1" t="s">
        <v>1654</v>
      </c>
      <c r="J48" s="160"/>
      <c r="K48" s="160"/>
    </row>
    <row r="49">
      <c r="A49" s="51">
        <v>10363.0</v>
      </c>
      <c r="B49" s="51" t="s">
        <v>1660</v>
      </c>
      <c r="C49" s="51" t="s">
        <v>1225</v>
      </c>
      <c r="D49" s="51" t="s">
        <v>1519</v>
      </c>
      <c r="E49" s="51" t="s">
        <v>1661</v>
      </c>
      <c r="F49" s="1" t="s">
        <v>1662</v>
      </c>
      <c r="G49" s="1" t="s">
        <v>1663</v>
      </c>
      <c r="H49" s="1" t="s">
        <v>1664</v>
      </c>
      <c r="I49" s="1" t="s">
        <v>1665</v>
      </c>
      <c r="J49" s="160"/>
      <c r="K49" s="160"/>
    </row>
    <row r="50">
      <c r="A50" s="51">
        <v>10367.0</v>
      </c>
      <c r="B50" s="51" t="s">
        <v>1666</v>
      </c>
      <c r="C50" s="51" t="s">
        <v>1225</v>
      </c>
      <c r="D50" s="51" t="s">
        <v>1519</v>
      </c>
      <c r="E50" s="51" t="s">
        <v>1661</v>
      </c>
      <c r="F50" s="1" t="s">
        <v>1662</v>
      </c>
      <c r="G50" s="1" t="s">
        <v>1663</v>
      </c>
      <c r="H50" s="1" t="s">
        <v>1664</v>
      </c>
      <c r="I50" s="1" t="s">
        <v>1665</v>
      </c>
      <c r="J50" s="160"/>
      <c r="K50" s="160"/>
    </row>
    <row r="51">
      <c r="A51" s="51">
        <v>10368.0</v>
      </c>
      <c r="B51" s="51" t="s">
        <v>1667</v>
      </c>
      <c r="C51" s="51" t="s">
        <v>56</v>
      </c>
      <c r="D51" s="51" t="s">
        <v>1519</v>
      </c>
      <c r="E51" s="51" t="s">
        <v>1520</v>
      </c>
      <c r="F51" s="1" t="s">
        <v>1531</v>
      </c>
      <c r="G51" s="1" t="s">
        <v>1668</v>
      </c>
      <c r="H51" s="1" t="s">
        <v>1669</v>
      </c>
      <c r="I51" s="1" t="s">
        <v>1670</v>
      </c>
      <c r="J51" s="160"/>
      <c r="K51" s="160"/>
    </row>
    <row r="52">
      <c r="A52" s="51">
        <v>10369.0</v>
      </c>
      <c r="B52" s="51" t="s">
        <v>1671</v>
      </c>
      <c r="C52" s="51" t="s">
        <v>855</v>
      </c>
      <c r="D52" s="51" t="s">
        <v>1510</v>
      </c>
      <c r="E52" s="51" t="s">
        <v>1511</v>
      </c>
      <c r="F52" s="1" t="s">
        <v>1512</v>
      </c>
      <c r="G52" s="1" t="s">
        <v>1513</v>
      </c>
      <c r="H52" s="1" t="s">
        <v>1514</v>
      </c>
      <c r="I52" s="1" t="s">
        <v>1672</v>
      </c>
      <c r="J52" s="160"/>
      <c r="K52" s="160"/>
    </row>
    <row r="53">
      <c r="A53" s="51">
        <v>10373.0</v>
      </c>
      <c r="B53" s="51" t="s">
        <v>1673</v>
      </c>
      <c r="C53" s="51" t="s">
        <v>56</v>
      </c>
      <c r="D53" s="51" t="s">
        <v>1519</v>
      </c>
      <c r="E53" s="51" t="s">
        <v>1520</v>
      </c>
      <c r="F53" s="1" t="s">
        <v>1531</v>
      </c>
      <c r="G53" s="1" t="s">
        <v>1668</v>
      </c>
      <c r="H53" s="1" t="s">
        <v>1674</v>
      </c>
      <c r="I53" s="1" t="s">
        <v>1675</v>
      </c>
      <c r="J53" s="160"/>
      <c r="K53" s="160"/>
    </row>
    <row r="54">
      <c r="A54" s="51">
        <v>10382.0</v>
      </c>
      <c r="B54" s="51" t="s">
        <v>1676</v>
      </c>
      <c r="C54" s="51" t="s">
        <v>1677</v>
      </c>
      <c r="D54" s="51" t="s">
        <v>1510</v>
      </c>
      <c r="E54" s="51" t="s">
        <v>1511</v>
      </c>
      <c r="F54" s="1" t="s">
        <v>1512</v>
      </c>
      <c r="G54" s="1" t="s">
        <v>1513</v>
      </c>
      <c r="H54" s="1" t="s">
        <v>1514</v>
      </c>
      <c r="I54" s="1" t="s">
        <v>1672</v>
      </c>
      <c r="J54" s="160"/>
      <c r="K54" s="160"/>
    </row>
    <row r="55">
      <c r="A55" s="51">
        <v>10384.0</v>
      </c>
      <c r="B55" s="51" t="s">
        <v>1678</v>
      </c>
      <c r="C55" s="51" t="s">
        <v>1679</v>
      </c>
      <c r="D55" s="51" t="s">
        <v>1510</v>
      </c>
      <c r="E55" s="51" t="s">
        <v>1511</v>
      </c>
      <c r="F55" s="1" t="s">
        <v>1512</v>
      </c>
      <c r="G55" s="1" t="s">
        <v>1513</v>
      </c>
      <c r="H55" s="1" t="s">
        <v>1514</v>
      </c>
      <c r="I55" s="1" t="s">
        <v>1672</v>
      </c>
      <c r="J55" s="160"/>
      <c r="K55" s="160"/>
    </row>
    <row r="56">
      <c r="A56" s="51">
        <v>10385.0</v>
      </c>
      <c r="B56" s="51" t="s">
        <v>1680</v>
      </c>
      <c r="C56" s="51" t="s">
        <v>275</v>
      </c>
      <c r="D56" s="51" t="s">
        <v>1519</v>
      </c>
      <c r="E56" s="51" t="s">
        <v>1549</v>
      </c>
      <c r="F56" s="1" t="s">
        <v>1639</v>
      </c>
      <c r="G56" s="1" t="s">
        <v>1640</v>
      </c>
      <c r="H56" s="1" t="s">
        <v>1681</v>
      </c>
      <c r="I56" s="1" t="s">
        <v>1682</v>
      </c>
      <c r="J56" s="160"/>
      <c r="K56" s="160"/>
    </row>
    <row r="57">
      <c r="A57" s="51">
        <v>10386.0</v>
      </c>
      <c r="B57" s="51" t="s">
        <v>1683</v>
      </c>
      <c r="C57" s="51" t="s">
        <v>56</v>
      </c>
      <c r="D57" s="51" t="s">
        <v>1519</v>
      </c>
      <c r="E57" s="51" t="s">
        <v>1520</v>
      </c>
      <c r="F57" s="1" t="s">
        <v>1531</v>
      </c>
      <c r="G57" s="1" t="s">
        <v>1668</v>
      </c>
      <c r="H57" s="1" t="s">
        <v>1669</v>
      </c>
      <c r="I57" s="1" t="s">
        <v>1670</v>
      </c>
      <c r="J57" s="160"/>
      <c r="K57" s="160"/>
    </row>
    <row r="58">
      <c r="A58" s="51">
        <v>10387.0</v>
      </c>
      <c r="B58" s="51" t="s">
        <v>1684</v>
      </c>
      <c r="C58" s="51" t="s">
        <v>311</v>
      </c>
      <c r="D58" s="51" t="s">
        <v>1519</v>
      </c>
      <c r="E58" s="51" t="s">
        <v>1520</v>
      </c>
      <c r="F58" s="1" t="s">
        <v>1531</v>
      </c>
      <c r="G58" s="1" t="s">
        <v>1532</v>
      </c>
      <c r="H58" s="1" t="s">
        <v>1536</v>
      </c>
      <c r="I58" s="1" t="s">
        <v>1686</v>
      </c>
      <c r="J58" s="160"/>
      <c r="K58" s="160"/>
    </row>
    <row r="59">
      <c r="A59" s="51">
        <v>10388.0</v>
      </c>
      <c r="B59" s="51" t="s">
        <v>1687</v>
      </c>
      <c r="C59" s="51" t="s">
        <v>56</v>
      </c>
      <c r="D59" s="51" t="s">
        <v>1519</v>
      </c>
      <c r="E59" s="51" t="s">
        <v>1520</v>
      </c>
      <c r="F59" s="1" t="s">
        <v>1531</v>
      </c>
      <c r="G59" s="1" t="s">
        <v>1588</v>
      </c>
      <c r="H59" s="1" t="s">
        <v>1689</v>
      </c>
      <c r="I59" s="1" t="s">
        <v>1690</v>
      </c>
      <c r="J59" s="160"/>
      <c r="K59" s="160"/>
    </row>
    <row r="60">
      <c r="A60" s="51">
        <v>10404.0</v>
      </c>
      <c r="B60" s="51" t="s">
        <v>1691</v>
      </c>
      <c r="C60" s="51" t="s">
        <v>23</v>
      </c>
      <c r="D60" s="51" t="s">
        <v>1510</v>
      </c>
      <c r="E60" s="51" t="s">
        <v>1511</v>
      </c>
      <c r="F60" s="1" t="s">
        <v>1512</v>
      </c>
      <c r="G60" s="1" t="s">
        <v>1513</v>
      </c>
      <c r="H60" s="1" t="s">
        <v>1514</v>
      </c>
      <c r="I60" s="1" t="s">
        <v>1672</v>
      </c>
      <c r="J60" s="160"/>
      <c r="K60" s="160"/>
    </row>
    <row r="61">
      <c r="A61" s="51">
        <v>10411.0</v>
      </c>
      <c r="B61" s="51" t="s">
        <v>1692</v>
      </c>
      <c r="C61" s="51" t="s">
        <v>1225</v>
      </c>
      <c r="D61" s="51" t="s">
        <v>1519</v>
      </c>
      <c r="E61" s="51" t="s">
        <v>1661</v>
      </c>
      <c r="F61" s="1" t="s">
        <v>1662</v>
      </c>
      <c r="G61" s="1" t="s">
        <v>1663</v>
      </c>
      <c r="H61" s="1" t="s">
        <v>1664</v>
      </c>
      <c r="I61" s="1" t="s">
        <v>1665</v>
      </c>
      <c r="J61" s="160"/>
      <c r="K61" s="160"/>
    </row>
    <row r="62">
      <c r="A62" s="51">
        <v>10433.0</v>
      </c>
      <c r="B62" s="51" t="s">
        <v>1694</v>
      </c>
      <c r="C62" s="51" t="s">
        <v>23</v>
      </c>
      <c r="D62" s="51" t="s">
        <v>1519</v>
      </c>
      <c r="E62" s="51" t="s">
        <v>1520</v>
      </c>
      <c r="F62" s="1" t="s">
        <v>1521</v>
      </c>
      <c r="G62" s="1" t="s">
        <v>1544</v>
      </c>
      <c r="H62" s="1" t="s">
        <v>1545</v>
      </c>
      <c r="I62" s="1" t="s">
        <v>1546</v>
      </c>
      <c r="J62" s="160"/>
      <c r="K62" s="160"/>
    </row>
    <row r="63">
      <c r="A63" s="51">
        <v>10454.0</v>
      </c>
      <c r="B63" s="51" t="s">
        <v>1696</v>
      </c>
      <c r="C63" s="51" t="s">
        <v>275</v>
      </c>
      <c r="D63" s="51" t="s">
        <v>1519</v>
      </c>
      <c r="E63" s="51" t="s">
        <v>1520</v>
      </c>
      <c r="F63" s="1" t="s">
        <v>1521</v>
      </c>
      <c r="G63" s="1" t="s">
        <v>1592</v>
      </c>
      <c r="H63" s="1" t="s">
        <v>1697</v>
      </c>
      <c r="I63" s="1" t="s">
        <v>1698</v>
      </c>
      <c r="J63" s="160"/>
      <c r="K63" s="160"/>
    </row>
    <row r="64">
      <c r="A64" s="51">
        <v>10455.0</v>
      </c>
      <c r="B64" s="51" t="s">
        <v>1699</v>
      </c>
      <c r="C64" s="51" t="s">
        <v>311</v>
      </c>
      <c r="D64" s="51" t="s">
        <v>1510</v>
      </c>
      <c r="E64" s="51" t="s">
        <v>1511</v>
      </c>
      <c r="F64" s="1" t="s">
        <v>1512</v>
      </c>
      <c r="G64" s="1" t="s">
        <v>1513</v>
      </c>
      <c r="H64" s="1" t="s">
        <v>1514</v>
      </c>
      <c r="I64" s="1" t="s">
        <v>1702</v>
      </c>
      <c r="J64" s="160"/>
      <c r="K64" s="160"/>
    </row>
    <row r="65">
      <c r="A65" s="51">
        <v>10457.0</v>
      </c>
      <c r="B65" s="51" t="s">
        <v>300</v>
      </c>
      <c r="C65" s="51" t="s">
        <v>275</v>
      </c>
      <c r="D65" s="51" t="s">
        <v>1519</v>
      </c>
      <c r="E65" s="51" t="s">
        <v>1520</v>
      </c>
      <c r="F65" s="1" t="s">
        <v>1521</v>
      </c>
      <c r="G65" s="1" t="s">
        <v>1592</v>
      </c>
      <c r="H65" s="1" t="s">
        <v>1703</v>
      </c>
      <c r="I65" s="1" t="s">
        <v>1704</v>
      </c>
      <c r="J65" s="160"/>
      <c r="K65" s="160"/>
    </row>
    <row r="66">
      <c r="A66" s="51">
        <v>10458.0</v>
      </c>
      <c r="B66" s="51" t="s">
        <v>1706</v>
      </c>
      <c r="C66" s="51" t="s">
        <v>95</v>
      </c>
      <c r="D66" s="51" t="s">
        <v>1519</v>
      </c>
      <c r="E66" s="51" t="s">
        <v>1520</v>
      </c>
      <c r="F66" s="1" t="s">
        <v>1521</v>
      </c>
      <c r="G66" s="1" t="s">
        <v>1592</v>
      </c>
      <c r="H66" s="1" t="s">
        <v>1708</v>
      </c>
      <c r="I66" s="1" t="s">
        <v>1709</v>
      </c>
      <c r="J66" s="160"/>
      <c r="K66" s="160"/>
    </row>
    <row r="67">
      <c r="A67" s="51">
        <v>10462.0</v>
      </c>
      <c r="B67" s="51" t="s">
        <v>310</v>
      </c>
      <c r="C67" s="51" t="s">
        <v>311</v>
      </c>
      <c r="D67" s="51" t="s">
        <v>1519</v>
      </c>
      <c r="E67" s="51" t="s">
        <v>1549</v>
      </c>
      <c r="F67" s="1" t="s">
        <v>1710</v>
      </c>
      <c r="G67" s="1" t="s">
        <v>1711</v>
      </c>
      <c r="H67" s="1" t="s">
        <v>1712</v>
      </c>
      <c r="I67" s="1" t="s">
        <v>1713</v>
      </c>
      <c r="J67" s="160"/>
      <c r="K67" s="160"/>
    </row>
    <row r="68">
      <c r="A68" s="51">
        <v>10463.0</v>
      </c>
      <c r="B68" s="51" t="s">
        <v>321</v>
      </c>
      <c r="C68" s="51" t="s">
        <v>275</v>
      </c>
      <c r="D68" s="51" t="s">
        <v>1519</v>
      </c>
      <c r="E68" s="51" t="s">
        <v>1549</v>
      </c>
      <c r="F68" s="1" t="s">
        <v>1647</v>
      </c>
      <c r="G68" s="1" t="s">
        <v>1715</v>
      </c>
      <c r="H68" s="1" t="s">
        <v>1716</v>
      </c>
      <c r="I68" s="1" t="s">
        <v>1717</v>
      </c>
      <c r="J68" s="160"/>
      <c r="K68" s="160"/>
    </row>
    <row r="69">
      <c r="A69" s="51">
        <v>10464.0</v>
      </c>
      <c r="B69" s="51" t="s">
        <v>344</v>
      </c>
      <c r="C69" s="51" t="s">
        <v>29</v>
      </c>
      <c r="D69" s="51" t="s">
        <v>1519</v>
      </c>
      <c r="E69" s="51" t="s">
        <v>1549</v>
      </c>
      <c r="F69" s="1" t="s">
        <v>1550</v>
      </c>
      <c r="G69" s="1" t="s">
        <v>1561</v>
      </c>
      <c r="H69" s="1" t="s">
        <v>1718</v>
      </c>
      <c r="I69" s="1" t="s">
        <v>1719</v>
      </c>
      <c r="J69" s="160"/>
      <c r="K69" s="160"/>
    </row>
    <row r="70">
      <c r="A70" s="51">
        <v>10465.0</v>
      </c>
      <c r="B70" s="51" t="s">
        <v>358</v>
      </c>
      <c r="C70" s="51" t="s">
        <v>29</v>
      </c>
      <c r="D70" s="51" t="s">
        <v>1519</v>
      </c>
      <c r="E70" s="51" t="s">
        <v>1549</v>
      </c>
      <c r="F70" s="1" t="s">
        <v>1550</v>
      </c>
      <c r="G70" s="1" t="s">
        <v>1551</v>
      </c>
      <c r="H70" s="1" t="s">
        <v>1552</v>
      </c>
      <c r="I70" s="1" t="s">
        <v>1553</v>
      </c>
      <c r="J70" s="160"/>
      <c r="K70" s="160"/>
    </row>
    <row r="71">
      <c r="A71" s="51">
        <v>10466.0</v>
      </c>
      <c r="B71" s="51" t="s">
        <v>374</v>
      </c>
      <c r="C71" s="51" t="s">
        <v>275</v>
      </c>
      <c r="D71" s="51" t="s">
        <v>1519</v>
      </c>
      <c r="E71" s="51" t="s">
        <v>1549</v>
      </c>
      <c r="F71" s="1" t="s">
        <v>1639</v>
      </c>
      <c r="G71" s="1" t="s">
        <v>1720</v>
      </c>
      <c r="H71" s="1" t="s">
        <v>1721</v>
      </c>
      <c r="I71" s="1" t="s">
        <v>1722</v>
      </c>
      <c r="J71" s="160"/>
      <c r="K71" s="160"/>
    </row>
    <row r="72">
      <c r="A72" s="51">
        <v>10470.0</v>
      </c>
      <c r="B72" s="51" t="s">
        <v>1723</v>
      </c>
      <c r="C72" s="51" t="s">
        <v>311</v>
      </c>
      <c r="D72" s="51" t="s">
        <v>1519</v>
      </c>
      <c r="E72" s="51" t="s">
        <v>1549</v>
      </c>
      <c r="F72" s="1" t="s">
        <v>1710</v>
      </c>
      <c r="G72" s="1" t="s">
        <v>1724</v>
      </c>
      <c r="H72" s="1" t="s">
        <v>1725</v>
      </c>
      <c r="I72" s="1" t="s">
        <v>1726</v>
      </c>
      <c r="J72" s="160"/>
      <c r="K72" s="160"/>
    </row>
    <row r="73">
      <c r="A73" s="51">
        <v>10472.0</v>
      </c>
      <c r="B73" s="51" t="s">
        <v>1727</v>
      </c>
      <c r="C73" s="51" t="s">
        <v>1225</v>
      </c>
      <c r="D73" s="51" t="s">
        <v>1519</v>
      </c>
      <c r="E73" s="51" t="s">
        <v>1661</v>
      </c>
      <c r="F73" s="1" t="s">
        <v>1662</v>
      </c>
      <c r="G73" s="1" t="s">
        <v>1663</v>
      </c>
      <c r="H73" s="1" t="s">
        <v>1664</v>
      </c>
      <c r="I73" s="1" t="s">
        <v>1665</v>
      </c>
      <c r="J73" s="160"/>
      <c r="K73" s="160"/>
    </row>
    <row r="74">
      <c r="A74" s="51">
        <v>10486.0</v>
      </c>
      <c r="B74" s="51" t="s">
        <v>1728</v>
      </c>
      <c r="C74" s="51" t="s">
        <v>95</v>
      </c>
      <c r="D74" s="51" t="s">
        <v>1519</v>
      </c>
      <c r="E74" s="51" t="s">
        <v>1520</v>
      </c>
      <c r="F74" s="1" t="s">
        <v>1531</v>
      </c>
      <c r="G74" s="1" t="s">
        <v>1588</v>
      </c>
      <c r="H74" s="1" t="s">
        <v>1589</v>
      </c>
      <c r="I74" s="1" t="s">
        <v>1590</v>
      </c>
      <c r="J74" s="160"/>
      <c r="K74" s="160"/>
    </row>
    <row r="75">
      <c r="A75" s="51">
        <v>10488.0</v>
      </c>
      <c r="B75" s="51" t="s">
        <v>1731</v>
      </c>
      <c r="C75" s="51" t="s">
        <v>275</v>
      </c>
      <c r="D75" s="51" t="s">
        <v>1519</v>
      </c>
      <c r="E75" s="51" t="s">
        <v>1549</v>
      </c>
      <c r="F75" s="1" t="s">
        <v>1732</v>
      </c>
      <c r="G75" s="1" t="s">
        <v>1733</v>
      </c>
      <c r="H75" s="1" t="s">
        <v>1734</v>
      </c>
      <c r="I75" s="1" t="s">
        <v>1735</v>
      </c>
      <c r="J75" s="160"/>
      <c r="K75" s="160"/>
    </row>
    <row r="76">
      <c r="A76" s="51">
        <v>10507.0</v>
      </c>
      <c r="B76" s="51" t="s">
        <v>1736</v>
      </c>
      <c r="C76" s="51" t="s">
        <v>311</v>
      </c>
      <c r="D76" s="51" t="s">
        <v>1510</v>
      </c>
      <c r="E76" s="51" t="s">
        <v>1511</v>
      </c>
      <c r="F76" s="1" t="s">
        <v>1512</v>
      </c>
      <c r="G76" s="1" t="s">
        <v>1513</v>
      </c>
      <c r="H76" s="1" t="s">
        <v>1514</v>
      </c>
      <c r="I76" s="1" t="s">
        <v>1672</v>
      </c>
      <c r="J76" s="160"/>
      <c r="K76" s="160"/>
    </row>
    <row r="77">
      <c r="A77" s="51">
        <v>10511.0</v>
      </c>
      <c r="B77" s="51" t="s">
        <v>427</v>
      </c>
      <c r="C77" s="51" t="s">
        <v>428</v>
      </c>
      <c r="D77" s="51" t="s">
        <v>1519</v>
      </c>
      <c r="E77" s="51" t="s">
        <v>1549</v>
      </c>
      <c r="F77" s="1" t="s">
        <v>1639</v>
      </c>
      <c r="G77" s="1" t="s">
        <v>1640</v>
      </c>
      <c r="H77" s="1" t="s">
        <v>1737</v>
      </c>
      <c r="I77" s="1" t="s">
        <v>1738</v>
      </c>
      <c r="J77" s="160"/>
      <c r="K77" s="160"/>
    </row>
    <row r="78">
      <c r="A78" s="51">
        <v>10514.0</v>
      </c>
      <c r="B78" s="51" t="s">
        <v>127</v>
      </c>
      <c r="C78" s="51" t="s">
        <v>23</v>
      </c>
      <c r="D78" s="51" t="s">
        <v>1519</v>
      </c>
      <c r="E78" s="51" t="s">
        <v>1520</v>
      </c>
      <c r="F78" s="1" t="s">
        <v>1521</v>
      </c>
      <c r="G78" s="1" t="s">
        <v>1544</v>
      </c>
      <c r="H78" s="1" t="s">
        <v>1739</v>
      </c>
      <c r="I78" s="1" t="s">
        <v>1740</v>
      </c>
      <c r="J78" s="160"/>
      <c r="K78" s="160"/>
    </row>
    <row r="79">
      <c r="A79" s="51">
        <v>10556.0</v>
      </c>
      <c r="B79" s="51" t="s">
        <v>1741</v>
      </c>
      <c r="C79" s="51" t="s">
        <v>95</v>
      </c>
      <c r="D79" s="51" t="s">
        <v>1519</v>
      </c>
      <c r="E79" s="51" t="s">
        <v>1520</v>
      </c>
      <c r="F79" s="1" t="s">
        <v>1531</v>
      </c>
      <c r="G79" s="1" t="s">
        <v>1742</v>
      </c>
      <c r="H79" s="1" t="s">
        <v>1743</v>
      </c>
      <c r="I79" s="1" t="s">
        <v>1744</v>
      </c>
      <c r="J79" s="160"/>
      <c r="K79" s="160"/>
    </row>
    <row r="80">
      <c r="A80" s="51">
        <v>10558.0</v>
      </c>
      <c r="B80" s="51" t="s">
        <v>1745</v>
      </c>
      <c r="C80" s="51" t="s">
        <v>1746</v>
      </c>
      <c r="D80" s="51" t="s">
        <v>1519</v>
      </c>
      <c r="E80" s="51" t="s">
        <v>1520</v>
      </c>
      <c r="F80" s="1" t="s">
        <v>1521</v>
      </c>
      <c r="G80" s="1" t="s">
        <v>1592</v>
      </c>
      <c r="H80" s="1" t="s">
        <v>1596</v>
      </c>
      <c r="I80" s="1" t="s">
        <v>1597</v>
      </c>
      <c r="J80" s="160"/>
      <c r="K80" s="160"/>
    </row>
    <row r="81">
      <c r="A81" s="51">
        <v>10559.0</v>
      </c>
      <c r="B81" s="51" t="s">
        <v>474</v>
      </c>
      <c r="C81" s="51" t="s">
        <v>475</v>
      </c>
      <c r="D81" s="51" t="s">
        <v>1519</v>
      </c>
      <c r="E81" s="51" t="s">
        <v>1520</v>
      </c>
      <c r="F81" s="1" t="s">
        <v>1521</v>
      </c>
      <c r="G81" s="1" t="s">
        <v>1614</v>
      </c>
      <c r="H81" s="1" t="s">
        <v>1615</v>
      </c>
      <c r="I81" s="1" t="s">
        <v>1616</v>
      </c>
      <c r="J81" s="160"/>
      <c r="K81" s="160"/>
    </row>
    <row r="82">
      <c r="A82" s="51">
        <v>11786.0</v>
      </c>
      <c r="B82" s="51" t="s">
        <v>1747</v>
      </c>
      <c r="C82" s="51" t="s">
        <v>56</v>
      </c>
      <c r="D82" s="51" t="s">
        <v>1519</v>
      </c>
      <c r="E82" s="51" t="s">
        <v>1520</v>
      </c>
      <c r="F82" s="1" t="s">
        <v>1521</v>
      </c>
      <c r="G82" s="1" t="s">
        <v>1592</v>
      </c>
      <c r="H82" s="1" t="s">
        <v>1748</v>
      </c>
      <c r="I82" s="1" t="s">
        <v>1749</v>
      </c>
      <c r="J82" s="160"/>
      <c r="K82" s="160"/>
    </row>
    <row r="83">
      <c r="A83" s="51">
        <v>10560.0</v>
      </c>
      <c r="B83" s="51" t="s">
        <v>487</v>
      </c>
      <c r="C83" s="51" t="s">
        <v>275</v>
      </c>
      <c r="D83" s="51" t="s">
        <v>1519</v>
      </c>
      <c r="E83" s="51" t="s">
        <v>1520</v>
      </c>
      <c r="F83" s="1" t="s">
        <v>1521</v>
      </c>
      <c r="G83" s="1" t="s">
        <v>1592</v>
      </c>
      <c r="H83" s="1" t="s">
        <v>1748</v>
      </c>
      <c r="I83" s="1" t="s">
        <v>1749</v>
      </c>
      <c r="J83" s="160"/>
      <c r="K83" s="160"/>
    </row>
    <row r="84">
      <c r="A84" s="177">
        <v>10562.0</v>
      </c>
      <c r="B84" s="51" t="s">
        <v>1750</v>
      </c>
      <c r="C84" s="51" t="s">
        <v>56</v>
      </c>
      <c r="D84" s="51" t="s">
        <v>1519</v>
      </c>
      <c r="E84" s="51" t="s">
        <v>1520</v>
      </c>
      <c r="F84" s="1" t="s">
        <v>1521</v>
      </c>
      <c r="G84" s="1" t="s">
        <v>1592</v>
      </c>
      <c r="H84" s="1" t="s">
        <v>1644</v>
      </c>
      <c r="I84" s="1" t="s">
        <v>1645</v>
      </c>
      <c r="J84" s="160"/>
      <c r="K84" s="160"/>
    </row>
    <row r="85">
      <c r="A85" s="51">
        <v>10565.0</v>
      </c>
      <c r="B85" s="51" t="s">
        <v>1751</v>
      </c>
      <c r="C85" s="51" t="s">
        <v>275</v>
      </c>
      <c r="D85" s="51" t="s">
        <v>1519</v>
      </c>
      <c r="E85" s="51" t="s">
        <v>1520</v>
      </c>
      <c r="F85" s="1" t="s">
        <v>1521</v>
      </c>
      <c r="G85" s="1" t="s">
        <v>1752</v>
      </c>
      <c r="H85" s="1" t="s">
        <v>1753</v>
      </c>
      <c r="I85" s="1" t="s">
        <v>1754</v>
      </c>
      <c r="J85" s="160"/>
      <c r="K85" s="160"/>
    </row>
    <row r="86">
      <c r="A86" s="51">
        <v>10568.0</v>
      </c>
      <c r="B86" s="51" t="s">
        <v>1755</v>
      </c>
      <c r="C86" s="51" t="s">
        <v>1126</v>
      </c>
      <c r="D86" s="51" t="s">
        <v>1510</v>
      </c>
      <c r="E86" s="51" t="s">
        <v>1511</v>
      </c>
      <c r="F86" s="1" t="s">
        <v>1512</v>
      </c>
      <c r="G86" s="1" t="s">
        <v>1513</v>
      </c>
      <c r="H86" s="1"/>
      <c r="I86" s="1"/>
      <c r="J86" s="160"/>
      <c r="K86" s="160"/>
    </row>
    <row r="87">
      <c r="A87" s="51">
        <v>10573.0</v>
      </c>
      <c r="B87" s="51" t="s">
        <v>1756</v>
      </c>
      <c r="C87" s="51" t="s">
        <v>56</v>
      </c>
      <c r="D87" s="51" t="s">
        <v>1519</v>
      </c>
      <c r="E87" s="51" t="s">
        <v>1520</v>
      </c>
      <c r="F87" s="1" t="s">
        <v>1521</v>
      </c>
      <c r="G87" s="1" t="s">
        <v>1592</v>
      </c>
      <c r="H87" s="1" t="s">
        <v>1644</v>
      </c>
      <c r="I87" s="1" t="s">
        <v>1645</v>
      </c>
      <c r="J87" s="160"/>
      <c r="K87" s="160"/>
    </row>
    <row r="88">
      <c r="A88" s="51">
        <v>10575.0</v>
      </c>
      <c r="B88" s="51" t="s">
        <v>1758</v>
      </c>
      <c r="C88" s="51" t="s">
        <v>95</v>
      </c>
      <c r="D88" s="51" t="s">
        <v>1519</v>
      </c>
      <c r="E88" s="51" t="s">
        <v>1520</v>
      </c>
      <c r="F88" s="1" t="s">
        <v>1521</v>
      </c>
      <c r="G88" s="1" t="s">
        <v>1652</v>
      </c>
      <c r="H88" s="1" t="s">
        <v>1759</v>
      </c>
      <c r="I88" s="1" t="s">
        <v>1760</v>
      </c>
      <c r="J88" s="160"/>
      <c r="K88" s="160"/>
    </row>
    <row r="89">
      <c r="A89" s="51">
        <v>10592.0</v>
      </c>
      <c r="B89" s="51" t="s">
        <v>1761</v>
      </c>
      <c r="C89" s="51" t="s">
        <v>1126</v>
      </c>
      <c r="D89" s="51" t="s">
        <v>1510</v>
      </c>
      <c r="E89" s="51" t="s">
        <v>1511</v>
      </c>
      <c r="F89" s="1" t="s">
        <v>1512</v>
      </c>
      <c r="G89" s="1" t="s">
        <v>1513</v>
      </c>
      <c r="H89" s="1"/>
      <c r="I89" s="1"/>
      <c r="J89" s="160"/>
      <c r="K89" s="160"/>
    </row>
    <row r="90">
      <c r="A90" s="51">
        <v>10594.0</v>
      </c>
      <c r="B90" s="51" t="s">
        <v>1762</v>
      </c>
      <c r="C90" s="51" t="s">
        <v>1126</v>
      </c>
      <c r="D90" s="51" t="s">
        <v>1510</v>
      </c>
      <c r="E90" s="51" t="s">
        <v>1511</v>
      </c>
      <c r="F90" s="1" t="s">
        <v>1512</v>
      </c>
      <c r="G90" s="1" t="s">
        <v>1513</v>
      </c>
      <c r="H90" s="1"/>
      <c r="I90" s="1"/>
      <c r="J90" s="160"/>
      <c r="K90" s="160"/>
    </row>
    <row r="91">
      <c r="A91" s="51">
        <v>10595.0</v>
      </c>
      <c r="B91" s="51" t="s">
        <v>1763</v>
      </c>
      <c r="C91" s="51" t="s">
        <v>56</v>
      </c>
      <c r="D91" s="51" t="s">
        <v>1519</v>
      </c>
      <c r="E91" s="51" t="s">
        <v>1520</v>
      </c>
      <c r="F91" s="1" t="s">
        <v>1531</v>
      </c>
      <c r="G91" s="1" t="s">
        <v>1532</v>
      </c>
      <c r="H91" s="1" t="s">
        <v>1764</v>
      </c>
      <c r="I91" s="1" t="s">
        <v>1534</v>
      </c>
      <c r="J91" s="160"/>
      <c r="K91" s="160"/>
    </row>
    <row r="92">
      <c r="A92" s="51">
        <v>10599.0</v>
      </c>
      <c r="B92" s="51" t="s">
        <v>1765</v>
      </c>
      <c r="C92" s="51" t="s">
        <v>23</v>
      </c>
      <c r="D92" s="51" t="s">
        <v>1510</v>
      </c>
      <c r="E92" s="51" t="s">
        <v>1511</v>
      </c>
      <c r="F92" s="1" t="s">
        <v>1512</v>
      </c>
      <c r="G92" s="1" t="s">
        <v>1513</v>
      </c>
      <c r="H92" s="1" t="s">
        <v>1514</v>
      </c>
      <c r="I92" s="1" t="s">
        <v>1672</v>
      </c>
      <c r="J92" s="160"/>
      <c r="K92" s="160"/>
    </row>
    <row r="93">
      <c r="A93" s="51">
        <v>10602.0</v>
      </c>
      <c r="B93" s="51" t="s">
        <v>1766</v>
      </c>
      <c r="C93" s="51" t="s">
        <v>29</v>
      </c>
      <c r="D93" s="51" t="s">
        <v>1519</v>
      </c>
      <c r="E93" s="51" t="s">
        <v>1549</v>
      </c>
      <c r="F93" s="1" t="s">
        <v>1647</v>
      </c>
      <c r="G93" s="1" t="s">
        <v>1648</v>
      </c>
      <c r="H93" s="1" t="s">
        <v>1767</v>
      </c>
      <c r="I93" s="1" t="s">
        <v>1768</v>
      </c>
      <c r="J93" s="160"/>
      <c r="K93" s="160"/>
    </row>
    <row r="94">
      <c r="A94" s="51">
        <v>10605.0</v>
      </c>
      <c r="B94" s="51" t="s">
        <v>1769</v>
      </c>
      <c r="C94" s="51" t="s">
        <v>56</v>
      </c>
      <c r="D94" s="51" t="s">
        <v>1519</v>
      </c>
      <c r="E94" s="51" t="s">
        <v>1520</v>
      </c>
      <c r="F94" s="1" t="s">
        <v>1531</v>
      </c>
      <c r="G94" s="1" t="s">
        <v>1770</v>
      </c>
      <c r="H94" s="1" t="s">
        <v>1771</v>
      </c>
      <c r="I94" s="1" t="s">
        <v>1772</v>
      </c>
      <c r="J94" s="160"/>
      <c r="K94" s="160"/>
    </row>
    <row r="95">
      <c r="A95" s="51">
        <v>10606.0</v>
      </c>
      <c r="B95" s="51" t="s">
        <v>1773</v>
      </c>
      <c r="C95" s="51" t="s">
        <v>56</v>
      </c>
      <c r="D95" s="51" t="s">
        <v>1519</v>
      </c>
      <c r="E95" s="51" t="s">
        <v>1520</v>
      </c>
      <c r="F95" s="1" t="s">
        <v>1531</v>
      </c>
      <c r="G95" s="1" t="s">
        <v>1770</v>
      </c>
      <c r="H95" s="1" t="s">
        <v>1774</v>
      </c>
      <c r="I95" s="1" t="s">
        <v>1775</v>
      </c>
      <c r="J95" s="160"/>
      <c r="K95" s="160"/>
    </row>
    <row r="96">
      <c r="A96" s="51">
        <v>10607.0</v>
      </c>
      <c r="B96" s="51" t="s">
        <v>1776</v>
      </c>
      <c r="C96" s="51" t="s">
        <v>311</v>
      </c>
      <c r="D96" s="51" t="s">
        <v>1519</v>
      </c>
      <c r="E96" s="51" t="s">
        <v>1520</v>
      </c>
      <c r="F96" s="1" t="s">
        <v>1531</v>
      </c>
      <c r="G96" s="1" t="s">
        <v>1610</v>
      </c>
      <c r="H96" s="1" t="s">
        <v>1777</v>
      </c>
      <c r="I96" s="1" t="s">
        <v>1778</v>
      </c>
      <c r="J96" s="160"/>
      <c r="K96" s="160"/>
    </row>
    <row r="97">
      <c r="A97" s="51">
        <v>10609.0</v>
      </c>
      <c r="B97" s="51" t="s">
        <v>1779</v>
      </c>
      <c r="C97" s="51" t="s">
        <v>95</v>
      </c>
      <c r="D97" s="51" t="s">
        <v>1519</v>
      </c>
      <c r="E97" s="51" t="s">
        <v>1520</v>
      </c>
      <c r="F97" s="1" t="s">
        <v>1531</v>
      </c>
      <c r="G97" s="1" t="s">
        <v>1631</v>
      </c>
      <c r="H97" s="1" t="s">
        <v>1780</v>
      </c>
      <c r="I97" s="1" t="s">
        <v>1633</v>
      </c>
      <c r="J97" s="160"/>
      <c r="K97" s="160"/>
    </row>
    <row r="98">
      <c r="A98" s="51">
        <v>10610.0</v>
      </c>
      <c r="B98" s="51" t="s">
        <v>1781</v>
      </c>
      <c r="C98" s="51" t="s">
        <v>56</v>
      </c>
      <c r="D98" s="51" t="s">
        <v>1519</v>
      </c>
      <c r="E98" s="51" t="s">
        <v>1520</v>
      </c>
      <c r="F98" s="1" t="s">
        <v>1531</v>
      </c>
      <c r="G98" s="1" t="s">
        <v>1631</v>
      </c>
      <c r="H98" s="1" t="s">
        <v>1632</v>
      </c>
      <c r="I98" s="1" t="s">
        <v>1633</v>
      </c>
      <c r="J98" s="160"/>
      <c r="K98" s="160"/>
    </row>
    <row r="99">
      <c r="A99" s="51">
        <v>10615.0</v>
      </c>
      <c r="B99" s="51" t="s">
        <v>1782</v>
      </c>
      <c r="C99" s="51" t="s">
        <v>56</v>
      </c>
      <c r="D99" s="51" t="s">
        <v>1519</v>
      </c>
      <c r="E99" s="51" t="s">
        <v>1520</v>
      </c>
      <c r="F99" s="1" t="s">
        <v>1783</v>
      </c>
      <c r="G99" s="1" t="s">
        <v>1784</v>
      </c>
      <c r="H99" s="1" t="s">
        <v>1785</v>
      </c>
      <c r="I99" s="1" t="s">
        <v>1786</v>
      </c>
      <c r="J99" s="160"/>
      <c r="K99" s="160"/>
    </row>
    <row r="100">
      <c r="A100" s="51">
        <v>10616.0</v>
      </c>
      <c r="B100" s="51" t="s">
        <v>493</v>
      </c>
      <c r="C100" s="51" t="s">
        <v>29</v>
      </c>
      <c r="D100" s="51" t="s">
        <v>1519</v>
      </c>
      <c r="E100" s="51" t="s">
        <v>1549</v>
      </c>
      <c r="F100" s="1" t="s">
        <v>1710</v>
      </c>
      <c r="G100" s="1" t="s">
        <v>1711</v>
      </c>
      <c r="H100" s="1" t="s">
        <v>1712</v>
      </c>
      <c r="I100" s="1" t="s">
        <v>1713</v>
      </c>
      <c r="J100" s="160"/>
      <c r="K100" s="160"/>
    </row>
    <row r="101">
      <c r="A101" s="51">
        <v>10622.0</v>
      </c>
      <c r="B101" s="51" t="s">
        <v>1787</v>
      </c>
      <c r="C101" s="51" t="s">
        <v>56</v>
      </c>
      <c r="D101" s="51" t="s">
        <v>1519</v>
      </c>
      <c r="E101" s="51" t="s">
        <v>1520</v>
      </c>
      <c r="F101" s="1" t="s">
        <v>1531</v>
      </c>
      <c r="G101" s="1" t="s">
        <v>1588</v>
      </c>
      <c r="H101" s="1" t="s">
        <v>1689</v>
      </c>
      <c r="I101" s="1" t="s">
        <v>1690</v>
      </c>
      <c r="J101" s="160"/>
      <c r="K101" s="160"/>
    </row>
    <row r="102">
      <c r="A102" s="51">
        <v>10625.0</v>
      </c>
      <c r="B102" s="51" t="s">
        <v>1788</v>
      </c>
      <c r="C102" s="51" t="s">
        <v>56</v>
      </c>
      <c r="D102" s="51" t="s">
        <v>1519</v>
      </c>
      <c r="E102" s="51" t="s">
        <v>1520</v>
      </c>
      <c r="F102" s="1" t="s">
        <v>1531</v>
      </c>
      <c r="G102" s="1" t="s">
        <v>1532</v>
      </c>
      <c r="H102" s="1" t="s">
        <v>1789</v>
      </c>
      <c r="I102" s="1" t="s">
        <v>1790</v>
      </c>
      <c r="J102" s="160"/>
      <c r="K102" s="160"/>
    </row>
    <row r="103">
      <c r="A103" s="51">
        <v>10651.0</v>
      </c>
      <c r="B103" s="51" t="s">
        <v>500</v>
      </c>
      <c r="C103" s="51" t="s">
        <v>29</v>
      </c>
      <c r="D103" s="51" t="s">
        <v>1519</v>
      </c>
      <c r="E103" s="51" t="s">
        <v>1549</v>
      </c>
      <c r="F103" s="1" t="s">
        <v>1732</v>
      </c>
      <c r="G103" s="1" t="s">
        <v>1733</v>
      </c>
      <c r="H103" s="1" t="s">
        <v>1734</v>
      </c>
      <c r="I103" s="1" t="s">
        <v>1791</v>
      </c>
      <c r="J103" s="160"/>
      <c r="K103" s="160"/>
    </row>
    <row r="104">
      <c r="A104" s="51">
        <v>10657.0</v>
      </c>
      <c r="B104" s="51" t="s">
        <v>1792</v>
      </c>
      <c r="C104" s="51" t="s">
        <v>311</v>
      </c>
      <c r="D104" s="51" t="s">
        <v>1519</v>
      </c>
      <c r="E104" s="51" t="s">
        <v>1549</v>
      </c>
      <c r="F104" s="1" t="s">
        <v>1710</v>
      </c>
      <c r="G104" s="1" t="s">
        <v>1793</v>
      </c>
      <c r="H104" s="1" t="s">
        <v>1794</v>
      </c>
      <c r="I104" s="1" t="s">
        <v>1795</v>
      </c>
      <c r="J104" s="160"/>
      <c r="K104" s="160"/>
    </row>
    <row r="105">
      <c r="A105" s="51">
        <v>10659.0</v>
      </c>
      <c r="B105" s="51" t="s">
        <v>518</v>
      </c>
      <c r="C105" s="51" t="s">
        <v>311</v>
      </c>
      <c r="D105" s="51" t="s">
        <v>1519</v>
      </c>
      <c r="E105" s="51" t="s">
        <v>1549</v>
      </c>
      <c r="F105" s="1" t="s">
        <v>1710</v>
      </c>
      <c r="G105" s="1" t="s">
        <v>1793</v>
      </c>
      <c r="H105" s="1" t="s">
        <v>1796</v>
      </c>
      <c r="I105" s="1" t="s">
        <v>1797</v>
      </c>
      <c r="J105" s="160"/>
      <c r="K105" s="160"/>
    </row>
    <row r="106">
      <c r="A106" s="51">
        <v>10676.0</v>
      </c>
      <c r="B106" s="51" t="s">
        <v>1798</v>
      </c>
      <c r="C106" s="51" t="s">
        <v>56</v>
      </c>
      <c r="D106" s="51" t="s">
        <v>1519</v>
      </c>
      <c r="E106" s="51" t="s">
        <v>1520</v>
      </c>
      <c r="F106" s="1" t="s">
        <v>1531</v>
      </c>
      <c r="G106" s="1" t="s">
        <v>1770</v>
      </c>
      <c r="H106" s="1" t="s">
        <v>1771</v>
      </c>
      <c r="I106" s="1" t="s">
        <v>1799</v>
      </c>
      <c r="J106" s="160"/>
      <c r="K106" s="160"/>
    </row>
    <row r="107">
      <c r="A107" s="51">
        <v>10679.0</v>
      </c>
      <c r="B107" s="51" t="s">
        <v>1800</v>
      </c>
      <c r="C107" s="51" t="s">
        <v>1801</v>
      </c>
      <c r="D107" s="51" t="s">
        <v>1519</v>
      </c>
      <c r="E107" s="51" t="s">
        <v>1661</v>
      </c>
      <c r="F107" s="1" t="s">
        <v>1662</v>
      </c>
      <c r="G107" s="1" t="s">
        <v>1663</v>
      </c>
      <c r="H107" s="1" t="s">
        <v>1664</v>
      </c>
      <c r="I107" s="1" t="s">
        <v>1665</v>
      </c>
      <c r="J107" s="160"/>
      <c r="K107" s="160"/>
    </row>
    <row r="108">
      <c r="A108" s="51">
        <v>10681.0</v>
      </c>
      <c r="B108" s="51" t="s">
        <v>1802</v>
      </c>
      <c r="C108" s="51" t="s">
        <v>1225</v>
      </c>
      <c r="D108" s="51" t="s">
        <v>1519</v>
      </c>
      <c r="E108" s="51" t="s">
        <v>1661</v>
      </c>
      <c r="F108" s="1" t="s">
        <v>1662</v>
      </c>
      <c r="G108" s="1" t="s">
        <v>1663</v>
      </c>
      <c r="H108" s="1" t="s">
        <v>1664</v>
      </c>
      <c r="I108" s="1" t="s">
        <v>1665</v>
      </c>
      <c r="J108" s="160"/>
      <c r="K108" s="160"/>
    </row>
    <row r="109">
      <c r="A109" s="51">
        <v>10682.0</v>
      </c>
      <c r="B109" s="51" t="s">
        <v>1803</v>
      </c>
      <c r="C109" s="51" t="s">
        <v>1225</v>
      </c>
      <c r="D109" s="51" t="s">
        <v>1519</v>
      </c>
      <c r="E109" s="51" t="s">
        <v>1661</v>
      </c>
      <c r="F109" s="1" t="s">
        <v>1662</v>
      </c>
      <c r="G109" s="1" t="s">
        <v>1663</v>
      </c>
      <c r="H109" s="1" t="s">
        <v>1664</v>
      </c>
      <c r="I109" s="1" t="s">
        <v>1665</v>
      </c>
      <c r="J109" s="160"/>
      <c r="K109" s="160"/>
    </row>
    <row r="110">
      <c r="A110" s="51">
        <v>10685.0</v>
      </c>
      <c r="B110" s="51" t="s">
        <v>532</v>
      </c>
      <c r="C110" s="51" t="s">
        <v>29</v>
      </c>
      <c r="D110" s="51" t="s">
        <v>1519</v>
      </c>
      <c r="E110" s="51" t="s">
        <v>1549</v>
      </c>
      <c r="F110" s="1" t="s">
        <v>1732</v>
      </c>
      <c r="G110" s="1" t="s">
        <v>1733</v>
      </c>
      <c r="H110" s="1" t="s">
        <v>1805</v>
      </c>
      <c r="I110" s="1" t="s">
        <v>1806</v>
      </c>
      <c r="J110" s="160"/>
      <c r="K110" s="160"/>
    </row>
    <row r="111">
      <c r="A111" s="51">
        <v>10689.0</v>
      </c>
      <c r="B111" s="51" t="s">
        <v>539</v>
      </c>
      <c r="C111" s="51" t="s">
        <v>29</v>
      </c>
      <c r="D111" s="51" t="s">
        <v>1519</v>
      </c>
      <c r="E111" s="51" t="s">
        <v>1549</v>
      </c>
      <c r="F111" s="1" t="s">
        <v>1732</v>
      </c>
      <c r="G111" s="1" t="s">
        <v>1807</v>
      </c>
      <c r="H111" s="1" t="s">
        <v>1808</v>
      </c>
      <c r="I111" s="1" t="s">
        <v>1809</v>
      </c>
      <c r="J111" s="160"/>
      <c r="K111" s="160"/>
    </row>
    <row r="112">
      <c r="A112" s="51">
        <v>10690.0</v>
      </c>
      <c r="B112" s="51" t="s">
        <v>1810</v>
      </c>
      <c r="C112" s="51" t="s">
        <v>56</v>
      </c>
      <c r="D112" s="51" t="s">
        <v>1519</v>
      </c>
      <c r="E112" s="51" t="s">
        <v>1520</v>
      </c>
      <c r="F112" s="1" t="s">
        <v>1531</v>
      </c>
      <c r="G112" s="1" t="s">
        <v>1812</v>
      </c>
      <c r="H112" s="1" t="s">
        <v>1813</v>
      </c>
      <c r="I112" s="1" t="s">
        <v>1814</v>
      </c>
      <c r="J112" s="160"/>
      <c r="K112" s="160"/>
    </row>
    <row r="113">
      <c r="A113" s="51">
        <v>10691.0</v>
      </c>
      <c r="B113" s="51" t="s">
        <v>1815</v>
      </c>
      <c r="C113" s="51" t="s">
        <v>56</v>
      </c>
      <c r="D113" s="51" t="s">
        <v>1519</v>
      </c>
      <c r="E113" s="51" t="s">
        <v>1520</v>
      </c>
      <c r="F113" s="1" t="s">
        <v>1531</v>
      </c>
      <c r="G113" s="1" t="s">
        <v>1812</v>
      </c>
      <c r="H113" s="1" t="s">
        <v>1813</v>
      </c>
      <c r="I113" s="1" t="s">
        <v>1814</v>
      </c>
      <c r="J113" s="160"/>
      <c r="K113" s="160"/>
    </row>
    <row r="114">
      <c r="A114" s="51">
        <v>10692.0</v>
      </c>
      <c r="B114" s="51" t="s">
        <v>546</v>
      </c>
      <c r="C114" s="51" t="s">
        <v>56</v>
      </c>
      <c r="D114" s="51" t="s">
        <v>1519</v>
      </c>
      <c r="E114" s="51" t="s">
        <v>1520</v>
      </c>
      <c r="F114" s="1" t="s">
        <v>1521</v>
      </c>
      <c r="G114" s="1" t="s">
        <v>1817</v>
      </c>
      <c r="H114" s="1" t="s">
        <v>1818</v>
      </c>
      <c r="I114" s="1" t="s">
        <v>1819</v>
      </c>
      <c r="J114" s="160"/>
      <c r="K114" s="160"/>
    </row>
    <row r="115">
      <c r="A115" s="51">
        <v>10700.0</v>
      </c>
      <c r="B115" s="51" t="s">
        <v>564</v>
      </c>
      <c r="C115" s="51" t="s">
        <v>475</v>
      </c>
      <c r="D115" s="51" t="s">
        <v>1519</v>
      </c>
      <c r="E115" s="51" t="s">
        <v>1520</v>
      </c>
      <c r="F115" s="1" t="s">
        <v>1521</v>
      </c>
      <c r="G115" s="1" t="s">
        <v>1614</v>
      </c>
      <c r="H115" s="1" t="s">
        <v>1615</v>
      </c>
      <c r="I115" s="1" t="s">
        <v>1616</v>
      </c>
      <c r="J115" s="160"/>
      <c r="K115" s="160"/>
    </row>
    <row r="116">
      <c r="A116" s="51">
        <v>10704.0</v>
      </c>
      <c r="B116" s="51" t="s">
        <v>578</v>
      </c>
      <c r="C116" s="51" t="s">
        <v>29</v>
      </c>
      <c r="D116" s="51" t="s">
        <v>1519</v>
      </c>
      <c r="E116" s="51" t="s">
        <v>1549</v>
      </c>
      <c r="F116" s="1" t="s">
        <v>1550</v>
      </c>
      <c r="G116" s="1" t="s">
        <v>1565</v>
      </c>
      <c r="H116" s="1" t="s">
        <v>1820</v>
      </c>
      <c r="I116" s="1" t="s">
        <v>1821</v>
      </c>
      <c r="J116" s="160"/>
      <c r="K116" s="160"/>
    </row>
    <row r="117">
      <c r="A117" s="51">
        <v>10708.0</v>
      </c>
      <c r="B117" s="51" t="s">
        <v>1823</v>
      </c>
      <c r="C117" s="51" t="s">
        <v>311</v>
      </c>
      <c r="D117" s="51" t="s">
        <v>1519</v>
      </c>
      <c r="E117" s="51" t="s">
        <v>1520</v>
      </c>
      <c r="F117" s="1" t="s">
        <v>1531</v>
      </c>
      <c r="G117" s="1" t="s">
        <v>1532</v>
      </c>
      <c r="H117" s="1" t="s">
        <v>1764</v>
      </c>
      <c r="I117" s="1" t="s">
        <v>1824</v>
      </c>
      <c r="J117" s="160"/>
      <c r="K117" s="160"/>
    </row>
    <row r="118">
      <c r="A118" s="51">
        <v>10732.0</v>
      </c>
      <c r="B118" s="51" t="s">
        <v>1825</v>
      </c>
      <c r="C118" s="51" t="s">
        <v>56</v>
      </c>
      <c r="D118" s="51" t="s">
        <v>1519</v>
      </c>
      <c r="E118" s="51" t="s">
        <v>1520</v>
      </c>
      <c r="F118" s="1" t="s">
        <v>1531</v>
      </c>
      <c r="G118" s="1" t="s">
        <v>1668</v>
      </c>
      <c r="H118" s="1" t="s">
        <v>1669</v>
      </c>
      <c r="I118" s="1" t="s">
        <v>1826</v>
      </c>
      <c r="J118" s="160"/>
      <c r="K118" s="160"/>
    </row>
    <row r="119">
      <c r="A119" s="51">
        <v>10739.0</v>
      </c>
      <c r="B119" s="51" t="s">
        <v>1827</v>
      </c>
      <c r="C119" s="51" t="s">
        <v>56</v>
      </c>
      <c r="D119" s="51" t="s">
        <v>1519</v>
      </c>
      <c r="E119" s="51" t="s">
        <v>1520</v>
      </c>
      <c r="F119" s="1" t="s">
        <v>1531</v>
      </c>
      <c r="G119" s="1" t="s">
        <v>1812</v>
      </c>
      <c r="H119" s="1" t="s">
        <v>1830</v>
      </c>
      <c r="I119" s="1" t="s">
        <v>1814</v>
      </c>
      <c r="J119" s="160"/>
      <c r="K119" s="160"/>
    </row>
    <row r="120">
      <c r="A120" s="51">
        <v>10743.0</v>
      </c>
      <c r="B120" s="51" t="s">
        <v>1831</v>
      </c>
      <c r="C120" s="51" t="s">
        <v>1225</v>
      </c>
      <c r="D120" s="51" t="s">
        <v>1519</v>
      </c>
      <c r="E120" s="51" t="s">
        <v>1661</v>
      </c>
      <c r="F120" s="1" t="s">
        <v>1662</v>
      </c>
      <c r="G120" s="1" t="s">
        <v>1663</v>
      </c>
      <c r="H120" s="1" t="s">
        <v>1664</v>
      </c>
      <c r="I120" s="1" t="s">
        <v>1665</v>
      </c>
      <c r="J120" s="160"/>
      <c r="K120" s="160"/>
    </row>
    <row r="121">
      <c r="A121" s="51">
        <v>10766.0</v>
      </c>
      <c r="B121" s="51" t="s">
        <v>1832</v>
      </c>
      <c r="C121" s="51" t="s">
        <v>836</v>
      </c>
      <c r="D121" s="51" t="s">
        <v>1510</v>
      </c>
      <c r="E121" s="51" t="s">
        <v>1511</v>
      </c>
      <c r="F121" s="1" t="s">
        <v>1512</v>
      </c>
      <c r="G121" s="1" t="s">
        <v>1513</v>
      </c>
      <c r="H121" s="1" t="s">
        <v>1514</v>
      </c>
      <c r="I121" s="1" t="s">
        <v>1672</v>
      </c>
      <c r="J121" s="160"/>
      <c r="K121" s="160"/>
    </row>
    <row r="122">
      <c r="A122" s="51">
        <v>10767.0</v>
      </c>
      <c r="B122" s="51" t="s">
        <v>1833</v>
      </c>
      <c r="C122" s="51" t="s">
        <v>311</v>
      </c>
      <c r="D122" s="51" t="s">
        <v>1510</v>
      </c>
      <c r="E122" s="51" t="s">
        <v>1511</v>
      </c>
      <c r="F122" s="1" t="s">
        <v>1512</v>
      </c>
      <c r="G122" s="1" t="s">
        <v>1513</v>
      </c>
      <c r="H122" s="1" t="s">
        <v>1514</v>
      </c>
      <c r="I122" s="1" t="s">
        <v>1672</v>
      </c>
      <c r="J122" s="160"/>
      <c r="K122" s="160"/>
    </row>
    <row r="123">
      <c r="A123" s="51">
        <v>10769.0</v>
      </c>
      <c r="B123" s="51" t="s">
        <v>1834</v>
      </c>
      <c r="C123" s="51" t="s">
        <v>1679</v>
      </c>
      <c r="D123" s="51" t="s">
        <v>1510</v>
      </c>
      <c r="E123" s="51" t="s">
        <v>1511</v>
      </c>
      <c r="F123" s="1" t="s">
        <v>1512</v>
      </c>
      <c r="G123" s="1" t="s">
        <v>1513</v>
      </c>
      <c r="H123" s="1" t="s">
        <v>1514</v>
      </c>
      <c r="I123" s="1" t="s">
        <v>1672</v>
      </c>
      <c r="J123" s="160"/>
      <c r="K123" s="160"/>
    </row>
    <row r="124">
      <c r="A124" s="51">
        <v>10770.0</v>
      </c>
      <c r="B124" s="51" t="s">
        <v>1835</v>
      </c>
      <c r="C124" s="51" t="s">
        <v>56</v>
      </c>
      <c r="D124" s="51" t="s">
        <v>1519</v>
      </c>
      <c r="E124" s="51" t="s">
        <v>1520</v>
      </c>
      <c r="F124" s="1" t="s">
        <v>1531</v>
      </c>
      <c r="G124" s="1" t="s">
        <v>1539</v>
      </c>
      <c r="H124" s="1" t="s">
        <v>1540</v>
      </c>
      <c r="I124" s="1" t="s">
        <v>1541</v>
      </c>
      <c r="J124" s="160"/>
      <c r="K124" s="160"/>
    </row>
    <row r="125">
      <c r="A125" s="51">
        <v>10781.0</v>
      </c>
      <c r="B125" s="51" t="s">
        <v>1836</v>
      </c>
      <c r="C125" s="51" t="s">
        <v>56</v>
      </c>
      <c r="D125" s="51" t="s">
        <v>1519</v>
      </c>
      <c r="E125" s="51" t="s">
        <v>1520</v>
      </c>
      <c r="F125" s="1" t="s">
        <v>1521</v>
      </c>
      <c r="G125" s="1" t="s">
        <v>1635</v>
      </c>
      <c r="H125" s="1" t="s">
        <v>1837</v>
      </c>
      <c r="I125" s="1" t="s">
        <v>1838</v>
      </c>
      <c r="J125" s="160"/>
      <c r="K125" s="160"/>
    </row>
    <row r="126">
      <c r="A126" s="51">
        <v>10782.0</v>
      </c>
      <c r="B126" s="51" t="s">
        <v>1839</v>
      </c>
      <c r="C126" s="51" t="s">
        <v>56</v>
      </c>
      <c r="D126" s="51" t="s">
        <v>1519</v>
      </c>
      <c r="E126" s="51" t="s">
        <v>1520</v>
      </c>
      <c r="F126" s="1" t="s">
        <v>1531</v>
      </c>
      <c r="G126" s="1" t="s">
        <v>1742</v>
      </c>
      <c r="H126" s="1" t="s">
        <v>1840</v>
      </c>
      <c r="I126" s="1" t="s">
        <v>1841</v>
      </c>
      <c r="J126" s="160"/>
      <c r="K126" s="160"/>
    </row>
    <row r="127">
      <c r="A127" s="51">
        <v>10790.0</v>
      </c>
      <c r="B127" s="51" t="s">
        <v>598</v>
      </c>
      <c r="C127" s="51" t="s">
        <v>29</v>
      </c>
      <c r="D127" s="51" t="s">
        <v>1519</v>
      </c>
      <c r="E127" s="51" t="s">
        <v>1549</v>
      </c>
      <c r="F127" s="1" t="s">
        <v>1732</v>
      </c>
      <c r="G127" s="1" t="s">
        <v>1733</v>
      </c>
      <c r="H127" s="1" t="s">
        <v>1734</v>
      </c>
      <c r="I127" s="1" t="s">
        <v>1842</v>
      </c>
      <c r="J127" s="160"/>
      <c r="K127" s="160"/>
    </row>
    <row r="128">
      <c r="A128" s="51">
        <v>10791.0</v>
      </c>
      <c r="B128" s="51" t="s">
        <v>615</v>
      </c>
      <c r="C128" s="51" t="s">
        <v>29</v>
      </c>
      <c r="D128" s="51" t="s">
        <v>1519</v>
      </c>
      <c r="E128" s="51" t="s">
        <v>1549</v>
      </c>
      <c r="F128" s="1" t="s">
        <v>1732</v>
      </c>
      <c r="G128" s="1" t="s">
        <v>1733</v>
      </c>
      <c r="H128" s="1" t="s">
        <v>1734</v>
      </c>
      <c r="I128" s="1" t="s">
        <v>1843</v>
      </c>
      <c r="J128" s="160"/>
      <c r="K128" s="160"/>
    </row>
    <row r="129">
      <c r="A129" s="51">
        <v>10792.0</v>
      </c>
      <c r="B129" s="51" t="s">
        <v>629</v>
      </c>
      <c r="C129" s="51" t="s">
        <v>29</v>
      </c>
      <c r="D129" s="51" t="s">
        <v>1519</v>
      </c>
      <c r="E129" s="51" t="s">
        <v>1549</v>
      </c>
      <c r="F129" s="1" t="s">
        <v>1732</v>
      </c>
      <c r="G129" s="1" t="s">
        <v>1733</v>
      </c>
      <c r="H129" s="1" t="s">
        <v>1734</v>
      </c>
      <c r="I129" s="1" t="s">
        <v>1844</v>
      </c>
      <c r="J129" s="160"/>
      <c r="K129" s="160"/>
    </row>
    <row r="130">
      <c r="A130" s="51">
        <v>10793.0</v>
      </c>
      <c r="B130" s="51" t="s">
        <v>642</v>
      </c>
      <c r="C130" s="51" t="s">
        <v>29</v>
      </c>
      <c r="D130" s="51" t="s">
        <v>1519</v>
      </c>
      <c r="E130" s="51" t="s">
        <v>1549</v>
      </c>
      <c r="F130" s="1" t="s">
        <v>1732</v>
      </c>
      <c r="G130" s="1" t="s">
        <v>1733</v>
      </c>
      <c r="H130" s="1" t="s">
        <v>1805</v>
      </c>
      <c r="I130" s="1" t="s">
        <v>1845</v>
      </c>
      <c r="J130" s="160"/>
      <c r="K130" s="160"/>
    </row>
    <row r="131">
      <c r="A131" s="51">
        <v>10795.0</v>
      </c>
      <c r="B131" s="51" t="s">
        <v>1846</v>
      </c>
      <c r="C131" s="51" t="s">
        <v>311</v>
      </c>
      <c r="D131" s="51" t="s">
        <v>1519</v>
      </c>
      <c r="E131" s="51" t="s">
        <v>1520</v>
      </c>
      <c r="F131" s="1" t="s">
        <v>1531</v>
      </c>
      <c r="G131" s="1" t="s">
        <v>1532</v>
      </c>
      <c r="H131" s="1" t="s">
        <v>1536</v>
      </c>
      <c r="I131" s="1" t="s">
        <v>1824</v>
      </c>
      <c r="J131" s="160"/>
      <c r="K131" s="160"/>
    </row>
    <row r="132">
      <c r="A132" s="51">
        <v>10797.0</v>
      </c>
      <c r="B132" s="51" t="s">
        <v>1847</v>
      </c>
      <c r="C132" s="51" t="s">
        <v>311</v>
      </c>
      <c r="D132" s="51" t="s">
        <v>1519</v>
      </c>
      <c r="E132" s="51" t="s">
        <v>1520</v>
      </c>
      <c r="F132" s="1" t="s">
        <v>1531</v>
      </c>
      <c r="G132" s="1" t="s">
        <v>1610</v>
      </c>
      <c r="H132" s="1" t="s">
        <v>1848</v>
      </c>
      <c r="I132" s="1" t="s">
        <v>1849</v>
      </c>
      <c r="J132" s="160"/>
      <c r="K132" s="160"/>
    </row>
    <row r="133">
      <c r="A133" s="51">
        <v>10798.0</v>
      </c>
      <c r="B133" s="51" t="s">
        <v>1850</v>
      </c>
      <c r="C133" s="51" t="s">
        <v>29</v>
      </c>
      <c r="D133" s="51" t="s">
        <v>1519</v>
      </c>
      <c r="E133" s="51" t="s">
        <v>1549</v>
      </c>
      <c r="F133" s="1" t="s">
        <v>1732</v>
      </c>
      <c r="G133" s="1" t="s">
        <v>1851</v>
      </c>
      <c r="H133" s="1" t="s">
        <v>1852</v>
      </c>
      <c r="I133" s="1" t="s">
        <v>1853</v>
      </c>
      <c r="J133" s="160"/>
      <c r="K133" s="160"/>
    </row>
    <row r="134">
      <c r="A134" s="51">
        <v>10801.0</v>
      </c>
      <c r="B134" s="51" t="s">
        <v>1854</v>
      </c>
      <c r="C134" s="51" t="s">
        <v>56</v>
      </c>
      <c r="D134" s="51" t="s">
        <v>1519</v>
      </c>
      <c r="E134" s="51" t="s">
        <v>1549</v>
      </c>
      <c r="F134" s="1" t="s">
        <v>1647</v>
      </c>
      <c r="G134" s="1" t="s">
        <v>1855</v>
      </c>
      <c r="H134" s="1" t="s">
        <v>1856</v>
      </c>
      <c r="I134" s="1" t="s">
        <v>1857</v>
      </c>
      <c r="J134" s="160"/>
      <c r="K134" s="160"/>
    </row>
    <row r="135">
      <c r="A135" s="51">
        <v>10806.0</v>
      </c>
      <c r="B135" s="51" t="s">
        <v>1858</v>
      </c>
      <c r="C135" s="51" t="s">
        <v>23</v>
      </c>
      <c r="D135" s="51" t="s">
        <v>1519</v>
      </c>
      <c r="E135" s="51" t="s">
        <v>1520</v>
      </c>
      <c r="F135" s="1" t="s">
        <v>1521</v>
      </c>
      <c r="G135" s="1" t="s">
        <v>1859</v>
      </c>
      <c r="H135" s="1" t="s">
        <v>1860</v>
      </c>
      <c r="I135" s="1" t="s">
        <v>1861</v>
      </c>
      <c r="J135" s="160"/>
      <c r="K135" s="160"/>
    </row>
    <row r="136">
      <c r="A136" s="51">
        <v>10807.0</v>
      </c>
      <c r="B136" s="51" t="s">
        <v>1862</v>
      </c>
      <c r="C136" s="51" t="s">
        <v>1863</v>
      </c>
      <c r="D136" s="51" t="s">
        <v>1519</v>
      </c>
      <c r="E136" s="51" t="s">
        <v>1520</v>
      </c>
      <c r="F136" s="1" t="s">
        <v>1521</v>
      </c>
      <c r="G136" s="1" t="s">
        <v>1592</v>
      </c>
      <c r="H136" s="1" t="s">
        <v>1596</v>
      </c>
      <c r="I136" s="1" t="s">
        <v>1597</v>
      </c>
      <c r="J136" s="160"/>
      <c r="K136" s="160"/>
    </row>
    <row r="137">
      <c r="A137" s="51">
        <v>10808.0</v>
      </c>
      <c r="B137" s="51" t="s">
        <v>1864</v>
      </c>
      <c r="C137" s="51" t="s">
        <v>1863</v>
      </c>
      <c r="D137" s="51" t="s">
        <v>1519</v>
      </c>
      <c r="E137" s="51" t="s">
        <v>1520</v>
      </c>
      <c r="F137" s="1" t="s">
        <v>1521</v>
      </c>
      <c r="G137" s="1" t="s">
        <v>1592</v>
      </c>
      <c r="H137" s="1" t="s">
        <v>1596</v>
      </c>
      <c r="I137" s="1" t="s">
        <v>1597</v>
      </c>
      <c r="J137" s="160"/>
      <c r="K137" s="160"/>
    </row>
    <row r="138">
      <c r="A138" s="51">
        <v>10810.0</v>
      </c>
      <c r="B138" s="51" t="s">
        <v>1865</v>
      </c>
      <c r="C138" s="51" t="s">
        <v>1863</v>
      </c>
      <c r="D138" s="51" t="s">
        <v>1519</v>
      </c>
      <c r="E138" s="51" t="s">
        <v>1520</v>
      </c>
      <c r="F138" s="1" t="s">
        <v>1521</v>
      </c>
      <c r="G138" s="1" t="s">
        <v>1592</v>
      </c>
      <c r="H138" s="1" t="s">
        <v>1596</v>
      </c>
      <c r="I138" s="1" t="s">
        <v>1597</v>
      </c>
      <c r="J138" s="160"/>
      <c r="K138" s="160"/>
    </row>
    <row r="139">
      <c r="A139" s="51">
        <v>10811.0</v>
      </c>
      <c r="B139" s="51" t="s">
        <v>1866</v>
      </c>
      <c r="C139" s="51" t="s">
        <v>1863</v>
      </c>
      <c r="D139" s="51" t="s">
        <v>1519</v>
      </c>
      <c r="E139" s="51" t="s">
        <v>1520</v>
      </c>
      <c r="F139" s="1" t="s">
        <v>1521</v>
      </c>
      <c r="G139" s="1" t="s">
        <v>1592</v>
      </c>
      <c r="H139" s="1" t="s">
        <v>1596</v>
      </c>
      <c r="I139" s="1" t="s">
        <v>1597</v>
      </c>
      <c r="J139" s="160"/>
      <c r="K139" s="160"/>
    </row>
    <row r="140">
      <c r="A140" s="51">
        <v>10820.0</v>
      </c>
      <c r="B140" s="51" t="s">
        <v>1867</v>
      </c>
      <c r="C140" s="51" t="s">
        <v>1868</v>
      </c>
      <c r="D140" s="51" t="s">
        <v>1519</v>
      </c>
      <c r="E140" s="51" t="s">
        <v>1520</v>
      </c>
      <c r="F140" s="1" t="s">
        <v>1531</v>
      </c>
      <c r="G140" s="1" t="s">
        <v>1812</v>
      </c>
      <c r="H140" s="1" t="s">
        <v>1869</v>
      </c>
      <c r="I140" s="1" t="s">
        <v>1814</v>
      </c>
      <c r="J140" s="160"/>
      <c r="K140" s="160"/>
    </row>
    <row r="141">
      <c r="A141" s="51">
        <v>10825.0</v>
      </c>
      <c r="B141" s="51" t="s">
        <v>1870</v>
      </c>
      <c r="C141" s="51" t="s">
        <v>56</v>
      </c>
      <c r="D141" s="51" t="s">
        <v>1519</v>
      </c>
      <c r="E141" s="51" t="s">
        <v>1520</v>
      </c>
      <c r="F141" s="1" t="s">
        <v>1531</v>
      </c>
      <c r="G141" s="1" t="s">
        <v>1668</v>
      </c>
      <c r="H141" s="1" t="s">
        <v>1669</v>
      </c>
      <c r="I141" s="1" t="s">
        <v>1826</v>
      </c>
      <c r="J141" s="160"/>
      <c r="K141" s="160"/>
    </row>
    <row r="142">
      <c r="A142" s="51">
        <v>10826.0</v>
      </c>
      <c r="B142" s="51" t="s">
        <v>661</v>
      </c>
      <c r="C142" s="51" t="s">
        <v>311</v>
      </c>
      <c r="D142" s="51" t="s">
        <v>1519</v>
      </c>
      <c r="E142" s="51" t="s">
        <v>1549</v>
      </c>
      <c r="F142" s="1" t="s">
        <v>1710</v>
      </c>
      <c r="G142" s="1" t="s">
        <v>1711</v>
      </c>
      <c r="H142" s="1" t="s">
        <v>1871</v>
      </c>
      <c r="I142" s="1" t="s">
        <v>1872</v>
      </c>
      <c r="J142" s="160"/>
      <c r="K142" s="160"/>
    </row>
    <row r="143">
      <c r="A143" s="51">
        <v>10827.0</v>
      </c>
      <c r="B143" s="51" t="s">
        <v>92</v>
      </c>
      <c r="C143" s="51" t="s">
        <v>311</v>
      </c>
      <c r="D143" s="51" t="s">
        <v>1519</v>
      </c>
      <c r="E143" s="51" t="s">
        <v>1549</v>
      </c>
      <c r="F143" s="1" t="s">
        <v>1710</v>
      </c>
      <c r="G143" s="1" t="s">
        <v>1793</v>
      </c>
      <c r="H143" s="1" t="s">
        <v>1796</v>
      </c>
      <c r="I143" s="1" t="s">
        <v>1873</v>
      </c>
      <c r="J143" s="160"/>
      <c r="K143" s="160"/>
    </row>
    <row r="144">
      <c r="A144" s="51">
        <v>10828.0</v>
      </c>
      <c r="B144" s="51" t="s">
        <v>1874</v>
      </c>
      <c r="C144" s="51" t="s">
        <v>56</v>
      </c>
      <c r="D144" s="51" t="s">
        <v>1519</v>
      </c>
      <c r="E144" s="51" t="s">
        <v>1520</v>
      </c>
      <c r="F144" s="1" t="s">
        <v>1521</v>
      </c>
      <c r="G144" s="1" t="s">
        <v>1599</v>
      </c>
      <c r="H144" s="1" t="s">
        <v>1600</v>
      </c>
      <c r="I144" s="1" t="s">
        <v>1601</v>
      </c>
      <c r="J144" s="160"/>
      <c r="K144" s="160"/>
    </row>
    <row r="145">
      <c r="A145" s="51">
        <v>10829.0</v>
      </c>
      <c r="B145" s="51" t="s">
        <v>1875</v>
      </c>
      <c r="C145" s="51" t="s">
        <v>56</v>
      </c>
      <c r="D145" s="51" t="s">
        <v>1519</v>
      </c>
      <c r="E145" s="51" t="s">
        <v>1520</v>
      </c>
      <c r="F145" s="1" t="s">
        <v>1521</v>
      </c>
      <c r="G145" s="1" t="s">
        <v>1635</v>
      </c>
      <c r="H145" s="1" t="s">
        <v>1837</v>
      </c>
      <c r="I145" s="1" t="s">
        <v>1838</v>
      </c>
      <c r="J145" s="160"/>
      <c r="K145" s="160"/>
    </row>
    <row r="146">
      <c r="A146" s="51">
        <v>10834.0</v>
      </c>
      <c r="B146" s="51" t="s">
        <v>675</v>
      </c>
      <c r="C146" s="51" t="s">
        <v>56</v>
      </c>
      <c r="D146" s="51" t="s">
        <v>1519</v>
      </c>
      <c r="E146" s="51" t="s">
        <v>1520</v>
      </c>
      <c r="F146" s="1" t="s">
        <v>1521</v>
      </c>
      <c r="G146" s="1" t="s">
        <v>1592</v>
      </c>
      <c r="H146" s="1" t="s">
        <v>1748</v>
      </c>
      <c r="I146" s="1" t="s">
        <v>1876</v>
      </c>
      <c r="J146" s="160"/>
      <c r="K146" s="160"/>
    </row>
    <row r="147">
      <c r="A147" s="51">
        <v>10835.0</v>
      </c>
      <c r="B147" s="51" t="s">
        <v>1877</v>
      </c>
      <c r="C147" s="51" t="s">
        <v>311</v>
      </c>
      <c r="D147" s="51" t="s">
        <v>1519</v>
      </c>
      <c r="E147" s="51" t="s">
        <v>1549</v>
      </c>
      <c r="F147" s="1" t="s">
        <v>1710</v>
      </c>
      <c r="G147" s="1" t="s">
        <v>1724</v>
      </c>
      <c r="H147" s="1" t="s">
        <v>1878</v>
      </c>
      <c r="I147" s="1" t="s">
        <v>1879</v>
      </c>
      <c r="J147" s="160"/>
      <c r="K147" s="160"/>
    </row>
    <row r="148">
      <c r="A148" s="51">
        <v>10836.0</v>
      </c>
      <c r="B148" s="51" t="s">
        <v>1880</v>
      </c>
      <c r="C148" s="51" t="s">
        <v>311</v>
      </c>
      <c r="D148" s="51" t="s">
        <v>1519</v>
      </c>
      <c r="E148" s="51" t="s">
        <v>1549</v>
      </c>
      <c r="F148" s="1" t="s">
        <v>1639</v>
      </c>
      <c r="G148" s="1" t="s">
        <v>1640</v>
      </c>
      <c r="H148" s="1" t="s">
        <v>1641</v>
      </c>
      <c r="I148" s="1" t="s">
        <v>1881</v>
      </c>
      <c r="J148" s="160"/>
      <c r="K148" s="160"/>
    </row>
    <row r="149">
      <c r="A149" s="51">
        <v>10842.0</v>
      </c>
      <c r="B149" s="51" t="s">
        <v>1882</v>
      </c>
      <c r="C149" s="51" t="s">
        <v>56</v>
      </c>
      <c r="D149" s="51" t="s">
        <v>1519</v>
      </c>
      <c r="E149" s="51" t="s">
        <v>1520</v>
      </c>
      <c r="F149" s="1" t="s">
        <v>1531</v>
      </c>
      <c r="G149" s="1" t="s">
        <v>1668</v>
      </c>
      <c r="H149" s="1" t="s">
        <v>1883</v>
      </c>
      <c r="I149" s="1" t="s">
        <v>1826</v>
      </c>
      <c r="J149" s="160"/>
      <c r="K149" s="160"/>
    </row>
    <row r="150">
      <c r="A150" s="51">
        <v>10843.0</v>
      </c>
      <c r="B150" s="51" t="s">
        <v>1884</v>
      </c>
      <c r="C150" s="51" t="s">
        <v>56</v>
      </c>
      <c r="D150" s="51" t="s">
        <v>1519</v>
      </c>
      <c r="E150" s="51" t="s">
        <v>1520</v>
      </c>
      <c r="F150" s="1" t="s">
        <v>1531</v>
      </c>
      <c r="G150" s="1" t="s">
        <v>1668</v>
      </c>
      <c r="H150" s="1" t="s">
        <v>1885</v>
      </c>
      <c r="I150" s="1" t="s">
        <v>1826</v>
      </c>
      <c r="J150" s="160"/>
      <c r="K150" s="160"/>
    </row>
    <row r="151">
      <c r="A151" s="51">
        <v>10844.0</v>
      </c>
      <c r="B151" s="51" t="s">
        <v>1886</v>
      </c>
      <c r="C151" s="51" t="s">
        <v>56</v>
      </c>
      <c r="D151" s="51" t="s">
        <v>1519</v>
      </c>
      <c r="E151" s="51" t="s">
        <v>1520</v>
      </c>
      <c r="F151" s="1" t="s">
        <v>1531</v>
      </c>
      <c r="G151" s="1" t="s">
        <v>1668</v>
      </c>
      <c r="H151" s="1" t="s">
        <v>1887</v>
      </c>
      <c r="I151" s="1" t="s">
        <v>1826</v>
      </c>
      <c r="J151" s="160"/>
      <c r="K151" s="160"/>
    </row>
    <row r="152">
      <c r="A152" s="51">
        <v>10845.0</v>
      </c>
      <c r="B152" s="51" t="s">
        <v>1889</v>
      </c>
      <c r="C152" s="51" t="s">
        <v>56</v>
      </c>
      <c r="D152" s="51" t="s">
        <v>1519</v>
      </c>
      <c r="E152" s="51" t="s">
        <v>1520</v>
      </c>
      <c r="F152" s="1" t="s">
        <v>1531</v>
      </c>
      <c r="G152" s="1" t="s">
        <v>1668</v>
      </c>
      <c r="H152" s="1" t="s">
        <v>1890</v>
      </c>
      <c r="I152" s="1" t="s">
        <v>1826</v>
      </c>
      <c r="J152" s="160"/>
      <c r="K152" s="160"/>
    </row>
    <row r="153">
      <c r="A153" s="51">
        <v>10846.0</v>
      </c>
      <c r="B153" s="51" t="s">
        <v>1892</v>
      </c>
      <c r="C153" s="51" t="s">
        <v>56</v>
      </c>
      <c r="D153" s="51" t="s">
        <v>1519</v>
      </c>
      <c r="E153" s="51" t="s">
        <v>1520</v>
      </c>
      <c r="F153" s="1" t="s">
        <v>1531</v>
      </c>
      <c r="G153" s="1" t="s">
        <v>1539</v>
      </c>
      <c r="H153" s="1" t="s">
        <v>1540</v>
      </c>
      <c r="I153" s="1" t="s">
        <v>1541</v>
      </c>
      <c r="J153" s="160"/>
      <c r="K153" s="160"/>
    </row>
    <row r="154">
      <c r="A154" s="51">
        <v>10855.0</v>
      </c>
      <c r="B154" s="51" t="s">
        <v>1893</v>
      </c>
      <c r="C154" s="51" t="s">
        <v>311</v>
      </c>
      <c r="D154" s="51" t="s">
        <v>1510</v>
      </c>
      <c r="E154" s="51" t="s">
        <v>1511</v>
      </c>
      <c r="F154" s="1" t="s">
        <v>1512</v>
      </c>
      <c r="G154" s="1" t="s">
        <v>1513</v>
      </c>
      <c r="H154" s="1" t="s">
        <v>1514</v>
      </c>
      <c r="I154" s="1" t="s">
        <v>1672</v>
      </c>
      <c r="J154" s="160"/>
      <c r="K154" s="160"/>
    </row>
    <row r="155">
      <c r="A155" s="51">
        <v>10856.0</v>
      </c>
      <c r="B155" s="51" t="s">
        <v>1894</v>
      </c>
      <c r="C155" s="51" t="s">
        <v>1126</v>
      </c>
      <c r="D155" s="51" t="s">
        <v>1510</v>
      </c>
      <c r="E155" s="51" t="s">
        <v>1511</v>
      </c>
      <c r="F155" s="1" t="s">
        <v>1512</v>
      </c>
      <c r="G155" s="1" t="s">
        <v>1513</v>
      </c>
      <c r="H155" s="1" t="s">
        <v>1514</v>
      </c>
      <c r="I155" s="1" t="s">
        <v>1672</v>
      </c>
      <c r="J155" s="160"/>
      <c r="K155" s="160"/>
    </row>
    <row r="156">
      <c r="A156" s="51">
        <v>10857.0</v>
      </c>
      <c r="B156" s="51" t="s">
        <v>1895</v>
      </c>
      <c r="C156" s="51" t="s">
        <v>56</v>
      </c>
      <c r="D156" s="51" t="s">
        <v>1519</v>
      </c>
      <c r="E156" s="51" t="s">
        <v>1520</v>
      </c>
      <c r="F156" s="1" t="s">
        <v>1521</v>
      </c>
      <c r="G156" s="1" t="s">
        <v>1652</v>
      </c>
      <c r="H156" s="1" t="s">
        <v>1759</v>
      </c>
      <c r="I156" s="1" t="s">
        <v>1760</v>
      </c>
      <c r="J156" s="160"/>
      <c r="K156" s="160"/>
    </row>
    <row r="157">
      <c r="A157" s="51">
        <v>10862.0</v>
      </c>
      <c r="B157" s="51" t="s">
        <v>705</v>
      </c>
      <c r="C157" s="51" t="s">
        <v>275</v>
      </c>
      <c r="D157" s="51" t="s">
        <v>1519</v>
      </c>
      <c r="E157" s="51" t="s">
        <v>1549</v>
      </c>
      <c r="F157" s="1" t="s">
        <v>1639</v>
      </c>
      <c r="G157" s="1" t="s">
        <v>1720</v>
      </c>
      <c r="H157" s="1" t="s">
        <v>1716</v>
      </c>
      <c r="I157" s="1" t="s">
        <v>1896</v>
      </c>
      <c r="J157" s="160"/>
      <c r="K157" s="160"/>
    </row>
    <row r="158">
      <c r="A158" s="51">
        <v>10865.0</v>
      </c>
      <c r="B158" s="51" t="s">
        <v>717</v>
      </c>
      <c r="C158" s="51" t="s">
        <v>29</v>
      </c>
      <c r="D158" s="51" t="s">
        <v>1519</v>
      </c>
      <c r="E158" s="51" t="s">
        <v>1549</v>
      </c>
      <c r="F158" s="1" t="s">
        <v>1647</v>
      </c>
      <c r="G158" s="1" t="s">
        <v>1648</v>
      </c>
      <c r="H158" s="1" t="s">
        <v>1897</v>
      </c>
      <c r="I158" s="1" t="s">
        <v>1898</v>
      </c>
      <c r="J158" s="160"/>
      <c r="K158" s="160"/>
    </row>
    <row r="159">
      <c r="A159" s="51">
        <v>10866.0</v>
      </c>
      <c r="B159" s="51" t="s">
        <v>721</v>
      </c>
      <c r="C159" s="51" t="s">
        <v>29</v>
      </c>
      <c r="D159" s="51" t="s">
        <v>1519</v>
      </c>
      <c r="E159" s="51" t="s">
        <v>1549</v>
      </c>
      <c r="F159" s="1" t="s">
        <v>1550</v>
      </c>
      <c r="G159" s="1" t="s">
        <v>1561</v>
      </c>
      <c r="H159" s="1" t="s">
        <v>1579</v>
      </c>
      <c r="I159" s="1" t="s">
        <v>1580</v>
      </c>
      <c r="J159" s="160"/>
      <c r="K159" s="160"/>
    </row>
    <row r="160">
      <c r="A160" s="51">
        <v>10875.0</v>
      </c>
      <c r="B160" s="51" t="s">
        <v>1899</v>
      </c>
      <c r="C160" s="51" t="s">
        <v>311</v>
      </c>
      <c r="D160" s="51" t="s">
        <v>1519</v>
      </c>
      <c r="E160" s="51" t="s">
        <v>1520</v>
      </c>
      <c r="F160" s="1" t="s">
        <v>1531</v>
      </c>
      <c r="G160" s="1" t="s">
        <v>1532</v>
      </c>
      <c r="H160" s="1" t="s">
        <v>1608</v>
      </c>
      <c r="I160" s="1" t="s">
        <v>1824</v>
      </c>
      <c r="J160" s="160"/>
      <c r="K160" s="160"/>
    </row>
    <row r="161">
      <c r="A161" s="51">
        <v>10892.0</v>
      </c>
      <c r="B161" s="51" t="s">
        <v>1900</v>
      </c>
      <c r="C161" s="51" t="s">
        <v>836</v>
      </c>
      <c r="D161" s="51" t="s">
        <v>1519</v>
      </c>
      <c r="E161" s="51" t="s">
        <v>1549</v>
      </c>
      <c r="F161" s="1" t="s">
        <v>1639</v>
      </c>
      <c r="G161" s="1" t="s">
        <v>1640</v>
      </c>
      <c r="H161" s="1" t="s">
        <v>1901</v>
      </c>
      <c r="I161" s="1" t="s">
        <v>1902</v>
      </c>
      <c r="J161" s="160"/>
      <c r="K161" s="160"/>
    </row>
    <row r="162">
      <c r="A162" s="51">
        <v>10899.0</v>
      </c>
      <c r="B162" s="51" t="s">
        <v>1903</v>
      </c>
      <c r="C162" s="51" t="s">
        <v>29</v>
      </c>
      <c r="D162" s="51" t="s">
        <v>1519</v>
      </c>
      <c r="E162" s="51" t="s">
        <v>1549</v>
      </c>
      <c r="F162" s="1" t="s">
        <v>1639</v>
      </c>
      <c r="G162" s="1" t="s">
        <v>1904</v>
      </c>
      <c r="H162" s="1" t="s">
        <v>1905</v>
      </c>
      <c r="I162" s="1" t="s">
        <v>1906</v>
      </c>
      <c r="J162" s="160"/>
      <c r="K162" s="160"/>
    </row>
    <row r="163">
      <c r="A163" s="51">
        <v>10900.0</v>
      </c>
      <c r="B163" s="51" t="s">
        <v>727</v>
      </c>
      <c r="C163" s="51" t="s">
        <v>29</v>
      </c>
      <c r="D163" s="51" t="s">
        <v>1519</v>
      </c>
      <c r="E163" s="51" t="s">
        <v>1549</v>
      </c>
      <c r="F163" s="1" t="s">
        <v>1550</v>
      </c>
      <c r="G163" s="1" t="s">
        <v>1551</v>
      </c>
      <c r="H163" s="1" t="s">
        <v>1555</v>
      </c>
      <c r="I163" s="1" t="s">
        <v>1556</v>
      </c>
      <c r="J163" s="160"/>
      <c r="K163" s="160"/>
    </row>
    <row r="164">
      <c r="A164" s="51">
        <v>10901.0</v>
      </c>
      <c r="B164" s="51" t="s">
        <v>736</v>
      </c>
      <c r="C164" s="51" t="s">
        <v>29</v>
      </c>
      <c r="D164" s="51" t="s">
        <v>1519</v>
      </c>
      <c r="E164" s="51" t="s">
        <v>1549</v>
      </c>
      <c r="F164" s="1" t="s">
        <v>1550</v>
      </c>
      <c r="G164" s="1" t="s">
        <v>1551</v>
      </c>
      <c r="H164" s="1" t="s">
        <v>1576</v>
      </c>
      <c r="I164" s="1" t="s">
        <v>1577</v>
      </c>
      <c r="J164" s="160"/>
      <c r="K164" s="160"/>
    </row>
    <row r="165">
      <c r="A165" s="51">
        <v>10902.0</v>
      </c>
      <c r="B165" s="51" t="s">
        <v>775</v>
      </c>
      <c r="C165" s="51" t="s">
        <v>29</v>
      </c>
      <c r="D165" s="51" t="s">
        <v>1519</v>
      </c>
      <c r="E165" s="51" t="s">
        <v>1549</v>
      </c>
      <c r="F165" s="1" t="s">
        <v>1550</v>
      </c>
      <c r="G165" s="1" t="s">
        <v>1565</v>
      </c>
      <c r="H165" s="1" t="s">
        <v>1566</v>
      </c>
      <c r="I165" s="1" t="s">
        <v>1567</v>
      </c>
      <c r="J165" s="160"/>
      <c r="K165" s="160"/>
    </row>
    <row r="166">
      <c r="A166" s="51">
        <v>10903.0</v>
      </c>
      <c r="B166" s="51" t="s">
        <v>783</v>
      </c>
      <c r="C166" s="51" t="s">
        <v>29</v>
      </c>
      <c r="D166" s="51" t="s">
        <v>1519</v>
      </c>
      <c r="E166" s="51" t="s">
        <v>1549</v>
      </c>
      <c r="F166" s="1" t="s">
        <v>1550</v>
      </c>
      <c r="G166" s="1" t="s">
        <v>1551</v>
      </c>
      <c r="H166" s="1" t="s">
        <v>1582</v>
      </c>
      <c r="I166" s="1" t="s">
        <v>1583</v>
      </c>
      <c r="J166" s="160"/>
      <c r="K166" s="160"/>
    </row>
    <row r="167">
      <c r="A167" s="51">
        <v>10904.0</v>
      </c>
      <c r="B167" s="51" t="s">
        <v>792</v>
      </c>
      <c r="C167" s="51" t="s">
        <v>29</v>
      </c>
      <c r="D167" s="51" t="s">
        <v>1519</v>
      </c>
      <c r="E167" s="51" t="s">
        <v>1549</v>
      </c>
      <c r="F167" s="1" t="s">
        <v>1550</v>
      </c>
      <c r="G167" s="1" t="s">
        <v>1565</v>
      </c>
      <c r="H167" s="1" t="s">
        <v>1585</v>
      </c>
      <c r="I167" s="1" t="s">
        <v>1586</v>
      </c>
      <c r="J167" s="160"/>
      <c r="K167" s="160"/>
    </row>
    <row r="168">
      <c r="A168" s="177">
        <v>10905.0</v>
      </c>
      <c r="B168" s="51" t="s">
        <v>802</v>
      </c>
      <c r="C168" s="51" t="s">
        <v>29</v>
      </c>
      <c r="D168" s="51" t="s">
        <v>1519</v>
      </c>
      <c r="E168" s="51" t="s">
        <v>1549</v>
      </c>
      <c r="F168" s="1" t="s">
        <v>1550</v>
      </c>
      <c r="G168" s="1" t="s">
        <v>1565</v>
      </c>
      <c r="H168" s="1" t="s">
        <v>1912</v>
      </c>
      <c r="I168" s="1" t="s">
        <v>1913</v>
      </c>
      <c r="J168" s="160"/>
      <c r="K168" s="160"/>
    </row>
    <row r="169">
      <c r="A169" s="177">
        <v>11768.0</v>
      </c>
      <c r="B169" s="51" t="s">
        <v>1914</v>
      </c>
      <c r="C169" s="51" t="s">
        <v>29</v>
      </c>
      <c r="D169" s="51" t="s">
        <v>1519</v>
      </c>
      <c r="E169" s="51" t="s">
        <v>1549</v>
      </c>
      <c r="F169" s="1" t="s">
        <v>1550</v>
      </c>
      <c r="G169" s="1" t="s">
        <v>1565</v>
      </c>
      <c r="H169" s="1" t="s">
        <v>1912</v>
      </c>
      <c r="I169" s="1" t="s">
        <v>1913</v>
      </c>
      <c r="J169" s="160"/>
      <c r="K169" s="160"/>
    </row>
    <row r="170">
      <c r="A170" s="51">
        <v>10908.0</v>
      </c>
      <c r="B170" s="51" t="s">
        <v>807</v>
      </c>
      <c r="C170" s="51" t="s">
        <v>29</v>
      </c>
      <c r="D170" s="51" t="s">
        <v>1519</v>
      </c>
      <c r="E170" s="51" t="s">
        <v>1549</v>
      </c>
      <c r="F170" s="1" t="s">
        <v>1550</v>
      </c>
      <c r="G170" s="1" t="s">
        <v>1565</v>
      </c>
      <c r="H170" s="1" t="s">
        <v>1912</v>
      </c>
      <c r="I170" s="1" t="s">
        <v>1919</v>
      </c>
      <c r="J170" s="160"/>
      <c r="K170" s="160"/>
    </row>
    <row r="171">
      <c r="A171" s="51">
        <v>10910.0</v>
      </c>
      <c r="B171" s="51" t="s">
        <v>1921</v>
      </c>
      <c r="C171" s="51" t="s">
        <v>311</v>
      </c>
      <c r="D171" s="51" t="s">
        <v>1519</v>
      </c>
      <c r="E171" s="51" t="s">
        <v>1520</v>
      </c>
      <c r="F171" s="1" t="s">
        <v>1531</v>
      </c>
      <c r="G171" s="1" t="s">
        <v>1610</v>
      </c>
      <c r="H171" s="1" t="s">
        <v>1848</v>
      </c>
      <c r="I171" s="1" t="s">
        <v>1849</v>
      </c>
      <c r="J171" s="160"/>
      <c r="K171" s="160"/>
    </row>
    <row r="172">
      <c r="A172" s="51">
        <v>10911.0</v>
      </c>
      <c r="B172" s="51" t="s">
        <v>817</v>
      </c>
      <c r="C172" s="51" t="s">
        <v>56</v>
      </c>
      <c r="D172" s="51" t="s">
        <v>1519</v>
      </c>
      <c r="E172" s="51" t="s">
        <v>1549</v>
      </c>
      <c r="F172" s="1" t="s">
        <v>1639</v>
      </c>
      <c r="G172" s="1" t="s">
        <v>1720</v>
      </c>
      <c r="H172" s="1" t="s">
        <v>1721</v>
      </c>
      <c r="I172" s="1" t="s">
        <v>1722</v>
      </c>
      <c r="J172" s="160"/>
      <c r="K172" s="160"/>
    </row>
    <row r="173">
      <c r="A173" s="51">
        <v>10914.0</v>
      </c>
      <c r="B173" s="51" t="s">
        <v>825</v>
      </c>
      <c r="C173" s="51" t="s">
        <v>23</v>
      </c>
      <c r="D173" s="51" t="s">
        <v>1519</v>
      </c>
      <c r="E173" s="51" t="s">
        <v>1549</v>
      </c>
      <c r="F173" s="1" t="s">
        <v>1639</v>
      </c>
      <c r="G173" s="1" t="s">
        <v>1904</v>
      </c>
      <c r="H173" s="1" t="s">
        <v>1927</v>
      </c>
      <c r="I173" s="1" t="s">
        <v>1928</v>
      </c>
      <c r="J173" s="160"/>
      <c r="K173" s="160"/>
    </row>
    <row r="174">
      <c r="A174" s="51">
        <v>11770.0</v>
      </c>
      <c r="B174" s="51" t="s">
        <v>1929</v>
      </c>
      <c r="C174" s="51" t="s">
        <v>311</v>
      </c>
      <c r="D174" s="51" t="s">
        <v>1519</v>
      </c>
      <c r="E174" s="51" t="s">
        <v>1520</v>
      </c>
      <c r="F174" s="1" t="s">
        <v>1521</v>
      </c>
      <c r="G174" s="1" t="s">
        <v>1931</v>
      </c>
      <c r="H174" s="1" t="s">
        <v>1932</v>
      </c>
      <c r="I174" s="1" t="s">
        <v>1934</v>
      </c>
      <c r="J174" s="160"/>
      <c r="K174" s="160"/>
    </row>
    <row r="175">
      <c r="A175" s="51">
        <v>10916.0</v>
      </c>
      <c r="B175" s="51" t="s">
        <v>1935</v>
      </c>
      <c r="C175" s="51" t="s">
        <v>311</v>
      </c>
      <c r="D175" s="51" t="s">
        <v>1519</v>
      </c>
      <c r="E175" s="51" t="s">
        <v>1520</v>
      </c>
      <c r="F175" s="1" t="s">
        <v>1521</v>
      </c>
      <c r="G175" s="1" t="s">
        <v>1931</v>
      </c>
      <c r="H175" s="1" t="s">
        <v>1932</v>
      </c>
      <c r="I175" s="1" t="s">
        <v>1934</v>
      </c>
      <c r="J175" s="160"/>
      <c r="K175" s="160"/>
    </row>
    <row r="176">
      <c r="A176" s="51">
        <v>10917.0</v>
      </c>
      <c r="B176" s="51" t="s">
        <v>1936</v>
      </c>
      <c r="C176" s="51" t="s">
        <v>1225</v>
      </c>
      <c r="D176" s="51" t="s">
        <v>1519</v>
      </c>
      <c r="E176" s="51" t="s">
        <v>1661</v>
      </c>
      <c r="F176" s="1" t="s">
        <v>1662</v>
      </c>
      <c r="G176" s="1" t="s">
        <v>1663</v>
      </c>
      <c r="H176" s="1" t="s">
        <v>1664</v>
      </c>
      <c r="I176" s="1" t="s">
        <v>1665</v>
      </c>
      <c r="J176" s="160"/>
      <c r="K176" s="160"/>
    </row>
    <row r="177">
      <c r="A177" s="51">
        <v>10921.0</v>
      </c>
      <c r="B177" s="51" t="s">
        <v>835</v>
      </c>
      <c r="C177" s="51" t="s">
        <v>836</v>
      </c>
      <c r="D177" s="51" t="s">
        <v>1519</v>
      </c>
      <c r="E177" s="51" t="s">
        <v>1549</v>
      </c>
      <c r="F177" s="1" t="s">
        <v>1639</v>
      </c>
      <c r="G177" s="1" t="s">
        <v>1640</v>
      </c>
      <c r="H177" s="1" t="s">
        <v>1901</v>
      </c>
      <c r="I177" s="1" t="s">
        <v>1902</v>
      </c>
      <c r="J177" s="160"/>
      <c r="K177" s="160"/>
    </row>
    <row r="178">
      <c r="A178" s="51">
        <v>10923.0</v>
      </c>
      <c r="B178" s="51" t="s">
        <v>840</v>
      </c>
      <c r="C178" s="51" t="s">
        <v>56</v>
      </c>
      <c r="D178" s="51" t="s">
        <v>1519</v>
      </c>
      <c r="E178" s="51" t="s">
        <v>1549</v>
      </c>
      <c r="F178" s="1" t="s">
        <v>1647</v>
      </c>
      <c r="G178" s="1" t="s">
        <v>1715</v>
      </c>
      <c r="H178" s="1" t="s">
        <v>1721</v>
      </c>
      <c r="I178" s="1" t="s">
        <v>1937</v>
      </c>
      <c r="J178" s="160"/>
      <c r="K178" s="160"/>
    </row>
    <row r="179">
      <c r="A179" s="51">
        <v>10951.0</v>
      </c>
      <c r="B179" s="51" t="s">
        <v>1938</v>
      </c>
      <c r="C179" s="51" t="s">
        <v>56</v>
      </c>
      <c r="D179" s="51" t="s">
        <v>1519</v>
      </c>
      <c r="E179" s="51" t="s">
        <v>1520</v>
      </c>
      <c r="F179" s="1" t="s">
        <v>1531</v>
      </c>
      <c r="G179" s="1" t="s">
        <v>1631</v>
      </c>
      <c r="H179" s="1" t="s">
        <v>1632</v>
      </c>
      <c r="I179" s="1" t="s">
        <v>1939</v>
      </c>
      <c r="J179" s="160"/>
      <c r="K179" s="160"/>
    </row>
    <row r="180">
      <c r="A180" s="51">
        <v>10962.0</v>
      </c>
      <c r="B180" s="51" t="s">
        <v>848</v>
      </c>
      <c r="C180" s="51" t="s">
        <v>29</v>
      </c>
      <c r="D180" s="51" t="s">
        <v>1519</v>
      </c>
      <c r="E180" s="51" t="s">
        <v>1549</v>
      </c>
      <c r="F180" s="1" t="s">
        <v>1732</v>
      </c>
      <c r="G180" s="1" t="s">
        <v>1733</v>
      </c>
      <c r="H180" s="1" t="s">
        <v>1805</v>
      </c>
      <c r="I180" s="1" t="s">
        <v>1941</v>
      </c>
      <c r="J180" s="160"/>
      <c r="K180" s="160"/>
    </row>
    <row r="181">
      <c r="A181" s="51">
        <v>10968.0</v>
      </c>
      <c r="B181" s="51" t="s">
        <v>82</v>
      </c>
      <c r="C181" s="51" t="s">
        <v>855</v>
      </c>
      <c r="D181" s="51" t="s">
        <v>1519</v>
      </c>
      <c r="E181" s="51" t="s">
        <v>1520</v>
      </c>
      <c r="F181" s="1" t="s">
        <v>1521</v>
      </c>
      <c r="G181" s="1" t="s">
        <v>1942</v>
      </c>
      <c r="H181" s="1" t="s">
        <v>1943</v>
      </c>
      <c r="I181" s="1" t="s">
        <v>1944</v>
      </c>
      <c r="J181" s="160"/>
      <c r="K181" s="160"/>
    </row>
    <row r="182">
      <c r="A182" s="51">
        <v>10970.0</v>
      </c>
      <c r="B182" s="51" t="s">
        <v>1945</v>
      </c>
      <c r="C182" s="51" t="s">
        <v>1225</v>
      </c>
      <c r="D182" s="51" t="s">
        <v>1519</v>
      </c>
      <c r="E182" s="51" t="s">
        <v>1661</v>
      </c>
      <c r="F182" s="1" t="s">
        <v>1662</v>
      </c>
      <c r="G182" s="1" t="s">
        <v>1663</v>
      </c>
      <c r="H182" s="1" t="s">
        <v>1664</v>
      </c>
      <c r="I182" s="1" t="s">
        <v>1665</v>
      </c>
      <c r="J182" s="160"/>
      <c r="K182" s="160"/>
    </row>
    <row r="183">
      <c r="A183" s="51">
        <v>10971.0</v>
      </c>
      <c r="B183" s="51" t="s">
        <v>860</v>
      </c>
      <c r="C183" s="51" t="s">
        <v>29</v>
      </c>
      <c r="D183" s="51" t="s">
        <v>1519</v>
      </c>
      <c r="E183" s="51" t="s">
        <v>1549</v>
      </c>
      <c r="F183" s="1" t="s">
        <v>1550</v>
      </c>
      <c r="G183" s="1" t="s">
        <v>1551</v>
      </c>
      <c r="H183" s="1" t="s">
        <v>1558</v>
      </c>
      <c r="I183" s="1" t="s">
        <v>1559</v>
      </c>
      <c r="J183" s="160"/>
      <c r="K183" s="160"/>
    </row>
    <row r="184">
      <c r="A184" s="51">
        <v>10972.0</v>
      </c>
      <c r="B184" s="51" t="s">
        <v>1947</v>
      </c>
      <c r="C184" s="51" t="s">
        <v>56</v>
      </c>
      <c r="D184" s="51" t="s">
        <v>1519</v>
      </c>
      <c r="E184" s="51" t="s">
        <v>1549</v>
      </c>
      <c r="F184" s="1" t="s">
        <v>1647</v>
      </c>
      <c r="G184" s="1" t="s">
        <v>1715</v>
      </c>
      <c r="H184" s="1" t="s">
        <v>1716</v>
      </c>
      <c r="I184" s="1" t="s">
        <v>1948</v>
      </c>
      <c r="J184" s="160"/>
      <c r="K184" s="160"/>
    </row>
    <row r="185">
      <c r="A185" s="51">
        <v>10973.0</v>
      </c>
      <c r="B185" s="51" t="s">
        <v>1949</v>
      </c>
      <c r="C185" s="51" t="s">
        <v>56</v>
      </c>
      <c r="D185" s="51" t="s">
        <v>1519</v>
      </c>
      <c r="E185" s="51" t="s">
        <v>1520</v>
      </c>
      <c r="F185" s="1" t="s">
        <v>1531</v>
      </c>
      <c r="G185" s="1" t="s">
        <v>1668</v>
      </c>
      <c r="H185" s="1" t="s">
        <v>1674</v>
      </c>
      <c r="I185" s="1" t="s">
        <v>1950</v>
      </c>
      <c r="J185" s="160"/>
      <c r="K185" s="160"/>
    </row>
    <row r="186">
      <c r="A186" s="51">
        <v>10974.0</v>
      </c>
      <c r="B186" s="51" t="s">
        <v>866</v>
      </c>
      <c r="C186" s="51" t="s">
        <v>56</v>
      </c>
      <c r="D186" s="51" t="s">
        <v>1519</v>
      </c>
      <c r="E186" s="51" t="s">
        <v>1549</v>
      </c>
      <c r="F186" s="1" t="s">
        <v>1647</v>
      </c>
      <c r="G186" s="1" t="s">
        <v>1715</v>
      </c>
      <c r="H186" s="1" t="s">
        <v>1721</v>
      </c>
      <c r="I186" s="1" t="s">
        <v>1937</v>
      </c>
      <c r="J186" s="160"/>
      <c r="K186" s="160"/>
    </row>
    <row r="187">
      <c r="A187" s="51">
        <v>10978.0</v>
      </c>
      <c r="B187" s="51" t="s">
        <v>883</v>
      </c>
      <c r="C187" s="51" t="s">
        <v>311</v>
      </c>
      <c r="D187" s="51" t="s">
        <v>1519</v>
      </c>
      <c r="E187" s="51" t="s">
        <v>1549</v>
      </c>
      <c r="F187" s="1" t="s">
        <v>1732</v>
      </c>
      <c r="G187" s="1" t="s">
        <v>1851</v>
      </c>
      <c r="H187" s="1" t="s">
        <v>1852</v>
      </c>
      <c r="I187" s="1" t="s">
        <v>1853</v>
      </c>
      <c r="J187" s="160"/>
      <c r="K187" s="160"/>
    </row>
    <row r="188">
      <c r="A188" s="51">
        <v>10980.0</v>
      </c>
      <c r="B188" s="51" t="s">
        <v>1951</v>
      </c>
      <c r="C188" s="51" t="s">
        <v>29</v>
      </c>
      <c r="D188" s="51" t="s">
        <v>1510</v>
      </c>
      <c r="E188" s="51" t="s">
        <v>1511</v>
      </c>
      <c r="F188" s="1" t="s">
        <v>1512</v>
      </c>
      <c r="G188" s="1" t="s">
        <v>1513</v>
      </c>
      <c r="H188" s="1" t="s">
        <v>1514</v>
      </c>
      <c r="I188" s="1" t="s">
        <v>1672</v>
      </c>
      <c r="J188" s="160"/>
      <c r="K188" s="160"/>
    </row>
    <row r="189">
      <c r="A189" s="51">
        <v>10982.0</v>
      </c>
      <c r="B189" s="51" t="s">
        <v>889</v>
      </c>
      <c r="C189" s="51" t="s">
        <v>475</v>
      </c>
      <c r="D189" s="51" t="s">
        <v>1519</v>
      </c>
      <c r="E189" s="51" t="s">
        <v>1520</v>
      </c>
      <c r="F189" s="1" t="s">
        <v>1521</v>
      </c>
      <c r="G189" s="1" t="s">
        <v>1614</v>
      </c>
      <c r="H189" s="1" t="s">
        <v>1615</v>
      </c>
      <c r="I189" s="1" t="s">
        <v>1616</v>
      </c>
      <c r="J189" s="160"/>
      <c r="K189" s="160"/>
    </row>
    <row r="190">
      <c r="A190" s="51">
        <v>10988.0</v>
      </c>
      <c r="B190" s="51" t="s">
        <v>895</v>
      </c>
      <c r="C190" s="51" t="s">
        <v>56</v>
      </c>
      <c r="D190" s="51" t="s">
        <v>1519</v>
      </c>
      <c r="E190" s="51" t="s">
        <v>1549</v>
      </c>
      <c r="F190" s="1" t="s">
        <v>1647</v>
      </c>
      <c r="G190" s="1" t="s">
        <v>1952</v>
      </c>
      <c r="H190" s="1" t="s">
        <v>1953</v>
      </c>
      <c r="I190" s="1" t="s">
        <v>1954</v>
      </c>
      <c r="J190" s="160"/>
      <c r="K190" s="160"/>
    </row>
    <row r="191">
      <c r="A191" s="51">
        <v>10996.0</v>
      </c>
      <c r="B191" s="51" t="s">
        <v>1955</v>
      </c>
      <c r="C191" s="51" t="s">
        <v>1126</v>
      </c>
      <c r="D191" s="51" t="s">
        <v>1510</v>
      </c>
      <c r="E191" s="51" t="s">
        <v>1511</v>
      </c>
      <c r="F191" s="1" t="s">
        <v>1512</v>
      </c>
      <c r="G191" s="1" t="s">
        <v>1513</v>
      </c>
      <c r="H191" s="1" t="s">
        <v>1514</v>
      </c>
      <c r="I191" s="1" t="s">
        <v>1672</v>
      </c>
      <c r="J191" s="160"/>
      <c r="K191" s="160"/>
    </row>
    <row r="192">
      <c r="A192" s="51">
        <v>10997.0</v>
      </c>
      <c r="B192" s="51" t="s">
        <v>1956</v>
      </c>
      <c r="C192" s="51" t="s">
        <v>311</v>
      </c>
      <c r="D192" s="51" t="s">
        <v>1510</v>
      </c>
      <c r="E192" s="51" t="s">
        <v>1511</v>
      </c>
      <c r="F192" s="1" t="s">
        <v>1512</v>
      </c>
      <c r="G192" s="1" t="s">
        <v>1513</v>
      </c>
      <c r="H192" s="1" t="s">
        <v>1514</v>
      </c>
      <c r="I192" s="1" t="s">
        <v>1672</v>
      </c>
      <c r="J192" s="160"/>
      <c r="K192" s="160"/>
    </row>
    <row r="193">
      <c r="A193" s="51">
        <v>10998.0</v>
      </c>
      <c r="B193" s="51" t="s">
        <v>1957</v>
      </c>
      <c r="C193" s="51" t="s">
        <v>1679</v>
      </c>
      <c r="D193" s="51" t="s">
        <v>1510</v>
      </c>
      <c r="E193" s="51" t="s">
        <v>1511</v>
      </c>
      <c r="F193" s="1" t="s">
        <v>1512</v>
      </c>
      <c r="G193" s="1" t="s">
        <v>1513</v>
      </c>
      <c r="H193" s="1" t="s">
        <v>1514</v>
      </c>
      <c r="I193" s="1" t="s">
        <v>1672</v>
      </c>
      <c r="J193" s="160"/>
      <c r="K193" s="160"/>
    </row>
    <row r="194">
      <c r="A194" s="51">
        <v>1100102.0</v>
      </c>
      <c r="B194" s="51" t="s">
        <v>1958</v>
      </c>
      <c r="C194" s="51" t="s">
        <v>104</v>
      </c>
      <c r="D194" s="51" t="s">
        <v>1519</v>
      </c>
      <c r="E194" s="51" t="s">
        <v>1520</v>
      </c>
      <c r="F194" s="1" t="s">
        <v>1531</v>
      </c>
      <c r="G194" s="1" t="s">
        <v>1532</v>
      </c>
      <c r="H194" s="1" t="s">
        <v>1764</v>
      </c>
      <c r="I194" s="1" t="s">
        <v>1534</v>
      </c>
      <c r="J194" s="160"/>
      <c r="K194" s="160"/>
    </row>
    <row r="195">
      <c r="A195" s="51">
        <v>1100151.0</v>
      </c>
      <c r="B195" s="51" t="s">
        <v>1959</v>
      </c>
      <c r="C195" s="51" t="s">
        <v>104</v>
      </c>
      <c r="D195" s="51" t="s">
        <v>1519</v>
      </c>
      <c r="E195" s="51" t="s">
        <v>1520</v>
      </c>
      <c r="F195" s="1" t="s">
        <v>1531</v>
      </c>
      <c r="G195" s="1" t="s">
        <v>1603</v>
      </c>
      <c r="H195" s="1" t="s">
        <v>1604</v>
      </c>
      <c r="I195" s="1" t="s">
        <v>1605</v>
      </c>
      <c r="J195" s="160"/>
      <c r="K195" s="160"/>
    </row>
    <row r="196">
      <c r="A196" s="51">
        <v>1100156.0</v>
      </c>
      <c r="B196" s="51" t="s">
        <v>1960</v>
      </c>
      <c r="C196" s="51" t="s">
        <v>104</v>
      </c>
      <c r="D196" s="51" t="s">
        <v>1519</v>
      </c>
      <c r="E196" s="51" t="s">
        <v>1520</v>
      </c>
      <c r="F196" s="1" t="s">
        <v>1531</v>
      </c>
      <c r="G196" s="1" t="s">
        <v>1532</v>
      </c>
      <c r="H196" s="1" t="s">
        <v>1536</v>
      </c>
      <c r="I196" s="1" t="s">
        <v>1686</v>
      </c>
      <c r="J196" s="160"/>
      <c r="K196" s="160"/>
    </row>
    <row r="197">
      <c r="A197" s="51">
        <v>11002.0</v>
      </c>
      <c r="B197" s="51" t="s">
        <v>1961</v>
      </c>
      <c r="C197" s="51" t="s">
        <v>29</v>
      </c>
      <c r="D197" s="51" t="s">
        <v>1519</v>
      </c>
      <c r="E197" s="51" t="s">
        <v>1549</v>
      </c>
      <c r="F197" s="1" t="s">
        <v>1647</v>
      </c>
      <c r="G197" s="1" t="s">
        <v>1648</v>
      </c>
      <c r="H197" s="1" t="s">
        <v>1897</v>
      </c>
      <c r="I197" s="1" t="s">
        <v>1898</v>
      </c>
      <c r="J197" s="160"/>
      <c r="K197" s="160"/>
    </row>
    <row r="198">
      <c r="A198" s="51">
        <v>1100220.0</v>
      </c>
      <c r="B198" s="51" t="s">
        <v>1962</v>
      </c>
      <c r="C198" s="51" t="s">
        <v>104</v>
      </c>
      <c r="D198" s="51" t="s">
        <v>1519</v>
      </c>
      <c r="E198" s="51" t="s">
        <v>1520</v>
      </c>
      <c r="F198" s="1" t="s">
        <v>1531</v>
      </c>
      <c r="G198" s="1" t="s">
        <v>1812</v>
      </c>
      <c r="H198" s="1" t="s">
        <v>1813</v>
      </c>
      <c r="I198" s="1" t="s">
        <v>1814</v>
      </c>
      <c r="J198" s="160"/>
      <c r="K198" s="160"/>
    </row>
    <row r="199">
      <c r="A199" s="51">
        <v>1100221.0</v>
      </c>
      <c r="B199" s="51" t="s">
        <v>1963</v>
      </c>
      <c r="C199" s="51" t="s">
        <v>104</v>
      </c>
      <c r="D199" s="51" t="s">
        <v>1519</v>
      </c>
      <c r="E199" s="51" t="s">
        <v>1520</v>
      </c>
      <c r="F199" s="1" t="s">
        <v>1531</v>
      </c>
      <c r="G199" s="1" t="s">
        <v>1742</v>
      </c>
      <c r="H199" s="1" t="s">
        <v>1964</v>
      </c>
      <c r="I199" s="1" t="s">
        <v>1965</v>
      </c>
      <c r="J199" s="160"/>
      <c r="K199" s="160"/>
    </row>
    <row r="200">
      <c r="A200" s="51">
        <v>1100222.0</v>
      </c>
      <c r="B200" s="51" t="s">
        <v>1966</v>
      </c>
      <c r="C200" s="51" t="s">
        <v>104</v>
      </c>
      <c r="D200" s="51" t="s">
        <v>1519</v>
      </c>
      <c r="E200" s="51" t="s">
        <v>1520</v>
      </c>
      <c r="F200" s="1" t="s">
        <v>1531</v>
      </c>
      <c r="G200" s="1" t="s">
        <v>1668</v>
      </c>
      <c r="H200" s="1" t="s">
        <v>1885</v>
      </c>
      <c r="I200" s="1" t="s">
        <v>1670</v>
      </c>
      <c r="J200" s="160"/>
      <c r="K200" s="160"/>
    </row>
    <row r="201">
      <c r="A201" s="51">
        <v>1100223.0</v>
      </c>
      <c r="B201" s="51" t="s">
        <v>1967</v>
      </c>
      <c r="C201" s="51" t="s">
        <v>104</v>
      </c>
      <c r="D201" s="51" t="s">
        <v>1519</v>
      </c>
      <c r="E201" s="51" t="s">
        <v>1520</v>
      </c>
      <c r="F201" s="1" t="s">
        <v>1531</v>
      </c>
      <c r="G201" s="1" t="s">
        <v>1668</v>
      </c>
      <c r="H201" s="1" t="s">
        <v>1887</v>
      </c>
      <c r="I201" s="1" t="s">
        <v>1968</v>
      </c>
      <c r="J201" s="160"/>
      <c r="K201" s="160"/>
    </row>
    <row r="202">
      <c r="A202" s="51">
        <v>1100224.0</v>
      </c>
      <c r="B202" s="51" t="s">
        <v>1969</v>
      </c>
      <c r="C202" s="51" t="s">
        <v>104</v>
      </c>
      <c r="D202" s="51" t="s">
        <v>1519</v>
      </c>
      <c r="E202" s="51" t="s">
        <v>1520</v>
      </c>
      <c r="F202" s="1" t="s">
        <v>1531</v>
      </c>
      <c r="G202" s="1" t="s">
        <v>1631</v>
      </c>
      <c r="H202" s="1" t="s">
        <v>1632</v>
      </c>
      <c r="I202" s="1" t="s">
        <v>1633</v>
      </c>
      <c r="J202" s="160"/>
      <c r="K202" s="160"/>
    </row>
    <row r="203">
      <c r="A203" s="51">
        <v>1100229.0</v>
      </c>
      <c r="B203" s="51" t="s">
        <v>1970</v>
      </c>
      <c r="C203" s="51" t="s">
        <v>104</v>
      </c>
      <c r="D203" s="51" t="s">
        <v>1519</v>
      </c>
      <c r="E203" s="51" t="s">
        <v>1520</v>
      </c>
      <c r="F203" s="1" t="s">
        <v>1531</v>
      </c>
      <c r="G203" s="1" t="s">
        <v>1532</v>
      </c>
      <c r="H203" s="1" t="s">
        <v>1971</v>
      </c>
      <c r="I203" s="1" t="s">
        <v>1824</v>
      </c>
      <c r="J203" s="160"/>
      <c r="K203" s="160"/>
    </row>
    <row r="204">
      <c r="A204" s="51">
        <v>1100230.0</v>
      </c>
      <c r="B204" s="51" t="s">
        <v>1972</v>
      </c>
      <c r="C204" s="51" t="s">
        <v>104</v>
      </c>
      <c r="D204" s="51" t="s">
        <v>1519</v>
      </c>
      <c r="E204" s="51" t="s">
        <v>1520</v>
      </c>
      <c r="F204" s="1" t="s">
        <v>1531</v>
      </c>
      <c r="G204" s="1" t="s">
        <v>1532</v>
      </c>
      <c r="H204" s="1" t="s">
        <v>1973</v>
      </c>
      <c r="I204" s="1" t="s">
        <v>1824</v>
      </c>
      <c r="J204" s="160"/>
      <c r="K204" s="160"/>
    </row>
    <row r="205">
      <c r="A205" s="51">
        <v>1100233.0</v>
      </c>
      <c r="B205" s="51" t="s">
        <v>1974</v>
      </c>
      <c r="C205" s="51" t="s">
        <v>104</v>
      </c>
      <c r="D205" s="51" t="s">
        <v>1519</v>
      </c>
      <c r="E205" s="51" t="s">
        <v>1520</v>
      </c>
      <c r="F205" s="1" t="s">
        <v>1531</v>
      </c>
      <c r="G205" s="1" t="s">
        <v>1532</v>
      </c>
      <c r="H205" s="1" t="s">
        <v>1975</v>
      </c>
      <c r="I205" s="1" t="s">
        <v>1534</v>
      </c>
      <c r="J205" s="160"/>
      <c r="K205" s="160"/>
    </row>
    <row r="206">
      <c r="A206" s="51">
        <v>1100261.0</v>
      </c>
      <c r="B206" s="51" t="s">
        <v>901</v>
      </c>
      <c r="C206" s="51" t="s">
        <v>104</v>
      </c>
      <c r="D206" s="51" t="s">
        <v>1519</v>
      </c>
      <c r="E206" s="51" t="s">
        <v>1520</v>
      </c>
      <c r="F206" s="1" t="s">
        <v>1521</v>
      </c>
      <c r="G206" s="1" t="s">
        <v>1592</v>
      </c>
      <c r="H206" s="1" t="s">
        <v>1976</v>
      </c>
      <c r="I206" s="1" t="s">
        <v>1977</v>
      </c>
      <c r="J206" s="160"/>
      <c r="K206" s="160"/>
    </row>
    <row r="207">
      <c r="A207" s="51">
        <v>1100262.0</v>
      </c>
      <c r="B207" s="51" t="s">
        <v>1978</v>
      </c>
      <c r="C207" s="51" t="s">
        <v>104</v>
      </c>
      <c r="D207" s="51" t="s">
        <v>1519</v>
      </c>
      <c r="E207" s="51" t="s">
        <v>1520</v>
      </c>
      <c r="F207" s="1" t="s">
        <v>1521</v>
      </c>
      <c r="G207" s="1" t="s">
        <v>1592</v>
      </c>
      <c r="H207" s="1" t="s">
        <v>1748</v>
      </c>
      <c r="I207" s="1" t="s">
        <v>1876</v>
      </c>
      <c r="J207" s="160"/>
      <c r="K207" s="160"/>
    </row>
    <row r="208">
      <c r="A208" s="51">
        <v>1100263.0</v>
      </c>
      <c r="B208" s="51" t="s">
        <v>904</v>
      </c>
      <c r="C208" s="51" t="s">
        <v>104</v>
      </c>
      <c r="D208" s="51" t="s">
        <v>1519</v>
      </c>
      <c r="E208" s="51" t="s">
        <v>1520</v>
      </c>
      <c r="F208" s="1" t="s">
        <v>1521</v>
      </c>
      <c r="G208" s="1" t="s">
        <v>1979</v>
      </c>
      <c r="H208" s="1" t="s">
        <v>1980</v>
      </c>
      <c r="I208" s="1" t="s">
        <v>1981</v>
      </c>
      <c r="J208" s="160"/>
      <c r="K208" s="160"/>
    </row>
    <row r="209">
      <c r="A209" s="51">
        <v>11720.0</v>
      </c>
      <c r="B209" s="51" t="s">
        <v>1982</v>
      </c>
      <c r="C209" s="51" t="s">
        <v>23</v>
      </c>
      <c r="D209" s="51" t="s">
        <v>1519</v>
      </c>
      <c r="E209" s="51" t="s">
        <v>1520</v>
      </c>
      <c r="F209" s="1" t="s">
        <v>1521</v>
      </c>
      <c r="G209" s="1" t="s">
        <v>1983</v>
      </c>
      <c r="H209" s="1" t="s">
        <v>1985</v>
      </c>
      <c r="I209" s="1" t="s">
        <v>1986</v>
      </c>
      <c r="J209" s="160"/>
      <c r="K209" s="160"/>
    </row>
    <row r="210">
      <c r="A210" s="51">
        <v>8.938519099586E12</v>
      </c>
      <c r="B210" s="51" t="s">
        <v>1987</v>
      </c>
      <c r="C210" s="51" t="s">
        <v>56</v>
      </c>
      <c r="D210" s="51" t="s">
        <v>1519</v>
      </c>
      <c r="E210" s="51" t="s">
        <v>1520</v>
      </c>
      <c r="F210" s="1" t="s">
        <v>1521</v>
      </c>
      <c r="G210" s="1" t="s">
        <v>1983</v>
      </c>
      <c r="H210" s="1" t="s">
        <v>1985</v>
      </c>
      <c r="I210" s="1" t="s">
        <v>1986</v>
      </c>
      <c r="J210" s="160"/>
      <c r="K210" s="160"/>
    </row>
    <row r="211">
      <c r="A211" s="51">
        <v>1100271.0</v>
      </c>
      <c r="B211" s="51" t="s">
        <v>909</v>
      </c>
      <c r="C211" s="51" t="s">
        <v>104</v>
      </c>
      <c r="D211" s="51" t="s">
        <v>1519</v>
      </c>
      <c r="E211" s="51" t="s">
        <v>1520</v>
      </c>
      <c r="F211" s="1" t="s">
        <v>1521</v>
      </c>
      <c r="G211" s="1" t="s">
        <v>1983</v>
      </c>
      <c r="H211" s="1" t="s">
        <v>1985</v>
      </c>
      <c r="I211" s="1" t="s">
        <v>1986</v>
      </c>
      <c r="J211" s="160"/>
      <c r="K211" s="160"/>
    </row>
    <row r="212">
      <c r="A212" s="51">
        <v>1100272.0</v>
      </c>
      <c r="B212" s="51" t="s">
        <v>914</v>
      </c>
      <c r="C212" s="51" t="s">
        <v>104</v>
      </c>
      <c r="D212" s="51" t="s">
        <v>1519</v>
      </c>
      <c r="E212" s="51" t="s">
        <v>1520</v>
      </c>
      <c r="F212" s="1" t="s">
        <v>1521</v>
      </c>
      <c r="G212" s="1" t="s">
        <v>1983</v>
      </c>
      <c r="H212" s="1" t="s">
        <v>1985</v>
      </c>
      <c r="I212" s="1" t="s">
        <v>1986</v>
      </c>
      <c r="J212" s="160"/>
      <c r="K212" s="160"/>
    </row>
    <row r="213">
      <c r="A213" s="51">
        <v>1100273.0</v>
      </c>
      <c r="B213" s="51" t="s">
        <v>1988</v>
      </c>
      <c r="C213" s="51" t="s">
        <v>104</v>
      </c>
      <c r="D213" s="51" t="s">
        <v>1519</v>
      </c>
      <c r="E213" s="51" t="s">
        <v>1520</v>
      </c>
      <c r="F213" s="1" t="s">
        <v>1521</v>
      </c>
      <c r="G213" s="1" t="s">
        <v>1983</v>
      </c>
      <c r="H213" s="1" t="s">
        <v>1989</v>
      </c>
      <c r="I213" s="1" t="s">
        <v>1990</v>
      </c>
      <c r="J213" s="160"/>
      <c r="K213" s="160"/>
    </row>
    <row r="214">
      <c r="A214" s="51">
        <v>11003.0</v>
      </c>
      <c r="B214" s="51" t="s">
        <v>1991</v>
      </c>
      <c r="C214" s="51" t="s">
        <v>29</v>
      </c>
      <c r="D214" s="51" t="s">
        <v>1519</v>
      </c>
      <c r="E214" s="51" t="s">
        <v>1549</v>
      </c>
      <c r="F214" s="1" t="s">
        <v>1647</v>
      </c>
      <c r="G214" s="1" t="s">
        <v>1648</v>
      </c>
      <c r="H214" s="1" t="s">
        <v>1649</v>
      </c>
      <c r="I214" s="1" t="s">
        <v>1992</v>
      </c>
      <c r="J214" s="160"/>
      <c r="K214" s="160"/>
    </row>
    <row r="215">
      <c r="A215" s="51">
        <v>1100339.0</v>
      </c>
      <c r="B215" s="51" t="s">
        <v>1993</v>
      </c>
      <c r="C215" s="51" t="s">
        <v>104</v>
      </c>
      <c r="D215" s="51" t="s">
        <v>1519</v>
      </c>
      <c r="E215" s="51" t="s">
        <v>1520</v>
      </c>
      <c r="F215" s="1" t="s">
        <v>1531</v>
      </c>
      <c r="G215" s="1" t="s">
        <v>1770</v>
      </c>
      <c r="H215" s="1" t="s">
        <v>1994</v>
      </c>
      <c r="I215" s="1" t="s">
        <v>1995</v>
      </c>
      <c r="J215" s="160"/>
      <c r="K215" s="160"/>
    </row>
    <row r="216">
      <c r="A216" s="51">
        <v>1100340.0</v>
      </c>
      <c r="B216" s="51" t="s">
        <v>1996</v>
      </c>
      <c r="C216" s="51" t="s">
        <v>104</v>
      </c>
      <c r="D216" s="51" t="s">
        <v>1519</v>
      </c>
      <c r="E216" s="51" t="s">
        <v>1520</v>
      </c>
      <c r="F216" s="1" t="s">
        <v>1531</v>
      </c>
      <c r="G216" s="1" t="s">
        <v>1742</v>
      </c>
      <c r="H216" s="1" t="s">
        <v>1743</v>
      </c>
      <c r="I216" s="1" t="s">
        <v>1997</v>
      </c>
      <c r="J216" s="160"/>
      <c r="K216" s="160"/>
    </row>
    <row r="217">
      <c r="A217" s="51">
        <v>1100346.0</v>
      </c>
      <c r="B217" s="51" t="s">
        <v>1998</v>
      </c>
      <c r="C217" s="51" t="s">
        <v>104</v>
      </c>
      <c r="D217" s="51" t="s">
        <v>1519</v>
      </c>
      <c r="E217" s="51" t="s">
        <v>1520</v>
      </c>
      <c r="F217" s="1" t="s">
        <v>1531</v>
      </c>
      <c r="G217" s="1" t="s">
        <v>1770</v>
      </c>
      <c r="H217" s="1" t="s">
        <v>1999</v>
      </c>
      <c r="I217" s="1" t="s">
        <v>2000</v>
      </c>
      <c r="J217" s="160"/>
      <c r="K217" s="160"/>
    </row>
    <row r="218">
      <c r="A218" s="51">
        <v>1100347.0</v>
      </c>
      <c r="B218" s="51" t="s">
        <v>2001</v>
      </c>
      <c r="C218" s="51" t="s">
        <v>104</v>
      </c>
      <c r="D218" s="51" t="s">
        <v>1519</v>
      </c>
      <c r="E218" s="51" t="s">
        <v>1520</v>
      </c>
      <c r="F218" s="1" t="s">
        <v>1531</v>
      </c>
      <c r="G218" s="1" t="s">
        <v>1668</v>
      </c>
      <c r="H218" s="1" t="s">
        <v>2002</v>
      </c>
      <c r="I218" s="1" t="s">
        <v>1826</v>
      </c>
      <c r="J218" s="160"/>
      <c r="K218" s="160"/>
    </row>
    <row r="219">
      <c r="A219" s="51">
        <v>1100348.0</v>
      </c>
      <c r="B219" s="51" t="s">
        <v>2003</v>
      </c>
      <c r="C219" s="51" t="s">
        <v>104</v>
      </c>
      <c r="D219" s="51" t="s">
        <v>1519</v>
      </c>
      <c r="E219" s="51" t="s">
        <v>1520</v>
      </c>
      <c r="F219" s="1" t="s">
        <v>1531</v>
      </c>
      <c r="G219" s="1" t="s">
        <v>1610</v>
      </c>
      <c r="H219" s="1" t="s">
        <v>1777</v>
      </c>
      <c r="I219" s="1" t="s">
        <v>2004</v>
      </c>
      <c r="J219" s="160"/>
      <c r="K219" s="160"/>
    </row>
    <row r="220">
      <c r="A220" s="51">
        <v>1100349.0</v>
      </c>
      <c r="B220" s="51" t="s">
        <v>2005</v>
      </c>
      <c r="C220" s="51" t="s">
        <v>104</v>
      </c>
      <c r="D220" s="51" t="s">
        <v>1519</v>
      </c>
      <c r="E220" s="51" t="s">
        <v>1520</v>
      </c>
      <c r="F220" s="1" t="s">
        <v>1531</v>
      </c>
      <c r="G220" s="1" t="s">
        <v>1631</v>
      </c>
      <c r="H220" s="1" t="s">
        <v>1780</v>
      </c>
      <c r="I220" s="1" t="s">
        <v>1633</v>
      </c>
      <c r="J220" s="160"/>
      <c r="K220" s="160"/>
    </row>
    <row r="221">
      <c r="A221" s="51">
        <v>1100357.0</v>
      </c>
      <c r="B221" s="51" t="s">
        <v>916</v>
      </c>
      <c r="C221" s="51" t="s">
        <v>104</v>
      </c>
      <c r="D221" s="51" t="s">
        <v>1519</v>
      </c>
      <c r="E221" s="51" t="s">
        <v>1520</v>
      </c>
      <c r="F221" s="1" t="s">
        <v>1521</v>
      </c>
      <c r="G221" s="1" t="s">
        <v>1979</v>
      </c>
      <c r="H221" s="1" t="s">
        <v>1980</v>
      </c>
      <c r="I221" s="1" t="s">
        <v>1981</v>
      </c>
      <c r="J221" s="160"/>
      <c r="K221" s="160"/>
    </row>
    <row r="222">
      <c r="A222" s="51">
        <v>1100361.0</v>
      </c>
      <c r="B222" s="51" t="s">
        <v>2007</v>
      </c>
      <c r="C222" s="51" t="s">
        <v>104</v>
      </c>
      <c r="D222" s="51" t="s">
        <v>1519</v>
      </c>
      <c r="E222" s="51" t="s">
        <v>1520</v>
      </c>
      <c r="F222" s="1" t="s">
        <v>1531</v>
      </c>
      <c r="G222" s="1" t="s">
        <v>1668</v>
      </c>
      <c r="H222" s="1" t="s">
        <v>1883</v>
      </c>
      <c r="I222" s="1" t="s">
        <v>1826</v>
      </c>
      <c r="J222" s="160"/>
      <c r="K222" s="160"/>
    </row>
    <row r="223">
      <c r="A223" s="51">
        <v>1100364.0</v>
      </c>
      <c r="B223" s="51" t="s">
        <v>2008</v>
      </c>
      <c r="C223" s="51" t="s">
        <v>104</v>
      </c>
      <c r="D223" s="51" t="s">
        <v>1519</v>
      </c>
      <c r="E223" s="51" t="s">
        <v>1520</v>
      </c>
      <c r="F223" s="1" t="s">
        <v>1531</v>
      </c>
      <c r="G223" s="1" t="s">
        <v>1532</v>
      </c>
      <c r="H223" s="1" t="s">
        <v>2009</v>
      </c>
      <c r="I223" s="1" t="s">
        <v>2010</v>
      </c>
      <c r="J223" s="160"/>
      <c r="K223" s="160"/>
    </row>
    <row r="224">
      <c r="A224" s="51">
        <v>1100365.0</v>
      </c>
      <c r="B224" s="51" t="s">
        <v>2011</v>
      </c>
      <c r="C224" s="51" t="s">
        <v>104</v>
      </c>
      <c r="D224" s="51" t="s">
        <v>1519</v>
      </c>
      <c r="E224" s="51" t="s">
        <v>1520</v>
      </c>
      <c r="F224" s="1" t="s">
        <v>1531</v>
      </c>
      <c r="G224" s="1" t="s">
        <v>1532</v>
      </c>
      <c r="H224" s="1" t="s">
        <v>2012</v>
      </c>
      <c r="I224" s="1" t="s">
        <v>1534</v>
      </c>
      <c r="J224" s="160"/>
      <c r="K224" s="160"/>
    </row>
    <row r="225">
      <c r="A225" s="51">
        <v>1100367.0</v>
      </c>
      <c r="B225" s="51" t="s">
        <v>2013</v>
      </c>
      <c r="C225" s="51" t="s">
        <v>104</v>
      </c>
      <c r="D225" s="51" t="s">
        <v>1519</v>
      </c>
      <c r="E225" s="51" t="s">
        <v>1520</v>
      </c>
      <c r="F225" s="1" t="s">
        <v>1531</v>
      </c>
      <c r="G225" s="1" t="s">
        <v>1668</v>
      </c>
      <c r="H225" s="1" t="s">
        <v>1887</v>
      </c>
      <c r="I225" s="1" t="s">
        <v>1826</v>
      </c>
      <c r="J225" s="160"/>
      <c r="K225" s="160"/>
    </row>
    <row r="226">
      <c r="A226" s="51">
        <v>1100372.0</v>
      </c>
      <c r="B226" s="51" t="s">
        <v>2014</v>
      </c>
      <c r="C226" s="51" t="s">
        <v>104</v>
      </c>
      <c r="D226" s="51" t="s">
        <v>1519</v>
      </c>
      <c r="E226" s="51" t="s">
        <v>1520</v>
      </c>
      <c r="F226" s="1" t="s">
        <v>1531</v>
      </c>
      <c r="G226" s="1" t="s">
        <v>1668</v>
      </c>
      <c r="H226" s="1" t="s">
        <v>1887</v>
      </c>
      <c r="I226" s="1" t="s">
        <v>1950</v>
      </c>
      <c r="J226" s="160"/>
      <c r="K226" s="160"/>
    </row>
    <row r="227">
      <c r="A227" s="51">
        <v>1100373.0</v>
      </c>
      <c r="B227" s="51" t="s">
        <v>2015</v>
      </c>
      <c r="C227" s="51" t="s">
        <v>104</v>
      </c>
      <c r="D227" s="51" t="s">
        <v>1519</v>
      </c>
      <c r="E227" s="51" t="s">
        <v>1520</v>
      </c>
      <c r="F227" s="1" t="s">
        <v>1531</v>
      </c>
      <c r="G227" s="1" t="s">
        <v>1668</v>
      </c>
      <c r="H227" s="1" t="s">
        <v>2002</v>
      </c>
      <c r="I227" s="1" t="s">
        <v>1670</v>
      </c>
      <c r="J227" s="160"/>
      <c r="K227" s="160"/>
    </row>
    <row r="228">
      <c r="A228" s="51">
        <v>1100382.0</v>
      </c>
      <c r="B228" s="51" t="s">
        <v>2016</v>
      </c>
      <c r="C228" s="51" t="s">
        <v>104</v>
      </c>
      <c r="D228" s="51" t="s">
        <v>1519</v>
      </c>
      <c r="E228" s="51" t="s">
        <v>1549</v>
      </c>
      <c r="F228" s="1" t="s">
        <v>1639</v>
      </c>
      <c r="G228" s="1" t="s">
        <v>1904</v>
      </c>
      <c r="H228" s="1" t="s">
        <v>2017</v>
      </c>
      <c r="I228" s="1" t="s">
        <v>2018</v>
      </c>
      <c r="J228" s="160"/>
      <c r="K228" s="160"/>
    </row>
    <row r="229">
      <c r="A229" s="51">
        <v>1100385.0</v>
      </c>
      <c r="B229" s="51" t="s">
        <v>2019</v>
      </c>
      <c r="C229" s="51" t="s">
        <v>104</v>
      </c>
      <c r="D229" s="51" t="s">
        <v>1519</v>
      </c>
      <c r="E229" s="51" t="s">
        <v>1520</v>
      </c>
      <c r="F229" s="1" t="s">
        <v>1531</v>
      </c>
      <c r="G229" s="1" t="s">
        <v>1532</v>
      </c>
      <c r="H229" s="1" t="s">
        <v>1608</v>
      </c>
      <c r="I229" s="1" t="s">
        <v>1534</v>
      </c>
      <c r="J229" s="160"/>
      <c r="K229" s="160"/>
    </row>
    <row r="230">
      <c r="A230" s="51">
        <v>1100399.0</v>
      </c>
      <c r="B230" s="51" t="s">
        <v>2020</v>
      </c>
      <c r="C230" s="51" t="s">
        <v>104</v>
      </c>
      <c r="D230" s="51" t="s">
        <v>1519</v>
      </c>
      <c r="E230" s="51" t="s">
        <v>1520</v>
      </c>
      <c r="F230" s="1" t="s">
        <v>1531</v>
      </c>
      <c r="G230" s="1" t="s">
        <v>1532</v>
      </c>
      <c r="H230" s="1" t="s">
        <v>2021</v>
      </c>
      <c r="I230" s="1" t="s">
        <v>1534</v>
      </c>
      <c r="J230" s="160"/>
      <c r="K230" s="160"/>
    </row>
    <row r="231">
      <c r="A231" s="51">
        <v>11004.0</v>
      </c>
      <c r="B231" s="51" t="s">
        <v>2022</v>
      </c>
      <c r="C231" s="51" t="s">
        <v>29</v>
      </c>
      <c r="D231" s="51" t="s">
        <v>1519</v>
      </c>
      <c r="E231" s="51" t="s">
        <v>1549</v>
      </c>
      <c r="F231" s="1" t="s">
        <v>1647</v>
      </c>
      <c r="G231" s="1" t="s">
        <v>1648</v>
      </c>
      <c r="H231" s="1" t="s">
        <v>2023</v>
      </c>
      <c r="I231" s="1" t="s">
        <v>2024</v>
      </c>
      <c r="J231" s="160"/>
      <c r="K231" s="160"/>
    </row>
    <row r="232">
      <c r="A232" s="51">
        <v>1100420.0</v>
      </c>
      <c r="B232" s="51" t="s">
        <v>2025</v>
      </c>
      <c r="C232" s="51" t="s">
        <v>104</v>
      </c>
      <c r="D232" s="51" t="s">
        <v>1519</v>
      </c>
      <c r="E232" s="51" t="s">
        <v>1549</v>
      </c>
      <c r="F232" s="1" t="s">
        <v>1732</v>
      </c>
      <c r="G232" s="1" t="s">
        <v>2026</v>
      </c>
      <c r="H232" s="1" t="s">
        <v>2027</v>
      </c>
      <c r="I232" s="1" t="s">
        <v>2028</v>
      </c>
      <c r="J232" s="160"/>
      <c r="K232" s="160"/>
    </row>
    <row r="233">
      <c r="A233" s="51">
        <v>1100421.0</v>
      </c>
      <c r="B233" s="51" t="s">
        <v>2029</v>
      </c>
      <c r="C233" s="51" t="s">
        <v>104</v>
      </c>
      <c r="D233" s="51" t="s">
        <v>1519</v>
      </c>
      <c r="E233" s="51" t="s">
        <v>1549</v>
      </c>
      <c r="F233" s="1" t="s">
        <v>1732</v>
      </c>
      <c r="G233" s="1" t="s">
        <v>1733</v>
      </c>
      <c r="H233" s="1" t="s">
        <v>1805</v>
      </c>
      <c r="I233" s="1" t="s">
        <v>2030</v>
      </c>
      <c r="J233" s="160"/>
      <c r="K233" s="160"/>
    </row>
    <row r="234">
      <c r="A234" s="51">
        <v>1100429.0</v>
      </c>
      <c r="B234" s="51" t="s">
        <v>2031</v>
      </c>
      <c r="C234" s="51" t="s">
        <v>104</v>
      </c>
      <c r="D234" s="51" t="s">
        <v>1519</v>
      </c>
      <c r="E234" s="51" t="s">
        <v>1520</v>
      </c>
      <c r="F234" s="1" t="s">
        <v>1521</v>
      </c>
      <c r="G234" s="1" t="s">
        <v>1544</v>
      </c>
      <c r="H234" s="1" t="s">
        <v>1739</v>
      </c>
      <c r="I234" s="1" t="s">
        <v>1740</v>
      </c>
      <c r="J234" s="160"/>
      <c r="K234" s="160"/>
    </row>
    <row r="235">
      <c r="A235" s="51">
        <v>11005.0</v>
      </c>
      <c r="B235" s="51" t="s">
        <v>2032</v>
      </c>
      <c r="C235" s="51" t="s">
        <v>29</v>
      </c>
      <c r="D235" s="51" t="s">
        <v>1519</v>
      </c>
      <c r="E235" s="51" t="s">
        <v>1549</v>
      </c>
      <c r="F235" s="1" t="s">
        <v>1647</v>
      </c>
      <c r="G235" s="1" t="s">
        <v>1648</v>
      </c>
      <c r="H235" s="1" t="s">
        <v>2033</v>
      </c>
      <c r="I235" s="1" t="s">
        <v>2034</v>
      </c>
      <c r="J235" s="160"/>
      <c r="K235" s="160"/>
    </row>
    <row r="236">
      <c r="A236" s="51">
        <v>1100523.0</v>
      </c>
      <c r="B236" s="51" t="s">
        <v>2035</v>
      </c>
      <c r="C236" s="51" t="s">
        <v>104</v>
      </c>
      <c r="D236" s="51" t="s">
        <v>1519</v>
      </c>
      <c r="E236" s="51" t="s">
        <v>1520</v>
      </c>
      <c r="F236" s="1" t="s">
        <v>1531</v>
      </c>
      <c r="G236" s="1" t="s">
        <v>1668</v>
      </c>
      <c r="H236" s="1" t="s">
        <v>1887</v>
      </c>
      <c r="I236" s="1" t="s">
        <v>1670</v>
      </c>
      <c r="J236" s="160"/>
      <c r="K236" s="160"/>
    </row>
    <row r="237">
      <c r="A237" s="51">
        <v>1100585.0</v>
      </c>
      <c r="B237" s="51" t="s">
        <v>2036</v>
      </c>
      <c r="C237" s="51" t="s">
        <v>104</v>
      </c>
      <c r="D237" s="51" t="s">
        <v>1519</v>
      </c>
      <c r="E237" s="51" t="s">
        <v>1520</v>
      </c>
      <c r="F237" s="1" t="s">
        <v>1531</v>
      </c>
      <c r="G237" s="1" t="s">
        <v>1668</v>
      </c>
      <c r="H237" s="1" t="s">
        <v>1885</v>
      </c>
      <c r="I237" s="1" t="s">
        <v>1968</v>
      </c>
      <c r="J237" s="160"/>
      <c r="K237" s="160"/>
    </row>
    <row r="238">
      <c r="A238" s="51">
        <v>11006.0</v>
      </c>
      <c r="B238" s="51" t="s">
        <v>2037</v>
      </c>
      <c r="C238" s="51" t="s">
        <v>29</v>
      </c>
      <c r="D238" s="51" t="s">
        <v>1519</v>
      </c>
      <c r="E238" s="51" t="s">
        <v>1549</v>
      </c>
      <c r="F238" s="1" t="s">
        <v>1550</v>
      </c>
      <c r="G238" s="1" t="s">
        <v>1551</v>
      </c>
      <c r="H238" s="1" t="s">
        <v>1555</v>
      </c>
      <c r="I238" s="1" t="s">
        <v>1556</v>
      </c>
      <c r="J238" s="160"/>
      <c r="K238" s="160"/>
    </row>
    <row r="239">
      <c r="A239" s="51">
        <v>1100608.0</v>
      </c>
      <c r="B239" s="51" t="s">
        <v>2040</v>
      </c>
      <c r="C239" s="51" t="s">
        <v>104</v>
      </c>
      <c r="D239" s="51" t="s">
        <v>1519</v>
      </c>
      <c r="E239" s="51" t="s">
        <v>1520</v>
      </c>
      <c r="F239" s="1" t="s">
        <v>1531</v>
      </c>
      <c r="G239" s="1" t="s">
        <v>1532</v>
      </c>
      <c r="H239" s="1" t="s">
        <v>2041</v>
      </c>
      <c r="I239" s="1" t="s">
        <v>1534</v>
      </c>
      <c r="J239" s="160"/>
      <c r="K239" s="160"/>
    </row>
    <row r="240">
      <c r="A240" s="51">
        <v>1100609.0</v>
      </c>
      <c r="B240" s="51" t="s">
        <v>2042</v>
      </c>
      <c r="C240" s="51" t="s">
        <v>104</v>
      </c>
      <c r="D240" s="51" t="s">
        <v>1519</v>
      </c>
      <c r="E240" s="51" t="s">
        <v>1520</v>
      </c>
      <c r="F240" s="1" t="s">
        <v>1531</v>
      </c>
      <c r="G240" s="1" t="s">
        <v>1532</v>
      </c>
      <c r="H240" s="1" t="s">
        <v>2043</v>
      </c>
      <c r="I240" s="1" t="s">
        <v>1534</v>
      </c>
      <c r="J240" s="160"/>
      <c r="K240" s="160"/>
    </row>
    <row r="241">
      <c r="A241" s="51">
        <v>1100610.0</v>
      </c>
      <c r="B241" s="51" t="s">
        <v>2044</v>
      </c>
      <c r="C241" s="51" t="s">
        <v>104</v>
      </c>
      <c r="D241" s="51" t="s">
        <v>1519</v>
      </c>
      <c r="E241" s="51" t="s">
        <v>1520</v>
      </c>
      <c r="F241" s="1" t="s">
        <v>1531</v>
      </c>
      <c r="G241" s="1" t="s">
        <v>1532</v>
      </c>
      <c r="H241" s="1" t="s">
        <v>2045</v>
      </c>
      <c r="I241" s="1" t="s">
        <v>1534</v>
      </c>
      <c r="J241" s="160"/>
      <c r="K241" s="160"/>
    </row>
    <row r="242">
      <c r="A242" s="51">
        <v>1100614.0</v>
      </c>
      <c r="B242" s="51" t="s">
        <v>2046</v>
      </c>
      <c r="C242" s="51" t="s">
        <v>104</v>
      </c>
      <c r="D242" s="51" t="s">
        <v>1519</v>
      </c>
      <c r="E242" s="51" t="s">
        <v>1520</v>
      </c>
      <c r="F242" s="1" t="s">
        <v>1531</v>
      </c>
      <c r="G242" s="1" t="s">
        <v>1532</v>
      </c>
      <c r="H242" s="1" t="s">
        <v>1971</v>
      </c>
      <c r="I242" s="1" t="s">
        <v>1534</v>
      </c>
      <c r="J242" s="160"/>
      <c r="K242" s="160"/>
    </row>
    <row r="243">
      <c r="A243" s="51">
        <v>1100619.0</v>
      </c>
      <c r="B243" s="51" t="s">
        <v>2048</v>
      </c>
      <c r="C243" s="51" t="s">
        <v>104</v>
      </c>
      <c r="D243" s="51" t="s">
        <v>1519</v>
      </c>
      <c r="E243" s="51" t="s">
        <v>1520</v>
      </c>
      <c r="F243" s="1" t="s">
        <v>1521</v>
      </c>
      <c r="G243" s="1" t="s">
        <v>2049</v>
      </c>
      <c r="H243" s="1" t="s">
        <v>2050</v>
      </c>
      <c r="I243" s="1" t="s">
        <v>2051</v>
      </c>
      <c r="J243" s="160"/>
      <c r="K243" s="160"/>
    </row>
    <row r="244">
      <c r="A244" s="51">
        <v>1100646.0</v>
      </c>
      <c r="B244" s="51" t="s">
        <v>2052</v>
      </c>
      <c r="C244" s="51" t="s">
        <v>104</v>
      </c>
      <c r="D244" s="51" t="s">
        <v>1519</v>
      </c>
      <c r="E244" s="51" t="s">
        <v>1520</v>
      </c>
      <c r="F244" s="1" t="s">
        <v>1521</v>
      </c>
      <c r="G244" s="1" t="s">
        <v>1652</v>
      </c>
      <c r="H244" s="1" t="s">
        <v>1759</v>
      </c>
      <c r="I244" s="1" t="s">
        <v>1760</v>
      </c>
      <c r="J244" s="160"/>
      <c r="K244" s="160"/>
    </row>
    <row r="245">
      <c r="A245" s="51">
        <v>1100647.0</v>
      </c>
      <c r="B245" s="51" t="s">
        <v>2053</v>
      </c>
      <c r="C245" s="51" t="s">
        <v>104</v>
      </c>
      <c r="D245" s="51" t="s">
        <v>1519</v>
      </c>
      <c r="E245" s="51" t="s">
        <v>1520</v>
      </c>
      <c r="F245" s="1" t="s">
        <v>1531</v>
      </c>
      <c r="G245" s="1" t="s">
        <v>1812</v>
      </c>
      <c r="H245" s="1" t="s">
        <v>2054</v>
      </c>
      <c r="I245" s="1" t="s">
        <v>2055</v>
      </c>
      <c r="J245" s="160"/>
      <c r="K245" s="160"/>
    </row>
    <row r="246">
      <c r="A246" s="51">
        <v>1100706.0</v>
      </c>
      <c r="B246" s="51" t="s">
        <v>2056</v>
      </c>
      <c r="C246" s="51" t="s">
        <v>104</v>
      </c>
      <c r="D246" s="51" t="s">
        <v>1519</v>
      </c>
      <c r="E246" s="51" t="s">
        <v>1520</v>
      </c>
      <c r="F246" s="1" t="s">
        <v>1531</v>
      </c>
      <c r="G246" s="1" t="s">
        <v>1668</v>
      </c>
      <c r="H246" s="1" t="s">
        <v>1669</v>
      </c>
      <c r="I246" s="1" t="s">
        <v>1826</v>
      </c>
      <c r="J246" s="160"/>
      <c r="K246" s="160"/>
    </row>
    <row r="247">
      <c r="A247" s="51">
        <v>1100761.0</v>
      </c>
      <c r="B247" s="51" t="s">
        <v>2057</v>
      </c>
      <c r="C247" s="51" t="s">
        <v>104</v>
      </c>
      <c r="D247" s="51" t="s">
        <v>1519</v>
      </c>
      <c r="E247" s="51" t="s">
        <v>1549</v>
      </c>
      <c r="F247" s="1" t="s">
        <v>1550</v>
      </c>
      <c r="G247" s="1" t="s">
        <v>1565</v>
      </c>
      <c r="H247" s="1" t="s">
        <v>1912</v>
      </c>
      <c r="I247" s="1" t="s">
        <v>1913</v>
      </c>
      <c r="J247" s="160"/>
      <c r="K247" s="160"/>
    </row>
    <row r="248">
      <c r="A248" s="51">
        <v>1100790.0</v>
      </c>
      <c r="B248" s="51" t="s">
        <v>2058</v>
      </c>
      <c r="C248" s="51" t="s">
        <v>104</v>
      </c>
      <c r="D248" s="51" t="s">
        <v>1519</v>
      </c>
      <c r="E248" s="51" t="s">
        <v>1549</v>
      </c>
      <c r="F248" s="1" t="s">
        <v>1639</v>
      </c>
      <c r="G248" s="1" t="s">
        <v>1904</v>
      </c>
      <c r="H248" s="1" t="s">
        <v>2059</v>
      </c>
      <c r="I248" s="1" t="s">
        <v>2060</v>
      </c>
      <c r="J248" s="160"/>
      <c r="K248" s="160"/>
    </row>
    <row r="249">
      <c r="A249" s="51">
        <v>1100816.0</v>
      </c>
      <c r="B249" s="51" t="s">
        <v>919</v>
      </c>
      <c r="C249" s="51" t="s">
        <v>104</v>
      </c>
      <c r="D249" s="51" t="s">
        <v>1519</v>
      </c>
      <c r="E249" s="51" t="s">
        <v>1520</v>
      </c>
      <c r="F249" s="1" t="s">
        <v>1521</v>
      </c>
      <c r="G249" s="1" t="s">
        <v>1859</v>
      </c>
      <c r="H249" s="1" t="s">
        <v>2061</v>
      </c>
      <c r="I249" s="1" t="s">
        <v>2062</v>
      </c>
      <c r="J249" s="160"/>
      <c r="K249" s="160"/>
    </row>
    <row r="250">
      <c r="A250" s="51">
        <v>1100817.0</v>
      </c>
      <c r="B250" s="51" t="s">
        <v>2063</v>
      </c>
      <c r="C250" s="51" t="s">
        <v>104</v>
      </c>
      <c r="D250" s="51" t="s">
        <v>1519</v>
      </c>
      <c r="E250" s="51" t="s">
        <v>1520</v>
      </c>
      <c r="F250" s="1" t="s">
        <v>1521</v>
      </c>
      <c r="G250" s="1" t="s">
        <v>1859</v>
      </c>
      <c r="H250" s="1" t="s">
        <v>2064</v>
      </c>
      <c r="I250" s="1" t="s">
        <v>2065</v>
      </c>
      <c r="J250" s="160"/>
      <c r="K250" s="160"/>
    </row>
    <row r="251">
      <c r="A251" s="51">
        <v>1100864.0</v>
      </c>
      <c r="B251" s="51" t="s">
        <v>2066</v>
      </c>
      <c r="C251" s="51" t="s">
        <v>104</v>
      </c>
      <c r="D251" s="51" t="s">
        <v>1519</v>
      </c>
      <c r="E251" s="51" t="s">
        <v>1549</v>
      </c>
      <c r="F251" s="1" t="s">
        <v>1710</v>
      </c>
      <c r="G251" s="1" t="s">
        <v>1793</v>
      </c>
      <c r="H251" s="1" t="s">
        <v>1796</v>
      </c>
      <c r="I251" s="1" t="s">
        <v>1797</v>
      </c>
      <c r="J251" s="160"/>
      <c r="K251" s="160"/>
    </row>
    <row r="252">
      <c r="A252" s="51">
        <v>1100865.0</v>
      </c>
      <c r="B252" s="51" t="s">
        <v>2067</v>
      </c>
      <c r="C252" s="51" t="s">
        <v>104</v>
      </c>
      <c r="D252" s="51" t="s">
        <v>1519</v>
      </c>
      <c r="E252" s="51" t="s">
        <v>1549</v>
      </c>
      <c r="F252" s="1" t="s">
        <v>1710</v>
      </c>
      <c r="G252" s="1" t="s">
        <v>1793</v>
      </c>
      <c r="H252" s="1" t="s">
        <v>1794</v>
      </c>
      <c r="I252" s="1" t="s">
        <v>1795</v>
      </c>
      <c r="J252" s="160"/>
      <c r="K252" s="160"/>
    </row>
    <row r="253">
      <c r="A253" s="51">
        <v>1100867.0</v>
      </c>
      <c r="B253" s="51" t="s">
        <v>924</v>
      </c>
      <c r="C253" s="51" t="s">
        <v>104</v>
      </c>
      <c r="D253" s="51" t="s">
        <v>1519</v>
      </c>
      <c r="E253" s="51" t="s">
        <v>1520</v>
      </c>
      <c r="F253" s="1" t="s">
        <v>1521</v>
      </c>
      <c r="G253" s="1" t="s">
        <v>1544</v>
      </c>
      <c r="H253" s="1" t="s">
        <v>1739</v>
      </c>
      <c r="I253" s="1" t="s">
        <v>1740</v>
      </c>
      <c r="J253" s="160"/>
      <c r="K253" s="160"/>
    </row>
    <row r="254">
      <c r="A254" s="51">
        <v>11009.0</v>
      </c>
      <c r="B254" s="51" t="s">
        <v>2068</v>
      </c>
      <c r="C254" s="51" t="s">
        <v>56</v>
      </c>
      <c r="D254" s="51" t="s">
        <v>1519</v>
      </c>
      <c r="E254" s="51" t="s">
        <v>1520</v>
      </c>
      <c r="F254" s="1" t="s">
        <v>1531</v>
      </c>
      <c r="G254" s="1" t="s">
        <v>1770</v>
      </c>
      <c r="H254" s="1" t="s">
        <v>1774</v>
      </c>
      <c r="I254" s="1" t="s">
        <v>1775</v>
      </c>
      <c r="J254" s="160"/>
      <c r="K254" s="160"/>
    </row>
    <row r="255">
      <c r="A255" s="51">
        <v>1100917.0</v>
      </c>
      <c r="B255" s="51" t="s">
        <v>928</v>
      </c>
      <c r="C255" s="51" t="s">
        <v>104</v>
      </c>
      <c r="D255" s="51" t="s">
        <v>1519</v>
      </c>
      <c r="E255" s="51" t="s">
        <v>1549</v>
      </c>
      <c r="F255" s="1" t="s">
        <v>1639</v>
      </c>
      <c r="G255" s="1" t="s">
        <v>1904</v>
      </c>
      <c r="H255" s="1" t="s">
        <v>1927</v>
      </c>
      <c r="I255" s="1" t="s">
        <v>2069</v>
      </c>
      <c r="J255" s="160"/>
      <c r="K255" s="160"/>
    </row>
    <row r="256">
      <c r="A256" s="51">
        <v>1100918.0</v>
      </c>
      <c r="B256" s="51" t="s">
        <v>2070</v>
      </c>
      <c r="C256" s="51" t="s">
        <v>104</v>
      </c>
      <c r="D256" s="51" t="s">
        <v>1519</v>
      </c>
      <c r="E256" s="51" t="s">
        <v>1520</v>
      </c>
      <c r="F256" s="1" t="s">
        <v>1531</v>
      </c>
      <c r="G256" s="1" t="s">
        <v>1532</v>
      </c>
      <c r="H256" s="1" t="s">
        <v>1764</v>
      </c>
      <c r="I256" s="1" t="s">
        <v>1534</v>
      </c>
      <c r="J256" s="160"/>
      <c r="K256" s="160"/>
    </row>
    <row r="257">
      <c r="A257" s="51">
        <v>1100921.0</v>
      </c>
      <c r="B257" s="51" t="s">
        <v>2071</v>
      </c>
      <c r="C257" s="51" t="s">
        <v>104</v>
      </c>
      <c r="D257" s="51" t="s">
        <v>1519</v>
      </c>
      <c r="E257" s="51" t="s">
        <v>1520</v>
      </c>
      <c r="F257" s="1" t="s">
        <v>1531</v>
      </c>
      <c r="G257" s="1" t="s">
        <v>1812</v>
      </c>
      <c r="H257" s="1" t="s">
        <v>1813</v>
      </c>
      <c r="I257" s="1" t="s">
        <v>1814</v>
      </c>
      <c r="J257" s="160"/>
      <c r="K257" s="160"/>
    </row>
    <row r="258">
      <c r="A258" s="51">
        <v>1100928.0</v>
      </c>
      <c r="B258" s="51" t="s">
        <v>2072</v>
      </c>
      <c r="C258" s="51" t="s">
        <v>104</v>
      </c>
      <c r="D258" s="51" t="s">
        <v>1519</v>
      </c>
      <c r="E258" s="51" t="s">
        <v>1549</v>
      </c>
      <c r="F258" s="1" t="s">
        <v>1732</v>
      </c>
      <c r="G258" s="1" t="s">
        <v>1807</v>
      </c>
      <c r="H258" s="1" t="s">
        <v>2073</v>
      </c>
      <c r="I258" s="1" t="s">
        <v>2074</v>
      </c>
      <c r="J258" s="160"/>
      <c r="K258" s="160"/>
    </row>
    <row r="259">
      <c r="A259" s="51">
        <v>1100933.0</v>
      </c>
      <c r="B259" s="51" t="s">
        <v>951</v>
      </c>
      <c r="C259" s="51" t="s">
        <v>104</v>
      </c>
      <c r="D259" s="51" t="s">
        <v>1519</v>
      </c>
      <c r="E259" s="51" t="s">
        <v>1520</v>
      </c>
      <c r="F259" s="1" t="s">
        <v>1521</v>
      </c>
      <c r="G259" s="1" t="s">
        <v>1931</v>
      </c>
      <c r="H259" s="1" t="s">
        <v>2075</v>
      </c>
      <c r="I259" s="1" t="s">
        <v>2076</v>
      </c>
      <c r="J259" s="160"/>
      <c r="K259" s="160"/>
    </row>
    <row r="260">
      <c r="A260" s="51">
        <v>1100934.0</v>
      </c>
      <c r="B260" s="51" t="s">
        <v>2077</v>
      </c>
      <c r="C260" s="51" t="s">
        <v>104</v>
      </c>
      <c r="D260" s="51" t="s">
        <v>1519</v>
      </c>
      <c r="E260" s="51" t="s">
        <v>1520</v>
      </c>
      <c r="F260" s="1" t="s">
        <v>1521</v>
      </c>
      <c r="G260" s="1" t="s">
        <v>1592</v>
      </c>
      <c r="H260" s="1" t="s">
        <v>2078</v>
      </c>
      <c r="I260" s="1" t="s">
        <v>2079</v>
      </c>
      <c r="J260" s="160"/>
      <c r="K260" s="160"/>
    </row>
    <row r="261">
      <c r="A261" s="51">
        <v>1100941.0</v>
      </c>
      <c r="B261" s="51" t="s">
        <v>2080</v>
      </c>
      <c r="C261" s="51" t="s">
        <v>104</v>
      </c>
      <c r="D261" s="51" t="s">
        <v>1519</v>
      </c>
      <c r="E261" s="51" t="s">
        <v>1520</v>
      </c>
      <c r="F261" s="1" t="s">
        <v>1531</v>
      </c>
      <c r="G261" s="1" t="s">
        <v>1668</v>
      </c>
      <c r="H261" s="1" t="s">
        <v>1674</v>
      </c>
      <c r="I261" s="1" t="s">
        <v>1675</v>
      </c>
      <c r="J261" s="160"/>
      <c r="K261" s="160"/>
    </row>
    <row r="262">
      <c r="A262" s="51">
        <v>1100942.0</v>
      </c>
      <c r="B262" s="51" t="s">
        <v>957</v>
      </c>
      <c r="C262" s="51" t="s">
        <v>104</v>
      </c>
      <c r="D262" s="51" t="s">
        <v>1519</v>
      </c>
      <c r="E262" s="51" t="s">
        <v>1520</v>
      </c>
      <c r="F262" s="1" t="s">
        <v>1521</v>
      </c>
      <c r="G262" s="1" t="s">
        <v>2081</v>
      </c>
      <c r="H262" s="1" t="s">
        <v>2082</v>
      </c>
      <c r="I262" s="1" t="s">
        <v>2083</v>
      </c>
      <c r="J262" s="160"/>
      <c r="K262" s="160"/>
    </row>
    <row r="263">
      <c r="A263" s="51">
        <v>1100944.0</v>
      </c>
      <c r="B263" s="51" t="s">
        <v>2084</v>
      </c>
      <c r="C263" s="51" t="s">
        <v>104</v>
      </c>
      <c r="D263" s="51" t="s">
        <v>1519</v>
      </c>
      <c r="E263" s="51" t="s">
        <v>1549</v>
      </c>
      <c r="F263" s="1" t="s">
        <v>1639</v>
      </c>
      <c r="G263" s="1" t="s">
        <v>1904</v>
      </c>
      <c r="H263" s="1" t="s">
        <v>2017</v>
      </c>
      <c r="I263" s="1" t="s">
        <v>2018</v>
      </c>
      <c r="J263" s="160"/>
      <c r="K263" s="160"/>
    </row>
    <row r="264">
      <c r="A264" s="51">
        <v>1100956.0</v>
      </c>
      <c r="B264" s="51" t="s">
        <v>2085</v>
      </c>
      <c r="C264" s="51" t="s">
        <v>104</v>
      </c>
      <c r="D264" s="51" t="s">
        <v>1519</v>
      </c>
      <c r="E264" s="51" t="s">
        <v>1549</v>
      </c>
      <c r="F264" s="1" t="s">
        <v>1710</v>
      </c>
      <c r="G264" s="1" t="s">
        <v>2086</v>
      </c>
      <c r="H264" s="1" t="s">
        <v>2087</v>
      </c>
      <c r="I264" s="1" t="s">
        <v>2088</v>
      </c>
      <c r="J264" s="160"/>
      <c r="K264" s="160"/>
    </row>
    <row r="265">
      <c r="A265" s="51">
        <v>1100959.0</v>
      </c>
      <c r="B265" s="51" t="s">
        <v>963</v>
      </c>
      <c r="C265" s="51" t="s">
        <v>104</v>
      </c>
      <c r="D265" s="51" t="s">
        <v>1519</v>
      </c>
      <c r="E265" s="51" t="s">
        <v>1549</v>
      </c>
      <c r="F265" s="1" t="s">
        <v>1639</v>
      </c>
      <c r="G265" s="1" t="s">
        <v>1904</v>
      </c>
      <c r="H265" s="1" t="s">
        <v>1927</v>
      </c>
      <c r="I265" s="1" t="s">
        <v>2089</v>
      </c>
      <c r="J265" s="160"/>
      <c r="K265" s="160"/>
    </row>
    <row r="266">
      <c r="A266" s="51">
        <v>1100966.0</v>
      </c>
      <c r="B266" s="51" t="s">
        <v>2090</v>
      </c>
      <c r="C266" s="51" t="s">
        <v>104</v>
      </c>
      <c r="D266" s="51" t="s">
        <v>1519</v>
      </c>
      <c r="E266" s="51" t="s">
        <v>1520</v>
      </c>
      <c r="F266" s="1" t="s">
        <v>1531</v>
      </c>
      <c r="G266" s="1" t="s">
        <v>1532</v>
      </c>
      <c r="H266" s="1" t="s">
        <v>1536</v>
      </c>
      <c r="I266" s="1" t="s">
        <v>1824</v>
      </c>
      <c r="J266" s="160"/>
      <c r="K266" s="160"/>
    </row>
    <row r="267">
      <c r="A267" s="51">
        <v>1100967.0</v>
      </c>
      <c r="B267" s="51" t="s">
        <v>2091</v>
      </c>
      <c r="C267" s="51" t="s">
        <v>104</v>
      </c>
      <c r="D267" s="51" t="s">
        <v>1519</v>
      </c>
      <c r="E267" s="51" t="s">
        <v>1520</v>
      </c>
      <c r="F267" s="1" t="s">
        <v>1531</v>
      </c>
      <c r="G267" s="1" t="s">
        <v>1532</v>
      </c>
      <c r="H267" s="1" t="s">
        <v>1837</v>
      </c>
      <c r="I267" s="1" t="s">
        <v>1824</v>
      </c>
      <c r="J267" s="160"/>
      <c r="K267" s="160"/>
    </row>
    <row r="268">
      <c r="A268" s="51">
        <v>1100972.0</v>
      </c>
      <c r="B268" s="51" t="s">
        <v>2093</v>
      </c>
      <c r="C268" s="51" t="s">
        <v>104</v>
      </c>
      <c r="D268" s="51" t="s">
        <v>1519</v>
      </c>
      <c r="E268" s="51" t="s">
        <v>1520</v>
      </c>
      <c r="F268" s="1" t="s">
        <v>1531</v>
      </c>
      <c r="G268" s="1" t="s">
        <v>1532</v>
      </c>
      <c r="H268" s="1" t="s">
        <v>1971</v>
      </c>
      <c r="I268" s="1" t="s">
        <v>1824</v>
      </c>
      <c r="J268" s="160"/>
      <c r="K268" s="160"/>
    </row>
    <row r="269">
      <c r="A269" s="51">
        <v>1100973.0</v>
      </c>
      <c r="B269" s="51" t="s">
        <v>2094</v>
      </c>
      <c r="C269" s="51" t="s">
        <v>104</v>
      </c>
      <c r="D269" s="51" t="s">
        <v>1519</v>
      </c>
      <c r="E269" s="51" t="s">
        <v>1520</v>
      </c>
      <c r="F269" s="1" t="s">
        <v>1531</v>
      </c>
      <c r="G269" s="1" t="s">
        <v>1532</v>
      </c>
      <c r="H269" s="1" t="s">
        <v>2095</v>
      </c>
      <c r="I269" s="1" t="s">
        <v>2096</v>
      </c>
      <c r="J269" s="160"/>
      <c r="K269" s="160"/>
    </row>
    <row r="270">
      <c r="A270" s="51">
        <v>1100974.0</v>
      </c>
      <c r="B270" s="51" t="s">
        <v>2097</v>
      </c>
      <c r="C270" s="51" t="s">
        <v>104</v>
      </c>
      <c r="D270" s="51" t="s">
        <v>1519</v>
      </c>
      <c r="E270" s="51" t="s">
        <v>1520</v>
      </c>
      <c r="F270" s="1" t="s">
        <v>1521</v>
      </c>
      <c r="G270" s="1" t="s">
        <v>1592</v>
      </c>
      <c r="H270" s="1" t="s">
        <v>1703</v>
      </c>
      <c r="I270" s="1" t="s">
        <v>1704</v>
      </c>
      <c r="J270" s="160"/>
      <c r="K270" s="160"/>
    </row>
    <row r="271">
      <c r="A271" s="51">
        <v>1100975.0</v>
      </c>
      <c r="B271" s="51" t="s">
        <v>2098</v>
      </c>
      <c r="C271" s="51" t="s">
        <v>104</v>
      </c>
      <c r="D271" s="51" t="s">
        <v>1519</v>
      </c>
      <c r="E271" s="51" t="s">
        <v>1520</v>
      </c>
      <c r="F271" s="1" t="s">
        <v>1521</v>
      </c>
      <c r="G271" s="1" t="s">
        <v>1983</v>
      </c>
      <c r="H271" s="1" t="s">
        <v>2099</v>
      </c>
      <c r="I271" s="1" t="s">
        <v>2100</v>
      </c>
      <c r="J271" s="160"/>
      <c r="K271" s="160"/>
    </row>
    <row r="272">
      <c r="A272" s="51">
        <v>1100979.0</v>
      </c>
      <c r="B272" s="51" t="s">
        <v>2101</v>
      </c>
      <c r="C272" s="51" t="s">
        <v>104</v>
      </c>
      <c r="D272" s="51" t="s">
        <v>1519</v>
      </c>
      <c r="E272" s="51" t="s">
        <v>1520</v>
      </c>
      <c r="F272" s="1" t="s">
        <v>1521</v>
      </c>
      <c r="G272" s="1" t="s">
        <v>1635</v>
      </c>
      <c r="H272" s="1" t="s">
        <v>1636</v>
      </c>
      <c r="I272" s="1" t="s">
        <v>1637</v>
      </c>
      <c r="J272" s="160"/>
      <c r="K272" s="160"/>
    </row>
    <row r="273">
      <c r="A273" s="51">
        <v>1100982.0</v>
      </c>
      <c r="B273" s="51" t="s">
        <v>971</v>
      </c>
      <c r="C273" s="51" t="s">
        <v>104</v>
      </c>
      <c r="D273" s="51" t="s">
        <v>1519</v>
      </c>
      <c r="E273" s="51" t="s">
        <v>1520</v>
      </c>
      <c r="F273" s="1" t="s">
        <v>1521</v>
      </c>
      <c r="G273" s="1" t="s">
        <v>1983</v>
      </c>
      <c r="H273" s="1" t="s">
        <v>1989</v>
      </c>
      <c r="I273" s="1" t="s">
        <v>1990</v>
      </c>
      <c r="J273" s="160"/>
      <c r="K273" s="160"/>
    </row>
    <row r="274">
      <c r="A274" s="51">
        <v>1100983.0</v>
      </c>
      <c r="B274" s="51" t="s">
        <v>2102</v>
      </c>
      <c r="C274" s="51" t="s">
        <v>104</v>
      </c>
      <c r="D274" s="51" t="s">
        <v>1519</v>
      </c>
      <c r="E274" s="51" t="s">
        <v>1520</v>
      </c>
      <c r="F274" s="1" t="s">
        <v>1521</v>
      </c>
      <c r="G274" s="1" t="s">
        <v>2103</v>
      </c>
      <c r="H274" s="1" t="s">
        <v>2104</v>
      </c>
      <c r="I274" s="1" t="s">
        <v>2105</v>
      </c>
      <c r="J274" s="160"/>
      <c r="K274" s="160"/>
    </row>
    <row r="275">
      <c r="A275" s="51">
        <v>1100990.0</v>
      </c>
      <c r="B275" s="51" t="s">
        <v>2106</v>
      </c>
      <c r="C275" s="51" t="s">
        <v>104</v>
      </c>
      <c r="D275" s="51" t="s">
        <v>1519</v>
      </c>
      <c r="E275" s="51" t="s">
        <v>1520</v>
      </c>
      <c r="F275" s="1" t="s">
        <v>1531</v>
      </c>
      <c r="G275" s="1" t="s">
        <v>1668</v>
      </c>
      <c r="H275" s="1" t="s">
        <v>1883</v>
      </c>
      <c r="I275" s="1" t="s">
        <v>2107</v>
      </c>
      <c r="J275" s="160"/>
      <c r="K275" s="160"/>
    </row>
    <row r="276">
      <c r="A276" s="51">
        <v>1100992.0</v>
      </c>
      <c r="B276" s="51" t="s">
        <v>641</v>
      </c>
      <c r="C276" s="51" t="s">
        <v>104</v>
      </c>
      <c r="D276" s="51" t="s">
        <v>1519</v>
      </c>
      <c r="E276" s="51" t="s">
        <v>1520</v>
      </c>
      <c r="F276" s="1" t="s">
        <v>1521</v>
      </c>
      <c r="G276" s="1" t="s">
        <v>1522</v>
      </c>
      <c r="H276" s="1" t="s">
        <v>1523</v>
      </c>
      <c r="I276" s="1" t="s">
        <v>1524</v>
      </c>
      <c r="J276" s="160"/>
      <c r="K276" s="160"/>
    </row>
    <row r="277">
      <c r="A277" s="51">
        <v>1100997.0</v>
      </c>
      <c r="B277" s="51" t="s">
        <v>2108</v>
      </c>
      <c r="C277" s="51" t="s">
        <v>104</v>
      </c>
      <c r="D277" s="51" t="s">
        <v>1519</v>
      </c>
      <c r="E277" s="51" t="s">
        <v>1520</v>
      </c>
      <c r="F277" s="1" t="s">
        <v>1531</v>
      </c>
      <c r="G277" s="1" t="s">
        <v>1532</v>
      </c>
      <c r="H277" s="1" t="s">
        <v>1837</v>
      </c>
      <c r="I277" s="1" t="s">
        <v>1824</v>
      </c>
      <c r="J277" s="160"/>
      <c r="K277" s="160"/>
    </row>
    <row r="278">
      <c r="A278" s="51">
        <v>1101003.0</v>
      </c>
      <c r="B278" s="51" t="s">
        <v>1984</v>
      </c>
      <c r="C278" s="51" t="s">
        <v>104</v>
      </c>
      <c r="D278" s="51" t="s">
        <v>1519</v>
      </c>
      <c r="E278" s="51" t="s">
        <v>1520</v>
      </c>
      <c r="F278" s="1" t="s">
        <v>1521</v>
      </c>
      <c r="G278" s="1" t="s">
        <v>1859</v>
      </c>
      <c r="H278" s="1" t="s">
        <v>1860</v>
      </c>
      <c r="I278" s="1" t="s">
        <v>1861</v>
      </c>
      <c r="J278" s="160"/>
      <c r="K278" s="160"/>
    </row>
    <row r="279">
      <c r="A279" s="51">
        <v>1101005.0</v>
      </c>
      <c r="B279" s="51" t="s">
        <v>2109</v>
      </c>
      <c r="C279" s="51" t="s">
        <v>104</v>
      </c>
      <c r="D279" s="51" t="s">
        <v>1519</v>
      </c>
      <c r="E279" s="51" t="s">
        <v>1520</v>
      </c>
      <c r="F279" s="1" t="s">
        <v>1531</v>
      </c>
      <c r="G279" s="1" t="s">
        <v>1532</v>
      </c>
      <c r="H279" s="1" t="s">
        <v>1975</v>
      </c>
      <c r="I279" s="1" t="s">
        <v>1824</v>
      </c>
      <c r="J279" s="160"/>
      <c r="K279" s="160"/>
    </row>
    <row r="280">
      <c r="A280" s="51">
        <v>1101006.0</v>
      </c>
      <c r="B280" s="51" t="s">
        <v>2112</v>
      </c>
      <c r="C280" s="51" t="s">
        <v>104</v>
      </c>
      <c r="D280" s="51" t="s">
        <v>1519</v>
      </c>
      <c r="E280" s="51" t="s">
        <v>1520</v>
      </c>
      <c r="F280" s="1" t="s">
        <v>1531</v>
      </c>
      <c r="G280" s="1" t="s">
        <v>1603</v>
      </c>
      <c r="H280" s="1" t="s">
        <v>2113</v>
      </c>
      <c r="I280" s="1" t="s">
        <v>1605</v>
      </c>
      <c r="J280" s="160"/>
      <c r="K280" s="160"/>
    </row>
    <row r="281">
      <c r="A281" s="51">
        <v>1101008.0</v>
      </c>
      <c r="B281" s="51" t="s">
        <v>2114</v>
      </c>
      <c r="C281" s="51" t="s">
        <v>104</v>
      </c>
      <c r="D281" s="51" t="s">
        <v>1519</v>
      </c>
      <c r="E281" s="51" t="s">
        <v>1520</v>
      </c>
      <c r="F281" s="1" t="s">
        <v>1531</v>
      </c>
      <c r="G281" s="1" t="s">
        <v>1770</v>
      </c>
      <c r="H281" s="1" t="s">
        <v>2115</v>
      </c>
      <c r="I281" s="1" t="s">
        <v>2116</v>
      </c>
      <c r="J281" s="160"/>
      <c r="K281" s="160"/>
    </row>
    <row r="282">
      <c r="A282" s="51">
        <v>1101018.0</v>
      </c>
      <c r="B282" s="51" t="s">
        <v>2117</v>
      </c>
      <c r="C282" s="51" t="s">
        <v>104</v>
      </c>
      <c r="D282" s="51" t="s">
        <v>1519</v>
      </c>
      <c r="E282" s="51" t="s">
        <v>1520</v>
      </c>
      <c r="F282" s="1" t="s">
        <v>1531</v>
      </c>
      <c r="G282" s="1" t="s">
        <v>1812</v>
      </c>
      <c r="H282" s="1" t="s">
        <v>1813</v>
      </c>
      <c r="I282" s="1" t="s">
        <v>2118</v>
      </c>
      <c r="J282" s="160"/>
      <c r="K282" s="160"/>
    </row>
    <row r="283">
      <c r="A283" s="51">
        <v>1101019.0</v>
      </c>
      <c r="B283" s="51" t="s">
        <v>2121</v>
      </c>
      <c r="C283" s="51" t="s">
        <v>104</v>
      </c>
      <c r="D283" s="51" t="s">
        <v>1519</v>
      </c>
      <c r="E283" s="51" t="s">
        <v>1520</v>
      </c>
      <c r="F283" s="1" t="s">
        <v>1531</v>
      </c>
      <c r="G283" s="1" t="s">
        <v>1812</v>
      </c>
      <c r="H283" s="1" t="s">
        <v>1813</v>
      </c>
      <c r="I283" s="1" t="s">
        <v>2055</v>
      </c>
      <c r="J283" s="160"/>
      <c r="K283" s="160"/>
    </row>
    <row r="284">
      <c r="A284" s="51">
        <v>1101020.0</v>
      </c>
      <c r="B284" s="51" t="s">
        <v>2122</v>
      </c>
      <c r="C284" s="51" t="s">
        <v>104</v>
      </c>
      <c r="D284" s="51" t="s">
        <v>1519</v>
      </c>
      <c r="E284" s="51" t="s">
        <v>1520</v>
      </c>
      <c r="F284" s="1" t="s">
        <v>1531</v>
      </c>
      <c r="G284" s="1" t="s">
        <v>1668</v>
      </c>
      <c r="H284" s="1" t="s">
        <v>1885</v>
      </c>
      <c r="I284" s="1" t="s">
        <v>2123</v>
      </c>
      <c r="J284" s="160"/>
      <c r="K284" s="160"/>
    </row>
    <row r="285">
      <c r="A285" s="51">
        <v>1101021.0</v>
      </c>
      <c r="B285" s="51" t="s">
        <v>2124</v>
      </c>
      <c r="C285" s="51" t="s">
        <v>104</v>
      </c>
      <c r="D285" s="51" t="s">
        <v>1519</v>
      </c>
      <c r="E285" s="51" t="s">
        <v>1520</v>
      </c>
      <c r="F285" s="1" t="s">
        <v>1531</v>
      </c>
      <c r="G285" s="1" t="s">
        <v>1532</v>
      </c>
      <c r="H285" s="1" t="s">
        <v>2125</v>
      </c>
      <c r="I285" s="1" t="s">
        <v>1534</v>
      </c>
      <c r="J285" s="160"/>
      <c r="K285" s="160"/>
    </row>
    <row r="286">
      <c r="A286" s="51">
        <v>1101032.0</v>
      </c>
      <c r="B286" s="51" t="s">
        <v>2126</v>
      </c>
      <c r="C286" s="51" t="s">
        <v>104</v>
      </c>
      <c r="D286" s="51" t="s">
        <v>1519</v>
      </c>
      <c r="E286" s="51" t="s">
        <v>1520</v>
      </c>
      <c r="F286" s="1" t="s">
        <v>1531</v>
      </c>
      <c r="G286" s="1" t="s">
        <v>1812</v>
      </c>
      <c r="H286" s="1" t="s">
        <v>1830</v>
      </c>
      <c r="I286" s="1" t="s">
        <v>2118</v>
      </c>
      <c r="J286" s="160"/>
      <c r="K286" s="160"/>
    </row>
    <row r="287">
      <c r="A287" s="51">
        <v>1101033.0</v>
      </c>
      <c r="B287" s="51" t="s">
        <v>2127</v>
      </c>
      <c r="C287" s="51" t="s">
        <v>104</v>
      </c>
      <c r="D287" s="51" t="s">
        <v>1519</v>
      </c>
      <c r="E287" s="51" t="s">
        <v>1520</v>
      </c>
      <c r="F287" s="1" t="s">
        <v>1531</v>
      </c>
      <c r="G287" s="1" t="s">
        <v>1668</v>
      </c>
      <c r="H287" s="1" t="s">
        <v>1885</v>
      </c>
      <c r="I287" s="1" t="s">
        <v>1826</v>
      </c>
      <c r="J287" s="160"/>
      <c r="K287" s="160"/>
    </row>
    <row r="288">
      <c r="A288" s="51">
        <v>1101035.0</v>
      </c>
      <c r="B288" s="51" t="s">
        <v>2128</v>
      </c>
      <c r="C288" s="51" t="s">
        <v>104</v>
      </c>
      <c r="D288" s="51" t="s">
        <v>1519</v>
      </c>
      <c r="E288" s="51" t="s">
        <v>1520</v>
      </c>
      <c r="F288" s="1" t="s">
        <v>1531</v>
      </c>
      <c r="G288" s="1" t="s">
        <v>1668</v>
      </c>
      <c r="H288" s="1" t="s">
        <v>1887</v>
      </c>
      <c r="I288" s="1" t="s">
        <v>1968</v>
      </c>
      <c r="J288" s="160"/>
      <c r="K288" s="160"/>
    </row>
    <row r="289">
      <c r="A289" s="51">
        <v>1101054.0</v>
      </c>
      <c r="B289" s="51" t="s">
        <v>988</v>
      </c>
      <c r="C289" s="51" t="s">
        <v>104</v>
      </c>
      <c r="D289" s="51" t="s">
        <v>1519</v>
      </c>
      <c r="E289" s="51" t="s">
        <v>1520</v>
      </c>
      <c r="F289" s="1" t="s">
        <v>1521</v>
      </c>
      <c r="G289" s="1" t="s">
        <v>1752</v>
      </c>
      <c r="H289" s="1" t="s">
        <v>2129</v>
      </c>
      <c r="I289" s="1" t="s">
        <v>2130</v>
      </c>
      <c r="J289" s="160"/>
      <c r="K289" s="160"/>
    </row>
    <row r="290">
      <c r="A290" s="51">
        <v>1101055.0</v>
      </c>
      <c r="B290" s="51" t="s">
        <v>996</v>
      </c>
      <c r="C290" s="51" t="s">
        <v>104</v>
      </c>
      <c r="D290" s="51" t="s">
        <v>1519</v>
      </c>
      <c r="E290" s="51" t="s">
        <v>1520</v>
      </c>
      <c r="F290" s="1" t="s">
        <v>1521</v>
      </c>
      <c r="G290" s="1" t="s">
        <v>1592</v>
      </c>
      <c r="H290" s="1" t="s">
        <v>1976</v>
      </c>
      <c r="I290" s="1" t="s">
        <v>1977</v>
      </c>
      <c r="J290" s="160"/>
      <c r="K290" s="160"/>
    </row>
    <row r="291">
      <c r="A291" s="51">
        <v>1101056.0</v>
      </c>
      <c r="B291" s="51" t="s">
        <v>2131</v>
      </c>
      <c r="C291" s="51" t="s">
        <v>104</v>
      </c>
      <c r="D291" s="51" t="s">
        <v>1519</v>
      </c>
      <c r="E291" s="51" t="s">
        <v>1520</v>
      </c>
      <c r="F291" s="1" t="s">
        <v>1521</v>
      </c>
      <c r="G291" s="1" t="s">
        <v>1859</v>
      </c>
      <c r="H291" s="1" t="s">
        <v>2061</v>
      </c>
      <c r="I291" s="1" t="s">
        <v>2062</v>
      </c>
      <c r="J291" s="160"/>
      <c r="K291" s="160"/>
    </row>
    <row r="292">
      <c r="A292" s="51">
        <v>1101061.0</v>
      </c>
      <c r="B292" s="51" t="s">
        <v>2132</v>
      </c>
      <c r="C292" s="51" t="s">
        <v>104</v>
      </c>
      <c r="D292" s="51" t="s">
        <v>1519</v>
      </c>
      <c r="E292" s="51" t="s">
        <v>1520</v>
      </c>
      <c r="F292" s="1" t="s">
        <v>1521</v>
      </c>
      <c r="G292" s="1" t="s">
        <v>1522</v>
      </c>
      <c r="H292" s="1" t="s">
        <v>2133</v>
      </c>
      <c r="I292" s="1" t="s">
        <v>2134</v>
      </c>
      <c r="J292" s="160"/>
      <c r="K292" s="160"/>
    </row>
    <row r="293">
      <c r="A293" s="51">
        <v>1101062.0</v>
      </c>
      <c r="B293" s="51" t="s">
        <v>103</v>
      </c>
      <c r="C293" s="51" t="s">
        <v>104</v>
      </c>
      <c r="D293" s="51" t="s">
        <v>1519</v>
      </c>
      <c r="E293" s="51" t="s">
        <v>1520</v>
      </c>
      <c r="F293" s="1" t="s">
        <v>1521</v>
      </c>
      <c r="G293" s="1" t="s">
        <v>1942</v>
      </c>
      <c r="H293" s="1" t="s">
        <v>2135</v>
      </c>
      <c r="I293" s="1" t="s">
        <v>2136</v>
      </c>
      <c r="J293" s="160"/>
      <c r="K293" s="160"/>
    </row>
    <row r="294">
      <c r="A294" s="51">
        <v>1101064.0</v>
      </c>
      <c r="B294" s="51" t="s">
        <v>2137</v>
      </c>
      <c r="C294" s="51" t="s">
        <v>104</v>
      </c>
      <c r="D294" s="51" t="s">
        <v>1519</v>
      </c>
      <c r="E294" s="51" t="s">
        <v>1520</v>
      </c>
      <c r="F294" s="1" t="s">
        <v>1531</v>
      </c>
      <c r="G294" s="1" t="s">
        <v>1610</v>
      </c>
      <c r="H294" s="1" t="s">
        <v>2138</v>
      </c>
      <c r="I294" s="1" t="s">
        <v>2139</v>
      </c>
      <c r="J294" s="160"/>
      <c r="K294" s="160"/>
    </row>
    <row r="295">
      <c r="A295" s="51">
        <v>1101073.0</v>
      </c>
      <c r="B295" s="51" t="s">
        <v>2140</v>
      </c>
      <c r="C295" s="51" t="s">
        <v>104</v>
      </c>
      <c r="D295" s="51" t="s">
        <v>1519</v>
      </c>
      <c r="E295" s="51" t="s">
        <v>1549</v>
      </c>
      <c r="F295" s="1" t="s">
        <v>1639</v>
      </c>
      <c r="G295" s="1" t="s">
        <v>1904</v>
      </c>
      <c r="H295" s="1" t="s">
        <v>1927</v>
      </c>
      <c r="I295" s="1" t="s">
        <v>1928</v>
      </c>
      <c r="J295" s="160"/>
      <c r="K295" s="160"/>
    </row>
    <row r="296">
      <c r="A296" s="51">
        <v>1101075.0</v>
      </c>
      <c r="B296" s="51" t="s">
        <v>2141</v>
      </c>
      <c r="C296" s="51" t="s">
        <v>104</v>
      </c>
      <c r="D296" s="51" t="s">
        <v>1519</v>
      </c>
      <c r="E296" s="51" t="s">
        <v>1520</v>
      </c>
      <c r="F296" s="1" t="s">
        <v>1521</v>
      </c>
      <c r="G296" s="1" t="s">
        <v>2081</v>
      </c>
      <c r="H296" s="1" t="s">
        <v>2142</v>
      </c>
      <c r="I296" s="1" t="s">
        <v>2143</v>
      </c>
      <c r="J296" s="160"/>
      <c r="K296" s="160"/>
    </row>
    <row r="297">
      <c r="A297" s="51">
        <v>1101077.0</v>
      </c>
      <c r="B297" s="51" t="s">
        <v>1002</v>
      </c>
      <c r="C297" s="51" t="s">
        <v>104</v>
      </c>
      <c r="D297" s="51" t="s">
        <v>1519</v>
      </c>
      <c r="E297" s="51" t="s">
        <v>1520</v>
      </c>
      <c r="F297" s="1" t="s">
        <v>1521</v>
      </c>
      <c r="G297" s="1" t="s">
        <v>1592</v>
      </c>
      <c r="H297" s="1" t="s">
        <v>2144</v>
      </c>
      <c r="I297" s="1" t="s">
        <v>2145</v>
      </c>
      <c r="J297" s="160"/>
      <c r="K297" s="160"/>
    </row>
    <row r="298">
      <c r="A298" s="51">
        <v>1101079.0</v>
      </c>
      <c r="B298" s="51" t="s">
        <v>2047</v>
      </c>
      <c r="C298" s="51" t="s">
        <v>104</v>
      </c>
      <c r="D298" s="51" t="s">
        <v>1519</v>
      </c>
      <c r="E298" s="51" t="s">
        <v>1520</v>
      </c>
      <c r="F298" s="1" t="s">
        <v>1521</v>
      </c>
      <c r="G298" s="1" t="s">
        <v>2081</v>
      </c>
      <c r="H298" s="1" t="s">
        <v>2147</v>
      </c>
      <c r="I298" s="1" t="s">
        <v>2148</v>
      </c>
      <c r="J298" s="160"/>
      <c r="K298" s="160"/>
    </row>
    <row r="299">
      <c r="A299" s="51">
        <v>1101092.0</v>
      </c>
      <c r="B299" s="51" t="s">
        <v>2149</v>
      </c>
      <c r="C299" s="51" t="s">
        <v>104</v>
      </c>
      <c r="D299" s="51" t="s">
        <v>1519</v>
      </c>
      <c r="E299" s="51" t="s">
        <v>1520</v>
      </c>
      <c r="F299" s="1" t="s">
        <v>1531</v>
      </c>
      <c r="G299" s="1" t="s">
        <v>1742</v>
      </c>
      <c r="H299" s="1" t="s">
        <v>2150</v>
      </c>
      <c r="I299" s="1" t="s">
        <v>2151</v>
      </c>
      <c r="J299" s="160"/>
      <c r="K299" s="160"/>
    </row>
    <row r="300">
      <c r="A300" s="51">
        <v>1101093.0</v>
      </c>
      <c r="B300" s="51" t="s">
        <v>2152</v>
      </c>
      <c r="C300" s="51" t="s">
        <v>104</v>
      </c>
      <c r="D300" s="51" t="s">
        <v>1519</v>
      </c>
      <c r="E300" s="51" t="s">
        <v>1520</v>
      </c>
      <c r="F300" s="1" t="s">
        <v>1531</v>
      </c>
      <c r="G300" s="1" t="s">
        <v>1770</v>
      </c>
      <c r="H300" s="1" t="s">
        <v>1999</v>
      </c>
      <c r="I300" s="1" t="s">
        <v>2000</v>
      </c>
      <c r="J300" s="160"/>
      <c r="K300" s="160"/>
    </row>
    <row r="301">
      <c r="A301" s="51">
        <v>1101094.0</v>
      </c>
      <c r="B301" s="51" t="s">
        <v>1011</v>
      </c>
      <c r="C301" s="51" t="s">
        <v>104</v>
      </c>
      <c r="D301" s="51" t="s">
        <v>1519</v>
      </c>
      <c r="E301" s="51" t="s">
        <v>1520</v>
      </c>
      <c r="F301" s="1" t="s">
        <v>1521</v>
      </c>
      <c r="G301" s="1" t="s">
        <v>2103</v>
      </c>
      <c r="H301" s="1" t="s">
        <v>2154</v>
      </c>
      <c r="I301" s="1" t="s">
        <v>2155</v>
      </c>
      <c r="J301" s="160"/>
      <c r="K301" s="160"/>
    </row>
    <row r="302">
      <c r="A302" s="51">
        <v>1101109.0</v>
      </c>
      <c r="B302" s="51" t="s">
        <v>2156</v>
      </c>
      <c r="C302" s="51" t="s">
        <v>104</v>
      </c>
      <c r="D302" s="51" t="s">
        <v>1519</v>
      </c>
      <c r="E302" s="51" t="s">
        <v>1520</v>
      </c>
      <c r="F302" s="1" t="s">
        <v>1531</v>
      </c>
      <c r="G302" s="1" t="s">
        <v>1668</v>
      </c>
      <c r="H302" s="1" t="s">
        <v>1885</v>
      </c>
      <c r="I302" s="1" t="s">
        <v>1826</v>
      </c>
      <c r="J302" s="160"/>
      <c r="K302" s="160"/>
    </row>
    <row r="303">
      <c r="A303" s="51">
        <v>1101116.0</v>
      </c>
      <c r="B303" s="51" t="s">
        <v>1016</v>
      </c>
      <c r="C303" s="51" t="s">
        <v>104</v>
      </c>
      <c r="D303" s="51" t="s">
        <v>1519</v>
      </c>
      <c r="E303" s="51" t="s">
        <v>1520</v>
      </c>
      <c r="F303" s="1" t="s">
        <v>1521</v>
      </c>
      <c r="G303" s="1" t="s">
        <v>1619</v>
      </c>
      <c r="H303" s="1" t="s">
        <v>2157</v>
      </c>
      <c r="I303" s="1" t="s">
        <v>2158</v>
      </c>
      <c r="J303" s="160"/>
      <c r="K303" s="160"/>
    </row>
    <row r="304">
      <c r="A304" s="51">
        <v>1101125.0</v>
      </c>
      <c r="B304" s="51" t="s">
        <v>2159</v>
      </c>
      <c r="C304" s="51" t="s">
        <v>104</v>
      </c>
      <c r="D304" s="51" t="s">
        <v>1519</v>
      </c>
      <c r="E304" s="51" t="s">
        <v>1520</v>
      </c>
      <c r="F304" s="1" t="s">
        <v>1531</v>
      </c>
      <c r="G304" s="1" t="s">
        <v>1770</v>
      </c>
      <c r="H304" s="1" t="s">
        <v>2115</v>
      </c>
      <c r="I304" s="1" t="s">
        <v>2160</v>
      </c>
      <c r="J304" s="160"/>
      <c r="K304" s="160"/>
    </row>
    <row r="305">
      <c r="A305" s="51">
        <v>1101218.0</v>
      </c>
      <c r="B305" s="51" t="s">
        <v>2161</v>
      </c>
      <c r="C305" s="51" t="s">
        <v>104</v>
      </c>
      <c r="D305" s="51" t="s">
        <v>1519</v>
      </c>
      <c r="E305" s="51" t="s">
        <v>1520</v>
      </c>
      <c r="F305" s="1" t="s">
        <v>1531</v>
      </c>
      <c r="G305" s="1" t="s">
        <v>1532</v>
      </c>
      <c r="H305" s="1" t="s">
        <v>2164</v>
      </c>
      <c r="I305" s="1" t="s">
        <v>2010</v>
      </c>
      <c r="J305" s="160"/>
      <c r="K305" s="160"/>
    </row>
    <row r="306">
      <c r="A306" s="51">
        <v>1101270.0</v>
      </c>
      <c r="B306" s="51" t="s">
        <v>2165</v>
      </c>
      <c r="C306" s="51" t="s">
        <v>104</v>
      </c>
      <c r="D306" s="51" t="s">
        <v>1519</v>
      </c>
      <c r="E306" s="51" t="s">
        <v>1520</v>
      </c>
      <c r="F306" s="1" t="s">
        <v>1531</v>
      </c>
      <c r="G306" s="1" t="s">
        <v>1812</v>
      </c>
      <c r="H306" s="1" t="s">
        <v>2054</v>
      </c>
      <c r="I306" s="1" t="s">
        <v>1814</v>
      </c>
      <c r="J306" s="160"/>
      <c r="K306" s="160"/>
    </row>
    <row r="307">
      <c r="A307" s="51">
        <v>1101290.0</v>
      </c>
      <c r="B307" s="51" t="s">
        <v>1019</v>
      </c>
      <c r="C307" s="51" t="s">
        <v>104</v>
      </c>
      <c r="D307" s="51" t="s">
        <v>1519</v>
      </c>
      <c r="E307" s="51" t="s">
        <v>1520</v>
      </c>
      <c r="F307" s="1" t="s">
        <v>1521</v>
      </c>
      <c r="G307" s="1" t="s">
        <v>1979</v>
      </c>
      <c r="H307" s="1" t="s">
        <v>1980</v>
      </c>
      <c r="I307" s="1" t="s">
        <v>1981</v>
      </c>
      <c r="J307" s="160"/>
      <c r="K307" s="160"/>
    </row>
    <row r="308">
      <c r="A308" s="51">
        <v>1101291.0</v>
      </c>
      <c r="B308" s="51" t="s">
        <v>1023</v>
      </c>
      <c r="C308" s="51" t="s">
        <v>104</v>
      </c>
      <c r="D308" s="51" t="s">
        <v>1519</v>
      </c>
      <c r="E308" s="51" t="s">
        <v>1520</v>
      </c>
      <c r="F308" s="1" t="s">
        <v>1521</v>
      </c>
      <c r="G308" s="1" t="s">
        <v>1592</v>
      </c>
      <c r="H308" s="1" t="s">
        <v>2078</v>
      </c>
      <c r="I308" s="1" t="s">
        <v>2079</v>
      </c>
      <c r="J308" s="160"/>
      <c r="K308" s="160"/>
    </row>
    <row r="309">
      <c r="A309" s="51">
        <v>11741.0</v>
      </c>
      <c r="B309" s="51" t="s">
        <v>1023</v>
      </c>
      <c r="C309" s="51" t="s">
        <v>275</v>
      </c>
      <c r="D309" s="51" t="s">
        <v>1519</v>
      </c>
      <c r="E309" s="51" t="s">
        <v>1520</v>
      </c>
      <c r="F309" s="1" t="s">
        <v>1521</v>
      </c>
      <c r="G309" s="1" t="s">
        <v>1592</v>
      </c>
      <c r="H309" s="1" t="s">
        <v>2078</v>
      </c>
      <c r="I309" s="1" t="s">
        <v>2079</v>
      </c>
      <c r="J309" s="160"/>
      <c r="K309" s="160"/>
    </row>
    <row r="310">
      <c r="A310" s="51">
        <v>1101296.0</v>
      </c>
      <c r="B310" s="51" t="s">
        <v>1027</v>
      </c>
      <c r="C310" s="51" t="s">
        <v>104</v>
      </c>
      <c r="D310" s="51" t="s">
        <v>1519</v>
      </c>
      <c r="E310" s="51" t="s">
        <v>1520</v>
      </c>
      <c r="F310" s="1" t="s">
        <v>1521</v>
      </c>
      <c r="G310" s="1" t="s">
        <v>1592</v>
      </c>
      <c r="H310" s="1" t="s">
        <v>2078</v>
      </c>
      <c r="I310" s="1" t="s">
        <v>2079</v>
      </c>
      <c r="J310" s="160"/>
      <c r="K310" s="160"/>
    </row>
    <row r="311">
      <c r="A311" s="51">
        <v>11013.0</v>
      </c>
      <c r="B311" s="51" t="s">
        <v>2170</v>
      </c>
      <c r="C311" s="51" t="s">
        <v>29</v>
      </c>
      <c r="D311" s="51" t="s">
        <v>1519</v>
      </c>
      <c r="E311" s="51" t="s">
        <v>1549</v>
      </c>
      <c r="F311" s="1" t="s">
        <v>1732</v>
      </c>
      <c r="G311" s="1" t="s">
        <v>1851</v>
      </c>
      <c r="H311" s="1" t="s">
        <v>1852</v>
      </c>
      <c r="I311" s="1" t="s">
        <v>2171</v>
      </c>
      <c r="J311" s="160"/>
      <c r="K311" s="160"/>
    </row>
    <row r="312">
      <c r="A312" s="51">
        <v>1101302.0</v>
      </c>
      <c r="B312" s="51" t="s">
        <v>944</v>
      </c>
      <c r="C312" s="51" t="s">
        <v>104</v>
      </c>
      <c r="D312" s="51" t="s">
        <v>1519</v>
      </c>
      <c r="E312" s="51" t="s">
        <v>1520</v>
      </c>
      <c r="F312" s="1" t="s">
        <v>1521</v>
      </c>
      <c r="G312" s="1" t="s">
        <v>1942</v>
      </c>
      <c r="H312" s="1" t="s">
        <v>2172</v>
      </c>
      <c r="I312" s="1" t="s">
        <v>2173</v>
      </c>
      <c r="J312" s="160"/>
      <c r="K312" s="160"/>
    </row>
    <row r="313">
      <c r="A313" s="51">
        <v>1101306.0</v>
      </c>
      <c r="B313" s="51" t="s">
        <v>2174</v>
      </c>
      <c r="C313" s="51" t="s">
        <v>104</v>
      </c>
      <c r="D313" s="51" t="s">
        <v>1519</v>
      </c>
      <c r="E313" s="51" t="s">
        <v>1520</v>
      </c>
      <c r="F313" s="1" t="s">
        <v>1521</v>
      </c>
      <c r="G313" s="1" t="s">
        <v>1592</v>
      </c>
      <c r="H313" s="1" t="s">
        <v>2176</v>
      </c>
      <c r="I313" s="1" t="s">
        <v>2177</v>
      </c>
      <c r="J313" s="160"/>
      <c r="K313" s="160"/>
    </row>
    <row r="314">
      <c r="A314" s="51">
        <v>1101310.0</v>
      </c>
      <c r="B314" s="51" t="s">
        <v>2178</v>
      </c>
      <c r="C314" s="51" t="s">
        <v>104</v>
      </c>
      <c r="D314" s="51" t="s">
        <v>1519</v>
      </c>
      <c r="E314" s="51" t="s">
        <v>1520</v>
      </c>
      <c r="F314" s="1" t="s">
        <v>1531</v>
      </c>
      <c r="G314" s="1" t="s">
        <v>1668</v>
      </c>
      <c r="H314" s="1" t="s">
        <v>1883</v>
      </c>
      <c r="I314" s="1" t="s">
        <v>1670</v>
      </c>
      <c r="J314" s="160"/>
      <c r="K314" s="160"/>
    </row>
    <row r="315">
      <c r="A315" s="51">
        <v>1101318.0</v>
      </c>
      <c r="B315" s="51" t="s">
        <v>1036</v>
      </c>
      <c r="C315" s="51" t="s">
        <v>104</v>
      </c>
      <c r="D315" s="51" t="s">
        <v>1519</v>
      </c>
      <c r="E315" s="51" t="s">
        <v>1520</v>
      </c>
      <c r="F315" s="1" t="s">
        <v>1521</v>
      </c>
      <c r="G315" s="1" t="s">
        <v>1979</v>
      </c>
      <c r="H315" s="1" t="s">
        <v>2181</v>
      </c>
      <c r="I315" s="1" t="s">
        <v>2182</v>
      </c>
      <c r="J315" s="160"/>
      <c r="K315" s="160"/>
    </row>
    <row r="316">
      <c r="A316" s="51">
        <v>1101364.0</v>
      </c>
      <c r="B316" s="51" t="s">
        <v>1047</v>
      </c>
      <c r="C316" s="51" t="s">
        <v>104</v>
      </c>
      <c r="D316" s="51" t="s">
        <v>1519</v>
      </c>
      <c r="E316" s="51" t="s">
        <v>1549</v>
      </c>
      <c r="F316" s="1" t="s">
        <v>1710</v>
      </c>
      <c r="G316" s="1" t="s">
        <v>2086</v>
      </c>
      <c r="H316" s="1" t="s">
        <v>2183</v>
      </c>
      <c r="I316" s="1" t="s">
        <v>2184</v>
      </c>
      <c r="J316" s="160"/>
      <c r="K316" s="160"/>
    </row>
    <row r="317">
      <c r="A317" s="51">
        <v>1101365.0</v>
      </c>
      <c r="B317" s="51" t="s">
        <v>1053</v>
      </c>
      <c r="C317" s="51" t="s">
        <v>104</v>
      </c>
      <c r="D317" s="51" t="s">
        <v>1519</v>
      </c>
      <c r="E317" s="51" t="s">
        <v>1549</v>
      </c>
      <c r="F317" s="1" t="s">
        <v>1550</v>
      </c>
      <c r="G317" s="1" t="s">
        <v>2185</v>
      </c>
      <c r="H317" s="1" t="s">
        <v>2186</v>
      </c>
      <c r="I317" s="1" t="s">
        <v>2187</v>
      </c>
      <c r="J317" s="160"/>
      <c r="K317" s="160"/>
    </row>
    <row r="318">
      <c r="A318" s="51">
        <v>1101366.0</v>
      </c>
      <c r="B318" s="51" t="s">
        <v>1057</v>
      </c>
      <c r="C318" s="51" t="s">
        <v>104</v>
      </c>
      <c r="D318" s="51" t="s">
        <v>1519</v>
      </c>
      <c r="E318" s="51" t="s">
        <v>1549</v>
      </c>
      <c r="F318" s="1" t="s">
        <v>1550</v>
      </c>
      <c r="G318" s="1" t="s">
        <v>2188</v>
      </c>
      <c r="H318" s="1" t="s">
        <v>2189</v>
      </c>
      <c r="I318" s="1" t="s">
        <v>2190</v>
      </c>
      <c r="J318" s="160"/>
      <c r="K318" s="160"/>
    </row>
    <row r="319">
      <c r="A319" s="51">
        <v>1101370.0</v>
      </c>
      <c r="B319" s="51" t="s">
        <v>2191</v>
      </c>
      <c r="C319" s="51" t="s">
        <v>104</v>
      </c>
      <c r="D319" s="51" t="s">
        <v>1519</v>
      </c>
      <c r="E319" s="51" t="s">
        <v>1549</v>
      </c>
      <c r="F319" s="1" t="s">
        <v>1639</v>
      </c>
      <c r="G319" s="1" t="s">
        <v>2192</v>
      </c>
      <c r="H319" s="1" t="s">
        <v>2193</v>
      </c>
      <c r="I319" s="1" t="s">
        <v>2194</v>
      </c>
      <c r="J319" s="160"/>
      <c r="K319" s="160"/>
    </row>
    <row r="320">
      <c r="A320" s="51">
        <v>1101371.0</v>
      </c>
      <c r="B320" s="51" t="s">
        <v>2195</v>
      </c>
      <c r="C320" s="51" t="s">
        <v>104</v>
      </c>
      <c r="D320" s="51" t="s">
        <v>1519</v>
      </c>
      <c r="E320" s="51" t="s">
        <v>1549</v>
      </c>
      <c r="F320" s="1" t="s">
        <v>1550</v>
      </c>
      <c r="G320" s="1" t="s">
        <v>1551</v>
      </c>
      <c r="H320" s="1" t="s">
        <v>1558</v>
      </c>
      <c r="I320" s="1" t="s">
        <v>1559</v>
      </c>
      <c r="J320" s="160"/>
      <c r="K320" s="160"/>
    </row>
    <row r="321">
      <c r="A321" s="51">
        <v>1101372.0</v>
      </c>
      <c r="B321" s="51" t="s">
        <v>1066</v>
      </c>
      <c r="C321" s="51" t="s">
        <v>104</v>
      </c>
      <c r="D321" s="51" t="s">
        <v>1519</v>
      </c>
      <c r="E321" s="51" t="s">
        <v>1549</v>
      </c>
      <c r="F321" s="1" t="s">
        <v>1550</v>
      </c>
      <c r="G321" s="1" t="s">
        <v>2185</v>
      </c>
      <c r="H321" s="1" t="s">
        <v>2196</v>
      </c>
      <c r="I321" s="1" t="s">
        <v>2197</v>
      </c>
      <c r="J321" s="160"/>
      <c r="K321" s="160"/>
    </row>
    <row r="322">
      <c r="A322" s="51">
        <v>1101373.0</v>
      </c>
      <c r="B322" s="51" t="s">
        <v>2198</v>
      </c>
      <c r="C322" s="51" t="s">
        <v>104</v>
      </c>
      <c r="D322" s="51" t="s">
        <v>1519</v>
      </c>
      <c r="E322" s="51" t="s">
        <v>1549</v>
      </c>
      <c r="F322" s="1" t="s">
        <v>1550</v>
      </c>
      <c r="G322" s="1" t="s">
        <v>2185</v>
      </c>
      <c r="H322" s="1" t="s">
        <v>2186</v>
      </c>
      <c r="I322" s="1" t="s">
        <v>2199</v>
      </c>
      <c r="J322" s="160"/>
      <c r="K322" s="160"/>
    </row>
    <row r="323">
      <c r="A323" s="51">
        <v>1101374.0</v>
      </c>
      <c r="B323" s="51" t="s">
        <v>1071</v>
      </c>
      <c r="C323" s="51" t="s">
        <v>104</v>
      </c>
      <c r="D323" s="51" t="s">
        <v>1519</v>
      </c>
      <c r="E323" s="51" t="s">
        <v>1549</v>
      </c>
      <c r="F323" s="1" t="s">
        <v>1550</v>
      </c>
      <c r="G323" s="1" t="s">
        <v>2185</v>
      </c>
      <c r="H323" s="1" t="s">
        <v>2186</v>
      </c>
      <c r="I323" s="1" t="s">
        <v>2201</v>
      </c>
      <c r="J323" s="160"/>
      <c r="K323" s="160"/>
    </row>
    <row r="324">
      <c r="A324" s="51">
        <v>1101375.0</v>
      </c>
      <c r="B324" s="51" t="s">
        <v>2203</v>
      </c>
      <c r="C324" s="51" t="s">
        <v>104</v>
      </c>
      <c r="D324" s="51" t="s">
        <v>1519</v>
      </c>
      <c r="E324" s="51" t="s">
        <v>1549</v>
      </c>
      <c r="F324" s="1" t="s">
        <v>1639</v>
      </c>
      <c r="G324" s="1" t="s">
        <v>1904</v>
      </c>
      <c r="H324" s="1" t="s">
        <v>1905</v>
      </c>
      <c r="I324" s="1" t="s">
        <v>1906</v>
      </c>
      <c r="J324" s="160"/>
      <c r="K324" s="160"/>
    </row>
    <row r="325">
      <c r="A325" s="51">
        <v>1101377.0</v>
      </c>
      <c r="B325" s="51" t="s">
        <v>1085</v>
      </c>
      <c r="C325" s="51" t="s">
        <v>104</v>
      </c>
      <c r="D325" s="51" t="s">
        <v>1519</v>
      </c>
      <c r="E325" s="51" t="s">
        <v>1549</v>
      </c>
      <c r="F325" s="1" t="s">
        <v>1550</v>
      </c>
      <c r="G325" s="1" t="s">
        <v>2188</v>
      </c>
      <c r="H325" s="1" t="s">
        <v>2189</v>
      </c>
      <c r="I325" s="1" t="s">
        <v>2205</v>
      </c>
      <c r="J325" s="160"/>
      <c r="K325" s="160"/>
    </row>
    <row r="326">
      <c r="A326" s="51">
        <v>1101379.0</v>
      </c>
      <c r="B326" s="51" t="s">
        <v>2206</v>
      </c>
      <c r="C326" s="51" t="s">
        <v>104</v>
      </c>
      <c r="D326" s="51" t="s">
        <v>1519</v>
      </c>
      <c r="E326" s="51" t="s">
        <v>1549</v>
      </c>
      <c r="F326" s="1" t="s">
        <v>1639</v>
      </c>
      <c r="G326" s="1" t="s">
        <v>2192</v>
      </c>
      <c r="H326" s="1" t="s">
        <v>2207</v>
      </c>
      <c r="I326" s="1" t="s">
        <v>2208</v>
      </c>
      <c r="J326" s="160"/>
      <c r="K326" s="160"/>
    </row>
    <row r="327">
      <c r="A327" s="51">
        <v>1101381.0</v>
      </c>
      <c r="B327" s="51" t="s">
        <v>1088</v>
      </c>
      <c r="C327" s="51" t="s">
        <v>104</v>
      </c>
      <c r="D327" s="51" t="s">
        <v>1519</v>
      </c>
      <c r="E327" s="51" t="s">
        <v>1549</v>
      </c>
      <c r="F327" s="1" t="s">
        <v>1710</v>
      </c>
      <c r="G327" s="1" t="s">
        <v>2086</v>
      </c>
      <c r="H327" s="1" t="s">
        <v>2209</v>
      </c>
      <c r="I327" s="1" t="s">
        <v>2210</v>
      </c>
      <c r="J327" s="160"/>
      <c r="K327" s="160"/>
    </row>
    <row r="328">
      <c r="A328" s="51">
        <v>1101384.0</v>
      </c>
      <c r="B328" s="51" t="s">
        <v>2212</v>
      </c>
      <c r="C328" s="51" t="s">
        <v>104</v>
      </c>
      <c r="D328" s="51" t="s">
        <v>1519</v>
      </c>
      <c r="E328" s="51" t="s">
        <v>1549</v>
      </c>
      <c r="F328" s="1" t="s">
        <v>1550</v>
      </c>
      <c r="G328" s="1" t="s">
        <v>1551</v>
      </c>
      <c r="H328" s="1" t="s">
        <v>2213</v>
      </c>
      <c r="I328" s="1" t="s">
        <v>2214</v>
      </c>
      <c r="J328" s="160"/>
      <c r="K328" s="160"/>
    </row>
    <row r="329">
      <c r="A329" s="51">
        <v>1101386.0</v>
      </c>
      <c r="B329" s="51" t="s">
        <v>2215</v>
      </c>
      <c r="C329" s="51" t="s">
        <v>104</v>
      </c>
      <c r="D329" s="51" t="s">
        <v>1519</v>
      </c>
      <c r="E329" s="51" t="s">
        <v>1549</v>
      </c>
      <c r="F329" s="1" t="s">
        <v>1647</v>
      </c>
      <c r="G329" s="1" t="s">
        <v>1648</v>
      </c>
      <c r="H329" s="1" t="s">
        <v>1655</v>
      </c>
      <c r="I329" s="1" t="s">
        <v>1656</v>
      </c>
      <c r="J329" s="160"/>
      <c r="K329" s="160"/>
    </row>
    <row r="330">
      <c r="A330" s="51">
        <v>1101387.0</v>
      </c>
      <c r="B330" s="51" t="s">
        <v>2216</v>
      </c>
      <c r="C330" s="51" t="s">
        <v>104</v>
      </c>
      <c r="D330" s="51" t="s">
        <v>1519</v>
      </c>
      <c r="E330" s="51" t="s">
        <v>1549</v>
      </c>
      <c r="F330" s="1" t="s">
        <v>1647</v>
      </c>
      <c r="G330" s="1" t="s">
        <v>1648</v>
      </c>
      <c r="H330" s="1" t="s">
        <v>2023</v>
      </c>
      <c r="I330" s="1" t="s">
        <v>2024</v>
      </c>
      <c r="J330" s="160"/>
      <c r="K330" s="160"/>
    </row>
    <row r="331">
      <c r="A331" s="51">
        <v>1101391.0</v>
      </c>
      <c r="B331" s="51" t="s">
        <v>2219</v>
      </c>
      <c r="C331" s="51" t="s">
        <v>104</v>
      </c>
      <c r="D331" s="51" t="s">
        <v>1519</v>
      </c>
      <c r="E331" s="51" t="s">
        <v>1549</v>
      </c>
      <c r="F331" s="1" t="s">
        <v>1647</v>
      </c>
      <c r="G331" s="1" t="s">
        <v>1715</v>
      </c>
      <c r="H331" s="1" t="s">
        <v>2220</v>
      </c>
      <c r="I331" s="1" t="s">
        <v>2222</v>
      </c>
      <c r="J331" s="160"/>
      <c r="K331" s="160"/>
    </row>
    <row r="332">
      <c r="A332" s="51">
        <v>1101392.0</v>
      </c>
      <c r="B332" s="51" t="s">
        <v>1093</v>
      </c>
      <c r="C332" s="51" t="s">
        <v>104</v>
      </c>
      <c r="D332" s="51" t="s">
        <v>1519</v>
      </c>
      <c r="E332" s="51" t="s">
        <v>1549</v>
      </c>
      <c r="F332" s="1" t="s">
        <v>1639</v>
      </c>
      <c r="G332" s="1" t="s">
        <v>1720</v>
      </c>
      <c r="H332" s="1" t="s">
        <v>1721</v>
      </c>
      <c r="I332" s="1" t="s">
        <v>2226</v>
      </c>
      <c r="J332" s="160"/>
      <c r="K332" s="160"/>
    </row>
    <row r="333">
      <c r="A333" s="51">
        <v>1101398.0</v>
      </c>
      <c r="B333" s="51" t="s">
        <v>2227</v>
      </c>
      <c r="C333" s="51" t="s">
        <v>104</v>
      </c>
      <c r="D333" s="51" t="s">
        <v>1519</v>
      </c>
      <c r="E333" s="51" t="s">
        <v>1549</v>
      </c>
      <c r="F333" s="1" t="s">
        <v>1639</v>
      </c>
      <c r="G333" s="1" t="s">
        <v>1640</v>
      </c>
      <c r="H333" s="1" t="s">
        <v>1901</v>
      </c>
      <c r="I333" s="1" t="s">
        <v>2228</v>
      </c>
      <c r="J333" s="160"/>
      <c r="K333" s="160"/>
    </row>
    <row r="334">
      <c r="A334" s="51">
        <v>1101404.0</v>
      </c>
      <c r="B334" s="51" t="s">
        <v>1105</v>
      </c>
      <c r="C334" s="51" t="s">
        <v>104</v>
      </c>
      <c r="D334" s="51" t="s">
        <v>1519</v>
      </c>
      <c r="E334" s="51" t="s">
        <v>1549</v>
      </c>
      <c r="F334" s="1" t="s">
        <v>1710</v>
      </c>
      <c r="G334" s="1" t="s">
        <v>2086</v>
      </c>
      <c r="H334" s="1" t="s">
        <v>2229</v>
      </c>
      <c r="I334" s="1" t="s">
        <v>2230</v>
      </c>
      <c r="J334" s="160"/>
      <c r="K334" s="160"/>
    </row>
    <row r="335">
      <c r="A335" s="51">
        <v>1101407.0</v>
      </c>
      <c r="B335" s="51" t="s">
        <v>2231</v>
      </c>
      <c r="C335" s="51" t="s">
        <v>104</v>
      </c>
      <c r="D335" s="51" t="s">
        <v>1519</v>
      </c>
      <c r="E335" s="51" t="s">
        <v>1520</v>
      </c>
      <c r="F335" s="1" t="s">
        <v>1521</v>
      </c>
      <c r="G335" s="1" t="s">
        <v>1592</v>
      </c>
      <c r="H335" s="1" t="s">
        <v>1697</v>
      </c>
      <c r="I335" s="1" t="s">
        <v>2232</v>
      </c>
      <c r="J335" s="160"/>
      <c r="K335" s="160"/>
    </row>
    <row r="336">
      <c r="A336" s="51">
        <v>11015.0</v>
      </c>
      <c r="B336" s="51" t="s">
        <v>2233</v>
      </c>
      <c r="C336" s="51" t="s">
        <v>29</v>
      </c>
      <c r="D336" s="51" t="s">
        <v>1519</v>
      </c>
      <c r="E336" s="51" t="s">
        <v>1549</v>
      </c>
      <c r="F336" s="1" t="s">
        <v>1647</v>
      </c>
      <c r="G336" s="1" t="s">
        <v>1648</v>
      </c>
      <c r="H336" s="1" t="s">
        <v>1767</v>
      </c>
      <c r="I336" s="1" t="s">
        <v>2234</v>
      </c>
      <c r="J336" s="160"/>
      <c r="K336" s="160"/>
    </row>
    <row r="337">
      <c r="A337" s="51">
        <v>1101522.0</v>
      </c>
      <c r="B337" s="51" t="s">
        <v>2235</v>
      </c>
      <c r="C337" s="51" t="s">
        <v>104</v>
      </c>
      <c r="D337" s="51" t="s">
        <v>1519</v>
      </c>
      <c r="E337" s="51" t="s">
        <v>1520</v>
      </c>
      <c r="F337" s="1" t="s">
        <v>1521</v>
      </c>
      <c r="G337" s="1" t="s">
        <v>1592</v>
      </c>
      <c r="H337" s="1" t="s">
        <v>1697</v>
      </c>
      <c r="I337" s="1" t="s">
        <v>2232</v>
      </c>
      <c r="J337" s="160"/>
      <c r="K337" s="160"/>
    </row>
    <row r="338">
      <c r="A338" s="51">
        <v>1101523.0</v>
      </c>
      <c r="B338" s="51" t="s">
        <v>1112</v>
      </c>
      <c r="C338" s="51" t="s">
        <v>104</v>
      </c>
      <c r="D338" s="51" t="s">
        <v>1519</v>
      </c>
      <c r="E338" s="51" t="s">
        <v>1520</v>
      </c>
      <c r="F338" s="1" t="s">
        <v>1521</v>
      </c>
      <c r="G338" s="1" t="s">
        <v>1752</v>
      </c>
      <c r="H338" s="1" t="s">
        <v>1753</v>
      </c>
      <c r="I338" s="1" t="s">
        <v>1754</v>
      </c>
      <c r="J338" s="160"/>
      <c r="K338" s="160"/>
    </row>
    <row r="339">
      <c r="A339" s="51">
        <v>1101524.0</v>
      </c>
      <c r="B339" s="51" t="s">
        <v>1117</v>
      </c>
      <c r="C339" s="51" t="s">
        <v>104</v>
      </c>
      <c r="D339" s="51" t="s">
        <v>1519</v>
      </c>
      <c r="E339" s="51" t="s">
        <v>1520</v>
      </c>
      <c r="F339" s="1" t="s">
        <v>1521</v>
      </c>
      <c r="G339" s="1" t="s">
        <v>1752</v>
      </c>
      <c r="H339" s="1" t="s">
        <v>1753</v>
      </c>
      <c r="I339" s="1" t="s">
        <v>1754</v>
      </c>
      <c r="J339" s="160"/>
      <c r="K339" s="160"/>
    </row>
    <row r="340">
      <c r="A340" s="51">
        <v>1101534.0</v>
      </c>
      <c r="B340" s="51" t="s">
        <v>2236</v>
      </c>
      <c r="C340" s="51" t="s">
        <v>104</v>
      </c>
      <c r="D340" s="51" t="s">
        <v>1519</v>
      </c>
      <c r="E340" s="51" t="s">
        <v>1520</v>
      </c>
      <c r="F340" s="1" t="s">
        <v>1531</v>
      </c>
      <c r="G340" s="1" t="s">
        <v>1668</v>
      </c>
      <c r="H340" s="1" t="s">
        <v>1883</v>
      </c>
      <c r="I340" s="1" t="s">
        <v>2123</v>
      </c>
      <c r="J340" s="160"/>
      <c r="K340" s="160"/>
    </row>
    <row r="341">
      <c r="A341" s="51">
        <v>1101535.0</v>
      </c>
      <c r="B341" s="51" t="s">
        <v>2237</v>
      </c>
      <c r="C341" s="51" t="s">
        <v>104</v>
      </c>
      <c r="D341" s="51" t="s">
        <v>1519</v>
      </c>
      <c r="E341" s="51" t="s">
        <v>1520</v>
      </c>
      <c r="F341" s="1" t="s">
        <v>1531</v>
      </c>
      <c r="G341" s="1" t="s">
        <v>1812</v>
      </c>
      <c r="H341" s="1" t="s">
        <v>1813</v>
      </c>
      <c r="I341" s="1" t="s">
        <v>1814</v>
      </c>
      <c r="J341" s="160"/>
      <c r="K341" s="160"/>
    </row>
    <row r="342">
      <c r="A342" s="51">
        <v>1101555.0</v>
      </c>
      <c r="B342" s="51" t="s">
        <v>1127</v>
      </c>
      <c r="C342" s="51" t="s">
        <v>104</v>
      </c>
      <c r="D342" s="51" t="s">
        <v>1519</v>
      </c>
      <c r="E342" s="51" t="s">
        <v>1520</v>
      </c>
      <c r="F342" s="1" t="s">
        <v>1521</v>
      </c>
      <c r="G342" s="1" t="s">
        <v>2238</v>
      </c>
      <c r="H342" s="1" t="s">
        <v>2239</v>
      </c>
      <c r="I342" s="1" t="s">
        <v>2240</v>
      </c>
      <c r="J342" s="160"/>
      <c r="K342" s="160"/>
    </row>
    <row r="343">
      <c r="A343" s="51">
        <v>1101556.0</v>
      </c>
      <c r="B343" s="51" t="s">
        <v>1136</v>
      </c>
      <c r="C343" s="51" t="s">
        <v>104</v>
      </c>
      <c r="D343" s="51" t="s">
        <v>1519</v>
      </c>
      <c r="E343" s="51" t="s">
        <v>1520</v>
      </c>
      <c r="F343" s="1" t="s">
        <v>1521</v>
      </c>
      <c r="G343" s="1" t="s">
        <v>1983</v>
      </c>
      <c r="H343" s="1" t="s">
        <v>2241</v>
      </c>
      <c r="I343" s="1" t="s">
        <v>2242</v>
      </c>
      <c r="J343" s="160"/>
      <c r="K343" s="160"/>
    </row>
    <row r="344">
      <c r="A344" s="51">
        <v>1101559.0</v>
      </c>
      <c r="B344" s="51" t="s">
        <v>2243</v>
      </c>
      <c r="C344" s="51" t="s">
        <v>104</v>
      </c>
      <c r="D344" s="51" t="s">
        <v>1519</v>
      </c>
      <c r="E344" s="51" t="s">
        <v>1520</v>
      </c>
      <c r="F344" s="1" t="s">
        <v>1521</v>
      </c>
      <c r="G344" s="1" t="s">
        <v>2238</v>
      </c>
      <c r="H344" s="1" t="s">
        <v>2244</v>
      </c>
      <c r="I344" s="1" t="s">
        <v>2245</v>
      </c>
      <c r="J344" s="160"/>
      <c r="K344" s="160"/>
    </row>
    <row r="345">
      <c r="A345" s="51">
        <v>1101567.0</v>
      </c>
      <c r="B345" s="51" t="s">
        <v>2246</v>
      </c>
      <c r="C345" s="51" t="s">
        <v>104</v>
      </c>
      <c r="D345" s="51" t="s">
        <v>1519</v>
      </c>
      <c r="E345" s="51" t="s">
        <v>1549</v>
      </c>
      <c r="F345" s="1" t="s">
        <v>1639</v>
      </c>
      <c r="G345" s="1" t="s">
        <v>1720</v>
      </c>
      <c r="H345" s="1" t="s">
        <v>2247</v>
      </c>
      <c r="I345" s="1" t="s">
        <v>2248</v>
      </c>
      <c r="J345" s="160"/>
      <c r="K345" s="160"/>
    </row>
    <row r="346">
      <c r="A346" s="51">
        <v>1101568.0</v>
      </c>
      <c r="B346" s="51" t="s">
        <v>2249</v>
      </c>
      <c r="C346" s="51" t="s">
        <v>104</v>
      </c>
      <c r="D346" s="51" t="s">
        <v>1519</v>
      </c>
      <c r="E346" s="51" t="s">
        <v>1549</v>
      </c>
      <c r="F346" s="1" t="s">
        <v>1639</v>
      </c>
      <c r="G346" s="1" t="s">
        <v>1720</v>
      </c>
      <c r="H346" s="1" t="s">
        <v>2247</v>
      </c>
      <c r="I346" s="1" t="s">
        <v>2250</v>
      </c>
      <c r="J346" s="160"/>
      <c r="K346" s="160"/>
    </row>
    <row r="347">
      <c r="A347" s="51">
        <v>1101571.0</v>
      </c>
      <c r="B347" s="51" t="s">
        <v>2251</v>
      </c>
      <c r="C347" s="51" t="s">
        <v>104</v>
      </c>
      <c r="D347" s="51" t="s">
        <v>1519</v>
      </c>
      <c r="E347" s="51" t="s">
        <v>1520</v>
      </c>
      <c r="F347" s="1" t="s">
        <v>1531</v>
      </c>
      <c r="G347" s="1" t="s">
        <v>1532</v>
      </c>
      <c r="H347" s="1" t="s">
        <v>1837</v>
      </c>
      <c r="I347" s="1" t="s">
        <v>2096</v>
      </c>
      <c r="J347" s="160"/>
      <c r="K347" s="160"/>
    </row>
    <row r="348">
      <c r="A348" s="51">
        <v>1101572.0</v>
      </c>
      <c r="B348" s="51" t="s">
        <v>2252</v>
      </c>
      <c r="C348" s="51" t="s">
        <v>104</v>
      </c>
      <c r="D348" s="51" t="s">
        <v>1519</v>
      </c>
      <c r="E348" s="51" t="s">
        <v>1520</v>
      </c>
      <c r="F348" s="1" t="s">
        <v>1531</v>
      </c>
      <c r="G348" s="1" t="s">
        <v>1812</v>
      </c>
      <c r="H348" s="1" t="s">
        <v>1869</v>
      </c>
      <c r="I348" s="1" t="s">
        <v>1814</v>
      </c>
      <c r="J348" s="160"/>
      <c r="K348" s="160"/>
    </row>
    <row r="349">
      <c r="A349" s="51">
        <v>1101586.0</v>
      </c>
      <c r="B349" s="51" t="s">
        <v>1142</v>
      </c>
      <c r="C349" s="51" t="s">
        <v>104</v>
      </c>
      <c r="D349" s="51" t="s">
        <v>1519</v>
      </c>
      <c r="E349" s="51" t="s">
        <v>1549</v>
      </c>
      <c r="F349" s="1" t="s">
        <v>1550</v>
      </c>
      <c r="G349" s="1" t="s">
        <v>2185</v>
      </c>
      <c r="H349" s="1" t="s">
        <v>2196</v>
      </c>
      <c r="I349" s="1" t="s">
        <v>2253</v>
      </c>
      <c r="J349" s="160"/>
      <c r="K349" s="160"/>
    </row>
    <row r="350">
      <c r="A350" s="51">
        <v>1101592.0</v>
      </c>
      <c r="B350" s="51" t="s">
        <v>1161</v>
      </c>
      <c r="C350" s="51" t="s">
        <v>104</v>
      </c>
      <c r="D350" s="51" t="s">
        <v>1519</v>
      </c>
      <c r="E350" s="51" t="s">
        <v>1520</v>
      </c>
      <c r="F350" s="1" t="s">
        <v>1521</v>
      </c>
      <c r="G350" s="1" t="s">
        <v>2049</v>
      </c>
      <c r="H350" s="1" t="s">
        <v>2254</v>
      </c>
      <c r="I350" s="1" t="s">
        <v>2255</v>
      </c>
      <c r="J350" s="160"/>
      <c r="K350" s="160"/>
    </row>
    <row r="351">
      <c r="A351" s="51">
        <v>11016.0</v>
      </c>
      <c r="B351" s="51" t="s">
        <v>2256</v>
      </c>
      <c r="C351" s="51" t="s">
        <v>29</v>
      </c>
      <c r="D351" s="51" t="s">
        <v>1519</v>
      </c>
      <c r="E351" s="51" t="s">
        <v>1549</v>
      </c>
      <c r="F351" s="1" t="s">
        <v>1550</v>
      </c>
      <c r="G351" s="1" t="s">
        <v>1565</v>
      </c>
      <c r="H351" s="1" t="s">
        <v>1912</v>
      </c>
      <c r="I351" s="1" t="s">
        <v>1913</v>
      </c>
      <c r="J351" s="160"/>
      <c r="K351" s="160"/>
    </row>
    <row r="352">
      <c r="A352" s="51">
        <v>1101608.0</v>
      </c>
      <c r="B352" s="51" t="s">
        <v>2257</v>
      </c>
      <c r="C352" s="51" t="s">
        <v>104</v>
      </c>
      <c r="D352" s="51" t="s">
        <v>1519</v>
      </c>
      <c r="E352" s="51" t="s">
        <v>1520</v>
      </c>
      <c r="F352" s="1" t="s">
        <v>1531</v>
      </c>
      <c r="G352" s="1" t="s">
        <v>1532</v>
      </c>
      <c r="H352" s="1" t="s">
        <v>1971</v>
      </c>
      <c r="I352" s="1" t="s">
        <v>1686</v>
      </c>
      <c r="J352" s="160"/>
      <c r="K352" s="160"/>
    </row>
    <row r="353">
      <c r="A353" s="51">
        <v>1101613.0</v>
      </c>
      <c r="B353" s="51" t="s">
        <v>2258</v>
      </c>
      <c r="C353" s="51" t="s">
        <v>104</v>
      </c>
      <c r="D353" s="51" t="s">
        <v>1519</v>
      </c>
      <c r="E353" s="51" t="s">
        <v>1520</v>
      </c>
      <c r="F353" s="1" t="s">
        <v>1521</v>
      </c>
      <c r="G353" s="1" t="s">
        <v>2259</v>
      </c>
      <c r="H353" s="1" t="s">
        <v>2260</v>
      </c>
      <c r="I353" s="1" t="s">
        <v>2261</v>
      </c>
      <c r="J353" s="160"/>
      <c r="K353" s="160"/>
    </row>
    <row r="354">
      <c r="A354" s="51">
        <v>1101662.0</v>
      </c>
      <c r="B354" s="51" t="s">
        <v>2262</v>
      </c>
      <c r="C354" s="51" t="s">
        <v>104</v>
      </c>
      <c r="D354" s="51" t="s">
        <v>1519</v>
      </c>
      <c r="E354" s="51" t="s">
        <v>1549</v>
      </c>
      <c r="F354" s="1" t="s">
        <v>1732</v>
      </c>
      <c r="G354" s="1" t="s">
        <v>1733</v>
      </c>
      <c r="H354" s="1" t="s">
        <v>1734</v>
      </c>
      <c r="I354" s="1" t="s">
        <v>1843</v>
      </c>
      <c r="J354" s="160"/>
      <c r="K354" s="160"/>
    </row>
    <row r="355">
      <c r="A355" s="51">
        <v>1101678.0</v>
      </c>
      <c r="B355" s="51" t="s">
        <v>2263</v>
      </c>
      <c r="C355" s="51" t="s">
        <v>104</v>
      </c>
      <c r="D355" s="51" t="s">
        <v>1519</v>
      </c>
      <c r="E355" s="51" t="s">
        <v>1549</v>
      </c>
      <c r="F355" s="1" t="s">
        <v>1647</v>
      </c>
      <c r="G355" s="1" t="s">
        <v>1648</v>
      </c>
      <c r="H355" s="1" t="s">
        <v>1649</v>
      </c>
      <c r="I355" s="1" t="s">
        <v>1657</v>
      </c>
      <c r="J355" s="160"/>
      <c r="K355" s="160"/>
    </row>
    <row r="356">
      <c r="A356" s="51">
        <v>1101700.0</v>
      </c>
      <c r="B356" s="51" t="s">
        <v>2264</v>
      </c>
      <c r="C356" s="51" t="s">
        <v>104</v>
      </c>
      <c r="D356" s="51" t="s">
        <v>1519</v>
      </c>
      <c r="E356" s="51" t="s">
        <v>1520</v>
      </c>
      <c r="F356" s="1" t="s">
        <v>1521</v>
      </c>
      <c r="G356" s="1" t="s">
        <v>1931</v>
      </c>
      <c r="H356" s="1" t="s">
        <v>2265</v>
      </c>
      <c r="I356" s="1" t="s">
        <v>2266</v>
      </c>
      <c r="J356" s="160"/>
      <c r="K356" s="160"/>
    </row>
    <row r="357">
      <c r="A357" s="51">
        <v>1101701.0</v>
      </c>
      <c r="B357" s="51" t="s">
        <v>2267</v>
      </c>
      <c r="C357" s="51" t="s">
        <v>104</v>
      </c>
      <c r="D357" s="51" t="s">
        <v>1519</v>
      </c>
      <c r="E357" s="51" t="s">
        <v>1520</v>
      </c>
      <c r="F357" s="1" t="s">
        <v>1521</v>
      </c>
      <c r="G357" s="1" t="s">
        <v>1983</v>
      </c>
      <c r="H357" s="1" t="s">
        <v>2270</v>
      </c>
      <c r="I357" s="1" t="s">
        <v>2271</v>
      </c>
      <c r="J357" s="160"/>
      <c r="K357" s="160"/>
    </row>
    <row r="358">
      <c r="A358" s="51">
        <v>1101718.0</v>
      </c>
      <c r="B358" s="51" t="s">
        <v>1171</v>
      </c>
      <c r="C358" s="51" t="s">
        <v>104</v>
      </c>
      <c r="D358" s="51" t="s">
        <v>1519</v>
      </c>
      <c r="E358" s="51" t="s">
        <v>1520</v>
      </c>
      <c r="F358" s="1" t="s">
        <v>1521</v>
      </c>
      <c r="G358" s="1" t="s">
        <v>1817</v>
      </c>
      <c r="H358" s="1" t="s">
        <v>1818</v>
      </c>
      <c r="I358" s="1" t="s">
        <v>1819</v>
      </c>
      <c r="J358" s="160"/>
      <c r="K358" s="160"/>
    </row>
    <row r="359">
      <c r="A359" s="51">
        <v>1101723.0</v>
      </c>
      <c r="B359" s="51" t="s">
        <v>2272</v>
      </c>
      <c r="C359" s="51" t="s">
        <v>104</v>
      </c>
      <c r="D359" s="51" t="s">
        <v>1519</v>
      </c>
      <c r="E359" s="51" t="s">
        <v>1520</v>
      </c>
      <c r="F359" s="1" t="s">
        <v>1521</v>
      </c>
      <c r="G359" s="1" t="s">
        <v>1931</v>
      </c>
      <c r="H359" s="1" t="s">
        <v>1932</v>
      </c>
      <c r="I359" s="1" t="s">
        <v>1934</v>
      </c>
      <c r="J359" s="160"/>
      <c r="K359" s="160"/>
    </row>
    <row r="360">
      <c r="A360" s="51">
        <v>1101779.0</v>
      </c>
      <c r="B360" s="51" t="s">
        <v>2275</v>
      </c>
      <c r="C360" s="51" t="s">
        <v>104</v>
      </c>
      <c r="D360" s="51" t="s">
        <v>1510</v>
      </c>
      <c r="E360" s="51" t="s">
        <v>2276</v>
      </c>
      <c r="F360" s="1" t="s">
        <v>2277</v>
      </c>
      <c r="G360" s="1" t="s">
        <v>2279</v>
      </c>
      <c r="H360" s="1" t="s">
        <v>2280</v>
      </c>
      <c r="I360" s="1" t="s">
        <v>2282</v>
      </c>
      <c r="J360" s="160"/>
      <c r="K360" s="160"/>
    </row>
    <row r="361">
      <c r="A361" s="51">
        <v>1101790.0</v>
      </c>
      <c r="B361" s="51" t="s">
        <v>2283</v>
      </c>
      <c r="C361" s="51" t="s">
        <v>104</v>
      </c>
      <c r="D361" s="51" t="s">
        <v>1519</v>
      </c>
      <c r="E361" s="51" t="s">
        <v>1520</v>
      </c>
      <c r="F361" s="1" t="s">
        <v>1531</v>
      </c>
      <c r="G361" s="1" t="s">
        <v>1610</v>
      </c>
      <c r="H361" s="1" t="s">
        <v>1848</v>
      </c>
      <c r="I361" s="1" t="s">
        <v>2284</v>
      </c>
      <c r="J361" s="160"/>
      <c r="K361" s="160"/>
    </row>
    <row r="362">
      <c r="A362" s="51">
        <v>1101797.0</v>
      </c>
      <c r="B362" s="51" t="s">
        <v>2285</v>
      </c>
      <c r="C362" s="51" t="s">
        <v>104</v>
      </c>
      <c r="D362" s="51" t="s">
        <v>1510</v>
      </c>
      <c r="E362" s="51" t="s">
        <v>2276</v>
      </c>
      <c r="F362" s="1" t="s">
        <v>2277</v>
      </c>
      <c r="G362" s="1" t="s">
        <v>2279</v>
      </c>
      <c r="H362" s="1" t="s">
        <v>2286</v>
      </c>
      <c r="I362" s="1" t="s">
        <v>2287</v>
      </c>
      <c r="J362" s="160"/>
      <c r="K362" s="160"/>
    </row>
    <row r="363">
      <c r="A363" s="51">
        <v>1101799.0</v>
      </c>
      <c r="B363" s="51" t="s">
        <v>2289</v>
      </c>
      <c r="C363" s="51" t="s">
        <v>104</v>
      </c>
      <c r="D363" s="51" t="s">
        <v>1510</v>
      </c>
      <c r="E363" s="51" t="s">
        <v>2276</v>
      </c>
      <c r="F363" s="1" t="s">
        <v>2277</v>
      </c>
      <c r="G363" s="1" t="s">
        <v>2279</v>
      </c>
      <c r="H363" s="1" t="s">
        <v>2286</v>
      </c>
      <c r="I363" s="1" t="s">
        <v>2287</v>
      </c>
      <c r="J363" s="160"/>
      <c r="K363" s="160"/>
    </row>
    <row r="364">
      <c r="A364" s="51">
        <v>1101800.0</v>
      </c>
      <c r="B364" s="51" t="s">
        <v>2290</v>
      </c>
      <c r="C364" s="51" t="s">
        <v>104</v>
      </c>
      <c r="D364" s="51" t="s">
        <v>1510</v>
      </c>
      <c r="E364" s="51" t="s">
        <v>2276</v>
      </c>
      <c r="F364" s="1" t="s">
        <v>2277</v>
      </c>
      <c r="G364" s="1" t="s">
        <v>2279</v>
      </c>
      <c r="H364" s="1" t="s">
        <v>2286</v>
      </c>
      <c r="I364" s="1" t="s">
        <v>2287</v>
      </c>
      <c r="J364" s="160"/>
      <c r="K364" s="160"/>
    </row>
    <row r="365">
      <c r="A365" s="51">
        <v>1101803.0</v>
      </c>
      <c r="B365" s="51" t="s">
        <v>2292</v>
      </c>
      <c r="C365" s="51" t="s">
        <v>104</v>
      </c>
      <c r="D365" s="51" t="s">
        <v>1510</v>
      </c>
      <c r="E365" s="51" t="s">
        <v>2276</v>
      </c>
      <c r="F365" s="1" t="s">
        <v>2277</v>
      </c>
      <c r="G365" s="1" t="s">
        <v>2279</v>
      </c>
      <c r="H365" s="1" t="s">
        <v>2286</v>
      </c>
      <c r="I365" s="1" t="s">
        <v>2287</v>
      </c>
      <c r="J365" s="160"/>
      <c r="K365" s="160"/>
    </row>
    <row r="366">
      <c r="A366" s="51">
        <v>1101804.0</v>
      </c>
      <c r="B366" s="51" t="s">
        <v>2293</v>
      </c>
      <c r="C366" s="51" t="s">
        <v>104</v>
      </c>
      <c r="D366" s="51" t="s">
        <v>1510</v>
      </c>
      <c r="E366" s="51" t="s">
        <v>2276</v>
      </c>
      <c r="F366" s="1" t="s">
        <v>2277</v>
      </c>
      <c r="G366" s="1" t="s">
        <v>2279</v>
      </c>
      <c r="H366" s="1" t="s">
        <v>2286</v>
      </c>
      <c r="I366" s="1" t="s">
        <v>2287</v>
      </c>
      <c r="J366" s="160"/>
      <c r="K366" s="160"/>
    </row>
    <row r="367">
      <c r="A367" s="51">
        <v>1101805.0</v>
      </c>
      <c r="B367" s="51" t="s">
        <v>2295</v>
      </c>
      <c r="C367" s="51" t="s">
        <v>104</v>
      </c>
      <c r="D367" s="51" t="s">
        <v>1510</v>
      </c>
      <c r="E367" s="51" t="s">
        <v>2276</v>
      </c>
      <c r="F367" s="1" t="s">
        <v>2277</v>
      </c>
      <c r="G367" s="1" t="s">
        <v>2279</v>
      </c>
      <c r="H367" s="1" t="s">
        <v>2280</v>
      </c>
      <c r="I367" s="1" t="s">
        <v>2282</v>
      </c>
      <c r="J367" s="160"/>
      <c r="K367" s="160"/>
    </row>
    <row r="368">
      <c r="A368" s="51">
        <v>1101812.0</v>
      </c>
      <c r="B368" s="51" t="s">
        <v>1177</v>
      </c>
      <c r="C368" s="51" t="s">
        <v>104</v>
      </c>
      <c r="D368" s="51" t="s">
        <v>1519</v>
      </c>
      <c r="E368" s="51" t="s">
        <v>1520</v>
      </c>
      <c r="F368" s="1" t="s">
        <v>1521</v>
      </c>
      <c r="G368" s="1" t="s">
        <v>1859</v>
      </c>
      <c r="H368" s="1" t="s">
        <v>2061</v>
      </c>
      <c r="I368" s="1" t="s">
        <v>2062</v>
      </c>
      <c r="J368" s="160"/>
      <c r="K368" s="160"/>
    </row>
    <row r="369">
      <c r="A369" s="51">
        <v>1101816.0</v>
      </c>
      <c r="B369" s="51" t="s">
        <v>2298</v>
      </c>
      <c r="C369" s="51" t="s">
        <v>104</v>
      </c>
      <c r="D369" s="51" t="s">
        <v>1519</v>
      </c>
      <c r="E369" s="51" t="s">
        <v>1549</v>
      </c>
      <c r="F369" s="1" t="s">
        <v>1639</v>
      </c>
      <c r="G369" s="1" t="s">
        <v>1904</v>
      </c>
      <c r="H369" s="1" t="s">
        <v>2300</v>
      </c>
      <c r="I369" s="1" t="s">
        <v>2301</v>
      </c>
      <c r="J369" s="160"/>
      <c r="K369" s="160"/>
    </row>
    <row r="370">
      <c r="A370" s="51">
        <v>1101817.0</v>
      </c>
      <c r="B370" s="51" t="s">
        <v>2302</v>
      </c>
      <c r="C370" s="51" t="s">
        <v>104</v>
      </c>
      <c r="D370" s="51" t="s">
        <v>1519</v>
      </c>
      <c r="E370" s="51" t="s">
        <v>1549</v>
      </c>
      <c r="F370" s="1" t="s">
        <v>1639</v>
      </c>
      <c r="G370" s="1" t="s">
        <v>1904</v>
      </c>
      <c r="H370" s="1" t="s">
        <v>2017</v>
      </c>
      <c r="I370" s="1" t="s">
        <v>2018</v>
      </c>
      <c r="J370" s="160"/>
      <c r="K370" s="160"/>
    </row>
    <row r="371">
      <c r="A371" s="51">
        <v>1101818.0</v>
      </c>
      <c r="B371" s="51" t="s">
        <v>2303</v>
      </c>
      <c r="C371" s="51" t="s">
        <v>104</v>
      </c>
      <c r="D371" s="51" t="s">
        <v>1519</v>
      </c>
      <c r="E371" s="51" t="s">
        <v>1520</v>
      </c>
      <c r="F371" s="1" t="s">
        <v>1521</v>
      </c>
      <c r="G371" s="1" t="s">
        <v>1592</v>
      </c>
      <c r="H371" s="1" t="s">
        <v>2304</v>
      </c>
      <c r="I371" s="1" t="s">
        <v>2305</v>
      </c>
      <c r="J371" s="160"/>
      <c r="K371" s="160"/>
    </row>
    <row r="372">
      <c r="A372" s="51">
        <v>11019.0</v>
      </c>
      <c r="B372" s="51" t="s">
        <v>1184</v>
      </c>
      <c r="C372" s="51" t="s">
        <v>116</v>
      </c>
      <c r="D372" s="51" t="s">
        <v>1519</v>
      </c>
      <c r="E372" s="51" t="s">
        <v>1549</v>
      </c>
      <c r="F372" s="1" t="s">
        <v>1710</v>
      </c>
      <c r="G372" s="1" t="s">
        <v>2308</v>
      </c>
      <c r="H372" s="1" t="s">
        <v>2309</v>
      </c>
      <c r="I372" s="1" t="s">
        <v>2310</v>
      </c>
      <c r="J372" s="160"/>
      <c r="K372" s="160"/>
    </row>
    <row r="373">
      <c r="A373" s="51">
        <v>1101941.0</v>
      </c>
      <c r="B373" s="51" t="s">
        <v>1822</v>
      </c>
      <c r="C373" s="51" t="s">
        <v>104</v>
      </c>
      <c r="D373" s="51" t="s">
        <v>1519</v>
      </c>
      <c r="E373" s="51" t="s">
        <v>1520</v>
      </c>
      <c r="F373" s="1" t="s">
        <v>1521</v>
      </c>
      <c r="G373" s="1" t="s">
        <v>1522</v>
      </c>
      <c r="H373" s="1" t="s">
        <v>1523</v>
      </c>
      <c r="I373" s="1" t="s">
        <v>1524</v>
      </c>
      <c r="J373" s="160"/>
      <c r="K373" s="160"/>
    </row>
    <row r="374">
      <c r="A374" s="51">
        <v>1101944.0</v>
      </c>
      <c r="B374" s="51" t="s">
        <v>2225</v>
      </c>
      <c r="C374" s="51" t="s">
        <v>104</v>
      </c>
      <c r="D374" s="51" t="s">
        <v>1519</v>
      </c>
      <c r="E374" s="51" t="s">
        <v>1520</v>
      </c>
      <c r="F374" s="1" t="s">
        <v>1521</v>
      </c>
      <c r="G374" s="1" t="s">
        <v>1752</v>
      </c>
      <c r="H374" s="1" t="s">
        <v>2129</v>
      </c>
      <c r="I374" s="1" t="s">
        <v>2130</v>
      </c>
      <c r="J374" s="160"/>
      <c r="K374" s="160"/>
    </row>
    <row r="375">
      <c r="A375" s="51">
        <v>1101951.0</v>
      </c>
      <c r="B375" s="51" t="s">
        <v>2311</v>
      </c>
      <c r="C375" s="51" t="s">
        <v>104</v>
      </c>
      <c r="D375" s="51" t="s">
        <v>1519</v>
      </c>
      <c r="E375" s="51" t="s">
        <v>1520</v>
      </c>
      <c r="F375" s="1" t="s">
        <v>1531</v>
      </c>
      <c r="G375" s="1" t="s">
        <v>1812</v>
      </c>
      <c r="H375" s="1" t="s">
        <v>1813</v>
      </c>
      <c r="I375" s="1" t="s">
        <v>2312</v>
      </c>
      <c r="J375" s="160"/>
      <c r="K375" s="160"/>
    </row>
    <row r="376">
      <c r="A376" s="51">
        <v>1101952.0</v>
      </c>
      <c r="B376" s="51" t="s">
        <v>2313</v>
      </c>
      <c r="C376" s="51" t="s">
        <v>104</v>
      </c>
      <c r="D376" s="51" t="s">
        <v>1519</v>
      </c>
      <c r="E376" s="51" t="s">
        <v>1520</v>
      </c>
      <c r="F376" s="1" t="s">
        <v>1531</v>
      </c>
      <c r="G376" s="1" t="s">
        <v>1532</v>
      </c>
      <c r="H376" s="1" t="s">
        <v>2314</v>
      </c>
      <c r="I376" s="1" t="s">
        <v>2010</v>
      </c>
      <c r="J376" s="160"/>
      <c r="K376" s="160"/>
    </row>
    <row r="377">
      <c r="A377" s="51">
        <v>1101955.0</v>
      </c>
      <c r="B377" s="51" t="s">
        <v>2315</v>
      </c>
      <c r="C377" s="51" t="s">
        <v>104</v>
      </c>
      <c r="D377" s="51" t="s">
        <v>1519</v>
      </c>
      <c r="E377" s="51" t="s">
        <v>1520</v>
      </c>
      <c r="F377" s="1" t="s">
        <v>1531</v>
      </c>
      <c r="G377" s="1" t="s">
        <v>1668</v>
      </c>
      <c r="H377" s="1" t="s">
        <v>1887</v>
      </c>
      <c r="I377" s="1" t="s">
        <v>2107</v>
      </c>
      <c r="J377" s="160"/>
      <c r="K377" s="160"/>
    </row>
    <row r="378">
      <c r="A378" s="51">
        <v>1101958.0</v>
      </c>
      <c r="B378" s="51" t="s">
        <v>2317</v>
      </c>
      <c r="C378" s="51" t="s">
        <v>104</v>
      </c>
      <c r="D378" s="51" t="s">
        <v>1519</v>
      </c>
      <c r="E378" s="51" t="s">
        <v>1520</v>
      </c>
      <c r="F378" s="1" t="s">
        <v>1531</v>
      </c>
      <c r="G378" s="1" t="s">
        <v>1668</v>
      </c>
      <c r="H378" s="1" t="s">
        <v>1883</v>
      </c>
      <c r="I378" s="1" t="s">
        <v>1826</v>
      </c>
      <c r="J378" s="160"/>
      <c r="K378" s="160"/>
    </row>
    <row r="379">
      <c r="A379" s="51">
        <v>1101959.0</v>
      </c>
      <c r="B379" s="51" t="s">
        <v>2318</v>
      </c>
      <c r="C379" s="51" t="s">
        <v>104</v>
      </c>
      <c r="D379" s="51" t="s">
        <v>1519</v>
      </c>
      <c r="E379" s="51" t="s">
        <v>1520</v>
      </c>
      <c r="F379" s="1" t="s">
        <v>1531</v>
      </c>
      <c r="G379" s="1" t="s">
        <v>1532</v>
      </c>
      <c r="H379" s="1" t="s">
        <v>2319</v>
      </c>
      <c r="I379" s="1" t="s">
        <v>2010</v>
      </c>
      <c r="J379" s="160"/>
      <c r="K379" s="160"/>
    </row>
    <row r="380">
      <c r="A380" s="51">
        <v>1101961.0</v>
      </c>
      <c r="B380" s="51" t="s">
        <v>2320</v>
      </c>
      <c r="C380" s="51" t="s">
        <v>104</v>
      </c>
      <c r="D380" s="51" t="s">
        <v>1519</v>
      </c>
      <c r="E380" s="51" t="s">
        <v>1520</v>
      </c>
      <c r="F380" s="1" t="s">
        <v>1531</v>
      </c>
      <c r="G380" s="1" t="s">
        <v>1668</v>
      </c>
      <c r="H380" s="1" t="s">
        <v>1885</v>
      </c>
      <c r="I380" s="1" t="s">
        <v>1826</v>
      </c>
      <c r="J380" s="160"/>
      <c r="K380" s="160"/>
    </row>
    <row r="381">
      <c r="A381" s="51">
        <v>1101971.0</v>
      </c>
      <c r="B381" s="51" t="s">
        <v>2321</v>
      </c>
      <c r="C381" s="51" t="s">
        <v>104</v>
      </c>
      <c r="D381" s="51" t="s">
        <v>1519</v>
      </c>
      <c r="E381" s="51" t="s">
        <v>1520</v>
      </c>
      <c r="F381" s="1" t="s">
        <v>1531</v>
      </c>
      <c r="G381" s="1" t="s">
        <v>1532</v>
      </c>
      <c r="H381" s="1" t="s">
        <v>2322</v>
      </c>
      <c r="I381" s="1" t="s">
        <v>1534</v>
      </c>
      <c r="J381" s="160"/>
      <c r="K381" s="160"/>
    </row>
    <row r="382">
      <c r="A382" s="51">
        <v>1101992.0</v>
      </c>
      <c r="B382" s="51" t="s">
        <v>1193</v>
      </c>
      <c r="C382" s="51" t="s">
        <v>104</v>
      </c>
      <c r="D382" s="51" t="s">
        <v>1519</v>
      </c>
      <c r="E382" s="51" t="s">
        <v>1520</v>
      </c>
      <c r="F382" s="1" t="s">
        <v>1521</v>
      </c>
      <c r="G382" s="1" t="s">
        <v>1983</v>
      </c>
      <c r="H382" s="1" t="s">
        <v>2099</v>
      </c>
      <c r="I382" s="1" t="s">
        <v>2100</v>
      </c>
      <c r="J382" s="160"/>
      <c r="K382" s="160"/>
    </row>
    <row r="383">
      <c r="A383" s="51">
        <v>11020.0</v>
      </c>
      <c r="B383" s="51" t="s">
        <v>1198</v>
      </c>
      <c r="C383" s="51" t="s">
        <v>23</v>
      </c>
      <c r="D383" s="51" t="s">
        <v>1519</v>
      </c>
      <c r="E383" s="51" t="s">
        <v>1549</v>
      </c>
      <c r="F383" s="1" t="s">
        <v>1732</v>
      </c>
      <c r="G383" s="1" t="s">
        <v>1807</v>
      </c>
      <c r="H383" s="1" t="s">
        <v>2325</v>
      </c>
      <c r="I383" s="1" t="s">
        <v>2326</v>
      </c>
      <c r="J383" s="160"/>
      <c r="K383" s="160"/>
    </row>
    <row r="384">
      <c r="A384" s="51">
        <v>1102003.0</v>
      </c>
      <c r="B384" s="51" t="s">
        <v>2327</v>
      </c>
      <c r="C384" s="51" t="s">
        <v>104</v>
      </c>
      <c r="D384" s="51" t="s">
        <v>1519</v>
      </c>
      <c r="E384" s="51" t="s">
        <v>1520</v>
      </c>
      <c r="F384" s="1" t="s">
        <v>1531</v>
      </c>
      <c r="G384" s="1" t="s">
        <v>1770</v>
      </c>
      <c r="H384" s="1" t="s">
        <v>2328</v>
      </c>
      <c r="I384" s="1" t="s">
        <v>2329</v>
      </c>
      <c r="J384" s="160"/>
      <c r="K384" s="160"/>
    </row>
    <row r="385">
      <c r="A385" s="51">
        <v>1102004.0</v>
      </c>
      <c r="B385" s="51" t="s">
        <v>2330</v>
      </c>
      <c r="C385" s="51" t="s">
        <v>104</v>
      </c>
      <c r="D385" s="51" t="s">
        <v>1519</v>
      </c>
      <c r="E385" s="51" t="s">
        <v>1520</v>
      </c>
      <c r="F385" s="1" t="s">
        <v>1531</v>
      </c>
      <c r="G385" s="1" t="s">
        <v>1668</v>
      </c>
      <c r="H385" s="1" t="s">
        <v>1883</v>
      </c>
      <c r="I385" s="1" t="s">
        <v>1670</v>
      </c>
      <c r="J385" s="160"/>
      <c r="K385" s="160"/>
    </row>
    <row r="386">
      <c r="A386" s="51">
        <v>1102005.0</v>
      </c>
      <c r="B386" s="51" t="s">
        <v>2332</v>
      </c>
      <c r="C386" s="51" t="s">
        <v>104</v>
      </c>
      <c r="D386" s="51" t="s">
        <v>1519</v>
      </c>
      <c r="E386" s="51" t="s">
        <v>1520</v>
      </c>
      <c r="F386" s="1" t="s">
        <v>1521</v>
      </c>
      <c r="G386" s="1" t="s">
        <v>2049</v>
      </c>
      <c r="H386" s="1" t="s">
        <v>2333</v>
      </c>
      <c r="I386" s="1" t="s">
        <v>2334</v>
      </c>
      <c r="J386" s="160"/>
      <c r="K386" s="160"/>
    </row>
    <row r="387">
      <c r="A387" s="51">
        <v>1102014.0</v>
      </c>
      <c r="B387" s="51" t="s">
        <v>2335</v>
      </c>
      <c r="C387" s="51" t="s">
        <v>104</v>
      </c>
      <c r="D387" s="51" t="s">
        <v>1519</v>
      </c>
      <c r="E387" s="51" t="s">
        <v>1520</v>
      </c>
      <c r="F387" s="1" t="s">
        <v>1531</v>
      </c>
      <c r="G387" s="1" t="s">
        <v>1532</v>
      </c>
      <c r="H387" s="1" t="s">
        <v>1536</v>
      </c>
      <c r="I387" s="1" t="s">
        <v>1686</v>
      </c>
      <c r="J387" s="160"/>
      <c r="K387" s="160"/>
    </row>
    <row r="388">
      <c r="A388" s="51">
        <v>1102019.0</v>
      </c>
      <c r="B388" s="51" t="s">
        <v>2336</v>
      </c>
      <c r="C388" s="51" t="s">
        <v>104</v>
      </c>
      <c r="D388" s="51" t="s">
        <v>1519</v>
      </c>
      <c r="E388" s="51" t="s">
        <v>1520</v>
      </c>
      <c r="F388" s="1" t="s">
        <v>1531</v>
      </c>
      <c r="G388" s="1" t="s">
        <v>1812</v>
      </c>
      <c r="H388" s="1" t="s">
        <v>1813</v>
      </c>
      <c r="I388" s="1" t="s">
        <v>1814</v>
      </c>
      <c r="J388" s="160"/>
      <c r="K388" s="160"/>
    </row>
    <row r="389">
      <c r="A389" s="51">
        <v>1102035.0</v>
      </c>
      <c r="B389" s="51" t="s">
        <v>1201</v>
      </c>
      <c r="C389" s="51" t="s">
        <v>104</v>
      </c>
      <c r="D389" s="51" t="s">
        <v>1519</v>
      </c>
      <c r="E389" s="51" t="s">
        <v>1520</v>
      </c>
      <c r="F389" s="1" t="s">
        <v>1521</v>
      </c>
      <c r="G389" s="1" t="s">
        <v>1979</v>
      </c>
      <c r="H389" s="1" t="s">
        <v>1980</v>
      </c>
      <c r="I389" s="1" t="s">
        <v>1981</v>
      </c>
      <c r="J389" s="160"/>
      <c r="K389" s="160"/>
    </row>
    <row r="390">
      <c r="A390" s="51">
        <v>1102039.0</v>
      </c>
      <c r="B390" s="51" t="s">
        <v>2337</v>
      </c>
      <c r="C390" s="51" t="s">
        <v>104</v>
      </c>
      <c r="D390" s="51" t="s">
        <v>1519</v>
      </c>
      <c r="E390" s="51" t="s">
        <v>1520</v>
      </c>
      <c r="F390" s="1" t="s">
        <v>1531</v>
      </c>
      <c r="G390" s="1" t="s">
        <v>1532</v>
      </c>
      <c r="H390" s="1" t="s">
        <v>1764</v>
      </c>
      <c r="I390" s="1" t="s">
        <v>1824</v>
      </c>
      <c r="J390" s="160"/>
      <c r="K390" s="160"/>
    </row>
    <row r="391">
      <c r="A391" s="51">
        <v>1102041.0</v>
      </c>
      <c r="B391" s="51" t="s">
        <v>2338</v>
      </c>
      <c r="C391" s="51" t="s">
        <v>104</v>
      </c>
      <c r="D391" s="51" t="s">
        <v>1519</v>
      </c>
      <c r="E391" s="51" t="s">
        <v>1520</v>
      </c>
      <c r="F391" s="1" t="s">
        <v>1531</v>
      </c>
      <c r="G391" s="1" t="s">
        <v>1532</v>
      </c>
      <c r="H391" s="1" t="s">
        <v>1764</v>
      </c>
      <c r="I391" s="1" t="s">
        <v>1824</v>
      </c>
      <c r="J391" s="160"/>
      <c r="K391" s="160"/>
    </row>
    <row r="392">
      <c r="A392" s="51">
        <v>1102042.0</v>
      </c>
      <c r="B392" s="51" t="s">
        <v>2339</v>
      </c>
      <c r="C392" s="51" t="s">
        <v>104</v>
      </c>
      <c r="D392" s="51" t="s">
        <v>1519</v>
      </c>
      <c r="E392" s="51" t="s">
        <v>1520</v>
      </c>
      <c r="F392" s="1" t="s">
        <v>1531</v>
      </c>
      <c r="G392" s="1" t="s">
        <v>1532</v>
      </c>
      <c r="H392" s="1" t="s">
        <v>2340</v>
      </c>
      <c r="I392" s="1" t="s">
        <v>2341</v>
      </c>
      <c r="J392" s="160"/>
      <c r="K392" s="160"/>
    </row>
    <row r="393">
      <c r="A393" s="51">
        <v>1102049.0</v>
      </c>
      <c r="B393" s="51" t="s">
        <v>2342</v>
      </c>
      <c r="C393" s="51" t="s">
        <v>104</v>
      </c>
      <c r="D393" s="51" t="s">
        <v>1510</v>
      </c>
      <c r="E393" s="51" t="s">
        <v>2276</v>
      </c>
      <c r="F393" s="1" t="s">
        <v>2344</v>
      </c>
      <c r="G393" s="1" t="s">
        <v>2346</v>
      </c>
      <c r="H393" s="1" t="s">
        <v>2347</v>
      </c>
      <c r="I393" s="1" t="s">
        <v>2348</v>
      </c>
      <c r="J393" s="160"/>
      <c r="K393" s="160"/>
    </row>
    <row r="394">
      <c r="A394" s="51">
        <v>1102050.0</v>
      </c>
      <c r="B394" s="51" t="s">
        <v>2349</v>
      </c>
      <c r="C394" s="51" t="s">
        <v>104</v>
      </c>
      <c r="D394" s="51" t="s">
        <v>1510</v>
      </c>
      <c r="E394" s="51" t="s">
        <v>2276</v>
      </c>
      <c r="F394" s="1" t="s">
        <v>2344</v>
      </c>
      <c r="G394" s="1" t="s">
        <v>2346</v>
      </c>
      <c r="H394" s="1" t="s">
        <v>2347</v>
      </c>
      <c r="I394" s="1" t="s">
        <v>2348</v>
      </c>
      <c r="J394" s="160"/>
      <c r="K394" s="160"/>
    </row>
    <row r="395">
      <c r="A395" s="51">
        <v>1102088.0</v>
      </c>
      <c r="B395" s="51" t="s">
        <v>2351</v>
      </c>
      <c r="C395" s="51" t="s">
        <v>104</v>
      </c>
      <c r="D395" s="51" t="s">
        <v>1510</v>
      </c>
      <c r="E395" s="51" t="s">
        <v>2276</v>
      </c>
      <c r="F395" s="1" t="s">
        <v>2344</v>
      </c>
      <c r="G395" s="1" t="s">
        <v>2346</v>
      </c>
      <c r="H395" s="1" t="s">
        <v>2347</v>
      </c>
      <c r="I395" s="1" t="s">
        <v>2348</v>
      </c>
      <c r="J395" s="160"/>
      <c r="K395" s="160"/>
    </row>
    <row r="396">
      <c r="A396" s="51">
        <v>1102094.0</v>
      </c>
      <c r="B396" s="51" t="s">
        <v>2352</v>
      </c>
      <c r="C396" s="51" t="s">
        <v>104</v>
      </c>
      <c r="D396" s="51" t="s">
        <v>1510</v>
      </c>
      <c r="E396" s="51" t="s">
        <v>2276</v>
      </c>
      <c r="F396" s="1" t="s">
        <v>2344</v>
      </c>
      <c r="G396" s="1" t="s">
        <v>2346</v>
      </c>
      <c r="H396" s="1" t="s">
        <v>2347</v>
      </c>
      <c r="I396" s="1" t="s">
        <v>2348</v>
      </c>
      <c r="J396" s="160"/>
      <c r="K396" s="160"/>
    </row>
    <row r="397">
      <c r="A397" s="51">
        <v>1102096.0</v>
      </c>
      <c r="B397" s="51" t="s">
        <v>2353</v>
      </c>
      <c r="C397" s="51" t="s">
        <v>104</v>
      </c>
      <c r="D397" s="51" t="s">
        <v>1510</v>
      </c>
      <c r="E397" s="51" t="s">
        <v>2276</v>
      </c>
      <c r="F397" s="1" t="s">
        <v>2344</v>
      </c>
      <c r="G397" s="1" t="s">
        <v>2346</v>
      </c>
      <c r="H397" s="1" t="s">
        <v>2347</v>
      </c>
      <c r="I397" s="1" t="s">
        <v>2348</v>
      </c>
      <c r="J397" s="160"/>
      <c r="K397" s="160"/>
    </row>
    <row r="398">
      <c r="A398" s="51">
        <v>1102099.0</v>
      </c>
      <c r="B398" s="51" t="s">
        <v>2354</v>
      </c>
      <c r="C398" s="51" t="s">
        <v>104</v>
      </c>
      <c r="D398" s="51" t="s">
        <v>1510</v>
      </c>
      <c r="E398" s="51" t="s">
        <v>2276</v>
      </c>
      <c r="F398" s="1" t="s">
        <v>2344</v>
      </c>
      <c r="G398" s="1" t="s">
        <v>2346</v>
      </c>
      <c r="H398" s="1" t="s">
        <v>2347</v>
      </c>
      <c r="I398" s="1" t="s">
        <v>2348</v>
      </c>
      <c r="J398" s="160"/>
      <c r="K398" s="160"/>
    </row>
    <row r="399">
      <c r="A399" s="51">
        <v>11021.0</v>
      </c>
      <c r="B399" s="51" t="s">
        <v>1207</v>
      </c>
      <c r="C399" s="51" t="s">
        <v>1208</v>
      </c>
      <c r="D399" s="51" t="s">
        <v>1519</v>
      </c>
      <c r="E399" s="51" t="s">
        <v>1549</v>
      </c>
      <c r="F399" s="1" t="s">
        <v>1639</v>
      </c>
      <c r="G399" s="1" t="s">
        <v>1720</v>
      </c>
      <c r="H399" s="1" t="s">
        <v>1716</v>
      </c>
      <c r="I399" s="1" t="s">
        <v>2356</v>
      </c>
      <c r="J399" s="160"/>
      <c r="K399" s="160"/>
    </row>
    <row r="400">
      <c r="A400" s="51">
        <v>1102104.0</v>
      </c>
      <c r="B400" s="51" t="s">
        <v>2357</v>
      </c>
      <c r="C400" s="51" t="s">
        <v>104</v>
      </c>
      <c r="D400" s="51" t="s">
        <v>1510</v>
      </c>
      <c r="E400" s="51" t="s">
        <v>2276</v>
      </c>
      <c r="F400" s="1" t="s">
        <v>2344</v>
      </c>
      <c r="G400" s="1" t="s">
        <v>2346</v>
      </c>
      <c r="H400" s="1" t="s">
        <v>2347</v>
      </c>
      <c r="I400" s="1" t="s">
        <v>2348</v>
      </c>
      <c r="J400" s="160"/>
      <c r="K400" s="160"/>
    </row>
    <row r="401">
      <c r="A401" s="51">
        <v>1102105.0</v>
      </c>
      <c r="B401" s="51" t="s">
        <v>2358</v>
      </c>
      <c r="C401" s="51" t="s">
        <v>104</v>
      </c>
      <c r="D401" s="51" t="s">
        <v>1510</v>
      </c>
      <c r="E401" s="51" t="s">
        <v>2276</v>
      </c>
      <c r="F401" s="1" t="s">
        <v>2344</v>
      </c>
      <c r="G401" s="1" t="s">
        <v>2346</v>
      </c>
      <c r="H401" s="1" t="s">
        <v>2347</v>
      </c>
      <c r="I401" s="1" t="s">
        <v>2348</v>
      </c>
      <c r="J401" s="160"/>
      <c r="K401" s="160"/>
    </row>
    <row r="402">
      <c r="A402" s="51">
        <v>1102106.0</v>
      </c>
      <c r="B402" s="51" t="s">
        <v>2359</v>
      </c>
      <c r="C402" s="51" t="s">
        <v>104</v>
      </c>
      <c r="D402" s="51" t="s">
        <v>1510</v>
      </c>
      <c r="E402" s="51" t="s">
        <v>2276</v>
      </c>
      <c r="F402" s="1" t="s">
        <v>2344</v>
      </c>
      <c r="G402" s="1" t="s">
        <v>2346</v>
      </c>
      <c r="H402" s="1" t="s">
        <v>2347</v>
      </c>
      <c r="I402" s="1" t="s">
        <v>2348</v>
      </c>
      <c r="J402" s="160"/>
      <c r="K402" s="160"/>
    </row>
    <row r="403">
      <c r="A403" s="51">
        <v>1102108.0</v>
      </c>
      <c r="B403" s="51" t="s">
        <v>2363</v>
      </c>
      <c r="C403" s="51" t="s">
        <v>104</v>
      </c>
      <c r="D403" s="51" t="s">
        <v>1510</v>
      </c>
      <c r="E403" s="51" t="s">
        <v>2276</v>
      </c>
      <c r="F403" s="1" t="s">
        <v>2344</v>
      </c>
      <c r="G403" s="1" t="s">
        <v>2346</v>
      </c>
      <c r="H403" s="1" t="s">
        <v>2347</v>
      </c>
      <c r="I403" s="1" t="s">
        <v>2348</v>
      </c>
      <c r="J403" s="160"/>
      <c r="K403" s="160"/>
    </row>
    <row r="404">
      <c r="A404" s="51">
        <v>1102123.0</v>
      </c>
      <c r="B404" s="51" t="s">
        <v>2365</v>
      </c>
      <c r="C404" s="51" t="s">
        <v>104</v>
      </c>
      <c r="D404" s="51" t="s">
        <v>1510</v>
      </c>
      <c r="E404" s="51" t="s">
        <v>2276</v>
      </c>
      <c r="F404" s="1" t="s">
        <v>2344</v>
      </c>
      <c r="G404" s="1" t="s">
        <v>2346</v>
      </c>
      <c r="H404" s="1" t="s">
        <v>2347</v>
      </c>
      <c r="I404" s="1" t="s">
        <v>2348</v>
      </c>
      <c r="J404" s="160"/>
      <c r="K404" s="160"/>
    </row>
    <row r="405">
      <c r="A405" s="51">
        <v>1102126.0</v>
      </c>
      <c r="B405" s="51" t="s">
        <v>2368</v>
      </c>
      <c r="C405" s="51" t="s">
        <v>104</v>
      </c>
      <c r="D405" s="51" t="s">
        <v>1510</v>
      </c>
      <c r="E405" s="51" t="s">
        <v>2276</v>
      </c>
      <c r="F405" s="1" t="s">
        <v>2344</v>
      </c>
      <c r="G405" s="1" t="s">
        <v>2346</v>
      </c>
      <c r="H405" s="1" t="s">
        <v>2347</v>
      </c>
      <c r="I405" s="1" t="s">
        <v>2348</v>
      </c>
      <c r="J405" s="160"/>
      <c r="K405" s="160"/>
    </row>
    <row r="406">
      <c r="A406" s="51">
        <v>1102139.0</v>
      </c>
      <c r="B406" s="51" t="s">
        <v>2371</v>
      </c>
      <c r="C406" s="51" t="s">
        <v>104</v>
      </c>
      <c r="D406" s="51" t="s">
        <v>1519</v>
      </c>
      <c r="E406" s="51" t="s">
        <v>1520</v>
      </c>
      <c r="F406" s="1" t="s">
        <v>1531</v>
      </c>
      <c r="G406" s="1" t="s">
        <v>1812</v>
      </c>
      <c r="H406" s="1" t="s">
        <v>1813</v>
      </c>
      <c r="I406" s="1" t="s">
        <v>1814</v>
      </c>
      <c r="J406" s="160"/>
      <c r="K406" s="160"/>
    </row>
    <row r="407">
      <c r="A407" s="51">
        <v>1102144.0</v>
      </c>
      <c r="B407" s="51" t="s">
        <v>2372</v>
      </c>
      <c r="C407" s="51" t="s">
        <v>104</v>
      </c>
      <c r="D407" s="51" t="s">
        <v>1519</v>
      </c>
      <c r="E407" s="51" t="s">
        <v>1520</v>
      </c>
      <c r="F407" s="1" t="s">
        <v>1531</v>
      </c>
      <c r="G407" s="1" t="s">
        <v>1532</v>
      </c>
      <c r="H407" s="1" t="s">
        <v>2375</v>
      </c>
      <c r="I407" s="1" t="s">
        <v>1824</v>
      </c>
      <c r="J407" s="160"/>
      <c r="K407" s="160"/>
    </row>
    <row r="408">
      <c r="A408" s="51">
        <v>1102166.0</v>
      </c>
      <c r="B408" s="51" t="s">
        <v>2378</v>
      </c>
      <c r="C408" s="51" t="s">
        <v>104</v>
      </c>
      <c r="D408" s="51" t="s">
        <v>1519</v>
      </c>
      <c r="E408" s="51" t="s">
        <v>1520</v>
      </c>
      <c r="F408" s="1" t="s">
        <v>1531</v>
      </c>
      <c r="G408" s="1" t="s">
        <v>1812</v>
      </c>
      <c r="H408" s="1" t="s">
        <v>1813</v>
      </c>
      <c r="I408" s="1" t="s">
        <v>2055</v>
      </c>
      <c r="J408" s="160"/>
      <c r="K408" s="160"/>
    </row>
    <row r="409">
      <c r="A409" s="51">
        <v>1102170.0</v>
      </c>
      <c r="B409" s="51" t="s">
        <v>2380</v>
      </c>
      <c r="C409" s="51" t="s">
        <v>104</v>
      </c>
      <c r="D409" s="51" t="s">
        <v>1519</v>
      </c>
      <c r="E409" s="51" t="s">
        <v>1520</v>
      </c>
      <c r="F409" s="1" t="s">
        <v>1531</v>
      </c>
      <c r="G409" s="1" t="s">
        <v>1603</v>
      </c>
      <c r="H409" s="1" t="s">
        <v>2381</v>
      </c>
      <c r="I409" s="1" t="s">
        <v>1605</v>
      </c>
      <c r="J409" s="160"/>
      <c r="K409" s="160"/>
    </row>
    <row r="410">
      <c r="A410" s="51">
        <v>1102171.0</v>
      </c>
      <c r="B410" s="51" t="s">
        <v>2382</v>
      </c>
      <c r="C410" s="51" t="s">
        <v>104</v>
      </c>
      <c r="D410" s="51" t="s">
        <v>1519</v>
      </c>
      <c r="E410" s="51" t="s">
        <v>1520</v>
      </c>
      <c r="F410" s="1" t="s">
        <v>1531</v>
      </c>
      <c r="G410" s="1" t="s">
        <v>1610</v>
      </c>
      <c r="H410" s="1" t="s">
        <v>1848</v>
      </c>
      <c r="I410" s="1" t="s">
        <v>2284</v>
      </c>
      <c r="J410" s="160"/>
      <c r="K410" s="160"/>
    </row>
    <row r="411">
      <c r="A411" s="51">
        <v>1102172.0</v>
      </c>
      <c r="B411" s="51" t="s">
        <v>2384</v>
      </c>
      <c r="C411" s="51" t="s">
        <v>104</v>
      </c>
      <c r="D411" s="51" t="s">
        <v>1519</v>
      </c>
      <c r="E411" s="51" t="s">
        <v>1520</v>
      </c>
      <c r="F411" s="1" t="s">
        <v>1531</v>
      </c>
      <c r="G411" s="1" t="s">
        <v>1812</v>
      </c>
      <c r="H411" s="1" t="s">
        <v>1830</v>
      </c>
      <c r="I411" s="1" t="s">
        <v>1814</v>
      </c>
      <c r="J411" s="160"/>
      <c r="K411" s="160"/>
    </row>
    <row r="412">
      <c r="A412" s="51">
        <v>1102174.0</v>
      </c>
      <c r="B412" s="51" t="s">
        <v>2385</v>
      </c>
      <c r="C412" s="51" t="s">
        <v>104</v>
      </c>
      <c r="D412" s="51" t="s">
        <v>1519</v>
      </c>
      <c r="E412" s="51" t="s">
        <v>1520</v>
      </c>
      <c r="F412" s="1" t="s">
        <v>1531</v>
      </c>
      <c r="G412" s="1" t="s">
        <v>1668</v>
      </c>
      <c r="H412" s="1" t="s">
        <v>1883</v>
      </c>
      <c r="I412" s="1" t="s">
        <v>1826</v>
      </c>
      <c r="J412" s="160"/>
      <c r="K412" s="160"/>
    </row>
    <row r="413">
      <c r="A413" s="51">
        <v>1102185.0</v>
      </c>
      <c r="B413" s="51" t="s">
        <v>2387</v>
      </c>
      <c r="C413" s="51" t="s">
        <v>104</v>
      </c>
      <c r="D413" s="51" t="s">
        <v>1519</v>
      </c>
      <c r="E413" s="51" t="s">
        <v>1520</v>
      </c>
      <c r="F413" s="1" t="s">
        <v>1531</v>
      </c>
      <c r="G413" s="1" t="s">
        <v>1668</v>
      </c>
      <c r="H413" s="1" t="s">
        <v>1887</v>
      </c>
      <c r="I413" s="1" t="s">
        <v>1826</v>
      </c>
      <c r="J413" s="160"/>
      <c r="K413" s="160"/>
    </row>
    <row r="414">
      <c r="A414" s="51">
        <v>1102194.0</v>
      </c>
      <c r="B414" s="51" t="s">
        <v>1209</v>
      </c>
      <c r="C414" s="51" t="s">
        <v>104</v>
      </c>
      <c r="D414" s="51" t="s">
        <v>1519</v>
      </c>
      <c r="E414" s="51" t="s">
        <v>1549</v>
      </c>
      <c r="F414" s="1" t="s">
        <v>1639</v>
      </c>
      <c r="G414" s="1" t="s">
        <v>1904</v>
      </c>
      <c r="H414" s="1" t="s">
        <v>1927</v>
      </c>
      <c r="I414" s="1" t="s">
        <v>2389</v>
      </c>
      <c r="J414" s="160"/>
      <c r="K414" s="160"/>
    </row>
    <row r="415">
      <c r="A415" s="51">
        <v>1102196.0</v>
      </c>
      <c r="B415" s="51" t="s">
        <v>1210</v>
      </c>
      <c r="C415" s="51" t="s">
        <v>104</v>
      </c>
      <c r="D415" s="51" t="s">
        <v>1519</v>
      </c>
      <c r="E415" s="51" t="s">
        <v>1520</v>
      </c>
      <c r="F415" s="1" t="s">
        <v>1521</v>
      </c>
      <c r="G415" s="1" t="s">
        <v>1931</v>
      </c>
      <c r="H415" s="1" t="s">
        <v>1932</v>
      </c>
      <c r="I415" s="1" t="s">
        <v>1934</v>
      </c>
      <c r="J415" s="160"/>
      <c r="K415" s="160"/>
    </row>
    <row r="416">
      <c r="A416" s="51">
        <v>1102197.0</v>
      </c>
      <c r="B416" s="51" t="s">
        <v>2390</v>
      </c>
      <c r="C416" s="51" t="s">
        <v>104</v>
      </c>
      <c r="D416" s="51" t="s">
        <v>1519</v>
      </c>
      <c r="E416" s="51" t="s">
        <v>1520</v>
      </c>
      <c r="F416" s="1" t="s">
        <v>1531</v>
      </c>
      <c r="G416" s="1" t="s">
        <v>1668</v>
      </c>
      <c r="H416" s="1" t="s">
        <v>1669</v>
      </c>
      <c r="I416" s="1" t="s">
        <v>1968</v>
      </c>
      <c r="J416" s="160"/>
      <c r="K416" s="160"/>
    </row>
    <row r="417">
      <c r="A417" s="51">
        <v>1102198.0</v>
      </c>
      <c r="B417" s="51" t="s">
        <v>2393</v>
      </c>
      <c r="C417" s="51" t="s">
        <v>104</v>
      </c>
      <c r="D417" s="51" t="s">
        <v>1519</v>
      </c>
      <c r="E417" s="51" t="s">
        <v>1520</v>
      </c>
      <c r="F417" s="1" t="s">
        <v>1531</v>
      </c>
      <c r="G417" s="1" t="s">
        <v>1668</v>
      </c>
      <c r="H417" s="1" t="s">
        <v>1887</v>
      </c>
      <c r="I417" s="1" t="s">
        <v>1826</v>
      </c>
      <c r="J417" s="160"/>
      <c r="K417" s="160"/>
    </row>
    <row r="418">
      <c r="A418" s="51">
        <v>11024.0</v>
      </c>
      <c r="B418" s="51" t="s">
        <v>1211</v>
      </c>
      <c r="C418" s="51" t="s">
        <v>29</v>
      </c>
      <c r="D418" s="51" t="s">
        <v>1519</v>
      </c>
      <c r="E418" s="51" t="s">
        <v>1549</v>
      </c>
      <c r="F418" s="1" t="s">
        <v>1732</v>
      </c>
      <c r="G418" s="1" t="s">
        <v>1733</v>
      </c>
      <c r="H418" s="1" t="s">
        <v>1805</v>
      </c>
      <c r="I418" s="1" t="s">
        <v>2396</v>
      </c>
      <c r="J418" s="160"/>
      <c r="K418" s="160"/>
    </row>
    <row r="419">
      <c r="A419" s="51">
        <v>11025.0</v>
      </c>
      <c r="B419" s="51" t="s">
        <v>2397</v>
      </c>
      <c r="C419" s="51" t="s">
        <v>95</v>
      </c>
      <c r="D419" s="51" t="s">
        <v>1519</v>
      </c>
      <c r="E419" s="51" t="s">
        <v>1520</v>
      </c>
      <c r="F419" s="1" t="s">
        <v>1521</v>
      </c>
      <c r="G419" s="1" t="s">
        <v>1599</v>
      </c>
      <c r="H419" s="1" t="s">
        <v>1600</v>
      </c>
      <c r="I419" s="1" t="s">
        <v>1601</v>
      </c>
      <c r="J419" s="160"/>
      <c r="K419" s="160"/>
    </row>
    <row r="420">
      <c r="A420" s="51">
        <v>11026.0</v>
      </c>
      <c r="B420" s="51" t="s">
        <v>2400</v>
      </c>
      <c r="C420" s="51" t="s">
        <v>1208</v>
      </c>
      <c r="D420" s="51" t="s">
        <v>1519</v>
      </c>
      <c r="E420" s="51" t="s">
        <v>1549</v>
      </c>
      <c r="F420" s="1" t="s">
        <v>1710</v>
      </c>
      <c r="G420" s="1" t="s">
        <v>2308</v>
      </c>
      <c r="H420" s="1" t="s">
        <v>2309</v>
      </c>
      <c r="I420" s="1" t="s">
        <v>2310</v>
      </c>
      <c r="J420" s="160"/>
      <c r="K420" s="160"/>
    </row>
    <row r="421">
      <c r="A421" s="51">
        <v>1102721.0</v>
      </c>
      <c r="B421" s="51" t="s">
        <v>2402</v>
      </c>
      <c r="C421" s="51" t="s">
        <v>104</v>
      </c>
      <c r="D421" s="51" t="s">
        <v>1519</v>
      </c>
      <c r="E421" s="51" t="s">
        <v>1520</v>
      </c>
      <c r="F421" s="1" t="s">
        <v>1531</v>
      </c>
      <c r="G421" s="1" t="s">
        <v>1668</v>
      </c>
      <c r="H421" s="1" t="s">
        <v>1883</v>
      </c>
      <c r="I421" s="1" t="s">
        <v>1826</v>
      </c>
      <c r="J421" s="160"/>
      <c r="K421" s="160"/>
    </row>
    <row r="422">
      <c r="A422" s="51">
        <v>1102726.0</v>
      </c>
      <c r="B422" s="51" t="s">
        <v>2403</v>
      </c>
      <c r="C422" s="51" t="s">
        <v>104</v>
      </c>
      <c r="D422" s="51" t="s">
        <v>1519</v>
      </c>
      <c r="E422" s="51" t="s">
        <v>1520</v>
      </c>
      <c r="F422" s="1" t="s">
        <v>1531</v>
      </c>
      <c r="G422" s="1" t="s">
        <v>1532</v>
      </c>
      <c r="H422" s="1" t="s">
        <v>2405</v>
      </c>
      <c r="I422" s="1" t="s">
        <v>1534</v>
      </c>
      <c r="J422" s="160"/>
      <c r="K422" s="160"/>
    </row>
    <row r="423">
      <c r="A423" s="51">
        <v>1102728.0</v>
      </c>
      <c r="B423" s="51" t="s">
        <v>2406</v>
      </c>
      <c r="C423" s="51" t="s">
        <v>104</v>
      </c>
      <c r="D423" s="51" t="s">
        <v>1519</v>
      </c>
      <c r="E423" s="51" t="s">
        <v>1520</v>
      </c>
      <c r="F423" s="1" t="s">
        <v>1531</v>
      </c>
      <c r="G423" s="1" t="s">
        <v>1812</v>
      </c>
      <c r="H423" s="1" t="s">
        <v>1869</v>
      </c>
      <c r="I423" s="1" t="s">
        <v>2055</v>
      </c>
      <c r="J423" s="160"/>
      <c r="K423" s="160"/>
    </row>
    <row r="424">
      <c r="A424" s="51">
        <v>1102736.0</v>
      </c>
      <c r="B424" s="51" t="s">
        <v>2408</v>
      </c>
      <c r="C424" s="51" t="s">
        <v>104</v>
      </c>
      <c r="D424" s="51" t="s">
        <v>1519</v>
      </c>
      <c r="E424" s="51" t="s">
        <v>1520</v>
      </c>
      <c r="F424" s="1" t="s">
        <v>1531</v>
      </c>
      <c r="G424" s="1" t="s">
        <v>1532</v>
      </c>
      <c r="H424" s="1" t="s">
        <v>1536</v>
      </c>
      <c r="I424" s="1" t="s">
        <v>1686</v>
      </c>
      <c r="J424" s="160"/>
      <c r="K424" s="160"/>
    </row>
    <row r="425">
      <c r="A425" s="51">
        <v>1102740.0</v>
      </c>
      <c r="B425" s="51" t="s">
        <v>2410</v>
      </c>
      <c r="C425" s="51" t="s">
        <v>104</v>
      </c>
      <c r="D425" s="51" t="s">
        <v>1519</v>
      </c>
      <c r="E425" s="51" t="s">
        <v>1520</v>
      </c>
      <c r="F425" s="1" t="s">
        <v>1531</v>
      </c>
      <c r="G425" s="1" t="s">
        <v>1532</v>
      </c>
      <c r="H425" s="1" t="s">
        <v>2411</v>
      </c>
      <c r="I425" s="1" t="s">
        <v>1824</v>
      </c>
      <c r="J425" s="160"/>
      <c r="K425" s="160"/>
    </row>
    <row r="426">
      <c r="A426" s="51">
        <v>1102744.0</v>
      </c>
      <c r="B426" s="51" t="s">
        <v>2412</v>
      </c>
      <c r="C426" s="51" t="s">
        <v>104</v>
      </c>
      <c r="D426" s="51" t="s">
        <v>1519</v>
      </c>
      <c r="E426" s="51" t="s">
        <v>1520</v>
      </c>
      <c r="F426" s="1" t="s">
        <v>1531</v>
      </c>
      <c r="G426" s="1" t="s">
        <v>1742</v>
      </c>
      <c r="H426" s="1" t="s">
        <v>2414</v>
      </c>
      <c r="I426" s="1" t="s">
        <v>2415</v>
      </c>
      <c r="J426" s="160"/>
      <c r="K426" s="160"/>
    </row>
    <row r="427">
      <c r="A427" s="51">
        <v>1102872.0</v>
      </c>
      <c r="B427" s="51" t="s">
        <v>2416</v>
      </c>
      <c r="C427" s="51" t="s">
        <v>104</v>
      </c>
      <c r="D427" s="51" t="s">
        <v>1519</v>
      </c>
      <c r="E427" s="51" t="s">
        <v>1520</v>
      </c>
      <c r="F427" s="1" t="s">
        <v>1531</v>
      </c>
      <c r="G427" s="1" t="s">
        <v>1532</v>
      </c>
      <c r="H427" s="1" t="s">
        <v>2417</v>
      </c>
      <c r="I427" s="1" t="s">
        <v>1534</v>
      </c>
      <c r="J427" s="160"/>
      <c r="K427" s="160"/>
    </row>
    <row r="428">
      <c r="A428" s="51">
        <v>1102874.0</v>
      </c>
      <c r="B428" s="51" t="s">
        <v>2419</v>
      </c>
      <c r="C428" s="51" t="s">
        <v>104</v>
      </c>
      <c r="D428" s="51" t="s">
        <v>1519</v>
      </c>
      <c r="E428" s="51" t="s">
        <v>1520</v>
      </c>
      <c r="F428" s="1" t="s">
        <v>1531</v>
      </c>
      <c r="G428" s="1" t="s">
        <v>1532</v>
      </c>
      <c r="H428" s="1" t="s">
        <v>1536</v>
      </c>
      <c r="I428" s="1" t="s">
        <v>1534</v>
      </c>
      <c r="J428" s="160"/>
      <c r="K428" s="160"/>
    </row>
    <row r="429">
      <c r="A429" s="51">
        <v>1102875.0</v>
      </c>
      <c r="B429" s="51" t="s">
        <v>2421</v>
      </c>
      <c r="C429" s="51" t="s">
        <v>104</v>
      </c>
      <c r="D429" s="51" t="s">
        <v>1519</v>
      </c>
      <c r="E429" s="51" t="s">
        <v>1520</v>
      </c>
      <c r="F429" s="1" t="s">
        <v>1521</v>
      </c>
      <c r="G429" s="1" t="s">
        <v>1592</v>
      </c>
      <c r="H429" s="1" t="s">
        <v>2176</v>
      </c>
      <c r="I429" s="1" t="s">
        <v>2177</v>
      </c>
      <c r="J429" s="160"/>
      <c r="K429" s="160"/>
    </row>
    <row r="430">
      <c r="A430" s="51">
        <v>1102876.0</v>
      </c>
      <c r="B430" s="51" t="s">
        <v>2423</v>
      </c>
      <c r="C430" s="51" t="s">
        <v>104</v>
      </c>
      <c r="D430" s="51" t="s">
        <v>1519</v>
      </c>
      <c r="E430" s="51" t="s">
        <v>1520</v>
      </c>
      <c r="F430" s="1" t="s">
        <v>1531</v>
      </c>
      <c r="G430" s="1" t="s">
        <v>1532</v>
      </c>
      <c r="H430" s="1" t="s">
        <v>2319</v>
      </c>
      <c r="I430" s="1" t="s">
        <v>1534</v>
      </c>
      <c r="J430" s="160"/>
      <c r="K430" s="160"/>
    </row>
    <row r="431">
      <c r="A431" s="51">
        <v>1102882.0</v>
      </c>
      <c r="B431" s="51" t="s">
        <v>2424</v>
      </c>
      <c r="C431" s="51" t="s">
        <v>104</v>
      </c>
      <c r="D431" s="51" t="s">
        <v>1519</v>
      </c>
      <c r="E431" s="51" t="s">
        <v>1520</v>
      </c>
      <c r="F431" s="1" t="s">
        <v>1531</v>
      </c>
      <c r="G431" s="1" t="s">
        <v>1770</v>
      </c>
      <c r="H431" s="1" t="s">
        <v>2328</v>
      </c>
      <c r="I431" s="1" t="s">
        <v>2329</v>
      </c>
      <c r="J431" s="160"/>
      <c r="K431" s="160"/>
    </row>
    <row r="432">
      <c r="A432" s="51">
        <v>1102889.0</v>
      </c>
      <c r="B432" s="51" t="s">
        <v>2427</v>
      </c>
      <c r="C432" s="51" t="s">
        <v>104</v>
      </c>
      <c r="D432" s="51" t="s">
        <v>1519</v>
      </c>
      <c r="E432" s="51" t="s">
        <v>1520</v>
      </c>
      <c r="F432" s="1" t="s">
        <v>1531</v>
      </c>
      <c r="G432" s="1" t="s">
        <v>1742</v>
      </c>
      <c r="H432" s="1" t="s">
        <v>1840</v>
      </c>
      <c r="I432" s="1" t="s">
        <v>2428</v>
      </c>
      <c r="J432" s="160"/>
      <c r="K432" s="160"/>
    </row>
    <row r="433">
      <c r="A433" s="51">
        <v>1102917.0</v>
      </c>
      <c r="B433" s="51" t="s">
        <v>2430</v>
      </c>
      <c r="C433" s="51" t="s">
        <v>104</v>
      </c>
      <c r="D433" s="51" t="s">
        <v>1519</v>
      </c>
      <c r="E433" s="51" t="s">
        <v>1520</v>
      </c>
      <c r="F433" s="1" t="s">
        <v>1531</v>
      </c>
      <c r="G433" s="1" t="s">
        <v>1532</v>
      </c>
      <c r="H433" s="1" t="s">
        <v>1837</v>
      </c>
      <c r="I433" s="1" t="s">
        <v>1686</v>
      </c>
      <c r="J433" s="160"/>
      <c r="K433" s="160"/>
    </row>
    <row r="434">
      <c r="A434" s="51">
        <v>1102918.0</v>
      </c>
      <c r="B434" s="51" t="s">
        <v>2432</v>
      </c>
      <c r="C434" s="51" t="s">
        <v>104</v>
      </c>
      <c r="D434" s="51" t="s">
        <v>1519</v>
      </c>
      <c r="E434" s="51" t="s">
        <v>1520</v>
      </c>
      <c r="F434" s="1" t="s">
        <v>1531</v>
      </c>
      <c r="G434" s="1" t="s">
        <v>1532</v>
      </c>
      <c r="H434" s="1" t="s">
        <v>1975</v>
      </c>
      <c r="I434" s="1" t="s">
        <v>2434</v>
      </c>
      <c r="J434" s="160"/>
      <c r="K434" s="160"/>
    </row>
    <row r="435">
      <c r="A435" s="51">
        <v>1102943.0</v>
      </c>
      <c r="B435" s="51" t="s">
        <v>2435</v>
      </c>
      <c r="C435" s="51" t="s">
        <v>104</v>
      </c>
      <c r="D435" s="51" t="s">
        <v>1519</v>
      </c>
      <c r="E435" s="51" t="s">
        <v>1520</v>
      </c>
      <c r="F435" s="1" t="s">
        <v>1531</v>
      </c>
      <c r="G435" s="1" t="s">
        <v>1532</v>
      </c>
      <c r="H435" s="1" t="s">
        <v>1608</v>
      </c>
      <c r="I435" s="1" t="s">
        <v>1824</v>
      </c>
      <c r="J435" s="160"/>
      <c r="K435" s="160"/>
    </row>
    <row r="436">
      <c r="A436" s="51">
        <v>1102944.0</v>
      </c>
      <c r="B436" s="51" t="s">
        <v>2437</v>
      </c>
      <c r="C436" s="51" t="s">
        <v>104</v>
      </c>
      <c r="D436" s="51" t="s">
        <v>1519</v>
      </c>
      <c r="E436" s="51" t="s">
        <v>1520</v>
      </c>
      <c r="F436" s="1" t="s">
        <v>1521</v>
      </c>
      <c r="G436" s="1" t="s">
        <v>1544</v>
      </c>
      <c r="H436" s="1" t="s">
        <v>1739</v>
      </c>
      <c r="I436" s="1" t="s">
        <v>1740</v>
      </c>
      <c r="J436" s="160"/>
      <c r="K436" s="160"/>
    </row>
    <row r="437">
      <c r="A437" s="51">
        <v>1102949.0</v>
      </c>
      <c r="B437" s="51" t="s">
        <v>2438</v>
      </c>
      <c r="C437" s="51" t="s">
        <v>104</v>
      </c>
      <c r="D437" s="51" t="s">
        <v>1519</v>
      </c>
      <c r="E437" s="51" t="s">
        <v>1520</v>
      </c>
      <c r="F437" s="1" t="s">
        <v>1521</v>
      </c>
      <c r="G437" s="1" t="s">
        <v>1544</v>
      </c>
      <c r="H437" s="1" t="s">
        <v>1739</v>
      </c>
      <c r="I437" s="1" t="s">
        <v>1740</v>
      </c>
      <c r="J437" s="160"/>
      <c r="K437" s="160"/>
    </row>
    <row r="438">
      <c r="A438" s="51">
        <v>1102950.0</v>
      </c>
      <c r="B438" s="51" t="s">
        <v>2439</v>
      </c>
      <c r="C438" s="51" t="s">
        <v>104</v>
      </c>
      <c r="D438" s="51" t="s">
        <v>1519</v>
      </c>
      <c r="E438" s="51" t="s">
        <v>1520</v>
      </c>
      <c r="F438" s="1" t="s">
        <v>1531</v>
      </c>
      <c r="G438" s="1" t="s">
        <v>1532</v>
      </c>
      <c r="H438" s="1" t="s">
        <v>2041</v>
      </c>
      <c r="I438" s="1" t="s">
        <v>1824</v>
      </c>
      <c r="J438" s="160"/>
      <c r="K438" s="160"/>
    </row>
    <row r="439">
      <c r="A439" s="51">
        <v>1102952.0</v>
      </c>
      <c r="B439" s="51" t="s">
        <v>2441</v>
      </c>
      <c r="C439" s="51" t="s">
        <v>104</v>
      </c>
      <c r="D439" s="51" t="s">
        <v>1519</v>
      </c>
      <c r="E439" s="51" t="s">
        <v>1520</v>
      </c>
      <c r="F439" s="1" t="s">
        <v>1531</v>
      </c>
      <c r="G439" s="1" t="s">
        <v>1532</v>
      </c>
      <c r="H439" s="1" t="s">
        <v>2405</v>
      </c>
      <c r="I439" s="1" t="s">
        <v>1824</v>
      </c>
      <c r="J439" s="160"/>
      <c r="K439" s="160"/>
    </row>
    <row r="440">
      <c r="A440" s="51">
        <v>1102953.0</v>
      </c>
      <c r="B440" s="51" t="s">
        <v>2442</v>
      </c>
      <c r="C440" s="51" t="s">
        <v>104</v>
      </c>
      <c r="D440" s="51" t="s">
        <v>1519</v>
      </c>
      <c r="E440" s="51" t="s">
        <v>1520</v>
      </c>
      <c r="F440" s="1" t="s">
        <v>1531</v>
      </c>
      <c r="G440" s="1" t="s">
        <v>1812</v>
      </c>
      <c r="H440" s="1" t="s">
        <v>1869</v>
      </c>
      <c r="I440" s="1" t="s">
        <v>1814</v>
      </c>
      <c r="J440" s="160"/>
      <c r="K440" s="160"/>
    </row>
    <row r="441">
      <c r="A441" s="51">
        <v>1102954.0</v>
      </c>
      <c r="B441" s="51" t="s">
        <v>2443</v>
      </c>
      <c r="C441" s="51" t="s">
        <v>104</v>
      </c>
      <c r="D441" s="51" t="s">
        <v>1519</v>
      </c>
      <c r="E441" s="51" t="s">
        <v>1520</v>
      </c>
      <c r="F441" s="1" t="s">
        <v>1531</v>
      </c>
      <c r="G441" s="1" t="s">
        <v>1610</v>
      </c>
      <c r="H441" s="1" t="s">
        <v>1848</v>
      </c>
      <c r="I441" s="1" t="s">
        <v>2284</v>
      </c>
      <c r="J441" s="160"/>
      <c r="K441" s="160"/>
    </row>
    <row r="442">
      <c r="A442" s="51">
        <v>1102961.0</v>
      </c>
      <c r="B442" s="51" t="s">
        <v>2444</v>
      </c>
      <c r="C442" s="51" t="s">
        <v>104</v>
      </c>
      <c r="D442" s="51" t="s">
        <v>1519</v>
      </c>
      <c r="E442" s="51" t="s">
        <v>1520</v>
      </c>
      <c r="F442" s="1" t="s">
        <v>1531</v>
      </c>
      <c r="G442" s="1" t="s">
        <v>1532</v>
      </c>
      <c r="H442" s="1" t="s">
        <v>2164</v>
      </c>
      <c r="I442" s="1" t="s">
        <v>2010</v>
      </c>
      <c r="J442" s="160"/>
      <c r="K442" s="160"/>
    </row>
    <row r="443">
      <c r="A443" s="51">
        <v>1102965.0</v>
      </c>
      <c r="B443" s="51" t="s">
        <v>2445</v>
      </c>
      <c r="C443" s="51" t="s">
        <v>104</v>
      </c>
      <c r="D443" s="51" t="s">
        <v>1519</v>
      </c>
      <c r="E443" s="51" t="s">
        <v>1520</v>
      </c>
      <c r="F443" s="1" t="s">
        <v>1531</v>
      </c>
      <c r="G443" s="1" t="s">
        <v>1668</v>
      </c>
      <c r="H443" s="1" t="s">
        <v>1669</v>
      </c>
      <c r="I443" s="1" t="s">
        <v>2123</v>
      </c>
      <c r="J443" s="160"/>
      <c r="K443" s="160"/>
    </row>
    <row r="444">
      <c r="A444" s="51">
        <v>1102967.0</v>
      </c>
      <c r="B444" s="51" t="s">
        <v>2446</v>
      </c>
      <c r="C444" s="51" t="s">
        <v>104</v>
      </c>
      <c r="D444" s="51" t="s">
        <v>1519</v>
      </c>
      <c r="E444" s="51" t="s">
        <v>1520</v>
      </c>
      <c r="F444" s="1" t="s">
        <v>1521</v>
      </c>
      <c r="G444" s="1" t="s">
        <v>1817</v>
      </c>
      <c r="H444" s="1" t="s">
        <v>2447</v>
      </c>
      <c r="I444" s="1" t="s">
        <v>2448</v>
      </c>
      <c r="J444" s="160"/>
      <c r="K444" s="160"/>
    </row>
    <row r="445">
      <c r="A445" s="51">
        <v>1102968.0</v>
      </c>
      <c r="B445" s="51" t="s">
        <v>2449</v>
      </c>
      <c r="C445" s="51" t="s">
        <v>104</v>
      </c>
      <c r="D445" s="51" t="s">
        <v>1519</v>
      </c>
      <c r="E445" s="51" t="s">
        <v>1520</v>
      </c>
      <c r="F445" s="1" t="s">
        <v>1531</v>
      </c>
      <c r="G445" s="1" t="s">
        <v>1532</v>
      </c>
      <c r="H445" s="1" t="s">
        <v>1971</v>
      </c>
      <c r="I445" s="1" t="s">
        <v>1686</v>
      </c>
      <c r="J445" s="160"/>
      <c r="K445" s="160"/>
    </row>
    <row r="446">
      <c r="A446" s="51">
        <v>1102969.0</v>
      </c>
      <c r="B446" s="51" t="s">
        <v>2450</v>
      </c>
      <c r="C446" s="51" t="s">
        <v>104</v>
      </c>
      <c r="D446" s="51" t="s">
        <v>1519</v>
      </c>
      <c r="E446" s="51" t="s">
        <v>1520</v>
      </c>
      <c r="F446" s="1" t="s">
        <v>1531</v>
      </c>
      <c r="G446" s="1" t="s">
        <v>1532</v>
      </c>
      <c r="H446" s="1" t="s">
        <v>1837</v>
      </c>
      <c r="I446" s="1" t="s">
        <v>1824</v>
      </c>
      <c r="J446" s="160"/>
      <c r="K446" s="160"/>
    </row>
    <row r="447">
      <c r="A447" s="51">
        <v>11031.0</v>
      </c>
      <c r="B447" s="51" t="s">
        <v>2451</v>
      </c>
      <c r="C447" s="51" t="s">
        <v>311</v>
      </c>
      <c r="D447" s="51" t="s">
        <v>1519</v>
      </c>
      <c r="E447" s="51" t="s">
        <v>1549</v>
      </c>
      <c r="F447" s="1" t="s">
        <v>1732</v>
      </c>
      <c r="G447" s="1" t="s">
        <v>1807</v>
      </c>
      <c r="H447" s="1" t="s">
        <v>2325</v>
      </c>
      <c r="I447" s="1" t="s">
        <v>2326</v>
      </c>
      <c r="J447" s="160"/>
      <c r="K447" s="160"/>
    </row>
    <row r="448">
      <c r="A448" s="51">
        <v>11034.0</v>
      </c>
      <c r="B448" s="51" t="s">
        <v>2452</v>
      </c>
      <c r="C448" s="51" t="s">
        <v>56</v>
      </c>
      <c r="D448" s="51" t="s">
        <v>1519</v>
      </c>
      <c r="E448" s="51" t="s">
        <v>1520</v>
      </c>
      <c r="F448" s="1" t="s">
        <v>1531</v>
      </c>
      <c r="G448" s="1" t="s">
        <v>1631</v>
      </c>
      <c r="H448" s="1" t="s">
        <v>1632</v>
      </c>
      <c r="I448" s="1" t="s">
        <v>2453</v>
      </c>
      <c r="J448" s="160"/>
      <c r="K448" s="160"/>
    </row>
    <row r="449">
      <c r="A449" s="51">
        <v>11037.0</v>
      </c>
      <c r="B449" s="51" t="s">
        <v>2454</v>
      </c>
      <c r="C449" s="51" t="s">
        <v>23</v>
      </c>
      <c r="D449" s="51" t="s">
        <v>1519</v>
      </c>
      <c r="E449" s="51" t="s">
        <v>1549</v>
      </c>
      <c r="F449" s="1" t="s">
        <v>1639</v>
      </c>
      <c r="G449" s="1" t="s">
        <v>1904</v>
      </c>
      <c r="H449" s="1" t="s">
        <v>2455</v>
      </c>
      <c r="I449" s="1" t="s">
        <v>2456</v>
      </c>
      <c r="J449" s="160"/>
      <c r="K449" s="160"/>
    </row>
    <row r="450">
      <c r="A450" s="51">
        <v>11038.0</v>
      </c>
      <c r="B450" s="51" t="s">
        <v>2457</v>
      </c>
      <c r="C450" s="51" t="s">
        <v>56</v>
      </c>
      <c r="D450" s="51" t="s">
        <v>1519</v>
      </c>
      <c r="E450" s="51" t="s">
        <v>1520</v>
      </c>
      <c r="F450" s="1" t="s">
        <v>1531</v>
      </c>
      <c r="G450" s="1" t="s">
        <v>1603</v>
      </c>
      <c r="H450" s="1" t="s">
        <v>1604</v>
      </c>
      <c r="I450" s="1" t="s">
        <v>2458</v>
      </c>
      <c r="J450" s="160"/>
      <c r="K450" s="160"/>
    </row>
    <row r="451">
      <c r="A451" s="51">
        <v>11039.0</v>
      </c>
      <c r="B451" s="51" t="s">
        <v>2459</v>
      </c>
      <c r="C451" s="51" t="s">
        <v>56</v>
      </c>
      <c r="D451" s="51" t="s">
        <v>1519</v>
      </c>
      <c r="E451" s="51" t="s">
        <v>1549</v>
      </c>
      <c r="F451" s="1" t="s">
        <v>1624</v>
      </c>
      <c r="G451" s="1" t="s">
        <v>1625</v>
      </c>
      <c r="H451" s="1" t="s">
        <v>1626</v>
      </c>
      <c r="I451" s="1" t="s">
        <v>2460</v>
      </c>
      <c r="J451" s="160"/>
      <c r="K451" s="160"/>
    </row>
    <row r="452">
      <c r="A452" s="51">
        <v>11041.0</v>
      </c>
      <c r="B452" s="51" t="s">
        <v>2461</v>
      </c>
      <c r="C452" s="51" t="s">
        <v>56</v>
      </c>
      <c r="D452" s="51" t="s">
        <v>1519</v>
      </c>
      <c r="E452" s="51" t="s">
        <v>1520</v>
      </c>
      <c r="F452" s="1" t="s">
        <v>1531</v>
      </c>
      <c r="G452" s="1" t="s">
        <v>1770</v>
      </c>
      <c r="H452" s="1" t="s">
        <v>2328</v>
      </c>
      <c r="I452" s="1" t="s">
        <v>2329</v>
      </c>
      <c r="J452" s="160"/>
      <c r="K452" s="160"/>
    </row>
    <row r="453">
      <c r="A453" s="51">
        <v>11047.0</v>
      </c>
      <c r="B453" s="51" t="s">
        <v>100</v>
      </c>
      <c r="C453" s="51" t="s">
        <v>29</v>
      </c>
      <c r="D453" s="51" t="s">
        <v>1519</v>
      </c>
      <c r="E453" s="51" t="s">
        <v>1549</v>
      </c>
      <c r="F453" s="1" t="s">
        <v>1732</v>
      </c>
      <c r="G453" s="1" t="s">
        <v>1733</v>
      </c>
      <c r="H453" s="1" t="s">
        <v>2462</v>
      </c>
      <c r="I453" s="1" t="s">
        <v>2463</v>
      </c>
      <c r="J453" s="160"/>
      <c r="K453" s="160"/>
    </row>
    <row r="454">
      <c r="A454" s="51">
        <v>11051.0</v>
      </c>
      <c r="B454" s="51" t="s">
        <v>2464</v>
      </c>
      <c r="C454" s="51" t="s">
        <v>311</v>
      </c>
      <c r="D454" s="51" t="s">
        <v>1510</v>
      </c>
      <c r="E454" s="51" t="s">
        <v>1511</v>
      </c>
      <c r="F454" s="1" t="s">
        <v>1512</v>
      </c>
      <c r="G454" s="1" t="s">
        <v>1513</v>
      </c>
      <c r="H454" s="1" t="s">
        <v>1514</v>
      </c>
      <c r="I454" s="1" t="s">
        <v>1672</v>
      </c>
      <c r="J454" s="160"/>
      <c r="K454" s="160"/>
    </row>
    <row r="455">
      <c r="A455" s="51">
        <v>11052.0</v>
      </c>
      <c r="B455" s="51" t="s">
        <v>2465</v>
      </c>
      <c r="C455" s="51" t="s">
        <v>1126</v>
      </c>
      <c r="D455" s="51" t="s">
        <v>1510</v>
      </c>
      <c r="E455" s="51" t="s">
        <v>1511</v>
      </c>
      <c r="F455" s="1" t="s">
        <v>1512</v>
      </c>
      <c r="G455" s="1" t="s">
        <v>1513</v>
      </c>
      <c r="H455" s="1" t="s">
        <v>1514</v>
      </c>
      <c r="I455" s="1" t="s">
        <v>1672</v>
      </c>
      <c r="J455" s="160"/>
      <c r="K455" s="160"/>
    </row>
    <row r="456">
      <c r="A456" s="51">
        <v>11053.0</v>
      </c>
      <c r="B456" s="51" t="s">
        <v>2466</v>
      </c>
      <c r="C456" s="51" t="s">
        <v>1126</v>
      </c>
      <c r="D456" s="51" t="s">
        <v>1510</v>
      </c>
      <c r="E456" s="51" t="s">
        <v>1511</v>
      </c>
      <c r="F456" s="1" t="s">
        <v>1512</v>
      </c>
      <c r="G456" s="1" t="s">
        <v>1513</v>
      </c>
      <c r="H456" s="1" t="s">
        <v>1514</v>
      </c>
      <c r="I456" s="1" t="s">
        <v>1672</v>
      </c>
      <c r="J456" s="160"/>
      <c r="K456" s="160"/>
    </row>
    <row r="457">
      <c r="A457" s="51">
        <v>11054.0</v>
      </c>
      <c r="B457" s="51" t="s">
        <v>2467</v>
      </c>
      <c r="C457" s="51" t="s">
        <v>29</v>
      </c>
      <c r="D457" s="51" t="s">
        <v>1519</v>
      </c>
      <c r="E457" s="51" t="s">
        <v>1549</v>
      </c>
      <c r="F457" s="1" t="s">
        <v>1550</v>
      </c>
      <c r="G457" s="1" t="s">
        <v>1551</v>
      </c>
      <c r="H457" s="1" t="s">
        <v>1552</v>
      </c>
      <c r="I457" s="1" t="s">
        <v>1553</v>
      </c>
      <c r="J457" s="160"/>
      <c r="K457" s="160"/>
    </row>
    <row r="458">
      <c r="A458" s="51">
        <v>11055.0</v>
      </c>
      <c r="B458" s="51" t="s">
        <v>2468</v>
      </c>
      <c r="C458" s="51" t="s">
        <v>29</v>
      </c>
      <c r="D458" s="51" t="s">
        <v>1519</v>
      </c>
      <c r="E458" s="51" t="s">
        <v>1549</v>
      </c>
      <c r="F458" s="1" t="s">
        <v>1550</v>
      </c>
      <c r="G458" s="1" t="s">
        <v>1551</v>
      </c>
      <c r="H458" s="1" t="s">
        <v>1576</v>
      </c>
      <c r="I458" s="1" t="s">
        <v>1577</v>
      </c>
      <c r="J458" s="160"/>
      <c r="K458" s="160"/>
    </row>
    <row r="459">
      <c r="A459" s="51">
        <v>11057.0</v>
      </c>
      <c r="B459" s="51" t="s">
        <v>1215</v>
      </c>
      <c r="C459" s="51" t="s">
        <v>56</v>
      </c>
      <c r="D459" s="51" t="s">
        <v>1519</v>
      </c>
      <c r="E459" s="51" t="s">
        <v>1549</v>
      </c>
      <c r="F459" s="1" t="s">
        <v>1647</v>
      </c>
      <c r="G459" s="1" t="s">
        <v>1715</v>
      </c>
      <c r="H459" s="1" t="s">
        <v>1721</v>
      </c>
      <c r="I459" s="1" t="s">
        <v>1937</v>
      </c>
      <c r="J459" s="160"/>
      <c r="K459" s="160"/>
    </row>
    <row r="460">
      <c r="A460" s="51">
        <v>11059.0</v>
      </c>
      <c r="B460" s="51" t="s">
        <v>2469</v>
      </c>
      <c r="C460" s="51" t="s">
        <v>56</v>
      </c>
      <c r="D460" s="51" t="s">
        <v>1519</v>
      </c>
      <c r="E460" s="51" t="s">
        <v>1520</v>
      </c>
      <c r="F460" s="1" t="s">
        <v>1531</v>
      </c>
      <c r="G460" s="1" t="s">
        <v>1770</v>
      </c>
      <c r="H460" s="1" t="s">
        <v>1774</v>
      </c>
      <c r="I460" s="1" t="s">
        <v>1775</v>
      </c>
      <c r="J460" s="160"/>
      <c r="K460" s="160"/>
    </row>
    <row r="461">
      <c r="A461" s="51">
        <v>11061.0</v>
      </c>
      <c r="B461" s="51" t="s">
        <v>1217</v>
      </c>
      <c r="C461" s="51" t="s">
        <v>29</v>
      </c>
      <c r="D461" s="51" t="s">
        <v>1519</v>
      </c>
      <c r="E461" s="51" t="s">
        <v>1549</v>
      </c>
      <c r="F461" s="1" t="s">
        <v>1624</v>
      </c>
      <c r="G461" s="1" t="s">
        <v>2471</v>
      </c>
      <c r="H461" s="1" t="s">
        <v>2472</v>
      </c>
      <c r="I461" s="1" t="s">
        <v>2473</v>
      </c>
      <c r="J461" s="160"/>
      <c r="K461" s="160"/>
    </row>
    <row r="462">
      <c r="A462" s="51">
        <v>11062.0</v>
      </c>
      <c r="B462" s="51" t="s">
        <v>1220</v>
      </c>
      <c r="C462" s="51" t="s">
        <v>29</v>
      </c>
      <c r="D462" s="51" t="s">
        <v>1519</v>
      </c>
      <c r="E462" s="51" t="s">
        <v>1549</v>
      </c>
      <c r="F462" s="1" t="s">
        <v>1550</v>
      </c>
      <c r="G462" s="1" t="s">
        <v>1551</v>
      </c>
      <c r="H462" s="1" t="s">
        <v>2474</v>
      </c>
      <c r="I462" s="1" t="s">
        <v>2475</v>
      </c>
      <c r="J462" s="160"/>
      <c r="K462" s="160"/>
    </row>
    <row r="463">
      <c r="A463" s="51">
        <v>11063.0</v>
      </c>
      <c r="B463" s="51" t="s">
        <v>2477</v>
      </c>
      <c r="C463" s="51" t="s">
        <v>29</v>
      </c>
      <c r="D463" s="51" t="s">
        <v>1519</v>
      </c>
      <c r="E463" s="51" t="s">
        <v>1549</v>
      </c>
      <c r="F463" s="1" t="s">
        <v>1624</v>
      </c>
      <c r="G463" s="1" t="s">
        <v>2471</v>
      </c>
      <c r="H463" s="1" t="s">
        <v>2478</v>
      </c>
      <c r="I463" s="1" t="s">
        <v>2479</v>
      </c>
      <c r="J463" s="160"/>
      <c r="K463" s="160"/>
    </row>
    <row r="464">
      <c r="A464" s="51">
        <v>11064.0</v>
      </c>
      <c r="B464" s="51" t="s">
        <v>1221</v>
      </c>
      <c r="C464" s="51" t="s">
        <v>855</v>
      </c>
      <c r="D464" s="51" t="s">
        <v>1519</v>
      </c>
      <c r="E464" s="51" t="s">
        <v>1520</v>
      </c>
      <c r="F464" s="1" t="s">
        <v>1521</v>
      </c>
      <c r="G464" s="1" t="s">
        <v>1942</v>
      </c>
      <c r="H464" s="1" t="s">
        <v>2481</v>
      </c>
      <c r="I464" s="1" t="s">
        <v>2482</v>
      </c>
      <c r="J464" s="160"/>
      <c r="K464" s="160"/>
    </row>
    <row r="465">
      <c r="A465" s="51">
        <v>11065.0</v>
      </c>
      <c r="B465" s="51" t="s">
        <v>1224</v>
      </c>
      <c r="C465" s="51" t="s">
        <v>1225</v>
      </c>
      <c r="D465" s="51" t="s">
        <v>1519</v>
      </c>
      <c r="E465" s="51" t="s">
        <v>1549</v>
      </c>
      <c r="F465" s="1" t="s">
        <v>1732</v>
      </c>
      <c r="G465" s="1" t="s">
        <v>2026</v>
      </c>
      <c r="H465" s="1" t="s">
        <v>2027</v>
      </c>
      <c r="I465" s="1" t="s">
        <v>2028</v>
      </c>
      <c r="J465" s="160"/>
      <c r="K465" s="160"/>
    </row>
    <row r="466">
      <c r="A466" s="51">
        <v>11066.0</v>
      </c>
      <c r="B466" s="51" t="s">
        <v>1229</v>
      </c>
      <c r="C466" s="51" t="s">
        <v>311</v>
      </c>
      <c r="D466" s="51" t="s">
        <v>1519</v>
      </c>
      <c r="E466" s="51" t="s">
        <v>1549</v>
      </c>
      <c r="F466" s="1" t="s">
        <v>1732</v>
      </c>
      <c r="G466" s="1" t="s">
        <v>1807</v>
      </c>
      <c r="H466" s="1" t="s">
        <v>2073</v>
      </c>
      <c r="I466" s="1" t="s">
        <v>2074</v>
      </c>
      <c r="J466" s="160"/>
      <c r="K466" s="160"/>
    </row>
    <row r="467">
      <c r="A467" s="51">
        <v>11073.0</v>
      </c>
      <c r="B467" s="51" t="s">
        <v>1233</v>
      </c>
      <c r="C467" s="51" t="s">
        <v>56</v>
      </c>
      <c r="D467" s="51" t="s">
        <v>1519</v>
      </c>
      <c r="E467" s="51" t="s">
        <v>1549</v>
      </c>
      <c r="F467" s="1" t="s">
        <v>1550</v>
      </c>
      <c r="G467" s="1" t="s">
        <v>2188</v>
      </c>
      <c r="H467" s="1" t="s">
        <v>2485</v>
      </c>
      <c r="I467" s="1" t="s">
        <v>2486</v>
      </c>
      <c r="J467" s="160"/>
      <c r="K467" s="160"/>
    </row>
    <row r="468">
      <c r="A468" s="51">
        <v>11074.0</v>
      </c>
      <c r="B468" s="51" t="s">
        <v>1236</v>
      </c>
      <c r="C468" s="51" t="s">
        <v>428</v>
      </c>
      <c r="D468" s="51" t="s">
        <v>1519</v>
      </c>
      <c r="E468" s="51" t="s">
        <v>1549</v>
      </c>
      <c r="F468" s="1" t="s">
        <v>1639</v>
      </c>
      <c r="G468" s="1" t="s">
        <v>1904</v>
      </c>
      <c r="H468" s="1" t="s">
        <v>2455</v>
      </c>
      <c r="I468" s="1" t="s">
        <v>2456</v>
      </c>
      <c r="J468" s="160"/>
      <c r="K468" s="160"/>
    </row>
    <row r="469">
      <c r="A469" s="51">
        <v>11075.0</v>
      </c>
      <c r="B469" s="51" t="s">
        <v>2488</v>
      </c>
      <c r="C469" s="51" t="s">
        <v>275</v>
      </c>
      <c r="D469" s="51" t="s">
        <v>1519</v>
      </c>
      <c r="E469" s="51" t="s">
        <v>1549</v>
      </c>
      <c r="F469" s="1" t="s">
        <v>2489</v>
      </c>
      <c r="G469" s="1" t="s">
        <v>2490</v>
      </c>
      <c r="H469" s="1" t="s">
        <v>2491</v>
      </c>
      <c r="I469" s="1" t="s">
        <v>2492</v>
      </c>
      <c r="J469" s="160"/>
      <c r="K469" s="160"/>
    </row>
    <row r="470">
      <c r="A470" s="51">
        <v>11077.0</v>
      </c>
      <c r="B470" s="51" t="s">
        <v>2493</v>
      </c>
      <c r="C470" s="51" t="s">
        <v>56</v>
      </c>
      <c r="D470" s="51" t="s">
        <v>1519</v>
      </c>
      <c r="E470" s="51" t="s">
        <v>1520</v>
      </c>
      <c r="F470" s="1" t="s">
        <v>1531</v>
      </c>
      <c r="G470" s="1" t="s">
        <v>1770</v>
      </c>
      <c r="H470" s="1" t="s">
        <v>2115</v>
      </c>
      <c r="I470" s="1" t="s">
        <v>2116</v>
      </c>
      <c r="J470" s="160"/>
      <c r="K470" s="160"/>
    </row>
    <row r="471">
      <c r="A471" s="51">
        <v>11092.0</v>
      </c>
      <c r="B471" s="51" t="s">
        <v>2495</v>
      </c>
      <c r="C471" s="51" t="s">
        <v>275</v>
      </c>
      <c r="D471" s="51" t="s">
        <v>1519</v>
      </c>
      <c r="E471" s="51" t="s">
        <v>1549</v>
      </c>
      <c r="F471" s="1" t="s">
        <v>2489</v>
      </c>
      <c r="G471" s="1" t="s">
        <v>2497</v>
      </c>
      <c r="H471" s="1" t="s">
        <v>2498</v>
      </c>
      <c r="I471" s="1" t="s">
        <v>2499</v>
      </c>
      <c r="J471" s="160"/>
      <c r="K471" s="160"/>
    </row>
    <row r="472">
      <c r="A472" s="51">
        <v>11093.0</v>
      </c>
      <c r="B472" s="51" t="s">
        <v>1241</v>
      </c>
      <c r="C472" s="51" t="s">
        <v>275</v>
      </c>
      <c r="D472" s="51" t="s">
        <v>1519</v>
      </c>
      <c r="E472" s="51" t="s">
        <v>1549</v>
      </c>
      <c r="F472" s="1" t="s">
        <v>1639</v>
      </c>
      <c r="G472" s="1" t="s">
        <v>1720</v>
      </c>
      <c r="H472" s="1" t="s">
        <v>1721</v>
      </c>
      <c r="I472" s="1" t="s">
        <v>2226</v>
      </c>
      <c r="J472" s="160"/>
      <c r="K472" s="160"/>
    </row>
    <row r="473">
      <c r="A473" s="51">
        <v>11095.0</v>
      </c>
      <c r="B473" s="51" t="s">
        <v>2502</v>
      </c>
      <c r="C473" s="51" t="s">
        <v>56</v>
      </c>
      <c r="D473" s="51" t="s">
        <v>1519</v>
      </c>
      <c r="E473" s="51" t="s">
        <v>1520</v>
      </c>
      <c r="F473" s="1" t="s">
        <v>1531</v>
      </c>
      <c r="G473" s="1" t="s">
        <v>1668</v>
      </c>
      <c r="H473" s="1" t="s">
        <v>1674</v>
      </c>
      <c r="I473" s="1" t="s">
        <v>1675</v>
      </c>
      <c r="J473" s="160"/>
      <c r="K473" s="160"/>
    </row>
    <row r="474">
      <c r="A474" s="51">
        <v>11096.0</v>
      </c>
      <c r="B474" s="51" t="s">
        <v>2505</v>
      </c>
      <c r="C474" s="51" t="s">
        <v>56</v>
      </c>
      <c r="D474" s="51" t="s">
        <v>1519</v>
      </c>
      <c r="E474" s="51" t="s">
        <v>1520</v>
      </c>
      <c r="F474" s="1" t="s">
        <v>1531</v>
      </c>
      <c r="G474" s="1" t="s">
        <v>1631</v>
      </c>
      <c r="H474" s="1" t="s">
        <v>2506</v>
      </c>
      <c r="I474" s="1" t="s">
        <v>1633</v>
      </c>
      <c r="J474" s="160"/>
      <c r="K474" s="160"/>
    </row>
    <row r="475">
      <c r="A475" s="51">
        <v>11097.0</v>
      </c>
      <c r="B475" s="51" t="s">
        <v>1244</v>
      </c>
      <c r="C475" s="51" t="s">
        <v>311</v>
      </c>
      <c r="D475" s="51" t="s">
        <v>1519</v>
      </c>
      <c r="E475" s="51" t="s">
        <v>1549</v>
      </c>
      <c r="F475" s="1" t="s">
        <v>1710</v>
      </c>
      <c r="G475" s="1" t="s">
        <v>1793</v>
      </c>
      <c r="H475" s="1" t="s">
        <v>1796</v>
      </c>
      <c r="I475" s="1" t="s">
        <v>1797</v>
      </c>
      <c r="J475" s="160"/>
      <c r="K475" s="160"/>
    </row>
    <row r="476">
      <c r="A476" s="51">
        <v>11098.0</v>
      </c>
      <c r="B476" s="51" t="s">
        <v>2507</v>
      </c>
      <c r="C476" s="51" t="s">
        <v>311</v>
      </c>
      <c r="D476" s="51" t="s">
        <v>1519</v>
      </c>
      <c r="E476" s="51" t="s">
        <v>1549</v>
      </c>
      <c r="F476" s="1" t="s">
        <v>1732</v>
      </c>
      <c r="G476" s="1" t="s">
        <v>2026</v>
      </c>
      <c r="H476" s="1" t="s">
        <v>2508</v>
      </c>
      <c r="I476" s="1" t="s">
        <v>2509</v>
      </c>
      <c r="J476" s="160"/>
      <c r="K476" s="160"/>
    </row>
    <row r="477">
      <c r="A477" s="51">
        <v>11099.0</v>
      </c>
      <c r="B477" s="51" t="s">
        <v>1248</v>
      </c>
      <c r="C477" s="51" t="s">
        <v>56</v>
      </c>
      <c r="D477" s="51" t="s">
        <v>1519</v>
      </c>
      <c r="E477" s="51" t="s">
        <v>1549</v>
      </c>
      <c r="F477" s="1" t="s">
        <v>1647</v>
      </c>
      <c r="G477" s="1" t="s">
        <v>1715</v>
      </c>
      <c r="H477" s="1" t="s">
        <v>1721</v>
      </c>
      <c r="I477" s="1" t="s">
        <v>1937</v>
      </c>
      <c r="J477" s="160"/>
      <c r="K477" s="160"/>
    </row>
    <row r="478">
      <c r="A478" s="51">
        <v>11100.0</v>
      </c>
      <c r="B478" s="51" t="s">
        <v>2510</v>
      </c>
      <c r="C478" s="51" t="s">
        <v>836</v>
      </c>
      <c r="D478" s="51" t="s">
        <v>1519</v>
      </c>
      <c r="E478" s="51" t="s">
        <v>1549</v>
      </c>
      <c r="F478" s="1" t="s">
        <v>2489</v>
      </c>
      <c r="G478" s="1" t="s">
        <v>2490</v>
      </c>
      <c r="H478" s="1" t="s">
        <v>2491</v>
      </c>
      <c r="I478" s="1" t="s">
        <v>2492</v>
      </c>
      <c r="J478" s="160"/>
      <c r="K478" s="160"/>
    </row>
    <row r="479">
      <c r="A479" s="51">
        <v>11105.0</v>
      </c>
      <c r="B479" s="51" t="s">
        <v>2511</v>
      </c>
      <c r="C479" s="51" t="s">
        <v>56</v>
      </c>
      <c r="D479" s="51" t="s">
        <v>1519</v>
      </c>
      <c r="E479" s="51" t="s">
        <v>1549</v>
      </c>
      <c r="F479" s="1" t="s">
        <v>1647</v>
      </c>
      <c r="G479" s="1" t="s">
        <v>1952</v>
      </c>
      <c r="H479" s="1" t="s">
        <v>1953</v>
      </c>
      <c r="I479" s="1" t="s">
        <v>1954</v>
      </c>
      <c r="J479" s="160"/>
      <c r="K479" s="160"/>
    </row>
    <row r="480">
      <c r="A480" s="51">
        <v>11106.0</v>
      </c>
      <c r="B480" s="51" t="s">
        <v>2512</v>
      </c>
      <c r="C480" s="51" t="s">
        <v>275</v>
      </c>
      <c r="D480" s="51" t="s">
        <v>1519</v>
      </c>
      <c r="E480" s="51" t="s">
        <v>1549</v>
      </c>
      <c r="F480" s="1" t="s">
        <v>2489</v>
      </c>
      <c r="G480" s="1" t="s">
        <v>2490</v>
      </c>
      <c r="H480" s="1" t="s">
        <v>2491</v>
      </c>
      <c r="I480" s="1" t="s">
        <v>2492</v>
      </c>
      <c r="J480" s="160"/>
      <c r="K480" s="160"/>
    </row>
    <row r="481">
      <c r="A481" s="51">
        <v>11109.0</v>
      </c>
      <c r="B481" s="51" t="s">
        <v>2513</v>
      </c>
      <c r="C481" s="51" t="s">
        <v>275</v>
      </c>
      <c r="D481" s="51" t="s">
        <v>1519</v>
      </c>
      <c r="E481" s="51" t="s">
        <v>1549</v>
      </c>
      <c r="F481" s="1" t="s">
        <v>2489</v>
      </c>
      <c r="G481" s="1" t="s">
        <v>2490</v>
      </c>
      <c r="H481" s="1" t="s">
        <v>2491</v>
      </c>
      <c r="I481" s="1" t="s">
        <v>2492</v>
      </c>
      <c r="J481" s="160"/>
      <c r="K481" s="160"/>
    </row>
    <row r="482">
      <c r="A482" s="51">
        <v>11110.0</v>
      </c>
      <c r="B482" s="51" t="s">
        <v>1252</v>
      </c>
      <c r="C482" s="51" t="s">
        <v>311</v>
      </c>
      <c r="D482" s="51" t="s">
        <v>1519</v>
      </c>
      <c r="E482" s="51" t="s">
        <v>1549</v>
      </c>
      <c r="F482" s="1" t="s">
        <v>1710</v>
      </c>
      <c r="G482" s="1" t="s">
        <v>1793</v>
      </c>
      <c r="H482" s="1" t="s">
        <v>1794</v>
      </c>
      <c r="I482" s="1" t="s">
        <v>1795</v>
      </c>
      <c r="J482" s="160"/>
      <c r="K482" s="160"/>
    </row>
    <row r="483">
      <c r="A483" s="51">
        <v>11111.0</v>
      </c>
      <c r="B483" s="51" t="s">
        <v>2514</v>
      </c>
      <c r="C483" s="51" t="s">
        <v>29</v>
      </c>
      <c r="D483" s="51" t="s">
        <v>1519</v>
      </c>
      <c r="E483" s="51" t="s">
        <v>1549</v>
      </c>
      <c r="F483" s="1" t="s">
        <v>1550</v>
      </c>
      <c r="G483" s="1" t="s">
        <v>1551</v>
      </c>
      <c r="H483" s="1" t="s">
        <v>1558</v>
      </c>
      <c r="I483" s="1" t="s">
        <v>1559</v>
      </c>
      <c r="J483" s="160"/>
      <c r="K483" s="160"/>
    </row>
    <row r="484">
      <c r="A484" s="51">
        <v>11113.0</v>
      </c>
      <c r="B484" s="51" t="s">
        <v>1254</v>
      </c>
      <c r="C484" s="51" t="s">
        <v>275</v>
      </c>
      <c r="D484" s="51" t="s">
        <v>1519</v>
      </c>
      <c r="E484" s="51" t="s">
        <v>1549</v>
      </c>
      <c r="F484" s="1" t="s">
        <v>1647</v>
      </c>
      <c r="G484" s="1" t="s">
        <v>1715</v>
      </c>
      <c r="H484" s="1" t="s">
        <v>1716</v>
      </c>
      <c r="I484" s="1" t="s">
        <v>1948</v>
      </c>
      <c r="J484" s="160"/>
      <c r="K484" s="160"/>
    </row>
    <row r="485">
      <c r="A485" s="51">
        <v>11114.0</v>
      </c>
      <c r="B485" s="51" t="s">
        <v>2515</v>
      </c>
      <c r="C485" s="51" t="s">
        <v>56</v>
      </c>
      <c r="D485" s="51" t="s">
        <v>1519</v>
      </c>
      <c r="E485" s="51" t="s">
        <v>1549</v>
      </c>
      <c r="F485" s="1" t="s">
        <v>1647</v>
      </c>
      <c r="G485" s="1" t="s">
        <v>1715</v>
      </c>
      <c r="H485" s="1" t="s">
        <v>1721</v>
      </c>
      <c r="I485" s="1" t="s">
        <v>1937</v>
      </c>
      <c r="J485" s="160"/>
      <c r="K485" s="160"/>
    </row>
    <row r="486">
      <c r="A486" s="51">
        <v>11115.0</v>
      </c>
      <c r="B486" s="51" t="s">
        <v>1256</v>
      </c>
      <c r="C486" s="51" t="s">
        <v>311</v>
      </c>
      <c r="D486" s="51" t="s">
        <v>1519</v>
      </c>
      <c r="E486" s="51" t="s">
        <v>1549</v>
      </c>
      <c r="F486" s="1" t="s">
        <v>1710</v>
      </c>
      <c r="G486" s="1" t="s">
        <v>1711</v>
      </c>
      <c r="H486" s="1" t="s">
        <v>1712</v>
      </c>
      <c r="I486" s="1" t="s">
        <v>2517</v>
      </c>
      <c r="J486" s="160"/>
      <c r="K486" s="160"/>
    </row>
    <row r="487">
      <c r="A487" s="51">
        <v>11116.0</v>
      </c>
      <c r="B487" s="51" t="s">
        <v>2518</v>
      </c>
      <c r="C487" s="51" t="s">
        <v>29</v>
      </c>
      <c r="D487" s="51" t="s">
        <v>1519</v>
      </c>
      <c r="E487" s="51" t="s">
        <v>1549</v>
      </c>
      <c r="F487" s="1" t="s">
        <v>1550</v>
      </c>
      <c r="G487" s="1" t="s">
        <v>1565</v>
      </c>
      <c r="H487" s="1" t="s">
        <v>1820</v>
      </c>
      <c r="I487" s="1" t="s">
        <v>1821</v>
      </c>
      <c r="J487" s="160"/>
      <c r="K487" s="160"/>
    </row>
    <row r="488">
      <c r="A488" s="51">
        <v>11118.0</v>
      </c>
      <c r="B488" s="51" t="s">
        <v>2519</v>
      </c>
      <c r="C488" s="51" t="s">
        <v>56</v>
      </c>
      <c r="D488" s="51" t="s">
        <v>1519</v>
      </c>
      <c r="E488" s="51" t="s">
        <v>1520</v>
      </c>
      <c r="F488" s="1" t="s">
        <v>2520</v>
      </c>
      <c r="G488" s="1" t="s">
        <v>2521</v>
      </c>
      <c r="H488" s="1" t="s">
        <v>2522</v>
      </c>
      <c r="I488" s="1" t="s">
        <v>2523</v>
      </c>
      <c r="J488" s="160"/>
      <c r="K488" s="160"/>
    </row>
    <row r="489">
      <c r="A489" s="51">
        <v>11120.0</v>
      </c>
      <c r="B489" s="51" t="s">
        <v>2524</v>
      </c>
      <c r="C489" s="51" t="s">
        <v>56</v>
      </c>
      <c r="D489" s="51" t="s">
        <v>1519</v>
      </c>
      <c r="E489" s="51" t="s">
        <v>1520</v>
      </c>
      <c r="F489" s="1" t="s">
        <v>2520</v>
      </c>
      <c r="G489" s="1" t="s">
        <v>2521</v>
      </c>
      <c r="H489" s="1" t="s">
        <v>2522</v>
      </c>
      <c r="I489" s="1" t="s">
        <v>2523</v>
      </c>
      <c r="J489" s="160"/>
      <c r="K489" s="160"/>
    </row>
    <row r="490">
      <c r="A490" s="51">
        <v>1.112023264099E12</v>
      </c>
      <c r="B490" s="51" t="s">
        <v>2525</v>
      </c>
      <c r="C490" s="51" t="s">
        <v>311</v>
      </c>
      <c r="D490" s="51" t="s">
        <v>1510</v>
      </c>
      <c r="E490" s="51" t="s">
        <v>1511</v>
      </c>
      <c r="F490" s="1" t="s">
        <v>1512</v>
      </c>
      <c r="G490" s="1" t="s">
        <v>1513</v>
      </c>
      <c r="H490" s="1" t="s">
        <v>1514</v>
      </c>
      <c r="I490" s="1" t="s">
        <v>1702</v>
      </c>
      <c r="J490" s="160"/>
      <c r="K490" s="160"/>
    </row>
    <row r="491">
      <c r="A491" s="51">
        <v>11122.0</v>
      </c>
      <c r="B491" s="51" t="s">
        <v>2526</v>
      </c>
      <c r="C491" s="51" t="s">
        <v>1868</v>
      </c>
      <c r="D491" s="51" t="s">
        <v>1519</v>
      </c>
      <c r="E491" s="51" t="s">
        <v>1520</v>
      </c>
      <c r="F491" s="1" t="s">
        <v>2520</v>
      </c>
      <c r="G491" s="1" t="s">
        <v>2521</v>
      </c>
      <c r="H491" s="1" t="s">
        <v>2522</v>
      </c>
      <c r="I491" s="1" t="s">
        <v>2523</v>
      </c>
      <c r="J491" s="160"/>
      <c r="K491" s="160"/>
    </row>
    <row r="492">
      <c r="A492" s="51">
        <v>1.11222333444E11</v>
      </c>
      <c r="B492" s="51" t="s">
        <v>2527</v>
      </c>
      <c r="C492" s="51" t="s">
        <v>1126</v>
      </c>
      <c r="D492" s="51" t="s">
        <v>1510</v>
      </c>
      <c r="E492" s="51" t="s">
        <v>1511</v>
      </c>
      <c r="F492" s="1" t="s">
        <v>1512</v>
      </c>
      <c r="G492" s="1" t="s">
        <v>1513</v>
      </c>
      <c r="H492" s="1" t="s">
        <v>1514</v>
      </c>
      <c r="I492" s="1" t="s">
        <v>2528</v>
      </c>
      <c r="J492" s="160"/>
      <c r="K492" s="160"/>
    </row>
    <row r="493">
      <c r="A493" s="51">
        <v>11123.0</v>
      </c>
      <c r="B493" s="51" t="s">
        <v>2529</v>
      </c>
      <c r="C493" s="51" t="s">
        <v>56</v>
      </c>
      <c r="D493" s="51" t="s">
        <v>1519</v>
      </c>
      <c r="E493" s="51" t="s">
        <v>1520</v>
      </c>
      <c r="F493" s="1" t="s">
        <v>2520</v>
      </c>
      <c r="G493" s="1" t="s">
        <v>2521</v>
      </c>
      <c r="H493" s="1" t="s">
        <v>2522</v>
      </c>
      <c r="I493" s="1" t="s">
        <v>2523</v>
      </c>
      <c r="J493" s="160"/>
      <c r="K493" s="160"/>
    </row>
    <row r="494">
      <c r="A494" s="51">
        <v>11127.0</v>
      </c>
      <c r="B494" s="51" t="s">
        <v>1257</v>
      </c>
      <c r="C494" s="51" t="s">
        <v>23</v>
      </c>
      <c r="D494" s="51" t="s">
        <v>1519</v>
      </c>
      <c r="E494" s="51" t="s">
        <v>1549</v>
      </c>
      <c r="F494" s="1" t="s">
        <v>1639</v>
      </c>
      <c r="G494" s="1" t="s">
        <v>1904</v>
      </c>
      <c r="H494" s="1" t="s">
        <v>2017</v>
      </c>
      <c r="I494" s="1" t="s">
        <v>2018</v>
      </c>
      <c r="J494" s="160"/>
      <c r="K494" s="160"/>
    </row>
    <row r="495">
      <c r="A495" s="51">
        <v>11129.0</v>
      </c>
      <c r="B495" s="51" t="s">
        <v>2531</v>
      </c>
      <c r="C495" s="51" t="s">
        <v>23</v>
      </c>
      <c r="D495" s="51" t="s">
        <v>1519</v>
      </c>
      <c r="E495" s="51" t="s">
        <v>1549</v>
      </c>
      <c r="F495" s="1" t="s">
        <v>1639</v>
      </c>
      <c r="G495" s="1" t="s">
        <v>1904</v>
      </c>
      <c r="H495" s="1" t="s">
        <v>2017</v>
      </c>
      <c r="I495" s="1" t="s">
        <v>2018</v>
      </c>
      <c r="J495" s="160"/>
      <c r="K495" s="160"/>
    </row>
    <row r="496">
      <c r="A496" s="51">
        <v>11130.0</v>
      </c>
      <c r="B496" s="51" t="s">
        <v>1259</v>
      </c>
      <c r="C496" s="51" t="s">
        <v>23</v>
      </c>
      <c r="D496" s="51" t="s">
        <v>1519</v>
      </c>
      <c r="E496" s="51" t="s">
        <v>1549</v>
      </c>
      <c r="F496" s="1" t="s">
        <v>1639</v>
      </c>
      <c r="G496" s="1" t="s">
        <v>1904</v>
      </c>
      <c r="H496" s="1" t="s">
        <v>2300</v>
      </c>
      <c r="I496" s="1" t="s">
        <v>2301</v>
      </c>
      <c r="J496" s="160"/>
      <c r="K496" s="160"/>
    </row>
    <row r="497">
      <c r="A497" s="51">
        <v>11131.0</v>
      </c>
      <c r="B497" s="51" t="s">
        <v>1260</v>
      </c>
      <c r="C497" s="51" t="s">
        <v>311</v>
      </c>
      <c r="D497" s="51" t="s">
        <v>1519</v>
      </c>
      <c r="E497" s="51" t="s">
        <v>1549</v>
      </c>
      <c r="F497" s="1" t="s">
        <v>1710</v>
      </c>
      <c r="G497" s="1" t="s">
        <v>1711</v>
      </c>
      <c r="H497" s="1" t="s">
        <v>1712</v>
      </c>
      <c r="I497" s="1" t="s">
        <v>2517</v>
      </c>
      <c r="J497" s="160"/>
      <c r="K497" s="160"/>
    </row>
    <row r="498">
      <c r="A498" s="51">
        <v>11132.0</v>
      </c>
      <c r="B498" s="51" t="s">
        <v>2536</v>
      </c>
      <c r="C498" s="51" t="s">
        <v>311</v>
      </c>
      <c r="D498" s="51" t="s">
        <v>1519</v>
      </c>
      <c r="E498" s="51" t="s">
        <v>1520</v>
      </c>
      <c r="F498" s="1" t="s">
        <v>1531</v>
      </c>
      <c r="G498" s="1" t="s">
        <v>1603</v>
      </c>
      <c r="H498" s="1" t="s">
        <v>2537</v>
      </c>
      <c r="I498" s="1" t="s">
        <v>1605</v>
      </c>
      <c r="J498" s="160"/>
      <c r="K498" s="160"/>
    </row>
    <row r="499">
      <c r="A499" s="51">
        <v>11133.0</v>
      </c>
      <c r="B499" s="51" t="s">
        <v>2539</v>
      </c>
      <c r="C499" s="51" t="s">
        <v>2345</v>
      </c>
      <c r="D499" s="51" t="s">
        <v>1510</v>
      </c>
      <c r="E499" s="51" t="s">
        <v>1511</v>
      </c>
      <c r="F499" s="1" t="s">
        <v>1512</v>
      </c>
      <c r="G499" s="1" t="s">
        <v>1513</v>
      </c>
      <c r="H499" s="1" t="s">
        <v>1514</v>
      </c>
      <c r="I499" s="1" t="s">
        <v>1672</v>
      </c>
      <c r="J499" s="160"/>
      <c r="K499" s="160"/>
    </row>
    <row r="500">
      <c r="A500" s="51">
        <v>11134.0</v>
      </c>
      <c r="B500" s="51" t="s">
        <v>2540</v>
      </c>
      <c r="C500" s="51" t="s">
        <v>1126</v>
      </c>
      <c r="D500" s="51" t="s">
        <v>1510</v>
      </c>
      <c r="E500" s="51" t="s">
        <v>1511</v>
      </c>
      <c r="F500" s="1" t="s">
        <v>1512</v>
      </c>
      <c r="G500" s="1" t="s">
        <v>1513</v>
      </c>
      <c r="H500" s="1" t="s">
        <v>1514</v>
      </c>
      <c r="I500" s="1" t="s">
        <v>1672</v>
      </c>
      <c r="J500" s="160"/>
      <c r="K500" s="160"/>
    </row>
    <row r="501">
      <c r="A501" s="51">
        <v>11140.0</v>
      </c>
      <c r="B501" s="51" t="s">
        <v>2542</v>
      </c>
      <c r="C501" s="51" t="s">
        <v>311</v>
      </c>
      <c r="D501" s="51" t="s">
        <v>1519</v>
      </c>
      <c r="E501" s="51" t="s">
        <v>1549</v>
      </c>
      <c r="F501" s="1" t="s">
        <v>1732</v>
      </c>
      <c r="G501" s="1" t="s">
        <v>1851</v>
      </c>
      <c r="H501" s="1" t="s">
        <v>1852</v>
      </c>
      <c r="I501" s="1" t="s">
        <v>1853</v>
      </c>
      <c r="J501" s="160"/>
      <c r="K501" s="160"/>
    </row>
    <row r="502">
      <c r="A502" s="51">
        <v>11144.0</v>
      </c>
      <c r="B502" s="51" t="s">
        <v>2543</v>
      </c>
      <c r="C502" s="51" t="s">
        <v>23</v>
      </c>
      <c r="D502" s="51" t="s">
        <v>1519</v>
      </c>
      <c r="E502" s="51" t="s">
        <v>1549</v>
      </c>
      <c r="F502" s="1" t="s">
        <v>1732</v>
      </c>
      <c r="G502" s="1" t="s">
        <v>1807</v>
      </c>
      <c r="H502" s="1" t="s">
        <v>2325</v>
      </c>
      <c r="I502" s="1" t="s">
        <v>2326</v>
      </c>
      <c r="J502" s="160"/>
      <c r="K502" s="160"/>
    </row>
    <row r="503">
      <c r="A503" s="51">
        <v>11145.0</v>
      </c>
      <c r="B503" s="51" t="s">
        <v>2544</v>
      </c>
      <c r="C503" s="51" t="s">
        <v>56</v>
      </c>
      <c r="D503" s="51" t="s">
        <v>1519</v>
      </c>
      <c r="E503" s="51" t="s">
        <v>1520</v>
      </c>
      <c r="F503" s="1" t="s">
        <v>1531</v>
      </c>
      <c r="G503" s="1" t="s">
        <v>1631</v>
      </c>
      <c r="H503" s="1" t="s">
        <v>1780</v>
      </c>
      <c r="I503" s="1" t="s">
        <v>1633</v>
      </c>
      <c r="J503" s="160"/>
      <c r="K503" s="160"/>
    </row>
    <row r="504">
      <c r="A504" s="51">
        <v>11152.0</v>
      </c>
      <c r="B504" s="51" t="s">
        <v>1261</v>
      </c>
      <c r="C504" s="51" t="s">
        <v>29</v>
      </c>
      <c r="D504" s="51" t="s">
        <v>1519</v>
      </c>
      <c r="E504" s="51" t="s">
        <v>1549</v>
      </c>
      <c r="F504" s="1" t="s">
        <v>1550</v>
      </c>
      <c r="G504" s="1" t="s">
        <v>1551</v>
      </c>
      <c r="H504" s="1" t="s">
        <v>1552</v>
      </c>
      <c r="I504" s="1" t="s">
        <v>1553</v>
      </c>
      <c r="J504" s="160"/>
      <c r="K504" s="160"/>
    </row>
    <row r="505">
      <c r="A505" s="51">
        <v>11153.0</v>
      </c>
      <c r="B505" s="51" t="s">
        <v>1262</v>
      </c>
      <c r="C505" s="51" t="s">
        <v>29</v>
      </c>
      <c r="D505" s="51" t="s">
        <v>1519</v>
      </c>
      <c r="E505" s="51" t="s">
        <v>1549</v>
      </c>
      <c r="F505" s="1" t="s">
        <v>1732</v>
      </c>
      <c r="G505" s="1" t="s">
        <v>1807</v>
      </c>
      <c r="H505" s="1" t="s">
        <v>1808</v>
      </c>
      <c r="I505" s="1" t="s">
        <v>2546</v>
      </c>
      <c r="J505" s="160"/>
      <c r="K505" s="160"/>
    </row>
    <row r="506">
      <c r="A506" s="51">
        <v>11215.0</v>
      </c>
      <c r="B506" s="51" t="s">
        <v>2547</v>
      </c>
      <c r="C506" s="51" t="s">
        <v>275</v>
      </c>
      <c r="D506" s="51" t="s">
        <v>1519</v>
      </c>
      <c r="E506" s="51" t="s">
        <v>1520</v>
      </c>
      <c r="F506" s="1" t="s">
        <v>1531</v>
      </c>
      <c r="G506" s="1" t="s">
        <v>1532</v>
      </c>
      <c r="H506" s="1" t="s">
        <v>2411</v>
      </c>
      <c r="I506" s="1" t="s">
        <v>1824</v>
      </c>
      <c r="J506" s="160"/>
      <c r="K506" s="160"/>
    </row>
    <row r="507">
      <c r="A507" s="51">
        <v>11216.0</v>
      </c>
      <c r="B507" s="51" t="s">
        <v>2549</v>
      </c>
      <c r="C507" s="51" t="s">
        <v>56</v>
      </c>
      <c r="D507" s="51" t="s">
        <v>1519</v>
      </c>
      <c r="E507" s="51" t="s">
        <v>1520</v>
      </c>
      <c r="F507" s="1" t="s">
        <v>1531</v>
      </c>
      <c r="G507" s="1" t="s">
        <v>1812</v>
      </c>
      <c r="H507" s="184" t="s">
        <v>1869</v>
      </c>
      <c r="I507" s="184" t="s">
        <v>1814</v>
      </c>
      <c r="J507" s="160"/>
      <c r="K507" s="160"/>
    </row>
    <row r="508">
      <c r="A508" s="51">
        <v>11218.0</v>
      </c>
      <c r="B508" s="51" t="s">
        <v>2550</v>
      </c>
      <c r="C508" s="51" t="s">
        <v>56</v>
      </c>
      <c r="D508" s="51" t="s">
        <v>1519</v>
      </c>
      <c r="E508" s="51" t="s">
        <v>1520</v>
      </c>
      <c r="F508" s="1" t="s">
        <v>1531</v>
      </c>
      <c r="G508" s="1" t="s">
        <v>1770</v>
      </c>
      <c r="H508" s="1" t="s">
        <v>1771</v>
      </c>
      <c r="I508" s="1" t="s">
        <v>2552</v>
      </c>
      <c r="J508" s="160"/>
      <c r="K508" s="160"/>
    </row>
    <row r="509">
      <c r="A509" s="51">
        <v>11219.0</v>
      </c>
      <c r="B509" s="51" t="s">
        <v>2553</v>
      </c>
      <c r="C509" s="51" t="s">
        <v>311</v>
      </c>
      <c r="D509" s="51" t="s">
        <v>1519</v>
      </c>
      <c r="E509" s="51" t="s">
        <v>1520</v>
      </c>
      <c r="F509" s="1" t="s">
        <v>1531</v>
      </c>
      <c r="G509" s="1" t="s">
        <v>1603</v>
      </c>
      <c r="H509" s="1" t="s">
        <v>2113</v>
      </c>
      <c r="I509" s="1" t="s">
        <v>1605</v>
      </c>
      <c r="J509" s="160"/>
      <c r="K509" s="160"/>
    </row>
    <row r="510">
      <c r="A510" s="51">
        <v>11222.0</v>
      </c>
      <c r="B510" s="51" t="s">
        <v>1263</v>
      </c>
      <c r="C510" s="51" t="s">
        <v>275</v>
      </c>
      <c r="D510" s="51" t="s">
        <v>1519</v>
      </c>
      <c r="E510" s="51" t="s">
        <v>1549</v>
      </c>
      <c r="F510" s="1" t="s">
        <v>1639</v>
      </c>
      <c r="G510" s="1" t="s">
        <v>1904</v>
      </c>
      <c r="H510" s="1" t="s">
        <v>2059</v>
      </c>
      <c r="I510" s="1" t="s">
        <v>2060</v>
      </c>
      <c r="J510" s="160"/>
      <c r="K510" s="160"/>
    </row>
    <row r="511">
      <c r="A511" s="51">
        <v>11230.0</v>
      </c>
      <c r="B511" s="51" t="s">
        <v>2555</v>
      </c>
      <c r="C511" s="51" t="s">
        <v>275</v>
      </c>
      <c r="D511" s="51" t="s">
        <v>1519</v>
      </c>
      <c r="E511" s="51" t="s">
        <v>1549</v>
      </c>
      <c r="F511" s="1" t="s">
        <v>1639</v>
      </c>
      <c r="G511" s="1" t="s">
        <v>1640</v>
      </c>
      <c r="H511" s="1" t="s">
        <v>1681</v>
      </c>
      <c r="I511" s="1" t="s">
        <v>1682</v>
      </c>
      <c r="J511" s="160"/>
      <c r="K511" s="160"/>
    </row>
    <row r="512">
      <c r="A512" s="51">
        <v>11231.0</v>
      </c>
      <c r="B512" s="51" t="s">
        <v>2557</v>
      </c>
      <c r="C512" s="51" t="s">
        <v>56</v>
      </c>
      <c r="D512" s="51" t="s">
        <v>1519</v>
      </c>
      <c r="E512" s="51" t="s">
        <v>1520</v>
      </c>
      <c r="F512" s="1" t="s">
        <v>1531</v>
      </c>
      <c r="G512" s="1" t="s">
        <v>1770</v>
      </c>
      <c r="H512" s="1" t="s">
        <v>1999</v>
      </c>
      <c r="I512" s="1" t="s">
        <v>2000</v>
      </c>
      <c r="J512" s="160"/>
      <c r="K512" s="160"/>
    </row>
    <row r="513">
      <c r="A513" s="51">
        <v>11236.0</v>
      </c>
      <c r="B513" s="51" t="s">
        <v>2559</v>
      </c>
      <c r="C513" s="51" t="s">
        <v>1126</v>
      </c>
      <c r="D513" s="51" t="s">
        <v>1510</v>
      </c>
      <c r="E513" s="51" t="s">
        <v>1511</v>
      </c>
      <c r="F513" s="1" t="s">
        <v>1512</v>
      </c>
      <c r="G513" s="1" t="s">
        <v>1513</v>
      </c>
      <c r="H513" s="1" t="s">
        <v>1514</v>
      </c>
      <c r="I513" s="1" t="s">
        <v>1672</v>
      </c>
      <c r="J513" s="160"/>
      <c r="K513" s="160"/>
    </row>
    <row r="514">
      <c r="A514" s="51">
        <v>11237.0</v>
      </c>
      <c r="B514" s="51" t="s">
        <v>2560</v>
      </c>
      <c r="C514" s="51" t="s">
        <v>2345</v>
      </c>
      <c r="D514" s="51" t="s">
        <v>1510</v>
      </c>
      <c r="E514" s="51" t="s">
        <v>1511</v>
      </c>
      <c r="F514" s="1" t="s">
        <v>1512</v>
      </c>
      <c r="G514" s="1" t="s">
        <v>1513</v>
      </c>
      <c r="H514" s="1" t="s">
        <v>1514</v>
      </c>
      <c r="I514" s="1" t="s">
        <v>1672</v>
      </c>
      <c r="J514" s="160"/>
      <c r="K514" s="160"/>
    </row>
    <row r="515">
      <c r="A515" s="51">
        <v>11244.0</v>
      </c>
      <c r="B515" s="51" t="s">
        <v>2561</v>
      </c>
      <c r="C515" s="51" t="s">
        <v>275</v>
      </c>
      <c r="D515" s="51" t="s">
        <v>1519</v>
      </c>
      <c r="E515" s="51" t="s">
        <v>1520</v>
      </c>
      <c r="F515" s="1" t="s">
        <v>2520</v>
      </c>
      <c r="G515" s="1" t="s">
        <v>2521</v>
      </c>
      <c r="H515" s="1" t="s">
        <v>2522</v>
      </c>
      <c r="I515" s="1" t="s">
        <v>2523</v>
      </c>
      <c r="J515" s="160"/>
      <c r="K515" s="160"/>
    </row>
    <row r="516">
      <c r="A516" s="51">
        <v>11245.0</v>
      </c>
      <c r="B516" s="51" t="s">
        <v>2146</v>
      </c>
      <c r="C516" s="51" t="s">
        <v>29</v>
      </c>
      <c r="D516" s="51" t="s">
        <v>1519</v>
      </c>
      <c r="E516" s="51" t="s">
        <v>1549</v>
      </c>
      <c r="F516" s="1" t="s">
        <v>1647</v>
      </c>
      <c r="G516" s="1" t="s">
        <v>1648</v>
      </c>
      <c r="H516" s="1" t="s">
        <v>2564</v>
      </c>
      <c r="I516" s="1" t="s">
        <v>2565</v>
      </c>
      <c r="J516" s="160"/>
      <c r="K516" s="160"/>
    </row>
    <row r="517">
      <c r="A517" s="51">
        <v>11246.0</v>
      </c>
      <c r="B517" s="51" t="s">
        <v>1266</v>
      </c>
      <c r="C517" s="51" t="s">
        <v>29</v>
      </c>
      <c r="D517" s="51" t="s">
        <v>1519</v>
      </c>
      <c r="E517" s="51" t="s">
        <v>1549</v>
      </c>
      <c r="F517" s="1" t="s">
        <v>1624</v>
      </c>
      <c r="G517" s="1" t="s">
        <v>2471</v>
      </c>
      <c r="H517" s="1" t="s">
        <v>2478</v>
      </c>
      <c r="I517" s="1" t="s">
        <v>2479</v>
      </c>
      <c r="J517" s="160"/>
      <c r="K517" s="160"/>
    </row>
    <row r="518">
      <c r="A518" s="51">
        <v>11250.0</v>
      </c>
      <c r="B518" s="51" t="s">
        <v>2566</v>
      </c>
      <c r="C518" s="51" t="s">
        <v>2567</v>
      </c>
      <c r="D518" s="51" t="s">
        <v>1510</v>
      </c>
      <c r="E518" s="51" t="s">
        <v>1511</v>
      </c>
      <c r="F518" s="1" t="s">
        <v>1512</v>
      </c>
      <c r="G518" s="1" t="s">
        <v>1513</v>
      </c>
      <c r="H518" s="1" t="s">
        <v>1514</v>
      </c>
      <c r="I518" s="1" t="s">
        <v>2568</v>
      </c>
      <c r="J518" s="160"/>
      <c r="K518" s="160"/>
    </row>
    <row r="519">
      <c r="A519" s="51">
        <v>11258.0</v>
      </c>
      <c r="B519" s="51" t="s">
        <v>2175</v>
      </c>
      <c r="C519" s="51" t="s">
        <v>311</v>
      </c>
      <c r="D519" s="51" t="s">
        <v>1519</v>
      </c>
      <c r="E519" s="51" t="s">
        <v>1549</v>
      </c>
      <c r="F519" s="1" t="s">
        <v>1710</v>
      </c>
      <c r="G519" s="1" t="s">
        <v>1793</v>
      </c>
      <c r="H519" s="1" t="s">
        <v>2571</v>
      </c>
      <c r="I519" s="1" t="s">
        <v>2572</v>
      </c>
      <c r="J519" s="160"/>
      <c r="K519" s="160"/>
    </row>
    <row r="520">
      <c r="A520" s="51">
        <v>11268.0</v>
      </c>
      <c r="B520" s="51" t="s">
        <v>2573</v>
      </c>
      <c r="C520" s="51" t="s">
        <v>311</v>
      </c>
      <c r="D520" s="51" t="s">
        <v>1519</v>
      </c>
      <c r="E520" s="51" t="s">
        <v>1549</v>
      </c>
      <c r="F520" s="1" t="s">
        <v>1710</v>
      </c>
      <c r="G520" s="1" t="s">
        <v>1724</v>
      </c>
      <c r="H520" s="1" t="s">
        <v>1725</v>
      </c>
      <c r="I520" s="1" t="s">
        <v>1726</v>
      </c>
      <c r="J520" s="160"/>
      <c r="K520" s="160"/>
    </row>
    <row r="521">
      <c r="A521" s="51">
        <v>11269.0</v>
      </c>
      <c r="B521" s="51" t="s">
        <v>1267</v>
      </c>
      <c r="C521" s="51" t="s">
        <v>275</v>
      </c>
      <c r="D521" s="51" t="s">
        <v>1519</v>
      </c>
      <c r="E521" s="51" t="s">
        <v>1549</v>
      </c>
      <c r="F521" s="1" t="s">
        <v>1639</v>
      </c>
      <c r="G521" s="1" t="s">
        <v>1640</v>
      </c>
      <c r="H521" s="1" t="s">
        <v>1641</v>
      </c>
      <c r="I521" s="1" t="s">
        <v>1642</v>
      </c>
      <c r="J521" s="160"/>
      <c r="K521" s="160"/>
    </row>
    <row r="522">
      <c r="A522" s="51">
        <v>11270.0</v>
      </c>
      <c r="B522" s="51" t="s">
        <v>1268</v>
      </c>
      <c r="C522" s="51" t="s">
        <v>275</v>
      </c>
      <c r="D522" s="51" t="s">
        <v>1519</v>
      </c>
      <c r="E522" s="51" t="s">
        <v>1549</v>
      </c>
      <c r="F522" s="1" t="s">
        <v>1647</v>
      </c>
      <c r="G522" s="1" t="s">
        <v>1715</v>
      </c>
      <c r="H522" s="1" t="s">
        <v>1716</v>
      </c>
      <c r="I522" s="1" t="s">
        <v>1717</v>
      </c>
      <c r="J522" s="160"/>
      <c r="K522" s="160"/>
    </row>
    <row r="523">
      <c r="A523" s="51">
        <v>11271.0</v>
      </c>
      <c r="B523" s="51" t="s">
        <v>2576</v>
      </c>
      <c r="C523" s="51" t="s">
        <v>275</v>
      </c>
      <c r="D523" s="51" t="s">
        <v>1519</v>
      </c>
      <c r="E523" s="51" t="s">
        <v>1549</v>
      </c>
      <c r="F523" s="1" t="s">
        <v>1550</v>
      </c>
      <c r="G523" s="1" t="s">
        <v>2188</v>
      </c>
      <c r="H523" s="1" t="s">
        <v>2189</v>
      </c>
      <c r="I523" s="1" t="s">
        <v>2190</v>
      </c>
      <c r="J523" s="160"/>
      <c r="K523" s="160"/>
    </row>
    <row r="524">
      <c r="A524" s="51">
        <v>11272.0</v>
      </c>
      <c r="B524" s="51" t="s">
        <v>1269</v>
      </c>
      <c r="C524" s="51" t="s">
        <v>29</v>
      </c>
      <c r="D524" s="51" t="s">
        <v>1519</v>
      </c>
      <c r="E524" s="51" t="s">
        <v>1549</v>
      </c>
      <c r="F524" s="1" t="s">
        <v>1550</v>
      </c>
      <c r="G524" s="1" t="s">
        <v>2188</v>
      </c>
      <c r="H524" s="1" t="s">
        <v>2189</v>
      </c>
      <c r="I524" s="1" t="s">
        <v>2577</v>
      </c>
      <c r="J524" s="160"/>
      <c r="K524" s="160"/>
    </row>
    <row r="525">
      <c r="A525" s="51">
        <v>11273.0</v>
      </c>
      <c r="B525" s="51" t="s">
        <v>1270</v>
      </c>
      <c r="C525" s="51" t="s">
        <v>275</v>
      </c>
      <c r="D525" s="51" t="s">
        <v>1519</v>
      </c>
      <c r="E525" s="51" t="s">
        <v>1549</v>
      </c>
      <c r="F525" s="1" t="s">
        <v>1710</v>
      </c>
      <c r="G525" s="1" t="s">
        <v>2308</v>
      </c>
      <c r="H525" s="1" t="s">
        <v>2579</v>
      </c>
      <c r="I525" s="1" t="s">
        <v>2580</v>
      </c>
      <c r="J525" s="160"/>
      <c r="K525" s="160"/>
    </row>
    <row r="526">
      <c r="A526" s="51">
        <v>11274.0</v>
      </c>
      <c r="B526" s="51" t="s">
        <v>1271</v>
      </c>
      <c r="C526" s="51" t="s">
        <v>275</v>
      </c>
      <c r="D526" s="51" t="s">
        <v>1519</v>
      </c>
      <c r="E526" s="51" t="s">
        <v>1549</v>
      </c>
      <c r="F526" s="1" t="s">
        <v>1639</v>
      </c>
      <c r="G526" s="1" t="s">
        <v>2192</v>
      </c>
      <c r="H526" s="1" t="s">
        <v>2207</v>
      </c>
      <c r="I526" s="1" t="s">
        <v>2208</v>
      </c>
      <c r="J526" s="160"/>
      <c r="K526" s="160"/>
    </row>
    <row r="527">
      <c r="A527" s="51">
        <v>11275.0</v>
      </c>
      <c r="B527" s="51" t="s">
        <v>1272</v>
      </c>
      <c r="C527" s="51" t="s">
        <v>29</v>
      </c>
      <c r="D527" s="51" t="s">
        <v>1519</v>
      </c>
      <c r="E527" s="51" t="s">
        <v>1549</v>
      </c>
      <c r="F527" s="1" t="s">
        <v>1732</v>
      </c>
      <c r="G527" s="1" t="s">
        <v>1733</v>
      </c>
      <c r="H527" s="1" t="s">
        <v>1734</v>
      </c>
      <c r="I527" s="1" t="s">
        <v>1735</v>
      </c>
      <c r="J527" s="160"/>
      <c r="K527" s="160"/>
    </row>
    <row r="528">
      <c r="A528" s="51">
        <v>11276.0</v>
      </c>
      <c r="B528" s="51" t="s">
        <v>1392</v>
      </c>
      <c r="C528" s="51" t="s">
        <v>29</v>
      </c>
      <c r="D528" s="51" t="s">
        <v>1519</v>
      </c>
      <c r="E528" s="51" t="s">
        <v>1549</v>
      </c>
      <c r="F528" s="1" t="s">
        <v>1550</v>
      </c>
      <c r="G528" s="1" t="s">
        <v>1551</v>
      </c>
      <c r="H528" s="1" t="s">
        <v>1582</v>
      </c>
      <c r="I528" s="1" t="s">
        <v>1583</v>
      </c>
      <c r="J528" s="160"/>
      <c r="K528" s="160"/>
    </row>
    <row r="529">
      <c r="A529" s="51">
        <v>11277.0</v>
      </c>
      <c r="B529" s="51" t="s">
        <v>1274</v>
      </c>
      <c r="C529" s="51" t="s">
        <v>56</v>
      </c>
      <c r="D529" s="51" t="s">
        <v>1519</v>
      </c>
      <c r="E529" s="51" t="s">
        <v>1549</v>
      </c>
      <c r="F529" s="1" t="s">
        <v>1647</v>
      </c>
      <c r="G529" s="1" t="s">
        <v>1715</v>
      </c>
      <c r="H529" s="1" t="s">
        <v>1721</v>
      </c>
      <c r="I529" s="1" t="s">
        <v>1937</v>
      </c>
      <c r="J529" s="160"/>
      <c r="K529" s="160"/>
    </row>
    <row r="530">
      <c r="A530" s="51">
        <v>11278.0</v>
      </c>
      <c r="B530" s="51" t="s">
        <v>1275</v>
      </c>
      <c r="C530" s="51" t="s">
        <v>23</v>
      </c>
      <c r="D530" s="51" t="s">
        <v>1519</v>
      </c>
      <c r="E530" s="51" t="s">
        <v>1549</v>
      </c>
      <c r="F530" s="1" t="s">
        <v>1639</v>
      </c>
      <c r="G530" s="1" t="s">
        <v>1720</v>
      </c>
      <c r="H530" s="1" t="s">
        <v>2247</v>
      </c>
      <c r="I530" s="1" t="s">
        <v>2583</v>
      </c>
      <c r="J530" s="160"/>
      <c r="K530" s="160"/>
    </row>
    <row r="531">
      <c r="A531" s="51">
        <v>11279.0</v>
      </c>
      <c r="B531" s="51" t="s">
        <v>1278</v>
      </c>
      <c r="C531" s="51" t="s">
        <v>23</v>
      </c>
      <c r="D531" s="51" t="s">
        <v>1519</v>
      </c>
      <c r="E531" s="51" t="s">
        <v>1549</v>
      </c>
      <c r="F531" s="1" t="s">
        <v>1639</v>
      </c>
      <c r="G531" s="1" t="s">
        <v>1720</v>
      </c>
      <c r="H531" s="1" t="s">
        <v>2247</v>
      </c>
      <c r="I531" s="1" t="s">
        <v>2250</v>
      </c>
      <c r="J531" s="160"/>
      <c r="K531" s="160"/>
    </row>
    <row r="532">
      <c r="A532" s="51">
        <v>11280.0</v>
      </c>
      <c r="B532" s="51" t="s">
        <v>1279</v>
      </c>
      <c r="C532" s="51" t="s">
        <v>1126</v>
      </c>
      <c r="D532" s="51" t="s">
        <v>1519</v>
      </c>
      <c r="E532" s="51" t="s">
        <v>1549</v>
      </c>
      <c r="F532" s="1" t="s">
        <v>1550</v>
      </c>
      <c r="G532" s="1" t="s">
        <v>2185</v>
      </c>
      <c r="H532" s="1" t="s">
        <v>2186</v>
      </c>
      <c r="I532" s="1" t="s">
        <v>2199</v>
      </c>
      <c r="J532" s="160"/>
      <c r="K532" s="160"/>
    </row>
    <row r="533">
      <c r="A533" s="51">
        <v>11281.0</v>
      </c>
      <c r="B533" s="51" t="s">
        <v>1280</v>
      </c>
      <c r="C533" s="51" t="s">
        <v>23</v>
      </c>
      <c r="D533" s="51" t="s">
        <v>1519</v>
      </c>
      <c r="E533" s="51" t="s">
        <v>1549</v>
      </c>
      <c r="F533" s="1" t="s">
        <v>1639</v>
      </c>
      <c r="G533" s="1" t="s">
        <v>1720</v>
      </c>
      <c r="H533" s="1" t="s">
        <v>2247</v>
      </c>
      <c r="I533" s="1" t="s">
        <v>2248</v>
      </c>
      <c r="J533" s="160"/>
      <c r="K533" s="160"/>
    </row>
    <row r="534">
      <c r="A534" s="51">
        <v>11291.0</v>
      </c>
      <c r="B534" s="51" t="s">
        <v>2585</v>
      </c>
      <c r="C534" s="51" t="s">
        <v>23</v>
      </c>
      <c r="D534" s="51" t="s">
        <v>1519</v>
      </c>
      <c r="E534" s="51" t="s">
        <v>1549</v>
      </c>
      <c r="F534" s="1" t="s">
        <v>1639</v>
      </c>
      <c r="G534" s="1" t="s">
        <v>2192</v>
      </c>
      <c r="H534" s="1" t="s">
        <v>2207</v>
      </c>
      <c r="I534" s="1" t="s">
        <v>2208</v>
      </c>
      <c r="J534" s="160"/>
      <c r="K534" s="160"/>
    </row>
    <row r="535">
      <c r="A535" s="51">
        <v>11292.0</v>
      </c>
      <c r="B535" s="51" t="s">
        <v>1281</v>
      </c>
      <c r="C535" s="51" t="s">
        <v>29</v>
      </c>
      <c r="D535" s="51" t="s">
        <v>1519</v>
      </c>
      <c r="E535" s="51" t="s">
        <v>1549</v>
      </c>
      <c r="F535" s="1" t="s">
        <v>1550</v>
      </c>
      <c r="G535" s="1" t="s">
        <v>1561</v>
      </c>
      <c r="H535" s="1" t="s">
        <v>1718</v>
      </c>
      <c r="I535" s="1" t="s">
        <v>1719</v>
      </c>
      <c r="J535" s="160"/>
      <c r="K535" s="160"/>
    </row>
    <row r="536">
      <c r="A536" s="51">
        <v>11293.0</v>
      </c>
      <c r="B536" s="51" t="s">
        <v>1282</v>
      </c>
      <c r="C536" s="51" t="s">
        <v>29</v>
      </c>
      <c r="D536" s="51" t="s">
        <v>1519</v>
      </c>
      <c r="E536" s="51" t="s">
        <v>1549</v>
      </c>
      <c r="F536" s="1" t="s">
        <v>1550</v>
      </c>
      <c r="G536" s="1" t="s">
        <v>1551</v>
      </c>
      <c r="H536" s="1" t="s">
        <v>1552</v>
      </c>
      <c r="I536" s="1" t="s">
        <v>1553</v>
      </c>
      <c r="J536" s="160"/>
      <c r="K536" s="160"/>
    </row>
    <row r="537">
      <c r="A537" s="51">
        <v>11295.0</v>
      </c>
      <c r="B537" s="51" t="s">
        <v>2589</v>
      </c>
      <c r="C537" s="51" t="s">
        <v>311</v>
      </c>
      <c r="D537" s="51" t="s">
        <v>1519</v>
      </c>
      <c r="E537" s="51" t="s">
        <v>1520</v>
      </c>
      <c r="F537" s="1" t="s">
        <v>1531</v>
      </c>
      <c r="G537" s="1" t="s">
        <v>1532</v>
      </c>
      <c r="H537" s="1" t="s">
        <v>2041</v>
      </c>
      <c r="I537" s="1" t="s">
        <v>1534</v>
      </c>
      <c r="J537" s="160"/>
      <c r="K537" s="160"/>
    </row>
    <row r="538">
      <c r="A538" s="51">
        <v>11297.0</v>
      </c>
      <c r="B538" s="51" t="s">
        <v>1283</v>
      </c>
      <c r="C538" s="51" t="s">
        <v>29</v>
      </c>
      <c r="D538" s="51" t="s">
        <v>1519</v>
      </c>
      <c r="E538" s="51" t="s">
        <v>1549</v>
      </c>
      <c r="F538" s="1" t="s">
        <v>1550</v>
      </c>
      <c r="G538" s="1" t="s">
        <v>1565</v>
      </c>
      <c r="H538" s="1" t="s">
        <v>1566</v>
      </c>
      <c r="I538" s="1" t="s">
        <v>2590</v>
      </c>
      <c r="J538" s="160"/>
      <c r="K538" s="160"/>
    </row>
    <row r="539">
      <c r="A539" s="51">
        <v>11298.0</v>
      </c>
      <c r="B539" s="51" t="s">
        <v>1284</v>
      </c>
      <c r="C539" s="51" t="s">
        <v>56</v>
      </c>
      <c r="D539" s="51" t="s">
        <v>1519</v>
      </c>
      <c r="E539" s="51" t="s">
        <v>1549</v>
      </c>
      <c r="F539" s="1" t="s">
        <v>1647</v>
      </c>
      <c r="G539" s="1" t="s">
        <v>1715</v>
      </c>
      <c r="H539" s="1" t="s">
        <v>1721</v>
      </c>
      <c r="I539" s="1" t="s">
        <v>1937</v>
      </c>
      <c r="J539" s="160"/>
      <c r="K539" s="160"/>
    </row>
    <row r="540">
      <c r="A540" s="51">
        <v>11299.0</v>
      </c>
      <c r="B540" s="51" t="s">
        <v>2593</v>
      </c>
      <c r="C540" s="51" t="s">
        <v>23</v>
      </c>
      <c r="D540" s="51" t="s">
        <v>1519</v>
      </c>
      <c r="E540" s="51" t="s">
        <v>1520</v>
      </c>
      <c r="F540" s="1" t="s">
        <v>1531</v>
      </c>
      <c r="G540" s="1" t="s">
        <v>1770</v>
      </c>
      <c r="H540" s="1" t="s">
        <v>1999</v>
      </c>
      <c r="I540" s="1" t="s">
        <v>2000</v>
      </c>
      <c r="J540" s="160"/>
      <c r="K540" s="160"/>
    </row>
    <row r="541">
      <c r="A541" s="51">
        <v>11302.0</v>
      </c>
      <c r="B541" s="51" t="s">
        <v>2594</v>
      </c>
      <c r="C541" s="51" t="s">
        <v>56</v>
      </c>
      <c r="D541" s="51" t="s">
        <v>1519</v>
      </c>
      <c r="E541" s="51" t="s">
        <v>1520</v>
      </c>
      <c r="F541" s="1" t="s">
        <v>1531</v>
      </c>
      <c r="G541" s="1" t="s">
        <v>1812</v>
      </c>
      <c r="H541" s="1" t="s">
        <v>2054</v>
      </c>
      <c r="I541" s="1" t="s">
        <v>1814</v>
      </c>
      <c r="J541" s="160"/>
      <c r="K541" s="160"/>
    </row>
    <row r="542">
      <c r="A542" s="51">
        <v>11303.0</v>
      </c>
      <c r="B542" s="51" t="s">
        <v>1285</v>
      </c>
      <c r="C542" s="51" t="s">
        <v>311</v>
      </c>
      <c r="D542" s="51" t="s">
        <v>1519</v>
      </c>
      <c r="E542" s="51" t="s">
        <v>1549</v>
      </c>
      <c r="F542" s="1" t="s">
        <v>1732</v>
      </c>
      <c r="G542" s="1" t="s">
        <v>1851</v>
      </c>
      <c r="H542" s="1" t="s">
        <v>2597</v>
      </c>
      <c r="I542" s="1" t="s">
        <v>2598</v>
      </c>
      <c r="J542" s="160"/>
      <c r="K542" s="160"/>
    </row>
    <row r="543">
      <c r="A543" s="51">
        <v>11305.0</v>
      </c>
      <c r="B543" s="51" t="s">
        <v>1286</v>
      </c>
      <c r="C543" s="51" t="s">
        <v>275</v>
      </c>
      <c r="D543" s="51" t="s">
        <v>1519</v>
      </c>
      <c r="E543" s="51" t="s">
        <v>1549</v>
      </c>
      <c r="F543" s="1" t="s">
        <v>1639</v>
      </c>
      <c r="G543" s="1" t="s">
        <v>1904</v>
      </c>
      <c r="H543" s="1" t="s">
        <v>2455</v>
      </c>
      <c r="I543" s="1" t="s">
        <v>2456</v>
      </c>
      <c r="J543" s="160"/>
      <c r="K543" s="160"/>
    </row>
    <row r="544">
      <c r="A544" s="51">
        <v>11306.0</v>
      </c>
      <c r="B544" s="51" t="s">
        <v>2578</v>
      </c>
      <c r="C544" s="51" t="s">
        <v>23</v>
      </c>
      <c r="D544" s="51" t="s">
        <v>1519</v>
      </c>
      <c r="E544" s="51" t="s">
        <v>1549</v>
      </c>
      <c r="F544" s="1" t="s">
        <v>1639</v>
      </c>
      <c r="G544" s="1" t="s">
        <v>1904</v>
      </c>
      <c r="H544" s="1" t="s">
        <v>2300</v>
      </c>
      <c r="I544" s="1" t="s">
        <v>2301</v>
      </c>
      <c r="J544" s="160"/>
      <c r="K544" s="160"/>
    </row>
    <row r="545">
      <c r="A545" s="51">
        <v>11307.0</v>
      </c>
      <c r="B545" s="51" t="s">
        <v>1287</v>
      </c>
      <c r="C545" s="51" t="s">
        <v>275</v>
      </c>
      <c r="D545" s="51" t="s">
        <v>1519</v>
      </c>
      <c r="E545" s="51" t="s">
        <v>1549</v>
      </c>
      <c r="F545" s="1" t="s">
        <v>1639</v>
      </c>
      <c r="G545" s="1" t="s">
        <v>1720</v>
      </c>
      <c r="H545" s="1" t="s">
        <v>1721</v>
      </c>
      <c r="I545" s="1" t="s">
        <v>2226</v>
      </c>
      <c r="J545" s="160"/>
      <c r="K545" s="160"/>
    </row>
    <row r="546">
      <c r="A546" s="51">
        <v>11310.0</v>
      </c>
      <c r="B546" s="51" t="s">
        <v>2601</v>
      </c>
      <c r="C546" s="51" t="s">
        <v>1225</v>
      </c>
      <c r="D546" s="51" t="s">
        <v>1519</v>
      </c>
      <c r="E546" s="51" t="s">
        <v>1661</v>
      </c>
      <c r="F546" s="1" t="s">
        <v>1662</v>
      </c>
      <c r="G546" s="1" t="s">
        <v>1663</v>
      </c>
      <c r="H546" s="1" t="s">
        <v>1664</v>
      </c>
      <c r="I546" s="1" t="s">
        <v>1665</v>
      </c>
      <c r="J546" s="160"/>
      <c r="K546" s="160"/>
    </row>
    <row r="547">
      <c r="A547" s="51">
        <v>11311.0</v>
      </c>
      <c r="B547" s="51" t="s">
        <v>2581</v>
      </c>
      <c r="C547" s="51" t="s">
        <v>1225</v>
      </c>
      <c r="D547" s="51" t="s">
        <v>1519</v>
      </c>
      <c r="E547" s="51" t="s">
        <v>1661</v>
      </c>
      <c r="F547" s="1" t="s">
        <v>1662</v>
      </c>
      <c r="G547" s="1" t="s">
        <v>1663</v>
      </c>
      <c r="H547" s="1" t="s">
        <v>1664</v>
      </c>
      <c r="I547" s="1" t="s">
        <v>1665</v>
      </c>
      <c r="J547" s="160"/>
      <c r="K547" s="160"/>
    </row>
    <row r="548">
      <c r="A548" s="51">
        <v>11312.0</v>
      </c>
      <c r="B548" s="51" t="s">
        <v>1288</v>
      </c>
      <c r="C548" s="51" t="s">
        <v>311</v>
      </c>
      <c r="D548" s="51" t="s">
        <v>1519</v>
      </c>
      <c r="E548" s="51" t="s">
        <v>1549</v>
      </c>
      <c r="F548" s="1" t="s">
        <v>1647</v>
      </c>
      <c r="G548" s="1" t="s">
        <v>1715</v>
      </c>
      <c r="H548" s="1" t="s">
        <v>2220</v>
      </c>
      <c r="I548" s="1" t="s">
        <v>2604</v>
      </c>
      <c r="J548" s="160"/>
      <c r="K548" s="160"/>
    </row>
    <row r="549">
      <c r="A549" s="51">
        <v>11313.0</v>
      </c>
      <c r="B549" s="51" t="s">
        <v>1289</v>
      </c>
      <c r="C549" s="51" t="s">
        <v>275</v>
      </c>
      <c r="D549" s="51" t="s">
        <v>1519</v>
      </c>
      <c r="E549" s="51" t="s">
        <v>1549</v>
      </c>
      <c r="F549" s="1" t="s">
        <v>1639</v>
      </c>
      <c r="G549" s="1" t="s">
        <v>2192</v>
      </c>
      <c r="H549" s="1" t="s">
        <v>2193</v>
      </c>
      <c r="I549" s="1" t="s">
        <v>2194</v>
      </c>
      <c r="J549" s="160"/>
      <c r="K549" s="160"/>
    </row>
    <row r="550">
      <c r="A550" s="51">
        <v>11315.0</v>
      </c>
      <c r="B550" s="51" t="s">
        <v>2418</v>
      </c>
      <c r="C550" s="51" t="s">
        <v>29</v>
      </c>
      <c r="D550" s="51" t="s">
        <v>1519</v>
      </c>
      <c r="E550" s="51" t="s">
        <v>1549</v>
      </c>
      <c r="F550" s="1" t="s">
        <v>1550</v>
      </c>
      <c r="G550" s="1" t="s">
        <v>1551</v>
      </c>
      <c r="H550" s="1" t="s">
        <v>1582</v>
      </c>
      <c r="I550" s="1" t="s">
        <v>1583</v>
      </c>
      <c r="J550" s="160"/>
      <c r="K550" s="160"/>
    </row>
    <row r="551">
      <c r="A551" s="51">
        <v>11316.0</v>
      </c>
      <c r="B551" s="51" t="s">
        <v>2429</v>
      </c>
      <c r="C551" s="51" t="s">
        <v>29</v>
      </c>
      <c r="D551" s="51" t="s">
        <v>1519</v>
      </c>
      <c r="E551" s="51" t="s">
        <v>1549</v>
      </c>
      <c r="F551" s="1" t="s">
        <v>1550</v>
      </c>
      <c r="G551" s="1" t="s">
        <v>1551</v>
      </c>
      <c r="H551" s="1" t="s">
        <v>1576</v>
      </c>
      <c r="I551" s="1" t="s">
        <v>1577</v>
      </c>
      <c r="J551" s="160"/>
      <c r="K551" s="160"/>
    </row>
    <row r="552">
      <c r="A552" s="51">
        <v>11317.0</v>
      </c>
      <c r="B552" s="51" t="s">
        <v>2413</v>
      </c>
      <c r="C552" s="51" t="s">
        <v>29</v>
      </c>
      <c r="D552" s="51" t="s">
        <v>1519</v>
      </c>
      <c r="E552" s="51" t="s">
        <v>1549</v>
      </c>
      <c r="F552" s="1" t="s">
        <v>1550</v>
      </c>
      <c r="G552" s="1" t="s">
        <v>1551</v>
      </c>
      <c r="H552" s="1" t="s">
        <v>1572</v>
      </c>
      <c r="I552" s="1" t="s">
        <v>1574</v>
      </c>
      <c r="J552" s="160"/>
      <c r="K552" s="160"/>
    </row>
    <row r="553">
      <c r="A553" s="51">
        <v>11318.0</v>
      </c>
      <c r="B553" s="51" t="s">
        <v>2431</v>
      </c>
      <c r="C553" s="51" t="s">
        <v>29</v>
      </c>
      <c r="D553" s="51" t="s">
        <v>1519</v>
      </c>
      <c r="E553" s="51" t="s">
        <v>1549</v>
      </c>
      <c r="F553" s="1" t="s">
        <v>1550</v>
      </c>
      <c r="G553" s="1" t="s">
        <v>1551</v>
      </c>
      <c r="H553" s="1" t="s">
        <v>1555</v>
      </c>
      <c r="I553" s="1" t="s">
        <v>1556</v>
      </c>
      <c r="J553" s="160"/>
      <c r="K553" s="160"/>
    </row>
    <row r="554">
      <c r="A554" s="51">
        <v>11319.0</v>
      </c>
      <c r="B554" s="51" t="s">
        <v>1290</v>
      </c>
      <c r="C554" s="51" t="s">
        <v>29</v>
      </c>
      <c r="D554" s="51" t="s">
        <v>1519</v>
      </c>
      <c r="E554" s="51" t="s">
        <v>1549</v>
      </c>
      <c r="F554" s="1" t="s">
        <v>1550</v>
      </c>
      <c r="G554" s="1" t="s">
        <v>1565</v>
      </c>
      <c r="H554" s="1" t="s">
        <v>1585</v>
      </c>
      <c r="I554" s="1" t="s">
        <v>1586</v>
      </c>
      <c r="J554" s="160"/>
      <c r="K554" s="160"/>
    </row>
    <row r="555">
      <c r="A555" s="51">
        <v>11320.0</v>
      </c>
      <c r="B555" s="51" t="s">
        <v>2436</v>
      </c>
      <c r="C555" s="51" t="s">
        <v>29</v>
      </c>
      <c r="D555" s="51" t="s">
        <v>1519</v>
      </c>
      <c r="E555" s="51" t="s">
        <v>1549</v>
      </c>
      <c r="F555" s="1" t="s">
        <v>1550</v>
      </c>
      <c r="G555" s="1" t="s">
        <v>1565</v>
      </c>
      <c r="H555" s="1" t="s">
        <v>1585</v>
      </c>
      <c r="I555" s="1" t="s">
        <v>2611</v>
      </c>
      <c r="J555" s="160"/>
      <c r="K555" s="160"/>
    </row>
    <row r="556">
      <c r="A556" s="51">
        <v>11321.0</v>
      </c>
      <c r="B556" s="51" t="s">
        <v>2433</v>
      </c>
      <c r="C556" s="51" t="s">
        <v>29</v>
      </c>
      <c r="D556" s="51" t="s">
        <v>1519</v>
      </c>
      <c r="E556" s="51" t="s">
        <v>1549</v>
      </c>
      <c r="F556" s="1" t="s">
        <v>1550</v>
      </c>
      <c r="G556" s="1" t="s">
        <v>1565</v>
      </c>
      <c r="H556" s="1" t="s">
        <v>1912</v>
      </c>
      <c r="I556" s="1" t="s">
        <v>1913</v>
      </c>
      <c r="J556" s="160"/>
      <c r="K556" s="160"/>
    </row>
    <row r="557">
      <c r="A557" s="51">
        <v>11322.0</v>
      </c>
      <c r="B557" s="51" t="s">
        <v>1291</v>
      </c>
      <c r="C557" s="51" t="s">
        <v>29</v>
      </c>
      <c r="D557" s="51" t="s">
        <v>1519</v>
      </c>
      <c r="E557" s="51" t="s">
        <v>1549</v>
      </c>
      <c r="F557" s="1" t="s">
        <v>1647</v>
      </c>
      <c r="G557" s="1" t="s">
        <v>1952</v>
      </c>
      <c r="H557" s="1" t="s">
        <v>2614</v>
      </c>
      <c r="I557" s="1" t="s">
        <v>2615</v>
      </c>
      <c r="J557" s="160"/>
      <c r="K557" s="160"/>
    </row>
    <row r="558">
      <c r="A558" s="51">
        <v>11323.0</v>
      </c>
      <c r="B558" s="51" t="s">
        <v>1292</v>
      </c>
      <c r="C558" s="51" t="s">
        <v>275</v>
      </c>
      <c r="D558" s="51" t="s">
        <v>1519</v>
      </c>
      <c r="E558" s="51" t="s">
        <v>1549</v>
      </c>
      <c r="F558" s="1" t="s">
        <v>1647</v>
      </c>
      <c r="G558" s="1" t="s">
        <v>1715</v>
      </c>
      <c r="H558" s="1" t="s">
        <v>2220</v>
      </c>
      <c r="I558" s="1" t="s">
        <v>2222</v>
      </c>
      <c r="J558" s="160"/>
      <c r="K558" s="160"/>
    </row>
    <row r="559">
      <c r="A559" s="51">
        <v>11364.0</v>
      </c>
      <c r="B559" s="51" t="s">
        <v>1293</v>
      </c>
      <c r="C559" s="51" t="s">
        <v>116</v>
      </c>
      <c r="D559" s="51" t="s">
        <v>1519</v>
      </c>
      <c r="E559" s="51" t="s">
        <v>1549</v>
      </c>
      <c r="F559" s="1" t="s">
        <v>1639</v>
      </c>
      <c r="G559" s="1" t="s">
        <v>1640</v>
      </c>
      <c r="H559" s="1" t="s">
        <v>1681</v>
      </c>
      <c r="I559" s="1" t="s">
        <v>2616</v>
      </c>
      <c r="J559" s="160"/>
      <c r="K559" s="160"/>
    </row>
    <row r="560">
      <c r="A560" s="51">
        <v>11365.0</v>
      </c>
      <c r="B560" s="51" t="s">
        <v>1294</v>
      </c>
      <c r="C560" s="51" t="s">
        <v>116</v>
      </c>
      <c r="D560" s="51" t="s">
        <v>1519</v>
      </c>
      <c r="E560" s="51" t="s">
        <v>1549</v>
      </c>
      <c r="F560" s="1" t="s">
        <v>1639</v>
      </c>
      <c r="G560" s="1" t="s">
        <v>1640</v>
      </c>
      <c r="H560" s="1" t="s">
        <v>1641</v>
      </c>
      <c r="I560" s="1" t="s">
        <v>2617</v>
      </c>
      <c r="J560" s="160"/>
      <c r="K560" s="160"/>
    </row>
    <row r="561">
      <c r="A561" s="51">
        <v>11366.0</v>
      </c>
      <c r="B561" s="51" t="s">
        <v>1295</v>
      </c>
      <c r="C561" s="51" t="s">
        <v>116</v>
      </c>
      <c r="D561" s="51" t="s">
        <v>1519</v>
      </c>
      <c r="E561" s="51" t="s">
        <v>1549</v>
      </c>
      <c r="F561" s="1" t="s">
        <v>1639</v>
      </c>
      <c r="G561" s="1" t="s">
        <v>1904</v>
      </c>
      <c r="H561" s="1" t="s">
        <v>1927</v>
      </c>
      <c r="I561" s="1" t="s">
        <v>2069</v>
      </c>
      <c r="J561" s="160"/>
      <c r="K561" s="160"/>
    </row>
    <row r="562">
      <c r="A562" s="51">
        <v>11367.0</v>
      </c>
      <c r="B562" s="51" t="s">
        <v>2618</v>
      </c>
      <c r="C562" s="51" t="s">
        <v>116</v>
      </c>
      <c r="D562" s="51" t="s">
        <v>1519</v>
      </c>
      <c r="E562" s="51" t="s">
        <v>1549</v>
      </c>
      <c r="F562" s="1" t="s">
        <v>1639</v>
      </c>
      <c r="G562" s="1" t="s">
        <v>1904</v>
      </c>
      <c r="H562" s="1" t="s">
        <v>1927</v>
      </c>
      <c r="I562" s="1" t="s">
        <v>2089</v>
      </c>
      <c r="J562" s="160"/>
      <c r="K562" s="160"/>
    </row>
    <row r="563">
      <c r="A563" s="51">
        <v>11368.0</v>
      </c>
      <c r="B563" s="51" t="s">
        <v>2619</v>
      </c>
      <c r="C563" s="51" t="s">
        <v>56</v>
      </c>
      <c r="D563" s="51" t="s">
        <v>1519</v>
      </c>
      <c r="E563" s="51" t="s">
        <v>1520</v>
      </c>
      <c r="F563" s="1" t="s">
        <v>1531</v>
      </c>
      <c r="G563" s="1" t="s">
        <v>1532</v>
      </c>
      <c r="H563" s="1" t="s">
        <v>1764</v>
      </c>
      <c r="I563" s="1" t="s">
        <v>1534</v>
      </c>
      <c r="J563" s="160"/>
      <c r="K563" s="160"/>
    </row>
    <row r="564">
      <c r="A564" s="51">
        <v>11371.0</v>
      </c>
      <c r="B564" s="51" t="s">
        <v>2559</v>
      </c>
      <c r="C564" s="51" t="s">
        <v>1126</v>
      </c>
      <c r="D564" s="51" t="s">
        <v>1510</v>
      </c>
      <c r="E564" s="51" t="s">
        <v>1511</v>
      </c>
      <c r="F564" s="1" t="s">
        <v>1512</v>
      </c>
      <c r="G564" s="1" t="s">
        <v>1513</v>
      </c>
      <c r="H564" s="1" t="s">
        <v>1514</v>
      </c>
      <c r="I564" s="1" t="s">
        <v>1672</v>
      </c>
      <c r="J564" s="160"/>
      <c r="K564" s="160"/>
    </row>
    <row r="565">
      <c r="A565" s="51">
        <v>11372.0</v>
      </c>
      <c r="B565" s="51" t="s">
        <v>2560</v>
      </c>
      <c r="C565" s="51" t="s">
        <v>2345</v>
      </c>
      <c r="D565" s="51" t="s">
        <v>1510</v>
      </c>
      <c r="E565" s="51" t="s">
        <v>1511</v>
      </c>
      <c r="F565" s="1" t="s">
        <v>1512</v>
      </c>
      <c r="G565" s="1" t="s">
        <v>1513</v>
      </c>
      <c r="H565" s="1" t="s">
        <v>1514</v>
      </c>
      <c r="I565" s="1" t="s">
        <v>1672</v>
      </c>
      <c r="J565" s="160"/>
      <c r="K565" s="160"/>
    </row>
    <row r="566">
      <c r="A566" s="51">
        <v>11373.0</v>
      </c>
      <c r="B566" s="51" t="s">
        <v>1296</v>
      </c>
      <c r="C566" s="51" t="s">
        <v>29</v>
      </c>
      <c r="D566" s="51" t="s">
        <v>1519</v>
      </c>
      <c r="E566" s="51" t="s">
        <v>1549</v>
      </c>
      <c r="F566" s="1" t="s">
        <v>1732</v>
      </c>
      <c r="G566" s="1" t="s">
        <v>1733</v>
      </c>
      <c r="H566" s="1" t="s">
        <v>1805</v>
      </c>
      <c r="I566" s="1" t="s">
        <v>2623</v>
      </c>
      <c r="J566" s="160"/>
      <c r="K566" s="160"/>
    </row>
    <row r="567">
      <c r="A567" s="51">
        <v>11374.0</v>
      </c>
      <c r="B567" s="51" t="s">
        <v>1412</v>
      </c>
      <c r="C567" s="51" t="s">
        <v>275</v>
      </c>
      <c r="D567" s="51" t="s">
        <v>1519</v>
      </c>
      <c r="E567" s="51" t="s">
        <v>1549</v>
      </c>
      <c r="F567" s="1" t="s">
        <v>1639</v>
      </c>
      <c r="G567" s="1" t="s">
        <v>1720</v>
      </c>
      <c r="H567" s="1" t="s">
        <v>1716</v>
      </c>
      <c r="I567" s="1" t="s">
        <v>1896</v>
      </c>
      <c r="J567" s="160"/>
      <c r="K567" s="160"/>
    </row>
    <row r="568">
      <c r="A568" s="51">
        <v>11375.0</v>
      </c>
      <c r="B568" s="51" t="s">
        <v>97</v>
      </c>
      <c r="C568" s="51" t="s">
        <v>29</v>
      </c>
      <c r="D568" s="51" t="s">
        <v>1519</v>
      </c>
      <c r="E568" s="51" t="s">
        <v>1549</v>
      </c>
      <c r="F568" s="1" t="s">
        <v>1550</v>
      </c>
      <c r="G568" s="1" t="s">
        <v>1565</v>
      </c>
      <c r="H568" s="1" t="s">
        <v>2625</v>
      </c>
      <c r="I568" s="1" t="s">
        <v>2626</v>
      </c>
      <c r="J568" s="160"/>
      <c r="K568" s="160"/>
    </row>
    <row r="569">
      <c r="A569" s="51">
        <v>11376.0</v>
      </c>
      <c r="B569" s="51" t="s">
        <v>1298</v>
      </c>
      <c r="C569" s="51" t="s">
        <v>29</v>
      </c>
      <c r="D569" s="51" t="s">
        <v>1519</v>
      </c>
      <c r="E569" s="51" t="s">
        <v>1549</v>
      </c>
      <c r="F569" s="1" t="s">
        <v>1550</v>
      </c>
      <c r="G569" s="1" t="s">
        <v>1565</v>
      </c>
      <c r="H569" s="1" t="s">
        <v>1569</v>
      </c>
      <c r="I569" s="1" t="s">
        <v>1570</v>
      </c>
      <c r="J569" s="160"/>
      <c r="K569" s="160"/>
    </row>
    <row r="570">
      <c r="A570" s="51">
        <v>11377.0</v>
      </c>
      <c r="B570" s="51" t="s">
        <v>1299</v>
      </c>
      <c r="C570" s="51" t="s">
        <v>275</v>
      </c>
      <c r="D570" s="51" t="s">
        <v>1519</v>
      </c>
      <c r="E570" s="51" t="s">
        <v>1549</v>
      </c>
      <c r="F570" s="1" t="s">
        <v>1639</v>
      </c>
      <c r="G570" s="1" t="s">
        <v>1904</v>
      </c>
      <c r="H570" s="1" t="s">
        <v>2059</v>
      </c>
      <c r="I570" s="1" t="s">
        <v>2631</v>
      </c>
      <c r="J570" s="160"/>
      <c r="K570" s="160"/>
    </row>
    <row r="571">
      <c r="A571" s="51">
        <v>11378.0</v>
      </c>
      <c r="B571" s="51" t="s">
        <v>1300</v>
      </c>
      <c r="C571" s="51" t="s">
        <v>275</v>
      </c>
      <c r="D571" s="51" t="s">
        <v>1519</v>
      </c>
      <c r="E571" s="51" t="s">
        <v>1549</v>
      </c>
      <c r="F571" s="1" t="s">
        <v>1639</v>
      </c>
      <c r="G571" s="1" t="s">
        <v>1904</v>
      </c>
      <c r="H571" s="1" t="s">
        <v>2059</v>
      </c>
      <c r="I571" s="1" t="s">
        <v>2060</v>
      </c>
      <c r="J571" s="160"/>
      <c r="K571" s="160"/>
    </row>
    <row r="572">
      <c r="A572" s="51">
        <v>11380.0</v>
      </c>
      <c r="B572" s="51" t="s">
        <v>2633</v>
      </c>
      <c r="C572" s="51" t="s">
        <v>56</v>
      </c>
      <c r="D572" s="51" t="s">
        <v>1519</v>
      </c>
      <c r="E572" s="51" t="s">
        <v>1520</v>
      </c>
      <c r="F572" s="1" t="s">
        <v>2520</v>
      </c>
      <c r="G572" s="1" t="s">
        <v>2521</v>
      </c>
      <c r="H572" s="1" t="s">
        <v>2635</v>
      </c>
      <c r="I572" s="1"/>
      <c r="J572" s="160"/>
      <c r="K572" s="160"/>
    </row>
    <row r="573">
      <c r="A573" s="51">
        <v>11381.0</v>
      </c>
      <c r="B573" s="51" t="s">
        <v>2636</v>
      </c>
      <c r="C573" s="51" t="s">
        <v>56</v>
      </c>
      <c r="D573" s="51" t="s">
        <v>1519</v>
      </c>
      <c r="E573" s="51" t="s">
        <v>1520</v>
      </c>
      <c r="F573" s="1" t="s">
        <v>2520</v>
      </c>
      <c r="G573" s="1" t="s">
        <v>2521</v>
      </c>
      <c r="H573" s="1" t="s">
        <v>2635</v>
      </c>
      <c r="I573" s="1"/>
      <c r="J573" s="160"/>
      <c r="K573" s="160"/>
    </row>
    <row r="574">
      <c r="A574" s="51">
        <v>11382.0</v>
      </c>
      <c r="B574" s="51" t="s">
        <v>1301</v>
      </c>
      <c r="C574" s="51" t="s">
        <v>1302</v>
      </c>
      <c r="D574" s="51" t="s">
        <v>1519</v>
      </c>
      <c r="E574" s="51" t="s">
        <v>1549</v>
      </c>
      <c r="F574" s="1" t="s">
        <v>1639</v>
      </c>
      <c r="G574" s="1" t="s">
        <v>1640</v>
      </c>
      <c r="H574" s="1" t="s">
        <v>1737</v>
      </c>
      <c r="I574" s="1" t="s">
        <v>2651</v>
      </c>
      <c r="J574" s="160"/>
      <c r="K574" s="160"/>
    </row>
    <row r="575">
      <c r="A575" s="51">
        <v>11383.0</v>
      </c>
      <c r="B575" s="51" t="s">
        <v>2652</v>
      </c>
      <c r="C575" s="51" t="s">
        <v>29</v>
      </c>
      <c r="D575" s="51" t="s">
        <v>1519</v>
      </c>
      <c r="E575" s="51" t="s">
        <v>1549</v>
      </c>
      <c r="F575" s="1" t="s">
        <v>1550</v>
      </c>
      <c r="G575" s="1" t="s">
        <v>1565</v>
      </c>
      <c r="H575" s="1" t="s">
        <v>1585</v>
      </c>
      <c r="I575" s="1" t="s">
        <v>1586</v>
      </c>
      <c r="J575" s="160"/>
      <c r="K575" s="160"/>
    </row>
    <row r="576">
      <c r="A576" s="51">
        <v>11385.0</v>
      </c>
      <c r="B576" s="51" t="s">
        <v>2654</v>
      </c>
      <c r="C576" s="51" t="s">
        <v>56</v>
      </c>
      <c r="D576" s="51" t="s">
        <v>1519</v>
      </c>
      <c r="E576" s="51" t="s">
        <v>1520</v>
      </c>
      <c r="F576" s="1" t="s">
        <v>1531</v>
      </c>
      <c r="G576" s="1" t="s">
        <v>1532</v>
      </c>
      <c r="H576" s="1" t="s">
        <v>2021</v>
      </c>
      <c r="I576" s="1" t="s">
        <v>1534</v>
      </c>
      <c r="J576" s="160"/>
      <c r="K576" s="160"/>
    </row>
    <row r="577">
      <c r="A577" s="51">
        <v>11386.0</v>
      </c>
      <c r="B577" s="51" t="s">
        <v>2656</v>
      </c>
      <c r="C577" s="51" t="s">
        <v>311</v>
      </c>
      <c r="D577" s="51" t="s">
        <v>1519</v>
      </c>
      <c r="E577" s="51" t="s">
        <v>1520</v>
      </c>
      <c r="F577" s="1" t="s">
        <v>1531</v>
      </c>
      <c r="G577" s="1" t="s">
        <v>1532</v>
      </c>
      <c r="H577" s="1" t="s">
        <v>2012</v>
      </c>
      <c r="I577" s="1" t="s">
        <v>1534</v>
      </c>
      <c r="J577" s="160"/>
      <c r="K577" s="160"/>
    </row>
    <row r="578">
      <c r="A578" s="51">
        <v>11387.0</v>
      </c>
      <c r="B578" s="51" t="s">
        <v>2657</v>
      </c>
      <c r="C578" s="51" t="s">
        <v>311</v>
      </c>
      <c r="D578" s="51" t="s">
        <v>1519</v>
      </c>
      <c r="E578" s="51" t="s">
        <v>1520</v>
      </c>
      <c r="F578" s="1" t="s">
        <v>1531</v>
      </c>
      <c r="G578" s="1" t="s">
        <v>1532</v>
      </c>
      <c r="H578" s="1" t="s">
        <v>2417</v>
      </c>
      <c r="I578" s="1" t="s">
        <v>1534</v>
      </c>
      <c r="J578" s="160"/>
      <c r="K578" s="160"/>
    </row>
    <row r="579">
      <c r="A579" s="51">
        <v>11391.0</v>
      </c>
      <c r="B579" s="51" t="s">
        <v>2659</v>
      </c>
      <c r="C579" s="51" t="s">
        <v>56</v>
      </c>
      <c r="D579" s="51" t="s">
        <v>1510</v>
      </c>
      <c r="E579" s="51" t="s">
        <v>1511</v>
      </c>
      <c r="F579" s="1" t="s">
        <v>1512</v>
      </c>
      <c r="G579" s="1" t="s">
        <v>1513</v>
      </c>
      <c r="H579" s="1" t="s">
        <v>1514</v>
      </c>
      <c r="I579" s="1" t="s">
        <v>1672</v>
      </c>
      <c r="J579" s="160"/>
      <c r="K579" s="160"/>
    </row>
    <row r="580">
      <c r="A580" s="51">
        <v>11392.0</v>
      </c>
      <c r="B580" s="51" t="s">
        <v>2661</v>
      </c>
      <c r="C580" s="51" t="s">
        <v>1126</v>
      </c>
      <c r="D580" s="51" t="s">
        <v>1510</v>
      </c>
      <c r="E580" s="51" t="s">
        <v>1511</v>
      </c>
      <c r="F580" s="1" t="s">
        <v>1512</v>
      </c>
      <c r="G580" s="1" t="s">
        <v>1513</v>
      </c>
      <c r="H580" s="1" t="s">
        <v>1514</v>
      </c>
      <c r="I580" s="1" t="s">
        <v>1672</v>
      </c>
      <c r="J580" s="160"/>
      <c r="K580" s="160"/>
    </row>
    <row r="581">
      <c r="A581" s="51">
        <v>11393.0</v>
      </c>
      <c r="B581" s="51" t="s">
        <v>2662</v>
      </c>
      <c r="C581" s="51" t="s">
        <v>1679</v>
      </c>
      <c r="D581" s="51" t="s">
        <v>1510</v>
      </c>
      <c r="E581" s="51" t="s">
        <v>1511</v>
      </c>
      <c r="F581" s="1" t="s">
        <v>1512</v>
      </c>
      <c r="G581" s="1" t="s">
        <v>1513</v>
      </c>
      <c r="H581" s="1" t="s">
        <v>1514</v>
      </c>
      <c r="I581" s="1" t="s">
        <v>1672</v>
      </c>
      <c r="J581" s="160"/>
      <c r="K581" s="160"/>
    </row>
    <row r="582">
      <c r="A582" s="51">
        <v>11394.0</v>
      </c>
      <c r="B582" s="51" t="s">
        <v>2664</v>
      </c>
      <c r="C582" s="51" t="s">
        <v>29</v>
      </c>
      <c r="D582" s="51" t="s">
        <v>1519</v>
      </c>
      <c r="E582" s="51" t="s">
        <v>1549</v>
      </c>
      <c r="F582" s="1" t="s">
        <v>1624</v>
      </c>
      <c r="G582" s="1" t="s">
        <v>2471</v>
      </c>
      <c r="H582" s="1" t="s">
        <v>2665</v>
      </c>
      <c r="I582" s="1" t="s">
        <v>2666</v>
      </c>
      <c r="J582" s="160"/>
      <c r="K582" s="160"/>
    </row>
    <row r="583">
      <c r="A583" s="51">
        <v>11395.0</v>
      </c>
      <c r="B583" s="51" t="s">
        <v>2667</v>
      </c>
      <c r="C583" s="51" t="s">
        <v>29</v>
      </c>
      <c r="D583" s="51" t="s">
        <v>1519</v>
      </c>
      <c r="E583" s="51" t="s">
        <v>1549</v>
      </c>
      <c r="F583" s="1" t="s">
        <v>1624</v>
      </c>
      <c r="G583" s="1" t="s">
        <v>2471</v>
      </c>
      <c r="H583" s="1" t="s">
        <v>2665</v>
      </c>
      <c r="I583" s="1" t="s">
        <v>2669</v>
      </c>
      <c r="J583" s="160"/>
      <c r="K583" s="160"/>
    </row>
    <row r="584">
      <c r="A584" s="51">
        <v>11400.0</v>
      </c>
      <c r="B584" s="51" t="s">
        <v>2670</v>
      </c>
      <c r="C584" s="51" t="s">
        <v>56</v>
      </c>
      <c r="D584" s="51" t="s">
        <v>1519</v>
      </c>
      <c r="E584" s="51" t="s">
        <v>1520</v>
      </c>
      <c r="F584" s="1" t="s">
        <v>1531</v>
      </c>
      <c r="G584" s="1" t="s">
        <v>1668</v>
      </c>
      <c r="H584" s="1" t="s">
        <v>1887</v>
      </c>
      <c r="I584" s="1" t="s">
        <v>1826</v>
      </c>
      <c r="J584" s="160"/>
      <c r="K584" s="160"/>
    </row>
    <row r="585">
      <c r="A585" s="51">
        <v>11401.0</v>
      </c>
      <c r="B585" s="51" t="s">
        <v>2672</v>
      </c>
      <c r="C585" s="51" t="s">
        <v>29</v>
      </c>
      <c r="D585" s="51" t="s">
        <v>1519</v>
      </c>
      <c r="E585" s="51" t="s">
        <v>1549</v>
      </c>
      <c r="F585" s="1" t="s">
        <v>1550</v>
      </c>
      <c r="G585" s="1" t="s">
        <v>1565</v>
      </c>
      <c r="H585" s="1" t="s">
        <v>1912</v>
      </c>
      <c r="I585" s="1" t="s">
        <v>1913</v>
      </c>
      <c r="J585" s="160"/>
      <c r="K585" s="160"/>
    </row>
    <row r="586">
      <c r="A586" s="51">
        <v>11403.0</v>
      </c>
      <c r="B586" s="51" t="s">
        <v>1303</v>
      </c>
      <c r="C586" s="51" t="s">
        <v>116</v>
      </c>
      <c r="D586" s="51" t="s">
        <v>1519</v>
      </c>
      <c r="E586" s="51" t="s">
        <v>1549</v>
      </c>
      <c r="F586" s="1" t="s">
        <v>1639</v>
      </c>
      <c r="G586" s="1" t="s">
        <v>2192</v>
      </c>
      <c r="H586" s="1" t="s">
        <v>2207</v>
      </c>
      <c r="I586" s="1" t="s">
        <v>2208</v>
      </c>
      <c r="J586" s="160"/>
      <c r="K586" s="160"/>
    </row>
    <row r="587">
      <c r="A587" s="51">
        <v>11404.0</v>
      </c>
      <c r="B587" s="51" t="s">
        <v>1304</v>
      </c>
      <c r="C587" s="51" t="s">
        <v>23</v>
      </c>
      <c r="D587" s="51" t="s">
        <v>1519</v>
      </c>
      <c r="E587" s="51" t="s">
        <v>1549</v>
      </c>
      <c r="F587" s="1" t="s">
        <v>1639</v>
      </c>
      <c r="G587" s="1" t="s">
        <v>1904</v>
      </c>
      <c r="H587" s="1" t="s">
        <v>1905</v>
      </c>
      <c r="I587" s="1" t="s">
        <v>1906</v>
      </c>
      <c r="J587" s="160"/>
      <c r="K587" s="160"/>
    </row>
    <row r="588">
      <c r="A588" s="51">
        <v>11407.0</v>
      </c>
      <c r="B588" s="51" t="s">
        <v>2628</v>
      </c>
      <c r="C588" s="51" t="s">
        <v>56</v>
      </c>
      <c r="D588" s="51" t="s">
        <v>1519</v>
      </c>
      <c r="E588" s="51" t="s">
        <v>1520</v>
      </c>
      <c r="F588" s="1" t="s">
        <v>1521</v>
      </c>
      <c r="G588" s="1" t="s">
        <v>1652</v>
      </c>
      <c r="H588" s="1" t="s">
        <v>1653</v>
      </c>
      <c r="I588" s="1" t="s">
        <v>1654</v>
      </c>
      <c r="J588" s="160"/>
      <c r="K588" s="160"/>
    </row>
    <row r="589">
      <c r="A589" s="51">
        <v>11408.0</v>
      </c>
      <c r="B589" s="51" t="s">
        <v>2675</v>
      </c>
      <c r="C589" s="51" t="s">
        <v>56</v>
      </c>
      <c r="D589" s="51" t="s">
        <v>1519</v>
      </c>
      <c r="E589" s="51" t="s">
        <v>1520</v>
      </c>
      <c r="F589" s="1" t="s">
        <v>1531</v>
      </c>
      <c r="G589" s="1" t="s">
        <v>1532</v>
      </c>
      <c r="H589" s="1" t="s">
        <v>1764</v>
      </c>
      <c r="I589" s="1" t="s">
        <v>1534</v>
      </c>
      <c r="J589" s="160"/>
      <c r="K589" s="160"/>
    </row>
    <row r="590">
      <c r="A590" s="51">
        <v>11416.0</v>
      </c>
      <c r="B590" s="51" t="s">
        <v>1305</v>
      </c>
      <c r="C590" s="51" t="s">
        <v>275</v>
      </c>
      <c r="D590" s="51" t="s">
        <v>1519</v>
      </c>
      <c r="E590" s="51" t="s">
        <v>1549</v>
      </c>
      <c r="F590" s="1" t="s">
        <v>1550</v>
      </c>
      <c r="G590" s="1" t="s">
        <v>2188</v>
      </c>
      <c r="H590" s="1" t="s">
        <v>2485</v>
      </c>
      <c r="I590" s="1" t="s">
        <v>2677</v>
      </c>
      <c r="J590" s="160"/>
      <c r="K590" s="160"/>
    </row>
    <row r="591">
      <c r="A591" s="51">
        <v>11419.0</v>
      </c>
      <c r="B591" s="51" t="s">
        <v>1306</v>
      </c>
      <c r="C591" s="51" t="s">
        <v>311</v>
      </c>
      <c r="D591" s="51" t="s">
        <v>1519</v>
      </c>
      <c r="E591" s="51" t="s">
        <v>1549</v>
      </c>
      <c r="F591" s="1" t="s">
        <v>1710</v>
      </c>
      <c r="G591" s="1" t="s">
        <v>1793</v>
      </c>
      <c r="H591" s="1" t="s">
        <v>1796</v>
      </c>
      <c r="I591" s="1" t="s">
        <v>1797</v>
      </c>
      <c r="J591" s="160"/>
      <c r="K591" s="160"/>
    </row>
    <row r="592">
      <c r="A592" s="51">
        <v>11421.0</v>
      </c>
      <c r="B592" s="51" t="s">
        <v>2679</v>
      </c>
      <c r="C592" s="51" t="s">
        <v>56</v>
      </c>
      <c r="D592" s="51" t="s">
        <v>1519</v>
      </c>
      <c r="E592" s="51" t="s">
        <v>1520</v>
      </c>
      <c r="F592" s="1" t="s">
        <v>1531</v>
      </c>
      <c r="G592" s="1" t="s">
        <v>1532</v>
      </c>
      <c r="H592" s="1" t="s">
        <v>1533</v>
      </c>
      <c r="I592" s="1" t="s">
        <v>1534</v>
      </c>
      <c r="J592" s="160"/>
      <c r="K592" s="160"/>
    </row>
    <row r="593">
      <c r="A593" s="51">
        <v>11422.0</v>
      </c>
      <c r="B593" s="51" t="s">
        <v>2680</v>
      </c>
      <c r="C593" s="51" t="s">
        <v>311</v>
      </c>
      <c r="D593" s="51" t="s">
        <v>1519</v>
      </c>
      <c r="E593" s="51" t="s">
        <v>1520</v>
      </c>
      <c r="F593" s="1" t="s">
        <v>1531</v>
      </c>
      <c r="G593" s="1" t="s">
        <v>1532</v>
      </c>
      <c r="H593" s="1" t="s">
        <v>2322</v>
      </c>
      <c r="I593" s="1" t="s">
        <v>1534</v>
      </c>
      <c r="J593" s="160"/>
      <c r="K593" s="160"/>
    </row>
    <row r="594">
      <c r="A594" s="51">
        <v>11424.0</v>
      </c>
      <c r="B594" s="51" t="s">
        <v>2682</v>
      </c>
      <c r="C594" s="51" t="s">
        <v>311</v>
      </c>
      <c r="D594" s="51" t="s">
        <v>1519</v>
      </c>
      <c r="E594" s="51" t="s">
        <v>1520</v>
      </c>
      <c r="F594" s="1" t="s">
        <v>1531</v>
      </c>
      <c r="G594" s="1" t="s">
        <v>1532</v>
      </c>
      <c r="H594" s="1" t="s">
        <v>2375</v>
      </c>
      <c r="I594" s="1" t="s">
        <v>1534</v>
      </c>
      <c r="J594" s="160"/>
      <c r="K594" s="160"/>
    </row>
    <row r="595">
      <c r="A595" s="51">
        <v>1.142800500324E12</v>
      </c>
      <c r="B595" s="51" t="s">
        <v>2684</v>
      </c>
      <c r="C595" s="51" t="s">
        <v>1126</v>
      </c>
      <c r="D595" s="51" t="s">
        <v>1510</v>
      </c>
      <c r="E595" s="51" t="s">
        <v>1511</v>
      </c>
      <c r="F595" s="1" t="s">
        <v>1512</v>
      </c>
      <c r="G595" s="1" t="s">
        <v>1513</v>
      </c>
      <c r="H595" s="1" t="s">
        <v>1514</v>
      </c>
      <c r="I595" s="1" t="s">
        <v>1515</v>
      </c>
      <c r="J595" s="160"/>
      <c r="K595" s="160"/>
    </row>
    <row r="596">
      <c r="A596" s="51">
        <v>1.142800500409E12</v>
      </c>
      <c r="B596" s="51" t="s">
        <v>2686</v>
      </c>
      <c r="C596" s="51" t="s">
        <v>311</v>
      </c>
      <c r="D596" s="51" t="s">
        <v>1510</v>
      </c>
      <c r="E596" s="51" t="s">
        <v>1511</v>
      </c>
      <c r="F596" s="1" t="s">
        <v>1512</v>
      </c>
      <c r="G596" s="1" t="s">
        <v>1513</v>
      </c>
      <c r="H596" s="1" t="s">
        <v>1514</v>
      </c>
      <c r="I596" s="1" t="s">
        <v>2528</v>
      </c>
      <c r="J596" s="160"/>
      <c r="K596" s="160"/>
    </row>
    <row r="597">
      <c r="A597" s="51">
        <v>1.142800500737E12</v>
      </c>
      <c r="B597" s="51" t="s">
        <v>2687</v>
      </c>
      <c r="C597" s="51" t="s">
        <v>1868</v>
      </c>
      <c r="D597" s="51" t="s">
        <v>1510</v>
      </c>
      <c r="E597" s="51" t="s">
        <v>1511</v>
      </c>
      <c r="F597" s="1" t="s">
        <v>1512</v>
      </c>
      <c r="G597" s="1" t="s">
        <v>1513</v>
      </c>
      <c r="H597" s="1" t="s">
        <v>1514</v>
      </c>
      <c r="I597" s="1" t="s">
        <v>1702</v>
      </c>
      <c r="J597" s="160"/>
      <c r="K597" s="160"/>
    </row>
    <row r="598">
      <c r="A598" s="51">
        <v>1.142800500829E12</v>
      </c>
      <c r="B598" s="51" t="s">
        <v>2689</v>
      </c>
      <c r="C598" s="51" t="s">
        <v>1126</v>
      </c>
      <c r="D598" s="51" t="s">
        <v>1510</v>
      </c>
      <c r="E598" s="51" t="s">
        <v>1511</v>
      </c>
      <c r="F598" s="1" t="s">
        <v>1512</v>
      </c>
      <c r="G598" s="1" t="s">
        <v>1513</v>
      </c>
      <c r="H598" s="1" t="s">
        <v>1514</v>
      </c>
      <c r="I598" s="1" t="s">
        <v>1515</v>
      </c>
      <c r="J598" s="160"/>
      <c r="K598" s="160"/>
    </row>
    <row r="599">
      <c r="A599" s="51">
        <v>1.142800500911E12</v>
      </c>
      <c r="B599" s="51" t="s">
        <v>2690</v>
      </c>
      <c r="C599" s="51" t="s">
        <v>1801</v>
      </c>
      <c r="D599" s="51" t="s">
        <v>1510</v>
      </c>
      <c r="E599" s="51" t="s">
        <v>1511</v>
      </c>
      <c r="F599" s="1" t="s">
        <v>1512</v>
      </c>
      <c r="G599" s="1" t="s">
        <v>1513</v>
      </c>
      <c r="H599" s="1" t="s">
        <v>1514</v>
      </c>
      <c r="I599" s="1" t="s">
        <v>1702</v>
      </c>
      <c r="J599" s="160"/>
      <c r="K599" s="160"/>
    </row>
    <row r="600">
      <c r="A600" s="51">
        <v>1.142800500959E12</v>
      </c>
      <c r="B600" s="51" t="s">
        <v>2692</v>
      </c>
      <c r="C600" s="51" t="s">
        <v>311</v>
      </c>
      <c r="D600" s="51" t="s">
        <v>1510</v>
      </c>
      <c r="E600" s="51" t="s">
        <v>1511</v>
      </c>
      <c r="F600" s="1" t="s">
        <v>1512</v>
      </c>
      <c r="G600" s="1" t="s">
        <v>1513</v>
      </c>
      <c r="H600" s="1" t="s">
        <v>1514</v>
      </c>
      <c r="I600" s="1" t="s">
        <v>2528</v>
      </c>
      <c r="J600" s="160"/>
      <c r="K600" s="160"/>
    </row>
    <row r="601">
      <c r="A601" s="51">
        <v>1.142800500966E12</v>
      </c>
      <c r="B601" s="51" t="s">
        <v>2693</v>
      </c>
      <c r="C601" s="51" t="s">
        <v>1126</v>
      </c>
      <c r="D601" s="51" t="s">
        <v>1510</v>
      </c>
      <c r="E601" s="51" t="s">
        <v>1511</v>
      </c>
      <c r="F601" s="1" t="s">
        <v>1512</v>
      </c>
      <c r="G601" s="1" t="s">
        <v>1513</v>
      </c>
      <c r="H601" s="1" t="s">
        <v>1514</v>
      </c>
      <c r="I601" s="1" t="s">
        <v>1515</v>
      </c>
      <c r="J601" s="160"/>
      <c r="K601" s="160"/>
    </row>
    <row r="602">
      <c r="A602" s="51">
        <v>1.142800501277E12</v>
      </c>
      <c r="B602" s="51" t="s">
        <v>2694</v>
      </c>
      <c r="C602" s="51" t="s">
        <v>56</v>
      </c>
      <c r="D602" s="51" t="s">
        <v>1510</v>
      </c>
      <c r="E602" s="51" t="s">
        <v>1511</v>
      </c>
      <c r="F602" s="1" t="s">
        <v>1512</v>
      </c>
      <c r="G602" s="1" t="s">
        <v>1513</v>
      </c>
      <c r="H602" s="1" t="s">
        <v>1514</v>
      </c>
      <c r="I602" s="1" t="s">
        <v>2528</v>
      </c>
      <c r="J602" s="160"/>
      <c r="K602" s="160"/>
    </row>
    <row r="603">
      <c r="A603" s="51">
        <v>1.142800501338E12</v>
      </c>
      <c r="B603" s="51" t="s">
        <v>2695</v>
      </c>
      <c r="C603" s="51" t="s">
        <v>2696</v>
      </c>
      <c r="D603" s="51" t="s">
        <v>1510</v>
      </c>
      <c r="E603" s="51" t="s">
        <v>1511</v>
      </c>
      <c r="F603" s="1" t="s">
        <v>1512</v>
      </c>
      <c r="G603" s="1" t="s">
        <v>1513</v>
      </c>
      <c r="H603" s="1" t="s">
        <v>1514</v>
      </c>
      <c r="I603" s="1" t="s">
        <v>1702</v>
      </c>
      <c r="J603" s="160"/>
      <c r="K603" s="160"/>
    </row>
    <row r="604">
      <c r="A604" s="51">
        <v>1.142800501543E12</v>
      </c>
      <c r="B604" s="51" t="s">
        <v>2697</v>
      </c>
      <c r="C604" s="51" t="s">
        <v>1126</v>
      </c>
      <c r="D604" s="51" t="s">
        <v>1510</v>
      </c>
      <c r="E604" s="51" t="s">
        <v>1511</v>
      </c>
      <c r="F604" s="1" t="s">
        <v>1512</v>
      </c>
      <c r="G604" s="1" t="s">
        <v>1513</v>
      </c>
      <c r="H604" s="1" t="s">
        <v>1514</v>
      </c>
      <c r="I604" s="1" t="s">
        <v>1515</v>
      </c>
      <c r="J604" s="160"/>
      <c r="K604" s="160"/>
    </row>
    <row r="605">
      <c r="A605" s="51">
        <v>1.142800501727E12</v>
      </c>
      <c r="B605" s="51" t="s">
        <v>2698</v>
      </c>
      <c r="C605" s="51" t="s">
        <v>1126</v>
      </c>
      <c r="D605" s="51" t="s">
        <v>1510</v>
      </c>
      <c r="E605" s="51" t="s">
        <v>1511</v>
      </c>
      <c r="F605" s="1" t="s">
        <v>1512</v>
      </c>
      <c r="G605" s="1" t="s">
        <v>1513</v>
      </c>
      <c r="H605" s="1" t="s">
        <v>1514</v>
      </c>
      <c r="I605" s="1" t="s">
        <v>1702</v>
      </c>
      <c r="J605" s="160"/>
      <c r="K605" s="160"/>
    </row>
    <row r="606">
      <c r="A606" s="51">
        <v>1.142800502014E12</v>
      </c>
      <c r="B606" s="51" t="s">
        <v>2699</v>
      </c>
      <c r="C606" s="51" t="s">
        <v>1126</v>
      </c>
      <c r="D606" s="51" t="s">
        <v>1510</v>
      </c>
      <c r="E606" s="51" t="s">
        <v>1511</v>
      </c>
      <c r="F606" s="1" t="s">
        <v>1512</v>
      </c>
      <c r="G606" s="1" t="s">
        <v>1513</v>
      </c>
      <c r="H606" s="1" t="s">
        <v>1514</v>
      </c>
      <c r="I606" s="1" t="s">
        <v>1515</v>
      </c>
      <c r="J606" s="160"/>
      <c r="K606" s="160"/>
    </row>
    <row r="607">
      <c r="A607" s="51">
        <v>1.142800502144E12</v>
      </c>
      <c r="B607" s="51" t="s">
        <v>2701</v>
      </c>
      <c r="C607" s="51" t="s">
        <v>1126</v>
      </c>
      <c r="D607" s="51" t="s">
        <v>1510</v>
      </c>
      <c r="E607" s="51" t="s">
        <v>1511</v>
      </c>
      <c r="F607" s="1" t="s">
        <v>1512</v>
      </c>
      <c r="G607" s="1" t="s">
        <v>1513</v>
      </c>
      <c r="H607" s="1" t="s">
        <v>1514</v>
      </c>
      <c r="I607" s="1" t="s">
        <v>1702</v>
      </c>
      <c r="J607" s="160"/>
      <c r="K607" s="160"/>
    </row>
    <row r="608">
      <c r="A608" s="51">
        <v>1.142800502373E12</v>
      </c>
      <c r="B608" s="51" t="s">
        <v>2702</v>
      </c>
      <c r="C608" s="51" t="s">
        <v>2696</v>
      </c>
      <c r="D608" s="51" t="s">
        <v>1510</v>
      </c>
      <c r="E608" s="51" t="s">
        <v>1511</v>
      </c>
      <c r="F608" s="1" t="s">
        <v>1512</v>
      </c>
      <c r="G608" s="1" t="s">
        <v>1513</v>
      </c>
      <c r="H608" s="1" t="s">
        <v>1514</v>
      </c>
      <c r="I608" s="1" t="s">
        <v>1702</v>
      </c>
      <c r="J608" s="160"/>
      <c r="K608" s="160"/>
    </row>
    <row r="609">
      <c r="A609" s="51">
        <v>1.14280050241E12</v>
      </c>
      <c r="B609" s="51" t="s">
        <v>2703</v>
      </c>
      <c r="C609" s="51" t="s">
        <v>56</v>
      </c>
      <c r="D609" s="51" t="s">
        <v>1510</v>
      </c>
      <c r="E609" s="51" t="s">
        <v>1511</v>
      </c>
      <c r="F609" s="1" t="s">
        <v>1512</v>
      </c>
      <c r="G609" s="1" t="s">
        <v>1513</v>
      </c>
      <c r="H609" s="1" t="s">
        <v>1514</v>
      </c>
      <c r="I609" s="1" t="s">
        <v>2528</v>
      </c>
      <c r="J609" s="160"/>
      <c r="K609" s="160"/>
    </row>
    <row r="610">
      <c r="A610" s="51">
        <v>1.142800502625E12</v>
      </c>
      <c r="B610" s="51" t="s">
        <v>2698</v>
      </c>
      <c r="C610" s="51" t="s">
        <v>1126</v>
      </c>
      <c r="D610" s="51" t="s">
        <v>1510</v>
      </c>
      <c r="E610" s="51" t="s">
        <v>1511</v>
      </c>
      <c r="F610" s="1" t="s">
        <v>1512</v>
      </c>
      <c r="G610" s="1" t="s">
        <v>1513</v>
      </c>
      <c r="H610" s="1" t="s">
        <v>1514</v>
      </c>
      <c r="I610" s="1" t="s">
        <v>1702</v>
      </c>
      <c r="J610" s="160"/>
      <c r="K610" s="160"/>
    </row>
    <row r="611">
      <c r="A611" s="51">
        <v>1.142800502724E12</v>
      </c>
      <c r="B611" s="51" t="s">
        <v>2706</v>
      </c>
      <c r="C611" s="51" t="s">
        <v>1126</v>
      </c>
      <c r="D611" s="51" t="s">
        <v>1510</v>
      </c>
      <c r="E611" s="51" t="s">
        <v>1511</v>
      </c>
      <c r="F611" s="1" t="s">
        <v>1512</v>
      </c>
      <c r="G611" s="1" t="s">
        <v>1513</v>
      </c>
      <c r="H611" s="1" t="s">
        <v>1514</v>
      </c>
      <c r="I611" s="1" t="s">
        <v>1515</v>
      </c>
      <c r="J611" s="160"/>
      <c r="K611" s="160"/>
    </row>
    <row r="612">
      <c r="A612" s="51">
        <v>1.142800502755E12</v>
      </c>
      <c r="B612" s="51" t="s">
        <v>2707</v>
      </c>
      <c r="C612" s="51" t="s">
        <v>2696</v>
      </c>
      <c r="D612" s="51" t="s">
        <v>1510</v>
      </c>
      <c r="E612" s="51" t="s">
        <v>1511</v>
      </c>
      <c r="F612" s="1" t="s">
        <v>1512</v>
      </c>
      <c r="G612" s="1" t="s">
        <v>1513</v>
      </c>
      <c r="H612" s="1" t="s">
        <v>1514</v>
      </c>
      <c r="I612" s="1" t="s">
        <v>1702</v>
      </c>
      <c r="J612" s="160"/>
      <c r="K612" s="160"/>
    </row>
    <row r="613">
      <c r="A613" s="51">
        <v>1.142800502861E12</v>
      </c>
      <c r="B613" s="51" t="s">
        <v>2709</v>
      </c>
      <c r="C613" s="51" t="s">
        <v>1679</v>
      </c>
      <c r="D613" s="51" t="s">
        <v>1510</v>
      </c>
      <c r="E613" s="51" t="s">
        <v>1511</v>
      </c>
      <c r="F613" s="1" t="s">
        <v>1512</v>
      </c>
      <c r="G613" s="1" t="s">
        <v>1513</v>
      </c>
      <c r="H613" s="1" t="s">
        <v>1514</v>
      </c>
      <c r="I613" s="1" t="s">
        <v>1702</v>
      </c>
      <c r="J613" s="160"/>
      <c r="K613" s="160"/>
    </row>
    <row r="614">
      <c r="A614" s="51">
        <v>1.142800502922E12</v>
      </c>
      <c r="B614" s="51" t="s">
        <v>2710</v>
      </c>
      <c r="C614" s="51" t="s">
        <v>2696</v>
      </c>
      <c r="D614" s="51" t="s">
        <v>1510</v>
      </c>
      <c r="E614" s="51" t="s">
        <v>1511</v>
      </c>
      <c r="F614" s="1" t="s">
        <v>1512</v>
      </c>
      <c r="G614" s="1" t="s">
        <v>1513</v>
      </c>
      <c r="H614" s="1" t="s">
        <v>1514</v>
      </c>
      <c r="I614" s="1" t="s">
        <v>1702</v>
      </c>
      <c r="J614" s="160"/>
      <c r="K614" s="160"/>
    </row>
    <row r="615">
      <c r="A615" s="51">
        <v>1.142800503257E12</v>
      </c>
      <c r="B615" s="51" t="s">
        <v>2712</v>
      </c>
      <c r="C615" s="51" t="s">
        <v>1126</v>
      </c>
      <c r="D615" s="51" t="s">
        <v>1510</v>
      </c>
      <c r="E615" s="51" t="s">
        <v>1511</v>
      </c>
      <c r="F615" s="1" t="s">
        <v>1512</v>
      </c>
      <c r="G615" s="1" t="s">
        <v>1513</v>
      </c>
      <c r="H615" s="1" t="s">
        <v>1514</v>
      </c>
      <c r="I615" s="1" t="s">
        <v>1702</v>
      </c>
      <c r="J615" s="160"/>
      <c r="K615" s="160"/>
    </row>
    <row r="616">
      <c r="A616" s="51">
        <v>1.142800503318E12</v>
      </c>
      <c r="B616" s="51" t="s">
        <v>2713</v>
      </c>
      <c r="C616" s="51" t="s">
        <v>1126</v>
      </c>
      <c r="D616" s="51" t="s">
        <v>1510</v>
      </c>
      <c r="E616" s="51" t="s">
        <v>1511</v>
      </c>
      <c r="F616" s="1" t="s">
        <v>1512</v>
      </c>
      <c r="G616" s="1" t="s">
        <v>1513</v>
      </c>
      <c r="H616" s="1" t="s">
        <v>1514</v>
      </c>
      <c r="I616" s="1" t="s">
        <v>2528</v>
      </c>
      <c r="J616" s="160"/>
      <c r="K616" s="160"/>
    </row>
    <row r="617">
      <c r="A617" s="51">
        <v>1.142800503325E12</v>
      </c>
      <c r="B617" s="51" t="s">
        <v>2714</v>
      </c>
      <c r="C617" s="51" t="s">
        <v>1126</v>
      </c>
      <c r="D617" s="51" t="s">
        <v>1510</v>
      </c>
      <c r="E617" s="51" t="s">
        <v>1511</v>
      </c>
      <c r="F617" s="1" t="s">
        <v>1512</v>
      </c>
      <c r="G617" s="1" t="s">
        <v>1513</v>
      </c>
      <c r="H617" s="1" t="s">
        <v>1514</v>
      </c>
      <c r="I617" s="1" t="s">
        <v>1515</v>
      </c>
      <c r="J617" s="160"/>
      <c r="K617" s="160"/>
    </row>
    <row r="618">
      <c r="A618" s="51">
        <v>1.142800503547E12</v>
      </c>
      <c r="B618" s="51" t="s">
        <v>2715</v>
      </c>
      <c r="C618" s="51" t="s">
        <v>1126</v>
      </c>
      <c r="D618" s="51" t="s">
        <v>1510</v>
      </c>
      <c r="E618" s="51" t="s">
        <v>1511</v>
      </c>
      <c r="F618" s="1" t="s">
        <v>1512</v>
      </c>
      <c r="G618" s="1" t="s">
        <v>1513</v>
      </c>
      <c r="H618" s="1" t="s">
        <v>1514</v>
      </c>
      <c r="I618" s="1" t="s">
        <v>2528</v>
      </c>
      <c r="J618" s="160"/>
      <c r="K618" s="160"/>
    </row>
    <row r="619">
      <c r="A619" s="51">
        <v>1.142800503783E12</v>
      </c>
      <c r="B619" s="51" t="s">
        <v>2716</v>
      </c>
      <c r="C619" s="51" t="s">
        <v>2696</v>
      </c>
      <c r="D619" s="51" t="s">
        <v>1510</v>
      </c>
      <c r="E619" s="51" t="s">
        <v>1511</v>
      </c>
      <c r="F619" s="1" t="s">
        <v>1512</v>
      </c>
      <c r="G619" s="1" t="s">
        <v>1513</v>
      </c>
      <c r="H619" s="1" t="s">
        <v>1514</v>
      </c>
      <c r="I619" s="1" t="s">
        <v>1702</v>
      </c>
      <c r="J619" s="160"/>
      <c r="K619" s="160"/>
    </row>
    <row r="620">
      <c r="A620" s="51">
        <v>1.142800503967E12</v>
      </c>
      <c r="B620" s="51" t="s">
        <v>2717</v>
      </c>
      <c r="C620" s="51" t="s">
        <v>311</v>
      </c>
      <c r="D620" s="51" t="s">
        <v>1510</v>
      </c>
      <c r="E620" s="51" t="s">
        <v>1511</v>
      </c>
      <c r="F620" s="1" t="s">
        <v>1512</v>
      </c>
      <c r="G620" s="1" t="s">
        <v>1513</v>
      </c>
      <c r="H620" s="1" t="s">
        <v>1514</v>
      </c>
      <c r="I620" s="1" t="s">
        <v>2528</v>
      </c>
      <c r="J620" s="160"/>
      <c r="K620" s="160"/>
    </row>
    <row r="621">
      <c r="A621" s="51">
        <v>1.142800504018E12</v>
      </c>
      <c r="B621" s="51" t="s">
        <v>2718</v>
      </c>
      <c r="C621" s="51" t="s">
        <v>1126</v>
      </c>
      <c r="D621" s="51" t="s">
        <v>1510</v>
      </c>
      <c r="E621" s="51" t="s">
        <v>1511</v>
      </c>
      <c r="F621" s="1" t="s">
        <v>1512</v>
      </c>
      <c r="G621" s="1" t="s">
        <v>1513</v>
      </c>
      <c r="H621" s="1" t="s">
        <v>1514</v>
      </c>
      <c r="I621" s="1" t="s">
        <v>1702</v>
      </c>
      <c r="J621" s="160"/>
      <c r="K621" s="160"/>
    </row>
    <row r="622">
      <c r="A622" s="51">
        <v>1.142800504568E12</v>
      </c>
      <c r="B622" s="51" t="s">
        <v>2720</v>
      </c>
      <c r="C622" s="51" t="s">
        <v>2696</v>
      </c>
      <c r="D622" s="51" t="s">
        <v>1510</v>
      </c>
      <c r="E622" s="51" t="s">
        <v>1511</v>
      </c>
      <c r="F622" s="1" t="s">
        <v>1512</v>
      </c>
      <c r="G622" s="1" t="s">
        <v>1513</v>
      </c>
      <c r="H622" s="1" t="s">
        <v>1514</v>
      </c>
      <c r="I622" s="1" t="s">
        <v>1702</v>
      </c>
      <c r="J622" s="160"/>
      <c r="K622" s="160"/>
    </row>
    <row r="623">
      <c r="A623" s="51">
        <v>1.142800504896E12</v>
      </c>
      <c r="B623" s="51" t="s">
        <v>2721</v>
      </c>
      <c r="C623" s="51" t="s">
        <v>1126</v>
      </c>
      <c r="D623" s="51" t="s">
        <v>1510</v>
      </c>
      <c r="E623" s="51" t="s">
        <v>1511</v>
      </c>
      <c r="F623" s="1" t="s">
        <v>1512</v>
      </c>
      <c r="G623" s="1" t="s">
        <v>1513</v>
      </c>
      <c r="H623" s="1" t="s">
        <v>1514</v>
      </c>
      <c r="I623" s="1" t="s">
        <v>1702</v>
      </c>
      <c r="J623" s="160"/>
      <c r="K623" s="160"/>
    </row>
    <row r="624">
      <c r="A624" s="51">
        <v>1.142800504902E12</v>
      </c>
      <c r="B624" s="51" t="s">
        <v>2723</v>
      </c>
      <c r="C624" s="51" t="s">
        <v>2696</v>
      </c>
      <c r="D624" s="51" t="s">
        <v>1510</v>
      </c>
      <c r="E624" s="51" t="s">
        <v>1511</v>
      </c>
      <c r="F624" s="1" t="s">
        <v>1512</v>
      </c>
      <c r="G624" s="1" t="s">
        <v>1513</v>
      </c>
      <c r="H624" s="1" t="s">
        <v>1514</v>
      </c>
      <c r="I624" s="1" t="s">
        <v>1702</v>
      </c>
      <c r="J624" s="160"/>
      <c r="K624" s="160"/>
    </row>
    <row r="625">
      <c r="A625" s="51">
        <v>1.142800505626E12</v>
      </c>
      <c r="B625" s="51" t="s">
        <v>2725</v>
      </c>
      <c r="C625" s="51" t="s">
        <v>1679</v>
      </c>
      <c r="D625" s="51" t="s">
        <v>1510</v>
      </c>
      <c r="E625" s="51" t="s">
        <v>1511</v>
      </c>
      <c r="F625" s="1" t="s">
        <v>1512</v>
      </c>
      <c r="G625" s="1" t="s">
        <v>1513</v>
      </c>
      <c r="H625" s="1" t="s">
        <v>1514</v>
      </c>
      <c r="I625" s="1" t="s">
        <v>1515</v>
      </c>
      <c r="J625" s="160"/>
      <c r="K625" s="160"/>
    </row>
    <row r="626">
      <c r="A626" s="51">
        <v>1.14280050564E12</v>
      </c>
      <c r="B626" s="51" t="s">
        <v>2726</v>
      </c>
      <c r="C626" s="51" t="s">
        <v>1868</v>
      </c>
      <c r="D626" s="51" t="s">
        <v>1510</v>
      </c>
      <c r="E626" s="51" t="s">
        <v>1511</v>
      </c>
      <c r="F626" s="1" t="s">
        <v>1512</v>
      </c>
      <c r="G626" s="1" t="s">
        <v>1513</v>
      </c>
      <c r="H626" s="1" t="s">
        <v>1514</v>
      </c>
      <c r="I626" s="1" t="s">
        <v>1515</v>
      </c>
      <c r="J626" s="160"/>
      <c r="K626" s="160"/>
    </row>
    <row r="627">
      <c r="A627" s="51">
        <v>1.142800505695E12</v>
      </c>
      <c r="B627" s="51" t="s">
        <v>2728</v>
      </c>
      <c r="C627" s="51" t="s">
        <v>1126</v>
      </c>
      <c r="D627" s="51" t="s">
        <v>1510</v>
      </c>
      <c r="E627" s="51" t="s">
        <v>1511</v>
      </c>
      <c r="F627" s="1" t="s">
        <v>1512</v>
      </c>
      <c r="G627" s="1" t="s">
        <v>1513</v>
      </c>
      <c r="H627" s="1" t="s">
        <v>1514</v>
      </c>
      <c r="I627" s="1" t="s">
        <v>1528</v>
      </c>
      <c r="J627" s="160"/>
      <c r="K627" s="160"/>
    </row>
    <row r="628">
      <c r="A628" s="51">
        <v>1.142800505831E12</v>
      </c>
      <c r="B628" s="51" t="s">
        <v>2730</v>
      </c>
      <c r="C628" s="51" t="s">
        <v>56</v>
      </c>
      <c r="D628" s="51" t="s">
        <v>1510</v>
      </c>
      <c r="E628" s="51" t="s">
        <v>1511</v>
      </c>
      <c r="F628" s="1" t="s">
        <v>1512</v>
      </c>
      <c r="G628" s="1" t="s">
        <v>1513</v>
      </c>
      <c r="H628" s="1" t="s">
        <v>1514</v>
      </c>
      <c r="I628" s="1" t="s">
        <v>2528</v>
      </c>
      <c r="J628" s="160"/>
      <c r="K628" s="160"/>
    </row>
    <row r="629">
      <c r="A629" s="51">
        <v>1.142800505886E12</v>
      </c>
      <c r="B629" s="51" t="s">
        <v>2731</v>
      </c>
      <c r="C629" s="51" t="s">
        <v>1126</v>
      </c>
      <c r="D629" s="51" t="s">
        <v>1510</v>
      </c>
      <c r="E629" s="51" t="s">
        <v>1511</v>
      </c>
      <c r="F629" s="1" t="s">
        <v>1512</v>
      </c>
      <c r="G629" s="1" t="s">
        <v>1513</v>
      </c>
      <c r="H629" s="1" t="s">
        <v>1514</v>
      </c>
      <c r="I629" s="1" t="s">
        <v>1515</v>
      </c>
      <c r="J629" s="160"/>
      <c r="K629" s="160"/>
    </row>
    <row r="630">
      <c r="A630" s="51">
        <v>1.142800506449E12</v>
      </c>
      <c r="B630" s="51" t="s">
        <v>2733</v>
      </c>
      <c r="C630" s="51" t="s">
        <v>56</v>
      </c>
      <c r="D630" s="51" t="s">
        <v>1510</v>
      </c>
      <c r="E630" s="51" t="s">
        <v>1511</v>
      </c>
      <c r="F630" s="1" t="s">
        <v>1512</v>
      </c>
      <c r="G630" s="1" t="s">
        <v>1513</v>
      </c>
      <c r="H630" s="1" t="s">
        <v>1514</v>
      </c>
      <c r="I630" s="1" t="s">
        <v>2528</v>
      </c>
      <c r="J630" s="160"/>
      <c r="K630" s="160"/>
    </row>
    <row r="631">
      <c r="A631" s="51">
        <v>1.142800506807E12</v>
      </c>
      <c r="B631" s="51" t="s">
        <v>2735</v>
      </c>
      <c r="C631" s="51" t="s">
        <v>56</v>
      </c>
      <c r="D631" s="51" t="s">
        <v>1510</v>
      </c>
      <c r="E631" s="51" t="s">
        <v>1511</v>
      </c>
      <c r="F631" s="1" t="s">
        <v>1512</v>
      </c>
      <c r="G631" s="1" t="s">
        <v>1513</v>
      </c>
      <c r="H631" s="1" t="s">
        <v>1514</v>
      </c>
      <c r="I631" s="1" t="s">
        <v>2528</v>
      </c>
      <c r="J631" s="160"/>
      <c r="K631" s="160"/>
    </row>
    <row r="632">
      <c r="A632" s="51">
        <v>1.142800507057E12</v>
      </c>
      <c r="B632" s="51" t="s">
        <v>2736</v>
      </c>
      <c r="C632" s="51" t="s">
        <v>56</v>
      </c>
      <c r="D632" s="51" t="s">
        <v>1510</v>
      </c>
      <c r="E632" s="51" t="s">
        <v>1511</v>
      </c>
      <c r="F632" s="1" t="s">
        <v>1512</v>
      </c>
      <c r="G632" s="1" t="s">
        <v>1513</v>
      </c>
      <c r="H632" s="1" t="s">
        <v>1514</v>
      </c>
      <c r="I632" s="1" t="s">
        <v>1515</v>
      </c>
      <c r="J632" s="160"/>
      <c r="K632" s="160"/>
    </row>
    <row r="633">
      <c r="A633" s="51">
        <v>1.142800507361E12</v>
      </c>
      <c r="B633" s="51" t="s">
        <v>2738</v>
      </c>
      <c r="C633" s="51" t="s">
        <v>1126</v>
      </c>
      <c r="D633" s="51" t="s">
        <v>1510</v>
      </c>
      <c r="E633" s="51" t="s">
        <v>1511</v>
      </c>
      <c r="F633" s="1" t="s">
        <v>1512</v>
      </c>
      <c r="G633" s="1" t="s">
        <v>1513</v>
      </c>
      <c r="H633" s="1" t="s">
        <v>1514</v>
      </c>
      <c r="I633" s="1" t="s">
        <v>1515</v>
      </c>
      <c r="J633" s="160"/>
      <c r="K633" s="160"/>
    </row>
    <row r="634">
      <c r="A634" s="51">
        <v>1.142804005214E12</v>
      </c>
      <c r="B634" s="51" t="s">
        <v>2740</v>
      </c>
      <c r="C634" s="51" t="s">
        <v>1679</v>
      </c>
      <c r="D634" s="51" t="s">
        <v>1510</v>
      </c>
      <c r="E634" s="51" t="s">
        <v>1511</v>
      </c>
      <c r="F634" s="1" t="s">
        <v>1512</v>
      </c>
      <c r="G634" s="1" t="s">
        <v>1513</v>
      </c>
      <c r="H634" s="1" t="s">
        <v>1514</v>
      </c>
      <c r="I634" s="1" t="s">
        <v>1702</v>
      </c>
      <c r="J634" s="160"/>
      <c r="K634" s="160"/>
    </row>
    <row r="635">
      <c r="A635" s="51">
        <v>1.142805001529E12</v>
      </c>
      <c r="B635" s="51" t="s">
        <v>2742</v>
      </c>
      <c r="C635" s="51" t="s">
        <v>1868</v>
      </c>
      <c r="D635" s="51" t="s">
        <v>1510</v>
      </c>
      <c r="E635" s="51" t="s">
        <v>1511</v>
      </c>
      <c r="F635" s="1" t="s">
        <v>1512</v>
      </c>
      <c r="G635" s="1" t="s">
        <v>1513</v>
      </c>
      <c r="H635" s="1" t="s">
        <v>1514</v>
      </c>
      <c r="I635" s="1" t="s">
        <v>1702</v>
      </c>
      <c r="J635" s="160"/>
      <c r="K635" s="160"/>
    </row>
    <row r="636">
      <c r="A636" s="51">
        <v>1.142805001765E12</v>
      </c>
      <c r="B636" s="51" t="s">
        <v>2743</v>
      </c>
      <c r="C636" s="51" t="s">
        <v>1868</v>
      </c>
      <c r="D636" s="51" t="s">
        <v>1510</v>
      </c>
      <c r="E636" s="51" t="s">
        <v>1511</v>
      </c>
      <c r="F636" s="1" t="s">
        <v>1512</v>
      </c>
      <c r="G636" s="1" t="s">
        <v>1513</v>
      </c>
      <c r="H636" s="1" t="s">
        <v>1514</v>
      </c>
      <c r="I636" s="1" t="s">
        <v>1702</v>
      </c>
      <c r="J636" s="160"/>
      <c r="K636" s="160"/>
    </row>
    <row r="637">
      <c r="A637" s="51">
        <v>1.142805001895E12</v>
      </c>
      <c r="B637" s="51" t="s">
        <v>2745</v>
      </c>
      <c r="C637" s="51" t="s">
        <v>1126</v>
      </c>
      <c r="D637" s="51" t="s">
        <v>1510</v>
      </c>
      <c r="E637" s="51" t="s">
        <v>1511</v>
      </c>
      <c r="F637" s="1" t="s">
        <v>1512</v>
      </c>
      <c r="G637" s="1" t="s">
        <v>1513</v>
      </c>
      <c r="H637" s="1" t="s">
        <v>1514</v>
      </c>
      <c r="I637" s="1" t="s">
        <v>1515</v>
      </c>
      <c r="J637" s="160"/>
      <c r="K637" s="160"/>
    </row>
    <row r="638">
      <c r="A638" s="51">
        <v>1.142805001994E12</v>
      </c>
      <c r="B638" s="51" t="s">
        <v>2747</v>
      </c>
      <c r="C638" s="51" t="s">
        <v>2696</v>
      </c>
      <c r="D638" s="51" t="s">
        <v>1510</v>
      </c>
      <c r="E638" s="51" t="s">
        <v>1511</v>
      </c>
      <c r="F638" s="1" t="s">
        <v>1512</v>
      </c>
      <c r="G638" s="1" t="s">
        <v>1513</v>
      </c>
      <c r="H638" s="1" t="s">
        <v>1514</v>
      </c>
      <c r="I638" s="1" t="s">
        <v>1702</v>
      </c>
      <c r="J638" s="160"/>
      <c r="K638" s="160"/>
    </row>
    <row r="639">
      <c r="A639" s="51">
        <v>1.142808801119E12</v>
      </c>
      <c r="B639" s="51" t="s">
        <v>2748</v>
      </c>
      <c r="C639" s="51" t="s">
        <v>1868</v>
      </c>
      <c r="D639" s="51" t="s">
        <v>1510</v>
      </c>
      <c r="E639" s="51" t="s">
        <v>1511</v>
      </c>
      <c r="F639" s="1" t="s">
        <v>1512</v>
      </c>
      <c r="G639" s="1" t="s">
        <v>1513</v>
      </c>
      <c r="H639" s="1" t="s">
        <v>1514</v>
      </c>
      <c r="I639" s="1" t="s">
        <v>1702</v>
      </c>
      <c r="J639" s="160"/>
      <c r="K639" s="160"/>
    </row>
    <row r="640">
      <c r="A640" s="51">
        <v>11434.0</v>
      </c>
      <c r="B640" s="51" t="s">
        <v>2750</v>
      </c>
      <c r="C640" s="51" t="s">
        <v>56</v>
      </c>
      <c r="D640" s="51" t="s">
        <v>1519</v>
      </c>
      <c r="E640" s="51" t="s">
        <v>1520</v>
      </c>
      <c r="F640" s="1" t="s">
        <v>1531</v>
      </c>
      <c r="G640" s="1" t="s">
        <v>1812</v>
      </c>
      <c r="H640" s="1" t="s">
        <v>2751</v>
      </c>
      <c r="I640" s="1" t="s">
        <v>1814</v>
      </c>
      <c r="J640" s="160"/>
      <c r="K640" s="160"/>
    </row>
    <row r="641">
      <c r="A641" s="51">
        <v>11437.0</v>
      </c>
      <c r="B641" s="51" t="s">
        <v>2752</v>
      </c>
      <c r="C641" s="51" t="s">
        <v>836</v>
      </c>
      <c r="D641" s="51" t="s">
        <v>1519</v>
      </c>
      <c r="E641" s="51" t="s">
        <v>1549</v>
      </c>
      <c r="F641" s="1" t="s">
        <v>2489</v>
      </c>
      <c r="G641" s="1" t="s">
        <v>2497</v>
      </c>
      <c r="H641" s="1" t="s">
        <v>2754</v>
      </c>
      <c r="I641" s="1" t="s">
        <v>2755</v>
      </c>
      <c r="J641" s="160"/>
      <c r="K641" s="160"/>
    </row>
    <row r="642">
      <c r="A642" s="51">
        <v>11438.0</v>
      </c>
      <c r="B642" s="51" t="s">
        <v>2756</v>
      </c>
      <c r="C642" s="51" t="s">
        <v>836</v>
      </c>
      <c r="D642" s="51" t="s">
        <v>1519</v>
      </c>
      <c r="E642" s="51" t="s">
        <v>1549</v>
      </c>
      <c r="F642" s="1" t="s">
        <v>2489</v>
      </c>
      <c r="G642" s="1" t="s">
        <v>2497</v>
      </c>
      <c r="H642" s="1" t="s">
        <v>2757</v>
      </c>
      <c r="I642" s="1" t="s">
        <v>2758</v>
      </c>
      <c r="J642" s="160"/>
      <c r="K642" s="160"/>
    </row>
    <row r="643">
      <c r="A643" s="51">
        <v>11439.0</v>
      </c>
      <c r="B643" s="51" t="s">
        <v>2760</v>
      </c>
      <c r="C643" s="51" t="s">
        <v>836</v>
      </c>
      <c r="D643" s="51" t="s">
        <v>1519</v>
      </c>
      <c r="E643" s="51" t="s">
        <v>1549</v>
      </c>
      <c r="F643" s="1" t="s">
        <v>2489</v>
      </c>
      <c r="G643" s="1" t="s">
        <v>2497</v>
      </c>
      <c r="H643" s="1" t="s">
        <v>2754</v>
      </c>
      <c r="I643" s="1" t="s">
        <v>2755</v>
      </c>
      <c r="J643" s="160"/>
      <c r="K643" s="160"/>
    </row>
    <row r="644">
      <c r="A644" s="51">
        <v>11440.0</v>
      </c>
      <c r="B644" s="51" t="s">
        <v>1307</v>
      </c>
      <c r="C644" s="51" t="s">
        <v>311</v>
      </c>
      <c r="D644" s="51" t="s">
        <v>1519</v>
      </c>
      <c r="E644" s="51" t="s">
        <v>1549</v>
      </c>
      <c r="F644" s="1" t="s">
        <v>1710</v>
      </c>
      <c r="G644" s="1" t="s">
        <v>1724</v>
      </c>
      <c r="H644" s="1" t="s">
        <v>1878</v>
      </c>
      <c r="I644" s="1" t="s">
        <v>1879</v>
      </c>
      <c r="J644" s="160"/>
      <c r="K644" s="160"/>
    </row>
    <row r="645">
      <c r="A645" s="51">
        <v>11443.0</v>
      </c>
      <c r="B645" s="51" t="s">
        <v>2764</v>
      </c>
      <c r="C645" s="51" t="s">
        <v>56</v>
      </c>
      <c r="D645" s="51" t="s">
        <v>1519</v>
      </c>
      <c r="E645" s="51" t="s">
        <v>1520</v>
      </c>
      <c r="F645" s="1" t="s">
        <v>1531</v>
      </c>
      <c r="G645" s="1" t="s">
        <v>1603</v>
      </c>
      <c r="H645" s="1" t="s">
        <v>1604</v>
      </c>
      <c r="I645" s="1" t="s">
        <v>1605</v>
      </c>
      <c r="J645" s="160"/>
      <c r="K645" s="160"/>
    </row>
    <row r="646">
      <c r="A646" s="51">
        <v>11444.0</v>
      </c>
      <c r="B646" s="51" t="s">
        <v>1308</v>
      </c>
      <c r="C646" s="51" t="s">
        <v>311</v>
      </c>
      <c r="D646" s="51" t="s">
        <v>1519</v>
      </c>
      <c r="E646" s="51" t="s">
        <v>1549</v>
      </c>
      <c r="F646" s="1" t="s">
        <v>1639</v>
      </c>
      <c r="G646" s="1" t="s">
        <v>1640</v>
      </c>
      <c r="H646" s="1" t="s">
        <v>2767</v>
      </c>
      <c r="I646" s="1" t="s">
        <v>2768</v>
      </c>
      <c r="J646" s="160"/>
      <c r="K646" s="160"/>
    </row>
    <row r="647">
      <c r="A647" s="51">
        <v>11446.0</v>
      </c>
      <c r="B647" s="51" t="s">
        <v>1309</v>
      </c>
      <c r="C647" s="51" t="s">
        <v>29</v>
      </c>
      <c r="D647" s="51" t="s">
        <v>1519</v>
      </c>
      <c r="E647" s="51" t="s">
        <v>1549</v>
      </c>
      <c r="F647" s="1" t="s">
        <v>1732</v>
      </c>
      <c r="G647" s="1" t="s">
        <v>2026</v>
      </c>
      <c r="H647" s="1" t="s">
        <v>2508</v>
      </c>
      <c r="I647" s="1" t="s">
        <v>2509</v>
      </c>
      <c r="J647" s="160"/>
      <c r="K647" s="160"/>
    </row>
    <row r="648">
      <c r="A648" s="51">
        <v>11447.0</v>
      </c>
      <c r="B648" s="51" t="s">
        <v>2770</v>
      </c>
      <c r="C648" s="51" t="s">
        <v>836</v>
      </c>
      <c r="D648" s="51" t="s">
        <v>1519</v>
      </c>
      <c r="E648" s="51" t="s">
        <v>1549</v>
      </c>
      <c r="F648" s="1" t="s">
        <v>2489</v>
      </c>
      <c r="G648" s="1" t="s">
        <v>2490</v>
      </c>
      <c r="H648" s="1" t="s">
        <v>2491</v>
      </c>
      <c r="I648" s="1" t="s">
        <v>2492</v>
      </c>
      <c r="J648" s="160"/>
      <c r="K648" s="160"/>
    </row>
    <row r="649">
      <c r="A649" s="51">
        <v>11483.0</v>
      </c>
      <c r="B649" s="51" t="s">
        <v>2771</v>
      </c>
      <c r="C649" s="51" t="s">
        <v>1126</v>
      </c>
      <c r="D649" s="51" t="s">
        <v>1510</v>
      </c>
      <c r="E649" s="51" t="s">
        <v>1511</v>
      </c>
      <c r="F649" s="1" t="s">
        <v>1512</v>
      </c>
      <c r="G649" s="1" t="s">
        <v>1513</v>
      </c>
      <c r="H649" s="1" t="s">
        <v>1514</v>
      </c>
      <c r="I649" s="1" t="s">
        <v>1672</v>
      </c>
      <c r="J649" s="160"/>
      <c r="K649" s="160"/>
    </row>
    <row r="650">
      <c r="A650" s="51">
        <v>11484.0</v>
      </c>
      <c r="B650" s="51" t="s">
        <v>2772</v>
      </c>
      <c r="C650" s="51" t="s">
        <v>1126</v>
      </c>
      <c r="D650" s="51" t="s">
        <v>1510</v>
      </c>
      <c r="E650" s="51" t="s">
        <v>1511</v>
      </c>
      <c r="F650" s="1" t="s">
        <v>1512</v>
      </c>
      <c r="G650" s="1" t="s">
        <v>1513</v>
      </c>
      <c r="H650" s="1" t="s">
        <v>1514</v>
      </c>
      <c r="I650" s="1" t="s">
        <v>1672</v>
      </c>
      <c r="J650" s="160"/>
      <c r="K650" s="160"/>
    </row>
    <row r="651">
      <c r="A651" s="51">
        <v>11485.0</v>
      </c>
      <c r="B651" s="51" t="s">
        <v>2773</v>
      </c>
      <c r="C651" s="51" t="s">
        <v>1126</v>
      </c>
      <c r="D651" s="51" t="s">
        <v>1510</v>
      </c>
      <c r="E651" s="51" t="s">
        <v>1511</v>
      </c>
      <c r="F651" s="1" t="s">
        <v>1512</v>
      </c>
      <c r="G651" s="1" t="s">
        <v>1513</v>
      </c>
      <c r="H651" s="1" t="s">
        <v>1514</v>
      </c>
      <c r="I651" s="1" t="s">
        <v>1672</v>
      </c>
      <c r="J651" s="160"/>
      <c r="K651" s="160"/>
    </row>
    <row r="652">
      <c r="A652" s="51">
        <v>11486.0</v>
      </c>
      <c r="B652" s="51" t="s">
        <v>1310</v>
      </c>
      <c r="C652" s="51" t="s">
        <v>23</v>
      </c>
      <c r="D652" s="51" t="s">
        <v>1519</v>
      </c>
      <c r="E652" s="51" t="s">
        <v>1520</v>
      </c>
      <c r="F652" s="1" t="s">
        <v>1521</v>
      </c>
      <c r="G652" s="1" t="s">
        <v>2259</v>
      </c>
      <c r="H652" s="1" t="s">
        <v>2775</v>
      </c>
      <c r="I652" s="1" t="s">
        <v>2776</v>
      </c>
      <c r="J652" s="160"/>
      <c r="K652" s="160"/>
    </row>
    <row r="653">
      <c r="A653" s="51">
        <v>11489.0</v>
      </c>
      <c r="B653" s="51" t="s">
        <v>1311</v>
      </c>
      <c r="C653" s="51" t="s">
        <v>29</v>
      </c>
      <c r="D653" s="51" t="s">
        <v>1519</v>
      </c>
      <c r="E653" s="51" t="s">
        <v>1549</v>
      </c>
      <c r="F653" s="1" t="s">
        <v>1624</v>
      </c>
      <c r="G653" s="1" t="s">
        <v>1625</v>
      </c>
      <c r="H653" s="1" t="s">
        <v>2777</v>
      </c>
      <c r="I653" s="1" t="s">
        <v>2778</v>
      </c>
      <c r="J653" s="160"/>
      <c r="K653" s="160"/>
    </row>
    <row r="654">
      <c r="A654" s="51">
        <v>11490.0</v>
      </c>
      <c r="B654" s="51" t="s">
        <v>2779</v>
      </c>
      <c r="C654" s="51" t="s">
        <v>311</v>
      </c>
      <c r="D654" s="51" t="s">
        <v>1519</v>
      </c>
      <c r="E654" s="51" t="s">
        <v>1549</v>
      </c>
      <c r="F654" s="1" t="s">
        <v>1732</v>
      </c>
      <c r="G654" s="1" t="s">
        <v>1851</v>
      </c>
      <c r="H654" s="1" t="s">
        <v>1852</v>
      </c>
      <c r="I654" s="1" t="s">
        <v>2781</v>
      </c>
      <c r="J654" s="160"/>
      <c r="K654" s="160"/>
    </row>
    <row r="655">
      <c r="A655" s="51">
        <v>11491.0</v>
      </c>
      <c r="B655" s="51" t="s">
        <v>2782</v>
      </c>
      <c r="C655" s="51" t="s">
        <v>311</v>
      </c>
      <c r="D655" s="51" t="s">
        <v>1510</v>
      </c>
      <c r="E655" s="51" t="s">
        <v>1511</v>
      </c>
      <c r="F655" s="1" t="s">
        <v>1512</v>
      </c>
      <c r="G655" s="1" t="s">
        <v>1513</v>
      </c>
      <c r="H655" s="1" t="s">
        <v>1514</v>
      </c>
      <c r="I655" s="1" t="s">
        <v>2528</v>
      </c>
      <c r="J655" s="160"/>
      <c r="K655" s="160"/>
    </row>
    <row r="656">
      <c r="A656" s="51">
        <v>11493.0</v>
      </c>
      <c r="B656" s="51" t="s">
        <v>2783</v>
      </c>
      <c r="C656" s="51" t="s">
        <v>311</v>
      </c>
      <c r="D656" s="51" t="s">
        <v>1519</v>
      </c>
      <c r="E656" s="51" t="s">
        <v>1520</v>
      </c>
      <c r="F656" s="1" t="s">
        <v>1531</v>
      </c>
      <c r="G656" s="1" t="s">
        <v>1532</v>
      </c>
      <c r="H656" s="1" t="s">
        <v>2125</v>
      </c>
      <c r="I656" s="1" t="s">
        <v>1534</v>
      </c>
      <c r="J656" s="160"/>
      <c r="K656" s="160"/>
    </row>
    <row r="657">
      <c r="A657" s="51">
        <v>11498.0</v>
      </c>
      <c r="B657" s="51" t="s">
        <v>2784</v>
      </c>
      <c r="C657" s="51" t="s">
        <v>836</v>
      </c>
      <c r="D657" s="51" t="s">
        <v>1519</v>
      </c>
      <c r="E657" s="51" t="s">
        <v>1549</v>
      </c>
      <c r="F657" s="1" t="s">
        <v>2489</v>
      </c>
      <c r="G657" s="1" t="s">
        <v>2490</v>
      </c>
      <c r="H657" s="1" t="s">
        <v>2491</v>
      </c>
      <c r="I657" s="1" t="s">
        <v>2492</v>
      </c>
      <c r="J657" s="160"/>
      <c r="K657" s="160"/>
    </row>
    <row r="658">
      <c r="A658" s="51">
        <v>11513.0</v>
      </c>
      <c r="B658" s="51" t="s">
        <v>1312</v>
      </c>
      <c r="C658" s="51" t="s">
        <v>29</v>
      </c>
      <c r="D658" s="51" t="s">
        <v>1519</v>
      </c>
      <c r="E658" s="51" t="s">
        <v>1549</v>
      </c>
      <c r="F658" s="1" t="s">
        <v>1732</v>
      </c>
      <c r="G658" s="1" t="s">
        <v>1733</v>
      </c>
      <c r="H658" s="1" t="s">
        <v>1805</v>
      </c>
      <c r="I658" s="1" t="s">
        <v>2785</v>
      </c>
      <c r="J658" s="160"/>
      <c r="K658" s="160"/>
    </row>
    <row r="659">
      <c r="A659" s="51">
        <v>11514.0</v>
      </c>
      <c r="B659" s="51" t="s">
        <v>1313</v>
      </c>
      <c r="C659" s="51" t="s">
        <v>29</v>
      </c>
      <c r="D659" s="51" t="s">
        <v>1519</v>
      </c>
      <c r="E659" s="51" t="s">
        <v>1549</v>
      </c>
      <c r="F659" s="1" t="s">
        <v>1732</v>
      </c>
      <c r="G659" s="1" t="s">
        <v>1733</v>
      </c>
      <c r="H659" s="1" t="s">
        <v>1805</v>
      </c>
      <c r="I659" s="1" t="s">
        <v>2786</v>
      </c>
      <c r="J659" s="160"/>
      <c r="K659" s="160"/>
    </row>
    <row r="660">
      <c r="A660" s="51">
        <v>11515.0</v>
      </c>
      <c r="B660" s="51" t="s">
        <v>2582</v>
      </c>
      <c r="C660" s="51" t="s">
        <v>29</v>
      </c>
      <c r="D660" s="51" t="s">
        <v>1519</v>
      </c>
      <c r="E660" s="51" t="s">
        <v>1549</v>
      </c>
      <c r="F660" s="1" t="s">
        <v>1732</v>
      </c>
      <c r="G660" s="1" t="s">
        <v>1733</v>
      </c>
      <c r="H660" s="1" t="s">
        <v>1805</v>
      </c>
      <c r="I660" s="1" t="s">
        <v>2030</v>
      </c>
      <c r="J660" s="160"/>
      <c r="K660" s="160"/>
    </row>
    <row r="661">
      <c r="A661" s="51">
        <v>11516.0</v>
      </c>
      <c r="B661" s="51" t="s">
        <v>1314</v>
      </c>
      <c r="C661" s="51" t="s">
        <v>29</v>
      </c>
      <c r="D661" s="51" t="s">
        <v>1519</v>
      </c>
      <c r="E661" s="51" t="s">
        <v>1549</v>
      </c>
      <c r="F661" s="1" t="s">
        <v>1732</v>
      </c>
      <c r="G661" s="1" t="s">
        <v>1733</v>
      </c>
      <c r="H661" s="1" t="s">
        <v>1805</v>
      </c>
      <c r="I661" s="1" t="s">
        <v>2787</v>
      </c>
      <c r="J661" s="160"/>
      <c r="K661" s="160"/>
    </row>
    <row r="662">
      <c r="A662" s="51">
        <v>11519.0</v>
      </c>
      <c r="B662" s="51" t="s">
        <v>2788</v>
      </c>
      <c r="C662" s="51" t="s">
        <v>56</v>
      </c>
      <c r="D662" s="51" t="s">
        <v>1519</v>
      </c>
      <c r="E662" s="51" t="s">
        <v>1520</v>
      </c>
      <c r="F662" s="1" t="s">
        <v>1531</v>
      </c>
      <c r="G662" s="1" t="s">
        <v>1770</v>
      </c>
      <c r="H662" s="1" t="s">
        <v>1771</v>
      </c>
      <c r="I662" s="1" t="s">
        <v>2789</v>
      </c>
      <c r="J662" s="160"/>
      <c r="K662" s="160"/>
    </row>
    <row r="663">
      <c r="A663" s="51">
        <v>11520.0</v>
      </c>
      <c r="B663" s="51" t="s">
        <v>2790</v>
      </c>
      <c r="C663" s="51" t="s">
        <v>311</v>
      </c>
      <c r="D663" s="51" t="s">
        <v>1519</v>
      </c>
      <c r="E663" s="51" t="s">
        <v>1520</v>
      </c>
      <c r="F663" s="1" t="s">
        <v>1521</v>
      </c>
      <c r="G663" s="1" t="s">
        <v>1931</v>
      </c>
      <c r="H663" s="1" t="s">
        <v>1932</v>
      </c>
      <c r="I663" s="1" t="s">
        <v>1934</v>
      </c>
      <c r="J663" s="160"/>
      <c r="K663" s="160"/>
    </row>
    <row r="664">
      <c r="A664" s="51">
        <v>11521.0</v>
      </c>
      <c r="B664" s="51" t="s">
        <v>2791</v>
      </c>
      <c r="C664" s="51" t="s">
        <v>311</v>
      </c>
      <c r="D664" s="51" t="s">
        <v>1519</v>
      </c>
      <c r="E664" s="51" t="s">
        <v>1520</v>
      </c>
      <c r="F664" s="1" t="s">
        <v>1531</v>
      </c>
      <c r="G664" s="1" t="s">
        <v>1532</v>
      </c>
      <c r="H664" s="1" t="s">
        <v>1536</v>
      </c>
      <c r="I664" s="1" t="s">
        <v>1686</v>
      </c>
      <c r="J664" s="160"/>
      <c r="K664" s="160"/>
    </row>
    <row r="665">
      <c r="A665" s="51">
        <v>11522.0</v>
      </c>
      <c r="B665" s="51" t="s">
        <v>2792</v>
      </c>
      <c r="C665" s="51" t="s">
        <v>836</v>
      </c>
      <c r="D665" s="51" t="s">
        <v>1519</v>
      </c>
      <c r="E665" s="51" t="s">
        <v>1549</v>
      </c>
      <c r="F665" s="1" t="s">
        <v>2489</v>
      </c>
      <c r="G665" s="1" t="s">
        <v>2490</v>
      </c>
      <c r="H665" s="1" t="s">
        <v>2491</v>
      </c>
      <c r="I665" s="1" t="s">
        <v>2492</v>
      </c>
      <c r="J665" s="160"/>
      <c r="K665" s="160"/>
    </row>
    <row r="666">
      <c r="A666" s="51">
        <v>11523.0</v>
      </c>
      <c r="B666" s="51" t="s">
        <v>1316</v>
      </c>
      <c r="C666" s="51" t="s">
        <v>29</v>
      </c>
      <c r="D666" s="51" t="s">
        <v>1519</v>
      </c>
      <c r="E666" s="51" t="s">
        <v>1549</v>
      </c>
      <c r="F666" s="1" t="s">
        <v>1732</v>
      </c>
      <c r="G666" s="1" t="s">
        <v>1807</v>
      </c>
      <c r="H666" s="1" t="s">
        <v>1808</v>
      </c>
      <c r="I666" s="1" t="s">
        <v>1809</v>
      </c>
      <c r="J666" s="160"/>
      <c r="K666" s="160"/>
    </row>
    <row r="667">
      <c r="A667" s="51">
        <v>11525.0</v>
      </c>
      <c r="B667" s="51" t="s">
        <v>2793</v>
      </c>
      <c r="C667" s="51" t="s">
        <v>311</v>
      </c>
      <c r="D667" s="51" t="s">
        <v>1519</v>
      </c>
      <c r="E667" s="51" t="s">
        <v>1520</v>
      </c>
      <c r="F667" s="1" t="s">
        <v>1521</v>
      </c>
      <c r="G667" s="1" t="s">
        <v>1931</v>
      </c>
      <c r="H667" s="1" t="s">
        <v>1932</v>
      </c>
      <c r="I667" s="1" t="s">
        <v>1934</v>
      </c>
      <c r="J667" s="160"/>
      <c r="K667" s="160"/>
    </row>
    <row r="668">
      <c r="A668" s="51">
        <v>11526.0</v>
      </c>
      <c r="B668" s="51" t="s">
        <v>2794</v>
      </c>
      <c r="C668" s="51" t="s">
        <v>836</v>
      </c>
      <c r="D668" s="51" t="s">
        <v>1519</v>
      </c>
      <c r="E668" s="51" t="s">
        <v>1549</v>
      </c>
      <c r="F668" s="1" t="s">
        <v>2489</v>
      </c>
      <c r="G668" s="1" t="s">
        <v>2497</v>
      </c>
      <c r="H668" s="1" t="s">
        <v>2757</v>
      </c>
      <c r="I668" s="1" t="s">
        <v>2758</v>
      </c>
      <c r="J668" s="160"/>
      <c r="K668" s="160"/>
    </row>
    <row r="669">
      <c r="A669" s="51">
        <v>11528.0</v>
      </c>
      <c r="B669" s="51" t="s">
        <v>2795</v>
      </c>
      <c r="C669" s="51" t="s">
        <v>311</v>
      </c>
      <c r="D669" s="51" t="s">
        <v>1519</v>
      </c>
      <c r="E669" s="51" t="s">
        <v>1520</v>
      </c>
      <c r="F669" s="1" t="s">
        <v>1531</v>
      </c>
      <c r="G669" s="1" t="s">
        <v>1603</v>
      </c>
      <c r="H669" s="1" t="s">
        <v>2796</v>
      </c>
      <c r="I669" s="1" t="s">
        <v>1605</v>
      </c>
      <c r="J669" s="160"/>
      <c r="K669" s="160"/>
    </row>
    <row r="670">
      <c r="A670" s="51">
        <v>11529.0</v>
      </c>
      <c r="B670" s="51" t="s">
        <v>2797</v>
      </c>
      <c r="C670" s="51" t="s">
        <v>23</v>
      </c>
      <c r="D670" s="51" t="s">
        <v>1519</v>
      </c>
      <c r="E670" s="51" t="s">
        <v>1520</v>
      </c>
      <c r="F670" s="1" t="s">
        <v>1521</v>
      </c>
      <c r="G670" s="1" t="s">
        <v>1544</v>
      </c>
      <c r="H670" s="1" t="s">
        <v>1545</v>
      </c>
      <c r="I670" s="1" t="s">
        <v>1546</v>
      </c>
      <c r="J670" s="160"/>
      <c r="K670" s="160"/>
    </row>
    <row r="671">
      <c r="A671" s="51">
        <v>11530.0</v>
      </c>
      <c r="B671" s="51" t="s">
        <v>2798</v>
      </c>
      <c r="C671" s="51" t="s">
        <v>56</v>
      </c>
      <c r="D671" s="51" t="s">
        <v>1519</v>
      </c>
      <c r="E671" s="51" t="s">
        <v>1520</v>
      </c>
      <c r="F671" s="1" t="s">
        <v>1531</v>
      </c>
      <c r="G671" s="1" t="s">
        <v>1812</v>
      </c>
      <c r="H671" s="1" t="s">
        <v>1813</v>
      </c>
      <c r="I671" s="1" t="s">
        <v>1814</v>
      </c>
      <c r="J671" s="160"/>
      <c r="K671" s="160"/>
    </row>
    <row r="672">
      <c r="A672" s="51">
        <v>11531.0</v>
      </c>
      <c r="B672" s="51" t="s">
        <v>2799</v>
      </c>
      <c r="C672" s="51" t="s">
        <v>311</v>
      </c>
      <c r="D672" s="51" t="s">
        <v>1519</v>
      </c>
      <c r="E672" s="51" t="s">
        <v>1520</v>
      </c>
      <c r="F672" s="1" t="s">
        <v>1531</v>
      </c>
      <c r="G672" s="1" t="s">
        <v>1532</v>
      </c>
      <c r="H672" s="1" t="s">
        <v>1971</v>
      </c>
      <c r="I672" s="1" t="s">
        <v>2010</v>
      </c>
      <c r="J672" s="160"/>
      <c r="K672" s="160"/>
    </row>
    <row r="673">
      <c r="A673" s="51">
        <v>11532.0</v>
      </c>
      <c r="B673" s="51" t="s">
        <v>2800</v>
      </c>
      <c r="C673" s="51" t="s">
        <v>311</v>
      </c>
      <c r="D673" s="51" t="s">
        <v>1519</v>
      </c>
      <c r="E673" s="51" t="s">
        <v>1520</v>
      </c>
      <c r="F673" s="1" t="s">
        <v>1531</v>
      </c>
      <c r="G673" s="1" t="s">
        <v>1532</v>
      </c>
      <c r="H673" s="1" t="s">
        <v>2375</v>
      </c>
      <c r="I673" s="1" t="s">
        <v>1824</v>
      </c>
      <c r="J673" s="160"/>
      <c r="K673" s="160"/>
    </row>
    <row r="674">
      <c r="A674" s="51">
        <v>11537.0</v>
      </c>
      <c r="B674" s="51" t="s">
        <v>2801</v>
      </c>
      <c r="C674" s="51" t="s">
        <v>311</v>
      </c>
      <c r="D674" s="51" t="s">
        <v>1519</v>
      </c>
      <c r="E674" s="51" t="s">
        <v>1549</v>
      </c>
      <c r="F674" s="1" t="s">
        <v>1710</v>
      </c>
      <c r="G674" s="1" t="s">
        <v>1724</v>
      </c>
      <c r="H674" s="1" t="s">
        <v>1725</v>
      </c>
      <c r="I674" s="1" t="s">
        <v>1726</v>
      </c>
      <c r="J674" s="160"/>
      <c r="K674" s="160"/>
    </row>
    <row r="675">
      <c r="A675" s="51">
        <v>11538.0</v>
      </c>
      <c r="B675" s="51" t="s">
        <v>1318</v>
      </c>
      <c r="C675" s="51" t="s">
        <v>29</v>
      </c>
      <c r="D675" s="51" t="s">
        <v>1519</v>
      </c>
      <c r="E675" s="51" t="s">
        <v>1549</v>
      </c>
      <c r="F675" s="1" t="s">
        <v>1550</v>
      </c>
      <c r="G675" s="1" t="s">
        <v>1551</v>
      </c>
      <c r="H675" s="1" t="s">
        <v>1572</v>
      </c>
      <c r="I675" s="1" t="s">
        <v>1574</v>
      </c>
      <c r="J675" s="160"/>
      <c r="K675" s="160"/>
    </row>
    <row r="676">
      <c r="A676" s="51">
        <v>11539.0</v>
      </c>
      <c r="B676" s="51" t="s">
        <v>1319</v>
      </c>
      <c r="C676" s="51" t="s">
        <v>311</v>
      </c>
      <c r="D676" s="51" t="s">
        <v>1519</v>
      </c>
      <c r="E676" s="51" t="s">
        <v>1549</v>
      </c>
      <c r="F676" s="1" t="s">
        <v>1639</v>
      </c>
      <c r="G676" s="1" t="s">
        <v>1640</v>
      </c>
      <c r="H676" s="1" t="s">
        <v>2767</v>
      </c>
      <c r="I676" s="1" t="s">
        <v>2768</v>
      </c>
      <c r="J676" s="160"/>
      <c r="K676" s="160"/>
    </row>
    <row r="677">
      <c r="A677" s="51">
        <v>11540.0</v>
      </c>
      <c r="B677" s="51" t="s">
        <v>2804</v>
      </c>
      <c r="C677" s="51" t="s">
        <v>836</v>
      </c>
      <c r="D677" s="51" t="s">
        <v>1519</v>
      </c>
      <c r="E677" s="51" t="s">
        <v>1549</v>
      </c>
      <c r="F677" s="1" t="s">
        <v>2489</v>
      </c>
      <c r="G677" s="1" t="s">
        <v>2497</v>
      </c>
      <c r="H677" s="1" t="s">
        <v>2757</v>
      </c>
      <c r="I677" s="1" t="s">
        <v>2758</v>
      </c>
      <c r="J677" s="160"/>
      <c r="K677" s="160"/>
    </row>
    <row r="678">
      <c r="A678" s="51">
        <v>11541.0</v>
      </c>
      <c r="B678" s="51" t="s">
        <v>2805</v>
      </c>
      <c r="C678" s="51" t="s">
        <v>836</v>
      </c>
      <c r="D678" s="51" t="s">
        <v>1519</v>
      </c>
      <c r="E678" s="51" t="s">
        <v>1549</v>
      </c>
      <c r="F678" s="1" t="s">
        <v>2489</v>
      </c>
      <c r="G678" s="1" t="s">
        <v>2497</v>
      </c>
      <c r="H678" s="1" t="s">
        <v>2754</v>
      </c>
      <c r="I678" s="1" t="s">
        <v>2755</v>
      </c>
      <c r="J678" s="160"/>
      <c r="K678" s="160"/>
    </row>
    <row r="679">
      <c r="A679" s="51">
        <v>11542.0</v>
      </c>
      <c r="B679" s="51" t="s">
        <v>2807</v>
      </c>
      <c r="C679" s="51" t="s">
        <v>836</v>
      </c>
      <c r="D679" s="51" t="s">
        <v>1519</v>
      </c>
      <c r="E679" s="51" t="s">
        <v>1549</v>
      </c>
      <c r="F679" s="1" t="s">
        <v>2489</v>
      </c>
      <c r="G679" s="1" t="s">
        <v>2497</v>
      </c>
      <c r="H679" s="1" t="s">
        <v>2757</v>
      </c>
      <c r="I679" s="1" t="s">
        <v>2758</v>
      </c>
      <c r="J679" s="160"/>
      <c r="K679" s="160"/>
    </row>
    <row r="680">
      <c r="A680" s="51">
        <v>11543.0</v>
      </c>
      <c r="B680" s="51" t="s">
        <v>2809</v>
      </c>
      <c r="C680" s="51" t="s">
        <v>56</v>
      </c>
      <c r="D680" s="51" t="s">
        <v>1519</v>
      </c>
      <c r="E680" s="51" t="s">
        <v>1520</v>
      </c>
      <c r="F680" s="1" t="s">
        <v>1531</v>
      </c>
      <c r="G680" s="1" t="s">
        <v>1812</v>
      </c>
      <c r="H680" s="1" t="s">
        <v>1813</v>
      </c>
      <c r="I680" s="1" t="s">
        <v>1814</v>
      </c>
      <c r="J680" s="160"/>
      <c r="K680" s="160"/>
    </row>
    <row r="681">
      <c r="A681" s="51">
        <v>11545.0</v>
      </c>
      <c r="B681" s="51" t="s">
        <v>2811</v>
      </c>
      <c r="C681" s="51" t="s">
        <v>311</v>
      </c>
      <c r="D681" s="51" t="s">
        <v>1519</v>
      </c>
      <c r="E681" s="51" t="s">
        <v>1549</v>
      </c>
      <c r="F681" s="1" t="s">
        <v>2489</v>
      </c>
      <c r="G681" s="1" t="s">
        <v>2812</v>
      </c>
      <c r="H681" s="1" t="s">
        <v>2813</v>
      </c>
      <c r="I681" s="1" t="s">
        <v>2814</v>
      </c>
      <c r="J681" s="160"/>
      <c r="K681" s="160"/>
    </row>
    <row r="682">
      <c r="A682" s="51">
        <v>11546.0</v>
      </c>
      <c r="B682" s="51" t="s">
        <v>2815</v>
      </c>
      <c r="C682" s="51" t="s">
        <v>311</v>
      </c>
      <c r="D682" s="51" t="s">
        <v>1519</v>
      </c>
      <c r="E682" s="51" t="s">
        <v>1549</v>
      </c>
      <c r="F682" s="1" t="s">
        <v>2489</v>
      </c>
      <c r="G682" s="1" t="s">
        <v>2812</v>
      </c>
      <c r="H682" s="1" t="s">
        <v>2813</v>
      </c>
      <c r="I682" s="1" t="s">
        <v>2816</v>
      </c>
      <c r="J682" s="160"/>
      <c r="K682" s="160"/>
    </row>
    <row r="683">
      <c r="A683" s="51">
        <v>11547.0</v>
      </c>
      <c r="B683" s="51" t="s">
        <v>2817</v>
      </c>
      <c r="C683" s="51" t="s">
        <v>56</v>
      </c>
      <c r="D683" s="51" t="s">
        <v>1519</v>
      </c>
      <c r="E683" s="51" t="s">
        <v>1549</v>
      </c>
      <c r="F683" s="1" t="s">
        <v>2489</v>
      </c>
      <c r="G683" s="1" t="s">
        <v>2812</v>
      </c>
      <c r="H683" s="1" t="s">
        <v>2813</v>
      </c>
      <c r="I683" s="1" t="s">
        <v>2816</v>
      </c>
      <c r="J683" s="160"/>
      <c r="K683" s="160"/>
    </row>
    <row r="684">
      <c r="A684" s="51">
        <v>11548.0</v>
      </c>
      <c r="B684" s="51" t="s">
        <v>2819</v>
      </c>
      <c r="C684" s="51" t="s">
        <v>56</v>
      </c>
      <c r="D684" s="51" t="s">
        <v>1519</v>
      </c>
      <c r="E684" s="51" t="s">
        <v>1549</v>
      </c>
      <c r="F684" s="1" t="s">
        <v>2489</v>
      </c>
      <c r="G684" s="1" t="s">
        <v>2812</v>
      </c>
      <c r="H684" s="1" t="s">
        <v>2820</v>
      </c>
      <c r="I684" s="1" t="s">
        <v>2821</v>
      </c>
      <c r="J684" s="160"/>
      <c r="K684" s="160"/>
    </row>
    <row r="685">
      <c r="A685" s="51">
        <v>11549.0</v>
      </c>
      <c r="B685" s="51" t="s">
        <v>2822</v>
      </c>
      <c r="C685" s="51" t="s">
        <v>56</v>
      </c>
      <c r="D685" s="51" t="s">
        <v>1519</v>
      </c>
      <c r="E685" s="51" t="s">
        <v>1549</v>
      </c>
      <c r="F685" s="1" t="s">
        <v>2489</v>
      </c>
      <c r="G685" s="1" t="s">
        <v>2812</v>
      </c>
      <c r="H685" s="1" t="s">
        <v>2823</v>
      </c>
      <c r="I685" s="1" t="s">
        <v>2824</v>
      </c>
      <c r="J685" s="160"/>
      <c r="K685" s="160"/>
    </row>
    <row r="686">
      <c r="A686" s="51">
        <v>11550.0</v>
      </c>
      <c r="B686" s="51" t="s">
        <v>2826</v>
      </c>
      <c r="C686" s="51" t="s">
        <v>56</v>
      </c>
      <c r="D686" s="51" t="s">
        <v>1519</v>
      </c>
      <c r="E686" s="51" t="s">
        <v>1549</v>
      </c>
      <c r="F686" s="1" t="s">
        <v>2489</v>
      </c>
      <c r="G686" s="1" t="s">
        <v>2812</v>
      </c>
      <c r="H686" s="1" t="s">
        <v>2813</v>
      </c>
      <c r="I686" s="1" t="s">
        <v>2814</v>
      </c>
      <c r="J686" s="160"/>
      <c r="K686" s="160"/>
    </row>
    <row r="687">
      <c r="A687" s="51">
        <v>11555.0</v>
      </c>
      <c r="B687" s="51" t="s">
        <v>2827</v>
      </c>
      <c r="C687" s="51" t="s">
        <v>56</v>
      </c>
      <c r="D687" s="51" t="s">
        <v>1519</v>
      </c>
      <c r="E687" s="51" t="s">
        <v>1520</v>
      </c>
      <c r="F687" s="1" t="s">
        <v>1531</v>
      </c>
      <c r="G687" s="1" t="s">
        <v>1532</v>
      </c>
      <c r="H687" s="1" t="s">
        <v>2829</v>
      </c>
      <c r="I687" s="1" t="s">
        <v>1790</v>
      </c>
      <c r="J687" s="160"/>
      <c r="K687" s="160"/>
    </row>
    <row r="688">
      <c r="A688" s="51">
        <v>11556.0</v>
      </c>
      <c r="B688" s="51" t="s">
        <v>2830</v>
      </c>
      <c r="C688" s="51" t="s">
        <v>836</v>
      </c>
      <c r="D688" s="51" t="s">
        <v>1519</v>
      </c>
      <c r="E688" s="51" t="s">
        <v>1549</v>
      </c>
      <c r="F688" s="1" t="s">
        <v>2489</v>
      </c>
      <c r="G688" s="1" t="s">
        <v>2497</v>
      </c>
      <c r="H688" s="1" t="s">
        <v>2498</v>
      </c>
      <c r="I688" s="1" t="s">
        <v>2499</v>
      </c>
      <c r="J688" s="160"/>
      <c r="K688" s="160"/>
    </row>
    <row r="689">
      <c r="A689" s="51">
        <v>11558.0</v>
      </c>
      <c r="B689" s="51" t="s">
        <v>2832</v>
      </c>
      <c r="C689" s="51" t="s">
        <v>836</v>
      </c>
      <c r="D689" s="51" t="s">
        <v>1519</v>
      </c>
      <c r="E689" s="51" t="s">
        <v>1549</v>
      </c>
      <c r="F689" s="1" t="s">
        <v>2489</v>
      </c>
      <c r="G689" s="1" t="s">
        <v>2497</v>
      </c>
      <c r="H689" s="1" t="s">
        <v>2754</v>
      </c>
      <c r="I689" s="1" t="s">
        <v>2755</v>
      </c>
      <c r="J689" s="160"/>
      <c r="K689" s="160"/>
    </row>
    <row r="690">
      <c r="A690" s="51">
        <v>11559.0</v>
      </c>
      <c r="B690" s="51" t="s">
        <v>1320</v>
      </c>
      <c r="C690" s="51" t="s">
        <v>23</v>
      </c>
      <c r="D690" s="51" t="s">
        <v>1519</v>
      </c>
      <c r="E690" s="51" t="s">
        <v>1520</v>
      </c>
      <c r="F690" s="1" t="s">
        <v>1521</v>
      </c>
      <c r="G690" s="1" t="s">
        <v>2259</v>
      </c>
      <c r="H690" s="1" t="s">
        <v>2260</v>
      </c>
      <c r="I690" s="1" t="s">
        <v>2261</v>
      </c>
      <c r="J690" s="160"/>
      <c r="K690" s="160"/>
    </row>
    <row r="691">
      <c r="A691" s="51">
        <v>11560.0</v>
      </c>
      <c r="B691" s="51" t="s">
        <v>2835</v>
      </c>
      <c r="C691" s="51" t="s">
        <v>56</v>
      </c>
      <c r="D691" s="51" t="s">
        <v>1519</v>
      </c>
      <c r="E691" s="51" t="s">
        <v>1520</v>
      </c>
      <c r="F691" s="1" t="s">
        <v>1531</v>
      </c>
      <c r="G691" s="1" t="s">
        <v>1812</v>
      </c>
      <c r="H691" s="1" t="s">
        <v>1813</v>
      </c>
      <c r="I691" s="1" t="s">
        <v>1814</v>
      </c>
      <c r="J691" s="160"/>
      <c r="K691" s="160"/>
    </row>
    <row r="692">
      <c r="A692" s="51">
        <v>11561.0</v>
      </c>
      <c r="B692" s="51" t="s">
        <v>1323</v>
      </c>
      <c r="C692" s="51" t="s">
        <v>275</v>
      </c>
      <c r="D692" s="51" t="s">
        <v>1519</v>
      </c>
      <c r="E692" s="51" t="s">
        <v>1520</v>
      </c>
      <c r="F692" s="1" t="s">
        <v>1521</v>
      </c>
      <c r="G692" s="1" t="s">
        <v>1592</v>
      </c>
      <c r="H692" s="1" t="s">
        <v>1697</v>
      </c>
      <c r="I692" s="1" t="s">
        <v>2232</v>
      </c>
      <c r="J692" s="160"/>
      <c r="K692" s="160"/>
    </row>
    <row r="693">
      <c r="A693" s="51">
        <v>11562.0</v>
      </c>
      <c r="B693" s="51" t="s">
        <v>2836</v>
      </c>
      <c r="C693" s="51" t="s">
        <v>311</v>
      </c>
      <c r="D693" s="51" t="s">
        <v>1519</v>
      </c>
      <c r="E693" s="51" t="s">
        <v>1520</v>
      </c>
      <c r="F693" s="1" t="s">
        <v>1531</v>
      </c>
      <c r="G693" s="1" t="s">
        <v>1532</v>
      </c>
      <c r="H693" s="1" t="s">
        <v>2164</v>
      </c>
      <c r="I693" s="1" t="s">
        <v>2010</v>
      </c>
      <c r="J693" s="160"/>
      <c r="K693" s="160"/>
    </row>
    <row r="694">
      <c r="A694" s="51">
        <v>11563.0</v>
      </c>
      <c r="B694" s="51" t="s">
        <v>2838</v>
      </c>
      <c r="C694" s="51" t="s">
        <v>311</v>
      </c>
      <c r="D694" s="51" t="s">
        <v>1519</v>
      </c>
      <c r="E694" s="51" t="s">
        <v>1520</v>
      </c>
      <c r="F694" s="1" t="s">
        <v>1531</v>
      </c>
      <c r="G694" s="1" t="s">
        <v>1532</v>
      </c>
      <c r="H694" s="1" t="s">
        <v>2319</v>
      </c>
      <c r="I694" s="1" t="s">
        <v>2010</v>
      </c>
      <c r="J694" s="160"/>
      <c r="K694" s="160"/>
    </row>
    <row r="695">
      <c r="A695" s="51">
        <v>11564.0</v>
      </c>
      <c r="B695" s="51" t="s">
        <v>2839</v>
      </c>
      <c r="C695" s="51" t="s">
        <v>311</v>
      </c>
      <c r="D695" s="51" t="s">
        <v>1519</v>
      </c>
      <c r="E695" s="51" t="s">
        <v>1520</v>
      </c>
      <c r="F695" s="1" t="s">
        <v>1531</v>
      </c>
      <c r="G695" s="1" t="s">
        <v>1532</v>
      </c>
      <c r="H695" s="1" t="s">
        <v>2842</v>
      </c>
      <c r="I695" s="1" t="s">
        <v>2010</v>
      </c>
      <c r="J695" s="160"/>
      <c r="K695" s="160"/>
    </row>
    <row r="696">
      <c r="A696" s="51">
        <v>11565.0</v>
      </c>
      <c r="B696" s="51" t="s">
        <v>2843</v>
      </c>
      <c r="C696" s="51" t="s">
        <v>56</v>
      </c>
      <c r="D696" s="51" t="s">
        <v>1519</v>
      </c>
      <c r="E696" s="51" t="s">
        <v>1520</v>
      </c>
      <c r="F696" s="1" t="s">
        <v>1531</v>
      </c>
      <c r="G696" s="1" t="s">
        <v>1532</v>
      </c>
      <c r="H696" s="1" t="s">
        <v>1764</v>
      </c>
      <c r="I696" s="1" t="s">
        <v>1824</v>
      </c>
      <c r="J696" s="160"/>
      <c r="K696" s="160"/>
    </row>
    <row r="697">
      <c r="A697" s="51">
        <v>11566.0</v>
      </c>
      <c r="B697" s="51" t="s">
        <v>2844</v>
      </c>
      <c r="C697" s="51" t="s">
        <v>836</v>
      </c>
      <c r="D697" s="51" t="s">
        <v>1519</v>
      </c>
      <c r="E697" s="51" t="s">
        <v>1549</v>
      </c>
      <c r="F697" s="1" t="s">
        <v>2489</v>
      </c>
      <c r="G697" s="1" t="s">
        <v>2490</v>
      </c>
      <c r="H697" s="1" t="s">
        <v>2845</v>
      </c>
      <c r="I697" s="1" t="s">
        <v>2846</v>
      </c>
      <c r="J697" s="160"/>
      <c r="K697" s="160"/>
    </row>
    <row r="698">
      <c r="A698" s="51">
        <v>11567.0</v>
      </c>
      <c r="B698" s="51" t="s">
        <v>2847</v>
      </c>
      <c r="C698" s="51" t="s">
        <v>836</v>
      </c>
      <c r="D698" s="51" t="s">
        <v>1519</v>
      </c>
      <c r="E698" s="51" t="s">
        <v>1549</v>
      </c>
      <c r="F698" s="1" t="s">
        <v>2489</v>
      </c>
      <c r="G698" s="1" t="s">
        <v>2490</v>
      </c>
      <c r="H698" s="1" t="s">
        <v>2848</v>
      </c>
      <c r="I698" s="1" t="s">
        <v>2849</v>
      </c>
      <c r="J698" s="160"/>
      <c r="K698" s="160"/>
    </row>
    <row r="699">
      <c r="A699" s="51">
        <v>11569.0</v>
      </c>
      <c r="B699" s="51" t="s">
        <v>1324</v>
      </c>
      <c r="C699" s="51" t="s">
        <v>29</v>
      </c>
      <c r="D699" s="51" t="s">
        <v>1519</v>
      </c>
      <c r="E699" s="51" t="s">
        <v>1549</v>
      </c>
      <c r="F699" s="1" t="s">
        <v>1624</v>
      </c>
      <c r="G699" s="1" t="s">
        <v>1625</v>
      </c>
      <c r="H699" s="1" t="s">
        <v>2777</v>
      </c>
      <c r="I699" s="1" t="s">
        <v>2850</v>
      </c>
      <c r="J699" s="160"/>
      <c r="K699" s="160"/>
    </row>
    <row r="700">
      <c r="A700" s="51">
        <v>11570.0</v>
      </c>
      <c r="B700" s="51" t="s">
        <v>2851</v>
      </c>
      <c r="C700" s="51" t="s">
        <v>311</v>
      </c>
      <c r="D700" s="51" t="s">
        <v>1519</v>
      </c>
      <c r="E700" s="51" t="s">
        <v>1520</v>
      </c>
      <c r="F700" s="1" t="s">
        <v>1531</v>
      </c>
      <c r="G700" s="1" t="s">
        <v>1610</v>
      </c>
      <c r="H700" s="1" t="s">
        <v>1848</v>
      </c>
      <c r="I700" s="1" t="s">
        <v>1849</v>
      </c>
      <c r="J700" s="160"/>
      <c r="K700" s="160"/>
    </row>
    <row r="701">
      <c r="A701" s="51">
        <v>11571.0</v>
      </c>
      <c r="B701" s="51" t="s">
        <v>1325</v>
      </c>
      <c r="C701" s="51" t="s">
        <v>23</v>
      </c>
      <c r="D701" s="51" t="s">
        <v>1519</v>
      </c>
      <c r="E701" s="51" t="s">
        <v>1520</v>
      </c>
      <c r="F701" s="1" t="s">
        <v>1521</v>
      </c>
      <c r="G701" s="1" t="s">
        <v>2238</v>
      </c>
      <c r="H701" s="1" t="s">
        <v>2244</v>
      </c>
      <c r="I701" s="1" t="s">
        <v>2245</v>
      </c>
      <c r="J701" s="160"/>
      <c r="K701" s="160"/>
    </row>
    <row r="702">
      <c r="A702" s="51">
        <v>11572.0</v>
      </c>
      <c r="B702" s="51" t="s">
        <v>2852</v>
      </c>
      <c r="C702" s="51" t="s">
        <v>1868</v>
      </c>
      <c r="D702" s="51" t="s">
        <v>1519</v>
      </c>
      <c r="E702" s="51" t="s">
        <v>1520</v>
      </c>
      <c r="F702" s="1" t="s">
        <v>1531</v>
      </c>
      <c r="G702" s="1" t="s">
        <v>1668</v>
      </c>
      <c r="H702" s="1" t="s">
        <v>1674</v>
      </c>
      <c r="I702" s="1" t="s">
        <v>2853</v>
      </c>
      <c r="J702" s="160"/>
      <c r="K702" s="160"/>
    </row>
    <row r="703">
      <c r="A703" s="51">
        <v>11573.0</v>
      </c>
      <c r="B703" s="51" t="s">
        <v>2854</v>
      </c>
      <c r="C703" s="51" t="s">
        <v>56</v>
      </c>
      <c r="D703" s="51" t="s">
        <v>1519</v>
      </c>
      <c r="E703" s="51" t="s">
        <v>1520</v>
      </c>
      <c r="F703" s="1" t="s">
        <v>1531</v>
      </c>
      <c r="G703" s="1" t="s">
        <v>1588</v>
      </c>
      <c r="H703" s="1" t="s">
        <v>2855</v>
      </c>
      <c r="I703" s="1" t="s">
        <v>2856</v>
      </c>
      <c r="J703" s="160"/>
      <c r="K703" s="160"/>
    </row>
    <row r="704">
      <c r="A704" s="51">
        <v>11574.0</v>
      </c>
      <c r="B704" s="51" t="s">
        <v>2857</v>
      </c>
      <c r="C704" s="51" t="s">
        <v>56</v>
      </c>
      <c r="D704" s="51" t="s">
        <v>1519</v>
      </c>
      <c r="E704" s="51" t="s">
        <v>1520</v>
      </c>
      <c r="F704" s="1" t="s">
        <v>1531</v>
      </c>
      <c r="G704" s="1" t="s">
        <v>1532</v>
      </c>
      <c r="H704" s="1" t="s">
        <v>2858</v>
      </c>
      <c r="I704" s="1" t="s">
        <v>2859</v>
      </c>
      <c r="J704" s="160"/>
      <c r="K704" s="160"/>
    </row>
    <row r="705">
      <c r="A705" s="51">
        <v>11575.0</v>
      </c>
      <c r="B705" s="51" t="s">
        <v>2860</v>
      </c>
      <c r="C705" s="51" t="s">
        <v>311</v>
      </c>
      <c r="D705" s="51" t="s">
        <v>1519</v>
      </c>
      <c r="E705" s="51" t="s">
        <v>1520</v>
      </c>
      <c r="F705" s="1" t="s">
        <v>1531</v>
      </c>
      <c r="G705" s="1" t="s">
        <v>1742</v>
      </c>
      <c r="H705" s="1" t="s">
        <v>2414</v>
      </c>
      <c r="I705" s="1" t="s">
        <v>2415</v>
      </c>
      <c r="J705" s="160"/>
      <c r="K705" s="160"/>
    </row>
    <row r="706">
      <c r="A706" s="51">
        <v>11577.0</v>
      </c>
      <c r="B706" s="51" t="s">
        <v>2861</v>
      </c>
      <c r="C706" s="51" t="s">
        <v>836</v>
      </c>
      <c r="D706" s="51" t="s">
        <v>1519</v>
      </c>
      <c r="E706" s="51" t="s">
        <v>1549</v>
      </c>
      <c r="F706" s="1" t="s">
        <v>2489</v>
      </c>
      <c r="G706" s="1" t="s">
        <v>2490</v>
      </c>
      <c r="H706" s="1" t="s">
        <v>2862</v>
      </c>
      <c r="I706" s="1" t="s">
        <v>2863</v>
      </c>
      <c r="J706" s="160"/>
      <c r="K706" s="160"/>
    </row>
    <row r="707">
      <c r="A707" s="51">
        <v>11579.0</v>
      </c>
      <c r="B707" s="51" t="s">
        <v>2864</v>
      </c>
      <c r="C707" s="51" t="s">
        <v>56</v>
      </c>
      <c r="D707" s="51" t="s">
        <v>1519</v>
      </c>
      <c r="E707" s="51" t="s">
        <v>1520</v>
      </c>
      <c r="F707" s="1" t="s">
        <v>1531</v>
      </c>
      <c r="G707" s="1" t="s">
        <v>1770</v>
      </c>
      <c r="H707" s="1" t="s">
        <v>1771</v>
      </c>
      <c r="I707" s="1" t="s">
        <v>2865</v>
      </c>
      <c r="J707" s="160"/>
      <c r="K707" s="160"/>
    </row>
    <row r="708">
      <c r="A708" s="51">
        <v>11580.0</v>
      </c>
      <c r="B708" s="51" t="s">
        <v>2866</v>
      </c>
      <c r="C708" s="51" t="s">
        <v>56</v>
      </c>
      <c r="D708" s="51" t="s">
        <v>1519</v>
      </c>
      <c r="E708" s="51" t="s">
        <v>1520</v>
      </c>
      <c r="F708" s="1" t="s">
        <v>1531</v>
      </c>
      <c r="G708" s="1" t="s">
        <v>1812</v>
      </c>
      <c r="H708" s="1" t="s">
        <v>1869</v>
      </c>
      <c r="I708" s="1" t="s">
        <v>1814</v>
      </c>
      <c r="J708" s="160"/>
      <c r="K708" s="160"/>
    </row>
    <row r="709">
      <c r="A709" s="51">
        <v>11586.0</v>
      </c>
      <c r="B709" s="51" t="s">
        <v>1688</v>
      </c>
      <c r="C709" s="51" t="s">
        <v>23</v>
      </c>
      <c r="D709" s="51" t="s">
        <v>1519</v>
      </c>
      <c r="E709" s="51" t="s">
        <v>1520</v>
      </c>
      <c r="F709" s="1" t="s">
        <v>1521</v>
      </c>
      <c r="G709" s="1" t="s">
        <v>2238</v>
      </c>
      <c r="H709" s="1" t="s">
        <v>2239</v>
      </c>
      <c r="I709" s="1" t="s">
        <v>2240</v>
      </c>
      <c r="J709" s="160"/>
      <c r="K709" s="160"/>
    </row>
    <row r="710">
      <c r="A710" s="51">
        <v>11587.0</v>
      </c>
      <c r="B710" s="51" t="s">
        <v>2867</v>
      </c>
      <c r="C710" s="51" t="s">
        <v>311</v>
      </c>
      <c r="D710" s="51" t="s">
        <v>1519</v>
      </c>
      <c r="E710" s="51" t="s">
        <v>1520</v>
      </c>
      <c r="F710" s="1" t="s">
        <v>1531</v>
      </c>
      <c r="G710" s="1" t="s">
        <v>1603</v>
      </c>
      <c r="H710" s="1" t="s">
        <v>2381</v>
      </c>
      <c r="I710" s="1" t="s">
        <v>1605</v>
      </c>
      <c r="J710" s="160"/>
      <c r="K710" s="160"/>
    </row>
    <row r="711">
      <c r="A711" s="51">
        <v>11588.0</v>
      </c>
      <c r="B711" s="51" t="s">
        <v>2868</v>
      </c>
      <c r="C711" s="51" t="s">
        <v>311</v>
      </c>
      <c r="D711" s="51" t="s">
        <v>1519</v>
      </c>
      <c r="E711" s="51" t="s">
        <v>1520</v>
      </c>
      <c r="F711" s="1" t="s">
        <v>1531</v>
      </c>
      <c r="G711" s="1" t="s">
        <v>1532</v>
      </c>
      <c r="H711" s="1" t="s">
        <v>2012</v>
      </c>
      <c r="I711" s="1" t="s">
        <v>1824</v>
      </c>
      <c r="J711" s="160"/>
      <c r="K711" s="160"/>
    </row>
    <row r="712">
      <c r="A712" s="51">
        <v>11589.0</v>
      </c>
      <c r="B712" s="51" t="s">
        <v>2869</v>
      </c>
      <c r="C712" s="51" t="s">
        <v>56</v>
      </c>
      <c r="D712" s="51" t="s">
        <v>1519</v>
      </c>
      <c r="E712" s="51" t="s">
        <v>1520</v>
      </c>
      <c r="F712" s="1" t="s">
        <v>2520</v>
      </c>
      <c r="G712" s="1" t="s">
        <v>2521</v>
      </c>
      <c r="H712" s="1" t="s">
        <v>2522</v>
      </c>
      <c r="I712" s="1" t="s">
        <v>2523</v>
      </c>
      <c r="J712" s="160"/>
      <c r="K712" s="160"/>
    </row>
    <row r="713">
      <c r="A713" s="51">
        <v>11590.0</v>
      </c>
      <c r="B713" s="51" t="s">
        <v>2870</v>
      </c>
      <c r="C713" s="51" t="s">
        <v>56</v>
      </c>
      <c r="D713" s="51" t="s">
        <v>1519</v>
      </c>
      <c r="E713" s="51" t="s">
        <v>1520</v>
      </c>
      <c r="F713" s="1" t="s">
        <v>2520</v>
      </c>
      <c r="G713" s="1" t="s">
        <v>2521</v>
      </c>
      <c r="H713" s="1" t="s">
        <v>2522</v>
      </c>
      <c r="I713" s="1" t="s">
        <v>2523</v>
      </c>
      <c r="J713" s="160"/>
      <c r="K713" s="160"/>
    </row>
    <row r="714">
      <c r="A714" s="51">
        <v>11591.0</v>
      </c>
      <c r="B714" s="51" t="s">
        <v>2871</v>
      </c>
      <c r="C714" s="51" t="s">
        <v>56</v>
      </c>
      <c r="D714" s="51" t="s">
        <v>1519</v>
      </c>
      <c r="E714" s="51" t="s">
        <v>1520</v>
      </c>
      <c r="F714" s="1" t="s">
        <v>2520</v>
      </c>
      <c r="G714" s="1" t="s">
        <v>2521</v>
      </c>
      <c r="H714" s="1" t="s">
        <v>2522</v>
      </c>
      <c r="I714" s="1" t="s">
        <v>2523</v>
      </c>
      <c r="J714" s="160"/>
      <c r="K714" s="160"/>
    </row>
    <row r="715">
      <c r="A715" s="51">
        <v>11592.0</v>
      </c>
      <c r="B715" s="51" t="s">
        <v>2872</v>
      </c>
      <c r="C715" s="51" t="s">
        <v>56</v>
      </c>
      <c r="D715" s="51" t="s">
        <v>1519</v>
      </c>
      <c r="E715" s="51" t="s">
        <v>1520</v>
      </c>
      <c r="F715" s="1" t="s">
        <v>2520</v>
      </c>
      <c r="G715" s="1" t="s">
        <v>2521</v>
      </c>
      <c r="H715" s="1" t="s">
        <v>2522</v>
      </c>
      <c r="I715" s="1" t="s">
        <v>2523</v>
      </c>
      <c r="J715" s="160"/>
      <c r="K715" s="160"/>
    </row>
    <row r="716">
      <c r="A716" s="51">
        <v>11593.0</v>
      </c>
      <c r="B716" s="51" t="s">
        <v>2873</v>
      </c>
      <c r="C716" s="51" t="s">
        <v>56</v>
      </c>
      <c r="D716" s="51" t="s">
        <v>1519</v>
      </c>
      <c r="E716" s="51" t="s">
        <v>1520</v>
      </c>
      <c r="F716" s="1" t="s">
        <v>2520</v>
      </c>
      <c r="G716" s="1" t="s">
        <v>2521</v>
      </c>
      <c r="H716" s="1" t="s">
        <v>2522</v>
      </c>
      <c r="I716" s="1" t="s">
        <v>2523</v>
      </c>
      <c r="J716" s="160"/>
      <c r="K716" s="160"/>
    </row>
    <row r="717">
      <c r="A717" s="51">
        <v>11594.0</v>
      </c>
      <c r="B717" s="51" t="s">
        <v>2874</v>
      </c>
      <c r="C717" s="51" t="s">
        <v>56</v>
      </c>
      <c r="D717" s="51" t="s">
        <v>1519</v>
      </c>
      <c r="E717" s="51" t="s">
        <v>1520</v>
      </c>
      <c r="F717" s="1" t="s">
        <v>1531</v>
      </c>
      <c r="G717" s="1" t="s">
        <v>1532</v>
      </c>
      <c r="H717" s="1" t="s">
        <v>1975</v>
      </c>
      <c r="I717" s="1" t="s">
        <v>1824</v>
      </c>
      <c r="J717" s="160"/>
      <c r="K717" s="160"/>
    </row>
    <row r="718">
      <c r="A718" s="51">
        <v>11595.0</v>
      </c>
      <c r="B718" s="51" t="s">
        <v>2875</v>
      </c>
      <c r="C718" s="51" t="s">
        <v>56</v>
      </c>
      <c r="D718" s="51" t="s">
        <v>1519</v>
      </c>
      <c r="E718" s="51" t="s">
        <v>1520</v>
      </c>
      <c r="F718" s="1" t="s">
        <v>1531</v>
      </c>
      <c r="G718" s="1" t="s">
        <v>1532</v>
      </c>
      <c r="H718" s="1" t="s">
        <v>1764</v>
      </c>
      <c r="I718" s="1" t="s">
        <v>1824</v>
      </c>
      <c r="J718" s="160"/>
      <c r="K718" s="160"/>
    </row>
    <row r="719">
      <c r="A719" s="51">
        <v>11596.0</v>
      </c>
      <c r="B719" s="51" t="s">
        <v>2876</v>
      </c>
      <c r="C719" s="51" t="s">
        <v>56</v>
      </c>
      <c r="D719" s="51" t="s">
        <v>1519</v>
      </c>
      <c r="E719" s="51" t="s">
        <v>1520</v>
      </c>
      <c r="F719" s="1" t="s">
        <v>1531</v>
      </c>
      <c r="G719" s="1" t="s">
        <v>1532</v>
      </c>
      <c r="H719" s="1" t="s">
        <v>1764</v>
      </c>
      <c r="I719" s="1" t="s">
        <v>1824</v>
      </c>
      <c r="J719" s="160"/>
      <c r="K719" s="160"/>
    </row>
    <row r="720">
      <c r="A720" s="51">
        <v>11597.0</v>
      </c>
      <c r="B720" s="51" t="s">
        <v>2877</v>
      </c>
      <c r="C720" s="51" t="s">
        <v>1863</v>
      </c>
      <c r="D720" s="51" t="s">
        <v>1519</v>
      </c>
      <c r="E720" s="51" t="s">
        <v>1520</v>
      </c>
      <c r="F720" s="1" t="s">
        <v>1531</v>
      </c>
      <c r="G720" s="1" t="s">
        <v>1532</v>
      </c>
      <c r="H720" s="1" t="s">
        <v>1764</v>
      </c>
      <c r="I720" s="1" t="s">
        <v>1824</v>
      </c>
      <c r="J720" s="160"/>
      <c r="K720" s="160"/>
    </row>
    <row r="721">
      <c r="A721" s="51">
        <v>11598.0</v>
      </c>
      <c r="B721" s="51" t="s">
        <v>2350</v>
      </c>
      <c r="C721" s="51" t="s">
        <v>2345</v>
      </c>
      <c r="D721" s="51" t="s">
        <v>1510</v>
      </c>
      <c r="E721" s="51" t="s">
        <v>1511</v>
      </c>
      <c r="F721" s="1" t="s">
        <v>1512</v>
      </c>
      <c r="G721" s="1" t="s">
        <v>1513</v>
      </c>
      <c r="H721" s="1" t="s">
        <v>1514</v>
      </c>
      <c r="I721" s="1" t="s">
        <v>1672</v>
      </c>
      <c r="J721" s="160"/>
      <c r="K721" s="160"/>
    </row>
    <row r="722">
      <c r="A722" s="51">
        <v>11599.0</v>
      </c>
      <c r="B722" s="51" t="s">
        <v>2355</v>
      </c>
      <c r="C722" s="51" t="s">
        <v>2345</v>
      </c>
      <c r="D722" s="51" t="s">
        <v>1510</v>
      </c>
      <c r="E722" s="51" t="s">
        <v>1511</v>
      </c>
      <c r="F722" s="1" t="s">
        <v>1512</v>
      </c>
      <c r="G722" s="1" t="s">
        <v>1513</v>
      </c>
      <c r="H722" s="1" t="s">
        <v>1514</v>
      </c>
      <c r="I722" s="1" t="s">
        <v>1672</v>
      </c>
      <c r="J722" s="160"/>
      <c r="K722" s="160"/>
    </row>
    <row r="723">
      <c r="A723" s="51">
        <v>11600.0</v>
      </c>
      <c r="B723" s="51" t="s">
        <v>2343</v>
      </c>
      <c r="C723" s="51" t="s">
        <v>2345</v>
      </c>
      <c r="D723" s="51" t="s">
        <v>1510</v>
      </c>
      <c r="E723" s="51" t="s">
        <v>1511</v>
      </c>
      <c r="F723" s="1" t="s">
        <v>1512</v>
      </c>
      <c r="G723" s="1" t="s">
        <v>1513</v>
      </c>
      <c r="H723" s="1" t="s">
        <v>1514</v>
      </c>
      <c r="I723" s="1" t="s">
        <v>1672</v>
      </c>
      <c r="J723" s="160"/>
      <c r="K723" s="160"/>
    </row>
    <row r="724">
      <c r="A724" s="51">
        <v>11601.0</v>
      </c>
      <c r="B724" s="51" t="s">
        <v>2878</v>
      </c>
      <c r="C724" s="51" t="s">
        <v>56</v>
      </c>
      <c r="D724" s="51" t="s">
        <v>1519</v>
      </c>
      <c r="E724" s="51" t="s">
        <v>1520</v>
      </c>
      <c r="F724" s="1" t="s">
        <v>1531</v>
      </c>
      <c r="G724" s="1" t="s">
        <v>1588</v>
      </c>
      <c r="H724" s="1" t="s">
        <v>2855</v>
      </c>
      <c r="I724" s="1" t="s">
        <v>2856</v>
      </c>
      <c r="J724" s="160"/>
      <c r="K724" s="160"/>
    </row>
    <row r="725">
      <c r="A725" s="51">
        <v>11602.0</v>
      </c>
      <c r="B725" s="51" t="s">
        <v>2879</v>
      </c>
      <c r="C725" s="51" t="s">
        <v>23</v>
      </c>
      <c r="D725" s="51" t="s">
        <v>1519</v>
      </c>
      <c r="E725" s="51" t="s">
        <v>1520</v>
      </c>
      <c r="F725" s="1" t="s">
        <v>1521</v>
      </c>
      <c r="G725" s="1" t="s">
        <v>1544</v>
      </c>
      <c r="H725" s="1" t="s">
        <v>1545</v>
      </c>
      <c r="I725" s="1" t="s">
        <v>1546</v>
      </c>
      <c r="J725" s="160"/>
      <c r="K725" s="160"/>
    </row>
    <row r="726">
      <c r="A726" s="51">
        <v>11606.0</v>
      </c>
      <c r="B726" s="51" t="s">
        <v>1911</v>
      </c>
      <c r="C726" s="51" t="s">
        <v>29</v>
      </c>
      <c r="D726" s="51" t="s">
        <v>1519</v>
      </c>
      <c r="E726" s="51" t="s">
        <v>1549</v>
      </c>
      <c r="F726" s="1" t="s">
        <v>1550</v>
      </c>
      <c r="G726" s="1" t="s">
        <v>1565</v>
      </c>
      <c r="H726" s="1" t="s">
        <v>2880</v>
      </c>
      <c r="I726" s="1" t="s">
        <v>2881</v>
      </c>
      <c r="J726" s="160"/>
      <c r="K726" s="160"/>
    </row>
    <row r="727">
      <c r="A727" s="51">
        <v>11607.0</v>
      </c>
      <c r="B727" s="51" t="s">
        <v>2494</v>
      </c>
      <c r="C727" s="51" t="s">
        <v>23</v>
      </c>
      <c r="D727" s="51" t="s">
        <v>1519</v>
      </c>
      <c r="E727" s="51" t="s">
        <v>1520</v>
      </c>
      <c r="F727" s="1" t="s">
        <v>1521</v>
      </c>
      <c r="G727" s="1" t="s">
        <v>1983</v>
      </c>
      <c r="H727" s="1" t="s">
        <v>1989</v>
      </c>
      <c r="I727" s="1" t="s">
        <v>1990</v>
      </c>
      <c r="J727" s="160"/>
      <c r="K727" s="160"/>
    </row>
    <row r="728">
      <c r="A728" s="51">
        <v>11608.0</v>
      </c>
      <c r="B728" s="51" t="s">
        <v>2386</v>
      </c>
      <c r="C728" s="51" t="s">
        <v>29</v>
      </c>
      <c r="D728" s="51" t="s">
        <v>1519</v>
      </c>
      <c r="E728" s="51" t="s">
        <v>1549</v>
      </c>
      <c r="F728" s="1" t="s">
        <v>1550</v>
      </c>
      <c r="G728" s="1" t="s">
        <v>1551</v>
      </c>
      <c r="H728" s="1" t="s">
        <v>2474</v>
      </c>
      <c r="I728" s="1" t="s">
        <v>2475</v>
      </c>
      <c r="J728" s="160"/>
      <c r="K728" s="160"/>
    </row>
    <row r="729">
      <c r="A729" s="51">
        <v>11609.0</v>
      </c>
      <c r="B729" s="51" t="s">
        <v>1395</v>
      </c>
      <c r="C729" s="51" t="s">
        <v>29</v>
      </c>
      <c r="D729" s="51" t="s">
        <v>1519</v>
      </c>
      <c r="E729" s="51" t="s">
        <v>1549</v>
      </c>
      <c r="F729" s="1" t="s">
        <v>1550</v>
      </c>
      <c r="G729" s="1" t="s">
        <v>1551</v>
      </c>
      <c r="H729" s="1" t="s">
        <v>1555</v>
      </c>
      <c r="I729" s="1" t="s">
        <v>1556</v>
      </c>
      <c r="J729" s="160"/>
      <c r="K729" s="160"/>
    </row>
    <row r="730">
      <c r="A730" s="51">
        <v>11611.0</v>
      </c>
      <c r="B730" s="51" t="s">
        <v>2882</v>
      </c>
      <c r="C730" s="51" t="s">
        <v>56</v>
      </c>
      <c r="D730" s="51" t="s">
        <v>1519</v>
      </c>
      <c r="E730" s="51" t="s">
        <v>1520</v>
      </c>
      <c r="F730" s="1" t="s">
        <v>1531</v>
      </c>
      <c r="G730" s="1" t="s">
        <v>1532</v>
      </c>
      <c r="H730" s="1" t="s">
        <v>2009</v>
      </c>
      <c r="I730" s="1" t="s">
        <v>2010</v>
      </c>
      <c r="J730" s="160"/>
      <c r="K730" s="160"/>
    </row>
    <row r="731">
      <c r="A731" s="51">
        <v>11612.0</v>
      </c>
      <c r="B731" s="51" t="s">
        <v>2883</v>
      </c>
      <c r="C731" s="51" t="s">
        <v>56</v>
      </c>
      <c r="D731" s="51" t="s">
        <v>1519</v>
      </c>
      <c r="E731" s="51" t="s">
        <v>1520</v>
      </c>
      <c r="F731" s="1" t="s">
        <v>1531</v>
      </c>
      <c r="G731" s="1" t="s">
        <v>1532</v>
      </c>
      <c r="H731" s="1" t="s">
        <v>1533</v>
      </c>
      <c r="I731" s="1" t="s">
        <v>1534</v>
      </c>
      <c r="J731" s="160"/>
      <c r="K731" s="160"/>
    </row>
    <row r="732">
      <c r="A732" s="51">
        <v>11615.0</v>
      </c>
      <c r="B732" s="51" t="s">
        <v>2496</v>
      </c>
      <c r="C732" s="51" t="s">
        <v>56</v>
      </c>
      <c r="D732" s="51" t="s">
        <v>1519</v>
      </c>
      <c r="E732" s="51" t="s">
        <v>1520</v>
      </c>
      <c r="F732" s="1" t="s">
        <v>1521</v>
      </c>
      <c r="G732" s="1" t="s">
        <v>1983</v>
      </c>
      <c r="H732" s="1" t="s">
        <v>1985</v>
      </c>
      <c r="I732" s="1" t="s">
        <v>1986</v>
      </c>
      <c r="J732" s="160"/>
      <c r="K732" s="160"/>
    </row>
    <row r="733">
      <c r="A733" s="51">
        <v>11616.0</v>
      </c>
      <c r="B733" s="51" t="s">
        <v>2884</v>
      </c>
      <c r="C733" s="51" t="s">
        <v>56</v>
      </c>
      <c r="D733" s="51" t="s">
        <v>1519</v>
      </c>
      <c r="E733" s="51" t="s">
        <v>1520</v>
      </c>
      <c r="F733" s="1" t="s">
        <v>1521</v>
      </c>
      <c r="G733" s="1" t="s">
        <v>1983</v>
      </c>
      <c r="H733" s="1" t="s">
        <v>1985</v>
      </c>
      <c r="I733" s="1" t="s">
        <v>1986</v>
      </c>
      <c r="J733" s="160"/>
      <c r="K733" s="160"/>
    </row>
    <row r="734">
      <c r="A734" s="51">
        <v>11617.0</v>
      </c>
      <c r="B734" s="51" t="s">
        <v>2885</v>
      </c>
      <c r="C734" s="51" t="s">
        <v>29</v>
      </c>
      <c r="D734" s="51" t="s">
        <v>1519</v>
      </c>
      <c r="E734" s="51" t="s">
        <v>1549</v>
      </c>
      <c r="F734" s="1" t="s">
        <v>1647</v>
      </c>
      <c r="G734" s="1" t="s">
        <v>2886</v>
      </c>
      <c r="H734" s="1" t="s">
        <v>2887</v>
      </c>
      <c r="I734" s="1" t="s">
        <v>2888</v>
      </c>
      <c r="J734" s="160"/>
      <c r="K734" s="160"/>
    </row>
    <row r="735">
      <c r="A735" s="51">
        <v>11618.0</v>
      </c>
      <c r="B735" s="51" t="s">
        <v>2889</v>
      </c>
      <c r="C735" s="51" t="s">
        <v>275</v>
      </c>
      <c r="D735" s="51" t="s">
        <v>1519</v>
      </c>
      <c r="E735" s="51" t="s">
        <v>1549</v>
      </c>
      <c r="F735" s="1" t="s">
        <v>2489</v>
      </c>
      <c r="G735" s="1" t="s">
        <v>2497</v>
      </c>
      <c r="H735" s="1" t="s">
        <v>2754</v>
      </c>
      <c r="I735" s="1" t="s">
        <v>2755</v>
      </c>
      <c r="J735" s="160"/>
      <c r="K735" s="160"/>
    </row>
    <row r="736">
      <c r="A736" s="51">
        <v>11624.0</v>
      </c>
      <c r="B736" s="51" t="s">
        <v>2504</v>
      </c>
      <c r="C736" s="51" t="s">
        <v>56</v>
      </c>
      <c r="D736" s="51" t="s">
        <v>1519</v>
      </c>
      <c r="E736" s="51" t="s">
        <v>1520</v>
      </c>
      <c r="F736" s="1" t="s">
        <v>1521</v>
      </c>
      <c r="G736" s="1" t="s">
        <v>1599</v>
      </c>
      <c r="H736" s="1" t="s">
        <v>1600</v>
      </c>
      <c r="I736" s="1" t="s">
        <v>1601</v>
      </c>
      <c r="J736" s="160"/>
      <c r="K736" s="160"/>
    </row>
    <row r="737">
      <c r="A737" s="51">
        <v>11639.0</v>
      </c>
      <c r="B737" s="51" t="s">
        <v>2650</v>
      </c>
      <c r="C737" s="51" t="s">
        <v>275</v>
      </c>
      <c r="D737" s="51" t="s">
        <v>1519</v>
      </c>
      <c r="E737" s="51" t="s">
        <v>1520</v>
      </c>
      <c r="F737" s="1" t="s">
        <v>1521</v>
      </c>
      <c r="G737" s="1" t="s">
        <v>1752</v>
      </c>
      <c r="H737" s="1" t="s">
        <v>1753</v>
      </c>
      <c r="I737" s="1" t="s">
        <v>1754</v>
      </c>
      <c r="J737" s="160"/>
      <c r="K737" s="160"/>
    </row>
    <row r="738">
      <c r="A738" s="51">
        <v>11640.0</v>
      </c>
      <c r="B738" s="51" t="s">
        <v>2653</v>
      </c>
      <c r="C738" s="51" t="s">
        <v>275</v>
      </c>
      <c r="D738" s="51" t="s">
        <v>1519</v>
      </c>
      <c r="E738" s="51" t="s">
        <v>1520</v>
      </c>
      <c r="F738" s="1" t="s">
        <v>1521</v>
      </c>
      <c r="G738" s="1" t="s">
        <v>1752</v>
      </c>
      <c r="H738" s="1" t="s">
        <v>2129</v>
      </c>
      <c r="I738" s="1" t="s">
        <v>2130</v>
      </c>
      <c r="J738" s="160"/>
      <c r="K738" s="160"/>
    </row>
    <row r="739">
      <c r="A739" s="51">
        <v>11641.0</v>
      </c>
      <c r="B739" s="51" t="s">
        <v>2655</v>
      </c>
      <c r="C739" s="51" t="s">
        <v>275</v>
      </c>
      <c r="D739" s="51" t="s">
        <v>1519</v>
      </c>
      <c r="E739" s="51" t="s">
        <v>1520</v>
      </c>
      <c r="F739" s="1" t="s">
        <v>1521</v>
      </c>
      <c r="G739" s="1" t="s">
        <v>1752</v>
      </c>
      <c r="H739" s="1" t="s">
        <v>2129</v>
      </c>
      <c r="I739" s="1" t="s">
        <v>2130</v>
      </c>
      <c r="J739" s="160"/>
      <c r="K739" s="160"/>
    </row>
    <row r="740">
      <c r="A740" s="51">
        <v>11642.0</v>
      </c>
      <c r="B740" s="51" t="s">
        <v>2890</v>
      </c>
      <c r="C740" s="51" t="s">
        <v>23</v>
      </c>
      <c r="D740" s="51" t="s">
        <v>1519</v>
      </c>
      <c r="E740" s="51" t="s">
        <v>1520</v>
      </c>
      <c r="F740" s="1" t="s">
        <v>1521</v>
      </c>
      <c r="G740" s="1" t="s">
        <v>2238</v>
      </c>
      <c r="H740" s="1" t="s">
        <v>2239</v>
      </c>
      <c r="I740" s="1" t="s">
        <v>2240</v>
      </c>
      <c r="J740" s="160"/>
      <c r="K740" s="160"/>
    </row>
    <row r="741">
      <c r="A741" s="51">
        <v>11643.0</v>
      </c>
      <c r="B741" s="51" t="s">
        <v>114</v>
      </c>
      <c r="C741" s="51" t="s">
        <v>116</v>
      </c>
      <c r="D741" s="51" t="s">
        <v>1519</v>
      </c>
      <c r="E741" s="51" t="s">
        <v>1549</v>
      </c>
      <c r="F741" s="1" t="s">
        <v>1550</v>
      </c>
      <c r="G741" s="1" t="s">
        <v>2188</v>
      </c>
      <c r="H741" s="1" t="s">
        <v>2189</v>
      </c>
      <c r="I741" s="1" t="s">
        <v>2190</v>
      </c>
      <c r="J741" s="160"/>
      <c r="K741" s="160"/>
    </row>
    <row r="742">
      <c r="A742" s="51">
        <v>11644.0</v>
      </c>
      <c r="B742" s="51" t="s">
        <v>2891</v>
      </c>
      <c r="C742" s="51" t="s">
        <v>56</v>
      </c>
      <c r="D742" s="51" t="s">
        <v>1519</v>
      </c>
      <c r="E742" s="51" t="s">
        <v>1520</v>
      </c>
      <c r="F742" s="1" t="s">
        <v>1531</v>
      </c>
      <c r="G742" s="1" t="s">
        <v>1668</v>
      </c>
      <c r="H742" s="1" t="s">
        <v>1674</v>
      </c>
      <c r="I742" s="1" t="s">
        <v>1675</v>
      </c>
      <c r="J742" s="160"/>
      <c r="K742" s="160"/>
    </row>
    <row r="743">
      <c r="A743" s="51">
        <v>11645.0</v>
      </c>
      <c r="B743" s="51" t="s">
        <v>2637</v>
      </c>
      <c r="C743" s="51" t="s">
        <v>275</v>
      </c>
      <c r="D743" s="51" t="s">
        <v>1519</v>
      </c>
      <c r="E743" s="51" t="s">
        <v>1520</v>
      </c>
      <c r="F743" s="1" t="s">
        <v>1521</v>
      </c>
      <c r="G743" s="1" t="s">
        <v>1979</v>
      </c>
      <c r="H743" s="1" t="s">
        <v>1980</v>
      </c>
      <c r="I743" s="1" t="s">
        <v>1981</v>
      </c>
      <c r="J743" s="160"/>
      <c r="K743" s="160"/>
    </row>
    <row r="744">
      <c r="A744" s="51">
        <v>11646.0</v>
      </c>
      <c r="B744" s="51" t="s">
        <v>2892</v>
      </c>
      <c r="C744" s="51" t="s">
        <v>1863</v>
      </c>
      <c r="D744" s="51" t="s">
        <v>1519</v>
      </c>
      <c r="E744" s="51" t="s">
        <v>1520</v>
      </c>
      <c r="F744" s="1" t="s">
        <v>1521</v>
      </c>
      <c r="G744" s="1" t="s">
        <v>1592</v>
      </c>
      <c r="H744" s="1" t="s">
        <v>1596</v>
      </c>
      <c r="I744" s="1" t="s">
        <v>1597</v>
      </c>
      <c r="J744" s="160"/>
      <c r="K744" s="160"/>
    </row>
    <row r="745">
      <c r="A745" s="51">
        <v>11648.0</v>
      </c>
      <c r="B745" s="51" t="s">
        <v>2530</v>
      </c>
      <c r="C745" s="51" t="s">
        <v>2345</v>
      </c>
      <c r="D745" s="51" t="s">
        <v>1510</v>
      </c>
      <c r="E745" s="51" t="s">
        <v>1511</v>
      </c>
      <c r="F745" s="1" t="s">
        <v>1512</v>
      </c>
      <c r="G745" s="1" t="s">
        <v>1513</v>
      </c>
      <c r="H745" s="1" t="s">
        <v>1514</v>
      </c>
      <c r="I745" s="1" t="s">
        <v>1672</v>
      </c>
      <c r="J745" s="160"/>
      <c r="K745" s="160"/>
    </row>
    <row r="746">
      <c r="A746" s="51">
        <v>11649.0</v>
      </c>
      <c r="B746" s="51" t="s">
        <v>2705</v>
      </c>
      <c r="C746" s="51" t="s">
        <v>29</v>
      </c>
      <c r="D746" s="51" t="s">
        <v>1519</v>
      </c>
      <c r="E746" s="51" t="s">
        <v>1549</v>
      </c>
      <c r="F746" s="1" t="s">
        <v>1624</v>
      </c>
      <c r="G746" s="1" t="s">
        <v>2471</v>
      </c>
      <c r="H746" s="1" t="s">
        <v>2478</v>
      </c>
      <c r="I746" s="1" t="s">
        <v>2479</v>
      </c>
      <c r="J746" s="160"/>
      <c r="K746" s="160"/>
    </row>
    <row r="747">
      <c r="A747" s="51">
        <v>11650.0</v>
      </c>
      <c r="B747" s="51" t="s">
        <v>2532</v>
      </c>
      <c r="C747" s="51" t="s">
        <v>29</v>
      </c>
      <c r="D747" s="51" t="s">
        <v>1519</v>
      </c>
      <c r="E747" s="51" t="s">
        <v>1549</v>
      </c>
      <c r="F747" s="1" t="s">
        <v>1550</v>
      </c>
      <c r="G747" s="1" t="s">
        <v>1551</v>
      </c>
      <c r="H747" s="1" t="s">
        <v>1555</v>
      </c>
      <c r="I747" s="1" t="s">
        <v>1556</v>
      </c>
      <c r="J747" s="160"/>
      <c r="K747" s="160"/>
    </row>
    <row r="748">
      <c r="A748" s="51">
        <v>11651.0</v>
      </c>
      <c r="B748" s="51" t="s">
        <v>2534</v>
      </c>
      <c r="C748" s="51" t="s">
        <v>275</v>
      </c>
      <c r="D748" s="51" t="s">
        <v>1519</v>
      </c>
      <c r="E748" s="51" t="s">
        <v>1520</v>
      </c>
      <c r="F748" s="1" t="s">
        <v>1521</v>
      </c>
      <c r="G748" s="1" t="s">
        <v>1592</v>
      </c>
      <c r="H748" s="1" t="s">
        <v>2144</v>
      </c>
      <c r="I748" s="1" t="s">
        <v>2145</v>
      </c>
      <c r="J748" s="160"/>
      <c r="K748" s="160"/>
    </row>
    <row r="749">
      <c r="A749" s="51">
        <v>11652.0</v>
      </c>
      <c r="B749" s="51" t="s">
        <v>2893</v>
      </c>
      <c r="C749" s="51" t="s">
        <v>56</v>
      </c>
      <c r="D749" s="51" t="s">
        <v>1519</v>
      </c>
      <c r="E749" s="51" t="s">
        <v>1520</v>
      </c>
      <c r="F749" s="1" t="s">
        <v>1531</v>
      </c>
      <c r="G749" s="1" t="s">
        <v>1668</v>
      </c>
      <c r="H749" s="1" t="s">
        <v>1669</v>
      </c>
      <c r="I749" s="1" t="s">
        <v>2123</v>
      </c>
      <c r="J749" s="160"/>
      <c r="K749" s="160"/>
    </row>
    <row r="750">
      <c r="A750" s="51">
        <v>11653.0</v>
      </c>
      <c r="B750" s="51" t="s">
        <v>2894</v>
      </c>
      <c r="C750" s="51" t="s">
        <v>311</v>
      </c>
      <c r="D750" s="51" t="s">
        <v>1519</v>
      </c>
      <c r="E750" s="51" t="s">
        <v>1520</v>
      </c>
      <c r="F750" s="1" t="s">
        <v>1531</v>
      </c>
      <c r="G750" s="1" t="s">
        <v>1532</v>
      </c>
      <c r="H750" s="1" t="s">
        <v>1837</v>
      </c>
      <c r="I750" s="1" t="s">
        <v>1824</v>
      </c>
      <c r="J750" s="160"/>
      <c r="K750" s="160"/>
    </row>
    <row r="751">
      <c r="A751" s="51">
        <v>11654.0</v>
      </c>
      <c r="B751" s="51" t="s">
        <v>2613</v>
      </c>
      <c r="C751" s="51" t="s">
        <v>275</v>
      </c>
      <c r="D751" s="51" t="s">
        <v>1519</v>
      </c>
      <c r="E751" s="51" t="s">
        <v>1549</v>
      </c>
      <c r="F751" s="1" t="s">
        <v>1639</v>
      </c>
      <c r="G751" s="1" t="s">
        <v>1904</v>
      </c>
      <c r="H751" s="1" t="s">
        <v>2059</v>
      </c>
      <c r="I751" s="1" t="s">
        <v>2060</v>
      </c>
      <c r="J751" s="160"/>
      <c r="K751" s="160"/>
    </row>
    <row r="752">
      <c r="A752" s="51">
        <v>11656.0</v>
      </c>
      <c r="B752" s="51" t="s">
        <v>2538</v>
      </c>
      <c r="C752" s="51" t="s">
        <v>56</v>
      </c>
      <c r="D752" s="51" t="s">
        <v>1519</v>
      </c>
      <c r="E752" s="51" t="s">
        <v>1520</v>
      </c>
      <c r="F752" s="1" t="s">
        <v>1521</v>
      </c>
      <c r="G752" s="1" t="s">
        <v>1592</v>
      </c>
      <c r="H752" s="1" t="s">
        <v>2895</v>
      </c>
      <c r="I752" s="1" t="s">
        <v>2896</v>
      </c>
      <c r="J752" s="160"/>
      <c r="K752" s="160"/>
    </row>
    <row r="753">
      <c r="A753" s="51">
        <v>11657.0</v>
      </c>
      <c r="B753" s="51" t="s">
        <v>2584</v>
      </c>
      <c r="C753" s="51" t="s">
        <v>1225</v>
      </c>
      <c r="D753" s="51" t="s">
        <v>1519</v>
      </c>
      <c r="E753" s="51" t="s">
        <v>1661</v>
      </c>
      <c r="F753" s="1" t="s">
        <v>1662</v>
      </c>
      <c r="G753" s="1" t="s">
        <v>1663</v>
      </c>
      <c r="H753" s="1" t="s">
        <v>1664</v>
      </c>
      <c r="I753" s="1" t="s">
        <v>1665</v>
      </c>
      <c r="J753" s="160"/>
      <c r="K753" s="160"/>
    </row>
    <row r="754">
      <c r="A754" s="51">
        <v>11658.0</v>
      </c>
      <c r="B754" s="51" t="s">
        <v>2586</v>
      </c>
      <c r="C754" s="51" t="s">
        <v>1225</v>
      </c>
      <c r="D754" s="51" t="s">
        <v>1519</v>
      </c>
      <c r="E754" s="51" t="s">
        <v>1661</v>
      </c>
      <c r="F754" s="1" t="s">
        <v>1662</v>
      </c>
      <c r="G754" s="1" t="s">
        <v>1663</v>
      </c>
      <c r="H754" s="1" t="s">
        <v>1664</v>
      </c>
      <c r="I754" s="1" t="s">
        <v>1665</v>
      </c>
      <c r="J754" s="160"/>
      <c r="K754" s="160"/>
    </row>
    <row r="755">
      <c r="A755" s="51">
        <v>11659.0</v>
      </c>
      <c r="B755" s="51" t="s">
        <v>2587</v>
      </c>
      <c r="C755" s="51" t="s">
        <v>1225</v>
      </c>
      <c r="D755" s="51" t="s">
        <v>1519</v>
      </c>
      <c r="E755" s="51" t="s">
        <v>1661</v>
      </c>
      <c r="F755" s="1" t="s">
        <v>1662</v>
      </c>
      <c r="G755" s="1" t="s">
        <v>1663</v>
      </c>
      <c r="H755" s="1" t="s">
        <v>1664</v>
      </c>
      <c r="I755" s="1" t="s">
        <v>1665</v>
      </c>
      <c r="J755" s="160"/>
      <c r="K755" s="160"/>
    </row>
    <row r="756">
      <c r="A756" s="51">
        <v>11662.0</v>
      </c>
      <c r="B756" s="51" t="s">
        <v>2612</v>
      </c>
      <c r="C756" s="51" t="s">
        <v>23</v>
      </c>
      <c r="D756" s="51" t="s">
        <v>1519</v>
      </c>
      <c r="E756" s="51" t="s">
        <v>1549</v>
      </c>
      <c r="F756" s="1" t="s">
        <v>1639</v>
      </c>
      <c r="G756" s="1" t="s">
        <v>1904</v>
      </c>
      <c r="H756" s="1" t="s">
        <v>1927</v>
      </c>
      <c r="I756" s="1" t="s">
        <v>2389</v>
      </c>
      <c r="J756" s="160"/>
      <c r="K756" s="160"/>
    </row>
    <row r="757">
      <c r="A757" s="51">
        <v>11663.0</v>
      </c>
      <c r="B757" s="51" t="s">
        <v>2658</v>
      </c>
      <c r="C757" s="51" t="s">
        <v>29</v>
      </c>
      <c r="D757" s="51" t="s">
        <v>1519</v>
      </c>
      <c r="E757" s="51" t="s">
        <v>1549</v>
      </c>
      <c r="F757" s="1" t="s">
        <v>1732</v>
      </c>
      <c r="G757" s="1" t="s">
        <v>1733</v>
      </c>
      <c r="H757" s="1" t="s">
        <v>1734</v>
      </c>
      <c r="I757" s="1" t="s">
        <v>2897</v>
      </c>
      <c r="J757" s="160"/>
      <c r="K757" s="160"/>
    </row>
    <row r="758">
      <c r="A758" s="51">
        <v>11664.0</v>
      </c>
      <c r="B758" s="51" t="s">
        <v>2660</v>
      </c>
      <c r="C758" s="51" t="s">
        <v>29</v>
      </c>
      <c r="D758" s="51" t="s">
        <v>1519</v>
      </c>
      <c r="E758" s="51" t="s">
        <v>1549</v>
      </c>
      <c r="F758" s="1" t="s">
        <v>1732</v>
      </c>
      <c r="G758" s="1" t="s">
        <v>1733</v>
      </c>
      <c r="H758" s="1" t="s">
        <v>1805</v>
      </c>
      <c r="I758" s="1" t="s">
        <v>2898</v>
      </c>
      <c r="J758" s="160"/>
      <c r="K758" s="160"/>
    </row>
    <row r="759">
      <c r="A759" s="51">
        <v>11665.0</v>
      </c>
      <c r="B759" s="51" t="s">
        <v>2588</v>
      </c>
      <c r="C759" s="51" t="s">
        <v>29</v>
      </c>
      <c r="D759" s="51" t="s">
        <v>1519</v>
      </c>
      <c r="E759" s="51" t="s">
        <v>1549</v>
      </c>
      <c r="F759" s="1" t="s">
        <v>1732</v>
      </c>
      <c r="G759" s="1" t="s">
        <v>1733</v>
      </c>
      <c r="H759" s="1" t="s">
        <v>1805</v>
      </c>
      <c r="I759" s="1" t="s">
        <v>2899</v>
      </c>
      <c r="J759" s="160"/>
      <c r="K759" s="160"/>
    </row>
    <row r="760">
      <c r="A760" s="51">
        <v>11666.0</v>
      </c>
      <c r="B760" s="51" t="s">
        <v>2729</v>
      </c>
      <c r="C760" s="51" t="s">
        <v>29</v>
      </c>
      <c r="D760" s="51" t="s">
        <v>1519</v>
      </c>
      <c r="E760" s="51" t="s">
        <v>1549</v>
      </c>
      <c r="F760" s="1" t="s">
        <v>1550</v>
      </c>
      <c r="G760" s="1" t="s">
        <v>1561</v>
      </c>
      <c r="H760" s="1" t="s">
        <v>1579</v>
      </c>
      <c r="I760" s="1" t="s">
        <v>1580</v>
      </c>
      <c r="J760" s="160"/>
      <c r="K760" s="160"/>
    </row>
    <row r="761">
      <c r="A761" s="51">
        <v>11667.0</v>
      </c>
      <c r="B761" s="51" t="s">
        <v>2727</v>
      </c>
      <c r="C761" s="51" t="s">
        <v>29</v>
      </c>
      <c r="D761" s="51" t="s">
        <v>1519</v>
      </c>
      <c r="E761" s="51" t="s">
        <v>1549</v>
      </c>
      <c r="F761" s="1" t="s">
        <v>1550</v>
      </c>
      <c r="G761" s="1" t="s">
        <v>1561</v>
      </c>
      <c r="H761" s="1" t="s">
        <v>1579</v>
      </c>
      <c r="I761" s="1" t="s">
        <v>1580</v>
      </c>
      <c r="J761" s="160"/>
      <c r="K761" s="160"/>
    </row>
    <row r="762">
      <c r="A762" s="51">
        <v>11668.0</v>
      </c>
      <c r="B762" s="51" t="s">
        <v>2663</v>
      </c>
      <c r="C762" s="51" t="s">
        <v>29</v>
      </c>
      <c r="D762" s="51" t="s">
        <v>1519</v>
      </c>
      <c r="E762" s="51" t="s">
        <v>1549</v>
      </c>
      <c r="F762" s="1" t="s">
        <v>1550</v>
      </c>
      <c r="G762" s="1" t="s">
        <v>1561</v>
      </c>
      <c r="H762" s="1" t="s">
        <v>1579</v>
      </c>
      <c r="I762" s="1" t="s">
        <v>1580</v>
      </c>
      <c r="J762" s="160"/>
      <c r="K762" s="160"/>
    </row>
    <row r="763">
      <c r="A763" s="51">
        <v>11669.0</v>
      </c>
      <c r="B763" s="51" t="s">
        <v>2700</v>
      </c>
      <c r="C763" s="51" t="s">
        <v>29</v>
      </c>
      <c r="D763" s="51" t="s">
        <v>1519</v>
      </c>
      <c r="E763" s="51" t="s">
        <v>1549</v>
      </c>
      <c r="F763" s="1" t="s">
        <v>1550</v>
      </c>
      <c r="G763" s="1" t="s">
        <v>1561</v>
      </c>
      <c r="H763" s="1" t="s">
        <v>1579</v>
      </c>
      <c r="I763" s="1" t="s">
        <v>1580</v>
      </c>
      <c r="J763" s="160"/>
      <c r="K763" s="160"/>
    </row>
    <row r="764">
      <c r="A764" s="51">
        <v>11670.0</v>
      </c>
      <c r="B764" s="51" t="s">
        <v>1685</v>
      </c>
      <c r="C764" s="51" t="s">
        <v>29</v>
      </c>
      <c r="D764" s="51" t="s">
        <v>1519</v>
      </c>
      <c r="E764" s="51" t="s">
        <v>1549</v>
      </c>
      <c r="F764" s="1" t="s">
        <v>1550</v>
      </c>
      <c r="G764" s="1" t="s">
        <v>1561</v>
      </c>
      <c r="H764" s="1" t="s">
        <v>1579</v>
      </c>
      <c r="I764" s="1" t="s">
        <v>1580</v>
      </c>
      <c r="J764" s="160"/>
      <c r="K764" s="160"/>
    </row>
    <row r="765">
      <c r="A765" s="51">
        <v>11671.0</v>
      </c>
      <c r="B765" s="51" t="s">
        <v>2900</v>
      </c>
      <c r="C765" s="51" t="s">
        <v>29</v>
      </c>
      <c r="D765" s="51" t="s">
        <v>1519</v>
      </c>
      <c r="E765" s="51" t="s">
        <v>1549</v>
      </c>
      <c r="F765" s="1" t="s">
        <v>1550</v>
      </c>
      <c r="G765" s="1" t="s">
        <v>1561</v>
      </c>
      <c r="H765" s="1" t="s">
        <v>1562</v>
      </c>
      <c r="I765" s="1" t="s">
        <v>2901</v>
      </c>
      <c r="J765" s="160"/>
      <c r="K765" s="160"/>
    </row>
    <row r="766">
      <c r="A766" s="51">
        <v>11673.0</v>
      </c>
      <c r="B766" s="51" t="s">
        <v>2902</v>
      </c>
      <c r="C766" s="51" t="s">
        <v>311</v>
      </c>
      <c r="D766" s="51" t="s">
        <v>1519</v>
      </c>
      <c r="E766" s="51" t="s">
        <v>1520</v>
      </c>
      <c r="F766" s="1" t="s">
        <v>1531</v>
      </c>
      <c r="G766" s="1" t="s">
        <v>1532</v>
      </c>
      <c r="H766" s="1" t="s">
        <v>2164</v>
      </c>
      <c r="I766" s="1" t="s">
        <v>2010</v>
      </c>
      <c r="J766" s="160"/>
      <c r="K766" s="160"/>
    </row>
    <row r="767">
      <c r="A767" s="51">
        <v>11675.0</v>
      </c>
      <c r="B767" s="51" t="s">
        <v>2904</v>
      </c>
      <c r="C767" s="51" t="s">
        <v>56</v>
      </c>
      <c r="D767" s="51" t="s">
        <v>1519</v>
      </c>
      <c r="E767" s="51" t="s">
        <v>1520</v>
      </c>
      <c r="F767" s="1" t="s">
        <v>1531</v>
      </c>
      <c r="G767" s="1" t="s">
        <v>1631</v>
      </c>
      <c r="H767" s="1" t="s">
        <v>1632</v>
      </c>
      <c r="I767" s="1" t="s">
        <v>2905</v>
      </c>
      <c r="J767" s="160"/>
      <c r="K767" s="160"/>
    </row>
    <row r="768">
      <c r="A768" s="51">
        <v>11676.0</v>
      </c>
      <c r="B768" s="51" t="s">
        <v>2907</v>
      </c>
      <c r="C768" s="51" t="s">
        <v>56</v>
      </c>
      <c r="D768" s="51" t="s">
        <v>1519</v>
      </c>
      <c r="E768" s="51" t="s">
        <v>1520</v>
      </c>
      <c r="F768" s="1" t="s">
        <v>1531</v>
      </c>
      <c r="G768" s="1" t="s">
        <v>1631</v>
      </c>
      <c r="H768" s="1" t="s">
        <v>1632</v>
      </c>
      <c r="I768" s="1" t="s">
        <v>2905</v>
      </c>
      <c r="J768" s="160"/>
      <c r="K768" s="160"/>
    </row>
    <row r="769">
      <c r="A769" s="51">
        <v>11678.0</v>
      </c>
      <c r="B769" s="51" t="s">
        <v>2641</v>
      </c>
      <c r="C769" s="51" t="s">
        <v>275</v>
      </c>
      <c r="D769" s="51" t="s">
        <v>1519</v>
      </c>
      <c r="E769" s="51" t="s">
        <v>1520</v>
      </c>
      <c r="F769" s="1" t="s">
        <v>1521</v>
      </c>
      <c r="G769" s="1" t="s">
        <v>1592</v>
      </c>
      <c r="H769" s="1" t="s">
        <v>2144</v>
      </c>
      <c r="I769" s="1" t="s">
        <v>2908</v>
      </c>
      <c r="J769" s="160"/>
      <c r="K769" s="160"/>
    </row>
    <row r="770">
      <c r="A770" s="51">
        <v>11679.0</v>
      </c>
      <c r="B770" s="51" t="s">
        <v>2909</v>
      </c>
      <c r="C770" s="51" t="s">
        <v>23</v>
      </c>
      <c r="D770" s="51" t="s">
        <v>1519</v>
      </c>
      <c r="E770" s="51" t="s">
        <v>1520</v>
      </c>
      <c r="F770" s="1" t="s">
        <v>1521</v>
      </c>
      <c r="G770" s="1" t="s">
        <v>1592</v>
      </c>
      <c r="H770" s="1" t="s">
        <v>1976</v>
      </c>
      <c r="I770" s="1" t="s">
        <v>1977</v>
      </c>
      <c r="J770" s="160"/>
      <c r="K770" s="160"/>
    </row>
    <row r="771">
      <c r="A771" s="51">
        <v>11680.0</v>
      </c>
      <c r="B771" s="51" t="s">
        <v>2910</v>
      </c>
      <c r="C771" s="51" t="s">
        <v>311</v>
      </c>
      <c r="D771" s="51" t="s">
        <v>1519</v>
      </c>
      <c r="E771" s="51" t="s">
        <v>1520</v>
      </c>
      <c r="F771" s="1" t="s">
        <v>1531</v>
      </c>
      <c r="G771" s="1" t="s">
        <v>1532</v>
      </c>
      <c r="H771" s="1" t="s">
        <v>1971</v>
      </c>
      <c r="I771" s="1" t="s">
        <v>1686</v>
      </c>
      <c r="J771" s="160"/>
      <c r="K771" s="160"/>
    </row>
    <row r="772">
      <c r="A772" s="51">
        <v>11681.0</v>
      </c>
      <c r="B772" s="51" t="s">
        <v>2911</v>
      </c>
      <c r="C772" s="51" t="s">
        <v>275</v>
      </c>
      <c r="D772" s="51" t="s">
        <v>1519</v>
      </c>
      <c r="E772" s="51" t="s">
        <v>1549</v>
      </c>
      <c r="F772" s="1" t="s">
        <v>2489</v>
      </c>
      <c r="G772" s="1" t="s">
        <v>2490</v>
      </c>
      <c r="H772" s="1" t="s">
        <v>2491</v>
      </c>
      <c r="I772" s="1" t="s">
        <v>2492</v>
      </c>
      <c r="J772" s="160"/>
      <c r="K772" s="160"/>
    </row>
    <row r="773">
      <c r="A773" s="51">
        <v>11682.0</v>
      </c>
      <c r="B773" s="51" t="s">
        <v>2912</v>
      </c>
      <c r="C773" s="51" t="s">
        <v>275</v>
      </c>
      <c r="D773" s="51" t="s">
        <v>1519</v>
      </c>
      <c r="E773" s="51" t="s">
        <v>1549</v>
      </c>
      <c r="F773" s="1" t="s">
        <v>2489</v>
      </c>
      <c r="G773" s="1" t="s">
        <v>2490</v>
      </c>
      <c r="H773" s="1" t="s">
        <v>2491</v>
      </c>
      <c r="I773" s="1" t="s">
        <v>2492</v>
      </c>
      <c r="J773" s="160"/>
      <c r="K773" s="160"/>
    </row>
    <row r="774">
      <c r="A774" s="51">
        <v>11683.0</v>
      </c>
      <c r="B774" s="51" t="s">
        <v>2914</v>
      </c>
      <c r="C774" s="51" t="s">
        <v>275</v>
      </c>
      <c r="D774" s="51" t="s">
        <v>1519</v>
      </c>
      <c r="E774" s="51" t="s">
        <v>1549</v>
      </c>
      <c r="F774" s="1" t="s">
        <v>2489</v>
      </c>
      <c r="G774" s="1" t="s">
        <v>2490</v>
      </c>
      <c r="H774" s="1" t="s">
        <v>2491</v>
      </c>
      <c r="I774" s="1" t="s">
        <v>2492</v>
      </c>
      <c r="J774" s="160"/>
      <c r="K774" s="160"/>
    </row>
    <row r="775">
      <c r="A775" s="51">
        <v>11684.0</v>
      </c>
      <c r="B775" s="51" t="s">
        <v>2915</v>
      </c>
      <c r="C775" s="51" t="s">
        <v>311</v>
      </c>
      <c r="D775" s="51" t="s">
        <v>1519</v>
      </c>
      <c r="E775" s="51" t="s">
        <v>1520</v>
      </c>
      <c r="F775" s="1" t="s">
        <v>1531</v>
      </c>
      <c r="G775" s="1" t="s">
        <v>1532</v>
      </c>
      <c r="H775" s="1" t="s">
        <v>1837</v>
      </c>
      <c r="I775" s="1" t="s">
        <v>1534</v>
      </c>
      <c r="J775" s="160"/>
      <c r="K775" s="160"/>
    </row>
    <row r="776">
      <c r="A776" s="51">
        <v>11685.0</v>
      </c>
      <c r="B776" s="51" t="s">
        <v>2917</v>
      </c>
      <c r="C776" s="51" t="s">
        <v>23</v>
      </c>
      <c r="D776" s="51" t="s">
        <v>1519</v>
      </c>
      <c r="E776" s="51" t="s">
        <v>1520</v>
      </c>
      <c r="F776" s="1" t="s">
        <v>1521</v>
      </c>
      <c r="G776" s="1" t="s">
        <v>2238</v>
      </c>
      <c r="H776" s="1" t="s">
        <v>2239</v>
      </c>
      <c r="I776" s="1" t="s">
        <v>2240</v>
      </c>
      <c r="J776" s="160"/>
      <c r="K776" s="160"/>
    </row>
    <row r="777">
      <c r="A777" s="51">
        <v>11689.0</v>
      </c>
      <c r="B777" s="51" t="s">
        <v>2643</v>
      </c>
      <c r="C777" s="51" t="s">
        <v>116</v>
      </c>
      <c r="D777" s="51" t="s">
        <v>1519</v>
      </c>
      <c r="E777" s="51" t="s">
        <v>1549</v>
      </c>
      <c r="F777" s="1" t="s">
        <v>1710</v>
      </c>
      <c r="G777" s="1" t="s">
        <v>2086</v>
      </c>
      <c r="H777" s="1" t="s">
        <v>2209</v>
      </c>
      <c r="I777" s="1" t="s">
        <v>2210</v>
      </c>
      <c r="J777" s="160"/>
      <c r="K777" s="160"/>
    </row>
    <row r="778">
      <c r="A778" s="51">
        <v>11690.0</v>
      </c>
      <c r="B778" s="51" t="s">
        <v>2668</v>
      </c>
      <c r="C778" s="51" t="s">
        <v>116</v>
      </c>
      <c r="D778" s="51" t="s">
        <v>1519</v>
      </c>
      <c r="E778" s="51" t="s">
        <v>1549</v>
      </c>
      <c r="F778" s="1" t="s">
        <v>1710</v>
      </c>
      <c r="G778" s="1" t="s">
        <v>2086</v>
      </c>
      <c r="H778" s="1" t="s">
        <v>2183</v>
      </c>
      <c r="I778" s="1" t="s">
        <v>2184</v>
      </c>
      <c r="J778" s="160"/>
      <c r="K778" s="160"/>
    </row>
    <row r="779">
      <c r="A779" s="51">
        <v>11691.0</v>
      </c>
      <c r="B779" s="51" t="s">
        <v>2708</v>
      </c>
      <c r="C779" s="51" t="s">
        <v>116</v>
      </c>
      <c r="D779" s="51" t="s">
        <v>1519</v>
      </c>
      <c r="E779" s="51" t="s">
        <v>1549</v>
      </c>
      <c r="F779" s="1" t="s">
        <v>1710</v>
      </c>
      <c r="G779" s="1" t="s">
        <v>2086</v>
      </c>
      <c r="H779" s="1" t="s">
        <v>2229</v>
      </c>
      <c r="I779" s="1" t="s">
        <v>2230</v>
      </c>
      <c r="J779" s="160"/>
      <c r="K779" s="160"/>
    </row>
    <row r="780">
      <c r="A780" s="51">
        <v>11692.0</v>
      </c>
      <c r="B780" s="51" t="s">
        <v>2671</v>
      </c>
      <c r="C780" s="51" t="s">
        <v>116</v>
      </c>
      <c r="D780" s="51" t="s">
        <v>1519</v>
      </c>
      <c r="E780" s="51" t="s">
        <v>1549</v>
      </c>
      <c r="F780" s="1" t="s">
        <v>1550</v>
      </c>
      <c r="G780" s="1" t="s">
        <v>2185</v>
      </c>
      <c r="H780" s="1" t="s">
        <v>2186</v>
      </c>
      <c r="I780" s="1" t="s">
        <v>2201</v>
      </c>
      <c r="J780" s="160"/>
      <c r="K780" s="160"/>
    </row>
    <row r="781">
      <c r="A781" s="51">
        <v>11693.0</v>
      </c>
      <c r="B781" s="51" t="s">
        <v>2724</v>
      </c>
      <c r="C781" s="51" t="s">
        <v>116</v>
      </c>
      <c r="D781" s="51" t="s">
        <v>1519</v>
      </c>
      <c r="E781" s="51" t="s">
        <v>1549</v>
      </c>
      <c r="F781" s="1" t="s">
        <v>1550</v>
      </c>
      <c r="G781" s="1" t="s">
        <v>2185</v>
      </c>
      <c r="H781" s="1" t="s">
        <v>2196</v>
      </c>
      <c r="I781" s="1" t="s">
        <v>2253</v>
      </c>
      <c r="J781" s="160"/>
      <c r="K781" s="160"/>
    </row>
    <row r="782">
      <c r="A782" s="51">
        <v>11694.0</v>
      </c>
      <c r="B782" s="51" t="s">
        <v>2642</v>
      </c>
      <c r="C782" s="51" t="s">
        <v>116</v>
      </c>
      <c r="D782" s="51" t="s">
        <v>1519</v>
      </c>
      <c r="E782" s="51" t="s">
        <v>1549</v>
      </c>
      <c r="F782" s="1" t="s">
        <v>1639</v>
      </c>
      <c r="G782" s="1" t="s">
        <v>1904</v>
      </c>
      <c r="H782" s="1" t="s">
        <v>1927</v>
      </c>
      <c r="I782" s="1" t="s">
        <v>2089</v>
      </c>
      <c r="J782" s="160"/>
      <c r="K782" s="160"/>
    </row>
    <row r="783">
      <c r="A783" s="51">
        <v>11695.0</v>
      </c>
      <c r="B783" s="51" t="s">
        <v>1485</v>
      </c>
      <c r="C783" s="51" t="s">
        <v>116</v>
      </c>
      <c r="D783" s="51" t="s">
        <v>1519</v>
      </c>
      <c r="E783" s="51" t="s">
        <v>1549</v>
      </c>
      <c r="F783" s="1" t="s">
        <v>1710</v>
      </c>
      <c r="G783" s="1" t="s">
        <v>1711</v>
      </c>
      <c r="H783" s="1" t="s">
        <v>1712</v>
      </c>
      <c r="I783" s="1" t="s">
        <v>1713</v>
      </c>
      <c r="J783" s="160"/>
      <c r="K783" s="160"/>
    </row>
    <row r="784">
      <c r="A784" s="51">
        <v>11696.0</v>
      </c>
      <c r="B784" s="51" t="s">
        <v>2918</v>
      </c>
      <c r="C784" s="51" t="s">
        <v>56</v>
      </c>
      <c r="D784" s="51" t="s">
        <v>1519</v>
      </c>
      <c r="E784" s="51" t="s">
        <v>1520</v>
      </c>
      <c r="F784" s="1" t="s">
        <v>1531</v>
      </c>
      <c r="G784" s="1" t="s">
        <v>1631</v>
      </c>
      <c r="H784" s="1" t="s">
        <v>1632</v>
      </c>
      <c r="I784" s="1" t="s">
        <v>1633</v>
      </c>
      <c r="J784" s="160"/>
      <c r="K784" s="160"/>
    </row>
    <row r="785">
      <c r="A785" s="51">
        <v>11697.0</v>
      </c>
      <c r="B785" s="51" t="s">
        <v>2889</v>
      </c>
      <c r="C785" s="51" t="s">
        <v>275</v>
      </c>
      <c r="D785" s="51" t="s">
        <v>1519</v>
      </c>
      <c r="E785" s="51" t="s">
        <v>1549</v>
      </c>
      <c r="F785" s="1" t="s">
        <v>2489</v>
      </c>
      <c r="G785" s="1" t="s">
        <v>2497</v>
      </c>
      <c r="H785" s="1" t="s">
        <v>2754</v>
      </c>
      <c r="I785" s="1" t="s">
        <v>2755</v>
      </c>
      <c r="J785" s="160"/>
      <c r="K785" s="160"/>
    </row>
    <row r="786">
      <c r="A786" s="51">
        <v>11699.0</v>
      </c>
      <c r="B786" s="51" t="s">
        <v>2673</v>
      </c>
      <c r="C786" s="51" t="s">
        <v>56</v>
      </c>
      <c r="D786" s="51" t="s">
        <v>1519</v>
      </c>
      <c r="E786" s="51" t="s">
        <v>1549</v>
      </c>
      <c r="F786" s="1" t="s">
        <v>1647</v>
      </c>
      <c r="G786" s="1" t="s">
        <v>1715</v>
      </c>
      <c r="H786" s="1" t="s">
        <v>1721</v>
      </c>
      <c r="I786" s="1" t="s">
        <v>1937</v>
      </c>
      <c r="J786" s="160"/>
      <c r="K786" s="160"/>
    </row>
    <row r="787">
      <c r="A787" s="51">
        <v>11700.0</v>
      </c>
      <c r="B787" s="51" t="s">
        <v>1450</v>
      </c>
      <c r="C787" s="51" t="s">
        <v>311</v>
      </c>
      <c r="D787" s="51" t="s">
        <v>1519</v>
      </c>
      <c r="E787" s="51" t="s">
        <v>1549</v>
      </c>
      <c r="F787" s="1" t="s">
        <v>1732</v>
      </c>
      <c r="G787" s="1" t="s">
        <v>1851</v>
      </c>
      <c r="H787" s="1" t="s">
        <v>2597</v>
      </c>
      <c r="I787" s="1" t="s">
        <v>2919</v>
      </c>
      <c r="J787" s="160"/>
      <c r="K787" s="160"/>
    </row>
    <row r="788">
      <c r="A788" s="51">
        <v>11701.0</v>
      </c>
      <c r="B788" s="51" t="s">
        <v>2674</v>
      </c>
      <c r="C788" s="51" t="s">
        <v>311</v>
      </c>
      <c r="D788" s="51" t="s">
        <v>1519</v>
      </c>
      <c r="E788" s="51" t="s">
        <v>1549</v>
      </c>
      <c r="F788" s="1" t="s">
        <v>1710</v>
      </c>
      <c r="G788" s="1" t="s">
        <v>1793</v>
      </c>
      <c r="H788" s="1" t="s">
        <v>1796</v>
      </c>
      <c r="I788" s="1" t="s">
        <v>1797</v>
      </c>
      <c r="J788" s="160"/>
      <c r="K788" s="160"/>
    </row>
    <row r="789">
      <c r="A789" s="51">
        <v>11702.0</v>
      </c>
      <c r="B789" s="51" t="s">
        <v>2920</v>
      </c>
      <c r="C789" s="51" t="s">
        <v>56</v>
      </c>
      <c r="D789" s="51" t="s">
        <v>1519</v>
      </c>
      <c r="E789" s="51" t="s">
        <v>1520</v>
      </c>
      <c r="F789" s="1" t="s">
        <v>1531</v>
      </c>
      <c r="G789" s="1" t="s">
        <v>1812</v>
      </c>
      <c r="H789" s="1" t="s">
        <v>2054</v>
      </c>
      <c r="I789" s="1" t="s">
        <v>1814</v>
      </c>
      <c r="J789" s="160"/>
      <c r="K789" s="160"/>
    </row>
    <row r="790">
      <c r="A790" s="51">
        <v>11703.0</v>
      </c>
      <c r="B790" s="51" t="s">
        <v>2676</v>
      </c>
      <c r="C790" s="51" t="s">
        <v>56</v>
      </c>
      <c r="D790" s="51" t="s">
        <v>1519</v>
      </c>
      <c r="E790" s="51" t="s">
        <v>1549</v>
      </c>
      <c r="F790" s="1" t="s">
        <v>1624</v>
      </c>
      <c r="G790" s="1" t="s">
        <v>1625</v>
      </c>
      <c r="H790" s="1" t="s">
        <v>2921</v>
      </c>
      <c r="I790" s="1" t="s">
        <v>2922</v>
      </c>
      <c r="J790" s="160"/>
      <c r="K790" s="160"/>
    </row>
    <row r="791">
      <c r="A791" s="51">
        <v>11706.0</v>
      </c>
      <c r="B791" s="51" t="s">
        <v>2923</v>
      </c>
      <c r="C791" s="51" t="s">
        <v>56</v>
      </c>
      <c r="D791" s="51" t="s">
        <v>1519</v>
      </c>
      <c r="E791" s="51" t="s">
        <v>1520</v>
      </c>
      <c r="F791" s="1" t="s">
        <v>1531</v>
      </c>
      <c r="G791" s="1" t="s">
        <v>1631</v>
      </c>
      <c r="H791" s="1" t="s">
        <v>1632</v>
      </c>
      <c r="I791" s="1" t="s">
        <v>2905</v>
      </c>
      <c r="J791" s="160"/>
      <c r="K791" s="160"/>
    </row>
    <row r="792">
      <c r="A792" s="51">
        <v>11708.0</v>
      </c>
      <c r="B792" s="51" t="s">
        <v>2678</v>
      </c>
      <c r="C792" s="51" t="s">
        <v>116</v>
      </c>
      <c r="D792" s="51" t="s">
        <v>1519</v>
      </c>
      <c r="E792" s="51" t="s">
        <v>1549</v>
      </c>
      <c r="F792" s="1" t="s">
        <v>1550</v>
      </c>
      <c r="G792" s="1" t="s">
        <v>2185</v>
      </c>
      <c r="H792" s="1" t="s">
        <v>2186</v>
      </c>
      <c r="I792" s="1" t="s">
        <v>2187</v>
      </c>
      <c r="J792" s="160"/>
      <c r="K792" s="160"/>
    </row>
    <row r="793">
      <c r="A793" s="51">
        <v>11709.0</v>
      </c>
      <c r="B793" s="51" t="s">
        <v>2924</v>
      </c>
      <c r="C793" s="51" t="s">
        <v>56</v>
      </c>
      <c r="D793" s="51" t="s">
        <v>1519</v>
      </c>
      <c r="E793" s="51" t="s">
        <v>1520</v>
      </c>
      <c r="F793" s="1" t="s">
        <v>1531</v>
      </c>
      <c r="G793" s="1" t="s">
        <v>1770</v>
      </c>
      <c r="H793" s="1" t="s">
        <v>2115</v>
      </c>
      <c r="I793" s="1" t="s">
        <v>2160</v>
      </c>
      <c r="J793" s="160"/>
      <c r="K793" s="160"/>
    </row>
    <row r="794">
      <c r="A794" s="51">
        <v>11710.0</v>
      </c>
      <c r="B794" s="51" t="s">
        <v>2925</v>
      </c>
      <c r="C794" s="51" t="s">
        <v>311</v>
      </c>
      <c r="D794" s="51" t="s">
        <v>1519</v>
      </c>
      <c r="E794" s="51" t="s">
        <v>1520</v>
      </c>
      <c r="F794" s="1" t="s">
        <v>1531</v>
      </c>
      <c r="G794" s="1" t="s">
        <v>1532</v>
      </c>
      <c r="H794" s="1" t="s">
        <v>1975</v>
      </c>
      <c r="I794" s="1" t="s">
        <v>1534</v>
      </c>
      <c r="J794" s="160"/>
      <c r="K794" s="160"/>
    </row>
    <row r="795">
      <c r="A795" s="51">
        <v>11711.0</v>
      </c>
      <c r="B795" s="51" t="s">
        <v>2926</v>
      </c>
      <c r="C795" s="51" t="s">
        <v>56</v>
      </c>
      <c r="D795" s="51" t="s">
        <v>1519</v>
      </c>
      <c r="E795" s="51" t="s">
        <v>1520</v>
      </c>
      <c r="F795" s="1" t="s">
        <v>1531</v>
      </c>
      <c r="G795" s="1" t="s">
        <v>1532</v>
      </c>
      <c r="H795" s="1" t="s">
        <v>2043</v>
      </c>
      <c r="I795" s="1" t="s">
        <v>1534</v>
      </c>
      <c r="J795" s="160"/>
      <c r="K795" s="160"/>
    </row>
    <row r="796">
      <c r="A796" s="51">
        <v>11712.0</v>
      </c>
      <c r="B796" s="51" t="s">
        <v>2927</v>
      </c>
      <c r="C796" s="51" t="s">
        <v>29</v>
      </c>
      <c r="D796" s="51" t="s">
        <v>1519</v>
      </c>
      <c r="E796" s="51" t="s">
        <v>1549</v>
      </c>
      <c r="F796" s="1" t="s">
        <v>1550</v>
      </c>
      <c r="G796" s="1" t="s">
        <v>1561</v>
      </c>
      <c r="H796" s="1" t="s">
        <v>2928</v>
      </c>
      <c r="I796" s="1" t="s">
        <v>2929</v>
      </c>
      <c r="J796" s="160"/>
      <c r="K796" s="160"/>
    </row>
    <row r="797">
      <c r="A797" s="51">
        <v>11722.0</v>
      </c>
      <c r="B797" s="51" t="s">
        <v>2711</v>
      </c>
      <c r="C797" s="51" t="s">
        <v>56</v>
      </c>
      <c r="D797" s="51" t="s">
        <v>1519</v>
      </c>
      <c r="E797" s="51" t="s">
        <v>1520</v>
      </c>
      <c r="F797" s="1" t="s">
        <v>1521</v>
      </c>
      <c r="G797" s="1" t="s">
        <v>1652</v>
      </c>
      <c r="H797" s="1" t="s">
        <v>1653</v>
      </c>
      <c r="I797" s="1" t="s">
        <v>1654</v>
      </c>
      <c r="J797" s="160"/>
      <c r="K797" s="160"/>
    </row>
    <row r="798">
      <c r="A798" s="51">
        <v>11728.0</v>
      </c>
      <c r="B798" s="51" t="s">
        <v>2732</v>
      </c>
      <c r="C798" s="51" t="s">
        <v>56</v>
      </c>
      <c r="D798" s="51" t="s">
        <v>2930</v>
      </c>
      <c r="E798" s="51" t="s">
        <v>2931</v>
      </c>
      <c r="F798" s="1" t="s">
        <v>2932</v>
      </c>
      <c r="G798" s="1" t="s">
        <v>2933</v>
      </c>
      <c r="H798" s="1" t="s">
        <v>2934</v>
      </c>
      <c r="I798" s="1" t="s">
        <v>2935</v>
      </c>
      <c r="J798" s="160"/>
      <c r="K798" s="160"/>
    </row>
    <row r="799">
      <c r="A799" s="51">
        <v>11737.0</v>
      </c>
      <c r="B799" s="51" t="s">
        <v>1201</v>
      </c>
      <c r="C799" s="51" t="s">
        <v>275</v>
      </c>
      <c r="D799" s="51" t="s">
        <v>1519</v>
      </c>
      <c r="E799" s="51" t="s">
        <v>1520</v>
      </c>
      <c r="F799" s="1" t="s">
        <v>1521</v>
      </c>
      <c r="G799" s="1" t="s">
        <v>1979</v>
      </c>
      <c r="H799" s="1" t="s">
        <v>1980</v>
      </c>
      <c r="I799" s="1" t="s">
        <v>1981</v>
      </c>
      <c r="J799" s="160"/>
      <c r="K799" s="160"/>
    </row>
    <row r="800">
      <c r="A800" s="51">
        <v>1.238659642152E12</v>
      </c>
      <c r="B800" s="51" t="s">
        <v>2936</v>
      </c>
      <c r="C800" s="51" t="s">
        <v>1868</v>
      </c>
      <c r="D800" s="51" t="s">
        <v>1510</v>
      </c>
      <c r="E800" s="51" t="s">
        <v>1511</v>
      </c>
      <c r="F800" s="1" t="s">
        <v>1512</v>
      </c>
      <c r="G800" s="1" t="s">
        <v>1513</v>
      </c>
      <c r="H800" s="1" t="s">
        <v>1514</v>
      </c>
      <c r="I800" s="1" t="s">
        <v>1702</v>
      </c>
      <c r="J800" s="160"/>
      <c r="K800" s="160"/>
    </row>
    <row r="801">
      <c r="A801" s="51">
        <v>14649.0</v>
      </c>
      <c r="B801" s="51" t="s">
        <v>2541</v>
      </c>
      <c r="C801" s="51" t="s">
        <v>2345</v>
      </c>
      <c r="D801" s="51" t="s">
        <v>1510</v>
      </c>
      <c r="E801" s="51" t="s">
        <v>1511</v>
      </c>
      <c r="F801" s="1" t="s">
        <v>1512</v>
      </c>
      <c r="G801" s="1" t="s">
        <v>1513</v>
      </c>
      <c r="H801" s="1" t="s">
        <v>1514</v>
      </c>
      <c r="I801" s="1" t="s">
        <v>1672</v>
      </c>
      <c r="J801" s="160"/>
      <c r="K801" s="160"/>
    </row>
    <row r="802">
      <c r="A802" s="51">
        <v>1.810202428057E12</v>
      </c>
      <c r="B802" s="51" t="s">
        <v>2937</v>
      </c>
      <c r="C802" s="51" t="s">
        <v>1801</v>
      </c>
      <c r="D802" s="51" t="s">
        <v>1510</v>
      </c>
      <c r="E802" s="51" t="s">
        <v>1511</v>
      </c>
      <c r="F802" s="1" t="s">
        <v>1512</v>
      </c>
      <c r="G802" s="1" t="s">
        <v>1513</v>
      </c>
      <c r="H802" s="1" t="s">
        <v>1514</v>
      </c>
      <c r="I802" s="1" t="s">
        <v>1515</v>
      </c>
      <c r="J802" s="160"/>
      <c r="K802" s="160"/>
    </row>
    <row r="803">
      <c r="A803" s="51">
        <v>1.810202428175E12</v>
      </c>
      <c r="B803" s="51" t="s">
        <v>2938</v>
      </c>
      <c r="C803" s="51" t="s">
        <v>56</v>
      </c>
      <c r="D803" s="51" t="s">
        <v>1510</v>
      </c>
      <c r="E803" s="51" t="s">
        <v>1511</v>
      </c>
      <c r="F803" s="1" t="s">
        <v>1512</v>
      </c>
      <c r="G803" s="1" t="s">
        <v>1513</v>
      </c>
      <c r="H803" s="1" t="s">
        <v>1514</v>
      </c>
      <c r="I803" s="1" t="s">
        <v>1515</v>
      </c>
      <c r="J803" s="160"/>
      <c r="K803" s="160"/>
    </row>
    <row r="804">
      <c r="A804" s="51">
        <v>2.000023169638E12</v>
      </c>
      <c r="B804" s="51" t="s">
        <v>2939</v>
      </c>
      <c r="C804" s="51" t="s">
        <v>29</v>
      </c>
      <c r="D804" s="51" t="s">
        <v>1519</v>
      </c>
      <c r="E804" s="51" t="s">
        <v>1549</v>
      </c>
      <c r="F804" s="1" t="s">
        <v>1550</v>
      </c>
      <c r="G804" s="1" t="s">
        <v>1565</v>
      </c>
      <c r="H804" s="1" t="s">
        <v>1566</v>
      </c>
      <c r="I804" s="1" t="s">
        <v>1567</v>
      </c>
      <c r="J804" s="160"/>
      <c r="K804" s="160"/>
    </row>
    <row r="805">
      <c r="A805" s="51">
        <v>2.0250210027E10</v>
      </c>
      <c r="B805" s="51" t="s">
        <v>2940</v>
      </c>
      <c r="C805" s="51" t="s">
        <v>1126</v>
      </c>
      <c r="D805" s="51" t="s">
        <v>1510</v>
      </c>
      <c r="E805" s="51" t="s">
        <v>1511</v>
      </c>
      <c r="F805" s="1" t="s">
        <v>1512</v>
      </c>
      <c r="G805" s="1" t="s">
        <v>1513</v>
      </c>
      <c r="H805" s="1" t="s">
        <v>1514</v>
      </c>
      <c r="I805" s="1" t="s">
        <v>2941</v>
      </c>
      <c r="J805" s="160"/>
      <c r="K805" s="160"/>
    </row>
    <row r="806">
      <c r="A806" s="51">
        <v>2.050000823411E12</v>
      </c>
      <c r="B806" s="51" t="s">
        <v>2683</v>
      </c>
      <c r="C806" s="51" t="s">
        <v>29</v>
      </c>
      <c r="D806" s="51" t="s">
        <v>2930</v>
      </c>
      <c r="E806" s="51" t="s">
        <v>2931</v>
      </c>
      <c r="F806" s="1" t="s">
        <v>2932</v>
      </c>
      <c r="G806" s="1" t="s">
        <v>2933</v>
      </c>
      <c r="H806" s="1" t="s">
        <v>2942</v>
      </c>
      <c r="I806" s="1" t="s">
        <v>2943</v>
      </c>
      <c r="J806" s="160"/>
      <c r="K806" s="160"/>
    </row>
    <row r="807">
      <c r="A807" s="51">
        <v>2.050000823459E12</v>
      </c>
      <c r="B807" s="51" t="s">
        <v>2685</v>
      </c>
      <c r="C807" s="51" t="s">
        <v>29</v>
      </c>
      <c r="D807" s="51" t="s">
        <v>2930</v>
      </c>
      <c r="E807" s="51" t="s">
        <v>2931</v>
      </c>
      <c r="F807" s="1" t="s">
        <v>2932</v>
      </c>
      <c r="G807" s="1" t="s">
        <v>2933</v>
      </c>
      <c r="H807" s="1" t="s">
        <v>2942</v>
      </c>
      <c r="I807" s="1" t="s">
        <v>2944</v>
      </c>
      <c r="J807" s="160"/>
      <c r="K807" s="160"/>
    </row>
    <row r="808">
      <c r="A808" s="51">
        <v>2.050000823664E12</v>
      </c>
      <c r="B808" s="51" t="s">
        <v>2688</v>
      </c>
      <c r="C808" s="51" t="s">
        <v>29</v>
      </c>
      <c r="D808" s="51" t="s">
        <v>2930</v>
      </c>
      <c r="E808" s="51" t="s">
        <v>2931</v>
      </c>
      <c r="F808" s="1" t="s">
        <v>2932</v>
      </c>
      <c r="G808" s="1" t="s">
        <v>2933</v>
      </c>
      <c r="H808" s="1" t="s">
        <v>2942</v>
      </c>
      <c r="I808" s="1" t="s">
        <v>2944</v>
      </c>
      <c r="J808" s="160"/>
      <c r="K808" s="160"/>
    </row>
    <row r="809">
      <c r="A809" s="51">
        <v>2.2010202519578E13</v>
      </c>
      <c r="B809" s="51" t="s">
        <v>2945</v>
      </c>
      <c r="C809" s="51" t="s">
        <v>1126</v>
      </c>
      <c r="D809" s="51" t="s">
        <v>1510</v>
      </c>
      <c r="E809" s="51" t="s">
        <v>1511</v>
      </c>
      <c r="F809" s="1" t="s">
        <v>1512</v>
      </c>
      <c r="G809" s="1" t="s">
        <v>1513</v>
      </c>
      <c r="H809" s="1" t="s">
        <v>1514</v>
      </c>
      <c r="I809" s="1" t="s">
        <v>2946</v>
      </c>
      <c r="J809" s="160"/>
      <c r="K809" s="160"/>
    </row>
    <row r="810">
      <c r="A810" s="51">
        <v>2.311202420045E12</v>
      </c>
      <c r="B810" s="51" t="s">
        <v>2947</v>
      </c>
      <c r="C810" s="51" t="s">
        <v>1126</v>
      </c>
      <c r="D810" s="51" t="s">
        <v>1510</v>
      </c>
      <c r="E810" s="51" t="s">
        <v>1511</v>
      </c>
      <c r="F810" s="1" t="s">
        <v>1512</v>
      </c>
      <c r="G810" s="1" t="s">
        <v>1513</v>
      </c>
      <c r="H810" s="1" t="s">
        <v>1514</v>
      </c>
      <c r="I810" s="1" t="s">
        <v>1515</v>
      </c>
      <c r="J810" s="160"/>
      <c r="K810" s="160"/>
    </row>
    <row r="811">
      <c r="A811" s="51">
        <v>2.596321589785E12</v>
      </c>
      <c r="B811" s="51" t="s">
        <v>2948</v>
      </c>
      <c r="C811" s="51" t="s">
        <v>1126</v>
      </c>
      <c r="D811" s="51" t="s">
        <v>1510</v>
      </c>
      <c r="E811" s="51" t="s">
        <v>1511</v>
      </c>
      <c r="F811" s="1" t="s">
        <v>1512</v>
      </c>
      <c r="G811" s="1" t="s">
        <v>1513</v>
      </c>
      <c r="H811" s="1" t="s">
        <v>1514</v>
      </c>
      <c r="I811" s="1" t="s">
        <v>1515</v>
      </c>
      <c r="J811" s="160"/>
      <c r="K811" s="160"/>
    </row>
    <row r="812">
      <c r="A812" s="51">
        <v>2.804065456776E12</v>
      </c>
      <c r="B812" s="51" t="s">
        <v>2949</v>
      </c>
      <c r="C812" s="51" t="s">
        <v>1126</v>
      </c>
      <c r="D812" s="51" t="s">
        <v>1510</v>
      </c>
      <c r="E812" s="51" t="s">
        <v>1511</v>
      </c>
      <c r="F812" s="1" t="s">
        <v>1512</v>
      </c>
      <c r="G812" s="1" t="s">
        <v>1513</v>
      </c>
      <c r="H812" s="1" t="s">
        <v>1514</v>
      </c>
      <c r="I812" s="1" t="s">
        <v>1515</v>
      </c>
      <c r="J812" s="160"/>
      <c r="K812" s="160"/>
    </row>
    <row r="813">
      <c r="A813" s="51">
        <v>2.80506545751E12</v>
      </c>
      <c r="B813" s="51" t="s">
        <v>2950</v>
      </c>
      <c r="C813" s="51" t="s">
        <v>1801</v>
      </c>
      <c r="D813" s="51" t="s">
        <v>1510</v>
      </c>
      <c r="E813" s="51" t="s">
        <v>1511</v>
      </c>
      <c r="F813" s="1" t="s">
        <v>1512</v>
      </c>
      <c r="G813" s="1" t="s">
        <v>1513</v>
      </c>
      <c r="H813" s="1" t="s">
        <v>1514</v>
      </c>
      <c r="I813" s="1" t="s">
        <v>1515</v>
      </c>
      <c r="J813" s="160"/>
      <c r="K813" s="160"/>
    </row>
    <row r="814">
      <c r="A814" s="51">
        <v>3.000052E7</v>
      </c>
      <c r="B814" s="51" t="s">
        <v>2951</v>
      </c>
      <c r="C814" s="51" t="s">
        <v>1801</v>
      </c>
      <c r="D814" s="51" t="s">
        <v>1510</v>
      </c>
      <c r="E814" s="51" t="s">
        <v>1511</v>
      </c>
      <c r="F814" s="1" t="s">
        <v>1512</v>
      </c>
      <c r="G814" s="1" t="s">
        <v>1513</v>
      </c>
      <c r="H814" s="1" t="s">
        <v>1514</v>
      </c>
      <c r="I814" s="1" t="s">
        <v>2528</v>
      </c>
      <c r="J814" s="160"/>
      <c r="K814" s="160"/>
    </row>
    <row r="815">
      <c r="A815" s="51">
        <v>3.228857000661E12</v>
      </c>
      <c r="B815" s="51" t="s">
        <v>2952</v>
      </c>
      <c r="C815" s="51" t="s">
        <v>29</v>
      </c>
      <c r="D815" s="51" t="s">
        <v>2930</v>
      </c>
      <c r="E815" s="51" t="s">
        <v>2931</v>
      </c>
      <c r="F815" s="1" t="s">
        <v>2932</v>
      </c>
      <c r="G815" s="1" t="s">
        <v>2953</v>
      </c>
      <c r="H815" s="1" t="s">
        <v>2954</v>
      </c>
      <c r="I815" s="1" t="s">
        <v>2955</v>
      </c>
      <c r="J815" s="160"/>
      <c r="K815" s="160"/>
    </row>
    <row r="816">
      <c r="A816" s="51">
        <v>3.228857001231E12</v>
      </c>
      <c r="B816" s="51" t="s">
        <v>2956</v>
      </c>
      <c r="C816" s="51" t="s">
        <v>29</v>
      </c>
      <c r="D816" s="51" t="s">
        <v>2930</v>
      </c>
      <c r="E816" s="51" t="s">
        <v>2931</v>
      </c>
      <c r="F816" s="1" t="s">
        <v>2932</v>
      </c>
      <c r="G816" s="1" t="s">
        <v>2953</v>
      </c>
      <c r="H816" s="1" t="s">
        <v>2954</v>
      </c>
      <c r="I816" s="1" t="s">
        <v>2955</v>
      </c>
      <c r="J816" s="160"/>
      <c r="K816" s="160"/>
    </row>
    <row r="817">
      <c r="A817" s="51">
        <v>3.60843936262E12</v>
      </c>
      <c r="B817" s="51" t="s">
        <v>2957</v>
      </c>
      <c r="C817" s="51" t="s">
        <v>1126</v>
      </c>
      <c r="D817" s="51" t="s">
        <v>1510</v>
      </c>
      <c r="E817" s="51" t="s">
        <v>1511</v>
      </c>
      <c r="F817" s="1" t="s">
        <v>1512</v>
      </c>
      <c r="G817" s="1" t="s">
        <v>1513</v>
      </c>
      <c r="H817" s="1" t="s">
        <v>1514</v>
      </c>
      <c r="I817" s="1" t="s">
        <v>2528</v>
      </c>
      <c r="J817" s="160"/>
      <c r="K817" s="160"/>
    </row>
    <row r="818">
      <c r="A818" s="51">
        <v>4.0144016E7</v>
      </c>
      <c r="B818" s="51" t="s">
        <v>2958</v>
      </c>
      <c r="C818" s="51" t="s">
        <v>2959</v>
      </c>
      <c r="D818" s="51" t="s">
        <v>1510</v>
      </c>
      <c r="E818" s="51" t="s">
        <v>1511</v>
      </c>
      <c r="F818" s="1" t="s">
        <v>1512</v>
      </c>
      <c r="G818" s="1" t="s">
        <v>1513</v>
      </c>
      <c r="H818" s="1" t="s">
        <v>1514</v>
      </c>
      <c r="I818" s="1" t="s">
        <v>2946</v>
      </c>
      <c r="J818" s="160"/>
      <c r="K818" s="160"/>
    </row>
    <row r="819">
      <c r="A819" s="51">
        <v>4.902430837262E12</v>
      </c>
      <c r="B819" s="51" t="s">
        <v>2960</v>
      </c>
      <c r="C819" s="51" t="s">
        <v>311</v>
      </c>
      <c r="D819" s="51" t="s">
        <v>1510</v>
      </c>
      <c r="E819" s="51" t="s">
        <v>1511</v>
      </c>
      <c r="F819" s="1" t="s">
        <v>1512</v>
      </c>
      <c r="G819" s="1" t="s">
        <v>1513</v>
      </c>
      <c r="H819" s="1" t="s">
        <v>1514</v>
      </c>
      <c r="I819" s="1" t="s">
        <v>2528</v>
      </c>
      <c r="J819" s="160"/>
      <c r="K819" s="160"/>
    </row>
    <row r="820">
      <c r="A820" s="51">
        <v>4.918000043179E12</v>
      </c>
      <c r="B820" s="51" t="s">
        <v>2961</v>
      </c>
      <c r="C820" s="51" t="s">
        <v>2696</v>
      </c>
      <c r="D820" s="51" t="s">
        <v>1510</v>
      </c>
      <c r="E820" s="51" t="s">
        <v>1511</v>
      </c>
      <c r="F820" s="1" t="s">
        <v>1512</v>
      </c>
      <c r="G820" s="1" t="s">
        <v>1513</v>
      </c>
      <c r="H820" s="1" t="s">
        <v>1514</v>
      </c>
      <c r="I820" s="1" t="s">
        <v>1702</v>
      </c>
      <c r="J820" s="160"/>
      <c r="K820" s="160"/>
    </row>
    <row r="821">
      <c r="A821" s="51">
        <v>4.91800004318E12</v>
      </c>
      <c r="B821" s="51" t="s">
        <v>2962</v>
      </c>
      <c r="C821" s="51" t="s">
        <v>2696</v>
      </c>
      <c r="D821" s="51" t="s">
        <v>1510</v>
      </c>
      <c r="E821" s="51" t="s">
        <v>1511</v>
      </c>
      <c r="F821" s="1" t="s">
        <v>1512</v>
      </c>
      <c r="G821" s="1" t="s">
        <v>1513</v>
      </c>
      <c r="H821" s="1" t="s">
        <v>1514</v>
      </c>
      <c r="I821" s="1" t="s">
        <v>1702</v>
      </c>
      <c r="J821" s="160"/>
      <c r="K821" s="160"/>
    </row>
    <row r="822">
      <c r="A822" s="51">
        <v>4.918000043181E12</v>
      </c>
      <c r="B822" s="51" t="s">
        <v>2963</v>
      </c>
      <c r="C822" s="51" t="s">
        <v>311</v>
      </c>
      <c r="D822" s="51" t="s">
        <v>1510</v>
      </c>
      <c r="E822" s="51" t="s">
        <v>1511</v>
      </c>
      <c r="F822" s="1" t="s">
        <v>1512</v>
      </c>
      <c r="G822" s="1" t="s">
        <v>1513</v>
      </c>
      <c r="H822" s="1" t="s">
        <v>1514</v>
      </c>
      <c r="I822" s="1" t="s">
        <v>1702</v>
      </c>
      <c r="J822" s="160"/>
      <c r="K822" s="160"/>
    </row>
    <row r="823">
      <c r="A823" s="51">
        <v>4.918000043194E12</v>
      </c>
      <c r="B823" s="51" t="s">
        <v>2964</v>
      </c>
      <c r="C823" s="51" t="s">
        <v>1126</v>
      </c>
      <c r="D823" s="51" t="s">
        <v>1510</v>
      </c>
      <c r="E823" s="51" t="s">
        <v>1511</v>
      </c>
      <c r="F823" s="1" t="s">
        <v>1512</v>
      </c>
      <c r="G823" s="1" t="s">
        <v>1513</v>
      </c>
      <c r="H823" s="1" t="s">
        <v>1514</v>
      </c>
      <c r="I823" s="1" t="s">
        <v>1702</v>
      </c>
      <c r="J823" s="160"/>
      <c r="K823" s="160"/>
    </row>
    <row r="824">
      <c r="A824" s="51">
        <v>4.918000043217E12</v>
      </c>
      <c r="B824" s="51" t="s">
        <v>2965</v>
      </c>
      <c r="C824" s="51" t="s">
        <v>1126</v>
      </c>
      <c r="D824" s="51" t="s">
        <v>1510</v>
      </c>
      <c r="E824" s="51" t="s">
        <v>1511</v>
      </c>
      <c r="F824" s="1" t="s">
        <v>1512</v>
      </c>
      <c r="G824" s="1" t="s">
        <v>1513</v>
      </c>
      <c r="H824" s="1" t="s">
        <v>1514</v>
      </c>
      <c r="I824" s="1" t="s">
        <v>1702</v>
      </c>
      <c r="J824" s="160"/>
      <c r="K824" s="160"/>
    </row>
    <row r="825">
      <c r="A825" s="188">
        <v>4.91800004322E12</v>
      </c>
      <c r="B825" s="51" t="s">
        <v>2966</v>
      </c>
      <c r="C825" s="51" t="s">
        <v>1126</v>
      </c>
      <c r="D825" s="51" t="s">
        <v>1510</v>
      </c>
      <c r="E825" s="51" t="s">
        <v>1511</v>
      </c>
      <c r="F825" s="1" t="s">
        <v>1512</v>
      </c>
      <c r="G825" s="1" t="s">
        <v>1513</v>
      </c>
      <c r="H825" s="1" t="s">
        <v>1514</v>
      </c>
      <c r="I825" s="1" t="s">
        <v>1702</v>
      </c>
      <c r="J825" s="160"/>
      <c r="K825" s="160"/>
    </row>
    <row r="826">
      <c r="A826" s="188">
        <v>500063.0</v>
      </c>
      <c r="B826" s="51" t="s">
        <v>2967</v>
      </c>
      <c r="C826" s="51" t="s">
        <v>1868</v>
      </c>
      <c r="D826" s="51" t="s">
        <v>1510</v>
      </c>
      <c r="E826" s="51" t="s">
        <v>1511</v>
      </c>
      <c r="F826" s="1" t="s">
        <v>1512</v>
      </c>
      <c r="G826" s="1" t="s">
        <v>1513</v>
      </c>
      <c r="H826" s="1" t="s">
        <v>1514</v>
      </c>
      <c r="I826" s="1" t="s">
        <v>1702</v>
      </c>
      <c r="J826" s="160"/>
      <c r="K826" s="160"/>
    </row>
    <row r="827">
      <c r="A827" s="188">
        <v>50232.0</v>
      </c>
      <c r="B827" s="51" t="s">
        <v>1326</v>
      </c>
      <c r="C827" s="51" t="s">
        <v>311</v>
      </c>
      <c r="D827" s="51" t="s">
        <v>1519</v>
      </c>
      <c r="E827" s="51" t="s">
        <v>1549</v>
      </c>
      <c r="F827" s="1" t="s">
        <v>1732</v>
      </c>
      <c r="G827" s="1" t="s">
        <v>1807</v>
      </c>
      <c r="H827" s="1" t="s">
        <v>2325</v>
      </c>
      <c r="I827" s="1" t="s">
        <v>2968</v>
      </c>
      <c r="J827" s="160"/>
      <c r="K827" s="160"/>
    </row>
    <row r="828">
      <c r="A828" s="188">
        <v>50234.0</v>
      </c>
      <c r="B828" s="51" t="s">
        <v>2969</v>
      </c>
      <c r="C828" s="51" t="s">
        <v>29</v>
      </c>
      <c r="D828" s="51" t="s">
        <v>1519</v>
      </c>
      <c r="E828" s="51" t="s">
        <v>1549</v>
      </c>
      <c r="F828" s="1" t="s">
        <v>1639</v>
      </c>
      <c r="G828" s="1" t="s">
        <v>1720</v>
      </c>
      <c r="H828" s="1" t="s">
        <v>1716</v>
      </c>
      <c r="I828" s="1" t="s">
        <v>2356</v>
      </c>
      <c r="J828" s="160"/>
      <c r="K828" s="160"/>
    </row>
    <row r="829">
      <c r="A829" s="188">
        <v>50235.0</v>
      </c>
      <c r="B829" s="51" t="s">
        <v>2970</v>
      </c>
      <c r="C829" s="51" t="s">
        <v>56</v>
      </c>
      <c r="D829" s="51" t="s">
        <v>1519</v>
      </c>
      <c r="E829" s="51" t="s">
        <v>1520</v>
      </c>
      <c r="F829" s="1" t="s">
        <v>1531</v>
      </c>
      <c r="G829" s="1" t="s">
        <v>1631</v>
      </c>
      <c r="H829" s="1" t="s">
        <v>2506</v>
      </c>
      <c r="I829" s="1" t="s">
        <v>2905</v>
      </c>
      <c r="J829" s="160"/>
      <c r="K829" s="160"/>
    </row>
    <row r="830">
      <c r="A830" s="188">
        <v>50236.0</v>
      </c>
      <c r="B830" s="51" t="s">
        <v>1328</v>
      </c>
      <c r="C830" s="51" t="s">
        <v>275</v>
      </c>
      <c r="D830" s="51" t="s">
        <v>1519</v>
      </c>
      <c r="E830" s="51" t="s">
        <v>1549</v>
      </c>
      <c r="F830" s="1" t="s">
        <v>1647</v>
      </c>
      <c r="G830" s="1" t="s">
        <v>1715</v>
      </c>
      <c r="H830" s="1" t="s">
        <v>1716</v>
      </c>
      <c r="I830" s="1" t="s">
        <v>1717</v>
      </c>
      <c r="J830" s="160"/>
      <c r="K830" s="160"/>
    </row>
    <row r="831">
      <c r="A831" s="188">
        <v>6.194001110753E12</v>
      </c>
      <c r="B831" s="51" t="s">
        <v>2971</v>
      </c>
      <c r="C831" s="51" t="s">
        <v>56</v>
      </c>
      <c r="D831" s="51" t="s">
        <v>1519</v>
      </c>
      <c r="E831" s="51" t="s">
        <v>1520</v>
      </c>
      <c r="F831" s="1" t="s">
        <v>1531</v>
      </c>
      <c r="G831" s="1" t="s">
        <v>1770</v>
      </c>
      <c r="H831" s="1" t="s">
        <v>1994</v>
      </c>
      <c r="I831" s="1" t="s">
        <v>2972</v>
      </c>
      <c r="J831" s="160"/>
      <c r="K831" s="160"/>
    </row>
    <row r="832">
      <c r="A832" s="188">
        <v>6.194001130423E12</v>
      </c>
      <c r="B832" s="51" t="s">
        <v>2973</v>
      </c>
      <c r="C832" s="51" t="s">
        <v>56</v>
      </c>
      <c r="D832" s="51" t="s">
        <v>1519</v>
      </c>
      <c r="E832" s="51" t="s">
        <v>1520</v>
      </c>
      <c r="F832" s="1" t="s">
        <v>1531</v>
      </c>
      <c r="G832" s="1" t="s">
        <v>1770</v>
      </c>
      <c r="H832" s="1" t="s">
        <v>1994</v>
      </c>
      <c r="I832" s="1" t="s">
        <v>2972</v>
      </c>
      <c r="J832" s="160"/>
      <c r="K832" s="160"/>
    </row>
    <row r="833">
      <c r="A833" s="188">
        <v>6.907305707761E12</v>
      </c>
      <c r="B833" s="51" t="s">
        <v>2974</v>
      </c>
      <c r="C833" s="51" t="s">
        <v>29</v>
      </c>
      <c r="D833" s="51" t="s">
        <v>1510</v>
      </c>
      <c r="E833" s="51" t="s">
        <v>1511</v>
      </c>
      <c r="F833" s="1" t="s">
        <v>1512</v>
      </c>
      <c r="G833" s="1" t="s">
        <v>1513</v>
      </c>
      <c r="H833" s="1" t="s">
        <v>1514</v>
      </c>
      <c r="I833" s="1" t="s">
        <v>1528</v>
      </c>
      <c r="J833" s="160"/>
      <c r="K833" s="160"/>
    </row>
    <row r="834">
      <c r="A834" s="188">
        <v>6.938888881593E12</v>
      </c>
      <c r="B834" s="51" t="s">
        <v>2975</v>
      </c>
      <c r="C834" s="51" t="s">
        <v>1868</v>
      </c>
      <c r="D834" s="51" t="s">
        <v>2930</v>
      </c>
      <c r="E834" s="51" t="s">
        <v>2976</v>
      </c>
      <c r="F834" s="1" t="s">
        <v>2977</v>
      </c>
      <c r="G834" s="1" t="s">
        <v>2978</v>
      </c>
      <c r="H834" s="1" t="s">
        <v>2979</v>
      </c>
      <c r="I834" s="1" t="s">
        <v>2980</v>
      </c>
      <c r="J834" s="160"/>
      <c r="K834" s="160"/>
    </row>
    <row r="835">
      <c r="A835" s="188">
        <v>6.938888882118E12</v>
      </c>
      <c r="B835" s="51" t="s">
        <v>2981</v>
      </c>
      <c r="C835" s="51" t="s">
        <v>1868</v>
      </c>
      <c r="D835" s="51" t="s">
        <v>2930</v>
      </c>
      <c r="E835" s="51" t="s">
        <v>2976</v>
      </c>
      <c r="F835" s="1" t="s">
        <v>2977</v>
      </c>
      <c r="G835" s="1" t="s">
        <v>2978</v>
      </c>
      <c r="H835" s="1" t="s">
        <v>2979</v>
      </c>
      <c r="I835" s="1" t="s">
        <v>2980</v>
      </c>
      <c r="J835" s="160"/>
      <c r="K835" s="160"/>
    </row>
    <row r="836">
      <c r="A836" s="188">
        <v>6.938888882354E12</v>
      </c>
      <c r="B836" s="51" t="s">
        <v>2982</v>
      </c>
      <c r="C836" s="51" t="s">
        <v>1868</v>
      </c>
      <c r="D836" s="51" t="s">
        <v>2930</v>
      </c>
      <c r="E836" s="51" t="s">
        <v>2976</v>
      </c>
      <c r="F836" s="1" t="s">
        <v>2977</v>
      </c>
      <c r="G836" s="1" t="s">
        <v>2978</v>
      </c>
      <c r="H836" s="1" t="s">
        <v>2979</v>
      </c>
      <c r="I836" s="1" t="s">
        <v>2980</v>
      </c>
      <c r="J836" s="160"/>
      <c r="K836" s="160"/>
    </row>
    <row r="837">
      <c r="A837" s="188">
        <v>6.938888889803E12</v>
      </c>
      <c r="B837" s="51" t="s">
        <v>2983</v>
      </c>
      <c r="C837" s="51" t="s">
        <v>1868</v>
      </c>
      <c r="D837" s="51" t="s">
        <v>2930</v>
      </c>
      <c r="E837" s="51" t="s">
        <v>2976</v>
      </c>
      <c r="F837" s="1" t="s">
        <v>2977</v>
      </c>
      <c r="G837" s="1" t="s">
        <v>2978</v>
      </c>
      <c r="H837" s="1" t="s">
        <v>2979</v>
      </c>
      <c r="I837" s="1" t="s">
        <v>2980</v>
      </c>
      <c r="J837" s="160"/>
      <c r="K837" s="160"/>
    </row>
    <row r="838">
      <c r="A838" s="188">
        <v>6.938888889896E12</v>
      </c>
      <c r="B838" s="51" t="s">
        <v>2984</v>
      </c>
      <c r="C838" s="51" t="s">
        <v>1868</v>
      </c>
      <c r="D838" s="51" t="s">
        <v>2930</v>
      </c>
      <c r="E838" s="51" t="s">
        <v>2976</v>
      </c>
      <c r="F838" s="1" t="s">
        <v>2977</v>
      </c>
      <c r="G838" s="1" t="s">
        <v>2978</v>
      </c>
      <c r="H838" s="1" t="s">
        <v>2979</v>
      </c>
      <c r="I838" s="1" t="s">
        <v>2980</v>
      </c>
      <c r="J838" s="160"/>
      <c r="K838" s="160"/>
    </row>
    <row r="839">
      <c r="A839" s="188">
        <v>6.94047160003E12</v>
      </c>
      <c r="B839" s="51" t="s">
        <v>2985</v>
      </c>
      <c r="C839" s="51" t="s">
        <v>2567</v>
      </c>
      <c r="D839" s="51" t="s">
        <v>2930</v>
      </c>
      <c r="E839" s="51" t="s">
        <v>2976</v>
      </c>
      <c r="F839" s="1" t="s">
        <v>2986</v>
      </c>
      <c r="G839" s="1" t="s">
        <v>2987</v>
      </c>
      <c r="H839" s="1" t="s">
        <v>2988</v>
      </c>
      <c r="I839" s="1" t="s">
        <v>2989</v>
      </c>
      <c r="J839" s="160"/>
      <c r="K839" s="160"/>
    </row>
    <row r="840">
      <c r="A840" s="188">
        <v>6.940471600177E12</v>
      </c>
      <c r="B840" s="51" t="s">
        <v>2990</v>
      </c>
      <c r="C840" s="51" t="s">
        <v>2567</v>
      </c>
      <c r="D840" s="51" t="s">
        <v>2930</v>
      </c>
      <c r="E840" s="51" t="s">
        <v>2976</v>
      </c>
      <c r="F840" s="1" t="s">
        <v>2986</v>
      </c>
      <c r="G840" s="1" t="s">
        <v>2987</v>
      </c>
      <c r="H840" s="1" t="s">
        <v>2988</v>
      </c>
      <c r="I840" s="1" t="s">
        <v>2989</v>
      </c>
      <c r="J840" s="160"/>
      <c r="K840" s="160"/>
    </row>
    <row r="841">
      <c r="A841" s="188">
        <v>6.940471607657E12</v>
      </c>
      <c r="B841" s="51" t="s">
        <v>2991</v>
      </c>
      <c r="C841" s="51" t="s">
        <v>1868</v>
      </c>
      <c r="D841" s="51" t="s">
        <v>2930</v>
      </c>
      <c r="E841" s="51" t="s">
        <v>2976</v>
      </c>
      <c r="F841" s="1" t="s">
        <v>2986</v>
      </c>
      <c r="G841" s="1" t="s">
        <v>2987</v>
      </c>
      <c r="H841" s="1" t="s">
        <v>2988</v>
      </c>
      <c r="I841" s="1" t="s">
        <v>2989</v>
      </c>
      <c r="J841" s="160"/>
      <c r="K841" s="160"/>
    </row>
    <row r="842">
      <c r="A842" s="188">
        <v>6.950561104041E12</v>
      </c>
      <c r="B842" s="51" t="s">
        <v>2992</v>
      </c>
      <c r="C842" s="51" t="s">
        <v>2567</v>
      </c>
      <c r="D842" s="51" t="s">
        <v>2930</v>
      </c>
      <c r="E842" s="51" t="s">
        <v>2976</v>
      </c>
      <c r="F842" s="1" t="s">
        <v>2986</v>
      </c>
      <c r="G842" s="1" t="s">
        <v>2987</v>
      </c>
      <c r="H842" s="1" t="s">
        <v>2988</v>
      </c>
      <c r="I842" s="1" t="s">
        <v>2989</v>
      </c>
      <c r="J842" s="160"/>
      <c r="K842" s="160"/>
    </row>
    <row r="843">
      <c r="A843" s="188">
        <v>6.950561104065E12</v>
      </c>
      <c r="B843" s="51" t="s">
        <v>2993</v>
      </c>
      <c r="C843" s="51" t="s">
        <v>2567</v>
      </c>
      <c r="D843" s="51" t="s">
        <v>2930</v>
      </c>
      <c r="E843" s="51" t="s">
        <v>2976</v>
      </c>
      <c r="F843" s="1" t="s">
        <v>2986</v>
      </c>
      <c r="G843" s="1" t="s">
        <v>2987</v>
      </c>
      <c r="H843" s="1" t="s">
        <v>2988</v>
      </c>
      <c r="I843" s="1" t="s">
        <v>2989</v>
      </c>
      <c r="J843" s="160"/>
      <c r="K843" s="160"/>
    </row>
    <row r="844">
      <c r="A844" s="188">
        <v>6.953150183359E12</v>
      </c>
      <c r="B844" s="51" t="s">
        <v>1217</v>
      </c>
      <c r="C844" s="51" t="s">
        <v>29</v>
      </c>
      <c r="D844" s="51" t="s">
        <v>1519</v>
      </c>
      <c r="E844" s="51" t="s">
        <v>1549</v>
      </c>
      <c r="F844" s="1" t="s">
        <v>1624</v>
      </c>
      <c r="G844" s="1" t="s">
        <v>2471</v>
      </c>
      <c r="H844" s="1" t="s">
        <v>2472</v>
      </c>
      <c r="I844" s="1" t="s">
        <v>2473</v>
      </c>
      <c r="J844" s="160"/>
      <c r="K844" s="160"/>
    </row>
    <row r="845">
      <c r="A845" s="188">
        <v>6.971519750554E12</v>
      </c>
      <c r="B845" s="51" t="s">
        <v>2994</v>
      </c>
      <c r="C845" s="51" t="s">
        <v>56</v>
      </c>
      <c r="D845" s="51" t="s">
        <v>1510</v>
      </c>
      <c r="E845" s="51" t="s">
        <v>1511</v>
      </c>
      <c r="F845" s="1" t="s">
        <v>1512</v>
      </c>
      <c r="G845" s="1" t="s">
        <v>1513</v>
      </c>
      <c r="H845" s="1" t="s">
        <v>1514</v>
      </c>
      <c r="I845" s="1" t="s">
        <v>1702</v>
      </c>
      <c r="J845" s="160"/>
      <c r="K845" s="160"/>
    </row>
    <row r="846">
      <c r="A846" s="188">
        <v>6.975723270211E12</v>
      </c>
      <c r="B846" s="51" t="s">
        <v>2995</v>
      </c>
      <c r="C846" s="51" t="s">
        <v>1126</v>
      </c>
      <c r="D846" s="51" t="s">
        <v>2930</v>
      </c>
      <c r="E846" s="51" t="s">
        <v>2931</v>
      </c>
      <c r="F846" s="1" t="s">
        <v>2932</v>
      </c>
      <c r="G846" s="1" t="s">
        <v>2953</v>
      </c>
      <c r="H846" s="1" t="s">
        <v>2996</v>
      </c>
      <c r="I846" s="1" t="s">
        <v>2997</v>
      </c>
      <c r="J846" s="160"/>
      <c r="K846" s="160"/>
    </row>
    <row r="847">
      <c r="A847" s="188">
        <v>6.975723270662E12</v>
      </c>
      <c r="B847" s="51" t="s">
        <v>2998</v>
      </c>
      <c r="C847" s="51" t="s">
        <v>1126</v>
      </c>
      <c r="D847" s="51" t="s">
        <v>2930</v>
      </c>
      <c r="E847" s="51" t="s">
        <v>2931</v>
      </c>
      <c r="F847" s="1" t="s">
        <v>2932</v>
      </c>
      <c r="G847" s="1" t="s">
        <v>2953</v>
      </c>
      <c r="H847" s="1" t="s">
        <v>2954</v>
      </c>
      <c r="I847" s="1" t="s">
        <v>2999</v>
      </c>
      <c r="J847" s="160"/>
      <c r="K847" s="160"/>
    </row>
    <row r="848">
      <c r="A848" s="188">
        <v>6.975723270969E12</v>
      </c>
      <c r="B848" s="51" t="s">
        <v>3000</v>
      </c>
      <c r="C848" s="51" t="s">
        <v>1126</v>
      </c>
      <c r="D848" s="51" t="s">
        <v>2930</v>
      </c>
      <c r="E848" s="51" t="s">
        <v>2931</v>
      </c>
      <c r="F848" s="1" t="s">
        <v>2932</v>
      </c>
      <c r="G848" s="1" t="s">
        <v>2953</v>
      </c>
      <c r="H848" s="1" t="s">
        <v>2954</v>
      </c>
      <c r="I848" s="1" t="s">
        <v>2999</v>
      </c>
      <c r="J848" s="160"/>
      <c r="K848" s="160"/>
    </row>
    <row r="849">
      <c r="A849" s="188">
        <v>6.976611080097E12</v>
      </c>
      <c r="B849" s="51" t="s">
        <v>3001</v>
      </c>
      <c r="C849" s="51" t="s">
        <v>1126</v>
      </c>
      <c r="D849" s="51" t="s">
        <v>2930</v>
      </c>
      <c r="E849" s="51" t="s">
        <v>2931</v>
      </c>
      <c r="F849" s="1" t="s">
        <v>2932</v>
      </c>
      <c r="G849" s="1" t="s">
        <v>2953</v>
      </c>
      <c r="H849" s="1" t="s">
        <v>2934</v>
      </c>
      <c r="I849" s="1" t="s">
        <v>2935</v>
      </c>
      <c r="J849" s="160"/>
      <c r="K849" s="160"/>
    </row>
    <row r="850">
      <c r="A850" s="188">
        <v>6.97661108011E12</v>
      </c>
      <c r="B850" s="51" t="s">
        <v>3002</v>
      </c>
      <c r="C850" s="51" t="s">
        <v>1126</v>
      </c>
      <c r="D850" s="51" t="s">
        <v>2930</v>
      </c>
      <c r="E850" s="51" t="s">
        <v>2931</v>
      </c>
      <c r="F850" s="1" t="s">
        <v>2932</v>
      </c>
      <c r="G850" s="1" t="s">
        <v>2953</v>
      </c>
      <c r="H850" s="1" t="s">
        <v>2954</v>
      </c>
      <c r="I850" s="1" t="s">
        <v>2999</v>
      </c>
      <c r="J850" s="160"/>
      <c r="K850" s="160"/>
    </row>
    <row r="851">
      <c r="A851" s="188">
        <v>6.976611080318E12</v>
      </c>
      <c r="B851" s="51" t="s">
        <v>3003</v>
      </c>
      <c r="C851" s="51" t="s">
        <v>1126</v>
      </c>
      <c r="D851" s="51" t="s">
        <v>2930</v>
      </c>
      <c r="E851" s="51" t="s">
        <v>2931</v>
      </c>
      <c r="F851" s="1" t="s">
        <v>2932</v>
      </c>
      <c r="G851" s="1" t="s">
        <v>2953</v>
      </c>
      <c r="H851" s="1" t="s">
        <v>2934</v>
      </c>
      <c r="I851" s="1" t="s">
        <v>2935</v>
      </c>
      <c r="J851" s="160"/>
      <c r="K851" s="160"/>
    </row>
    <row r="852">
      <c r="A852" s="188">
        <v>6.976611080448E12</v>
      </c>
      <c r="B852" s="51" t="s">
        <v>3004</v>
      </c>
      <c r="C852" s="51" t="s">
        <v>1126</v>
      </c>
      <c r="D852" s="51" t="s">
        <v>2930</v>
      </c>
      <c r="E852" s="51" t="s">
        <v>2931</v>
      </c>
      <c r="F852" s="1" t="s">
        <v>3005</v>
      </c>
      <c r="G852" s="1" t="s">
        <v>3006</v>
      </c>
      <c r="H852" s="1" t="s">
        <v>3007</v>
      </c>
      <c r="I852" s="1" t="s">
        <v>3008</v>
      </c>
      <c r="J852" s="160"/>
      <c r="K852" s="160"/>
    </row>
    <row r="853">
      <c r="A853" s="188">
        <v>6.976611080455E12</v>
      </c>
      <c r="B853" s="51" t="s">
        <v>3009</v>
      </c>
      <c r="C853" s="51" t="s">
        <v>1126</v>
      </c>
      <c r="D853" s="51" t="s">
        <v>2930</v>
      </c>
      <c r="E853" s="51" t="s">
        <v>2931</v>
      </c>
      <c r="F853" s="1" t="s">
        <v>2932</v>
      </c>
      <c r="G853" s="1" t="s">
        <v>2953</v>
      </c>
      <c r="H853" s="1" t="s">
        <v>2996</v>
      </c>
      <c r="I853" s="1" t="s">
        <v>2997</v>
      </c>
      <c r="J853" s="160"/>
      <c r="K853" s="160"/>
    </row>
    <row r="854">
      <c r="A854" s="188">
        <v>6.976611080493E12</v>
      </c>
      <c r="B854" s="51" t="s">
        <v>3010</v>
      </c>
      <c r="C854" s="51" t="s">
        <v>1126</v>
      </c>
      <c r="D854" s="51" t="s">
        <v>2930</v>
      </c>
      <c r="E854" s="51" t="s">
        <v>2931</v>
      </c>
      <c r="F854" s="1" t="s">
        <v>3005</v>
      </c>
      <c r="G854" s="1" t="s">
        <v>3006</v>
      </c>
      <c r="H854" s="1" t="s">
        <v>3007</v>
      </c>
      <c r="I854" s="1" t="s">
        <v>3008</v>
      </c>
      <c r="J854" s="160"/>
      <c r="K854" s="160"/>
    </row>
    <row r="855">
      <c r="A855" s="188">
        <v>6.976611083456E12</v>
      </c>
      <c r="B855" s="51" t="s">
        <v>3011</v>
      </c>
      <c r="C855" s="51" t="s">
        <v>1126</v>
      </c>
      <c r="D855" s="51" t="s">
        <v>2930</v>
      </c>
      <c r="E855" s="51" t="s">
        <v>2931</v>
      </c>
      <c r="F855" s="1" t="s">
        <v>2932</v>
      </c>
      <c r="G855" s="1" t="s">
        <v>2953</v>
      </c>
      <c r="H855" s="1" t="s">
        <v>2954</v>
      </c>
      <c r="I855" s="1" t="s">
        <v>2955</v>
      </c>
      <c r="J855" s="160"/>
      <c r="K855" s="160"/>
    </row>
    <row r="856">
      <c r="A856" s="188">
        <v>7.898024394181E12</v>
      </c>
      <c r="B856" s="51" t="s">
        <v>3012</v>
      </c>
      <c r="C856" s="51" t="s">
        <v>2567</v>
      </c>
      <c r="D856" s="51" t="s">
        <v>2930</v>
      </c>
      <c r="E856" s="51" t="s">
        <v>2931</v>
      </c>
      <c r="F856" s="1" t="s">
        <v>3013</v>
      </c>
      <c r="G856" s="1" t="s">
        <v>3014</v>
      </c>
      <c r="H856" s="1" t="s">
        <v>3015</v>
      </c>
      <c r="I856" s="1" t="s">
        <v>3016</v>
      </c>
      <c r="J856" s="160"/>
      <c r="K856" s="160"/>
    </row>
    <row r="857">
      <c r="A857" s="188">
        <v>7.97776902477E11</v>
      </c>
      <c r="B857" s="51" t="s">
        <v>3017</v>
      </c>
      <c r="C857" s="51" t="s">
        <v>3018</v>
      </c>
      <c r="D857" s="51" t="s">
        <v>2930</v>
      </c>
      <c r="E857" s="51" t="s">
        <v>2976</v>
      </c>
      <c r="F857" s="1" t="s">
        <v>3019</v>
      </c>
      <c r="G857" s="1" t="s">
        <v>3020</v>
      </c>
      <c r="H857" s="1" t="s">
        <v>3021</v>
      </c>
      <c r="I857" s="1" t="s">
        <v>3022</v>
      </c>
      <c r="J857" s="160"/>
      <c r="K857" s="160"/>
    </row>
    <row r="858">
      <c r="A858" s="188">
        <v>8.0051671E7</v>
      </c>
      <c r="B858" s="51" t="s">
        <v>3023</v>
      </c>
      <c r="C858" s="51" t="s">
        <v>2567</v>
      </c>
      <c r="D858" s="51" t="s">
        <v>2930</v>
      </c>
      <c r="E858" s="51" t="s">
        <v>2931</v>
      </c>
      <c r="F858" s="1" t="s">
        <v>3013</v>
      </c>
      <c r="G858" s="1" t="s">
        <v>3014</v>
      </c>
      <c r="H858" s="1" t="s">
        <v>3015</v>
      </c>
      <c r="I858" s="1" t="s">
        <v>3016</v>
      </c>
      <c r="J858" s="160"/>
      <c r="K858" s="160"/>
    </row>
    <row r="859">
      <c r="A859" s="188">
        <v>8.008660614645E12</v>
      </c>
      <c r="B859" s="51" t="s">
        <v>3024</v>
      </c>
      <c r="C859" s="51" t="s">
        <v>2567</v>
      </c>
      <c r="D859" s="51" t="s">
        <v>2930</v>
      </c>
      <c r="E859" s="51" t="s">
        <v>2931</v>
      </c>
      <c r="F859" s="1" t="s">
        <v>3013</v>
      </c>
      <c r="G859" s="1" t="s">
        <v>3014</v>
      </c>
      <c r="H859" s="1" t="s">
        <v>3025</v>
      </c>
      <c r="I859" s="1" t="s">
        <v>3026</v>
      </c>
      <c r="J859" s="160"/>
      <c r="K859" s="160"/>
    </row>
    <row r="860">
      <c r="A860" s="188">
        <v>8.008660614669E12</v>
      </c>
      <c r="B860" s="51" t="s">
        <v>3027</v>
      </c>
      <c r="C860" s="51" t="s">
        <v>2567</v>
      </c>
      <c r="D860" s="51" t="s">
        <v>2930</v>
      </c>
      <c r="E860" s="51" t="s">
        <v>2931</v>
      </c>
      <c r="F860" s="1" t="s">
        <v>3013</v>
      </c>
      <c r="G860" s="1" t="s">
        <v>3014</v>
      </c>
      <c r="H860" s="1" t="s">
        <v>3025</v>
      </c>
      <c r="I860" s="1" t="s">
        <v>3026</v>
      </c>
      <c r="J860" s="160"/>
      <c r="K860" s="160"/>
    </row>
    <row r="861">
      <c r="A861" s="188">
        <v>8.1355201113E11</v>
      </c>
      <c r="B861" s="51" t="s">
        <v>3029</v>
      </c>
      <c r="C861" s="51" t="s">
        <v>56</v>
      </c>
      <c r="D861" s="51" t="s">
        <v>1519</v>
      </c>
      <c r="E861" s="51" t="s">
        <v>1520</v>
      </c>
      <c r="F861" s="1" t="s">
        <v>1531</v>
      </c>
      <c r="G861" s="1" t="s">
        <v>1668</v>
      </c>
      <c r="H861" s="1" t="s">
        <v>1669</v>
      </c>
      <c r="I861" s="1" t="s">
        <v>1670</v>
      </c>
      <c r="J861" s="160"/>
      <c r="K861" s="160"/>
    </row>
    <row r="862">
      <c r="A862" s="188">
        <v>8.414555003003E12</v>
      </c>
      <c r="B862" s="51" t="s">
        <v>3031</v>
      </c>
      <c r="C862" s="51" t="s">
        <v>2567</v>
      </c>
      <c r="D862" s="51" t="s">
        <v>2930</v>
      </c>
      <c r="E862" s="51" t="s">
        <v>2931</v>
      </c>
      <c r="F862" s="1" t="s">
        <v>3013</v>
      </c>
      <c r="G862" s="1" t="s">
        <v>3014</v>
      </c>
      <c r="H862" s="1" t="s">
        <v>3025</v>
      </c>
      <c r="I862" s="1" t="s">
        <v>3026</v>
      </c>
      <c r="J862" s="160"/>
      <c r="K862" s="160"/>
    </row>
    <row r="863">
      <c r="A863" s="188">
        <v>8.691216104235E12</v>
      </c>
      <c r="B863" s="51" t="s">
        <v>3032</v>
      </c>
      <c r="C863" s="51" t="s">
        <v>29</v>
      </c>
      <c r="D863" s="51" t="s">
        <v>1510</v>
      </c>
      <c r="E863" s="51" t="s">
        <v>1511</v>
      </c>
      <c r="F863" s="1" t="s">
        <v>1512</v>
      </c>
      <c r="G863" s="1" t="s">
        <v>1513</v>
      </c>
      <c r="H863" s="1" t="s">
        <v>1514</v>
      </c>
      <c r="I863" s="1" t="s">
        <v>2946</v>
      </c>
      <c r="J863" s="160"/>
      <c r="K863" s="160"/>
    </row>
    <row r="864">
      <c r="A864" s="188">
        <v>8.801043064088E12</v>
      </c>
      <c r="B864" s="51" t="s">
        <v>3033</v>
      </c>
      <c r="C864" s="51" t="s">
        <v>3035</v>
      </c>
      <c r="D864" s="51" t="s">
        <v>1510</v>
      </c>
      <c r="E864" s="51" t="s">
        <v>1511</v>
      </c>
      <c r="F864" s="1" t="s">
        <v>1512</v>
      </c>
      <c r="G864" s="1" t="s">
        <v>1513</v>
      </c>
      <c r="H864" s="1" t="s">
        <v>1514</v>
      </c>
      <c r="I864" s="1" t="s">
        <v>2568</v>
      </c>
      <c r="J864" s="160"/>
      <c r="K864" s="160"/>
    </row>
    <row r="865">
      <c r="A865" s="188">
        <v>8.801048181551E12</v>
      </c>
      <c r="B865" s="51" t="s">
        <v>3036</v>
      </c>
      <c r="C865" s="51" t="s">
        <v>1126</v>
      </c>
      <c r="D865" s="51" t="s">
        <v>1510</v>
      </c>
      <c r="E865" s="51" t="s">
        <v>1511</v>
      </c>
      <c r="F865" s="1" t="s">
        <v>1512</v>
      </c>
      <c r="G865" s="1" t="s">
        <v>1513</v>
      </c>
      <c r="H865" s="1" t="s">
        <v>1514</v>
      </c>
      <c r="I865" s="1" t="s">
        <v>2941</v>
      </c>
      <c r="J865" s="160"/>
      <c r="K865" s="160"/>
    </row>
    <row r="866">
      <c r="A866" s="188">
        <v>8.801068038262E12</v>
      </c>
      <c r="B866" s="51" t="s">
        <v>3038</v>
      </c>
      <c r="C866" s="51" t="s">
        <v>1126</v>
      </c>
      <c r="D866" s="51" t="s">
        <v>2930</v>
      </c>
      <c r="E866" s="51" t="s">
        <v>2931</v>
      </c>
      <c r="F866" s="1" t="s">
        <v>3005</v>
      </c>
      <c r="G866" s="1" t="s">
        <v>3039</v>
      </c>
      <c r="H866" s="1" t="s">
        <v>3040</v>
      </c>
      <c r="I866" s="1" t="s">
        <v>3041</v>
      </c>
      <c r="J866" s="160"/>
      <c r="K866" s="160"/>
    </row>
    <row r="867">
      <c r="A867" s="188">
        <v>8.801068931532E12</v>
      </c>
      <c r="B867" s="51" t="s">
        <v>3042</v>
      </c>
      <c r="C867" s="51" t="s">
        <v>1126</v>
      </c>
      <c r="D867" s="51" t="s">
        <v>2930</v>
      </c>
      <c r="E867" s="51" t="s">
        <v>2931</v>
      </c>
      <c r="F867" s="1" t="s">
        <v>3005</v>
      </c>
      <c r="G867" s="1" t="s">
        <v>3039</v>
      </c>
      <c r="H867" s="1" t="s">
        <v>3040</v>
      </c>
      <c r="I867" s="1" t="s">
        <v>3041</v>
      </c>
      <c r="J867" s="160"/>
      <c r="K867" s="160"/>
    </row>
    <row r="868">
      <c r="A868" s="188">
        <v>8.801115140016E12</v>
      </c>
      <c r="B868" s="51" t="s">
        <v>3043</v>
      </c>
      <c r="C868" s="51" t="s">
        <v>1868</v>
      </c>
      <c r="D868" s="51" t="s">
        <v>2930</v>
      </c>
      <c r="E868" s="51" t="s">
        <v>2976</v>
      </c>
      <c r="F868" s="1" t="s">
        <v>2977</v>
      </c>
      <c r="G868" s="1" t="s">
        <v>2978</v>
      </c>
      <c r="H868" s="1" t="s">
        <v>3044</v>
      </c>
      <c r="I868" s="1" t="s">
        <v>3045</v>
      </c>
      <c r="J868" s="160"/>
      <c r="K868" s="160"/>
    </row>
    <row r="869">
      <c r="A869" s="188">
        <v>8.801115140023E12</v>
      </c>
      <c r="B869" s="51" t="s">
        <v>3046</v>
      </c>
      <c r="C869" s="51" t="s">
        <v>1868</v>
      </c>
      <c r="D869" s="51" t="s">
        <v>2930</v>
      </c>
      <c r="E869" s="51" t="s">
        <v>2976</v>
      </c>
      <c r="F869" s="1" t="s">
        <v>2977</v>
      </c>
      <c r="G869" s="1" t="s">
        <v>2978</v>
      </c>
      <c r="H869" s="1" t="s">
        <v>3044</v>
      </c>
      <c r="I869" s="1" t="s">
        <v>3045</v>
      </c>
      <c r="J869" s="160"/>
      <c r="K869" s="160"/>
    </row>
    <row r="870">
      <c r="A870" s="188">
        <v>8.801115140054E12</v>
      </c>
      <c r="B870" s="51" t="s">
        <v>3047</v>
      </c>
      <c r="C870" s="51" t="s">
        <v>1868</v>
      </c>
      <c r="D870" s="51" t="s">
        <v>2930</v>
      </c>
      <c r="E870" s="51" t="s">
        <v>2976</v>
      </c>
      <c r="F870" s="1" t="s">
        <v>2977</v>
      </c>
      <c r="G870" s="1" t="s">
        <v>2978</v>
      </c>
      <c r="H870" s="1" t="s">
        <v>3044</v>
      </c>
      <c r="I870" s="1" t="s">
        <v>3045</v>
      </c>
      <c r="J870" s="160"/>
      <c r="K870" s="160"/>
    </row>
    <row r="871">
      <c r="A871" s="188">
        <v>8.801382151739E12</v>
      </c>
      <c r="B871" s="51" t="s">
        <v>3048</v>
      </c>
      <c r="C871" s="51" t="s">
        <v>1126</v>
      </c>
      <c r="D871" s="51" t="s">
        <v>1510</v>
      </c>
      <c r="E871" s="51" t="s">
        <v>1511</v>
      </c>
      <c r="F871" s="1" t="s">
        <v>1512</v>
      </c>
      <c r="G871" s="1" t="s">
        <v>1513</v>
      </c>
      <c r="H871" s="1" t="s">
        <v>1514</v>
      </c>
      <c r="I871" s="1" t="s">
        <v>1515</v>
      </c>
      <c r="J871" s="160"/>
      <c r="K871" s="160"/>
    </row>
    <row r="872">
      <c r="A872" s="188">
        <v>8.809093691551E12</v>
      </c>
      <c r="B872" s="51" t="s">
        <v>3049</v>
      </c>
      <c r="C872" s="51" t="s">
        <v>56</v>
      </c>
      <c r="D872" s="51" t="s">
        <v>1519</v>
      </c>
      <c r="E872" s="51" t="s">
        <v>1520</v>
      </c>
      <c r="F872" s="1" t="s">
        <v>1531</v>
      </c>
      <c r="G872" s="1" t="s">
        <v>1668</v>
      </c>
      <c r="H872" s="1" t="s">
        <v>1674</v>
      </c>
      <c r="I872" s="1" t="s">
        <v>1675</v>
      </c>
      <c r="J872" s="160"/>
      <c r="K872" s="160"/>
    </row>
    <row r="873">
      <c r="A873" s="188">
        <v>8.809174900213E12</v>
      </c>
      <c r="B873" s="51" t="s">
        <v>3050</v>
      </c>
      <c r="C873" s="51" t="s">
        <v>56</v>
      </c>
      <c r="D873" s="51" t="s">
        <v>1510</v>
      </c>
      <c r="E873" s="51" t="s">
        <v>1511</v>
      </c>
      <c r="F873" s="1" t="s">
        <v>1512</v>
      </c>
      <c r="G873" s="1" t="s">
        <v>1513</v>
      </c>
      <c r="H873" s="1" t="s">
        <v>1514</v>
      </c>
      <c r="I873" s="1" t="s">
        <v>2528</v>
      </c>
      <c r="J873" s="160"/>
      <c r="K873" s="160"/>
    </row>
    <row r="874">
      <c r="A874" s="188">
        <v>8.809175692018E12</v>
      </c>
      <c r="B874" s="51" t="s">
        <v>3051</v>
      </c>
      <c r="C874" s="51" t="s">
        <v>275</v>
      </c>
      <c r="D874" s="51" t="s">
        <v>1519</v>
      </c>
      <c r="E874" s="51" t="s">
        <v>1549</v>
      </c>
      <c r="F874" s="1" t="s">
        <v>1624</v>
      </c>
      <c r="G874" s="1" t="s">
        <v>2471</v>
      </c>
      <c r="H874" s="1" t="s">
        <v>2665</v>
      </c>
      <c r="I874" s="1" t="s">
        <v>2666</v>
      </c>
      <c r="J874" s="160"/>
      <c r="K874" s="160"/>
    </row>
    <row r="875">
      <c r="A875" s="188">
        <v>8.809175692025E12</v>
      </c>
      <c r="B875" s="51" t="s">
        <v>3052</v>
      </c>
      <c r="C875" s="51" t="s">
        <v>275</v>
      </c>
      <c r="D875" s="51" t="s">
        <v>1519</v>
      </c>
      <c r="E875" s="51" t="s">
        <v>1549</v>
      </c>
      <c r="F875" s="1" t="s">
        <v>1624</v>
      </c>
      <c r="G875" s="1" t="s">
        <v>2471</v>
      </c>
      <c r="H875" s="1" t="s">
        <v>2665</v>
      </c>
      <c r="I875" s="1" t="s">
        <v>2669</v>
      </c>
      <c r="J875" s="160"/>
      <c r="K875" s="160"/>
    </row>
    <row r="876">
      <c r="A876" s="188">
        <v>8.80931681011E12</v>
      </c>
      <c r="B876" s="51" t="s">
        <v>1538</v>
      </c>
      <c r="C876" s="51" t="s">
        <v>56</v>
      </c>
      <c r="D876" s="51" t="s">
        <v>1519</v>
      </c>
      <c r="E876" s="51" t="s">
        <v>1520</v>
      </c>
      <c r="F876" s="1" t="s">
        <v>1531</v>
      </c>
      <c r="G876" s="1" t="s">
        <v>1539</v>
      </c>
      <c r="H876" s="1" t="s">
        <v>1540</v>
      </c>
      <c r="I876" s="1" t="s">
        <v>1541</v>
      </c>
      <c r="J876" s="160"/>
      <c r="K876" s="160"/>
    </row>
    <row r="877">
      <c r="A877" s="188">
        <v>8.809316810844E12</v>
      </c>
      <c r="B877" s="51" t="s">
        <v>3049</v>
      </c>
      <c r="C877" s="51" t="s">
        <v>56</v>
      </c>
      <c r="D877" s="51" t="s">
        <v>1519</v>
      </c>
      <c r="E877" s="51" t="s">
        <v>1520</v>
      </c>
      <c r="F877" s="1" t="s">
        <v>1531</v>
      </c>
      <c r="G877" s="1" t="s">
        <v>1668</v>
      </c>
      <c r="H877" s="1" t="s">
        <v>3053</v>
      </c>
      <c r="I877" s="1" t="s">
        <v>1675</v>
      </c>
      <c r="J877" s="160"/>
      <c r="K877" s="160"/>
    </row>
    <row r="878">
      <c r="A878" s="188">
        <v>8.850291106217E12</v>
      </c>
      <c r="B878" s="51" t="s">
        <v>3054</v>
      </c>
      <c r="C878" s="51" t="s">
        <v>56</v>
      </c>
      <c r="D878" s="51" t="s">
        <v>1510</v>
      </c>
      <c r="E878" s="51" t="s">
        <v>1511</v>
      </c>
      <c r="F878" s="1" t="s">
        <v>1512</v>
      </c>
      <c r="G878" s="1" t="s">
        <v>1513</v>
      </c>
      <c r="H878" s="1" t="s">
        <v>1514</v>
      </c>
      <c r="I878" s="1" t="s">
        <v>1528</v>
      </c>
      <c r="J878" s="160"/>
      <c r="K878" s="160"/>
    </row>
    <row r="879">
      <c r="A879" s="188">
        <v>8.850291112171E12</v>
      </c>
      <c r="B879" s="51" t="s">
        <v>3055</v>
      </c>
      <c r="C879" s="51" t="s">
        <v>29</v>
      </c>
      <c r="D879" s="51" t="s">
        <v>1510</v>
      </c>
      <c r="E879" s="51" t="s">
        <v>1511</v>
      </c>
      <c r="F879" s="1" t="s">
        <v>1512</v>
      </c>
      <c r="G879" s="1" t="s">
        <v>1513</v>
      </c>
      <c r="H879" s="1" t="s">
        <v>1514</v>
      </c>
      <c r="I879" s="1" t="s">
        <v>1528</v>
      </c>
      <c r="J879" s="160"/>
      <c r="K879" s="160"/>
    </row>
    <row r="880">
      <c r="A880" s="188">
        <v>8.851818390829E12</v>
      </c>
      <c r="B880" s="51" t="s">
        <v>3056</v>
      </c>
      <c r="C880" s="51" t="s">
        <v>29</v>
      </c>
      <c r="D880" s="51" t="s">
        <v>1510</v>
      </c>
      <c r="E880" s="51" t="s">
        <v>1511</v>
      </c>
      <c r="F880" s="1" t="s">
        <v>1512</v>
      </c>
      <c r="G880" s="1" t="s">
        <v>1513</v>
      </c>
      <c r="H880" s="1" t="s">
        <v>1514</v>
      </c>
      <c r="I880" s="1" t="s">
        <v>2528</v>
      </c>
      <c r="J880" s="160"/>
      <c r="K880" s="160"/>
    </row>
    <row r="881">
      <c r="A881" s="188">
        <v>8.859544300136E12</v>
      </c>
      <c r="B881" s="51" t="s">
        <v>3057</v>
      </c>
      <c r="C881" s="51" t="s">
        <v>29</v>
      </c>
      <c r="D881" s="51" t="s">
        <v>1519</v>
      </c>
      <c r="E881" s="51" t="s">
        <v>1549</v>
      </c>
      <c r="F881" s="1" t="s">
        <v>1624</v>
      </c>
      <c r="G881" s="1" t="s">
        <v>2471</v>
      </c>
      <c r="H881" s="1" t="s">
        <v>2478</v>
      </c>
      <c r="I881" s="1" t="s">
        <v>2479</v>
      </c>
      <c r="J881" s="160"/>
      <c r="K881" s="160"/>
    </row>
    <row r="882">
      <c r="A882" s="188">
        <v>8.859574802013E12</v>
      </c>
      <c r="B882" s="51" t="s">
        <v>3058</v>
      </c>
      <c r="C882" s="51" t="s">
        <v>56</v>
      </c>
      <c r="D882" s="51" t="s">
        <v>1519</v>
      </c>
      <c r="E882" s="51" t="s">
        <v>1520</v>
      </c>
      <c r="F882" s="1" t="s">
        <v>1531</v>
      </c>
      <c r="G882" s="1" t="s">
        <v>1770</v>
      </c>
      <c r="H882" s="1" t="s">
        <v>1994</v>
      </c>
      <c r="I882" s="1" t="s">
        <v>3059</v>
      </c>
      <c r="J882" s="160"/>
      <c r="K882" s="160"/>
    </row>
    <row r="883">
      <c r="A883" s="188">
        <v>8.859574802662E12</v>
      </c>
      <c r="B883" s="51" t="s">
        <v>3060</v>
      </c>
      <c r="C883" s="51" t="s">
        <v>56</v>
      </c>
      <c r="D883" s="51" t="s">
        <v>1519</v>
      </c>
      <c r="E883" s="51" t="s">
        <v>1520</v>
      </c>
      <c r="F883" s="1" t="s">
        <v>1531</v>
      </c>
      <c r="G883" s="1" t="s">
        <v>1770</v>
      </c>
      <c r="H883" s="1" t="s">
        <v>1994</v>
      </c>
      <c r="I883" s="1" t="s">
        <v>3059</v>
      </c>
      <c r="J883" s="160"/>
      <c r="K883" s="160"/>
    </row>
    <row r="884">
      <c r="A884" s="188">
        <v>8.885020330007E12</v>
      </c>
      <c r="B884" s="51" t="s">
        <v>3061</v>
      </c>
      <c r="C884" s="51" t="s">
        <v>29</v>
      </c>
      <c r="D884" s="51" t="s">
        <v>1519</v>
      </c>
      <c r="E884" s="51" t="s">
        <v>1549</v>
      </c>
      <c r="F884" s="1" t="s">
        <v>1647</v>
      </c>
      <c r="G884" s="1" t="s">
        <v>3062</v>
      </c>
      <c r="H884" s="1" t="s">
        <v>3063</v>
      </c>
      <c r="I884" s="1" t="s">
        <v>3064</v>
      </c>
      <c r="J884" s="160"/>
      <c r="K884" s="160"/>
    </row>
    <row r="885">
      <c r="A885" s="188">
        <v>8.885020330014E12</v>
      </c>
      <c r="B885" s="51" t="s">
        <v>3065</v>
      </c>
      <c r="C885" s="51" t="s">
        <v>29</v>
      </c>
      <c r="D885" s="51" t="s">
        <v>1519</v>
      </c>
      <c r="E885" s="51" t="s">
        <v>1549</v>
      </c>
      <c r="F885" s="1" t="s">
        <v>1647</v>
      </c>
      <c r="G885" s="1" t="s">
        <v>3062</v>
      </c>
      <c r="H885" s="1" t="s">
        <v>3063</v>
      </c>
      <c r="I885" s="1" t="s">
        <v>3064</v>
      </c>
      <c r="J885" s="160"/>
      <c r="K885" s="160"/>
    </row>
    <row r="886">
      <c r="A886" s="188">
        <v>8.885020330038E12</v>
      </c>
      <c r="B886" s="51" t="s">
        <v>3066</v>
      </c>
      <c r="C886" s="51" t="s">
        <v>56</v>
      </c>
      <c r="D886" s="51" t="s">
        <v>1519</v>
      </c>
      <c r="E886" s="51" t="s">
        <v>1549</v>
      </c>
      <c r="F886" s="1" t="s">
        <v>1647</v>
      </c>
      <c r="G886" s="1" t="s">
        <v>3062</v>
      </c>
      <c r="H886" s="1" t="s">
        <v>3063</v>
      </c>
      <c r="I886" s="1" t="s">
        <v>3064</v>
      </c>
      <c r="J886" s="160"/>
      <c r="K886" s="160"/>
    </row>
    <row r="887">
      <c r="A887" s="188">
        <v>8.885020330052E12</v>
      </c>
      <c r="B887" s="51" t="s">
        <v>3067</v>
      </c>
      <c r="C887" s="51" t="s">
        <v>116</v>
      </c>
      <c r="D887" s="51" t="s">
        <v>1519</v>
      </c>
      <c r="E887" s="51" t="s">
        <v>1549</v>
      </c>
      <c r="F887" s="1" t="s">
        <v>1647</v>
      </c>
      <c r="G887" s="1" t="s">
        <v>3062</v>
      </c>
      <c r="H887" s="1" t="s">
        <v>3063</v>
      </c>
      <c r="I887" s="1" t="s">
        <v>3064</v>
      </c>
      <c r="J887" s="160"/>
      <c r="K887" s="160"/>
    </row>
    <row r="888">
      <c r="A888" s="188">
        <v>8.888118140144E12</v>
      </c>
      <c r="B888" s="51" t="s">
        <v>3068</v>
      </c>
      <c r="C888" s="51" t="s">
        <v>3069</v>
      </c>
      <c r="D888" s="51" t="s">
        <v>1510</v>
      </c>
      <c r="E888" s="51" t="s">
        <v>1511</v>
      </c>
      <c r="F888" s="1" t="s">
        <v>1512</v>
      </c>
      <c r="G888" s="1" t="s">
        <v>1513</v>
      </c>
      <c r="H888" s="1" t="s">
        <v>1514</v>
      </c>
      <c r="I888" s="1" t="s">
        <v>2528</v>
      </c>
      <c r="J888" s="160"/>
      <c r="K888" s="160"/>
    </row>
    <row r="889">
      <c r="A889" s="188">
        <v>8.888196172211E12</v>
      </c>
      <c r="B889" s="51" t="s">
        <v>3070</v>
      </c>
      <c r="C889" s="51" t="s">
        <v>3069</v>
      </c>
      <c r="D889" s="51" t="s">
        <v>1510</v>
      </c>
      <c r="E889" s="51" t="s">
        <v>1511</v>
      </c>
      <c r="F889" s="1" t="s">
        <v>1512</v>
      </c>
      <c r="G889" s="1" t="s">
        <v>1513</v>
      </c>
      <c r="H889" s="1" t="s">
        <v>1514</v>
      </c>
      <c r="I889" s="1" t="s">
        <v>2946</v>
      </c>
      <c r="J889" s="160"/>
      <c r="K889" s="160"/>
    </row>
    <row r="890">
      <c r="A890" s="188">
        <v>8.888319823099E12</v>
      </c>
      <c r="B890" s="51" t="s">
        <v>3071</v>
      </c>
      <c r="C890" s="51" t="s">
        <v>56</v>
      </c>
      <c r="D890" s="51" t="s">
        <v>1519</v>
      </c>
      <c r="E890" s="51" t="s">
        <v>1549</v>
      </c>
      <c r="F890" s="1" t="s">
        <v>1624</v>
      </c>
      <c r="G890" s="1" t="s">
        <v>3072</v>
      </c>
      <c r="H890" s="1" t="s">
        <v>3073</v>
      </c>
      <c r="I890" s="1" t="s">
        <v>3074</v>
      </c>
      <c r="J890" s="160"/>
      <c r="K890" s="160"/>
    </row>
    <row r="891">
      <c r="A891" s="188">
        <v>8.88833600808E12</v>
      </c>
      <c r="B891" s="51" t="s">
        <v>3075</v>
      </c>
      <c r="C891" s="51" t="s">
        <v>29</v>
      </c>
      <c r="D891" s="51" t="s">
        <v>1510</v>
      </c>
      <c r="E891" s="51" t="s">
        <v>1511</v>
      </c>
      <c r="F891" s="1" t="s">
        <v>1512</v>
      </c>
      <c r="G891" s="1" t="s">
        <v>1513</v>
      </c>
      <c r="H891" s="1" t="s">
        <v>1514</v>
      </c>
      <c r="I891" s="1" t="s">
        <v>2528</v>
      </c>
      <c r="J891" s="160"/>
      <c r="K891" s="160"/>
    </row>
    <row r="892">
      <c r="A892" s="188">
        <v>8.888855001432E12</v>
      </c>
      <c r="B892" s="51" t="s">
        <v>3076</v>
      </c>
      <c r="C892" s="51" t="s">
        <v>1126</v>
      </c>
      <c r="D892" s="51" t="s">
        <v>1510</v>
      </c>
      <c r="E892" s="51" t="s">
        <v>1511</v>
      </c>
      <c r="F892" s="1" t="s">
        <v>1512</v>
      </c>
      <c r="G892" s="1" t="s">
        <v>1513</v>
      </c>
      <c r="H892" s="1" t="s">
        <v>1514</v>
      </c>
      <c r="I892" s="1" t="s">
        <v>2528</v>
      </c>
      <c r="J892" s="160"/>
      <c r="K892" s="160"/>
    </row>
    <row r="893">
      <c r="A893" s="188">
        <v>8.906159410245E12</v>
      </c>
      <c r="B893" s="51" t="s">
        <v>3077</v>
      </c>
      <c r="C893" s="51" t="s">
        <v>29</v>
      </c>
      <c r="D893" s="51" t="s">
        <v>2930</v>
      </c>
      <c r="E893" s="51" t="s">
        <v>2931</v>
      </c>
      <c r="F893" s="1" t="s">
        <v>2932</v>
      </c>
      <c r="G893" s="1" t="s">
        <v>2953</v>
      </c>
      <c r="H893" s="1" t="s">
        <v>2954</v>
      </c>
      <c r="I893" s="1" t="s">
        <v>2999</v>
      </c>
      <c r="J893" s="160"/>
      <c r="K893" s="160"/>
    </row>
    <row r="894">
      <c r="A894" s="188">
        <v>8.908009419637E12</v>
      </c>
      <c r="B894" s="51" t="s">
        <v>3078</v>
      </c>
      <c r="C894" s="51" t="s">
        <v>29</v>
      </c>
      <c r="D894" s="51" t="s">
        <v>2930</v>
      </c>
      <c r="E894" s="51" t="s">
        <v>2931</v>
      </c>
      <c r="F894" s="1" t="s">
        <v>2932</v>
      </c>
      <c r="G894" s="1" t="s">
        <v>2953</v>
      </c>
      <c r="H894" s="1" t="s">
        <v>2954</v>
      </c>
      <c r="I894" s="1" t="s">
        <v>2999</v>
      </c>
      <c r="J894" s="160"/>
      <c r="K894" s="160"/>
    </row>
    <row r="895">
      <c r="A895" s="188">
        <v>8.908009419651E12</v>
      </c>
      <c r="B895" s="51" t="s">
        <v>3079</v>
      </c>
      <c r="C895" s="51" t="s">
        <v>29</v>
      </c>
      <c r="D895" s="51" t="s">
        <v>2930</v>
      </c>
      <c r="E895" s="51" t="s">
        <v>2931</v>
      </c>
      <c r="F895" s="1" t="s">
        <v>2932</v>
      </c>
      <c r="G895" s="1" t="s">
        <v>2953</v>
      </c>
      <c r="H895" s="1" t="s">
        <v>2954</v>
      </c>
      <c r="I895" s="1" t="s">
        <v>2999</v>
      </c>
      <c r="J895" s="160"/>
      <c r="K895" s="160"/>
    </row>
    <row r="896">
      <c r="A896" s="188">
        <v>8.932040810108E12</v>
      </c>
      <c r="B896" s="51" t="s">
        <v>2719</v>
      </c>
      <c r="C896" s="51" t="s">
        <v>56</v>
      </c>
      <c r="D896" s="51" t="s">
        <v>1519</v>
      </c>
      <c r="E896" s="51" t="s">
        <v>1520</v>
      </c>
      <c r="F896" s="1" t="s">
        <v>1521</v>
      </c>
      <c r="G896" s="1" t="s">
        <v>1592</v>
      </c>
      <c r="H896" s="1" t="s">
        <v>3080</v>
      </c>
      <c r="I896" s="1" t="s">
        <v>3081</v>
      </c>
      <c r="J896" s="160"/>
      <c r="K896" s="160"/>
    </row>
    <row r="897">
      <c r="A897" s="188">
        <v>8.933413052026E12</v>
      </c>
      <c r="B897" s="51" t="s">
        <v>3082</v>
      </c>
      <c r="C897" s="51" t="s">
        <v>311</v>
      </c>
      <c r="D897" s="51" t="s">
        <v>1510</v>
      </c>
      <c r="E897" s="51" t="s">
        <v>1511</v>
      </c>
      <c r="F897" s="1" t="s">
        <v>1512</v>
      </c>
      <c r="G897" s="1" t="s">
        <v>1513</v>
      </c>
      <c r="H897" s="1" t="s">
        <v>1514</v>
      </c>
      <c r="I897" s="1" t="s">
        <v>1515</v>
      </c>
      <c r="J897" s="160"/>
      <c r="K897" s="160"/>
    </row>
    <row r="898">
      <c r="A898" s="188">
        <v>8.934637514826E12</v>
      </c>
      <c r="B898" s="51" t="s">
        <v>3083</v>
      </c>
      <c r="C898" s="51" t="s">
        <v>3069</v>
      </c>
      <c r="D898" s="51" t="s">
        <v>1510</v>
      </c>
      <c r="E898" s="51" t="s">
        <v>2276</v>
      </c>
      <c r="F898" s="1" t="s">
        <v>2277</v>
      </c>
      <c r="G898" s="1" t="s">
        <v>2279</v>
      </c>
      <c r="H898" s="1" t="s">
        <v>2280</v>
      </c>
      <c r="I898" s="1" t="s">
        <v>2282</v>
      </c>
      <c r="J898" s="160"/>
      <c r="K898" s="160"/>
    </row>
    <row r="899">
      <c r="A899" s="188">
        <v>8.934673290883E12</v>
      </c>
      <c r="B899" s="51" t="s">
        <v>3084</v>
      </c>
      <c r="C899" s="51" t="s">
        <v>56</v>
      </c>
      <c r="D899" s="51" t="s">
        <v>1510</v>
      </c>
      <c r="E899" s="51" t="s">
        <v>1511</v>
      </c>
      <c r="F899" s="1" t="s">
        <v>1512</v>
      </c>
      <c r="G899" s="1" t="s">
        <v>1513</v>
      </c>
      <c r="H899" s="1" t="s">
        <v>1514</v>
      </c>
      <c r="I899" s="1" t="s">
        <v>1702</v>
      </c>
      <c r="J899" s="160"/>
      <c r="K899" s="160"/>
    </row>
    <row r="900">
      <c r="A900" s="188">
        <v>8.93468011383E12</v>
      </c>
      <c r="B900" s="51" t="s">
        <v>3085</v>
      </c>
      <c r="C900" s="51" t="s">
        <v>29</v>
      </c>
      <c r="D900" s="51" t="s">
        <v>1510</v>
      </c>
      <c r="E900" s="51" t="s">
        <v>1511</v>
      </c>
      <c r="F900" s="1" t="s">
        <v>1512</v>
      </c>
      <c r="G900" s="1" t="s">
        <v>1513</v>
      </c>
      <c r="H900" s="1" t="s">
        <v>1514</v>
      </c>
      <c r="I900" s="1" t="s">
        <v>2946</v>
      </c>
      <c r="J900" s="160"/>
      <c r="K900" s="160"/>
    </row>
    <row r="901">
      <c r="A901" s="188">
        <v>8.934707031369E12</v>
      </c>
      <c r="B901" s="51" t="s">
        <v>3086</v>
      </c>
      <c r="C901" s="51" t="s">
        <v>29</v>
      </c>
      <c r="D901" s="51" t="s">
        <v>1510</v>
      </c>
      <c r="E901" s="51" t="s">
        <v>1511</v>
      </c>
      <c r="F901" s="1" t="s">
        <v>1512</v>
      </c>
      <c r="G901" s="1" t="s">
        <v>1513</v>
      </c>
      <c r="H901" s="1" t="s">
        <v>1514</v>
      </c>
      <c r="I901" s="1" t="s">
        <v>3087</v>
      </c>
      <c r="J901" s="160"/>
      <c r="K901" s="160"/>
    </row>
    <row r="902">
      <c r="A902" s="188">
        <v>8.934712701271E12</v>
      </c>
      <c r="B902" s="51" t="s">
        <v>3088</v>
      </c>
      <c r="C902" s="51" t="s">
        <v>3069</v>
      </c>
      <c r="D902" s="51" t="s">
        <v>1510</v>
      </c>
      <c r="E902" s="51" t="s">
        <v>1511</v>
      </c>
      <c r="F902" s="1" t="s">
        <v>1512</v>
      </c>
      <c r="G902" s="1" t="s">
        <v>1513</v>
      </c>
      <c r="H902" s="1" t="s">
        <v>1514</v>
      </c>
      <c r="I902" s="1" t="s">
        <v>3087</v>
      </c>
      <c r="J902" s="160"/>
      <c r="K902" s="160"/>
    </row>
    <row r="903">
      <c r="A903" s="188">
        <v>8.934743076379E12</v>
      </c>
      <c r="B903" s="51" t="s">
        <v>3089</v>
      </c>
      <c r="C903" s="51" t="s">
        <v>275</v>
      </c>
      <c r="D903" s="51" t="s">
        <v>1519</v>
      </c>
      <c r="E903" s="51" t="s">
        <v>1549</v>
      </c>
      <c r="F903" s="1" t="s">
        <v>1639</v>
      </c>
      <c r="G903" s="1" t="s">
        <v>1720</v>
      </c>
      <c r="H903" s="1" t="s">
        <v>1716</v>
      </c>
      <c r="I903" s="1" t="s">
        <v>1896</v>
      </c>
      <c r="J903" s="160"/>
      <c r="K903" s="160"/>
    </row>
    <row r="904">
      <c r="A904" s="188">
        <v>8.934743097374E12</v>
      </c>
      <c r="B904" s="51" t="s">
        <v>1330</v>
      </c>
      <c r="C904" s="51" t="s">
        <v>275</v>
      </c>
      <c r="D904" s="51" t="s">
        <v>1519</v>
      </c>
      <c r="E904" s="51" t="s">
        <v>1549</v>
      </c>
      <c r="F904" s="1" t="s">
        <v>1639</v>
      </c>
      <c r="G904" s="1" t="s">
        <v>1640</v>
      </c>
      <c r="H904" s="1" t="s">
        <v>1681</v>
      </c>
      <c r="I904" s="1" t="s">
        <v>1682</v>
      </c>
      <c r="J904" s="160"/>
      <c r="K904" s="160"/>
    </row>
    <row r="905">
      <c r="A905" s="188">
        <v>8.934743098371E12</v>
      </c>
      <c r="B905" s="51" t="s">
        <v>1331</v>
      </c>
      <c r="C905" s="51" t="s">
        <v>275</v>
      </c>
      <c r="D905" s="51" t="s">
        <v>1519</v>
      </c>
      <c r="E905" s="51" t="s">
        <v>1549</v>
      </c>
      <c r="F905" s="1" t="s">
        <v>1639</v>
      </c>
      <c r="G905" s="1" t="s">
        <v>1904</v>
      </c>
      <c r="H905" s="1" t="s">
        <v>2059</v>
      </c>
      <c r="I905" s="1" t="s">
        <v>2060</v>
      </c>
      <c r="J905" s="160"/>
      <c r="K905" s="160"/>
    </row>
    <row r="906">
      <c r="A906" s="188">
        <v>8.934755021046E12</v>
      </c>
      <c r="B906" s="51" t="s">
        <v>3091</v>
      </c>
      <c r="C906" s="51" t="s">
        <v>29</v>
      </c>
      <c r="D906" s="51" t="s">
        <v>1510</v>
      </c>
      <c r="E906" s="51" t="s">
        <v>1511</v>
      </c>
      <c r="F906" s="1" t="s">
        <v>1512</v>
      </c>
      <c r="G906" s="1" t="s">
        <v>1513</v>
      </c>
      <c r="H906" s="1" t="s">
        <v>1514</v>
      </c>
      <c r="I906" s="1" t="s">
        <v>2528</v>
      </c>
      <c r="J906" s="160"/>
      <c r="K906" s="160"/>
    </row>
    <row r="907">
      <c r="A907" s="188">
        <v>8.93476021051E12</v>
      </c>
      <c r="B907" s="51" t="s">
        <v>2803</v>
      </c>
      <c r="C907" s="51" t="s">
        <v>29</v>
      </c>
      <c r="D907" s="51" t="s">
        <v>2930</v>
      </c>
      <c r="E907" s="51" t="s">
        <v>2931</v>
      </c>
      <c r="F907" s="1" t="s">
        <v>2932</v>
      </c>
      <c r="G907" s="1" t="s">
        <v>3092</v>
      </c>
      <c r="H907" s="1" t="s">
        <v>3093</v>
      </c>
      <c r="I907" s="1" t="s">
        <v>3094</v>
      </c>
      <c r="J907" s="160"/>
      <c r="K907" s="160"/>
    </row>
    <row r="908">
      <c r="A908" s="188">
        <v>8.934760210688E12</v>
      </c>
      <c r="B908" s="51" t="s">
        <v>2691</v>
      </c>
      <c r="C908" s="51" t="s">
        <v>29</v>
      </c>
      <c r="D908" s="51" t="s">
        <v>2930</v>
      </c>
      <c r="E908" s="51" t="s">
        <v>2931</v>
      </c>
      <c r="F908" s="1" t="s">
        <v>2932</v>
      </c>
      <c r="G908" s="1" t="s">
        <v>3092</v>
      </c>
      <c r="H908" s="1" t="s">
        <v>3093</v>
      </c>
      <c r="I908" s="1" t="s">
        <v>3095</v>
      </c>
      <c r="J908" s="160"/>
      <c r="K908" s="160"/>
    </row>
    <row r="909">
      <c r="A909" s="188">
        <v>8.934760211784E12</v>
      </c>
      <c r="B909" s="51" t="s">
        <v>3096</v>
      </c>
      <c r="C909" s="51" t="s">
        <v>29</v>
      </c>
      <c r="D909" s="51" t="s">
        <v>2930</v>
      </c>
      <c r="E909" s="51" t="s">
        <v>2931</v>
      </c>
      <c r="F909" s="1" t="s">
        <v>2932</v>
      </c>
      <c r="G909" s="1" t="s">
        <v>3092</v>
      </c>
      <c r="H909" s="1" t="s">
        <v>2996</v>
      </c>
      <c r="I909" s="1" t="s">
        <v>2997</v>
      </c>
      <c r="J909" s="160"/>
      <c r="K909" s="160"/>
    </row>
    <row r="910">
      <c r="A910" s="188">
        <v>8.934760212088E12</v>
      </c>
      <c r="B910" s="51" t="s">
        <v>3098</v>
      </c>
      <c r="C910" s="51" t="s">
        <v>29</v>
      </c>
      <c r="D910" s="51" t="s">
        <v>2930</v>
      </c>
      <c r="E910" s="51" t="s">
        <v>2931</v>
      </c>
      <c r="F910" s="1" t="s">
        <v>2932</v>
      </c>
      <c r="G910" s="1" t="s">
        <v>3092</v>
      </c>
      <c r="H910" s="1" t="s">
        <v>2996</v>
      </c>
      <c r="I910" s="1" t="s">
        <v>2997</v>
      </c>
      <c r="J910" s="160"/>
      <c r="K910" s="160"/>
    </row>
    <row r="911">
      <c r="A911" s="188">
        <v>8.934760212842E12</v>
      </c>
      <c r="B911" s="51" t="s">
        <v>2638</v>
      </c>
      <c r="C911" s="51" t="s">
        <v>29</v>
      </c>
      <c r="D911" s="51" t="s">
        <v>2930</v>
      </c>
      <c r="E911" s="51" t="s">
        <v>2931</v>
      </c>
      <c r="F911" s="1" t="s">
        <v>2932</v>
      </c>
      <c r="G911" s="1" t="s">
        <v>3092</v>
      </c>
      <c r="H911" s="1" t="s">
        <v>3093</v>
      </c>
      <c r="I911" s="1" t="s">
        <v>3102</v>
      </c>
      <c r="J911" s="160"/>
      <c r="K911" s="160"/>
    </row>
    <row r="912">
      <c r="A912" s="188">
        <v>8.934760212866E12</v>
      </c>
      <c r="B912" s="51" t="s">
        <v>3104</v>
      </c>
      <c r="C912" s="51" t="s">
        <v>29</v>
      </c>
      <c r="D912" s="51" t="s">
        <v>2930</v>
      </c>
      <c r="E912" s="51" t="s">
        <v>2931</v>
      </c>
      <c r="F912" s="1" t="s">
        <v>3005</v>
      </c>
      <c r="G912" s="1" t="s">
        <v>3106</v>
      </c>
      <c r="H912" s="1" t="s">
        <v>3007</v>
      </c>
      <c r="I912" s="1" t="s">
        <v>3008</v>
      </c>
      <c r="J912" s="160"/>
      <c r="K912" s="160"/>
    </row>
    <row r="913">
      <c r="A913" s="188">
        <v>8.934760213399E12</v>
      </c>
      <c r="B913" s="51" t="s">
        <v>2802</v>
      </c>
      <c r="C913" s="51" t="s">
        <v>29</v>
      </c>
      <c r="D913" s="51" t="s">
        <v>2930</v>
      </c>
      <c r="E913" s="51" t="s">
        <v>2931</v>
      </c>
      <c r="F913" s="1" t="s">
        <v>2932</v>
      </c>
      <c r="G913" s="1" t="s">
        <v>3092</v>
      </c>
      <c r="H913" s="1" t="s">
        <v>2996</v>
      </c>
      <c r="I913" s="1" t="s">
        <v>2997</v>
      </c>
      <c r="J913" s="160"/>
      <c r="K913" s="160"/>
    </row>
    <row r="914">
      <c r="A914" s="188">
        <v>8.934767010076E12</v>
      </c>
      <c r="B914" s="51" t="s">
        <v>3107</v>
      </c>
      <c r="C914" s="51" t="s">
        <v>29</v>
      </c>
      <c r="D914" s="51" t="s">
        <v>2930</v>
      </c>
      <c r="E914" s="51" t="s">
        <v>2931</v>
      </c>
      <c r="F914" s="1" t="s">
        <v>3108</v>
      </c>
      <c r="G914" s="1" t="s">
        <v>3109</v>
      </c>
      <c r="H914" s="1" t="s">
        <v>3110</v>
      </c>
      <c r="I914" s="1" t="s">
        <v>3111</v>
      </c>
      <c r="J914" s="160"/>
      <c r="K914" s="160"/>
    </row>
    <row r="915">
      <c r="A915" s="188">
        <v>8.934781014708E12</v>
      </c>
      <c r="B915" s="51" t="s">
        <v>3112</v>
      </c>
      <c r="C915" s="51" t="s">
        <v>311</v>
      </c>
      <c r="D915" s="51" t="s">
        <v>1510</v>
      </c>
      <c r="E915" s="51" t="s">
        <v>2276</v>
      </c>
      <c r="F915" s="1" t="s">
        <v>2277</v>
      </c>
      <c r="G915" s="1" t="s">
        <v>2279</v>
      </c>
      <c r="H915" s="1" t="s">
        <v>2280</v>
      </c>
      <c r="I915" s="1" t="s">
        <v>2282</v>
      </c>
      <c r="J915" s="160"/>
      <c r="K915" s="160"/>
    </row>
    <row r="916">
      <c r="A916" s="188">
        <v>8.934781017082E12</v>
      </c>
      <c r="B916" s="51" t="s">
        <v>3113</v>
      </c>
      <c r="C916" s="51" t="s">
        <v>29</v>
      </c>
      <c r="D916" s="51" t="s">
        <v>1510</v>
      </c>
      <c r="E916" s="51" t="s">
        <v>1511</v>
      </c>
      <c r="F916" s="1" t="s">
        <v>1512</v>
      </c>
      <c r="G916" s="1" t="s">
        <v>1513</v>
      </c>
      <c r="H916" s="1" t="s">
        <v>1514</v>
      </c>
      <c r="I916" s="1" t="s">
        <v>2568</v>
      </c>
      <c r="J916" s="160"/>
      <c r="K916" s="160"/>
    </row>
    <row r="917">
      <c r="A917" s="188">
        <v>8.934781073071E12</v>
      </c>
      <c r="B917" s="51" t="s">
        <v>3114</v>
      </c>
      <c r="C917" s="51" t="s">
        <v>311</v>
      </c>
      <c r="D917" s="51" t="s">
        <v>1510</v>
      </c>
      <c r="E917" s="51" t="s">
        <v>2276</v>
      </c>
      <c r="F917" s="1" t="s">
        <v>2277</v>
      </c>
      <c r="G917" s="1" t="s">
        <v>2279</v>
      </c>
      <c r="H917" s="1" t="s">
        <v>2280</v>
      </c>
      <c r="I917" s="1" t="s">
        <v>2282</v>
      </c>
      <c r="J917" s="160"/>
      <c r="K917" s="160"/>
    </row>
    <row r="918">
      <c r="A918" s="188">
        <v>8.934781074078E12</v>
      </c>
      <c r="B918" s="51" t="s">
        <v>3115</v>
      </c>
      <c r="C918" s="51" t="s">
        <v>311</v>
      </c>
      <c r="D918" s="51" t="s">
        <v>1510</v>
      </c>
      <c r="E918" s="51" t="s">
        <v>2276</v>
      </c>
      <c r="F918" s="1" t="s">
        <v>2277</v>
      </c>
      <c r="G918" s="1" t="s">
        <v>2279</v>
      </c>
      <c r="H918" s="1" t="s">
        <v>2280</v>
      </c>
      <c r="I918" s="1" t="s">
        <v>2282</v>
      </c>
      <c r="J918" s="160"/>
      <c r="K918" s="160"/>
    </row>
    <row r="919">
      <c r="A919" s="188">
        <v>8.934781120317E12</v>
      </c>
      <c r="B919" s="51" t="s">
        <v>3116</v>
      </c>
      <c r="C919" s="51" t="s">
        <v>311</v>
      </c>
      <c r="D919" s="51" t="s">
        <v>1510</v>
      </c>
      <c r="E919" s="51" t="s">
        <v>2276</v>
      </c>
      <c r="F919" s="1" t="s">
        <v>2277</v>
      </c>
      <c r="G919" s="1" t="s">
        <v>2279</v>
      </c>
      <c r="H919" s="1" t="s">
        <v>2280</v>
      </c>
      <c r="I919" s="1" t="s">
        <v>2282</v>
      </c>
      <c r="J919" s="160"/>
      <c r="K919" s="160"/>
    </row>
    <row r="920">
      <c r="A920" s="188">
        <v>8.934781150468E12</v>
      </c>
      <c r="B920" s="51" t="s">
        <v>3117</v>
      </c>
      <c r="C920" s="51" t="s">
        <v>2567</v>
      </c>
      <c r="D920" s="51" t="s">
        <v>1510</v>
      </c>
      <c r="E920" s="51" t="s">
        <v>2276</v>
      </c>
      <c r="F920" s="1" t="s">
        <v>2277</v>
      </c>
      <c r="G920" s="1" t="s">
        <v>2279</v>
      </c>
      <c r="H920" s="1" t="s">
        <v>2280</v>
      </c>
      <c r="I920" s="1" t="s">
        <v>2282</v>
      </c>
      <c r="J920" s="160"/>
      <c r="K920" s="160"/>
    </row>
    <row r="921">
      <c r="A921" s="188">
        <v>8.9347911E7</v>
      </c>
      <c r="B921" s="51" t="s">
        <v>3121</v>
      </c>
      <c r="C921" s="51" t="s">
        <v>1801</v>
      </c>
      <c r="D921" s="51" t="s">
        <v>1510</v>
      </c>
      <c r="E921" s="51" t="s">
        <v>1511</v>
      </c>
      <c r="F921" s="1" t="s">
        <v>1512</v>
      </c>
      <c r="G921" s="1" t="s">
        <v>1513</v>
      </c>
      <c r="H921" s="1" t="s">
        <v>1514</v>
      </c>
      <c r="I921" s="1" t="s">
        <v>1702</v>
      </c>
      <c r="J921" s="160"/>
      <c r="K921" s="160"/>
    </row>
    <row r="922">
      <c r="A922" s="188">
        <v>8.934804021997E12</v>
      </c>
      <c r="B922" s="51" t="s">
        <v>3122</v>
      </c>
      <c r="C922" s="51" t="s">
        <v>3069</v>
      </c>
      <c r="D922" s="51" t="s">
        <v>1510</v>
      </c>
      <c r="E922" s="51" t="s">
        <v>2276</v>
      </c>
      <c r="F922" s="1" t="s">
        <v>2277</v>
      </c>
      <c r="G922" s="1" t="s">
        <v>2279</v>
      </c>
      <c r="H922" s="1" t="s">
        <v>2280</v>
      </c>
      <c r="I922" s="1" t="s">
        <v>2282</v>
      </c>
      <c r="J922" s="160"/>
      <c r="K922" s="160"/>
    </row>
    <row r="923">
      <c r="A923" s="188">
        <v>8.93484142315E12</v>
      </c>
      <c r="B923" s="51" t="s">
        <v>3125</v>
      </c>
      <c r="C923" s="51" t="s">
        <v>3126</v>
      </c>
      <c r="D923" s="51" t="s">
        <v>1510</v>
      </c>
      <c r="E923" s="51" t="s">
        <v>1511</v>
      </c>
      <c r="F923" s="1" t="s">
        <v>1512</v>
      </c>
      <c r="G923" s="1" t="s">
        <v>1513</v>
      </c>
      <c r="H923" s="1" t="s">
        <v>1514</v>
      </c>
      <c r="I923" s="1" t="s">
        <v>1702</v>
      </c>
      <c r="J923" s="160"/>
      <c r="K923" s="160"/>
    </row>
    <row r="924">
      <c r="A924" s="188">
        <v>8.934841902846E12</v>
      </c>
      <c r="B924" s="51" t="s">
        <v>3127</v>
      </c>
      <c r="C924" s="51" t="s">
        <v>56</v>
      </c>
      <c r="D924" s="51" t="s">
        <v>1510</v>
      </c>
      <c r="E924" s="51" t="s">
        <v>1511</v>
      </c>
      <c r="F924" s="1" t="s">
        <v>1512</v>
      </c>
      <c r="G924" s="1" t="s">
        <v>1513</v>
      </c>
      <c r="H924" s="1" t="s">
        <v>1514</v>
      </c>
      <c r="I924" s="1" t="s">
        <v>1702</v>
      </c>
      <c r="J924" s="160"/>
      <c r="K924" s="160"/>
    </row>
    <row r="925">
      <c r="A925" s="188">
        <v>8.934841903072E12</v>
      </c>
      <c r="B925" s="51" t="s">
        <v>3129</v>
      </c>
      <c r="C925" s="51" t="s">
        <v>3126</v>
      </c>
      <c r="D925" s="51" t="s">
        <v>1510</v>
      </c>
      <c r="E925" s="51" t="s">
        <v>1511</v>
      </c>
      <c r="F925" s="1" t="s">
        <v>1512</v>
      </c>
      <c r="G925" s="1" t="s">
        <v>1513</v>
      </c>
      <c r="H925" s="1" t="s">
        <v>1514</v>
      </c>
      <c r="I925" s="1" t="s">
        <v>1702</v>
      </c>
      <c r="J925" s="160"/>
      <c r="K925" s="160"/>
    </row>
    <row r="926">
      <c r="A926" s="188">
        <v>8.934868135883E12</v>
      </c>
      <c r="B926" s="51" t="s">
        <v>3130</v>
      </c>
      <c r="C926" s="51" t="s">
        <v>29</v>
      </c>
      <c r="D926" s="51" t="s">
        <v>1510</v>
      </c>
      <c r="E926" s="51" t="s">
        <v>1511</v>
      </c>
      <c r="F926" s="1" t="s">
        <v>1512</v>
      </c>
      <c r="G926" s="1" t="s">
        <v>1513</v>
      </c>
      <c r="H926" s="1" t="s">
        <v>1514</v>
      </c>
      <c r="I926" s="1" t="s">
        <v>2528</v>
      </c>
      <c r="J926" s="160"/>
      <c r="K926" s="160"/>
    </row>
    <row r="927">
      <c r="A927" s="188">
        <v>8.934868152651E12</v>
      </c>
      <c r="B927" s="51" t="s">
        <v>3131</v>
      </c>
      <c r="C927" s="51" t="s">
        <v>311</v>
      </c>
      <c r="D927" s="51" t="s">
        <v>1510</v>
      </c>
      <c r="E927" s="51" t="s">
        <v>1511</v>
      </c>
      <c r="F927" s="1" t="s">
        <v>1512</v>
      </c>
      <c r="G927" s="1" t="s">
        <v>1513</v>
      </c>
      <c r="H927" s="1" t="s">
        <v>1514</v>
      </c>
      <c r="I927" s="1" t="s">
        <v>2528</v>
      </c>
      <c r="J927" s="160"/>
      <c r="K927" s="160"/>
    </row>
    <row r="928">
      <c r="A928" s="188">
        <v>8.934868157137E12</v>
      </c>
      <c r="B928" s="51" t="s">
        <v>3132</v>
      </c>
      <c r="C928" s="51" t="s">
        <v>3069</v>
      </c>
      <c r="D928" s="51" t="s">
        <v>1510</v>
      </c>
      <c r="E928" s="51" t="s">
        <v>1511</v>
      </c>
      <c r="F928" s="1" t="s">
        <v>1512</v>
      </c>
      <c r="G928" s="1" t="s">
        <v>1513</v>
      </c>
      <c r="H928" s="1" t="s">
        <v>1514</v>
      </c>
      <c r="I928" s="1" t="s">
        <v>2528</v>
      </c>
      <c r="J928" s="160"/>
      <c r="K928" s="160"/>
    </row>
    <row r="929">
      <c r="A929" s="188">
        <v>8.93486817028E12</v>
      </c>
      <c r="B929" s="51" t="s">
        <v>3133</v>
      </c>
      <c r="C929" s="51" t="s">
        <v>3069</v>
      </c>
      <c r="D929" s="51" t="s">
        <v>1510</v>
      </c>
      <c r="E929" s="51" t="s">
        <v>1511</v>
      </c>
      <c r="F929" s="1" t="s">
        <v>1512</v>
      </c>
      <c r="G929" s="1" t="s">
        <v>1513</v>
      </c>
      <c r="H929" s="1" t="s">
        <v>1514</v>
      </c>
      <c r="I929" s="1" t="s">
        <v>2528</v>
      </c>
      <c r="J929" s="160"/>
      <c r="K929" s="160"/>
    </row>
    <row r="930">
      <c r="A930" s="188">
        <v>8.934868172024E12</v>
      </c>
      <c r="B930" s="51" t="s">
        <v>3134</v>
      </c>
      <c r="C930" s="51" t="s">
        <v>311</v>
      </c>
      <c r="D930" s="51" t="s">
        <v>1510</v>
      </c>
      <c r="E930" s="51" t="s">
        <v>1511</v>
      </c>
      <c r="F930" s="1" t="s">
        <v>1512</v>
      </c>
      <c r="G930" s="1" t="s">
        <v>1513</v>
      </c>
      <c r="H930" s="1" t="s">
        <v>1514</v>
      </c>
      <c r="I930" s="1" t="s">
        <v>2528</v>
      </c>
      <c r="J930" s="160"/>
      <c r="K930" s="160"/>
    </row>
    <row r="931">
      <c r="A931" s="188">
        <v>8.93486817226E12</v>
      </c>
      <c r="B931" s="51" t="s">
        <v>3136</v>
      </c>
      <c r="C931" s="51" t="s">
        <v>311</v>
      </c>
      <c r="D931" s="51" t="s">
        <v>1510</v>
      </c>
      <c r="E931" s="51" t="s">
        <v>1511</v>
      </c>
      <c r="F931" s="1" t="s">
        <v>1512</v>
      </c>
      <c r="G931" s="1" t="s">
        <v>1513</v>
      </c>
      <c r="H931" s="1" t="s">
        <v>1514</v>
      </c>
      <c r="I931" s="1" t="s">
        <v>2528</v>
      </c>
      <c r="J931" s="160"/>
      <c r="K931" s="160"/>
    </row>
    <row r="932">
      <c r="A932" s="188">
        <v>8.934868177159E12</v>
      </c>
      <c r="B932" s="51" t="s">
        <v>3138</v>
      </c>
      <c r="C932" s="51" t="s">
        <v>311</v>
      </c>
      <c r="D932" s="51" t="s">
        <v>1510</v>
      </c>
      <c r="E932" s="51" t="s">
        <v>1511</v>
      </c>
      <c r="F932" s="1" t="s">
        <v>1512</v>
      </c>
      <c r="G932" s="1" t="s">
        <v>1513</v>
      </c>
      <c r="H932" s="1" t="s">
        <v>1514</v>
      </c>
      <c r="I932" s="1" t="s">
        <v>2528</v>
      </c>
      <c r="J932" s="160"/>
      <c r="K932" s="160"/>
    </row>
    <row r="933">
      <c r="A933" s="188">
        <v>8.93486818063E12</v>
      </c>
      <c r="B933" s="51" t="s">
        <v>3139</v>
      </c>
      <c r="C933" s="51" t="s">
        <v>311</v>
      </c>
      <c r="D933" s="51" t="s">
        <v>1510</v>
      </c>
      <c r="E933" s="51" t="s">
        <v>1511</v>
      </c>
      <c r="F933" s="1" t="s">
        <v>1512</v>
      </c>
      <c r="G933" s="1" t="s">
        <v>1513</v>
      </c>
      <c r="H933" s="1" t="s">
        <v>1514</v>
      </c>
      <c r="I933" s="1" t="s">
        <v>2528</v>
      </c>
      <c r="J933" s="160"/>
      <c r="K933" s="160"/>
    </row>
    <row r="934">
      <c r="A934" s="188">
        <v>8.934868180654E12</v>
      </c>
      <c r="B934" s="51" t="s">
        <v>3141</v>
      </c>
      <c r="C934" s="51" t="s">
        <v>311</v>
      </c>
      <c r="D934" s="51" t="s">
        <v>1510</v>
      </c>
      <c r="E934" s="51" t="s">
        <v>1511</v>
      </c>
      <c r="F934" s="1" t="s">
        <v>1512</v>
      </c>
      <c r="G934" s="1" t="s">
        <v>1513</v>
      </c>
      <c r="H934" s="1" t="s">
        <v>1514</v>
      </c>
      <c r="I934" s="1" t="s">
        <v>2528</v>
      </c>
      <c r="J934" s="160"/>
      <c r="K934" s="160"/>
    </row>
    <row r="935">
      <c r="A935" s="188">
        <v>8.934952005511E12</v>
      </c>
      <c r="B935" s="51" t="s">
        <v>3142</v>
      </c>
      <c r="C935" s="51" t="s">
        <v>1126</v>
      </c>
      <c r="D935" s="51" t="s">
        <v>2930</v>
      </c>
      <c r="E935" s="51" t="s">
        <v>2931</v>
      </c>
      <c r="F935" s="1" t="s">
        <v>2932</v>
      </c>
      <c r="G935" s="1" t="s">
        <v>3092</v>
      </c>
      <c r="H935" s="1" t="s">
        <v>2996</v>
      </c>
      <c r="I935" s="1" t="s">
        <v>2997</v>
      </c>
      <c r="J935" s="160"/>
      <c r="K935" s="160"/>
    </row>
    <row r="936">
      <c r="A936" s="188">
        <v>8.934952006044E12</v>
      </c>
      <c r="B936" s="51" t="s">
        <v>3143</v>
      </c>
      <c r="C936" s="51" t="s">
        <v>1126</v>
      </c>
      <c r="D936" s="51" t="s">
        <v>2930</v>
      </c>
      <c r="E936" s="51" t="s">
        <v>2931</v>
      </c>
      <c r="F936" s="1" t="s">
        <v>3005</v>
      </c>
      <c r="G936" s="1" t="s">
        <v>3106</v>
      </c>
      <c r="H936" s="1" t="s">
        <v>3007</v>
      </c>
      <c r="I936" s="1" t="s">
        <v>3008</v>
      </c>
      <c r="J936" s="160"/>
      <c r="K936" s="160"/>
    </row>
    <row r="937">
      <c r="A937" s="188">
        <v>8.934952007362E12</v>
      </c>
      <c r="B937" s="51" t="s">
        <v>3144</v>
      </c>
      <c r="C937" s="51" t="s">
        <v>311</v>
      </c>
      <c r="D937" s="51" t="s">
        <v>2930</v>
      </c>
      <c r="E937" s="51" t="s">
        <v>2931</v>
      </c>
      <c r="F937" s="1" t="s">
        <v>3005</v>
      </c>
      <c r="G937" s="1" t="s">
        <v>3006</v>
      </c>
      <c r="H937" s="1" t="s">
        <v>2996</v>
      </c>
      <c r="I937" s="1" t="s">
        <v>2997</v>
      </c>
      <c r="J937" s="160"/>
      <c r="K937" s="160"/>
    </row>
    <row r="938">
      <c r="A938" s="188">
        <v>8.934952007379E12</v>
      </c>
      <c r="B938" s="51" t="s">
        <v>3145</v>
      </c>
      <c r="C938" s="51" t="s">
        <v>311</v>
      </c>
      <c r="D938" s="51" t="s">
        <v>2930</v>
      </c>
      <c r="E938" s="51" t="s">
        <v>2931</v>
      </c>
      <c r="F938" s="1" t="s">
        <v>3005</v>
      </c>
      <c r="G938" s="1" t="s">
        <v>3006</v>
      </c>
      <c r="H938" s="1" t="s">
        <v>2954</v>
      </c>
      <c r="I938" s="1" t="s">
        <v>2999</v>
      </c>
      <c r="J938" s="160"/>
      <c r="K938" s="160"/>
    </row>
    <row r="939">
      <c r="A939" s="188">
        <v>8.934952008062E12</v>
      </c>
      <c r="B939" s="51" t="s">
        <v>3147</v>
      </c>
      <c r="C939" s="51" t="s">
        <v>311</v>
      </c>
      <c r="D939" s="51" t="s">
        <v>2930</v>
      </c>
      <c r="E939" s="51" t="s">
        <v>2931</v>
      </c>
      <c r="F939" s="1" t="s">
        <v>3005</v>
      </c>
      <c r="G939" s="1" t="s">
        <v>3006</v>
      </c>
      <c r="H939" s="1" t="s">
        <v>2996</v>
      </c>
      <c r="I939" s="1" t="s">
        <v>2997</v>
      </c>
      <c r="J939" s="160"/>
      <c r="K939" s="160"/>
    </row>
    <row r="940">
      <c r="A940" s="188">
        <v>8.934952008086E12</v>
      </c>
      <c r="B940" s="51" t="s">
        <v>3149</v>
      </c>
      <c r="C940" s="51" t="s">
        <v>311</v>
      </c>
      <c r="D940" s="51" t="s">
        <v>2930</v>
      </c>
      <c r="E940" s="51" t="s">
        <v>2931</v>
      </c>
      <c r="F940" s="1" t="s">
        <v>3005</v>
      </c>
      <c r="G940" s="1" t="s">
        <v>3006</v>
      </c>
      <c r="H940" s="1" t="s">
        <v>2996</v>
      </c>
      <c r="I940" s="1" t="s">
        <v>2997</v>
      </c>
      <c r="J940" s="160"/>
      <c r="K940" s="160"/>
    </row>
    <row r="941">
      <c r="A941" s="188">
        <v>8.934952008123E12</v>
      </c>
      <c r="B941" s="51" t="s">
        <v>3150</v>
      </c>
      <c r="C941" s="51" t="s">
        <v>311</v>
      </c>
      <c r="D941" s="51" t="s">
        <v>2930</v>
      </c>
      <c r="E941" s="51" t="s">
        <v>2931</v>
      </c>
      <c r="F941" s="1" t="s">
        <v>3005</v>
      </c>
      <c r="G941" s="1" t="s">
        <v>3006</v>
      </c>
      <c r="H941" s="1" t="s">
        <v>2954</v>
      </c>
      <c r="I941" s="1" t="s">
        <v>2999</v>
      </c>
      <c r="J941" s="160"/>
      <c r="K941" s="160"/>
    </row>
    <row r="942">
      <c r="A942" s="188">
        <v>8.934952008734E12</v>
      </c>
      <c r="B942" s="51" t="s">
        <v>3151</v>
      </c>
      <c r="C942" s="51" t="s">
        <v>311</v>
      </c>
      <c r="D942" s="51" t="s">
        <v>2930</v>
      </c>
      <c r="E942" s="51" t="s">
        <v>2931</v>
      </c>
      <c r="F942" s="1" t="s">
        <v>3005</v>
      </c>
      <c r="G942" s="1" t="s">
        <v>3006</v>
      </c>
      <c r="H942" s="1" t="s">
        <v>2996</v>
      </c>
      <c r="I942" s="1" t="s">
        <v>2997</v>
      </c>
      <c r="J942" s="160"/>
      <c r="K942" s="160"/>
    </row>
    <row r="943">
      <c r="A943" s="188">
        <v>8.935001719052E12</v>
      </c>
      <c r="B943" s="51" t="s">
        <v>3152</v>
      </c>
      <c r="C943" s="51" t="s">
        <v>1126</v>
      </c>
      <c r="D943" s="51" t="s">
        <v>1510</v>
      </c>
      <c r="E943" s="51" t="s">
        <v>1511</v>
      </c>
      <c r="F943" s="1" t="s">
        <v>1512</v>
      </c>
      <c r="G943" s="1" t="s">
        <v>1513</v>
      </c>
      <c r="H943" s="1" t="s">
        <v>1514</v>
      </c>
      <c r="I943" s="1" t="s">
        <v>2946</v>
      </c>
      <c r="J943" s="160"/>
      <c r="K943" s="160"/>
    </row>
    <row r="944">
      <c r="A944" s="188">
        <v>8.935006332188E12</v>
      </c>
      <c r="B944" s="51" t="s">
        <v>3155</v>
      </c>
      <c r="C944" s="51" t="s">
        <v>29</v>
      </c>
      <c r="D944" s="51" t="s">
        <v>2930</v>
      </c>
      <c r="E944" s="51" t="s">
        <v>2931</v>
      </c>
      <c r="F944" s="1" t="s">
        <v>2932</v>
      </c>
      <c r="G944" s="1" t="s">
        <v>3092</v>
      </c>
      <c r="H944" s="1" t="s">
        <v>2954</v>
      </c>
      <c r="I944" s="1" t="s">
        <v>2955</v>
      </c>
      <c r="J944" s="160"/>
      <c r="K944" s="160"/>
    </row>
    <row r="945">
      <c r="A945" s="188">
        <v>8.935006353152E12</v>
      </c>
      <c r="B945" s="51" t="s">
        <v>3156</v>
      </c>
      <c r="C945" s="51" t="s">
        <v>1126</v>
      </c>
      <c r="D945" s="51" t="s">
        <v>2930</v>
      </c>
      <c r="E945" s="51" t="s">
        <v>2931</v>
      </c>
      <c r="F945" s="1" t="s">
        <v>2932</v>
      </c>
      <c r="G945" s="1" t="s">
        <v>3092</v>
      </c>
      <c r="H945" s="1" t="s">
        <v>2954</v>
      </c>
      <c r="I945" s="1" t="s">
        <v>2999</v>
      </c>
      <c r="J945" s="160"/>
      <c r="K945" s="160"/>
    </row>
    <row r="946">
      <c r="A946" s="188">
        <v>8.93500635632E12</v>
      </c>
      <c r="B946" s="51" t="s">
        <v>3157</v>
      </c>
      <c r="C946" s="51" t="s">
        <v>1126</v>
      </c>
      <c r="D946" s="51" t="s">
        <v>2930</v>
      </c>
      <c r="E946" s="51" t="s">
        <v>2931</v>
      </c>
      <c r="F946" s="1" t="s">
        <v>2932</v>
      </c>
      <c r="G946" s="1" t="s">
        <v>3092</v>
      </c>
      <c r="H946" s="1" t="s">
        <v>3093</v>
      </c>
      <c r="I946" s="1" t="s">
        <v>3102</v>
      </c>
      <c r="J946" s="160"/>
      <c r="K946" s="160"/>
    </row>
    <row r="947">
      <c r="A947" s="188">
        <v>8.935006356337E12</v>
      </c>
      <c r="B947" s="51" t="s">
        <v>3158</v>
      </c>
      <c r="C947" s="51" t="s">
        <v>1126</v>
      </c>
      <c r="D947" s="51" t="s">
        <v>2930</v>
      </c>
      <c r="E947" s="51" t="s">
        <v>2931</v>
      </c>
      <c r="F947" s="1" t="s">
        <v>2932</v>
      </c>
      <c r="G947" s="1" t="s">
        <v>3092</v>
      </c>
      <c r="H947" s="1" t="s">
        <v>3093</v>
      </c>
      <c r="I947" s="1" t="s">
        <v>3102</v>
      </c>
      <c r="J947" s="160"/>
      <c r="K947" s="160"/>
    </row>
    <row r="948">
      <c r="A948" s="188">
        <v>8.93500635814E12</v>
      </c>
      <c r="B948" s="51" t="s">
        <v>3161</v>
      </c>
      <c r="C948" s="51" t="s">
        <v>1126</v>
      </c>
      <c r="D948" s="51" t="s">
        <v>2930</v>
      </c>
      <c r="E948" s="51" t="s">
        <v>2931</v>
      </c>
      <c r="F948" s="1" t="s">
        <v>2932</v>
      </c>
      <c r="G948" s="1" t="s">
        <v>3092</v>
      </c>
      <c r="H948" s="1" t="s">
        <v>2996</v>
      </c>
      <c r="I948" s="1" t="s">
        <v>2997</v>
      </c>
      <c r="J948" s="160"/>
      <c r="K948" s="160"/>
    </row>
    <row r="949">
      <c r="A949" s="188">
        <v>8.935006360006E12</v>
      </c>
      <c r="B949" s="51" t="s">
        <v>3162</v>
      </c>
      <c r="C949" s="51" t="s">
        <v>29</v>
      </c>
      <c r="D949" s="51" t="s">
        <v>2930</v>
      </c>
      <c r="E949" s="51" t="s">
        <v>2931</v>
      </c>
      <c r="F949" s="1" t="s">
        <v>2932</v>
      </c>
      <c r="G949" s="1" t="s">
        <v>2953</v>
      </c>
      <c r="H949" s="1" t="s">
        <v>2954</v>
      </c>
      <c r="I949" s="1" t="s">
        <v>2955</v>
      </c>
      <c r="J949" s="160"/>
      <c r="K949" s="160"/>
    </row>
    <row r="950">
      <c r="A950" s="188">
        <v>8.935006361058E12</v>
      </c>
      <c r="B950" s="51" t="s">
        <v>3163</v>
      </c>
      <c r="C950" s="51" t="s">
        <v>1126</v>
      </c>
      <c r="D950" s="51" t="s">
        <v>2930</v>
      </c>
      <c r="E950" s="51" t="s">
        <v>2931</v>
      </c>
      <c r="F950" s="1" t="s">
        <v>2932</v>
      </c>
      <c r="G950" s="1" t="s">
        <v>2953</v>
      </c>
      <c r="H950" s="1" t="s">
        <v>2954</v>
      </c>
      <c r="I950" s="1" t="s">
        <v>2955</v>
      </c>
      <c r="J950" s="160"/>
      <c r="K950" s="160"/>
    </row>
    <row r="951">
      <c r="A951" s="188">
        <v>8.935006363588E12</v>
      </c>
      <c r="B951" s="51" t="s">
        <v>3164</v>
      </c>
      <c r="C951" s="51" t="s">
        <v>29</v>
      </c>
      <c r="D951" s="51" t="s">
        <v>2930</v>
      </c>
      <c r="E951" s="51" t="s">
        <v>2931</v>
      </c>
      <c r="F951" s="1" t="s">
        <v>2932</v>
      </c>
      <c r="G951" s="1" t="s">
        <v>3092</v>
      </c>
      <c r="H951" s="1" t="s">
        <v>2954</v>
      </c>
      <c r="I951" s="1" t="s">
        <v>2999</v>
      </c>
      <c r="J951" s="160"/>
      <c r="K951" s="160"/>
    </row>
    <row r="952">
      <c r="A952" s="188">
        <v>8.93500654918E12</v>
      </c>
      <c r="B952" s="51" t="s">
        <v>3167</v>
      </c>
      <c r="C952" s="51" t="s">
        <v>311</v>
      </c>
      <c r="D952" s="51" t="s">
        <v>1510</v>
      </c>
      <c r="E952" s="51" t="s">
        <v>1511</v>
      </c>
      <c r="F952" s="1" t="s">
        <v>1512</v>
      </c>
      <c r="G952" s="1" t="s">
        <v>1513</v>
      </c>
      <c r="H952" s="1" t="s">
        <v>1514</v>
      </c>
      <c r="I952" s="1" t="s">
        <v>2528</v>
      </c>
      <c r="J952" s="160"/>
      <c r="K952" s="160"/>
    </row>
    <row r="953">
      <c r="A953" s="188">
        <v>8.935007110037E12</v>
      </c>
      <c r="B953" s="51" t="s">
        <v>3168</v>
      </c>
      <c r="C953" s="51" t="s">
        <v>1679</v>
      </c>
      <c r="D953" s="51" t="s">
        <v>2930</v>
      </c>
      <c r="E953" s="51" t="s">
        <v>2976</v>
      </c>
      <c r="F953" s="1" t="s">
        <v>2977</v>
      </c>
      <c r="G953" s="1" t="s">
        <v>2978</v>
      </c>
      <c r="H953" s="1" t="s">
        <v>3169</v>
      </c>
      <c r="I953" s="1" t="s">
        <v>3170</v>
      </c>
      <c r="J953" s="160"/>
      <c r="K953" s="160"/>
    </row>
    <row r="954">
      <c r="A954" s="188">
        <v>8.935007706209E12</v>
      </c>
      <c r="B954" s="51" t="s">
        <v>3171</v>
      </c>
      <c r="C954" s="51" t="s">
        <v>1126</v>
      </c>
      <c r="D954" s="51" t="s">
        <v>1510</v>
      </c>
      <c r="E954" s="51" t="s">
        <v>1511</v>
      </c>
      <c r="F954" s="1" t="s">
        <v>1512</v>
      </c>
      <c r="G954" s="1" t="s">
        <v>1513</v>
      </c>
      <c r="H954" s="1" t="s">
        <v>1514</v>
      </c>
      <c r="I954" s="1" t="s">
        <v>2946</v>
      </c>
      <c r="J954" s="160"/>
      <c r="K954" s="160"/>
    </row>
    <row r="955">
      <c r="A955" s="188">
        <v>8.935015510461E12</v>
      </c>
      <c r="B955" s="51" t="s">
        <v>3172</v>
      </c>
      <c r="C955" s="51" t="s">
        <v>29</v>
      </c>
      <c r="D955" s="51" t="s">
        <v>1510</v>
      </c>
      <c r="E955" s="51" t="s">
        <v>1511</v>
      </c>
      <c r="F955" s="1" t="s">
        <v>1512</v>
      </c>
      <c r="G955" s="1" t="s">
        <v>1513</v>
      </c>
      <c r="H955" s="1" t="s">
        <v>1514</v>
      </c>
      <c r="I955" s="1" t="s">
        <v>3087</v>
      </c>
      <c r="J955" s="160"/>
      <c r="K955" s="160"/>
    </row>
    <row r="956">
      <c r="A956" s="188">
        <v>8.935030228525E12</v>
      </c>
      <c r="B956" s="51" t="s">
        <v>3175</v>
      </c>
      <c r="C956" s="51" t="s">
        <v>56</v>
      </c>
      <c r="D956" s="51" t="s">
        <v>1510</v>
      </c>
      <c r="E956" s="51" t="s">
        <v>1511</v>
      </c>
      <c r="F956" s="1" t="s">
        <v>1512</v>
      </c>
      <c r="G956" s="1" t="s">
        <v>1513</v>
      </c>
      <c r="H956" s="1" t="s">
        <v>1514</v>
      </c>
      <c r="I956" s="1" t="s">
        <v>2528</v>
      </c>
      <c r="J956" s="160"/>
      <c r="K956" s="160"/>
    </row>
    <row r="957">
      <c r="A957" s="51">
        <v>8.935036200099E12</v>
      </c>
      <c r="B957" s="51" t="s">
        <v>3176</v>
      </c>
      <c r="C957" s="51" t="s">
        <v>29</v>
      </c>
      <c r="D957" s="51" t="s">
        <v>1510</v>
      </c>
      <c r="E957" s="51" t="s">
        <v>1511</v>
      </c>
      <c r="F957" s="1" t="s">
        <v>1512</v>
      </c>
      <c r="G957" s="1" t="s">
        <v>1513</v>
      </c>
      <c r="H957" s="1" t="s">
        <v>1514</v>
      </c>
      <c r="I957" s="1" t="s">
        <v>3087</v>
      </c>
      <c r="J957" s="160"/>
      <c r="K957" s="160"/>
    </row>
    <row r="958">
      <c r="A958" s="51">
        <v>8.935036251404E12</v>
      </c>
      <c r="B958" s="51" t="s">
        <v>3177</v>
      </c>
      <c r="C958" s="51" t="s">
        <v>29</v>
      </c>
      <c r="D958" s="51" t="s">
        <v>1510</v>
      </c>
      <c r="E958" s="51" t="s">
        <v>1511</v>
      </c>
      <c r="F958" s="1" t="s">
        <v>1512</v>
      </c>
      <c r="G958" s="1" t="s">
        <v>1513</v>
      </c>
      <c r="H958" s="1" t="s">
        <v>1514</v>
      </c>
      <c r="I958" s="1" t="s">
        <v>3178</v>
      </c>
      <c r="J958" s="160"/>
      <c r="K958" s="160"/>
    </row>
    <row r="959">
      <c r="A959" s="51">
        <v>8.935039572599E12</v>
      </c>
      <c r="B959" s="51" t="s">
        <v>3180</v>
      </c>
      <c r="C959" s="51" t="s">
        <v>3181</v>
      </c>
      <c r="D959" s="51" t="s">
        <v>1510</v>
      </c>
      <c r="E959" s="51" t="s">
        <v>1511</v>
      </c>
      <c r="F959" s="1" t="s">
        <v>1512</v>
      </c>
      <c r="G959" s="1" t="s">
        <v>1513</v>
      </c>
      <c r="H959" s="1" t="s">
        <v>1514</v>
      </c>
      <c r="I959" s="1" t="s">
        <v>3087</v>
      </c>
      <c r="J959" s="160"/>
      <c r="K959" s="160"/>
    </row>
    <row r="960">
      <c r="A960" s="51">
        <v>8.93507730112E12</v>
      </c>
      <c r="B960" s="51" t="s">
        <v>2383</v>
      </c>
      <c r="C960" s="51" t="s">
        <v>1225</v>
      </c>
      <c r="D960" s="51" t="s">
        <v>1519</v>
      </c>
      <c r="E960" s="51" t="s">
        <v>1661</v>
      </c>
      <c r="F960" s="1" t="s">
        <v>1662</v>
      </c>
      <c r="G960" s="1" t="s">
        <v>1663</v>
      </c>
      <c r="H960" s="1" t="s">
        <v>1664</v>
      </c>
      <c r="I960" s="1" t="s">
        <v>1665</v>
      </c>
      <c r="J960" s="160"/>
      <c r="K960" s="160"/>
    </row>
    <row r="961">
      <c r="A961" s="51">
        <v>8.935077310511E12</v>
      </c>
      <c r="B961" s="51" t="s">
        <v>2323</v>
      </c>
      <c r="C961" s="51" t="s">
        <v>1225</v>
      </c>
      <c r="D961" s="51" t="s">
        <v>1519</v>
      </c>
      <c r="E961" s="51" t="s">
        <v>1661</v>
      </c>
      <c r="F961" s="1" t="s">
        <v>1662</v>
      </c>
      <c r="G961" s="1" t="s">
        <v>1663</v>
      </c>
      <c r="H961" s="1" t="s">
        <v>1664</v>
      </c>
      <c r="I961" s="1" t="s">
        <v>1665</v>
      </c>
      <c r="J961" s="160"/>
      <c r="K961" s="160"/>
    </row>
    <row r="962">
      <c r="A962" s="51">
        <v>8.935077320077E12</v>
      </c>
      <c r="B962" s="51" t="s">
        <v>2379</v>
      </c>
      <c r="C962" s="51" t="s">
        <v>1225</v>
      </c>
      <c r="D962" s="51" t="s">
        <v>1519</v>
      </c>
      <c r="E962" s="51" t="s">
        <v>1661</v>
      </c>
      <c r="F962" s="1" t="s">
        <v>1662</v>
      </c>
      <c r="G962" s="1" t="s">
        <v>1663</v>
      </c>
      <c r="H962" s="1" t="s">
        <v>1664</v>
      </c>
      <c r="I962" s="1" t="s">
        <v>1665</v>
      </c>
      <c r="J962" s="160"/>
      <c r="K962" s="160"/>
    </row>
    <row r="963">
      <c r="A963" s="51">
        <v>8.935077326E12</v>
      </c>
      <c r="B963" s="51" t="s">
        <v>2324</v>
      </c>
      <c r="C963" s="51" t="s">
        <v>1225</v>
      </c>
      <c r="D963" s="51" t="s">
        <v>1519</v>
      </c>
      <c r="E963" s="51" t="s">
        <v>1661</v>
      </c>
      <c r="F963" s="1" t="s">
        <v>1662</v>
      </c>
      <c r="G963" s="1" t="s">
        <v>1663</v>
      </c>
      <c r="H963" s="1" t="s">
        <v>1664</v>
      </c>
      <c r="I963" s="1" t="s">
        <v>1665</v>
      </c>
      <c r="J963" s="160"/>
      <c r="K963" s="160"/>
    </row>
    <row r="964">
      <c r="A964" s="51">
        <v>8.93507734239E12</v>
      </c>
      <c r="B964" s="51" t="s">
        <v>3182</v>
      </c>
      <c r="C964" s="51" t="s">
        <v>1225</v>
      </c>
      <c r="D964" s="51" t="s">
        <v>1519</v>
      </c>
      <c r="E964" s="51" t="s">
        <v>1661</v>
      </c>
      <c r="F964" s="1" t="s">
        <v>1662</v>
      </c>
      <c r="G964" s="1" t="s">
        <v>1663</v>
      </c>
      <c r="H964" s="1" t="s">
        <v>1664</v>
      </c>
      <c r="I964" s="1" t="s">
        <v>1665</v>
      </c>
      <c r="J964" s="160"/>
      <c r="K964" s="160"/>
    </row>
    <row r="965">
      <c r="A965" s="51">
        <v>8.935077347005E12</v>
      </c>
      <c r="B965" s="51" t="s">
        <v>3183</v>
      </c>
      <c r="C965" s="51" t="s">
        <v>1225</v>
      </c>
      <c r="D965" s="51" t="s">
        <v>1519</v>
      </c>
      <c r="E965" s="51" t="s">
        <v>1661</v>
      </c>
      <c r="F965" s="1" t="s">
        <v>1662</v>
      </c>
      <c r="G965" s="1" t="s">
        <v>1663</v>
      </c>
      <c r="H965" s="1" t="s">
        <v>1664</v>
      </c>
      <c r="I965" s="1" t="s">
        <v>1665</v>
      </c>
      <c r="J965" s="160"/>
      <c r="K965" s="160"/>
    </row>
    <row r="966">
      <c r="A966" s="51">
        <v>8.935077356007E12</v>
      </c>
      <c r="B966" s="51" t="s">
        <v>2364</v>
      </c>
      <c r="C966" s="51" t="s">
        <v>1126</v>
      </c>
      <c r="D966" s="51" t="s">
        <v>1519</v>
      </c>
      <c r="E966" s="51" t="s">
        <v>1661</v>
      </c>
      <c r="F966" s="1" t="s">
        <v>1662</v>
      </c>
      <c r="G966" s="1" t="s">
        <v>1663</v>
      </c>
      <c r="H966" s="1" t="s">
        <v>3184</v>
      </c>
      <c r="I966" s="1" t="s">
        <v>3185</v>
      </c>
      <c r="J966" s="160"/>
      <c r="K966" s="160"/>
    </row>
    <row r="967">
      <c r="A967" s="51">
        <v>8.935077356151E12</v>
      </c>
      <c r="B967" s="51" t="s">
        <v>3186</v>
      </c>
      <c r="C967" s="51" t="s">
        <v>1126</v>
      </c>
      <c r="D967" s="51" t="s">
        <v>1519</v>
      </c>
      <c r="E967" s="51" t="s">
        <v>1661</v>
      </c>
      <c r="F967" s="1" t="s">
        <v>1662</v>
      </c>
      <c r="G967" s="1" t="s">
        <v>1663</v>
      </c>
      <c r="H967" s="1" t="s">
        <v>3184</v>
      </c>
      <c r="I967" s="1" t="s">
        <v>3185</v>
      </c>
      <c r="J967" s="160"/>
      <c r="K967" s="160"/>
    </row>
    <row r="968">
      <c r="A968" s="51">
        <v>8.935077359091E12</v>
      </c>
      <c r="B968" s="51" t="s">
        <v>2640</v>
      </c>
      <c r="C968" s="51" t="s">
        <v>1225</v>
      </c>
      <c r="D968" s="51" t="s">
        <v>1519</v>
      </c>
      <c r="E968" s="51" t="s">
        <v>1661</v>
      </c>
      <c r="F968" s="1" t="s">
        <v>1662</v>
      </c>
      <c r="G968" s="1" t="s">
        <v>1663</v>
      </c>
      <c r="H968" s="1" t="s">
        <v>1664</v>
      </c>
      <c r="I968" s="1" t="s">
        <v>1665</v>
      </c>
      <c r="J968" s="160"/>
      <c r="K968" s="160"/>
    </row>
    <row r="969">
      <c r="A969" s="51">
        <v>8.935077376784E12</v>
      </c>
      <c r="B969" s="51" t="s">
        <v>3187</v>
      </c>
      <c r="C969" s="51" t="s">
        <v>1225</v>
      </c>
      <c r="D969" s="51" t="s">
        <v>1519</v>
      </c>
      <c r="E969" s="51" t="s">
        <v>1661</v>
      </c>
      <c r="F969" s="1" t="s">
        <v>1662</v>
      </c>
      <c r="G969" s="1" t="s">
        <v>1663</v>
      </c>
      <c r="H969" s="1" t="s">
        <v>1664</v>
      </c>
      <c r="I969" s="1" t="s">
        <v>1665</v>
      </c>
      <c r="J969" s="160"/>
      <c r="K969" s="160"/>
    </row>
    <row r="970">
      <c r="A970" s="51">
        <v>8.935077380019E12</v>
      </c>
      <c r="B970" s="51" t="s">
        <v>3188</v>
      </c>
      <c r="C970" s="51" t="s">
        <v>1126</v>
      </c>
      <c r="D970" s="51" t="s">
        <v>1519</v>
      </c>
      <c r="E970" s="51" t="s">
        <v>1661</v>
      </c>
      <c r="F970" s="1" t="s">
        <v>1662</v>
      </c>
      <c r="G970" s="1" t="s">
        <v>1663</v>
      </c>
      <c r="H970" s="1" t="s">
        <v>3184</v>
      </c>
      <c r="I970" s="1" t="s">
        <v>3185</v>
      </c>
      <c r="J970" s="160"/>
      <c r="K970" s="160"/>
    </row>
    <row r="971">
      <c r="A971" s="51">
        <v>8.935090914796E12</v>
      </c>
      <c r="B971" s="51" t="s">
        <v>3189</v>
      </c>
      <c r="C971" s="51" t="s">
        <v>2567</v>
      </c>
      <c r="D971" s="51" t="s">
        <v>2930</v>
      </c>
      <c r="E971" s="51" t="s">
        <v>2931</v>
      </c>
      <c r="F971" s="1" t="s">
        <v>3013</v>
      </c>
      <c r="G971" s="1" t="s">
        <v>3014</v>
      </c>
      <c r="H971" s="1" t="s">
        <v>3190</v>
      </c>
      <c r="I971" s="1" t="s">
        <v>3191</v>
      </c>
      <c r="J971" s="160"/>
      <c r="K971" s="160"/>
    </row>
    <row r="972">
      <c r="A972" s="51">
        <v>8.935090914802E12</v>
      </c>
      <c r="B972" s="51" t="s">
        <v>3192</v>
      </c>
      <c r="C972" s="51" t="s">
        <v>2567</v>
      </c>
      <c r="D972" s="51" t="s">
        <v>2930</v>
      </c>
      <c r="E972" s="51" t="s">
        <v>2931</v>
      </c>
      <c r="F972" s="1" t="s">
        <v>3013</v>
      </c>
      <c r="G972" s="1" t="s">
        <v>3014</v>
      </c>
      <c r="H972" s="1" t="s">
        <v>3190</v>
      </c>
      <c r="I972" s="1" t="s">
        <v>3193</v>
      </c>
      <c r="J972" s="160"/>
      <c r="K972" s="160"/>
    </row>
    <row r="973">
      <c r="A973" s="51">
        <v>8.935117700036E12</v>
      </c>
      <c r="B973" s="51" t="s">
        <v>3194</v>
      </c>
      <c r="C973" s="51" t="s">
        <v>3126</v>
      </c>
      <c r="D973" s="51" t="s">
        <v>2930</v>
      </c>
      <c r="E973" s="51" t="s">
        <v>2976</v>
      </c>
      <c r="F973" s="1" t="s">
        <v>2986</v>
      </c>
      <c r="G973" s="1" t="s">
        <v>3195</v>
      </c>
      <c r="H973" s="1" t="s">
        <v>3196</v>
      </c>
      <c r="I973" s="1" t="s">
        <v>3197</v>
      </c>
      <c r="J973" s="160"/>
      <c r="K973" s="160"/>
    </row>
    <row r="974">
      <c r="A974" s="51">
        <v>8.935117700104E12</v>
      </c>
      <c r="B974" s="51" t="s">
        <v>3198</v>
      </c>
      <c r="C974" s="51" t="s">
        <v>3126</v>
      </c>
      <c r="D974" s="51" t="s">
        <v>2930</v>
      </c>
      <c r="E974" s="51" t="s">
        <v>2976</v>
      </c>
      <c r="F974" s="1" t="s">
        <v>2986</v>
      </c>
      <c r="G974" s="1" t="s">
        <v>3195</v>
      </c>
      <c r="H974" s="1" t="s">
        <v>3196</v>
      </c>
      <c r="I974" s="1" t="s">
        <v>3197</v>
      </c>
      <c r="J974" s="160"/>
      <c r="K974" s="160"/>
    </row>
    <row r="975">
      <c r="A975" s="51">
        <v>8.935117700128E12</v>
      </c>
      <c r="B975" s="51" t="s">
        <v>3199</v>
      </c>
      <c r="C975" s="51" t="s">
        <v>3126</v>
      </c>
      <c r="D975" s="51" t="s">
        <v>2930</v>
      </c>
      <c r="E975" s="51" t="s">
        <v>2976</v>
      </c>
      <c r="F975" s="1" t="s">
        <v>2986</v>
      </c>
      <c r="G975" s="1" t="s">
        <v>3195</v>
      </c>
      <c r="H975" s="1" t="s">
        <v>3196</v>
      </c>
      <c r="I975" s="1" t="s">
        <v>3197</v>
      </c>
      <c r="J975" s="160"/>
      <c r="K975" s="160"/>
    </row>
    <row r="976">
      <c r="A976" s="51">
        <v>8.935117700135E12</v>
      </c>
      <c r="B976" s="51" t="s">
        <v>3200</v>
      </c>
      <c r="C976" s="51" t="s">
        <v>3126</v>
      </c>
      <c r="D976" s="51" t="s">
        <v>2930</v>
      </c>
      <c r="E976" s="51" t="s">
        <v>2976</v>
      </c>
      <c r="F976" s="1" t="s">
        <v>2986</v>
      </c>
      <c r="G976" s="1" t="s">
        <v>3195</v>
      </c>
      <c r="H976" s="1" t="s">
        <v>3196</v>
      </c>
      <c r="I976" s="1" t="s">
        <v>3197</v>
      </c>
      <c r="J976" s="160"/>
      <c r="K976" s="160"/>
    </row>
    <row r="977">
      <c r="A977" s="51">
        <v>8.935117702115E12</v>
      </c>
      <c r="B977" s="51" t="s">
        <v>3201</v>
      </c>
      <c r="C977" s="51" t="s">
        <v>1868</v>
      </c>
      <c r="D977" s="51" t="s">
        <v>2930</v>
      </c>
      <c r="E977" s="51" t="s">
        <v>2976</v>
      </c>
      <c r="F977" s="1" t="s">
        <v>2986</v>
      </c>
      <c r="G977" s="1" t="s">
        <v>2987</v>
      </c>
      <c r="H977" s="1" t="s">
        <v>2988</v>
      </c>
      <c r="I977" s="1" t="s">
        <v>2989</v>
      </c>
      <c r="J977" s="160"/>
      <c r="K977" s="160"/>
    </row>
    <row r="978">
      <c r="A978" s="51">
        <v>8.935117702177E12</v>
      </c>
      <c r="B978" s="51" t="s">
        <v>3202</v>
      </c>
      <c r="C978" s="51" t="s">
        <v>1868</v>
      </c>
      <c r="D978" s="51" t="s">
        <v>2930</v>
      </c>
      <c r="E978" s="51" t="s">
        <v>2976</v>
      </c>
      <c r="F978" s="1" t="s">
        <v>2986</v>
      </c>
      <c r="G978" s="1" t="s">
        <v>2987</v>
      </c>
      <c r="H978" s="1" t="s">
        <v>2988</v>
      </c>
      <c r="I978" s="1" t="s">
        <v>2989</v>
      </c>
      <c r="J978" s="160"/>
      <c r="K978" s="160"/>
    </row>
    <row r="979">
      <c r="A979" s="51">
        <v>8.935117702252E12</v>
      </c>
      <c r="B979" s="51" t="s">
        <v>3203</v>
      </c>
      <c r="C979" s="51" t="s">
        <v>1868</v>
      </c>
      <c r="D979" s="51" t="s">
        <v>2930</v>
      </c>
      <c r="E979" s="51" t="s">
        <v>2976</v>
      </c>
      <c r="F979" s="1" t="s">
        <v>2986</v>
      </c>
      <c r="G979" s="1" t="s">
        <v>2987</v>
      </c>
      <c r="H979" s="1" t="s">
        <v>2988</v>
      </c>
      <c r="I979" s="1" t="s">
        <v>2989</v>
      </c>
      <c r="J979" s="160"/>
      <c r="K979" s="160"/>
    </row>
    <row r="980">
      <c r="A980" s="51">
        <v>8.935118402328E12</v>
      </c>
      <c r="B980" s="51" t="s">
        <v>3204</v>
      </c>
      <c r="C980" s="51" t="s">
        <v>2567</v>
      </c>
      <c r="D980" s="51" t="s">
        <v>2930</v>
      </c>
      <c r="E980" s="51" t="s">
        <v>2931</v>
      </c>
      <c r="F980" s="1" t="s">
        <v>3013</v>
      </c>
      <c r="G980" s="1" t="s">
        <v>3014</v>
      </c>
      <c r="H980" s="1" t="s">
        <v>3025</v>
      </c>
      <c r="I980" s="1" t="s">
        <v>3026</v>
      </c>
      <c r="J980" s="160"/>
      <c r="K980" s="160"/>
    </row>
    <row r="981">
      <c r="A981" s="51">
        <v>8.935118402335E12</v>
      </c>
      <c r="B981" s="51" t="s">
        <v>3205</v>
      </c>
      <c r="C981" s="51" t="s">
        <v>2567</v>
      </c>
      <c r="D981" s="51" t="s">
        <v>2930</v>
      </c>
      <c r="E981" s="51" t="s">
        <v>2931</v>
      </c>
      <c r="F981" s="1" t="s">
        <v>3013</v>
      </c>
      <c r="G981" s="1" t="s">
        <v>3014</v>
      </c>
      <c r="H981" s="1" t="s">
        <v>3025</v>
      </c>
      <c r="I981" s="1" t="s">
        <v>3026</v>
      </c>
      <c r="J981" s="160"/>
      <c r="K981" s="160"/>
    </row>
    <row r="982">
      <c r="A982" s="51">
        <v>8.935118402526E12</v>
      </c>
      <c r="B982" s="51" t="s">
        <v>3206</v>
      </c>
      <c r="C982" s="51" t="s">
        <v>2567</v>
      </c>
      <c r="D982" s="51" t="s">
        <v>2930</v>
      </c>
      <c r="E982" s="51" t="s">
        <v>2931</v>
      </c>
      <c r="F982" s="1" t="s">
        <v>3013</v>
      </c>
      <c r="G982" s="1" t="s">
        <v>3014</v>
      </c>
      <c r="H982" s="1" t="s">
        <v>3025</v>
      </c>
      <c r="I982" s="1" t="s">
        <v>3026</v>
      </c>
      <c r="J982" s="160"/>
      <c r="K982" s="160"/>
    </row>
    <row r="983">
      <c r="A983" s="51">
        <v>8.935118402724E12</v>
      </c>
      <c r="B983" s="51" t="s">
        <v>3207</v>
      </c>
      <c r="C983" s="51" t="s">
        <v>2567</v>
      </c>
      <c r="D983" s="51" t="s">
        <v>2930</v>
      </c>
      <c r="E983" s="51" t="s">
        <v>2931</v>
      </c>
      <c r="F983" s="1" t="s">
        <v>3013</v>
      </c>
      <c r="G983" s="1" t="s">
        <v>3014</v>
      </c>
      <c r="H983" s="1" t="s">
        <v>3025</v>
      </c>
      <c r="I983" s="1" t="s">
        <v>3026</v>
      </c>
      <c r="J983" s="160"/>
      <c r="K983" s="160"/>
    </row>
    <row r="984">
      <c r="A984" s="51">
        <v>8.935118402731E12</v>
      </c>
      <c r="B984" s="51" t="s">
        <v>3208</v>
      </c>
      <c r="C984" s="51" t="s">
        <v>2567</v>
      </c>
      <c r="D984" s="51" t="s">
        <v>2930</v>
      </c>
      <c r="E984" s="51" t="s">
        <v>2931</v>
      </c>
      <c r="F984" s="1" t="s">
        <v>3013</v>
      </c>
      <c r="G984" s="1" t="s">
        <v>3014</v>
      </c>
      <c r="H984" s="1" t="s">
        <v>3025</v>
      </c>
      <c r="I984" s="1" t="s">
        <v>3026</v>
      </c>
      <c r="J984" s="160"/>
      <c r="K984" s="160"/>
    </row>
    <row r="985">
      <c r="A985" s="51">
        <v>8.935118422135E12</v>
      </c>
      <c r="B985" s="51" t="s">
        <v>3209</v>
      </c>
      <c r="C985" s="51" t="s">
        <v>2567</v>
      </c>
      <c r="D985" s="51" t="s">
        <v>2930</v>
      </c>
      <c r="E985" s="51" t="s">
        <v>2931</v>
      </c>
      <c r="F985" s="1" t="s">
        <v>3013</v>
      </c>
      <c r="G985" s="1" t="s">
        <v>3014</v>
      </c>
      <c r="H985" s="1" t="s">
        <v>3025</v>
      </c>
      <c r="I985" s="1" t="s">
        <v>3026</v>
      </c>
      <c r="J985" s="160"/>
      <c r="K985" s="160"/>
    </row>
    <row r="986">
      <c r="A986" s="51">
        <v>8.935118422333E12</v>
      </c>
      <c r="B986" s="51" t="s">
        <v>3210</v>
      </c>
      <c r="C986" s="51" t="s">
        <v>2567</v>
      </c>
      <c r="D986" s="51" t="s">
        <v>2930</v>
      </c>
      <c r="E986" s="51" t="s">
        <v>2931</v>
      </c>
      <c r="F986" s="1" t="s">
        <v>3013</v>
      </c>
      <c r="G986" s="1" t="s">
        <v>3014</v>
      </c>
      <c r="H986" s="1" t="s">
        <v>3025</v>
      </c>
      <c r="I986" s="1" t="s">
        <v>3026</v>
      </c>
      <c r="J986" s="160"/>
      <c r="K986" s="160"/>
    </row>
    <row r="987">
      <c r="A987" s="51">
        <v>8.93511842263E12</v>
      </c>
      <c r="B987" s="51" t="s">
        <v>3224</v>
      </c>
      <c r="C987" s="51" t="s">
        <v>2567</v>
      </c>
      <c r="D987" s="51" t="s">
        <v>2930</v>
      </c>
      <c r="E987" s="51" t="s">
        <v>2931</v>
      </c>
      <c r="F987" s="1" t="s">
        <v>3013</v>
      </c>
      <c r="G987" s="1" t="s">
        <v>3014</v>
      </c>
      <c r="H987" s="1" t="s">
        <v>3025</v>
      </c>
      <c r="I987" s="1" t="s">
        <v>3026</v>
      </c>
      <c r="J987" s="160"/>
      <c r="K987" s="160"/>
    </row>
    <row r="988">
      <c r="A988" s="188">
        <v>8.935134592782E12</v>
      </c>
      <c r="B988" s="51" t="s">
        <v>3225</v>
      </c>
      <c r="C988" s="51" t="s">
        <v>2567</v>
      </c>
      <c r="D988" s="51" t="s">
        <v>2930</v>
      </c>
      <c r="E988" s="51" t="s">
        <v>2931</v>
      </c>
      <c r="F988" s="1" t="s">
        <v>3013</v>
      </c>
      <c r="G988" s="1" t="s">
        <v>3014</v>
      </c>
      <c r="H988" s="1" t="s">
        <v>3025</v>
      </c>
      <c r="I988" s="1" t="s">
        <v>3026</v>
      </c>
      <c r="J988" s="160"/>
      <c r="K988" s="160"/>
    </row>
    <row r="989">
      <c r="A989" s="188">
        <v>8.935134592805E12</v>
      </c>
      <c r="B989" s="51" t="s">
        <v>3229</v>
      </c>
      <c r="C989" s="51" t="s">
        <v>2567</v>
      </c>
      <c r="D989" s="51" t="s">
        <v>2930</v>
      </c>
      <c r="E989" s="51" t="s">
        <v>2931</v>
      </c>
      <c r="F989" s="1" t="s">
        <v>3013</v>
      </c>
      <c r="G989" s="1" t="s">
        <v>3014</v>
      </c>
      <c r="H989" s="1" t="s">
        <v>3025</v>
      </c>
      <c r="I989" s="1" t="s">
        <v>3026</v>
      </c>
      <c r="J989" s="160"/>
      <c r="K989" s="160"/>
    </row>
    <row r="990">
      <c r="A990" s="188">
        <v>8.935136865679E12</v>
      </c>
      <c r="B990" s="51" t="s">
        <v>3230</v>
      </c>
      <c r="C990" s="51" t="s">
        <v>3069</v>
      </c>
      <c r="D990" s="51" t="s">
        <v>1510</v>
      </c>
      <c r="E990" s="51" t="s">
        <v>1511</v>
      </c>
      <c r="F990" s="1" t="s">
        <v>1512</v>
      </c>
      <c r="G990" s="1" t="s">
        <v>1513</v>
      </c>
      <c r="H990" s="1" t="s">
        <v>1514</v>
      </c>
      <c r="I990" s="1" t="s">
        <v>2528</v>
      </c>
      <c r="J990" s="160"/>
      <c r="K990" s="160"/>
    </row>
    <row r="991">
      <c r="A991" s="188">
        <v>8.935136866355E12</v>
      </c>
      <c r="B991" s="51" t="s">
        <v>3231</v>
      </c>
      <c r="C991" s="51" t="s">
        <v>3069</v>
      </c>
      <c r="D991" s="51" t="s">
        <v>1510</v>
      </c>
      <c r="E991" s="51" t="s">
        <v>1511</v>
      </c>
      <c r="F991" s="1" t="s">
        <v>1512</v>
      </c>
      <c r="G991" s="1" t="s">
        <v>1513</v>
      </c>
      <c r="H991" s="1" t="s">
        <v>1514</v>
      </c>
      <c r="I991" s="1" t="s">
        <v>2528</v>
      </c>
      <c r="J991" s="160"/>
      <c r="K991" s="160"/>
    </row>
    <row r="992">
      <c r="A992" s="188">
        <v>8.935136869479E12</v>
      </c>
      <c r="B992" s="51" t="s">
        <v>3232</v>
      </c>
      <c r="C992" s="51" t="s">
        <v>3069</v>
      </c>
      <c r="D992" s="51" t="s">
        <v>1510</v>
      </c>
      <c r="E992" s="51" t="s">
        <v>1511</v>
      </c>
      <c r="F992" s="1" t="s">
        <v>1512</v>
      </c>
      <c r="G992" s="1" t="s">
        <v>1513</v>
      </c>
      <c r="H992" s="1" t="s">
        <v>1514</v>
      </c>
      <c r="I992" s="1" t="s">
        <v>2528</v>
      </c>
      <c r="J992" s="160"/>
      <c r="K992" s="160"/>
    </row>
    <row r="993">
      <c r="A993" s="188">
        <v>8.935210420329E12</v>
      </c>
      <c r="B993" s="51" t="s">
        <v>3233</v>
      </c>
      <c r="C993" s="51" t="s">
        <v>56</v>
      </c>
      <c r="D993" s="51" t="s">
        <v>1510</v>
      </c>
      <c r="E993" s="51" t="s">
        <v>1511</v>
      </c>
      <c r="F993" s="1" t="s">
        <v>1512</v>
      </c>
      <c r="G993" s="1" t="s">
        <v>1513</v>
      </c>
      <c r="H993" s="1" t="s">
        <v>1514</v>
      </c>
      <c r="I993" s="1" t="s">
        <v>2528</v>
      </c>
      <c r="J993" s="160"/>
      <c r="K993" s="160"/>
    </row>
    <row r="994">
      <c r="A994" s="188">
        <v>8.935212800129E12</v>
      </c>
      <c r="B994" s="51" t="s">
        <v>3236</v>
      </c>
      <c r="C994" s="51" t="s">
        <v>3069</v>
      </c>
      <c r="D994" s="51" t="s">
        <v>1510</v>
      </c>
      <c r="E994" s="51" t="s">
        <v>1511</v>
      </c>
      <c r="F994" s="1" t="s">
        <v>1512</v>
      </c>
      <c r="G994" s="1" t="s">
        <v>1513</v>
      </c>
      <c r="H994" s="1" t="s">
        <v>1514</v>
      </c>
      <c r="I994" s="1" t="s">
        <v>2528</v>
      </c>
      <c r="J994" s="160"/>
      <c r="K994" s="160"/>
    </row>
    <row r="995">
      <c r="A995" s="188">
        <v>8.935212831307E12</v>
      </c>
      <c r="B995" s="51" t="s">
        <v>3237</v>
      </c>
      <c r="C995" s="51" t="s">
        <v>311</v>
      </c>
      <c r="D995" s="51" t="s">
        <v>1510</v>
      </c>
      <c r="E995" s="51" t="s">
        <v>1511</v>
      </c>
      <c r="F995" s="1" t="s">
        <v>1512</v>
      </c>
      <c r="G995" s="1" t="s">
        <v>1513</v>
      </c>
      <c r="H995" s="1" t="s">
        <v>1514</v>
      </c>
      <c r="I995" s="1" t="s">
        <v>2528</v>
      </c>
      <c r="J995" s="160"/>
      <c r="K995" s="160"/>
    </row>
    <row r="996">
      <c r="A996" s="188">
        <v>8.935229623308E12</v>
      </c>
      <c r="B996" s="51" t="s">
        <v>3239</v>
      </c>
      <c r="C996" s="51" t="s">
        <v>1126</v>
      </c>
      <c r="D996" s="51" t="s">
        <v>1510</v>
      </c>
      <c r="E996" s="51" t="s">
        <v>1511</v>
      </c>
      <c r="F996" s="1" t="s">
        <v>1512</v>
      </c>
      <c r="G996" s="1" t="s">
        <v>1513</v>
      </c>
      <c r="H996" s="1" t="s">
        <v>1514</v>
      </c>
      <c r="I996" s="1" t="s">
        <v>1702</v>
      </c>
      <c r="J996" s="160"/>
      <c r="K996" s="160"/>
    </row>
    <row r="997">
      <c r="A997" s="188">
        <v>8.935229624503E12</v>
      </c>
      <c r="B997" s="51" t="s">
        <v>3240</v>
      </c>
      <c r="C997" s="51" t="s">
        <v>56</v>
      </c>
      <c r="D997" s="51" t="s">
        <v>1510</v>
      </c>
      <c r="E997" s="51" t="s">
        <v>1511</v>
      </c>
      <c r="F997" s="1" t="s">
        <v>1512</v>
      </c>
      <c r="G997" s="1" t="s">
        <v>1513</v>
      </c>
      <c r="H997" s="1" t="s">
        <v>1514</v>
      </c>
      <c r="I997" s="1" t="s">
        <v>2528</v>
      </c>
      <c r="J997" s="160"/>
      <c r="K997" s="160"/>
    </row>
    <row r="998">
      <c r="A998" s="188">
        <v>8.935229624688E12</v>
      </c>
      <c r="B998" s="51" t="s">
        <v>3241</v>
      </c>
      <c r="C998" s="51" t="s">
        <v>1126</v>
      </c>
      <c r="D998" s="51" t="s">
        <v>1510</v>
      </c>
      <c r="E998" s="51" t="s">
        <v>1511</v>
      </c>
      <c r="F998" s="1" t="s">
        <v>1512</v>
      </c>
      <c r="G998" s="1" t="s">
        <v>1513</v>
      </c>
      <c r="H998" s="1" t="s">
        <v>1514</v>
      </c>
      <c r="I998" s="1" t="s">
        <v>2528</v>
      </c>
      <c r="J998" s="160"/>
      <c r="K998" s="160"/>
    </row>
    <row r="999">
      <c r="A999" s="188">
        <v>8.935229625029E12</v>
      </c>
      <c r="B999" s="51" t="s">
        <v>3242</v>
      </c>
      <c r="C999" s="51" t="s">
        <v>2696</v>
      </c>
      <c r="D999" s="51" t="s">
        <v>1510</v>
      </c>
      <c r="E999" s="51" t="s">
        <v>1511</v>
      </c>
      <c r="F999" s="1" t="s">
        <v>1512</v>
      </c>
      <c r="G999" s="1" t="s">
        <v>1513</v>
      </c>
      <c r="H999" s="1" t="s">
        <v>1514</v>
      </c>
      <c r="I999" s="1" t="s">
        <v>1702</v>
      </c>
      <c r="J999" s="160"/>
      <c r="K999" s="160"/>
    </row>
    <row r="1000">
      <c r="A1000" s="188">
        <v>8.935229625111E12</v>
      </c>
      <c r="B1000" s="51" t="s">
        <v>3243</v>
      </c>
      <c r="C1000" s="51" t="s">
        <v>56</v>
      </c>
      <c r="D1000" s="51" t="s">
        <v>1510</v>
      </c>
      <c r="E1000" s="51" t="s">
        <v>1511</v>
      </c>
      <c r="F1000" s="1" t="s">
        <v>1512</v>
      </c>
      <c r="G1000" s="1" t="s">
        <v>1513</v>
      </c>
      <c r="H1000" s="1" t="s">
        <v>1514</v>
      </c>
      <c r="I1000" s="1" t="s">
        <v>2528</v>
      </c>
      <c r="J1000" s="160"/>
      <c r="K1000" s="160"/>
    </row>
    <row r="1001">
      <c r="A1001" s="188">
        <v>8.935229625128E12</v>
      </c>
      <c r="B1001" s="51" t="s">
        <v>3244</v>
      </c>
      <c r="C1001" s="51" t="s">
        <v>56</v>
      </c>
      <c r="D1001" s="51" t="s">
        <v>1510</v>
      </c>
      <c r="E1001" s="51" t="s">
        <v>1511</v>
      </c>
      <c r="F1001" s="1" t="s">
        <v>1512</v>
      </c>
      <c r="G1001" s="1" t="s">
        <v>1513</v>
      </c>
      <c r="H1001" s="1" t="s">
        <v>1514</v>
      </c>
      <c r="I1001" s="1" t="s">
        <v>1515</v>
      </c>
      <c r="J1001" s="160"/>
      <c r="K1001" s="160"/>
    </row>
    <row r="1002">
      <c r="A1002" s="188">
        <v>8.935268200614E12</v>
      </c>
      <c r="B1002" s="51" t="s">
        <v>1332</v>
      </c>
      <c r="C1002" s="51" t="s">
        <v>23</v>
      </c>
      <c r="D1002" s="51" t="s">
        <v>1519</v>
      </c>
      <c r="E1002" s="51" t="s">
        <v>1520</v>
      </c>
      <c r="F1002" s="1" t="s">
        <v>1521</v>
      </c>
      <c r="G1002" s="1" t="s">
        <v>1544</v>
      </c>
      <c r="H1002" s="1" t="s">
        <v>3247</v>
      </c>
      <c r="I1002" s="1" t="s">
        <v>3248</v>
      </c>
      <c r="J1002" s="160"/>
      <c r="K1002" s="160"/>
    </row>
    <row r="1003">
      <c r="A1003" s="188">
        <v>8.935268200775E12</v>
      </c>
      <c r="B1003" s="51" t="s">
        <v>3249</v>
      </c>
      <c r="C1003" s="51" t="s">
        <v>311</v>
      </c>
      <c r="D1003" s="51" t="s">
        <v>1519</v>
      </c>
      <c r="E1003" s="51" t="s">
        <v>1520</v>
      </c>
      <c r="F1003" s="1" t="s">
        <v>1521</v>
      </c>
      <c r="G1003" s="1" t="s">
        <v>1931</v>
      </c>
      <c r="H1003" s="1" t="s">
        <v>1932</v>
      </c>
      <c r="I1003" s="1" t="s">
        <v>1934</v>
      </c>
      <c r="J1003" s="160"/>
      <c r="K1003" s="160"/>
    </row>
    <row r="1004">
      <c r="A1004" s="188">
        <v>8.935268200881E12</v>
      </c>
      <c r="B1004" s="51" t="s">
        <v>2722</v>
      </c>
      <c r="C1004" s="51" t="s">
        <v>311</v>
      </c>
      <c r="D1004" s="51" t="s">
        <v>1519</v>
      </c>
      <c r="E1004" s="51" t="s">
        <v>1520</v>
      </c>
      <c r="F1004" s="1" t="s">
        <v>1521</v>
      </c>
      <c r="G1004" s="1" t="s">
        <v>1931</v>
      </c>
      <c r="H1004" s="1" t="s">
        <v>2265</v>
      </c>
      <c r="I1004" s="1" t="s">
        <v>2266</v>
      </c>
      <c r="J1004" s="160"/>
      <c r="K1004" s="160"/>
    </row>
    <row r="1005">
      <c r="A1005" s="188">
        <v>8.935268201109E12</v>
      </c>
      <c r="B1005" s="51" t="s">
        <v>3250</v>
      </c>
      <c r="C1005" s="51" t="s">
        <v>311</v>
      </c>
      <c r="D1005" s="51" t="s">
        <v>1519</v>
      </c>
      <c r="E1005" s="51" t="s">
        <v>1549</v>
      </c>
      <c r="F1005" s="1" t="s">
        <v>1710</v>
      </c>
      <c r="G1005" s="1" t="s">
        <v>1711</v>
      </c>
      <c r="H1005" s="1" t="s">
        <v>1712</v>
      </c>
      <c r="I1005" s="1" t="s">
        <v>2517</v>
      </c>
      <c r="J1005" s="160"/>
      <c r="K1005" s="160"/>
    </row>
    <row r="1006">
      <c r="A1006" s="188">
        <v>8.935268201727E12</v>
      </c>
      <c r="B1006" s="51" t="s">
        <v>1333</v>
      </c>
      <c r="C1006" s="51" t="s">
        <v>311</v>
      </c>
      <c r="D1006" s="51" t="s">
        <v>1519</v>
      </c>
      <c r="E1006" s="51" t="s">
        <v>1520</v>
      </c>
      <c r="F1006" s="1" t="s">
        <v>1521</v>
      </c>
      <c r="G1006" s="1" t="s">
        <v>1817</v>
      </c>
      <c r="H1006" s="1" t="s">
        <v>3251</v>
      </c>
      <c r="I1006" s="1" t="s">
        <v>3252</v>
      </c>
      <c r="J1006" s="160"/>
      <c r="K1006" s="160"/>
    </row>
    <row r="1007">
      <c r="A1007" s="188">
        <v>8.935275210002E12</v>
      </c>
      <c r="B1007" s="51" t="s">
        <v>3253</v>
      </c>
      <c r="C1007" s="51" t="s">
        <v>56</v>
      </c>
      <c r="D1007" s="51" t="s">
        <v>1510</v>
      </c>
      <c r="E1007" s="51" t="s">
        <v>1511</v>
      </c>
      <c r="F1007" s="1" t="s">
        <v>1512</v>
      </c>
      <c r="G1007" s="1" t="s">
        <v>1513</v>
      </c>
      <c r="H1007" s="1" t="s">
        <v>1514</v>
      </c>
      <c r="I1007" s="1" t="s">
        <v>2528</v>
      </c>
      <c r="J1007" s="160"/>
      <c r="K1007" s="160"/>
    </row>
    <row r="1008">
      <c r="A1008" s="188">
        <v>8.935275214321E12</v>
      </c>
      <c r="B1008" s="51" t="s">
        <v>3254</v>
      </c>
      <c r="C1008" s="51" t="s">
        <v>1126</v>
      </c>
      <c r="D1008" s="51" t="s">
        <v>1510</v>
      </c>
      <c r="E1008" s="51" t="s">
        <v>1511</v>
      </c>
      <c r="F1008" s="1" t="s">
        <v>1512</v>
      </c>
      <c r="G1008" s="1" t="s">
        <v>1513</v>
      </c>
      <c r="H1008" s="1" t="s">
        <v>1514</v>
      </c>
      <c r="I1008" s="1" t="s">
        <v>1515</v>
      </c>
      <c r="J1008" s="160"/>
      <c r="K1008" s="160"/>
    </row>
    <row r="1009">
      <c r="A1009" s="188">
        <v>8.935275214352E12</v>
      </c>
      <c r="B1009" s="51" t="s">
        <v>3256</v>
      </c>
      <c r="C1009" s="51" t="s">
        <v>1868</v>
      </c>
      <c r="D1009" s="51" t="s">
        <v>1510</v>
      </c>
      <c r="E1009" s="51" t="s">
        <v>1511</v>
      </c>
      <c r="F1009" s="1" t="s">
        <v>1512</v>
      </c>
      <c r="G1009" s="1" t="s">
        <v>1513</v>
      </c>
      <c r="H1009" s="1" t="s">
        <v>1514</v>
      </c>
      <c r="I1009" s="1" t="s">
        <v>1702</v>
      </c>
      <c r="J1009" s="160"/>
      <c r="K1009" s="160"/>
    </row>
    <row r="1010">
      <c r="A1010" s="188">
        <v>8.935288800023E12</v>
      </c>
      <c r="B1010" s="51" t="s">
        <v>3259</v>
      </c>
      <c r="C1010" s="51" t="s">
        <v>29</v>
      </c>
      <c r="D1010" s="51" t="s">
        <v>1519</v>
      </c>
      <c r="E1010" s="51" t="s">
        <v>1549</v>
      </c>
      <c r="F1010" s="1" t="s">
        <v>1624</v>
      </c>
      <c r="G1010" s="1" t="s">
        <v>2471</v>
      </c>
      <c r="H1010" s="1" t="s">
        <v>2478</v>
      </c>
      <c r="I1010" s="1" t="s">
        <v>2479</v>
      </c>
      <c r="J1010" s="160"/>
      <c r="K1010" s="160"/>
    </row>
    <row r="1011">
      <c r="A1011" s="188">
        <v>8.935288800047E12</v>
      </c>
      <c r="B1011" s="51" t="s">
        <v>3261</v>
      </c>
      <c r="C1011" s="51" t="s">
        <v>29</v>
      </c>
      <c r="D1011" s="51" t="s">
        <v>1519</v>
      </c>
      <c r="E1011" s="51" t="s">
        <v>1549</v>
      </c>
      <c r="F1011" s="1" t="s">
        <v>1624</v>
      </c>
      <c r="G1011" s="1" t="s">
        <v>1625</v>
      </c>
      <c r="H1011" s="1" t="s">
        <v>2777</v>
      </c>
      <c r="I1011" s="1" t="s">
        <v>2850</v>
      </c>
      <c r="J1011" s="160"/>
      <c r="K1011" s="160"/>
    </row>
    <row r="1012">
      <c r="A1012" s="188">
        <v>8.935288800351E12</v>
      </c>
      <c r="B1012" s="51" t="s">
        <v>3265</v>
      </c>
      <c r="C1012" s="51" t="s">
        <v>29</v>
      </c>
      <c r="D1012" s="51" t="s">
        <v>1519</v>
      </c>
      <c r="E1012" s="51" t="s">
        <v>1549</v>
      </c>
      <c r="F1012" s="1" t="s">
        <v>1624</v>
      </c>
      <c r="G1012" s="1" t="s">
        <v>1625</v>
      </c>
      <c r="H1012" s="1" t="s">
        <v>2777</v>
      </c>
      <c r="I1012" s="1" t="s">
        <v>2778</v>
      </c>
      <c r="J1012" s="160"/>
      <c r="K1012" s="160"/>
    </row>
    <row r="1013">
      <c r="A1013" s="188">
        <v>8.935292206118E12</v>
      </c>
      <c r="B1013" s="51" t="s">
        <v>3267</v>
      </c>
      <c r="C1013" s="51" t="s">
        <v>29</v>
      </c>
      <c r="D1013" s="51" t="s">
        <v>1510</v>
      </c>
      <c r="E1013" s="51" t="s">
        <v>1511</v>
      </c>
      <c r="F1013" s="1" t="s">
        <v>1512</v>
      </c>
      <c r="G1013" s="1" t="s">
        <v>1513</v>
      </c>
      <c r="H1013" s="1" t="s">
        <v>1514</v>
      </c>
      <c r="I1013" s="1" t="s">
        <v>1528</v>
      </c>
      <c r="J1013" s="160"/>
      <c r="K1013" s="160"/>
    </row>
    <row r="1014">
      <c r="A1014" s="188">
        <v>8.935297101364E12</v>
      </c>
      <c r="B1014" s="51" t="s">
        <v>3268</v>
      </c>
      <c r="C1014" s="51" t="s">
        <v>29</v>
      </c>
      <c r="D1014" s="51" t="s">
        <v>1510</v>
      </c>
      <c r="E1014" s="51" t="s">
        <v>1511</v>
      </c>
      <c r="F1014" s="1" t="s">
        <v>1512</v>
      </c>
      <c r="G1014" s="1" t="s">
        <v>1513</v>
      </c>
      <c r="H1014" s="1" t="s">
        <v>1514</v>
      </c>
      <c r="I1014" s="1" t="s">
        <v>3087</v>
      </c>
      <c r="J1014" s="160"/>
      <c r="K1014" s="160"/>
    </row>
    <row r="1015">
      <c r="A1015" s="188">
        <v>8.935297102262E12</v>
      </c>
      <c r="B1015" s="51" t="s">
        <v>3269</v>
      </c>
      <c r="C1015" s="51" t="s">
        <v>29</v>
      </c>
      <c r="D1015" s="51" t="s">
        <v>1510</v>
      </c>
      <c r="E1015" s="51" t="s">
        <v>1511</v>
      </c>
      <c r="F1015" s="1" t="s">
        <v>1512</v>
      </c>
      <c r="G1015" s="1" t="s">
        <v>1513</v>
      </c>
      <c r="H1015" s="1" t="s">
        <v>1514</v>
      </c>
      <c r="I1015" s="1" t="s">
        <v>3270</v>
      </c>
      <c r="J1015" s="160"/>
      <c r="K1015" s="160"/>
    </row>
    <row r="1016">
      <c r="A1016" s="188">
        <v>8.93529965479E12</v>
      </c>
      <c r="B1016" s="51" t="s">
        <v>3272</v>
      </c>
      <c r="C1016" s="51" t="s">
        <v>1126</v>
      </c>
      <c r="D1016" s="51" t="s">
        <v>2930</v>
      </c>
      <c r="E1016" s="51" t="s">
        <v>2931</v>
      </c>
      <c r="F1016" s="1" t="s">
        <v>2932</v>
      </c>
      <c r="G1016" s="1" t="s">
        <v>2953</v>
      </c>
      <c r="H1016" s="1" t="s">
        <v>2954</v>
      </c>
      <c r="I1016" s="1" t="s">
        <v>2999</v>
      </c>
      <c r="J1016" s="160"/>
      <c r="K1016" s="160"/>
    </row>
    <row r="1017">
      <c r="A1017" s="188">
        <v>8.935299660555E12</v>
      </c>
      <c r="B1017" s="51" t="s">
        <v>3273</v>
      </c>
      <c r="C1017" s="51" t="s">
        <v>29</v>
      </c>
      <c r="D1017" s="51" t="s">
        <v>2930</v>
      </c>
      <c r="E1017" s="51" t="s">
        <v>2931</v>
      </c>
      <c r="F1017" s="1" t="s">
        <v>2932</v>
      </c>
      <c r="G1017" s="1" t="s">
        <v>2953</v>
      </c>
      <c r="H1017" s="1" t="s">
        <v>2954</v>
      </c>
      <c r="I1017" s="1" t="s">
        <v>2955</v>
      </c>
      <c r="J1017" s="160"/>
      <c r="K1017" s="160"/>
    </row>
    <row r="1018">
      <c r="A1018" s="188">
        <v>8.935299660579E12</v>
      </c>
      <c r="B1018" s="51" t="s">
        <v>3277</v>
      </c>
      <c r="C1018" s="51" t="s">
        <v>29</v>
      </c>
      <c r="D1018" s="51" t="s">
        <v>2930</v>
      </c>
      <c r="E1018" s="51" t="s">
        <v>2931</v>
      </c>
      <c r="F1018" s="1" t="s">
        <v>2932</v>
      </c>
      <c r="G1018" s="1" t="s">
        <v>2953</v>
      </c>
      <c r="H1018" s="1" t="s">
        <v>2954</v>
      </c>
      <c r="I1018" s="1" t="s">
        <v>2955</v>
      </c>
      <c r="J1018" s="160"/>
      <c r="K1018" s="160"/>
    </row>
    <row r="1019">
      <c r="A1019" s="188">
        <v>8.935304203067E12</v>
      </c>
      <c r="B1019" s="51" t="s">
        <v>3278</v>
      </c>
      <c r="C1019" s="51" t="s">
        <v>29</v>
      </c>
      <c r="D1019" s="51" t="s">
        <v>1510</v>
      </c>
      <c r="E1019" s="51" t="s">
        <v>1511</v>
      </c>
      <c r="F1019" s="1" t="s">
        <v>1512</v>
      </c>
      <c r="G1019" s="1" t="s">
        <v>1513</v>
      </c>
      <c r="H1019" s="1" t="s">
        <v>1514</v>
      </c>
      <c r="I1019" s="1" t="s">
        <v>3178</v>
      </c>
      <c r="J1019" s="160"/>
      <c r="K1019" s="160"/>
    </row>
    <row r="1020">
      <c r="A1020" s="188">
        <v>8.935319201706E12</v>
      </c>
      <c r="B1020" s="51" t="s">
        <v>3279</v>
      </c>
      <c r="C1020" s="51" t="s">
        <v>2567</v>
      </c>
      <c r="D1020" s="51" t="s">
        <v>1510</v>
      </c>
      <c r="E1020" s="51" t="s">
        <v>1511</v>
      </c>
      <c r="F1020" s="1" t="s">
        <v>1512</v>
      </c>
      <c r="G1020" s="1" t="s">
        <v>1513</v>
      </c>
      <c r="H1020" s="1" t="s">
        <v>1514</v>
      </c>
      <c r="I1020" s="1" t="s">
        <v>1528</v>
      </c>
      <c r="J1020" s="160"/>
      <c r="K1020" s="160"/>
    </row>
    <row r="1021">
      <c r="A1021" s="188">
        <v>8.935319202376E12</v>
      </c>
      <c r="B1021" s="51" t="s">
        <v>3280</v>
      </c>
      <c r="C1021" s="51" t="s">
        <v>56</v>
      </c>
      <c r="D1021" s="51" t="s">
        <v>1519</v>
      </c>
      <c r="E1021" s="51" t="s">
        <v>1520</v>
      </c>
      <c r="F1021" s="1" t="s">
        <v>1531</v>
      </c>
      <c r="G1021" s="1" t="s">
        <v>1770</v>
      </c>
      <c r="H1021" s="1" t="s">
        <v>1994</v>
      </c>
      <c r="I1021" s="1" t="s">
        <v>2972</v>
      </c>
      <c r="J1021" s="160"/>
      <c r="K1021" s="160"/>
    </row>
    <row r="1022">
      <c r="A1022" s="188">
        <v>8.93531920479E12</v>
      </c>
      <c r="B1022" s="51" t="s">
        <v>3283</v>
      </c>
      <c r="C1022" s="51" t="s">
        <v>29</v>
      </c>
      <c r="D1022" s="51" t="s">
        <v>1510</v>
      </c>
      <c r="E1022" s="51" t="s">
        <v>1511</v>
      </c>
      <c r="F1022" s="1" t="s">
        <v>1512</v>
      </c>
      <c r="G1022" s="1" t="s">
        <v>1513</v>
      </c>
      <c r="H1022" s="1" t="s">
        <v>1514</v>
      </c>
      <c r="I1022" s="1" t="s">
        <v>2946</v>
      </c>
      <c r="J1022" s="160"/>
      <c r="K1022" s="160"/>
    </row>
    <row r="1023">
      <c r="A1023" s="188">
        <v>8.935360200055E12</v>
      </c>
      <c r="B1023" s="51" t="s">
        <v>3284</v>
      </c>
      <c r="C1023" s="51" t="s">
        <v>56</v>
      </c>
      <c r="D1023" s="51" t="s">
        <v>1519</v>
      </c>
      <c r="E1023" s="51" t="s">
        <v>1520</v>
      </c>
      <c r="F1023" s="1" t="s">
        <v>1531</v>
      </c>
      <c r="G1023" s="1" t="s">
        <v>1812</v>
      </c>
      <c r="H1023" s="1" t="s">
        <v>2054</v>
      </c>
      <c r="I1023" s="1" t="s">
        <v>1814</v>
      </c>
      <c r="J1023" s="160"/>
      <c r="K1023" s="160"/>
    </row>
    <row r="1024">
      <c r="A1024" s="188">
        <v>8.935360200086E12</v>
      </c>
      <c r="B1024" s="51" t="s">
        <v>3285</v>
      </c>
      <c r="C1024" s="51" t="s">
        <v>56</v>
      </c>
      <c r="D1024" s="51" t="s">
        <v>1519</v>
      </c>
      <c r="E1024" s="51" t="s">
        <v>1520</v>
      </c>
      <c r="F1024" s="1" t="s">
        <v>1531</v>
      </c>
      <c r="G1024" s="1" t="s">
        <v>1668</v>
      </c>
      <c r="H1024" s="1" t="s">
        <v>1883</v>
      </c>
      <c r="I1024" s="1" t="s">
        <v>1670</v>
      </c>
      <c r="J1024" s="160"/>
      <c r="K1024" s="160"/>
    </row>
    <row r="1025">
      <c r="A1025" s="188">
        <v>8.935360200093E12</v>
      </c>
      <c r="B1025" s="51" t="s">
        <v>3286</v>
      </c>
      <c r="C1025" s="51" t="s">
        <v>56</v>
      </c>
      <c r="D1025" s="51" t="s">
        <v>1519</v>
      </c>
      <c r="E1025" s="51" t="s">
        <v>1520</v>
      </c>
      <c r="F1025" s="1" t="s">
        <v>1531</v>
      </c>
      <c r="G1025" s="1" t="s">
        <v>1668</v>
      </c>
      <c r="H1025" s="1" t="s">
        <v>1887</v>
      </c>
      <c r="I1025" s="1" t="s">
        <v>1670</v>
      </c>
      <c r="J1025" s="160"/>
      <c r="K1025" s="160"/>
    </row>
    <row r="1026">
      <c r="A1026" s="188">
        <v>8.935360200116E12</v>
      </c>
      <c r="B1026" s="51" t="s">
        <v>3289</v>
      </c>
      <c r="C1026" s="51" t="s">
        <v>56</v>
      </c>
      <c r="D1026" s="51" t="s">
        <v>1519</v>
      </c>
      <c r="E1026" s="51" t="s">
        <v>1520</v>
      </c>
      <c r="F1026" s="1" t="s">
        <v>1531</v>
      </c>
      <c r="G1026" s="1" t="s">
        <v>1668</v>
      </c>
      <c r="H1026" s="1" t="s">
        <v>1885</v>
      </c>
      <c r="I1026" s="1" t="s">
        <v>1670</v>
      </c>
      <c r="J1026" s="160"/>
      <c r="K1026" s="160"/>
    </row>
    <row r="1027">
      <c r="A1027" s="188">
        <v>8.935360200123E12</v>
      </c>
      <c r="B1027" s="51" t="s">
        <v>3291</v>
      </c>
      <c r="C1027" s="51" t="s">
        <v>56</v>
      </c>
      <c r="D1027" s="51" t="s">
        <v>1519</v>
      </c>
      <c r="E1027" s="51" t="s">
        <v>1520</v>
      </c>
      <c r="F1027" s="1" t="s">
        <v>1531</v>
      </c>
      <c r="G1027" s="1" t="s">
        <v>1668</v>
      </c>
      <c r="H1027" s="1" t="s">
        <v>1890</v>
      </c>
      <c r="I1027" s="1" t="s">
        <v>1670</v>
      </c>
      <c r="J1027" s="160"/>
      <c r="K1027" s="160"/>
    </row>
    <row r="1028">
      <c r="A1028" s="188">
        <v>8.93536020013E12</v>
      </c>
      <c r="B1028" s="51" t="s">
        <v>3292</v>
      </c>
      <c r="C1028" s="51" t="s">
        <v>56</v>
      </c>
      <c r="D1028" s="51" t="s">
        <v>1519</v>
      </c>
      <c r="E1028" s="51" t="s">
        <v>1520</v>
      </c>
      <c r="F1028" s="1" t="s">
        <v>1531</v>
      </c>
      <c r="G1028" s="1" t="s">
        <v>1668</v>
      </c>
      <c r="H1028" s="1" t="s">
        <v>1890</v>
      </c>
      <c r="I1028" s="1" t="s">
        <v>1670</v>
      </c>
      <c r="J1028" s="160"/>
      <c r="K1028" s="160"/>
    </row>
    <row r="1029">
      <c r="A1029" s="188">
        <v>8.935360200192E12</v>
      </c>
      <c r="B1029" s="51" t="s">
        <v>3293</v>
      </c>
      <c r="C1029" s="51" t="s">
        <v>311</v>
      </c>
      <c r="D1029" s="51" t="s">
        <v>1519</v>
      </c>
      <c r="E1029" s="51" t="s">
        <v>1520</v>
      </c>
      <c r="F1029" s="1" t="s">
        <v>1531</v>
      </c>
      <c r="G1029" s="1" t="s">
        <v>1532</v>
      </c>
      <c r="H1029" s="1" t="s">
        <v>1536</v>
      </c>
      <c r="I1029" s="1" t="s">
        <v>1686</v>
      </c>
      <c r="J1029" s="160"/>
      <c r="K1029" s="160"/>
    </row>
    <row r="1030">
      <c r="A1030" s="188">
        <v>8.935360200208E12</v>
      </c>
      <c r="B1030" s="51" t="s">
        <v>3297</v>
      </c>
      <c r="C1030" s="51" t="s">
        <v>311</v>
      </c>
      <c r="D1030" s="51" t="s">
        <v>1519</v>
      </c>
      <c r="E1030" s="51" t="s">
        <v>1520</v>
      </c>
      <c r="F1030" s="1" t="s">
        <v>1531</v>
      </c>
      <c r="G1030" s="1" t="s">
        <v>1532</v>
      </c>
      <c r="H1030" s="1" t="s">
        <v>1536</v>
      </c>
      <c r="I1030" s="1" t="s">
        <v>1686</v>
      </c>
      <c r="J1030" s="160"/>
      <c r="K1030" s="160"/>
    </row>
    <row r="1031">
      <c r="A1031" s="188">
        <v>8.935360200253E12</v>
      </c>
      <c r="B1031" s="51" t="s">
        <v>3298</v>
      </c>
      <c r="C1031" s="51" t="s">
        <v>56</v>
      </c>
      <c r="D1031" s="51" t="s">
        <v>1519</v>
      </c>
      <c r="E1031" s="51" t="s">
        <v>1520</v>
      </c>
      <c r="F1031" s="1" t="s">
        <v>1531</v>
      </c>
      <c r="G1031" s="1" t="s">
        <v>1668</v>
      </c>
      <c r="H1031" s="1" t="s">
        <v>1887</v>
      </c>
      <c r="I1031" s="1" t="s">
        <v>1950</v>
      </c>
      <c r="J1031" s="160"/>
      <c r="K1031" s="160"/>
    </row>
    <row r="1032">
      <c r="A1032" s="188">
        <v>8.936000750855E12</v>
      </c>
      <c r="B1032" s="51" t="s">
        <v>3299</v>
      </c>
      <c r="C1032" s="51" t="s">
        <v>3069</v>
      </c>
      <c r="D1032" s="51" t="s">
        <v>2930</v>
      </c>
      <c r="E1032" s="51" t="s">
        <v>2976</v>
      </c>
      <c r="F1032" s="1" t="s">
        <v>2977</v>
      </c>
      <c r="G1032" s="1" t="s">
        <v>2978</v>
      </c>
      <c r="H1032" s="1" t="s">
        <v>3169</v>
      </c>
      <c r="I1032" s="1" t="s">
        <v>3300</v>
      </c>
      <c r="J1032" s="160"/>
      <c r="K1032" s="160"/>
    </row>
    <row r="1033">
      <c r="A1033" s="188">
        <v>8.936000751012E12</v>
      </c>
      <c r="B1033" s="51" t="s">
        <v>3301</v>
      </c>
      <c r="C1033" s="51" t="s">
        <v>3069</v>
      </c>
      <c r="D1033" s="51" t="s">
        <v>2930</v>
      </c>
      <c r="E1033" s="51" t="s">
        <v>2976</v>
      </c>
      <c r="F1033" s="1" t="s">
        <v>2977</v>
      </c>
      <c r="G1033" s="1" t="s">
        <v>2978</v>
      </c>
      <c r="H1033" s="1" t="s">
        <v>3169</v>
      </c>
      <c r="I1033" s="1" t="s">
        <v>3300</v>
      </c>
      <c r="J1033" s="160"/>
      <c r="K1033" s="160"/>
    </row>
    <row r="1034">
      <c r="A1034" s="188">
        <v>8.93600560672E12</v>
      </c>
      <c r="B1034" s="51" t="s">
        <v>3304</v>
      </c>
      <c r="C1034" s="51" t="s">
        <v>1126</v>
      </c>
      <c r="D1034" s="51" t="s">
        <v>1510</v>
      </c>
      <c r="E1034" s="51" t="s">
        <v>1511</v>
      </c>
      <c r="F1034" s="1" t="s">
        <v>1512</v>
      </c>
      <c r="G1034" s="1" t="s">
        <v>1513</v>
      </c>
      <c r="H1034" s="1" t="s">
        <v>1514</v>
      </c>
      <c r="I1034" s="1" t="s">
        <v>1515</v>
      </c>
      <c r="J1034" s="160"/>
      <c r="K1034" s="160"/>
    </row>
    <row r="1035">
      <c r="A1035" s="188">
        <v>8.93601177091E12</v>
      </c>
      <c r="B1035" s="51" t="s">
        <v>3306</v>
      </c>
      <c r="C1035" s="51" t="s">
        <v>2696</v>
      </c>
      <c r="D1035" s="51" t="s">
        <v>1510</v>
      </c>
      <c r="E1035" s="51" t="s">
        <v>1511</v>
      </c>
      <c r="F1035" s="1" t="s">
        <v>1512</v>
      </c>
      <c r="G1035" s="1" t="s">
        <v>1513</v>
      </c>
      <c r="H1035" s="1" t="s">
        <v>1514</v>
      </c>
      <c r="I1035" s="1" t="s">
        <v>1702</v>
      </c>
      <c r="J1035" s="160"/>
      <c r="K1035" s="160"/>
    </row>
    <row r="1036">
      <c r="A1036" s="188">
        <v>8.936011777902E12</v>
      </c>
      <c r="B1036" s="51" t="s">
        <v>3307</v>
      </c>
      <c r="C1036" s="51" t="s">
        <v>56</v>
      </c>
      <c r="D1036" s="51" t="s">
        <v>1510</v>
      </c>
      <c r="E1036" s="51" t="s">
        <v>1511</v>
      </c>
      <c r="F1036" s="1" t="s">
        <v>1512</v>
      </c>
      <c r="G1036" s="1" t="s">
        <v>1513</v>
      </c>
      <c r="H1036" s="1" t="s">
        <v>1514</v>
      </c>
      <c r="I1036" s="1" t="s">
        <v>1702</v>
      </c>
      <c r="J1036" s="160"/>
      <c r="K1036" s="160"/>
    </row>
    <row r="1037">
      <c r="A1037" s="188">
        <v>8.936013251035E12</v>
      </c>
      <c r="B1037" s="51" t="s">
        <v>3308</v>
      </c>
      <c r="C1037" s="51" t="s">
        <v>311</v>
      </c>
      <c r="D1037" s="51" t="s">
        <v>1510</v>
      </c>
      <c r="E1037" s="51" t="s">
        <v>1511</v>
      </c>
      <c r="F1037" s="1" t="s">
        <v>1512</v>
      </c>
      <c r="G1037" s="1" t="s">
        <v>1513</v>
      </c>
      <c r="H1037" s="1" t="s">
        <v>1514</v>
      </c>
      <c r="I1037" s="1" t="s">
        <v>2528</v>
      </c>
      <c r="J1037" s="160"/>
      <c r="K1037" s="160"/>
    </row>
    <row r="1038">
      <c r="A1038" s="188">
        <v>8.936013254852E12</v>
      </c>
      <c r="B1038" s="51" t="s">
        <v>3309</v>
      </c>
      <c r="C1038" s="51" t="s">
        <v>3310</v>
      </c>
      <c r="D1038" s="51" t="s">
        <v>1510</v>
      </c>
      <c r="E1038" s="51" t="s">
        <v>1511</v>
      </c>
      <c r="F1038" s="1" t="s">
        <v>1512</v>
      </c>
      <c r="G1038" s="1" t="s">
        <v>1513</v>
      </c>
      <c r="H1038" s="1" t="s">
        <v>1514</v>
      </c>
      <c r="I1038" s="1" t="s">
        <v>2528</v>
      </c>
      <c r="J1038" s="160"/>
      <c r="K1038" s="160"/>
    </row>
    <row r="1039">
      <c r="A1039" s="188">
        <v>8.936013680026E12</v>
      </c>
      <c r="B1039" s="51" t="s">
        <v>1335</v>
      </c>
      <c r="C1039" s="51" t="s">
        <v>56</v>
      </c>
      <c r="D1039" s="51" t="s">
        <v>1519</v>
      </c>
      <c r="E1039" s="51" t="s">
        <v>3311</v>
      </c>
      <c r="F1039" s="1" t="s">
        <v>3312</v>
      </c>
      <c r="G1039" s="1" t="s">
        <v>3313</v>
      </c>
      <c r="H1039" s="1" t="s">
        <v>3314</v>
      </c>
      <c r="I1039" s="1" t="s">
        <v>3315</v>
      </c>
      <c r="J1039" s="160"/>
      <c r="K1039" s="160"/>
    </row>
    <row r="1040">
      <c r="A1040" s="188">
        <v>8.93601368004E12</v>
      </c>
      <c r="B1040" s="51" t="s">
        <v>3316</v>
      </c>
      <c r="C1040" s="51" t="s">
        <v>56</v>
      </c>
      <c r="D1040" s="51" t="s">
        <v>1519</v>
      </c>
      <c r="E1040" s="51" t="s">
        <v>3311</v>
      </c>
      <c r="F1040" s="1" t="s">
        <v>3312</v>
      </c>
      <c r="G1040" s="1" t="s">
        <v>3313</v>
      </c>
      <c r="H1040" s="1" t="s">
        <v>3314</v>
      </c>
      <c r="I1040" s="1" t="s">
        <v>3315</v>
      </c>
      <c r="J1040" s="160"/>
      <c r="K1040" s="160"/>
    </row>
    <row r="1041">
      <c r="A1041" s="188">
        <v>8.936013680057E12</v>
      </c>
      <c r="B1041" s="51" t="s">
        <v>1336</v>
      </c>
      <c r="C1041" s="51" t="s">
        <v>56</v>
      </c>
      <c r="D1041" s="51" t="s">
        <v>1519</v>
      </c>
      <c r="E1041" s="51" t="s">
        <v>3311</v>
      </c>
      <c r="F1041" s="1" t="s">
        <v>3317</v>
      </c>
      <c r="G1041" s="1" t="s">
        <v>3318</v>
      </c>
      <c r="H1041" s="1" t="s">
        <v>3319</v>
      </c>
      <c r="I1041" s="1" t="s">
        <v>3320</v>
      </c>
      <c r="J1041" s="160"/>
      <c r="K1041" s="160"/>
    </row>
    <row r="1042">
      <c r="A1042" s="188">
        <v>8.936013680064E12</v>
      </c>
      <c r="B1042" s="51" t="s">
        <v>1337</v>
      </c>
      <c r="C1042" s="51" t="s">
        <v>56</v>
      </c>
      <c r="D1042" s="51" t="s">
        <v>1519</v>
      </c>
      <c r="E1042" s="51" t="s">
        <v>3311</v>
      </c>
      <c r="F1042" s="1" t="s">
        <v>3317</v>
      </c>
      <c r="G1042" s="1" t="s">
        <v>3318</v>
      </c>
      <c r="H1042" s="1" t="s">
        <v>3323</v>
      </c>
      <c r="I1042" s="1" t="s">
        <v>3324</v>
      </c>
      <c r="J1042" s="160"/>
      <c r="K1042" s="160"/>
    </row>
    <row r="1043">
      <c r="A1043" s="188">
        <v>8.936013680095E12</v>
      </c>
      <c r="B1043" s="51" t="s">
        <v>1338</v>
      </c>
      <c r="C1043" s="51" t="s">
        <v>56</v>
      </c>
      <c r="D1043" s="51" t="s">
        <v>1519</v>
      </c>
      <c r="E1043" s="51" t="s">
        <v>3311</v>
      </c>
      <c r="F1043" s="1" t="s">
        <v>3312</v>
      </c>
      <c r="G1043" s="1" t="s">
        <v>3313</v>
      </c>
      <c r="H1043" s="1" t="s">
        <v>3326</v>
      </c>
      <c r="I1043" s="1" t="s">
        <v>3327</v>
      </c>
      <c r="J1043" s="160"/>
      <c r="K1043" s="160"/>
    </row>
    <row r="1044">
      <c r="A1044" s="188">
        <v>8.936013680163E12</v>
      </c>
      <c r="B1044" s="51" t="s">
        <v>3328</v>
      </c>
      <c r="C1044" s="51" t="s">
        <v>56</v>
      </c>
      <c r="D1044" s="51" t="s">
        <v>1519</v>
      </c>
      <c r="E1044" s="51" t="s">
        <v>3311</v>
      </c>
      <c r="F1044" s="1" t="s">
        <v>3312</v>
      </c>
      <c r="G1044" s="1" t="s">
        <v>3329</v>
      </c>
      <c r="H1044" s="1" t="s">
        <v>3330</v>
      </c>
      <c r="I1044" s="1" t="s">
        <v>3331</v>
      </c>
      <c r="J1044" s="160"/>
      <c r="K1044" s="160"/>
    </row>
    <row r="1045">
      <c r="A1045" s="188">
        <v>8.936013680309E12</v>
      </c>
      <c r="B1045" s="51" t="s">
        <v>1339</v>
      </c>
      <c r="C1045" s="51" t="s">
        <v>56</v>
      </c>
      <c r="D1045" s="51" t="s">
        <v>1519</v>
      </c>
      <c r="E1045" s="51" t="s">
        <v>3311</v>
      </c>
      <c r="F1045" s="1" t="s">
        <v>3312</v>
      </c>
      <c r="G1045" s="1" t="s">
        <v>3329</v>
      </c>
      <c r="H1045" s="1" t="s">
        <v>3330</v>
      </c>
      <c r="I1045" s="1" t="s">
        <v>3331</v>
      </c>
      <c r="J1045" s="160"/>
      <c r="K1045" s="160"/>
    </row>
    <row r="1046">
      <c r="A1046" s="188">
        <v>8.936013680521E12</v>
      </c>
      <c r="B1046" s="51" t="s">
        <v>1340</v>
      </c>
      <c r="C1046" s="51" t="s">
        <v>29</v>
      </c>
      <c r="D1046" s="51" t="s">
        <v>1519</v>
      </c>
      <c r="E1046" s="51" t="s">
        <v>3311</v>
      </c>
      <c r="F1046" s="1" t="s">
        <v>3317</v>
      </c>
      <c r="G1046" s="1" t="s">
        <v>3332</v>
      </c>
      <c r="H1046" s="1" t="s">
        <v>3333</v>
      </c>
      <c r="I1046" s="1" t="s">
        <v>3334</v>
      </c>
      <c r="J1046" s="160"/>
      <c r="K1046" s="160"/>
    </row>
    <row r="1047">
      <c r="A1047" s="188">
        <v>8.936013680576E12</v>
      </c>
      <c r="B1047" s="51" t="s">
        <v>1341</v>
      </c>
      <c r="C1047" s="51" t="s">
        <v>56</v>
      </c>
      <c r="D1047" s="51" t="s">
        <v>1519</v>
      </c>
      <c r="E1047" s="51" t="s">
        <v>3311</v>
      </c>
      <c r="F1047" s="1" t="s">
        <v>3312</v>
      </c>
      <c r="G1047" s="1" t="s">
        <v>3313</v>
      </c>
      <c r="H1047" s="1" t="s">
        <v>3314</v>
      </c>
      <c r="I1047" s="1" t="s">
        <v>3315</v>
      </c>
      <c r="J1047" s="160"/>
      <c r="K1047" s="160"/>
    </row>
    <row r="1048">
      <c r="A1048" s="188">
        <v>8.936013681122E12</v>
      </c>
      <c r="B1048" s="51" t="s">
        <v>1342</v>
      </c>
      <c r="C1048" s="51" t="s">
        <v>29</v>
      </c>
      <c r="D1048" s="51" t="s">
        <v>1519</v>
      </c>
      <c r="E1048" s="51" t="s">
        <v>3311</v>
      </c>
      <c r="F1048" s="1" t="s">
        <v>3317</v>
      </c>
      <c r="G1048" s="1" t="s">
        <v>3332</v>
      </c>
      <c r="H1048" s="1" t="s">
        <v>3333</v>
      </c>
      <c r="I1048" s="1" t="s">
        <v>3334</v>
      </c>
      <c r="J1048" s="160"/>
      <c r="K1048" s="160"/>
    </row>
    <row r="1049">
      <c r="A1049" s="188">
        <v>8.93601368129E12</v>
      </c>
      <c r="B1049" s="51" t="s">
        <v>2391</v>
      </c>
      <c r="C1049" s="51" t="s">
        <v>56</v>
      </c>
      <c r="D1049" s="51" t="s">
        <v>1519</v>
      </c>
      <c r="E1049" s="51" t="s">
        <v>3311</v>
      </c>
      <c r="F1049" s="1" t="s">
        <v>3312</v>
      </c>
      <c r="G1049" s="1" t="s">
        <v>3329</v>
      </c>
      <c r="H1049" s="1" t="s">
        <v>3338</v>
      </c>
      <c r="I1049" s="1" t="s">
        <v>3339</v>
      </c>
      <c r="J1049" s="160"/>
      <c r="K1049" s="160"/>
    </row>
    <row r="1050">
      <c r="A1050" s="188">
        <v>8.936013681481E12</v>
      </c>
      <c r="B1050" s="51" t="s">
        <v>1343</v>
      </c>
      <c r="C1050" s="51" t="s">
        <v>56</v>
      </c>
      <c r="D1050" s="51" t="s">
        <v>1519</v>
      </c>
      <c r="E1050" s="51" t="s">
        <v>3311</v>
      </c>
      <c r="F1050" s="1" t="s">
        <v>3312</v>
      </c>
      <c r="G1050" s="1" t="s">
        <v>3329</v>
      </c>
      <c r="H1050" s="1" t="s">
        <v>3340</v>
      </c>
      <c r="I1050" s="1" t="s">
        <v>3341</v>
      </c>
      <c r="J1050" s="160"/>
      <c r="K1050" s="160"/>
    </row>
    <row r="1051">
      <c r="A1051" s="188">
        <v>8.936013682006E12</v>
      </c>
      <c r="B1051" s="51" t="s">
        <v>1344</v>
      </c>
      <c r="C1051" s="51" t="s">
        <v>56</v>
      </c>
      <c r="D1051" s="51" t="s">
        <v>1519</v>
      </c>
      <c r="E1051" s="51" t="s">
        <v>3311</v>
      </c>
      <c r="F1051" s="1" t="s">
        <v>3312</v>
      </c>
      <c r="G1051" s="1" t="s">
        <v>3329</v>
      </c>
      <c r="H1051" s="1" t="s">
        <v>3340</v>
      </c>
      <c r="I1051" s="1" t="s">
        <v>3341</v>
      </c>
      <c r="J1051" s="160"/>
      <c r="K1051" s="160"/>
    </row>
    <row r="1052">
      <c r="A1052" s="188">
        <v>8.936013682044E12</v>
      </c>
      <c r="B1052" s="51" t="s">
        <v>3342</v>
      </c>
      <c r="C1052" s="51" t="s">
        <v>56</v>
      </c>
      <c r="D1052" s="51" t="s">
        <v>1519</v>
      </c>
      <c r="E1052" s="51" t="s">
        <v>3311</v>
      </c>
      <c r="F1052" s="1" t="s">
        <v>3312</v>
      </c>
      <c r="G1052" s="1" t="s">
        <v>3343</v>
      </c>
      <c r="H1052" s="1" t="s">
        <v>3344</v>
      </c>
      <c r="I1052" s="1" t="s">
        <v>3345</v>
      </c>
      <c r="J1052" s="160"/>
      <c r="K1052" s="160"/>
    </row>
    <row r="1053">
      <c r="A1053" s="188">
        <v>8.936014310038E12</v>
      </c>
      <c r="B1053" s="51" t="s">
        <v>3346</v>
      </c>
      <c r="C1053" s="51" t="s">
        <v>29</v>
      </c>
      <c r="D1053" s="51" t="s">
        <v>2930</v>
      </c>
      <c r="E1053" s="51" t="s">
        <v>2931</v>
      </c>
      <c r="F1053" s="1" t="s">
        <v>3005</v>
      </c>
      <c r="G1053" s="1" t="s">
        <v>3006</v>
      </c>
      <c r="H1053" s="1" t="s">
        <v>3347</v>
      </c>
      <c r="I1053" s="1" t="s">
        <v>3348</v>
      </c>
      <c r="J1053" s="160"/>
      <c r="K1053" s="160"/>
    </row>
    <row r="1054">
      <c r="A1054" s="188">
        <v>8.936014311813E12</v>
      </c>
      <c r="B1054" s="51" t="s">
        <v>3349</v>
      </c>
      <c r="C1054" s="51" t="s">
        <v>29</v>
      </c>
      <c r="D1054" s="51" t="s">
        <v>2930</v>
      </c>
      <c r="E1054" s="51" t="s">
        <v>2931</v>
      </c>
      <c r="F1054" s="1" t="s">
        <v>3350</v>
      </c>
      <c r="G1054" s="1" t="s">
        <v>3352</v>
      </c>
      <c r="H1054" s="1" t="s">
        <v>3347</v>
      </c>
      <c r="I1054" s="1" t="s">
        <v>3348</v>
      </c>
      <c r="J1054" s="160"/>
      <c r="K1054" s="160"/>
    </row>
    <row r="1055">
      <c r="A1055" s="188">
        <v>8.936014315569E12</v>
      </c>
      <c r="B1055" s="51" t="s">
        <v>3354</v>
      </c>
      <c r="C1055" s="51" t="s">
        <v>29</v>
      </c>
      <c r="D1055" s="51" t="s">
        <v>2930</v>
      </c>
      <c r="E1055" s="51" t="s">
        <v>2931</v>
      </c>
      <c r="F1055" s="1" t="s">
        <v>3005</v>
      </c>
      <c r="G1055" s="1" t="s">
        <v>3006</v>
      </c>
      <c r="H1055" s="1" t="s">
        <v>3347</v>
      </c>
      <c r="I1055" s="1" t="s">
        <v>3348</v>
      </c>
      <c r="J1055" s="160"/>
      <c r="K1055" s="160"/>
    </row>
    <row r="1056">
      <c r="A1056" s="188">
        <v>8.936014316399E12</v>
      </c>
      <c r="B1056" s="51" t="s">
        <v>3355</v>
      </c>
      <c r="C1056" s="51" t="s">
        <v>29</v>
      </c>
      <c r="D1056" s="51" t="s">
        <v>2930</v>
      </c>
      <c r="E1056" s="51" t="s">
        <v>2931</v>
      </c>
      <c r="F1056" s="1" t="s">
        <v>3350</v>
      </c>
      <c r="G1056" s="1" t="s">
        <v>3352</v>
      </c>
      <c r="H1056" s="1" t="s">
        <v>3347</v>
      </c>
      <c r="I1056" s="1" t="s">
        <v>3348</v>
      </c>
      <c r="J1056" s="160"/>
      <c r="K1056" s="160"/>
    </row>
    <row r="1057">
      <c r="A1057" s="188">
        <v>8.93601431661E12</v>
      </c>
      <c r="B1057" s="51" t="s">
        <v>3356</v>
      </c>
      <c r="C1057" s="51" t="s">
        <v>29</v>
      </c>
      <c r="D1057" s="51" t="s">
        <v>2930</v>
      </c>
      <c r="E1057" s="51" t="s">
        <v>2931</v>
      </c>
      <c r="F1057" s="1" t="s">
        <v>3350</v>
      </c>
      <c r="G1057" s="1" t="s">
        <v>3352</v>
      </c>
      <c r="H1057" s="1" t="s">
        <v>3347</v>
      </c>
      <c r="I1057" s="1" t="s">
        <v>3348</v>
      </c>
      <c r="J1057" s="160"/>
      <c r="K1057" s="160"/>
    </row>
    <row r="1058">
      <c r="A1058" s="188">
        <v>8.936014316788E12</v>
      </c>
      <c r="B1058" s="51" t="s">
        <v>3357</v>
      </c>
      <c r="C1058" s="51" t="s">
        <v>29</v>
      </c>
      <c r="D1058" s="51" t="s">
        <v>2930</v>
      </c>
      <c r="E1058" s="51" t="s">
        <v>2931</v>
      </c>
      <c r="F1058" s="1" t="s">
        <v>3350</v>
      </c>
      <c r="G1058" s="1" t="s">
        <v>3352</v>
      </c>
      <c r="H1058" s="1" t="s">
        <v>3347</v>
      </c>
      <c r="I1058" s="1" t="s">
        <v>3348</v>
      </c>
      <c r="J1058" s="160"/>
      <c r="K1058" s="160"/>
    </row>
    <row r="1059">
      <c r="A1059" s="188">
        <v>8.936014316863E12</v>
      </c>
      <c r="B1059" s="51" t="s">
        <v>3358</v>
      </c>
      <c r="C1059" s="51" t="s">
        <v>29</v>
      </c>
      <c r="D1059" s="51" t="s">
        <v>2930</v>
      </c>
      <c r="E1059" s="51" t="s">
        <v>2931</v>
      </c>
      <c r="F1059" s="1" t="s">
        <v>3350</v>
      </c>
      <c r="G1059" s="1" t="s">
        <v>3352</v>
      </c>
      <c r="H1059" s="1" t="s">
        <v>3347</v>
      </c>
      <c r="I1059" s="1" t="s">
        <v>3348</v>
      </c>
      <c r="J1059" s="160"/>
      <c r="K1059" s="160"/>
    </row>
    <row r="1060">
      <c r="A1060" s="188">
        <v>8.936014317136E12</v>
      </c>
      <c r="B1060" s="51" t="s">
        <v>3359</v>
      </c>
      <c r="C1060" s="51" t="s">
        <v>56</v>
      </c>
      <c r="D1060" s="51" t="s">
        <v>2930</v>
      </c>
      <c r="E1060" s="51" t="s">
        <v>2931</v>
      </c>
      <c r="F1060" s="1" t="s">
        <v>3350</v>
      </c>
      <c r="G1060" s="1" t="s">
        <v>3352</v>
      </c>
      <c r="H1060" s="1" t="s">
        <v>3347</v>
      </c>
      <c r="I1060" s="1" t="s">
        <v>3348</v>
      </c>
      <c r="J1060" s="160"/>
      <c r="K1060" s="160"/>
    </row>
    <row r="1061">
      <c r="A1061" s="188">
        <v>8.936017561062E12</v>
      </c>
      <c r="B1061" s="51" t="s">
        <v>3360</v>
      </c>
      <c r="C1061" s="51" t="s">
        <v>1126</v>
      </c>
      <c r="D1061" s="51" t="s">
        <v>2930</v>
      </c>
      <c r="E1061" s="51" t="s">
        <v>2931</v>
      </c>
      <c r="F1061" s="1" t="s">
        <v>3005</v>
      </c>
      <c r="G1061" s="1" t="s">
        <v>3106</v>
      </c>
      <c r="H1061" s="1" t="s">
        <v>3361</v>
      </c>
      <c r="I1061" s="1" t="s">
        <v>3362</v>
      </c>
      <c r="J1061" s="160"/>
      <c r="K1061" s="160"/>
    </row>
    <row r="1062">
      <c r="A1062" s="188">
        <v>8.936017561109E12</v>
      </c>
      <c r="B1062" s="51" t="s">
        <v>3363</v>
      </c>
      <c r="C1062" s="51" t="s">
        <v>1126</v>
      </c>
      <c r="D1062" s="51" t="s">
        <v>2930</v>
      </c>
      <c r="E1062" s="51" t="s">
        <v>2931</v>
      </c>
      <c r="F1062" s="1" t="s">
        <v>3005</v>
      </c>
      <c r="G1062" s="1" t="s">
        <v>3106</v>
      </c>
      <c r="H1062" s="1" t="s">
        <v>3361</v>
      </c>
      <c r="I1062" s="1" t="s">
        <v>3362</v>
      </c>
      <c r="J1062" s="160"/>
      <c r="K1062" s="160"/>
    </row>
    <row r="1063">
      <c r="A1063" s="188">
        <v>8.936017561376E12</v>
      </c>
      <c r="B1063" s="51" t="s">
        <v>3364</v>
      </c>
      <c r="C1063" s="51" t="s">
        <v>56</v>
      </c>
      <c r="D1063" s="51" t="s">
        <v>2930</v>
      </c>
      <c r="E1063" s="51" t="s">
        <v>2931</v>
      </c>
      <c r="F1063" s="1" t="s">
        <v>3005</v>
      </c>
      <c r="G1063" s="1" t="s">
        <v>3106</v>
      </c>
      <c r="H1063" s="1" t="s">
        <v>3361</v>
      </c>
      <c r="I1063" s="1" t="s">
        <v>3362</v>
      </c>
      <c r="J1063" s="160"/>
      <c r="K1063" s="160"/>
    </row>
    <row r="1064">
      <c r="A1064" s="188">
        <v>8.936017562502E12</v>
      </c>
      <c r="B1064" s="51" t="s">
        <v>3365</v>
      </c>
      <c r="C1064" s="51" t="s">
        <v>29</v>
      </c>
      <c r="D1064" s="51" t="s">
        <v>2930</v>
      </c>
      <c r="E1064" s="51" t="s">
        <v>2931</v>
      </c>
      <c r="F1064" s="1" t="s">
        <v>2932</v>
      </c>
      <c r="G1064" s="1" t="s">
        <v>3092</v>
      </c>
      <c r="H1064" s="1" t="s">
        <v>2954</v>
      </c>
      <c r="I1064" s="1" t="s">
        <v>2999</v>
      </c>
      <c r="J1064" s="160"/>
      <c r="K1064" s="160"/>
    </row>
    <row r="1065">
      <c r="A1065" s="188">
        <v>8.936017562786E12</v>
      </c>
      <c r="B1065" s="51" t="s">
        <v>3366</v>
      </c>
      <c r="C1065" s="51" t="s">
        <v>29</v>
      </c>
      <c r="D1065" s="51" t="s">
        <v>2930</v>
      </c>
      <c r="E1065" s="51" t="s">
        <v>2931</v>
      </c>
      <c r="F1065" s="1" t="s">
        <v>3108</v>
      </c>
      <c r="G1065" s="1" t="s">
        <v>3109</v>
      </c>
      <c r="H1065" s="1" t="s">
        <v>3367</v>
      </c>
      <c r="I1065" s="1" t="s">
        <v>3368</v>
      </c>
      <c r="J1065" s="160"/>
      <c r="K1065" s="160"/>
    </row>
    <row r="1066">
      <c r="A1066" s="188">
        <v>8.93601756902E12</v>
      </c>
      <c r="B1066" s="51" t="s">
        <v>3369</v>
      </c>
      <c r="C1066" s="51" t="s">
        <v>29</v>
      </c>
      <c r="D1066" s="51" t="s">
        <v>2930</v>
      </c>
      <c r="E1066" s="51" t="s">
        <v>2931</v>
      </c>
      <c r="F1066" s="1" t="s">
        <v>3108</v>
      </c>
      <c r="G1066" s="1" t="s">
        <v>3109</v>
      </c>
      <c r="H1066" s="1" t="s">
        <v>3367</v>
      </c>
      <c r="I1066" s="1" t="s">
        <v>3368</v>
      </c>
      <c r="J1066" s="160"/>
      <c r="K1066" s="160"/>
    </row>
    <row r="1067">
      <c r="A1067" s="188">
        <v>8.936017569464E12</v>
      </c>
      <c r="B1067" s="51" t="s">
        <v>3370</v>
      </c>
      <c r="C1067" s="51" t="s">
        <v>29</v>
      </c>
      <c r="D1067" s="51" t="s">
        <v>2930</v>
      </c>
      <c r="E1067" s="51" t="s">
        <v>2931</v>
      </c>
      <c r="F1067" s="1" t="s">
        <v>3005</v>
      </c>
      <c r="G1067" s="1" t="s">
        <v>3006</v>
      </c>
      <c r="H1067" s="1" t="s">
        <v>3347</v>
      </c>
      <c r="I1067" s="1" t="s">
        <v>3348</v>
      </c>
      <c r="J1067" s="160"/>
      <c r="K1067" s="160"/>
    </row>
    <row r="1068">
      <c r="A1068" s="188">
        <v>8.936024241186E12</v>
      </c>
      <c r="B1068" s="51" t="s">
        <v>3371</v>
      </c>
      <c r="C1068" s="51" t="s">
        <v>1126</v>
      </c>
      <c r="D1068" s="51" t="s">
        <v>1510</v>
      </c>
      <c r="E1068" s="51" t="s">
        <v>1511</v>
      </c>
      <c r="F1068" s="1" t="s">
        <v>1512</v>
      </c>
      <c r="G1068" s="1" t="s">
        <v>1513</v>
      </c>
      <c r="H1068" s="1" t="s">
        <v>1514</v>
      </c>
      <c r="I1068" s="1" t="s">
        <v>1515</v>
      </c>
      <c r="J1068" s="160"/>
      <c r="K1068" s="160"/>
    </row>
    <row r="1069">
      <c r="A1069" s="188">
        <v>8.936024241469E12</v>
      </c>
      <c r="B1069" s="51" t="s">
        <v>3372</v>
      </c>
      <c r="C1069" s="51" t="s">
        <v>1126</v>
      </c>
      <c r="D1069" s="51" t="s">
        <v>1510</v>
      </c>
      <c r="E1069" s="51" t="s">
        <v>1511</v>
      </c>
      <c r="F1069" s="1" t="s">
        <v>1512</v>
      </c>
      <c r="G1069" s="1" t="s">
        <v>1513</v>
      </c>
      <c r="H1069" s="1" t="s">
        <v>1514</v>
      </c>
      <c r="I1069" s="1" t="s">
        <v>1515</v>
      </c>
      <c r="J1069" s="160"/>
      <c r="K1069" s="160"/>
    </row>
    <row r="1070">
      <c r="A1070" s="188">
        <v>8.936024241537E12</v>
      </c>
      <c r="B1070" s="51" t="s">
        <v>3373</v>
      </c>
      <c r="C1070" s="51" t="s">
        <v>1801</v>
      </c>
      <c r="D1070" s="51" t="s">
        <v>1510</v>
      </c>
      <c r="E1070" s="51" t="s">
        <v>1511</v>
      </c>
      <c r="F1070" s="1" t="s">
        <v>1512</v>
      </c>
      <c r="G1070" s="1" t="s">
        <v>1513</v>
      </c>
      <c r="H1070" s="1" t="s">
        <v>1514</v>
      </c>
      <c r="I1070" s="1" t="s">
        <v>1515</v>
      </c>
      <c r="J1070" s="160"/>
      <c r="K1070" s="160"/>
    </row>
    <row r="1071">
      <c r="A1071" s="188">
        <v>8.936024241612E12</v>
      </c>
      <c r="B1071" s="51" t="s">
        <v>3374</v>
      </c>
      <c r="C1071" s="51" t="s">
        <v>1801</v>
      </c>
      <c r="D1071" s="51" t="s">
        <v>1510</v>
      </c>
      <c r="E1071" s="51" t="s">
        <v>1511</v>
      </c>
      <c r="F1071" s="1" t="s">
        <v>1512</v>
      </c>
      <c r="G1071" s="1" t="s">
        <v>1513</v>
      </c>
      <c r="H1071" s="1" t="s">
        <v>1514</v>
      </c>
      <c r="I1071" s="1" t="s">
        <v>1515</v>
      </c>
      <c r="J1071" s="160"/>
      <c r="K1071" s="160"/>
    </row>
    <row r="1072">
      <c r="A1072" s="188">
        <v>8.936024241742E12</v>
      </c>
      <c r="B1072" s="51" t="s">
        <v>3375</v>
      </c>
      <c r="C1072" s="51" t="s">
        <v>1126</v>
      </c>
      <c r="D1072" s="51" t="s">
        <v>1510</v>
      </c>
      <c r="E1072" s="51" t="s">
        <v>1511</v>
      </c>
      <c r="F1072" s="1" t="s">
        <v>1512</v>
      </c>
      <c r="G1072" s="1" t="s">
        <v>1513</v>
      </c>
      <c r="H1072" s="1" t="s">
        <v>1514</v>
      </c>
      <c r="I1072" s="1" t="s">
        <v>1515</v>
      </c>
      <c r="J1072" s="160"/>
      <c r="K1072" s="160"/>
    </row>
    <row r="1073">
      <c r="A1073" s="188">
        <v>8.936024244064E12</v>
      </c>
      <c r="B1073" s="51" t="s">
        <v>3376</v>
      </c>
      <c r="C1073" s="51" t="s">
        <v>1801</v>
      </c>
      <c r="D1073" s="51" t="s">
        <v>1510</v>
      </c>
      <c r="E1073" s="51" t="s">
        <v>1511</v>
      </c>
      <c r="F1073" s="1" t="s">
        <v>1512</v>
      </c>
      <c r="G1073" s="1" t="s">
        <v>1513</v>
      </c>
      <c r="H1073" s="1" t="s">
        <v>1514</v>
      </c>
      <c r="I1073" s="1" t="s">
        <v>1515</v>
      </c>
      <c r="J1073" s="160"/>
      <c r="K1073" s="160"/>
    </row>
    <row r="1074">
      <c r="A1074" s="188">
        <v>8.936024244835E12</v>
      </c>
      <c r="B1074" s="51" t="s">
        <v>3377</v>
      </c>
      <c r="C1074" s="51" t="s">
        <v>1801</v>
      </c>
      <c r="D1074" s="51" t="s">
        <v>1510</v>
      </c>
      <c r="E1074" s="51" t="s">
        <v>1511</v>
      </c>
      <c r="F1074" s="1" t="s">
        <v>1512</v>
      </c>
      <c r="G1074" s="1" t="s">
        <v>1513</v>
      </c>
      <c r="H1074" s="1" t="s">
        <v>1514</v>
      </c>
      <c r="I1074" s="1" t="s">
        <v>2941</v>
      </c>
      <c r="J1074" s="160"/>
      <c r="K1074" s="160"/>
    </row>
    <row r="1075">
      <c r="A1075" s="188">
        <v>8.936024247355E12</v>
      </c>
      <c r="B1075" s="51" t="s">
        <v>3378</v>
      </c>
      <c r="C1075" s="51" t="s">
        <v>1126</v>
      </c>
      <c r="D1075" s="51" t="s">
        <v>1510</v>
      </c>
      <c r="E1075" s="51" t="s">
        <v>1511</v>
      </c>
      <c r="F1075" s="1" t="s">
        <v>1512</v>
      </c>
      <c r="G1075" s="1" t="s">
        <v>1513</v>
      </c>
      <c r="H1075" s="1" t="s">
        <v>1514</v>
      </c>
      <c r="I1075" s="1" t="s">
        <v>1515</v>
      </c>
      <c r="J1075" s="160"/>
      <c r="K1075" s="160"/>
    </row>
    <row r="1076">
      <c r="A1076" s="188">
        <v>8.936024247379E12</v>
      </c>
      <c r="B1076" s="51" t="s">
        <v>3379</v>
      </c>
      <c r="C1076" s="51" t="s">
        <v>1126</v>
      </c>
      <c r="D1076" s="51" t="s">
        <v>1510</v>
      </c>
      <c r="E1076" s="51" t="s">
        <v>1511</v>
      </c>
      <c r="F1076" s="1" t="s">
        <v>1512</v>
      </c>
      <c r="G1076" s="1" t="s">
        <v>1513</v>
      </c>
      <c r="H1076" s="1" t="s">
        <v>1514</v>
      </c>
      <c r="I1076" s="1" t="s">
        <v>1515</v>
      </c>
      <c r="J1076" s="160"/>
      <c r="K1076" s="160"/>
    </row>
    <row r="1077">
      <c r="A1077" s="188">
        <v>8.936025774294E12</v>
      </c>
      <c r="B1077" s="51" t="s">
        <v>3380</v>
      </c>
      <c r="C1077" s="51" t="s">
        <v>56</v>
      </c>
      <c r="D1077" s="51" t="s">
        <v>1510</v>
      </c>
      <c r="E1077" s="51" t="s">
        <v>1511</v>
      </c>
      <c r="F1077" s="1" t="s">
        <v>1512</v>
      </c>
      <c r="G1077" s="1" t="s">
        <v>1513</v>
      </c>
      <c r="H1077" s="1" t="s">
        <v>1514</v>
      </c>
      <c r="I1077" s="1" t="s">
        <v>1702</v>
      </c>
      <c r="J1077" s="160"/>
      <c r="K1077" s="160"/>
    </row>
    <row r="1078">
      <c r="A1078" s="188">
        <v>8.936025775116E12</v>
      </c>
      <c r="B1078" s="51" t="s">
        <v>3381</v>
      </c>
      <c r="C1078" s="51" t="s">
        <v>3382</v>
      </c>
      <c r="D1078" s="51" t="s">
        <v>1510</v>
      </c>
      <c r="E1078" s="51" t="s">
        <v>1511</v>
      </c>
      <c r="F1078" s="1" t="s">
        <v>1512</v>
      </c>
      <c r="G1078" s="1" t="s">
        <v>1513</v>
      </c>
      <c r="H1078" s="1" t="s">
        <v>1514</v>
      </c>
      <c r="I1078" s="1" t="s">
        <v>1702</v>
      </c>
      <c r="J1078" s="160"/>
      <c r="K1078" s="160"/>
    </row>
    <row r="1079">
      <c r="A1079" s="188">
        <v>8.936028644006E12</v>
      </c>
      <c r="B1079" s="51" t="s">
        <v>3383</v>
      </c>
      <c r="C1079" s="51" t="s">
        <v>29</v>
      </c>
      <c r="D1079" s="51" t="s">
        <v>1510</v>
      </c>
      <c r="E1079" s="51" t="s">
        <v>1511</v>
      </c>
      <c r="F1079" s="1" t="s">
        <v>1512</v>
      </c>
      <c r="G1079" s="1" t="s">
        <v>1513</v>
      </c>
      <c r="H1079" s="1" t="s">
        <v>1514</v>
      </c>
      <c r="I1079" s="1" t="s">
        <v>2568</v>
      </c>
      <c r="J1079" s="160"/>
      <c r="K1079" s="160"/>
    </row>
    <row r="1080">
      <c r="A1080" s="188">
        <v>8.936076274262E12</v>
      </c>
      <c r="B1080" s="51" t="s">
        <v>3384</v>
      </c>
      <c r="C1080" s="51" t="s">
        <v>56</v>
      </c>
      <c r="D1080" s="51" t="s">
        <v>1510</v>
      </c>
      <c r="E1080" s="51" t="s">
        <v>1511</v>
      </c>
      <c r="F1080" s="1" t="s">
        <v>1512</v>
      </c>
      <c r="G1080" s="1" t="s">
        <v>1513</v>
      </c>
      <c r="H1080" s="1" t="s">
        <v>1514</v>
      </c>
      <c r="I1080" s="1" t="s">
        <v>2568</v>
      </c>
      <c r="J1080" s="160"/>
      <c r="K1080" s="160"/>
    </row>
    <row r="1081">
      <c r="A1081" s="188">
        <v>8.936029421781E12</v>
      </c>
      <c r="B1081" s="51" t="s">
        <v>3385</v>
      </c>
      <c r="C1081" s="51" t="s">
        <v>311</v>
      </c>
      <c r="D1081" s="51" t="s">
        <v>2930</v>
      </c>
      <c r="E1081" s="51" t="s">
        <v>2931</v>
      </c>
      <c r="F1081" s="1" t="s">
        <v>2932</v>
      </c>
      <c r="G1081" s="1" t="s">
        <v>2953</v>
      </c>
      <c r="H1081" s="1" t="s">
        <v>2954</v>
      </c>
      <c r="I1081" s="1" t="s">
        <v>2999</v>
      </c>
      <c r="J1081" s="160"/>
      <c r="K1081" s="160"/>
    </row>
    <row r="1082">
      <c r="A1082" s="188">
        <v>8.93602942399E12</v>
      </c>
      <c r="B1082" s="51" t="s">
        <v>3386</v>
      </c>
      <c r="C1082" s="51" t="s">
        <v>29</v>
      </c>
      <c r="D1082" s="51" t="s">
        <v>2930</v>
      </c>
      <c r="E1082" s="51" t="s">
        <v>2931</v>
      </c>
      <c r="F1082" s="1" t="s">
        <v>3005</v>
      </c>
      <c r="G1082" s="1" t="s">
        <v>3006</v>
      </c>
      <c r="H1082" s="1" t="s">
        <v>2954</v>
      </c>
      <c r="I1082" s="1" t="s">
        <v>2999</v>
      </c>
      <c r="J1082" s="160"/>
      <c r="K1082" s="160"/>
    </row>
    <row r="1083">
      <c r="A1083" s="188">
        <v>8.936029424997E12</v>
      </c>
      <c r="B1083" s="51" t="s">
        <v>3387</v>
      </c>
      <c r="C1083" s="51" t="s">
        <v>29</v>
      </c>
      <c r="D1083" s="51" t="s">
        <v>2930</v>
      </c>
      <c r="E1083" s="51" t="s">
        <v>2931</v>
      </c>
      <c r="F1083" s="1" t="s">
        <v>2932</v>
      </c>
      <c r="G1083" s="1" t="s">
        <v>2953</v>
      </c>
      <c r="H1083" s="1" t="s">
        <v>2954</v>
      </c>
      <c r="I1083" s="1" t="s">
        <v>2999</v>
      </c>
      <c r="J1083" s="160"/>
      <c r="K1083" s="160"/>
    </row>
    <row r="1084">
      <c r="A1084" s="188">
        <v>8.936029425802E12</v>
      </c>
      <c r="B1084" s="51" t="s">
        <v>3388</v>
      </c>
      <c r="C1084" s="51" t="s">
        <v>29</v>
      </c>
      <c r="D1084" s="51" t="s">
        <v>2930</v>
      </c>
      <c r="E1084" s="51" t="s">
        <v>2931</v>
      </c>
      <c r="F1084" s="1" t="s">
        <v>3005</v>
      </c>
      <c r="G1084" s="1" t="s">
        <v>3006</v>
      </c>
      <c r="H1084" s="1" t="s">
        <v>2954</v>
      </c>
      <c r="I1084" s="1" t="s">
        <v>2999</v>
      </c>
      <c r="J1084" s="160"/>
      <c r="K1084" s="160"/>
    </row>
    <row r="1085">
      <c r="A1085" s="188">
        <v>8.93602948016E12</v>
      </c>
      <c r="B1085" s="51" t="s">
        <v>1346</v>
      </c>
      <c r="C1085" s="51" t="s">
        <v>56</v>
      </c>
      <c r="D1085" s="51" t="s">
        <v>1519</v>
      </c>
      <c r="E1085" s="51" t="s">
        <v>3311</v>
      </c>
      <c r="F1085" s="1" t="s">
        <v>3312</v>
      </c>
      <c r="G1085" s="1" t="s">
        <v>3343</v>
      </c>
      <c r="H1085" s="1" t="s">
        <v>3344</v>
      </c>
      <c r="I1085" s="1" t="s">
        <v>3345</v>
      </c>
      <c r="J1085" s="160"/>
      <c r="K1085" s="160"/>
    </row>
    <row r="1086">
      <c r="A1086" s="188">
        <v>8.936029480474E12</v>
      </c>
      <c r="B1086" s="51" t="s">
        <v>1347</v>
      </c>
      <c r="C1086" s="51" t="s">
        <v>275</v>
      </c>
      <c r="D1086" s="51" t="s">
        <v>1519</v>
      </c>
      <c r="E1086" s="51" t="s">
        <v>3311</v>
      </c>
      <c r="F1086" s="1" t="s">
        <v>3312</v>
      </c>
      <c r="G1086" s="1" t="s">
        <v>3343</v>
      </c>
      <c r="H1086" s="1" t="s">
        <v>3344</v>
      </c>
      <c r="I1086" s="1" t="s">
        <v>3345</v>
      </c>
      <c r="J1086" s="160"/>
      <c r="K1086" s="160"/>
    </row>
    <row r="1087">
      <c r="A1087" s="188">
        <v>8.936029482003E12</v>
      </c>
      <c r="B1087" s="51" t="s">
        <v>3402</v>
      </c>
      <c r="C1087" s="51" t="s">
        <v>56</v>
      </c>
      <c r="D1087" s="51" t="s">
        <v>1519</v>
      </c>
      <c r="E1087" s="51" t="s">
        <v>3311</v>
      </c>
      <c r="F1087" s="1" t="s">
        <v>3312</v>
      </c>
      <c r="G1087" s="1" t="s">
        <v>3329</v>
      </c>
      <c r="H1087" s="1" t="s">
        <v>3338</v>
      </c>
      <c r="I1087" s="1" t="s">
        <v>3339</v>
      </c>
      <c r="J1087" s="160"/>
      <c r="K1087" s="160"/>
    </row>
    <row r="1088">
      <c r="A1088" s="188">
        <v>8.936029486209E12</v>
      </c>
      <c r="B1088" s="51" t="s">
        <v>3405</v>
      </c>
      <c r="C1088" s="51" t="s">
        <v>56</v>
      </c>
      <c r="D1088" s="51" t="s">
        <v>1519</v>
      </c>
      <c r="E1088" s="51" t="s">
        <v>3311</v>
      </c>
      <c r="F1088" s="1" t="s">
        <v>3312</v>
      </c>
      <c r="G1088" s="1" t="s">
        <v>3329</v>
      </c>
      <c r="H1088" s="1" t="s">
        <v>3338</v>
      </c>
      <c r="I1088" s="1" t="s">
        <v>3339</v>
      </c>
      <c r="J1088" s="160"/>
      <c r="K1088" s="160"/>
    </row>
    <row r="1089">
      <c r="A1089" s="188">
        <v>8.936029486216E12</v>
      </c>
      <c r="B1089" s="51" t="s">
        <v>3406</v>
      </c>
      <c r="C1089" s="51" t="s">
        <v>29</v>
      </c>
      <c r="D1089" s="51" t="s">
        <v>1519</v>
      </c>
      <c r="E1089" s="51" t="s">
        <v>3311</v>
      </c>
      <c r="F1089" s="1" t="s">
        <v>3317</v>
      </c>
      <c r="G1089" s="1" t="s">
        <v>3332</v>
      </c>
      <c r="H1089" s="1" t="s">
        <v>3333</v>
      </c>
      <c r="I1089" s="1" t="s">
        <v>3334</v>
      </c>
      <c r="J1089" s="160"/>
      <c r="K1089" s="160"/>
    </row>
    <row r="1090">
      <c r="A1090" s="188">
        <v>8.936029486223E12</v>
      </c>
      <c r="B1090" s="51" t="s">
        <v>3407</v>
      </c>
      <c r="C1090" s="51" t="s">
        <v>29</v>
      </c>
      <c r="D1090" s="51" t="s">
        <v>1519</v>
      </c>
      <c r="E1090" s="51" t="s">
        <v>3311</v>
      </c>
      <c r="F1090" s="1" t="s">
        <v>3317</v>
      </c>
      <c r="G1090" s="1" t="s">
        <v>3332</v>
      </c>
      <c r="H1090" s="1" t="s">
        <v>3333</v>
      </c>
      <c r="I1090" s="1" t="s">
        <v>3334</v>
      </c>
      <c r="J1090" s="160"/>
      <c r="K1090" s="160"/>
    </row>
    <row r="1091">
      <c r="A1091" s="188">
        <v>8.936029488258E12</v>
      </c>
      <c r="B1091" s="51" t="s">
        <v>3410</v>
      </c>
      <c r="C1091" s="51" t="s">
        <v>56</v>
      </c>
      <c r="D1091" s="51" t="s">
        <v>1519</v>
      </c>
      <c r="E1091" s="51" t="s">
        <v>3311</v>
      </c>
      <c r="F1091" s="1" t="s">
        <v>3312</v>
      </c>
      <c r="G1091" s="1" t="s">
        <v>3329</v>
      </c>
      <c r="H1091" s="1" t="s">
        <v>3338</v>
      </c>
      <c r="I1091" s="1" t="s">
        <v>3339</v>
      </c>
      <c r="J1091" s="160"/>
      <c r="K1091" s="160"/>
    </row>
    <row r="1092">
      <c r="A1092" s="188">
        <v>8.936032305412E12</v>
      </c>
      <c r="B1092" s="51" t="s">
        <v>3411</v>
      </c>
      <c r="C1092" s="51" t="s">
        <v>29</v>
      </c>
      <c r="D1092" s="51" t="s">
        <v>2930</v>
      </c>
      <c r="E1092" s="51" t="s">
        <v>2931</v>
      </c>
      <c r="F1092" s="1" t="s">
        <v>3005</v>
      </c>
      <c r="G1092" s="1" t="s">
        <v>3006</v>
      </c>
      <c r="H1092" s="1" t="s">
        <v>3347</v>
      </c>
      <c r="I1092" s="1" t="s">
        <v>3348</v>
      </c>
      <c r="J1092" s="160"/>
      <c r="K1092" s="160"/>
    </row>
    <row r="1093">
      <c r="A1093" s="188">
        <v>8.936032305429E12</v>
      </c>
      <c r="B1093" s="51" t="s">
        <v>3413</v>
      </c>
      <c r="C1093" s="51" t="s">
        <v>29</v>
      </c>
      <c r="D1093" s="51" t="s">
        <v>2930</v>
      </c>
      <c r="E1093" s="51" t="s">
        <v>2931</v>
      </c>
      <c r="F1093" s="1" t="s">
        <v>3005</v>
      </c>
      <c r="G1093" s="1" t="s">
        <v>3006</v>
      </c>
      <c r="H1093" s="1" t="s">
        <v>3347</v>
      </c>
      <c r="I1093" s="1" t="s">
        <v>3348</v>
      </c>
      <c r="J1093" s="160"/>
      <c r="K1093" s="160"/>
    </row>
    <row r="1094">
      <c r="A1094" s="188">
        <v>8.93603230545E12</v>
      </c>
      <c r="B1094" s="51" t="s">
        <v>3415</v>
      </c>
      <c r="C1094" s="51" t="s">
        <v>311</v>
      </c>
      <c r="D1094" s="51" t="s">
        <v>2930</v>
      </c>
      <c r="E1094" s="51" t="s">
        <v>2931</v>
      </c>
      <c r="F1094" s="1" t="s">
        <v>3350</v>
      </c>
      <c r="G1094" s="1" t="s">
        <v>3352</v>
      </c>
      <c r="H1094" s="1" t="s">
        <v>3347</v>
      </c>
      <c r="I1094" s="1" t="s">
        <v>3348</v>
      </c>
      <c r="J1094" s="160"/>
      <c r="K1094" s="160"/>
    </row>
    <row r="1095">
      <c r="A1095" s="188">
        <v>8.936032305504E12</v>
      </c>
      <c r="B1095" s="51" t="s">
        <v>3416</v>
      </c>
      <c r="C1095" s="51" t="s">
        <v>311</v>
      </c>
      <c r="D1095" s="51" t="s">
        <v>2930</v>
      </c>
      <c r="E1095" s="51" t="s">
        <v>2931</v>
      </c>
      <c r="F1095" s="1" t="s">
        <v>3350</v>
      </c>
      <c r="G1095" s="1" t="s">
        <v>3352</v>
      </c>
      <c r="H1095" s="1" t="s">
        <v>3347</v>
      </c>
      <c r="I1095" s="1" t="s">
        <v>3348</v>
      </c>
      <c r="J1095" s="160"/>
      <c r="K1095" s="160"/>
    </row>
    <row r="1096">
      <c r="A1096" s="188">
        <v>8.936032320477E12</v>
      </c>
      <c r="B1096" s="51" t="s">
        <v>3419</v>
      </c>
      <c r="C1096" s="51" t="s">
        <v>311</v>
      </c>
      <c r="D1096" s="51" t="s">
        <v>2930</v>
      </c>
      <c r="E1096" s="51" t="s">
        <v>2931</v>
      </c>
      <c r="F1096" s="1" t="s">
        <v>3350</v>
      </c>
      <c r="G1096" s="1" t="s">
        <v>3352</v>
      </c>
      <c r="H1096" s="1" t="s">
        <v>3347</v>
      </c>
      <c r="I1096" s="1" t="s">
        <v>3348</v>
      </c>
      <c r="J1096" s="160"/>
      <c r="K1096" s="160"/>
    </row>
    <row r="1097">
      <c r="A1097" s="188">
        <v>8.936034877993E12</v>
      </c>
      <c r="B1097" s="51" t="s">
        <v>3420</v>
      </c>
      <c r="C1097" s="51" t="s">
        <v>1126</v>
      </c>
      <c r="D1097" s="51" t="s">
        <v>2930</v>
      </c>
      <c r="E1097" s="51" t="s">
        <v>2976</v>
      </c>
      <c r="F1097" s="1" t="s">
        <v>3421</v>
      </c>
      <c r="G1097" s="1" t="s">
        <v>3422</v>
      </c>
      <c r="H1097" s="1" t="s">
        <v>3423</v>
      </c>
      <c r="I1097" s="1" t="s">
        <v>3424</v>
      </c>
      <c r="J1097" s="160"/>
      <c r="K1097" s="160"/>
    </row>
    <row r="1098">
      <c r="A1098" s="188">
        <v>8.936034878006E12</v>
      </c>
      <c r="B1098" s="51" t="s">
        <v>3428</v>
      </c>
      <c r="C1098" s="51" t="s">
        <v>1126</v>
      </c>
      <c r="D1098" s="51" t="s">
        <v>2930</v>
      </c>
      <c r="E1098" s="51" t="s">
        <v>2976</v>
      </c>
      <c r="F1098" s="1" t="s">
        <v>3421</v>
      </c>
      <c r="G1098" s="1" t="s">
        <v>3422</v>
      </c>
      <c r="H1098" s="1" t="s">
        <v>3423</v>
      </c>
      <c r="I1098" s="1" t="s">
        <v>3424</v>
      </c>
      <c r="J1098" s="160"/>
      <c r="K1098" s="160"/>
    </row>
    <row r="1099">
      <c r="A1099" s="188">
        <v>8.936034878037E12</v>
      </c>
      <c r="B1099" s="51" t="s">
        <v>3429</v>
      </c>
      <c r="C1099" s="51" t="s">
        <v>1126</v>
      </c>
      <c r="D1099" s="51" t="s">
        <v>2930</v>
      </c>
      <c r="E1099" s="51" t="s">
        <v>2976</v>
      </c>
      <c r="F1099" s="1" t="s">
        <v>3421</v>
      </c>
      <c r="G1099" s="1" t="s">
        <v>3422</v>
      </c>
      <c r="H1099" s="1" t="s">
        <v>3423</v>
      </c>
      <c r="I1099" s="1" t="s">
        <v>3424</v>
      </c>
      <c r="J1099" s="160"/>
      <c r="K1099" s="160"/>
    </row>
    <row r="1100">
      <c r="A1100" s="188">
        <v>8.936034878051E12</v>
      </c>
      <c r="B1100" s="51" t="s">
        <v>3430</v>
      </c>
      <c r="C1100" s="51" t="s">
        <v>1126</v>
      </c>
      <c r="D1100" s="51" t="s">
        <v>2930</v>
      </c>
      <c r="E1100" s="51" t="s">
        <v>2976</v>
      </c>
      <c r="F1100" s="1" t="s">
        <v>3421</v>
      </c>
      <c r="G1100" s="1" t="s">
        <v>3422</v>
      </c>
      <c r="H1100" s="1" t="s">
        <v>3423</v>
      </c>
      <c r="I1100" s="1" t="s">
        <v>3424</v>
      </c>
      <c r="J1100" s="160"/>
      <c r="K1100" s="160"/>
    </row>
    <row r="1101">
      <c r="A1101" s="188">
        <v>8.936035100021E12</v>
      </c>
      <c r="B1101" s="51" t="s">
        <v>3431</v>
      </c>
      <c r="C1101" s="51" t="s">
        <v>3069</v>
      </c>
      <c r="D1101" s="51" t="s">
        <v>1510</v>
      </c>
      <c r="E1101" s="51" t="s">
        <v>1511</v>
      </c>
      <c r="F1101" s="1" t="s">
        <v>1512</v>
      </c>
      <c r="G1101" s="1" t="s">
        <v>1513</v>
      </c>
      <c r="H1101" s="1" t="s">
        <v>1514</v>
      </c>
      <c r="I1101" s="1" t="s">
        <v>3087</v>
      </c>
      <c r="J1101" s="160"/>
      <c r="K1101" s="160"/>
    </row>
    <row r="1102">
      <c r="A1102" s="188">
        <v>8.936036026146E12</v>
      </c>
      <c r="B1102" s="51" t="s">
        <v>3434</v>
      </c>
      <c r="C1102" s="51" t="s">
        <v>29</v>
      </c>
      <c r="D1102" s="51" t="s">
        <v>2930</v>
      </c>
      <c r="E1102" s="51" t="s">
        <v>2931</v>
      </c>
      <c r="F1102" s="1" t="s">
        <v>2932</v>
      </c>
      <c r="G1102" s="1" t="s">
        <v>2953</v>
      </c>
      <c r="H1102" s="1" t="s">
        <v>2996</v>
      </c>
      <c r="I1102" s="1" t="s">
        <v>3435</v>
      </c>
      <c r="J1102" s="160"/>
      <c r="K1102" s="160"/>
    </row>
    <row r="1103">
      <c r="A1103" s="188">
        <v>8.936036026153E12</v>
      </c>
      <c r="B1103" s="51" t="s">
        <v>3436</v>
      </c>
      <c r="C1103" s="51" t="s">
        <v>29</v>
      </c>
      <c r="D1103" s="51" t="s">
        <v>2930</v>
      </c>
      <c r="E1103" s="51" t="s">
        <v>2931</v>
      </c>
      <c r="F1103" s="1" t="s">
        <v>2932</v>
      </c>
      <c r="G1103" s="1" t="s">
        <v>2953</v>
      </c>
      <c r="H1103" s="1" t="s">
        <v>2996</v>
      </c>
      <c r="I1103" s="1" t="s">
        <v>3435</v>
      </c>
      <c r="J1103" s="160"/>
      <c r="K1103" s="160"/>
    </row>
    <row r="1104">
      <c r="A1104" s="188">
        <v>8.936036027464E12</v>
      </c>
      <c r="B1104" s="51" t="s">
        <v>3437</v>
      </c>
      <c r="C1104" s="51" t="s">
        <v>29</v>
      </c>
      <c r="D1104" s="51" t="s">
        <v>2930</v>
      </c>
      <c r="E1104" s="51" t="s">
        <v>2931</v>
      </c>
      <c r="F1104" s="1" t="s">
        <v>2932</v>
      </c>
      <c r="G1104" s="1" t="s">
        <v>2953</v>
      </c>
      <c r="H1104" s="1" t="s">
        <v>2996</v>
      </c>
      <c r="I1104" s="1" t="s">
        <v>3435</v>
      </c>
      <c r="J1104" s="160"/>
      <c r="K1104" s="160"/>
    </row>
    <row r="1105">
      <c r="A1105" s="188">
        <v>8.936036027945E12</v>
      </c>
      <c r="B1105" s="51" t="s">
        <v>3440</v>
      </c>
      <c r="C1105" s="51" t="s">
        <v>29</v>
      </c>
      <c r="D1105" s="51" t="s">
        <v>2930</v>
      </c>
      <c r="E1105" s="51" t="s">
        <v>2931</v>
      </c>
      <c r="F1105" s="1" t="s">
        <v>2932</v>
      </c>
      <c r="G1105" s="1" t="s">
        <v>2953</v>
      </c>
      <c r="H1105" s="1" t="s">
        <v>2996</v>
      </c>
      <c r="I1105" s="1" t="s">
        <v>2997</v>
      </c>
      <c r="J1105" s="160"/>
      <c r="K1105" s="160"/>
    </row>
    <row r="1106">
      <c r="A1106" s="188">
        <v>8.936036028379E12</v>
      </c>
      <c r="B1106" s="51" t="s">
        <v>3441</v>
      </c>
      <c r="C1106" s="51" t="s">
        <v>29</v>
      </c>
      <c r="D1106" s="51" t="s">
        <v>2930</v>
      </c>
      <c r="E1106" s="51" t="s">
        <v>2931</v>
      </c>
      <c r="F1106" s="1" t="s">
        <v>2932</v>
      </c>
      <c r="G1106" s="1" t="s">
        <v>2953</v>
      </c>
      <c r="H1106" s="1" t="s">
        <v>2996</v>
      </c>
      <c r="I1106" s="1" t="s">
        <v>3435</v>
      </c>
      <c r="J1106" s="160"/>
      <c r="K1106" s="160"/>
    </row>
    <row r="1107">
      <c r="A1107" s="188">
        <v>8.936036029376E12</v>
      </c>
      <c r="B1107" s="51" t="s">
        <v>3442</v>
      </c>
      <c r="C1107" s="51" t="s">
        <v>29</v>
      </c>
      <c r="D1107" s="51" t="s">
        <v>2930</v>
      </c>
      <c r="E1107" s="51" t="s">
        <v>2931</v>
      </c>
      <c r="F1107" s="1" t="s">
        <v>2932</v>
      </c>
      <c r="G1107" s="1" t="s">
        <v>2953</v>
      </c>
      <c r="H1107" s="1" t="s">
        <v>2996</v>
      </c>
      <c r="I1107" s="1" t="s">
        <v>3435</v>
      </c>
      <c r="J1107" s="160"/>
      <c r="K1107" s="160"/>
    </row>
    <row r="1108">
      <c r="A1108" s="188">
        <v>8.936043371673E12</v>
      </c>
      <c r="B1108" s="51" t="s">
        <v>3445</v>
      </c>
      <c r="C1108" s="51" t="s">
        <v>29</v>
      </c>
      <c r="D1108" s="51" t="s">
        <v>2930</v>
      </c>
      <c r="E1108" s="51" t="s">
        <v>2931</v>
      </c>
      <c r="F1108" s="1" t="s">
        <v>3108</v>
      </c>
      <c r="G1108" s="1" t="s">
        <v>3109</v>
      </c>
      <c r="H1108" s="1" t="s">
        <v>3367</v>
      </c>
      <c r="I1108" s="1" t="s">
        <v>3368</v>
      </c>
      <c r="J1108" s="160"/>
      <c r="K1108" s="160"/>
    </row>
    <row r="1109">
      <c r="A1109" s="188">
        <v>8.936043371789E12</v>
      </c>
      <c r="B1109" s="51" t="s">
        <v>3446</v>
      </c>
      <c r="C1109" s="51" t="s">
        <v>29</v>
      </c>
      <c r="D1109" s="51" t="s">
        <v>2930</v>
      </c>
      <c r="E1109" s="51" t="s">
        <v>2931</v>
      </c>
      <c r="F1109" s="1" t="s">
        <v>3108</v>
      </c>
      <c r="G1109" s="1" t="s">
        <v>3109</v>
      </c>
      <c r="H1109" s="1" t="s">
        <v>3367</v>
      </c>
      <c r="I1109" s="1" t="s">
        <v>3368</v>
      </c>
      <c r="J1109" s="160"/>
      <c r="K1109" s="160"/>
    </row>
    <row r="1110">
      <c r="A1110" s="188">
        <v>8.936043371833E12</v>
      </c>
      <c r="B1110" s="51" t="s">
        <v>3447</v>
      </c>
      <c r="C1110" s="51" t="s">
        <v>29</v>
      </c>
      <c r="D1110" s="51" t="s">
        <v>2930</v>
      </c>
      <c r="E1110" s="51" t="s">
        <v>2931</v>
      </c>
      <c r="F1110" s="1" t="s">
        <v>3108</v>
      </c>
      <c r="G1110" s="1" t="s">
        <v>3109</v>
      </c>
      <c r="H1110" s="1" t="s">
        <v>3367</v>
      </c>
      <c r="I1110" s="1" t="s">
        <v>3368</v>
      </c>
      <c r="J1110" s="160"/>
      <c r="K1110" s="160"/>
    </row>
    <row r="1111">
      <c r="A1111" s="188">
        <v>8.936043371857E12</v>
      </c>
      <c r="B1111" s="51" t="s">
        <v>3448</v>
      </c>
      <c r="C1111" s="51" t="s">
        <v>29</v>
      </c>
      <c r="D1111" s="51" t="s">
        <v>2930</v>
      </c>
      <c r="E1111" s="51" t="s">
        <v>2931</v>
      </c>
      <c r="F1111" s="1" t="s">
        <v>3108</v>
      </c>
      <c r="G1111" s="1" t="s">
        <v>3109</v>
      </c>
      <c r="H1111" s="1" t="s">
        <v>3367</v>
      </c>
      <c r="I1111" s="1" t="s">
        <v>3368</v>
      </c>
      <c r="J1111" s="160"/>
      <c r="K1111" s="160"/>
    </row>
    <row r="1112">
      <c r="A1112" s="188">
        <v>8.936043371925E12</v>
      </c>
      <c r="B1112" s="51" t="s">
        <v>3451</v>
      </c>
      <c r="C1112" s="51" t="s">
        <v>29</v>
      </c>
      <c r="D1112" s="51" t="s">
        <v>2930</v>
      </c>
      <c r="E1112" s="51" t="s">
        <v>2931</v>
      </c>
      <c r="F1112" s="1" t="s">
        <v>3108</v>
      </c>
      <c r="G1112" s="1" t="s">
        <v>3109</v>
      </c>
      <c r="H1112" s="1" t="s">
        <v>3367</v>
      </c>
      <c r="I1112" s="1" t="s">
        <v>3368</v>
      </c>
      <c r="J1112" s="160"/>
      <c r="K1112" s="160"/>
    </row>
    <row r="1113">
      <c r="A1113" s="188">
        <v>8.936043425123E12</v>
      </c>
      <c r="B1113" s="51" t="s">
        <v>3452</v>
      </c>
      <c r="C1113" s="51" t="s">
        <v>56</v>
      </c>
      <c r="D1113" s="51" t="s">
        <v>1510</v>
      </c>
      <c r="E1113" s="51" t="s">
        <v>1511</v>
      </c>
      <c r="F1113" s="1" t="s">
        <v>1512</v>
      </c>
      <c r="G1113" s="1" t="s">
        <v>1513</v>
      </c>
      <c r="H1113" s="1" t="s">
        <v>1514</v>
      </c>
      <c r="I1113" s="1" t="s">
        <v>2528</v>
      </c>
      <c r="J1113" s="160"/>
      <c r="K1113" s="160"/>
    </row>
    <row r="1114">
      <c r="A1114" s="188">
        <v>8.936047251681E12</v>
      </c>
      <c r="B1114" s="51" t="s">
        <v>3453</v>
      </c>
      <c r="C1114" s="51" t="s">
        <v>1126</v>
      </c>
      <c r="D1114" s="51" t="s">
        <v>1510</v>
      </c>
      <c r="E1114" s="51" t="s">
        <v>1511</v>
      </c>
      <c r="F1114" s="1" t="s">
        <v>1512</v>
      </c>
      <c r="G1114" s="1" t="s">
        <v>1513</v>
      </c>
      <c r="H1114" s="1" t="s">
        <v>1514</v>
      </c>
      <c r="I1114" s="1" t="s">
        <v>2528</v>
      </c>
      <c r="J1114" s="160"/>
      <c r="K1114" s="160"/>
    </row>
    <row r="1115">
      <c r="A1115" s="188">
        <v>8.936047440337E12</v>
      </c>
      <c r="B1115" s="51" t="s">
        <v>3456</v>
      </c>
      <c r="C1115" s="51" t="s">
        <v>29</v>
      </c>
      <c r="D1115" s="51" t="s">
        <v>2930</v>
      </c>
      <c r="E1115" s="51" t="s">
        <v>2931</v>
      </c>
      <c r="F1115" s="1" t="s">
        <v>2932</v>
      </c>
      <c r="G1115" s="1" t="s">
        <v>2953</v>
      </c>
      <c r="H1115" s="1" t="s">
        <v>2954</v>
      </c>
      <c r="I1115" s="1" t="s">
        <v>2999</v>
      </c>
      <c r="J1115" s="160"/>
      <c r="K1115" s="160"/>
    </row>
    <row r="1116">
      <c r="A1116" s="188">
        <v>8.936047443444E12</v>
      </c>
      <c r="B1116" s="51" t="s">
        <v>3457</v>
      </c>
      <c r="C1116" s="51" t="s">
        <v>29</v>
      </c>
      <c r="D1116" s="51" t="s">
        <v>2930</v>
      </c>
      <c r="E1116" s="51" t="s">
        <v>2931</v>
      </c>
      <c r="F1116" s="1" t="s">
        <v>2932</v>
      </c>
      <c r="G1116" s="1" t="s">
        <v>2953</v>
      </c>
      <c r="H1116" s="1" t="s">
        <v>2996</v>
      </c>
      <c r="I1116" s="1" t="s">
        <v>3435</v>
      </c>
      <c r="J1116" s="160"/>
      <c r="K1116" s="160"/>
    </row>
    <row r="1117">
      <c r="A1117" s="188">
        <v>8.936049635014E12</v>
      </c>
      <c r="B1117" s="51" t="s">
        <v>3459</v>
      </c>
      <c r="C1117" s="51" t="s">
        <v>311</v>
      </c>
      <c r="D1117" s="51" t="s">
        <v>1519</v>
      </c>
      <c r="E1117" s="51" t="s">
        <v>1549</v>
      </c>
      <c r="F1117" s="1" t="s">
        <v>1647</v>
      </c>
      <c r="G1117" s="1" t="s">
        <v>3062</v>
      </c>
      <c r="H1117" s="1" t="s">
        <v>3063</v>
      </c>
      <c r="I1117" s="1" t="s">
        <v>3461</v>
      </c>
      <c r="J1117" s="160"/>
      <c r="K1117" s="160"/>
    </row>
    <row r="1118">
      <c r="A1118" s="188">
        <v>8.936049691058E12</v>
      </c>
      <c r="B1118" s="51" t="s">
        <v>1348</v>
      </c>
      <c r="C1118" s="51" t="s">
        <v>275</v>
      </c>
      <c r="D1118" s="51" t="s">
        <v>1519</v>
      </c>
      <c r="E1118" s="51" t="s">
        <v>1549</v>
      </c>
      <c r="F1118" s="1" t="s">
        <v>1732</v>
      </c>
      <c r="G1118" s="1" t="s">
        <v>1807</v>
      </c>
      <c r="H1118" s="1" t="s">
        <v>2325</v>
      </c>
      <c r="I1118" s="1" t="s">
        <v>2968</v>
      </c>
      <c r="J1118" s="160"/>
      <c r="K1118" s="160"/>
    </row>
    <row r="1119">
      <c r="A1119" s="188">
        <v>8.936049692826E12</v>
      </c>
      <c r="B1119" s="51" t="s">
        <v>1349</v>
      </c>
      <c r="C1119" s="51" t="s">
        <v>311</v>
      </c>
      <c r="D1119" s="51" t="s">
        <v>1519</v>
      </c>
      <c r="E1119" s="51" t="s">
        <v>1549</v>
      </c>
      <c r="F1119" s="1" t="s">
        <v>1647</v>
      </c>
      <c r="G1119" s="1" t="s">
        <v>1715</v>
      </c>
      <c r="H1119" s="1" t="s">
        <v>2220</v>
      </c>
      <c r="I1119" s="1" t="s">
        <v>3465</v>
      </c>
      <c r="J1119" s="160"/>
      <c r="K1119" s="160"/>
    </row>
    <row r="1120">
      <c r="A1120" s="188">
        <v>8.936049693236E12</v>
      </c>
      <c r="B1120" s="51" t="s">
        <v>3466</v>
      </c>
      <c r="C1120" s="51" t="s">
        <v>311</v>
      </c>
      <c r="D1120" s="51" t="s">
        <v>1519</v>
      </c>
      <c r="E1120" s="51" t="s">
        <v>1549</v>
      </c>
      <c r="F1120" s="1" t="s">
        <v>1647</v>
      </c>
      <c r="G1120" s="1" t="s">
        <v>1715</v>
      </c>
      <c r="H1120" s="1" t="s">
        <v>2220</v>
      </c>
      <c r="I1120" s="1" t="s">
        <v>2604</v>
      </c>
      <c r="J1120" s="160"/>
      <c r="K1120" s="160"/>
    </row>
    <row r="1121">
      <c r="A1121" s="188">
        <v>8.93604969325E12</v>
      </c>
      <c r="B1121" s="51" t="s">
        <v>3467</v>
      </c>
      <c r="C1121" s="51" t="s">
        <v>56</v>
      </c>
      <c r="D1121" s="51" t="s">
        <v>1519</v>
      </c>
      <c r="E1121" s="51" t="s">
        <v>1549</v>
      </c>
      <c r="F1121" s="1" t="s">
        <v>1647</v>
      </c>
      <c r="G1121" s="1" t="s">
        <v>1715</v>
      </c>
      <c r="H1121" s="1" t="s">
        <v>1721</v>
      </c>
      <c r="I1121" s="1" t="s">
        <v>1937</v>
      </c>
      <c r="J1121" s="160"/>
      <c r="K1121" s="160"/>
    </row>
    <row r="1122">
      <c r="A1122" s="188">
        <v>8.936049693397E12</v>
      </c>
      <c r="B1122" s="51" t="s">
        <v>3470</v>
      </c>
      <c r="C1122" s="51" t="s">
        <v>56</v>
      </c>
      <c r="D1122" s="51" t="s">
        <v>1519</v>
      </c>
      <c r="E1122" s="51" t="s">
        <v>1549</v>
      </c>
      <c r="F1122" s="1" t="s">
        <v>1647</v>
      </c>
      <c r="G1122" s="1" t="s">
        <v>3062</v>
      </c>
      <c r="H1122" s="1" t="s">
        <v>3063</v>
      </c>
      <c r="I1122" s="1" t="s">
        <v>3064</v>
      </c>
      <c r="J1122" s="160"/>
      <c r="K1122" s="160"/>
    </row>
    <row r="1123">
      <c r="A1123" s="188">
        <v>8.93604969341E12</v>
      </c>
      <c r="B1123" s="51" t="s">
        <v>3471</v>
      </c>
      <c r="C1123" s="51" t="s">
        <v>56</v>
      </c>
      <c r="D1123" s="51" t="s">
        <v>1519</v>
      </c>
      <c r="E1123" s="51" t="s">
        <v>1549</v>
      </c>
      <c r="F1123" s="1" t="s">
        <v>1647</v>
      </c>
      <c r="G1123" s="1" t="s">
        <v>1715</v>
      </c>
      <c r="H1123" s="1" t="s">
        <v>2220</v>
      </c>
      <c r="I1123" s="1" t="s">
        <v>3465</v>
      </c>
      <c r="J1123" s="160"/>
      <c r="K1123" s="160"/>
    </row>
    <row r="1124">
      <c r="A1124" s="188">
        <v>8.936049693489E12</v>
      </c>
      <c r="B1124" s="51" t="s">
        <v>3474</v>
      </c>
      <c r="C1124" s="51" t="s">
        <v>56</v>
      </c>
      <c r="D1124" s="51" t="s">
        <v>1519</v>
      </c>
      <c r="E1124" s="51" t="s">
        <v>1549</v>
      </c>
      <c r="F1124" s="1" t="s">
        <v>1647</v>
      </c>
      <c r="G1124" s="1" t="s">
        <v>3062</v>
      </c>
      <c r="H1124" s="1" t="s">
        <v>3063</v>
      </c>
      <c r="I1124" s="1" t="s">
        <v>3064</v>
      </c>
      <c r="J1124" s="160"/>
      <c r="K1124" s="160"/>
    </row>
    <row r="1125">
      <c r="A1125" s="188">
        <v>8.936049693632E12</v>
      </c>
      <c r="B1125" s="51" t="s">
        <v>3475</v>
      </c>
      <c r="C1125" s="51" t="s">
        <v>95</v>
      </c>
      <c r="D1125" s="51" t="s">
        <v>1519</v>
      </c>
      <c r="E1125" s="51" t="s">
        <v>1549</v>
      </c>
      <c r="F1125" s="1" t="s">
        <v>1647</v>
      </c>
      <c r="G1125" s="1" t="s">
        <v>1715</v>
      </c>
      <c r="H1125" s="1" t="s">
        <v>1721</v>
      </c>
      <c r="I1125" s="1" t="s">
        <v>1937</v>
      </c>
      <c r="J1125" s="160"/>
      <c r="K1125" s="160"/>
    </row>
    <row r="1126">
      <c r="A1126" s="188">
        <v>8.936049693656E12</v>
      </c>
      <c r="B1126" s="51" t="s">
        <v>1350</v>
      </c>
      <c r="C1126" s="51" t="s">
        <v>95</v>
      </c>
      <c r="D1126" s="51" t="s">
        <v>1519</v>
      </c>
      <c r="E1126" s="51" t="s">
        <v>1549</v>
      </c>
      <c r="F1126" s="1" t="s">
        <v>1647</v>
      </c>
      <c r="G1126" s="1" t="s">
        <v>1715</v>
      </c>
      <c r="H1126" s="1" t="s">
        <v>1721</v>
      </c>
      <c r="I1126" s="1" t="s">
        <v>1937</v>
      </c>
      <c r="J1126" s="160"/>
      <c r="K1126" s="160"/>
    </row>
    <row r="1127">
      <c r="A1127" s="188">
        <v>8.93604969367E12</v>
      </c>
      <c r="B1127" s="51" t="s">
        <v>3478</v>
      </c>
      <c r="C1127" s="51" t="s">
        <v>56</v>
      </c>
      <c r="D1127" s="51" t="s">
        <v>1519</v>
      </c>
      <c r="E1127" s="51" t="s">
        <v>1549</v>
      </c>
      <c r="F1127" s="1" t="s">
        <v>1647</v>
      </c>
      <c r="G1127" s="1" t="s">
        <v>1715</v>
      </c>
      <c r="H1127" s="1" t="s">
        <v>1721</v>
      </c>
      <c r="I1127" s="1" t="s">
        <v>1937</v>
      </c>
      <c r="J1127" s="160"/>
      <c r="K1127" s="160"/>
    </row>
    <row r="1128">
      <c r="A1128" s="188">
        <v>8.936049693694E12</v>
      </c>
      <c r="B1128" s="51" t="s">
        <v>1351</v>
      </c>
      <c r="C1128" s="51" t="s">
        <v>311</v>
      </c>
      <c r="D1128" s="51" t="s">
        <v>1519</v>
      </c>
      <c r="E1128" s="51" t="s">
        <v>1549</v>
      </c>
      <c r="F1128" s="1" t="s">
        <v>1647</v>
      </c>
      <c r="G1128" s="1" t="s">
        <v>1715</v>
      </c>
      <c r="H1128" s="1" t="s">
        <v>1721</v>
      </c>
      <c r="I1128" s="1" t="s">
        <v>1937</v>
      </c>
      <c r="J1128" s="160"/>
      <c r="K1128" s="160"/>
    </row>
    <row r="1129">
      <c r="A1129" s="188">
        <v>8.9360496937E12</v>
      </c>
      <c r="B1129" s="51" t="s">
        <v>1352</v>
      </c>
      <c r="C1129" s="51" t="s">
        <v>311</v>
      </c>
      <c r="D1129" s="51" t="s">
        <v>1519</v>
      </c>
      <c r="E1129" s="51" t="s">
        <v>1549</v>
      </c>
      <c r="F1129" s="1" t="s">
        <v>1647</v>
      </c>
      <c r="G1129" s="1" t="s">
        <v>3062</v>
      </c>
      <c r="H1129" s="1" t="s">
        <v>3063</v>
      </c>
      <c r="I1129" s="1" t="s">
        <v>3461</v>
      </c>
      <c r="J1129" s="160"/>
      <c r="K1129" s="160"/>
    </row>
    <row r="1130">
      <c r="A1130" s="188">
        <v>8.936049693892E12</v>
      </c>
      <c r="B1130" s="51" t="s">
        <v>3481</v>
      </c>
      <c r="C1130" s="51" t="s">
        <v>56</v>
      </c>
      <c r="D1130" s="51" t="s">
        <v>1519</v>
      </c>
      <c r="E1130" s="51" t="s">
        <v>1549</v>
      </c>
      <c r="F1130" s="1" t="s">
        <v>1647</v>
      </c>
      <c r="G1130" s="1" t="s">
        <v>3062</v>
      </c>
      <c r="H1130" s="1" t="s">
        <v>3063</v>
      </c>
      <c r="I1130" s="1" t="s">
        <v>3064</v>
      </c>
      <c r="J1130" s="160"/>
      <c r="K1130" s="160"/>
    </row>
    <row r="1131">
      <c r="A1131" s="188">
        <v>8.936049693908E12</v>
      </c>
      <c r="B1131" s="51" t="s">
        <v>3482</v>
      </c>
      <c r="C1131" s="51" t="s">
        <v>56</v>
      </c>
      <c r="D1131" s="51" t="s">
        <v>1519</v>
      </c>
      <c r="E1131" s="51" t="s">
        <v>1549</v>
      </c>
      <c r="F1131" s="1" t="s">
        <v>1647</v>
      </c>
      <c r="G1131" s="1" t="s">
        <v>3062</v>
      </c>
      <c r="H1131" s="1" t="s">
        <v>3063</v>
      </c>
      <c r="I1131" s="1" t="s">
        <v>3064</v>
      </c>
      <c r="J1131" s="160"/>
      <c r="K1131" s="160"/>
    </row>
    <row r="1132">
      <c r="A1132" s="188">
        <v>8.93604969424E12</v>
      </c>
      <c r="B1132" s="51" t="s">
        <v>3483</v>
      </c>
      <c r="C1132" s="51" t="s">
        <v>116</v>
      </c>
      <c r="D1132" s="51" t="s">
        <v>1519</v>
      </c>
      <c r="E1132" s="51" t="s">
        <v>1549</v>
      </c>
      <c r="F1132" s="1" t="s">
        <v>2489</v>
      </c>
      <c r="G1132" s="1" t="s">
        <v>2497</v>
      </c>
      <c r="H1132" s="1" t="s">
        <v>3484</v>
      </c>
      <c r="I1132" s="1" t="s">
        <v>3485</v>
      </c>
      <c r="J1132" s="160"/>
      <c r="K1132" s="160"/>
    </row>
    <row r="1133">
      <c r="A1133" s="188">
        <v>8.936049694271E12</v>
      </c>
      <c r="B1133" s="51" t="s">
        <v>3486</v>
      </c>
      <c r="C1133" s="51" t="s">
        <v>116</v>
      </c>
      <c r="D1133" s="51" t="s">
        <v>1519</v>
      </c>
      <c r="E1133" s="51" t="s">
        <v>1549</v>
      </c>
      <c r="F1133" s="1" t="s">
        <v>2489</v>
      </c>
      <c r="G1133" s="1" t="s">
        <v>2497</v>
      </c>
      <c r="H1133" s="1" t="s">
        <v>3484</v>
      </c>
      <c r="I1133" s="1" t="s">
        <v>3485</v>
      </c>
      <c r="J1133" s="160"/>
      <c r="K1133" s="160"/>
    </row>
    <row r="1134">
      <c r="A1134" s="188">
        <v>8.936049694417E12</v>
      </c>
      <c r="B1134" s="51" t="s">
        <v>3487</v>
      </c>
      <c r="C1134" s="51" t="s">
        <v>56</v>
      </c>
      <c r="D1134" s="51" t="s">
        <v>1519</v>
      </c>
      <c r="E1134" s="51" t="s">
        <v>1549</v>
      </c>
      <c r="F1134" s="1" t="s">
        <v>1647</v>
      </c>
      <c r="G1134" s="1" t="s">
        <v>3062</v>
      </c>
      <c r="H1134" s="1" t="s">
        <v>3063</v>
      </c>
      <c r="I1134" s="1" t="s">
        <v>3064</v>
      </c>
      <c r="J1134" s="160"/>
      <c r="K1134" s="160"/>
    </row>
    <row r="1135">
      <c r="A1135" s="188">
        <v>8.936049694424E12</v>
      </c>
      <c r="B1135" s="51" t="s">
        <v>3490</v>
      </c>
      <c r="C1135" s="51" t="s">
        <v>56</v>
      </c>
      <c r="D1135" s="51" t="s">
        <v>1519</v>
      </c>
      <c r="E1135" s="51" t="s">
        <v>1549</v>
      </c>
      <c r="F1135" s="1" t="s">
        <v>1647</v>
      </c>
      <c r="G1135" s="1" t="s">
        <v>3062</v>
      </c>
      <c r="H1135" s="1" t="s">
        <v>3063</v>
      </c>
      <c r="I1135" s="1" t="s">
        <v>3064</v>
      </c>
      <c r="J1135" s="160"/>
      <c r="K1135" s="160"/>
    </row>
    <row r="1136">
      <c r="A1136" s="188">
        <v>8.936049694431E12</v>
      </c>
      <c r="B1136" s="51" t="s">
        <v>3491</v>
      </c>
      <c r="C1136" s="51" t="s">
        <v>56</v>
      </c>
      <c r="D1136" s="51" t="s">
        <v>1519</v>
      </c>
      <c r="E1136" s="51" t="s">
        <v>1549</v>
      </c>
      <c r="F1136" s="1" t="s">
        <v>1647</v>
      </c>
      <c r="G1136" s="1" t="s">
        <v>3062</v>
      </c>
      <c r="H1136" s="1" t="s">
        <v>3063</v>
      </c>
      <c r="I1136" s="1" t="s">
        <v>3064</v>
      </c>
      <c r="J1136" s="160"/>
      <c r="K1136" s="160"/>
    </row>
    <row r="1137">
      <c r="A1137" s="188">
        <v>8.936051581346E12</v>
      </c>
      <c r="B1137" s="51" t="s">
        <v>3492</v>
      </c>
      <c r="C1137" s="51" t="s">
        <v>1126</v>
      </c>
      <c r="D1137" s="51" t="s">
        <v>1510</v>
      </c>
      <c r="E1137" s="51" t="s">
        <v>1511</v>
      </c>
      <c r="F1137" s="1" t="s">
        <v>1512</v>
      </c>
      <c r="G1137" s="1" t="s">
        <v>1513</v>
      </c>
      <c r="H1137" s="1" t="s">
        <v>1514</v>
      </c>
      <c r="I1137" s="1" t="s">
        <v>1702</v>
      </c>
      <c r="J1137" s="160"/>
      <c r="K1137" s="160"/>
    </row>
    <row r="1138">
      <c r="A1138" s="188">
        <v>8.936052000823E12</v>
      </c>
      <c r="B1138" s="51" t="s">
        <v>3493</v>
      </c>
      <c r="C1138" s="51" t="s">
        <v>56</v>
      </c>
      <c r="D1138" s="51" t="s">
        <v>1519</v>
      </c>
      <c r="E1138" s="51" t="s">
        <v>1520</v>
      </c>
      <c r="F1138" s="1" t="s">
        <v>1531</v>
      </c>
      <c r="G1138" s="1" t="s">
        <v>1631</v>
      </c>
      <c r="H1138" s="1" t="s">
        <v>1632</v>
      </c>
      <c r="I1138" s="1" t="s">
        <v>1633</v>
      </c>
      <c r="J1138" s="160"/>
      <c r="K1138" s="160"/>
    </row>
    <row r="1139">
      <c r="A1139" s="188">
        <v>8.936052001011E12</v>
      </c>
      <c r="B1139" s="51" t="s">
        <v>3494</v>
      </c>
      <c r="C1139" s="51" t="s">
        <v>56</v>
      </c>
      <c r="D1139" s="51" t="s">
        <v>1519</v>
      </c>
      <c r="E1139" s="51" t="s">
        <v>1520</v>
      </c>
      <c r="F1139" s="1" t="s">
        <v>1531</v>
      </c>
      <c r="G1139" s="1" t="s">
        <v>1532</v>
      </c>
      <c r="H1139" s="1" t="s">
        <v>1764</v>
      </c>
      <c r="I1139" s="1" t="s">
        <v>1824</v>
      </c>
      <c r="J1139" s="160"/>
      <c r="K1139" s="160"/>
    </row>
    <row r="1140">
      <c r="A1140" s="188">
        <v>8.936052001332E12</v>
      </c>
      <c r="B1140" s="51" t="s">
        <v>3497</v>
      </c>
      <c r="C1140" s="51" t="s">
        <v>56</v>
      </c>
      <c r="D1140" s="51" t="s">
        <v>1519</v>
      </c>
      <c r="E1140" s="51" t="s">
        <v>1520</v>
      </c>
      <c r="F1140" s="1" t="s">
        <v>1531</v>
      </c>
      <c r="G1140" s="1" t="s">
        <v>1532</v>
      </c>
      <c r="H1140" s="1" t="s">
        <v>2095</v>
      </c>
      <c r="I1140" s="1" t="s">
        <v>2096</v>
      </c>
      <c r="J1140" s="160"/>
      <c r="K1140" s="160"/>
    </row>
    <row r="1141">
      <c r="A1141" s="188">
        <v>8.936052001462E12</v>
      </c>
      <c r="B1141" s="51" t="s">
        <v>3498</v>
      </c>
      <c r="C1141" s="51" t="s">
        <v>56</v>
      </c>
      <c r="D1141" s="51" t="s">
        <v>1519</v>
      </c>
      <c r="E1141" s="51" t="s">
        <v>1520</v>
      </c>
      <c r="F1141" s="1" t="s">
        <v>1531</v>
      </c>
      <c r="G1141" s="1" t="s">
        <v>1631</v>
      </c>
      <c r="H1141" s="1" t="s">
        <v>1632</v>
      </c>
      <c r="I1141" s="1" t="s">
        <v>1633</v>
      </c>
      <c r="J1141" s="160"/>
      <c r="K1141" s="160"/>
    </row>
    <row r="1142">
      <c r="A1142" s="188">
        <v>8.936052002506E12</v>
      </c>
      <c r="B1142" s="51" t="s">
        <v>3499</v>
      </c>
      <c r="C1142" s="51" t="s">
        <v>311</v>
      </c>
      <c r="D1142" s="51" t="s">
        <v>1519</v>
      </c>
      <c r="E1142" s="51" t="s">
        <v>1520</v>
      </c>
      <c r="F1142" s="1" t="s">
        <v>1531</v>
      </c>
      <c r="G1142" s="1" t="s">
        <v>1603</v>
      </c>
      <c r="H1142" s="1" t="s">
        <v>1604</v>
      </c>
      <c r="I1142" s="1" t="s">
        <v>2458</v>
      </c>
      <c r="J1142" s="160"/>
      <c r="K1142" s="160"/>
    </row>
    <row r="1143">
      <c r="A1143" s="188">
        <v>8.936052003848E12</v>
      </c>
      <c r="B1143" s="51" t="s">
        <v>3500</v>
      </c>
      <c r="C1143" s="51" t="s">
        <v>311</v>
      </c>
      <c r="D1143" s="51" t="s">
        <v>1519</v>
      </c>
      <c r="E1143" s="51" t="s">
        <v>1520</v>
      </c>
      <c r="F1143" s="1" t="s">
        <v>1531</v>
      </c>
      <c r="G1143" s="1" t="s">
        <v>1532</v>
      </c>
      <c r="H1143" s="1" t="s">
        <v>2021</v>
      </c>
      <c r="I1143" s="1" t="s">
        <v>1534</v>
      </c>
      <c r="J1143" s="160"/>
      <c r="K1143" s="160"/>
    </row>
    <row r="1144">
      <c r="A1144" s="188">
        <v>8.936052003923E12</v>
      </c>
      <c r="B1144" s="51" t="s">
        <v>3503</v>
      </c>
      <c r="C1144" s="51" t="s">
        <v>311</v>
      </c>
      <c r="D1144" s="51" t="s">
        <v>1519</v>
      </c>
      <c r="E1144" s="51" t="s">
        <v>1520</v>
      </c>
      <c r="F1144" s="1" t="s">
        <v>1531</v>
      </c>
      <c r="G1144" s="1" t="s">
        <v>1532</v>
      </c>
      <c r="H1144" s="1" t="s">
        <v>1764</v>
      </c>
      <c r="I1144" s="1" t="s">
        <v>1534</v>
      </c>
      <c r="J1144" s="160"/>
      <c r="K1144" s="160"/>
    </row>
    <row r="1145">
      <c r="A1145" s="188">
        <v>8.936052004869E12</v>
      </c>
      <c r="B1145" s="51" t="s">
        <v>3504</v>
      </c>
      <c r="C1145" s="51" t="s">
        <v>311</v>
      </c>
      <c r="D1145" s="51" t="s">
        <v>1519</v>
      </c>
      <c r="E1145" s="51" t="s">
        <v>1520</v>
      </c>
      <c r="F1145" s="1" t="s">
        <v>1531</v>
      </c>
      <c r="G1145" s="1" t="s">
        <v>1532</v>
      </c>
      <c r="H1145" s="1" t="s">
        <v>2009</v>
      </c>
      <c r="I1145" s="1" t="s">
        <v>2010</v>
      </c>
      <c r="J1145" s="160"/>
      <c r="K1145" s="160"/>
    </row>
    <row r="1146">
      <c r="A1146" s="188">
        <v>8.936052193334E12</v>
      </c>
      <c r="B1146" s="51" t="s">
        <v>3507</v>
      </c>
      <c r="C1146" s="51" t="s">
        <v>1126</v>
      </c>
      <c r="D1146" s="51" t="s">
        <v>1510</v>
      </c>
      <c r="E1146" s="51" t="s">
        <v>1511</v>
      </c>
      <c r="F1146" s="1" t="s">
        <v>1512</v>
      </c>
      <c r="G1146" s="1" t="s">
        <v>1513</v>
      </c>
      <c r="H1146" s="1" t="s">
        <v>1514</v>
      </c>
      <c r="I1146" s="1" t="s">
        <v>1528</v>
      </c>
      <c r="J1146" s="160"/>
      <c r="K1146" s="160"/>
    </row>
    <row r="1147">
      <c r="A1147" s="188">
        <v>8.936055410049E12</v>
      </c>
      <c r="B1147" s="51" t="s">
        <v>2545</v>
      </c>
      <c r="C1147" s="51" t="s">
        <v>116</v>
      </c>
      <c r="D1147" s="51" t="s">
        <v>1519</v>
      </c>
      <c r="E1147" s="51" t="s">
        <v>1549</v>
      </c>
      <c r="F1147" s="1" t="s">
        <v>1624</v>
      </c>
      <c r="G1147" s="1" t="s">
        <v>2471</v>
      </c>
      <c r="H1147" s="1" t="s">
        <v>3508</v>
      </c>
      <c r="I1147" s="1" t="s">
        <v>3509</v>
      </c>
      <c r="J1147" s="160"/>
      <c r="K1147" s="160"/>
    </row>
    <row r="1148">
      <c r="A1148" s="188">
        <v>8.936055410056E12</v>
      </c>
      <c r="B1148" s="51" t="s">
        <v>2548</v>
      </c>
      <c r="C1148" s="51" t="s">
        <v>116</v>
      </c>
      <c r="D1148" s="51" t="s">
        <v>1519</v>
      </c>
      <c r="E1148" s="51" t="s">
        <v>1549</v>
      </c>
      <c r="F1148" s="1" t="s">
        <v>1624</v>
      </c>
      <c r="G1148" s="1" t="s">
        <v>3512</v>
      </c>
      <c r="H1148" s="1" t="s">
        <v>3513</v>
      </c>
      <c r="I1148" s="1" t="s">
        <v>3514</v>
      </c>
      <c r="J1148" s="160"/>
      <c r="K1148" s="160"/>
    </row>
    <row r="1149">
      <c r="A1149" s="188">
        <v>8.9360554101E12</v>
      </c>
      <c r="B1149" s="51" t="s">
        <v>2551</v>
      </c>
      <c r="C1149" s="51" t="s">
        <v>116</v>
      </c>
      <c r="D1149" s="51" t="s">
        <v>1519</v>
      </c>
      <c r="E1149" s="51" t="s">
        <v>1549</v>
      </c>
      <c r="F1149" s="1" t="s">
        <v>1624</v>
      </c>
      <c r="G1149" s="1" t="s">
        <v>2471</v>
      </c>
      <c r="H1149" s="1" t="s">
        <v>3508</v>
      </c>
      <c r="I1149" s="1" t="s">
        <v>3509</v>
      </c>
      <c r="J1149" s="160"/>
      <c r="K1149" s="160"/>
    </row>
    <row r="1150">
      <c r="A1150" s="188">
        <v>8.936064240019E12</v>
      </c>
      <c r="B1150" s="51" t="s">
        <v>1354</v>
      </c>
      <c r="C1150" s="51" t="s">
        <v>56</v>
      </c>
      <c r="D1150" s="51" t="s">
        <v>1519</v>
      </c>
      <c r="E1150" s="51" t="s">
        <v>3311</v>
      </c>
      <c r="F1150" s="1" t="s">
        <v>3312</v>
      </c>
      <c r="G1150" s="1" t="s">
        <v>3343</v>
      </c>
      <c r="H1150" s="1" t="s">
        <v>3517</v>
      </c>
      <c r="I1150" s="1" t="s">
        <v>3518</v>
      </c>
      <c r="J1150" s="160"/>
      <c r="K1150" s="160"/>
    </row>
    <row r="1151">
      <c r="A1151" s="188">
        <v>8.936064240057E12</v>
      </c>
      <c r="B1151" s="51" t="s">
        <v>1355</v>
      </c>
      <c r="C1151" s="51" t="s">
        <v>56</v>
      </c>
      <c r="D1151" s="51" t="s">
        <v>1519</v>
      </c>
      <c r="E1151" s="51" t="s">
        <v>3311</v>
      </c>
      <c r="F1151" s="1" t="s">
        <v>3312</v>
      </c>
      <c r="G1151" s="1" t="s">
        <v>3343</v>
      </c>
      <c r="H1151" s="1" t="s">
        <v>3344</v>
      </c>
      <c r="I1151" s="1" t="s">
        <v>3345</v>
      </c>
      <c r="J1151" s="160"/>
      <c r="K1151" s="160"/>
    </row>
    <row r="1152">
      <c r="A1152" s="188">
        <v>8.936064240286E12</v>
      </c>
      <c r="B1152" s="51" t="s">
        <v>1356</v>
      </c>
      <c r="C1152" s="51" t="s">
        <v>56</v>
      </c>
      <c r="D1152" s="51" t="s">
        <v>1519</v>
      </c>
      <c r="E1152" s="51" t="s">
        <v>3311</v>
      </c>
      <c r="F1152" s="1" t="s">
        <v>3312</v>
      </c>
      <c r="G1152" s="1" t="s">
        <v>3343</v>
      </c>
      <c r="H1152" s="1" t="s">
        <v>3344</v>
      </c>
      <c r="I1152" s="1" t="s">
        <v>3345</v>
      </c>
      <c r="J1152" s="160"/>
      <c r="K1152" s="160"/>
    </row>
    <row r="1153">
      <c r="A1153" s="188">
        <v>8.936064240316E12</v>
      </c>
      <c r="B1153" s="51" t="s">
        <v>181</v>
      </c>
      <c r="C1153" s="51" t="s">
        <v>56</v>
      </c>
      <c r="D1153" s="51" t="s">
        <v>1519</v>
      </c>
      <c r="E1153" s="51" t="s">
        <v>3311</v>
      </c>
      <c r="F1153" s="1" t="s">
        <v>3312</v>
      </c>
      <c r="G1153" s="1" t="s">
        <v>3329</v>
      </c>
      <c r="H1153" s="1" t="s">
        <v>3338</v>
      </c>
      <c r="I1153" s="1" t="s">
        <v>3339</v>
      </c>
      <c r="J1153" s="160"/>
      <c r="K1153" s="160"/>
    </row>
    <row r="1154">
      <c r="A1154" s="188">
        <v>8.936066340212E12</v>
      </c>
      <c r="B1154" s="51" t="s">
        <v>3521</v>
      </c>
      <c r="C1154" s="51" t="s">
        <v>29</v>
      </c>
      <c r="D1154" s="51" t="s">
        <v>1510</v>
      </c>
      <c r="E1154" s="51" t="s">
        <v>2276</v>
      </c>
      <c r="F1154" s="1" t="s">
        <v>2344</v>
      </c>
      <c r="G1154" s="1" t="s">
        <v>2346</v>
      </c>
      <c r="H1154" s="1" t="s">
        <v>2347</v>
      </c>
      <c r="I1154" s="1" t="s">
        <v>2348</v>
      </c>
      <c r="J1154" s="160"/>
      <c r="K1154" s="160"/>
    </row>
    <row r="1155">
      <c r="A1155" s="188">
        <v>8.936067100891E12</v>
      </c>
      <c r="B1155" s="51" t="s">
        <v>3522</v>
      </c>
      <c r="C1155" s="51" t="s">
        <v>29</v>
      </c>
      <c r="D1155" s="51" t="s">
        <v>1510</v>
      </c>
      <c r="E1155" s="51" t="s">
        <v>1511</v>
      </c>
      <c r="F1155" s="1" t="s">
        <v>1512</v>
      </c>
      <c r="G1155" s="1" t="s">
        <v>1513</v>
      </c>
      <c r="H1155" s="1" t="s">
        <v>1514</v>
      </c>
      <c r="I1155" s="1" t="s">
        <v>1515</v>
      </c>
      <c r="J1155" s="160"/>
      <c r="K1155" s="160"/>
    </row>
    <row r="1156">
      <c r="A1156" s="188">
        <v>8.936076270134E12</v>
      </c>
      <c r="B1156" s="51" t="s">
        <v>2401</v>
      </c>
      <c r="C1156" s="51" t="s">
        <v>1126</v>
      </c>
      <c r="D1156" s="51" t="s">
        <v>2930</v>
      </c>
      <c r="E1156" s="51" t="s">
        <v>2931</v>
      </c>
      <c r="F1156" s="1" t="s">
        <v>2932</v>
      </c>
      <c r="G1156" s="1" t="s">
        <v>2933</v>
      </c>
      <c r="H1156" s="1" t="s">
        <v>2954</v>
      </c>
      <c r="I1156" s="1" t="s">
        <v>2999</v>
      </c>
      <c r="J1156" s="160"/>
      <c r="K1156" s="160"/>
    </row>
    <row r="1157">
      <c r="A1157" s="188">
        <v>8.93607627024E12</v>
      </c>
      <c r="B1157" s="51" t="s">
        <v>3525</v>
      </c>
      <c r="C1157" s="51" t="s">
        <v>1126</v>
      </c>
      <c r="D1157" s="51" t="s">
        <v>2930</v>
      </c>
      <c r="E1157" s="51" t="s">
        <v>2931</v>
      </c>
      <c r="F1157" s="1" t="s">
        <v>3005</v>
      </c>
      <c r="G1157" s="1" t="s">
        <v>3039</v>
      </c>
      <c r="H1157" s="1" t="s">
        <v>3007</v>
      </c>
      <c r="I1157" s="1" t="s">
        <v>3008</v>
      </c>
      <c r="J1157" s="160"/>
      <c r="K1157" s="160"/>
    </row>
    <row r="1158">
      <c r="A1158" s="188">
        <v>8.936076270288E12</v>
      </c>
      <c r="B1158" s="51" t="s">
        <v>3526</v>
      </c>
      <c r="C1158" s="51" t="s">
        <v>56</v>
      </c>
      <c r="D1158" s="51" t="s">
        <v>2930</v>
      </c>
      <c r="E1158" s="51" t="s">
        <v>2931</v>
      </c>
      <c r="F1158" s="1" t="s">
        <v>2932</v>
      </c>
      <c r="G1158" s="1" t="s">
        <v>3092</v>
      </c>
      <c r="H1158" s="1" t="s">
        <v>2996</v>
      </c>
      <c r="I1158" s="1" t="s">
        <v>3435</v>
      </c>
      <c r="J1158" s="160"/>
      <c r="K1158" s="160"/>
    </row>
    <row r="1159">
      <c r="A1159" s="188">
        <v>8.936076270301E12</v>
      </c>
      <c r="B1159" s="51" t="s">
        <v>3528</v>
      </c>
      <c r="C1159" s="51" t="s">
        <v>1126</v>
      </c>
      <c r="D1159" s="51" t="s">
        <v>2930</v>
      </c>
      <c r="E1159" s="51" t="s">
        <v>2931</v>
      </c>
      <c r="F1159" s="1" t="s">
        <v>3005</v>
      </c>
      <c r="G1159" s="1" t="s">
        <v>3106</v>
      </c>
      <c r="H1159" s="1" t="s">
        <v>3529</v>
      </c>
      <c r="I1159" s="1" t="s">
        <v>3530</v>
      </c>
      <c r="J1159" s="160"/>
      <c r="K1159" s="160"/>
    </row>
    <row r="1160">
      <c r="A1160" s="188">
        <v>8.936076270318E12</v>
      </c>
      <c r="B1160" s="51" t="s">
        <v>1516</v>
      </c>
      <c r="C1160" s="51" t="s">
        <v>1126</v>
      </c>
      <c r="D1160" s="51" t="s">
        <v>2930</v>
      </c>
      <c r="E1160" s="51" t="s">
        <v>2931</v>
      </c>
      <c r="F1160" s="1" t="s">
        <v>2932</v>
      </c>
      <c r="G1160" s="1" t="s">
        <v>2933</v>
      </c>
      <c r="H1160" s="1" t="s">
        <v>2954</v>
      </c>
      <c r="I1160" s="1" t="s">
        <v>2955</v>
      </c>
      <c r="J1160" s="160"/>
      <c r="K1160" s="160"/>
    </row>
    <row r="1161">
      <c r="A1161" s="188">
        <v>8.936076270356E12</v>
      </c>
      <c r="B1161" s="51" t="s">
        <v>3533</v>
      </c>
      <c r="C1161" s="51" t="s">
        <v>1126</v>
      </c>
      <c r="D1161" s="51" t="s">
        <v>2930</v>
      </c>
      <c r="E1161" s="51" t="s">
        <v>2931</v>
      </c>
      <c r="F1161" s="1" t="s">
        <v>3005</v>
      </c>
      <c r="G1161" s="1" t="s">
        <v>3039</v>
      </c>
      <c r="H1161" s="1" t="s">
        <v>3534</v>
      </c>
      <c r="I1161" s="1" t="s">
        <v>3535</v>
      </c>
      <c r="J1161" s="160"/>
      <c r="K1161" s="160"/>
    </row>
    <row r="1162">
      <c r="A1162" s="188">
        <v>8.936076270547E12</v>
      </c>
      <c r="B1162" s="51" t="s">
        <v>3536</v>
      </c>
      <c r="C1162" s="51" t="s">
        <v>56</v>
      </c>
      <c r="D1162" s="51" t="s">
        <v>2930</v>
      </c>
      <c r="E1162" s="51" t="s">
        <v>2976</v>
      </c>
      <c r="F1162" s="1" t="s">
        <v>2986</v>
      </c>
      <c r="G1162" s="1" t="s">
        <v>3195</v>
      </c>
      <c r="H1162" s="1" t="s">
        <v>3196</v>
      </c>
      <c r="I1162" s="1" t="s">
        <v>3197</v>
      </c>
      <c r="J1162" s="160"/>
      <c r="K1162" s="160"/>
    </row>
    <row r="1163">
      <c r="A1163" s="188">
        <v>8.936076270639E12</v>
      </c>
      <c r="B1163" s="51" t="s">
        <v>2470</v>
      </c>
      <c r="C1163" s="51" t="s">
        <v>29</v>
      </c>
      <c r="D1163" s="51" t="s">
        <v>2930</v>
      </c>
      <c r="E1163" s="51" t="s">
        <v>2931</v>
      </c>
      <c r="F1163" s="1" t="s">
        <v>2932</v>
      </c>
      <c r="G1163" s="1" t="s">
        <v>2933</v>
      </c>
      <c r="H1163" s="1" t="s">
        <v>2954</v>
      </c>
      <c r="I1163" s="1" t="s">
        <v>2955</v>
      </c>
      <c r="J1163" s="160"/>
      <c r="K1163" s="160"/>
    </row>
    <row r="1164">
      <c r="A1164" s="188">
        <v>8.936076271209E12</v>
      </c>
      <c r="B1164" s="51" t="s">
        <v>3539</v>
      </c>
      <c r="C1164" s="51" t="s">
        <v>1126</v>
      </c>
      <c r="D1164" s="51" t="s">
        <v>2930</v>
      </c>
      <c r="E1164" s="51" t="s">
        <v>2931</v>
      </c>
      <c r="F1164" s="1" t="s">
        <v>3350</v>
      </c>
      <c r="G1164" s="1" t="s">
        <v>3540</v>
      </c>
      <c r="H1164" s="1" t="s">
        <v>3541</v>
      </c>
      <c r="I1164" s="1" t="s">
        <v>3542</v>
      </c>
      <c r="J1164" s="160"/>
      <c r="K1164" s="160"/>
    </row>
    <row r="1165">
      <c r="A1165" s="188">
        <v>8.936076271285E12</v>
      </c>
      <c r="B1165" s="51" t="s">
        <v>3543</v>
      </c>
      <c r="C1165" s="51" t="s">
        <v>311</v>
      </c>
      <c r="D1165" s="51" t="s">
        <v>2930</v>
      </c>
      <c r="E1165" s="51" t="s">
        <v>2931</v>
      </c>
      <c r="F1165" s="1" t="s">
        <v>2932</v>
      </c>
      <c r="G1165" s="1" t="s">
        <v>2933</v>
      </c>
      <c r="H1165" s="1" t="s">
        <v>2954</v>
      </c>
      <c r="I1165" s="1" t="s">
        <v>2955</v>
      </c>
      <c r="J1165" s="160"/>
      <c r="K1165" s="160"/>
    </row>
    <row r="1166">
      <c r="A1166" s="188">
        <v>8.936076271636E12</v>
      </c>
      <c r="B1166" s="51" t="s">
        <v>3546</v>
      </c>
      <c r="C1166" s="51" t="s">
        <v>1126</v>
      </c>
      <c r="D1166" s="51" t="s">
        <v>2930</v>
      </c>
      <c r="E1166" s="51" t="s">
        <v>2931</v>
      </c>
      <c r="F1166" s="1" t="s">
        <v>3350</v>
      </c>
      <c r="G1166" s="1" t="s">
        <v>3547</v>
      </c>
      <c r="H1166" s="1" t="s">
        <v>3548</v>
      </c>
      <c r="I1166" s="1" t="s">
        <v>3549</v>
      </c>
      <c r="J1166" s="160"/>
      <c r="K1166" s="160"/>
    </row>
    <row r="1167">
      <c r="A1167" s="188">
        <v>8.93607627376E12</v>
      </c>
      <c r="B1167" s="51" t="s">
        <v>3550</v>
      </c>
      <c r="C1167" s="51" t="s">
        <v>1126</v>
      </c>
      <c r="D1167" s="51" t="s">
        <v>2930</v>
      </c>
      <c r="E1167" s="51" t="s">
        <v>2931</v>
      </c>
      <c r="F1167" s="1" t="s">
        <v>3350</v>
      </c>
      <c r="G1167" s="1" t="s">
        <v>3547</v>
      </c>
      <c r="H1167" s="1" t="s">
        <v>3548</v>
      </c>
      <c r="I1167" s="1" t="s">
        <v>3549</v>
      </c>
      <c r="J1167" s="160"/>
      <c r="K1167" s="160"/>
    </row>
    <row r="1168">
      <c r="A1168" s="188">
        <v>8.936076273678E12</v>
      </c>
      <c r="B1168" s="51" t="s">
        <v>3551</v>
      </c>
      <c r="C1168" s="51" t="s">
        <v>1126</v>
      </c>
      <c r="D1168" s="51" t="s">
        <v>2930</v>
      </c>
      <c r="E1168" s="51" t="s">
        <v>2931</v>
      </c>
      <c r="F1168" s="1" t="s">
        <v>3350</v>
      </c>
      <c r="G1168" s="1" t="s">
        <v>3547</v>
      </c>
      <c r="H1168" s="1" t="s">
        <v>3548</v>
      </c>
      <c r="I1168" s="1" t="s">
        <v>3549</v>
      </c>
      <c r="J1168" s="160"/>
      <c r="K1168" s="160"/>
    </row>
    <row r="1169">
      <c r="A1169" s="188">
        <v>8.936076273647E12</v>
      </c>
      <c r="B1169" s="51" t="s">
        <v>3552</v>
      </c>
      <c r="C1169" s="51" t="s">
        <v>1126</v>
      </c>
      <c r="D1169" s="51" t="s">
        <v>2930</v>
      </c>
      <c r="E1169" s="51" t="s">
        <v>2931</v>
      </c>
      <c r="F1169" s="1" t="s">
        <v>3350</v>
      </c>
      <c r="G1169" s="1" t="s">
        <v>3547</v>
      </c>
      <c r="H1169" s="1" t="s">
        <v>3548</v>
      </c>
      <c r="I1169" s="1" t="s">
        <v>3549</v>
      </c>
      <c r="J1169" s="160"/>
      <c r="K1169" s="160"/>
    </row>
    <row r="1170">
      <c r="A1170" s="188">
        <v>8.936076273425E12</v>
      </c>
      <c r="B1170" s="51" t="s">
        <v>3553</v>
      </c>
      <c r="C1170" s="51" t="s">
        <v>1126</v>
      </c>
      <c r="D1170" s="51" t="s">
        <v>2930</v>
      </c>
      <c r="E1170" s="51" t="s">
        <v>2931</v>
      </c>
      <c r="F1170" s="1" t="s">
        <v>3350</v>
      </c>
      <c r="G1170" s="1" t="s">
        <v>3547</v>
      </c>
      <c r="H1170" s="1" t="s">
        <v>3548</v>
      </c>
      <c r="I1170" s="1" t="s">
        <v>3549</v>
      </c>
      <c r="J1170" s="160"/>
      <c r="K1170" s="160"/>
    </row>
    <row r="1171">
      <c r="A1171" s="188">
        <v>8.936076273418E12</v>
      </c>
      <c r="B1171" s="51" t="s">
        <v>3554</v>
      </c>
      <c r="C1171" s="51" t="s">
        <v>1126</v>
      </c>
      <c r="D1171" s="51" t="s">
        <v>2930</v>
      </c>
      <c r="E1171" s="51" t="s">
        <v>2931</v>
      </c>
      <c r="F1171" s="1" t="s">
        <v>3350</v>
      </c>
      <c r="G1171" s="1" t="s">
        <v>3547</v>
      </c>
      <c r="H1171" s="1" t="s">
        <v>3548</v>
      </c>
      <c r="I1171" s="1" t="s">
        <v>3549</v>
      </c>
      <c r="J1171" s="160"/>
      <c r="K1171" s="160"/>
    </row>
    <row r="1172">
      <c r="A1172" s="188">
        <v>8.936076273517E12</v>
      </c>
      <c r="B1172" s="51" t="s">
        <v>3555</v>
      </c>
      <c r="C1172" s="51" t="s">
        <v>1126</v>
      </c>
      <c r="D1172" s="51" t="s">
        <v>2930</v>
      </c>
      <c r="E1172" s="51" t="s">
        <v>2931</v>
      </c>
      <c r="F1172" s="1" t="s">
        <v>3350</v>
      </c>
      <c r="G1172" s="1" t="s">
        <v>3547</v>
      </c>
      <c r="H1172" s="1" t="s">
        <v>3548</v>
      </c>
      <c r="I1172" s="1" t="s">
        <v>3549</v>
      </c>
      <c r="J1172" s="160"/>
      <c r="K1172" s="160"/>
    </row>
    <row r="1173">
      <c r="A1173" s="196">
        <v>8.936076274026E12</v>
      </c>
      <c r="B1173" s="197" t="s">
        <v>3556</v>
      </c>
      <c r="C1173" s="197" t="s">
        <v>56</v>
      </c>
      <c r="D1173" s="51" t="s">
        <v>2930</v>
      </c>
      <c r="E1173" s="51" t="s">
        <v>2931</v>
      </c>
      <c r="F1173" s="1" t="s">
        <v>3350</v>
      </c>
      <c r="G1173" s="1" t="s">
        <v>3547</v>
      </c>
      <c r="H1173" s="1" t="s">
        <v>3548</v>
      </c>
      <c r="I1173" s="1" t="s">
        <v>3549</v>
      </c>
      <c r="J1173" s="160"/>
      <c r="K1173" s="160"/>
    </row>
    <row r="1174">
      <c r="A1174" s="196">
        <v>8.936076274019E12</v>
      </c>
      <c r="B1174" s="197" t="s">
        <v>3560</v>
      </c>
      <c r="C1174" s="197" t="s">
        <v>56</v>
      </c>
      <c r="D1174" s="51" t="s">
        <v>2930</v>
      </c>
      <c r="E1174" s="51" t="s">
        <v>2931</v>
      </c>
      <c r="F1174" s="1" t="s">
        <v>3350</v>
      </c>
      <c r="G1174" s="1" t="s">
        <v>3547</v>
      </c>
      <c r="H1174" s="1" t="s">
        <v>3548</v>
      </c>
      <c r="I1174" s="1" t="s">
        <v>3549</v>
      </c>
      <c r="J1174" s="160"/>
      <c r="K1174" s="160"/>
    </row>
    <row r="1175">
      <c r="A1175" s="196">
        <v>8.936076273999E12</v>
      </c>
      <c r="B1175" s="197" t="s">
        <v>3561</v>
      </c>
      <c r="C1175" s="197" t="s">
        <v>56</v>
      </c>
      <c r="D1175" s="51" t="s">
        <v>2930</v>
      </c>
      <c r="E1175" s="51" t="s">
        <v>2931</v>
      </c>
      <c r="F1175" s="1" t="s">
        <v>3350</v>
      </c>
      <c r="G1175" s="1" t="s">
        <v>3547</v>
      </c>
      <c r="H1175" s="1" t="s">
        <v>3548</v>
      </c>
      <c r="I1175" s="1" t="s">
        <v>3549</v>
      </c>
      <c r="J1175" s="160"/>
      <c r="K1175" s="160"/>
    </row>
    <row r="1176">
      <c r="A1176" s="196">
        <v>8.936076273975E12</v>
      </c>
      <c r="B1176" s="197" t="s">
        <v>3562</v>
      </c>
      <c r="C1176" s="197" t="s">
        <v>56</v>
      </c>
      <c r="D1176" s="51" t="s">
        <v>2930</v>
      </c>
      <c r="E1176" s="51" t="s">
        <v>2931</v>
      </c>
      <c r="F1176" s="1" t="s">
        <v>3350</v>
      </c>
      <c r="G1176" s="1" t="s">
        <v>3547</v>
      </c>
      <c r="H1176" s="1" t="s">
        <v>3548</v>
      </c>
      <c r="I1176" s="1" t="s">
        <v>3549</v>
      </c>
      <c r="J1176" s="160"/>
      <c r="K1176" s="160"/>
    </row>
    <row r="1177">
      <c r="A1177" s="188">
        <v>8.936076271957E12</v>
      </c>
      <c r="B1177" s="51" t="s">
        <v>3563</v>
      </c>
      <c r="C1177" s="51" t="s">
        <v>311</v>
      </c>
      <c r="D1177" s="51" t="s">
        <v>2930</v>
      </c>
      <c r="E1177" s="51" t="s">
        <v>2931</v>
      </c>
      <c r="F1177" s="1" t="s">
        <v>3005</v>
      </c>
      <c r="G1177" s="1" t="s">
        <v>3039</v>
      </c>
      <c r="H1177" s="1" t="s">
        <v>3534</v>
      </c>
      <c r="I1177" s="1" t="s">
        <v>3535</v>
      </c>
      <c r="J1177" s="160"/>
      <c r="K1177" s="160"/>
    </row>
    <row r="1178">
      <c r="A1178" s="188">
        <v>8.936076272015E12</v>
      </c>
      <c r="B1178" s="51" t="s">
        <v>3566</v>
      </c>
      <c r="C1178" s="51" t="s">
        <v>1126</v>
      </c>
      <c r="D1178" s="51" t="s">
        <v>2930</v>
      </c>
      <c r="E1178" s="51" t="s">
        <v>2931</v>
      </c>
      <c r="F1178" s="1" t="s">
        <v>3350</v>
      </c>
      <c r="G1178" s="1" t="s">
        <v>3540</v>
      </c>
      <c r="H1178" s="1" t="s">
        <v>3541</v>
      </c>
      <c r="I1178" s="1" t="s">
        <v>3542</v>
      </c>
      <c r="J1178" s="160"/>
      <c r="K1178" s="160"/>
    </row>
    <row r="1179">
      <c r="A1179" s="188">
        <v>8.936076272183E12</v>
      </c>
      <c r="B1179" s="51" t="s">
        <v>2476</v>
      </c>
      <c r="C1179" s="51" t="s">
        <v>56</v>
      </c>
      <c r="D1179" s="51" t="s">
        <v>2930</v>
      </c>
      <c r="E1179" s="51" t="s">
        <v>2931</v>
      </c>
      <c r="F1179" s="1" t="s">
        <v>3005</v>
      </c>
      <c r="G1179" s="1" t="s">
        <v>3106</v>
      </c>
      <c r="H1179" s="1" t="s">
        <v>3568</v>
      </c>
      <c r="I1179" s="1" t="s">
        <v>3570</v>
      </c>
      <c r="J1179" s="160"/>
      <c r="K1179" s="160"/>
    </row>
    <row r="1180">
      <c r="A1180" s="188">
        <v>8.93607627219E12</v>
      </c>
      <c r="B1180" s="51" t="s">
        <v>2554</v>
      </c>
      <c r="C1180" s="51" t="s">
        <v>56</v>
      </c>
      <c r="D1180" s="51" t="s">
        <v>2930</v>
      </c>
      <c r="E1180" s="51" t="s">
        <v>2931</v>
      </c>
      <c r="F1180" s="1" t="s">
        <v>3005</v>
      </c>
      <c r="G1180" s="1" t="s">
        <v>3106</v>
      </c>
      <c r="H1180" s="1" t="s">
        <v>3568</v>
      </c>
      <c r="I1180" s="1" t="s">
        <v>3570</v>
      </c>
      <c r="J1180" s="160"/>
      <c r="K1180" s="160"/>
    </row>
    <row r="1181">
      <c r="A1181" s="188">
        <v>8.936076272282E12</v>
      </c>
      <c r="B1181" s="51" t="s">
        <v>3571</v>
      </c>
      <c r="C1181" s="51" t="s">
        <v>56</v>
      </c>
      <c r="D1181" s="51" t="s">
        <v>2930</v>
      </c>
      <c r="E1181" s="51" t="s">
        <v>2931</v>
      </c>
      <c r="F1181" s="1" t="s">
        <v>3005</v>
      </c>
      <c r="G1181" s="1" t="s">
        <v>3039</v>
      </c>
      <c r="H1181" s="1" t="s">
        <v>3007</v>
      </c>
      <c r="I1181" s="1" t="s">
        <v>3572</v>
      </c>
      <c r="J1181" s="160"/>
      <c r="K1181" s="160"/>
    </row>
    <row r="1182">
      <c r="A1182" s="188">
        <v>8.936076272305E12</v>
      </c>
      <c r="B1182" s="51" t="s">
        <v>3573</v>
      </c>
      <c r="C1182" s="51" t="s">
        <v>56</v>
      </c>
      <c r="D1182" s="51" t="s">
        <v>2930</v>
      </c>
      <c r="E1182" s="51" t="s">
        <v>2931</v>
      </c>
      <c r="F1182" s="1" t="s">
        <v>3005</v>
      </c>
      <c r="G1182" s="1" t="s">
        <v>3039</v>
      </c>
      <c r="H1182" s="1" t="s">
        <v>3007</v>
      </c>
      <c r="I1182" s="1" t="s">
        <v>3572</v>
      </c>
      <c r="J1182" s="160"/>
      <c r="K1182" s="160"/>
    </row>
    <row r="1183">
      <c r="A1183" s="188">
        <v>8.936076272329E12</v>
      </c>
      <c r="B1183" s="51" t="s">
        <v>3574</v>
      </c>
      <c r="C1183" s="51" t="s">
        <v>1126</v>
      </c>
      <c r="D1183" s="51" t="s">
        <v>2930</v>
      </c>
      <c r="E1183" s="51" t="s">
        <v>2931</v>
      </c>
      <c r="F1183" s="1" t="s">
        <v>3350</v>
      </c>
      <c r="G1183" s="1" t="s">
        <v>3547</v>
      </c>
      <c r="H1183" s="1" t="s">
        <v>3548</v>
      </c>
      <c r="I1183" s="1" t="s">
        <v>3549</v>
      </c>
      <c r="J1183" s="160"/>
      <c r="K1183" s="160"/>
    </row>
    <row r="1184">
      <c r="A1184" s="188">
        <v>8.936076272367E12</v>
      </c>
      <c r="B1184" s="51" t="s">
        <v>3590</v>
      </c>
      <c r="C1184" s="51" t="s">
        <v>1126</v>
      </c>
      <c r="D1184" s="51" t="s">
        <v>2930</v>
      </c>
      <c r="E1184" s="51" t="s">
        <v>2931</v>
      </c>
      <c r="F1184" s="1" t="s">
        <v>3350</v>
      </c>
      <c r="G1184" s="1" t="s">
        <v>3547</v>
      </c>
      <c r="H1184" s="1" t="s">
        <v>3548</v>
      </c>
      <c r="I1184" s="1" t="s">
        <v>3549</v>
      </c>
      <c r="J1184" s="160"/>
      <c r="K1184" s="160"/>
    </row>
    <row r="1185">
      <c r="A1185" s="188">
        <v>8.936076272381E12</v>
      </c>
      <c r="B1185" s="51" t="s">
        <v>3591</v>
      </c>
      <c r="C1185" s="51" t="s">
        <v>1126</v>
      </c>
      <c r="D1185" s="51" t="s">
        <v>2930</v>
      </c>
      <c r="E1185" s="51" t="s">
        <v>2931</v>
      </c>
      <c r="F1185" s="1" t="s">
        <v>3350</v>
      </c>
      <c r="G1185" s="1" t="s">
        <v>3547</v>
      </c>
      <c r="H1185" s="1" t="s">
        <v>3548</v>
      </c>
      <c r="I1185" s="1" t="s">
        <v>3549</v>
      </c>
      <c r="J1185" s="160"/>
      <c r="K1185" s="160"/>
    </row>
    <row r="1186">
      <c r="A1186" s="188">
        <v>8.936076272398E12</v>
      </c>
      <c r="B1186" s="51" t="s">
        <v>3592</v>
      </c>
      <c r="C1186" s="51" t="s">
        <v>1126</v>
      </c>
      <c r="D1186" s="51" t="s">
        <v>2930</v>
      </c>
      <c r="E1186" s="51" t="s">
        <v>2931</v>
      </c>
      <c r="F1186" s="1" t="s">
        <v>3350</v>
      </c>
      <c r="G1186" s="1" t="s">
        <v>3547</v>
      </c>
      <c r="H1186" s="1" t="s">
        <v>3548</v>
      </c>
      <c r="I1186" s="1" t="s">
        <v>3549</v>
      </c>
      <c r="J1186" s="160"/>
      <c r="K1186" s="160"/>
    </row>
    <row r="1187">
      <c r="A1187" s="188">
        <v>8.936076272411E12</v>
      </c>
      <c r="B1187" s="51" t="s">
        <v>3593</v>
      </c>
      <c r="C1187" s="51" t="s">
        <v>1126</v>
      </c>
      <c r="D1187" s="51" t="s">
        <v>2930</v>
      </c>
      <c r="E1187" s="51" t="s">
        <v>2931</v>
      </c>
      <c r="F1187" s="1" t="s">
        <v>3350</v>
      </c>
      <c r="G1187" s="1" t="s">
        <v>3547</v>
      </c>
      <c r="H1187" s="1" t="s">
        <v>3548</v>
      </c>
      <c r="I1187" s="1" t="s">
        <v>3549</v>
      </c>
      <c r="J1187" s="160"/>
      <c r="K1187" s="160"/>
    </row>
    <row r="1188">
      <c r="A1188" s="188">
        <v>8.936076272435E12</v>
      </c>
      <c r="B1188" s="51" t="s">
        <v>3594</v>
      </c>
      <c r="C1188" s="51" t="s">
        <v>1126</v>
      </c>
      <c r="D1188" s="51" t="s">
        <v>2930</v>
      </c>
      <c r="E1188" s="51" t="s">
        <v>2931</v>
      </c>
      <c r="F1188" s="1" t="s">
        <v>3350</v>
      </c>
      <c r="G1188" s="1" t="s">
        <v>3547</v>
      </c>
      <c r="H1188" s="1" t="s">
        <v>3548</v>
      </c>
      <c r="I1188" s="1" t="s">
        <v>3549</v>
      </c>
      <c r="J1188" s="160"/>
      <c r="K1188" s="160"/>
    </row>
    <row r="1189">
      <c r="A1189" s="188">
        <v>8.936076272466E12</v>
      </c>
      <c r="B1189" s="51" t="s">
        <v>3595</v>
      </c>
      <c r="C1189" s="51" t="s">
        <v>1126</v>
      </c>
      <c r="D1189" s="51" t="s">
        <v>2930</v>
      </c>
      <c r="E1189" s="51" t="s">
        <v>2931</v>
      </c>
      <c r="F1189" s="1" t="s">
        <v>3350</v>
      </c>
      <c r="G1189" s="1" t="s">
        <v>3547</v>
      </c>
      <c r="H1189" s="1" t="s">
        <v>3548</v>
      </c>
      <c r="I1189" s="1" t="s">
        <v>3549</v>
      </c>
      <c r="J1189" s="160"/>
      <c r="K1189" s="160"/>
    </row>
    <row r="1190">
      <c r="A1190" s="188">
        <v>8.93607627264E12</v>
      </c>
      <c r="B1190" s="51" t="s">
        <v>3596</v>
      </c>
      <c r="C1190" s="51" t="s">
        <v>1126</v>
      </c>
      <c r="D1190" s="51" t="s">
        <v>2930</v>
      </c>
      <c r="E1190" s="51" t="s">
        <v>2931</v>
      </c>
      <c r="F1190" s="1" t="s">
        <v>3350</v>
      </c>
      <c r="G1190" s="1" t="s">
        <v>3547</v>
      </c>
      <c r="H1190" s="1" t="s">
        <v>3548</v>
      </c>
      <c r="I1190" s="1" t="s">
        <v>3549</v>
      </c>
      <c r="J1190" s="160"/>
      <c r="K1190" s="160"/>
    </row>
    <row r="1191">
      <c r="A1191" s="188">
        <v>8.936076272657E12</v>
      </c>
      <c r="B1191" s="51" t="s">
        <v>3597</v>
      </c>
      <c r="C1191" s="51" t="s">
        <v>1126</v>
      </c>
      <c r="D1191" s="51" t="s">
        <v>2930</v>
      </c>
      <c r="E1191" s="51" t="s">
        <v>2931</v>
      </c>
      <c r="F1191" s="1" t="s">
        <v>3350</v>
      </c>
      <c r="G1191" s="1" t="s">
        <v>3547</v>
      </c>
      <c r="H1191" s="1" t="s">
        <v>3548</v>
      </c>
      <c r="I1191" s="1" t="s">
        <v>3549</v>
      </c>
      <c r="J1191" s="160"/>
      <c r="K1191" s="160"/>
    </row>
    <row r="1192">
      <c r="A1192" s="188">
        <v>8.936076272664E12</v>
      </c>
      <c r="B1192" s="51" t="s">
        <v>3600</v>
      </c>
      <c r="C1192" s="51" t="s">
        <v>1126</v>
      </c>
      <c r="D1192" s="51" t="s">
        <v>2930</v>
      </c>
      <c r="E1192" s="51" t="s">
        <v>2931</v>
      </c>
      <c r="F1192" s="1" t="s">
        <v>3350</v>
      </c>
      <c r="G1192" s="1" t="s">
        <v>3547</v>
      </c>
      <c r="H1192" s="1" t="s">
        <v>3548</v>
      </c>
      <c r="I1192" s="1" t="s">
        <v>3549</v>
      </c>
      <c r="J1192" s="160"/>
      <c r="K1192" s="160"/>
    </row>
    <row r="1193">
      <c r="A1193" s="188">
        <v>8.936076272671E12</v>
      </c>
      <c r="B1193" s="51" t="s">
        <v>3601</v>
      </c>
      <c r="C1193" s="51" t="s">
        <v>1126</v>
      </c>
      <c r="D1193" s="51" t="s">
        <v>2930</v>
      </c>
      <c r="E1193" s="51" t="s">
        <v>2931</v>
      </c>
      <c r="F1193" s="1" t="s">
        <v>3350</v>
      </c>
      <c r="G1193" s="1" t="s">
        <v>3547</v>
      </c>
      <c r="H1193" s="1" t="s">
        <v>3548</v>
      </c>
      <c r="I1193" s="1" t="s">
        <v>3549</v>
      </c>
      <c r="J1193" s="160"/>
      <c r="K1193" s="160"/>
    </row>
    <row r="1194">
      <c r="A1194" s="188">
        <v>8.936076272688E12</v>
      </c>
      <c r="B1194" s="51" t="s">
        <v>3602</v>
      </c>
      <c r="C1194" s="51" t="s">
        <v>1126</v>
      </c>
      <c r="D1194" s="51" t="s">
        <v>2930</v>
      </c>
      <c r="E1194" s="51" t="s">
        <v>2931</v>
      </c>
      <c r="F1194" s="1" t="s">
        <v>3350</v>
      </c>
      <c r="G1194" s="1" t="s">
        <v>3547</v>
      </c>
      <c r="H1194" s="1" t="s">
        <v>3548</v>
      </c>
      <c r="I1194" s="1" t="s">
        <v>3549</v>
      </c>
      <c r="J1194" s="160"/>
      <c r="K1194" s="160"/>
    </row>
    <row r="1195">
      <c r="A1195" s="188">
        <v>8.936076272695E12</v>
      </c>
      <c r="B1195" s="51" t="s">
        <v>3603</v>
      </c>
      <c r="C1195" s="51" t="s">
        <v>1126</v>
      </c>
      <c r="D1195" s="51" t="s">
        <v>2930</v>
      </c>
      <c r="E1195" s="51" t="s">
        <v>2931</v>
      </c>
      <c r="F1195" s="1" t="s">
        <v>3350</v>
      </c>
      <c r="G1195" s="1" t="s">
        <v>3547</v>
      </c>
      <c r="H1195" s="1" t="s">
        <v>3548</v>
      </c>
      <c r="I1195" s="1" t="s">
        <v>3549</v>
      </c>
      <c r="J1195" s="160"/>
      <c r="K1195" s="160"/>
    </row>
    <row r="1196">
      <c r="A1196" s="188">
        <v>8.936076272701E12</v>
      </c>
      <c r="B1196" s="51" t="s">
        <v>3606</v>
      </c>
      <c r="C1196" s="51" t="s">
        <v>1126</v>
      </c>
      <c r="D1196" s="51" t="s">
        <v>2930</v>
      </c>
      <c r="E1196" s="51" t="s">
        <v>2931</v>
      </c>
      <c r="F1196" s="1" t="s">
        <v>3350</v>
      </c>
      <c r="G1196" s="1" t="s">
        <v>3547</v>
      </c>
      <c r="H1196" s="1" t="s">
        <v>3548</v>
      </c>
      <c r="I1196" s="1" t="s">
        <v>3549</v>
      </c>
      <c r="J1196" s="160"/>
      <c r="K1196" s="160"/>
    </row>
    <row r="1197">
      <c r="A1197" s="188">
        <v>8.936076272817E12</v>
      </c>
      <c r="B1197" s="51" t="s">
        <v>3609</v>
      </c>
      <c r="C1197" s="51" t="s">
        <v>1126</v>
      </c>
      <c r="D1197" s="51" t="s">
        <v>2930</v>
      </c>
      <c r="E1197" s="51" t="s">
        <v>2931</v>
      </c>
      <c r="F1197" s="1" t="s">
        <v>3005</v>
      </c>
      <c r="G1197" s="1" t="s">
        <v>3039</v>
      </c>
      <c r="H1197" s="1" t="s">
        <v>3040</v>
      </c>
      <c r="I1197" s="1" t="s">
        <v>3610</v>
      </c>
      <c r="J1197" s="160"/>
      <c r="K1197" s="160"/>
    </row>
    <row r="1198">
      <c r="A1198" s="188">
        <v>8.936076273234E12</v>
      </c>
      <c r="B1198" s="51" t="s">
        <v>3611</v>
      </c>
      <c r="C1198" s="51" t="s">
        <v>1126</v>
      </c>
      <c r="D1198" s="51" t="s">
        <v>2930</v>
      </c>
      <c r="E1198" s="51" t="s">
        <v>2931</v>
      </c>
      <c r="F1198" s="1" t="s">
        <v>3350</v>
      </c>
      <c r="G1198" s="1" t="s">
        <v>3540</v>
      </c>
      <c r="H1198" s="1" t="s">
        <v>3541</v>
      </c>
      <c r="I1198" s="1" t="s">
        <v>3542</v>
      </c>
      <c r="J1198" s="160"/>
      <c r="K1198" s="160"/>
    </row>
    <row r="1199">
      <c r="A1199" s="188">
        <v>8.936076273265E12</v>
      </c>
      <c r="B1199" s="51" t="s">
        <v>3612</v>
      </c>
      <c r="C1199" s="51" t="s">
        <v>56</v>
      </c>
      <c r="D1199" s="51" t="s">
        <v>2930</v>
      </c>
      <c r="E1199" s="51" t="s">
        <v>2931</v>
      </c>
      <c r="F1199" s="1" t="s">
        <v>3005</v>
      </c>
      <c r="G1199" s="1" t="s">
        <v>3039</v>
      </c>
      <c r="H1199" s="1" t="s">
        <v>3040</v>
      </c>
      <c r="I1199" s="1" t="s">
        <v>3610</v>
      </c>
      <c r="J1199" s="160"/>
      <c r="K1199" s="160"/>
    </row>
    <row r="1200">
      <c r="A1200" s="188">
        <v>8.936076273296E12</v>
      </c>
      <c r="B1200" s="51" t="s">
        <v>3614</v>
      </c>
      <c r="C1200" s="51" t="s">
        <v>56</v>
      </c>
      <c r="D1200" s="51" t="s">
        <v>2930</v>
      </c>
      <c r="E1200" s="51" t="s">
        <v>2931</v>
      </c>
      <c r="F1200" s="1" t="s">
        <v>3005</v>
      </c>
      <c r="G1200" s="1" t="s">
        <v>3039</v>
      </c>
      <c r="H1200" s="1" t="s">
        <v>3040</v>
      </c>
      <c r="I1200" s="1" t="s">
        <v>3610</v>
      </c>
      <c r="J1200" s="160"/>
      <c r="K1200" s="160"/>
    </row>
    <row r="1201">
      <c r="A1201" s="188">
        <v>8.936076278758E12</v>
      </c>
      <c r="B1201" s="51" t="s">
        <v>3615</v>
      </c>
      <c r="C1201" s="51" t="s">
        <v>56</v>
      </c>
      <c r="D1201" s="51" t="s">
        <v>2930</v>
      </c>
      <c r="E1201" s="51" t="s">
        <v>2931</v>
      </c>
      <c r="F1201" s="1" t="s">
        <v>3005</v>
      </c>
      <c r="G1201" s="1" t="s">
        <v>3039</v>
      </c>
      <c r="H1201" s="1" t="s">
        <v>3616</v>
      </c>
      <c r="I1201" s="1" t="s">
        <v>3617</v>
      </c>
      <c r="J1201" s="160"/>
      <c r="K1201" s="160"/>
    </row>
    <row r="1202">
      <c r="A1202" s="188">
        <v>8.936076278765E12</v>
      </c>
      <c r="B1202" s="51" t="s">
        <v>3618</v>
      </c>
      <c r="C1202" s="51" t="s">
        <v>56</v>
      </c>
      <c r="D1202" s="51" t="s">
        <v>2930</v>
      </c>
      <c r="E1202" s="51" t="s">
        <v>2931</v>
      </c>
      <c r="F1202" s="1" t="s">
        <v>3005</v>
      </c>
      <c r="G1202" s="1" t="s">
        <v>3039</v>
      </c>
      <c r="H1202" s="1" t="s">
        <v>3616</v>
      </c>
      <c r="I1202" s="1" t="s">
        <v>3617</v>
      </c>
      <c r="J1202" s="160"/>
      <c r="K1202" s="160"/>
    </row>
    <row r="1203">
      <c r="A1203" s="188">
        <v>8.936076278796E12</v>
      </c>
      <c r="B1203" s="51" t="s">
        <v>2404</v>
      </c>
      <c r="C1203" s="51" t="s">
        <v>311</v>
      </c>
      <c r="D1203" s="51" t="s">
        <v>2930</v>
      </c>
      <c r="E1203" s="51" t="s">
        <v>2931</v>
      </c>
      <c r="F1203" s="1" t="s">
        <v>2932</v>
      </c>
      <c r="G1203" s="1" t="s">
        <v>2933</v>
      </c>
      <c r="H1203" s="1" t="s">
        <v>2954</v>
      </c>
      <c r="I1203" s="1" t="s">
        <v>2955</v>
      </c>
      <c r="J1203" s="160"/>
      <c r="K1203" s="160"/>
    </row>
    <row r="1204">
      <c r="A1204" s="188">
        <v>8.936076278802E12</v>
      </c>
      <c r="B1204" s="51" t="s">
        <v>3622</v>
      </c>
      <c r="C1204" s="51" t="s">
        <v>311</v>
      </c>
      <c r="D1204" s="51" t="s">
        <v>2930</v>
      </c>
      <c r="E1204" s="51" t="s">
        <v>2931</v>
      </c>
      <c r="F1204" s="1" t="s">
        <v>2932</v>
      </c>
      <c r="G1204" s="1" t="s">
        <v>2933</v>
      </c>
      <c r="H1204" s="1" t="s">
        <v>2954</v>
      </c>
      <c r="I1204" s="1" t="s">
        <v>2955</v>
      </c>
      <c r="J1204" s="160"/>
      <c r="K1204" s="160"/>
    </row>
    <row r="1205">
      <c r="A1205" s="188">
        <v>8.936076278918E12</v>
      </c>
      <c r="B1205" s="51" t="s">
        <v>3625</v>
      </c>
      <c r="C1205" s="51" t="s">
        <v>56</v>
      </c>
      <c r="D1205" s="51" t="s">
        <v>2930</v>
      </c>
      <c r="E1205" s="51" t="s">
        <v>2931</v>
      </c>
      <c r="F1205" s="1" t="s">
        <v>3350</v>
      </c>
      <c r="G1205" s="1" t="s">
        <v>3540</v>
      </c>
      <c r="H1205" s="1" t="s">
        <v>3541</v>
      </c>
      <c r="I1205" s="1" t="s">
        <v>3542</v>
      </c>
      <c r="J1205" s="160"/>
      <c r="K1205" s="160"/>
    </row>
    <row r="1206">
      <c r="A1206" s="188">
        <v>8.936076278932E12</v>
      </c>
      <c r="B1206" s="51" t="s">
        <v>3626</v>
      </c>
      <c r="C1206" s="51" t="s">
        <v>56</v>
      </c>
      <c r="D1206" s="51" t="s">
        <v>2930</v>
      </c>
      <c r="E1206" s="51" t="s">
        <v>2931</v>
      </c>
      <c r="F1206" s="1" t="s">
        <v>3005</v>
      </c>
      <c r="G1206" s="1" t="s">
        <v>3039</v>
      </c>
      <c r="H1206" s="1" t="s">
        <v>3040</v>
      </c>
      <c r="I1206" s="1" t="s">
        <v>3610</v>
      </c>
      <c r="J1206" s="160"/>
      <c r="K1206" s="160"/>
    </row>
    <row r="1207">
      <c r="A1207" s="188">
        <v>8.936076279038E12</v>
      </c>
      <c r="B1207" s="51" t="s">
        <v>3627</v>
      </c>
      <c r="C1207" s="51" t="s">
        <v>56</v>
      </c>
      <c r="D1207" s="51" t="s">
        <v>2930</v>
      </c>
      <c r="E1207" s="51" t="s">
        <v>2931</v>
      </c>
      <c r="F1207" s="1" t="s">
        <v>3350</v>
      </c>
      <c r="G1207" s="1" t="s">
        <v>3547</v>
      </c>
      <c r="H1207" s="1" t="s">
        <v>3548</v>
      </c>
      <c r="I1207" s="1" t="s">
        <v>3549</v>
      </c>
      <c r="J1207" s="160"/>
      <c r="K1207" s="160"/>
    </row>
    <row r="1208">
      <c r="A1208" s="188">
        <v>8.936076279045E12</v>
      </c>
      <c r="B1208" s="51" t="s">
        <v>3631</v>
      </c>
      <c r="C1208" s="51" t="s">
        <v>56</v>
      </c>
      <c r="D1208" s="51" t="s">
        <v>2930</v>
      </c>
      <c r="E1208" s="51" t="s">
        <v>2931</v>
      </c>
      <c r="F1208" s="1" t="s">
        <v>3350</v>
      </c>
      <c r="G1208" s="1" t="s">
        <v>3547</v>
      </c>
      <c r="H1208" s="1" t="s">
        <v>3548</v>
      </c>
      <c r="I1208" s="1" t="s">
        <v>3549</v>
      </c>
      <c r="J1208" s="160"/>
      <c r="K1208" s="160"/>
    </row>
    <row r="1209">
      <c r="A1209" s="188">
        <v>8.936076279083E12</v>
      </c>
      <c r="B1209" s="51" t="s">
        <v>3632</v>
      </c>
      <c r="C1209" s="51" t="s">
        <v>56</v>
      </c>
      <c r="D1209" s="51" t="s">
        <v>2930</v>
      </c>
      <c r="E1209" s="51" t="s">
        <v>2931</v>
      </c>
      <c r="F1209" s="1" t="s">
        <v>3350</v>
      </c>
      <c r="G1209" s="1" t="s">
        <v>3547</v>
      </c>
      <c r="H1209" s="1" t="s">
        <v>3548</v>
      </c>
      <c r="I1209" s="1" t="s">
        <v>3549</v>
      </c>
      <c r="J1209" s="160"/>
      <c r="K1209" s="160"/>
    </row>
    <row r="1210">
      <c r="A1210" s="188">
        <v>8.93607627909E12</v>
      </c>
      <c r="B1210" s="51" t="s">
        <v>3633</v>
      </c>
      <c r="C1210" s="51" t="s">
        <v>56</v>
      </c>
      <c r="D1210" s="51" t="s">
        <v>2930</v>
      </c>
      <c r="E1210" s="51" t="s">
        <v>2931</v>
      </c>
      <c r="F1210" s="1" t="s">
        <v>3350</v>
      </c>
      <c r="G1210" s="1" t="s">
        <v>3547</v>
      </c>
      <c r="H1210" s="1" t="s">
        <v>3548</v>
      </c>
      <c r="I1210" s="1" t="s">
        <v>3549</v>
      </c>
      <c r="J1210" s="160"/>
      <c r="K1210" s="160"/>
    </row>
    <row r="1211">
      <c r="A1211" s="188">
        <v>8.936076279267E12</v>
      </c>
      <c r="B1211" s="51" t="s">
        <v>3634</v>
      </c>
      <c r="C1211" s="51" t="s">
        <v>56</v>
      </c>
      <c r="D1211" s="51" t="s">
        <v>2930</v>
      </c>
      <c r="E1211" s="51" t="s">
        <v>2931</v>
      </c>
      <c r="F1211" s="1" t="s">
        <v>3005</v>
      </c>
      <c r="G1211" s="1" t="s">
        <v>3039</v>
      </c>
      <c r="H1211" s="1" t="s">
        <v>3616</v>
      </c>
      <c r="I1211" s="1" t="s">
        <v>3617</v>
      </c>
      <c r="J1211" s="160"/>
      <c r="K1211" s="160"/>
    </row>
    <row r="1212">
      <c r="A1212" s="188">
        <v>8.936076279298E12</v>
      </c>
      <c r="B1212" s="51" t="s">
        <v>3635</v>
      </c>
      <c r="C1212" s="51" t="s">
        <v>56</v>
      </c>
      <c r="D1212" s="51" t="s">
        <v>2930</v>
      </c>
      <c r="E1212" s="51" t="s">
        <v>2931</v>
      </c>
      <c r="F1212" s="1" t="s">
        <v>3005</v>
      </c>
      <c r="G1212" s="1" t="s">
        <v>3039</v>
      </c>
      <c r="H1212" s="1" t="s">
        <v>3616</v>
      </c>
      <c r="I1212" s="1" t="s">
        <v>3617</v>
      </c>
      <c r="J1212" s="160"/>
      <c r="K1212" s="160"/>
    </row>
    <row r="1213">
      <c r="A1213" s="188">
        <v>8.936076279328E12</v>
      </c>
      <c r="B1213" s="51" t="s">
        <v>3636</v>
      </c>
      <c r="C1213" s="51" t="s">
        <v>56</v>
      </c>
      <c r="D1213" s="51" t="s">
        <v>2930</v>
      </c>
      <c r="E1213" s="51" t="s">
        <v>2931</v>
      </c>
      <c r="F1213" s="1" t="s">
        <v>3005</v>
      </c>
      <c r="G1213" s="1" t="s">
        <v>3039</v>
      </c>
      <c r="H1213" s="1" t="s">
        <v>3616</v>
      </c>
      <c r="I1213" s="1" t="s">
        <v>3639</v>
      </c>
      <c r="J1213" s="160"/>
      <c r="K1213" s="160"/>
    </row>
    <row r="1214">
      <c r="A1214" s="188">
        <v>8.936076279366E12</v>
      </c>
      <c r="B1214" s="51" t="s">
        <v>3640</v>
      </c>
      <c r="C1214" s="51" t="s">
        <v>56</v>
      </c>
      <c r="D1214" s="51" t="s">
        <v>2930</v>
      </c>
      <c r="E1214" s="51" t="s">
        <v>2931</v>
      </c>
      <c r="F1214" s="1" t="s">
        <v>3005</v>
      </c>
      <c r="G1214" s="1" t="s">
        <v>3039</v>
      </c>
      <c r="H1214" s="1" t="s">
        <v>3616</v>
      </c>
      <c r="I1214" s="1" t="s">
        <v>3617</v>
      </c>
      <c r="J1214" s="160"/>
      <c r="K1214" s="160"/>
    </row>
    <row r="1215">
      <c r="A1215" s="188">
        <v>8.936076279472E12</v>
      </c>
      <c r="B1215" s="51" t="s">
        <v>2407</v>
      </c>
      <c r="C1215" s="51" t="s">
        <v>56</v>
      </c>
      <c r="D1215" s="51" t="s">
        <v>2930</v>
      </c>
      <c r="E1215" s="51" t="s">
        <v>2931</v>
      </c>
      <c r="F1215" s="1" t="s">
        <v>3005</v>
      </c>
      <c r="G1215" s="1" t="s">
        <v>3106</v>
      </c>
      <c r="H1215" s="1" t="s">
        <v>3568</v>
      </c>
      <c r="I1215" s="1" t="s">
        <v>3570</v>
      </c>
      <c r="J1215" s="160"/>
      <c r="K1215" s="160"/>
    </row>
    <row r="1216">
      <c r="A1216" s="188">
        <v>8.936076279489E12</v>
      </c>
      <c r="B1216" s="51" t="s">
        <v>2480</v>
      </c>
      <c r="C1216" s="51" t="s">
        <v>56</v>
      </c>
      <c r="D1216" s="51" t="s">
        <v>2930</v>
      </c>
      <c r="E1216" s="51" t="s">
        <v>2931</v>
      </c>
      <c r="F1216" s="1" t="s">
        <v>3005</v>
      </c>
      <c r="G1216" s="1" t="s">
        <v>3106</v>
      </c>
      <c r="H1216" s="1" t="s">
        <v>3568</v>
      </c>
      <c r="I1216" s="1" t="s">
        <v>3570</v>
      </c>
      <c r="J1216" s="160"/>
      <c r="K1216" s="160"/>
    </row>
    <row r="1217">
      <c r="A1217" s="188">
        <v>8.936077330127E12</v>
      </c>
      <c r="B1217" s="51" t="s">
        <v>2483</v>
      </c>
      <c r="C1217" s="51" t="s">
        <v>29</v>
      </c>
      <c r="D1217" s="51" t="s">
        <v>1519</v>
      </c>
      <c r="E1217" s="51" t="s">
        <v>1549</v>
      </c>
      <c r="F1217" s="1" t="s">
        <v>1732</v>
      </c>
      <c r="G1217" s="1" t="s">
        <v>3643</v>
      </c>
      <c r="H1217" s="1" t="s">
        <v>3644</v>
      </c>
      <c r="I1217" s="1" t="s">
        <v>3645</v>
      </c>
      <c r="J1217" s="160"/>
      <c r="K1217" s="160"/>
    </row>
    <row r="1218">
      <c r="A1218" s="188">
        <v>8.936077330585E12</v>
      </c>
      <c r="B1218" s="51" t="s">
        <v>3646</v>
      </c>
      <c r="C1218" s="51" t="s">
        <v>29</v>
      </c>
      <c r="D1218" s="51" t="s">
        <v>1519</v>
      </c>
      <c r="E1218" s="51" t="s">
        <v>1549</v>
      </c>
      <c r="F1218" s="1" t="s">
        <v>1647</v>
      </c>
      <c r="G1218" s="1" t="s">
        <v>2886</v>
      </c>
      <c r="H1218" s="1" t="s">
        <v>2887</v>
      </c>
      <c r="I1218" s="1" t="s">
        <v>3647</v>
      </c>
      <c r="J1218" s="160"/>
      <c r="K1218" s="160"/>
    </row>
    <row r="1219">
      <c r="A1219" s="188">
        <v>8.936077330639E12</v>
      </c>
      <c r="B1219" s="51" t="s">
        <v>3666</v>
      </c>
      <c r="C1219" s="51" t="s">
        <v>56</v>
      </c>
      <c r="D1219" s="51" t="s">
        <v>1519</v>
      </c>
      <c r="E1219" s="51" t="s">
        <v>1549</v>
      </c>
      <c r="F1219" s="1" t="s">
        <v>1647</v>
      </c>
      <c r="G1219" s="1" t="s">
        <v>2886</v>
      </c>
      <c r="H1219" s="1" t="s">
        <v>2887</v>
      </c>
      <c r="I1219" s="1" t="s">
        <v>2888</v>
      </c>
      <c r="J1219" s="160"/>
      <c r="K1219" s="160"/>
    </row>
    <row r="1220">
      <c r="A1220" s="188">
        <v>8.93607914067E12</v>
      </c>
      <c r="B1220" s="51" t="s">
        <v>3669</v>
      </c>
      <c r="C1220" s="51" t="s">
        <v>1126</v>
      </c>
      <c r="D1220" s="51" t="s">
        <v>1510</v>
      </c>
      <c r="E1220" s="51" t="s">
        <v>1511</v>
      </c>
      <c r="F1220" s="1" t="s">
        <v>1512</v>
      </c>
      <c r="G1220" s="1" t="s">
        <v>1513</v>
      </c>
      <c r="H1220" s="1" t="s">
        <v>1514</v>
      </c>
      <c r="I1220" s="1" t="s">
        <v>1515</v>
      </c>
      <c r="J1220" s="160"/>
      <c r="K1220" s="160"/>
    </row>
    <row r="1221">
      <c r="A1221" s="188">
        <v>8.936079140724E12</v>
      </c>
      <c r="B1221" s="51" t="s">
        <v>3670</v>
      </c>
      <c r="C1221" s="51" t="s">
        <v>1679</v>
      </c>
      <c r="D1221" s="51" t="s">
        <v>1510</v>
      </c>
      <c r="E1221" s="51" t="s">
        <v>1511</v>
      </c>
      <c r="F1221" s="1" t="s">
        <v>1512</v>
      </c>
      <c r="G1221" s="1" t="s">
        <v>1513</v>
      </c>
      <c r="H1221" s="1" t="s">
        <v>1514</v>
      </c>
      <c r="I1221" s="1" t="s">
        <v>1515</v>
      </c>
      <c r="J1221" s="160"/>
      <c r="K1221" s="160"/>
    </row>
    <row r="1222">
      <c r="A1222" s="188">
        <v>8.936079390082E12</v>
      </c>
      <c r="B1222" s="51" t="s">
        <v>3673</v>
      </c>
      <c r="C1222" s="51" t="s">
        <v>29</v>
      </c>
      <c r="D1222" s="51" t="s">
        <v>2930</v>
      </c>
      <c r="E1222" s="51" t="s">
        <v>2931</v>
      </c>
      <c r="F1222" s="1" t="s">
        <v>3108</v>
      </c>
      <c r="G1222" s="1" t="s">
        <v>3109</v>
      </c>
      <c r="H1222" s="1" t="s">
        <v>3674</v>
      </c>
      <c r="I1222" s="1" t="s">
        <v>3675</v>
      </c>
      <c r="J1222" s="160"/>
      <c r="K1222" s="160"/>
    </row>
    <row r="1223">
      <c r="A1223" s="188">
        <v>8.936079390587E12</v>
      </c>
      <c r="B1223" s="51" t="s">
        <v>3676</v>
      </c>
      <c r="C1223" s="51" t="s">
        <v>29</v>
      </c>
      <c r="D1223" s="51" t="s">
        <v>2930</v>
      </c>
      <c r="E1223" s="51" t="s">
        <v>2931</v>
      </c>
      <c r="F1223" s="1" t="s">
        <v>3108</v>
      </c>
      <c r="G1223" s="1" t="s">
        <v>3109</v>
      </c>
      <c r="H1223" s="1" t="s">
        <v>3674</v>
      </c>
      <c r="I1223" s="1" t="s">
        <v>3675</v>
      </c>
      <c r="J1223" s="160"/>
      <c r="K1223" s="160"/>
    </row>
    <row r="1224">
      <c r="A1224" s="188">
        <v>8.936079561949E12</v>
      </c>
      <c r="B1224" s="51" t="s">
        <v>3677</v>
      </c>
      <c r="C1224" s="51" t="s">
        <v>3069</v>
      </c>
      <c r="D1224" s="51" t="s">
        <v>1510</v>
      </c>
      <c r="E1224" s="51" t="s">
        <v>1511</v>
      </c>
      <c r="F1224" s="1" t="s">
        <v>1512</v>
      </c>
      <c r="G1224" s="1" t="s">
        <v>1513</v>
      </c>
      <c r="H1224" s="1" t="s">
        <v>1514</v>
      </c>
      <c r="I1224" s="160"/>
      <c r="J1224" s="160"/>
      <c r="K1224" s="160"/>
    </row>
    <row r="1225">
      <c r="A1225" s="188">
        <v>8.936082060019E12</v>
      </c>
      <c r="B1225" s="51" t="s">
        <v>2627</v>
      </c>
      <c r="C1225" s="51" t="s">
        <v>56</v>
      </c>
      <c r="D1225" s="51" t="s">
        <v>1519</v>
      </c>
      <c r="E1225" s="51" t="s">
        <v>1549</v>
      </c>
      <c r="F1225" s="1" t="s">
        <v>2489</v>
      </c>
      <c r="G1225" s="1" t="s">
        <v>3680</v>
      </c>
      <c r="H1225" s="1" t="s">
        <v>3681</v>
      </c>
      <c r="I1225" s="1" t="s">
        <v>3682</v>
      </c>
      <c r="J1225" s="160"/>
      <c r="K1225" s="160"/>
    </row>
    <row r="1226">
      <c r="A1226" s="188">
        <v>8.936086141592E12</v>
      </c>
      <c r="B1226" s="51" t="s">
        <v>3683</v>
      </c>
      <c r="C1226" s="51" t="s">
        <v>29</v>
      </c>
      <c r="D1226" s="51" t="s">
        <v>1510</v>
      </c>
      <c r="E1226" s="51" t="s">
        <v>1511</v>
      </c>
      <c r="F1226" s="1" t="s">
        <v>1512</v>
      </c>
      <c r="G1226" s="1" t="s">
        <v>1513</v>
      </c>
      <c r="H1226" s="1" t="s">
        <v>1514</v>
      </c>
      <c r="I1226" s="1" t="s">
        <v>1528</v>
      </c>
      <c r="J1226" s="160"/>
      <c r="K1226" s="160"/>
    </row>
    <row r="1227">
      <c r="A1227" s="188">
        <v>8.936086141622E12</v>
      </c>
      <c r="B1227" s="51" t="s">
        <v>3684</v>
      </c>
      <c r="C1227" s="51" t="s">
        <v>29</v>
      </c>
      <c r="D1227" s="51" t="s">
        <v>1510</v>
      </c>
      <c r="E1227" s="51" t="s">
        <v>1511</v>
      </c>
      <c r="F1227" s="1" t="s">
        <v>1512</v>
      </c>
      <c r="G1227" s="1" t="s">
        <v>1513</v>
      </c>
      <c r="H1227" s="1" t="s">
        <v>1514</v>
      </c>
      <c r="I1227" s="1" t="s">
        <v>1528</v>
      </c>
      <c r="J1227" s="160"/>
      <c r="K1227" s="160"/>
    </row>
    <row r="1228">
      <c r="A1228" s="188">
        <v>8.936087650024E12</v>
      </c>
      <c r="B1228" s="51" t="s">
        <v>2299</v>
      </c>
      <c r="C1228" s="51" t="s">
        <v>56</v>
      </c>
      <c r="D1228" s="51" t="s">
        <v>1519</v>
      </c>
      <c r="E1228" s="51" t="s">
        <v>1520</v>
      </c>
      <c r="F1228" s="1" t="s">
        <v>1521</v>
      </c>
      <c r="G1228" s="1" t="s">
        <v>1599</v>
      </c>
      <c r="H1228" s="1" t="s">
        <v>1600</v>
      </c>
      <c r="I1228" s="1" t="s">
        <v>1601</v>
      </c>
      <c r="J1228" s="160"/>
      <c r="K1228" s="160"/>
    </row>
    <row r="1229">
      <c r="A1229" s="188">
        <v>8.936087650208E12</v>
      </c>
      <c r="B1229" s="51" t="s">
        <v>2316</v>
      </c>
      <c r="C1229" s="51" t="s">
        <v>56</v>
      </c>
      <c r="D1229" s="51" t="s">
        <v>1519</v>
      </c>
      <c r="E1229" s="51" t="s">
        <v>1520</v>
      </c>
      <c r="F1229" s="1" t="s">
        <v>1521</v>
      </c>
      <c r="G1229" s="1" t="s">
        <v>1599</v>
      </c>
      <c r="H1229" s="1" t="s">
        <v>1600</v>
      </c>
      <c r="I1229" s="1" t="s">
        <v>1601</v>
      </c>
      <c r="J1229" s="160"/>
      <c r="K1229" s="160"/>
    </row>
    <row r="1230">
      <c r="A1230" s="188">
        <v>8.936088900036E12</v>
      </c>
      <c r="B1230" s="51" t="s">
        <v>1358</v>
      </c>
      <c r="C1230" s="51" t="s">
        <v>29</v>
      </c>
      <c r="D1230" s="51" t="s">
        <v>2930</v>
      </c>
      <c r="E1230" s="51" t="s">
        <v>2976</v>
      </c>
      <c r="F1230" s="1" t="s">
        <v>3019</v>
      </c>
      <c r="G1230" s="1" t="s">
        <v>3687</v>
      </c>
      <c r="H1230" s="1" t="s">
        <v>3688</v>
      </c>
      <c r="I1230" s="1" t="s">
        <v>3689</v>
      </c>
      <c r="J1230" s="160"/>
      <c r="K1230" s="160"/>
    </row>
    <row r="1231">
      <c r="A1231" s="188">
        <v>8.93608890021E12</v>
      </c>
      <c r="B1231" s="51" t="s">
        <v>1359</v>
      </c>
      <c r="C1231" s="51" t="s">
        <v>29</v>
      </c>
      <c r="D1231" s="51" t="s">
        <v>2930</v>
      </c>
      <c r="E1231" s="51" t="s">
        <v>2976</v>
      </c>
      <c r="F1231" s="1" t="s">
        <v>3019</v>
      </c>
      <c r="G1231" s="1" t="s">
        <v>3687</v>
      </c>
      <c r="H1231" s="1" t="s">
        <v>3688</v>
      </c>
      <c r="I1231" s="1" t="s">
        <v>3689</v>
      </c>
      <c r="J1231" s="160"/>
      <c r="K1231" s="160"/>
    </row>
    <row r="1232">
      <c r="A1232" s="188">
        <v>8.936088900272E12</v>
      </c>
      <c r="B1232" s="51" t="s">
        <v>1360</v>
      </c>
      <c r="C1232" s="51" t="s">
        <v>29</v>
      </c>
      <c r="D1232" s="51" t="s">
        <v>2930</v>
      </c>
      <c r="E1232" s="51" t="s">
        <v>2976</v>
      </c>
      <c r="F1232" s="1" t="s">
        <v>3019</v>
      </c>
      <c r="G1232" s="1" t="s">
        <v>3687</v>
      </c>
      <c r="H1232" s="1" t="s">
        <v>3688</v>
      </c>
      <c r="I1232" s="1" t="s">
        <v>3689</v>
      </c>
      <c r="J1232" s="160"/>
      <c r="K1232" s="160"/>
    </row>
    <row r="1233">
      <c r="A1233" s="188">
        <v>8.936088900494E12</v>
      </c>
      <c r="B1233" s="51" t="s">
        <v>1361</v>
      </c>
      <c r="C1233" s="51" t="s">
        <v>29</v>
      </c>
      <c r="D1233" s="51" t="s">
        <v>2930</v>
      </c>
      <c r="E1233" s="51" t="s">
        <v>2976</v>
      </c>
      <c r="F1233" s="1" t="s">
        <v>3019</v>
      </c>
      <c r="G1233" s="1" t="s">
        <v>3687</v>
      </c>
      <c r="H1233" s="1" t="s">
        <v>3688</v>
      </c>
      <c r="I1233" s="1" t="s">
        <v>3689</v>
      </c>
      <c r="J1233" s="160"/>
      <c r="K1233" s="160"/>
    </row>
    <row r="1234">
      <c r="A1234" s="188">
        <v>8.936088900906E12</v>
      </c>
      <c r="B1234" s="51" t="s">
        <v>1362</v>
      </c>
      <c r="C1234" s="51" t="s">
        <v>29</v>
      </c>
      <c r="D1234" s="51" t="s">
        <v>2930</v>
      </c>
      <c r="E1234" s="51" t="s">
        <v>2976</v>
      </c>
      <c r="F1234" s="1" t="s">
        <v>3019</v>
      </c>
      <c r="G1234" s="1" t="s">
        <v>3687</v>
      </c>
      <c r="H1234" s="1" t="s">
        <v>3688</v>
      </c>
      <c r="I1234" s="1" t="s">
        <v>3689</v>
      </c>
      <c r="J1234" s="160"/>
      <c r="K1234" s="160"/>
    </row>
    <row r="1235">
      <c r="A1235" s="188">
        <v>8.93609002089E12</v>
      </c>
      <c r="B1235" s="51" t="s">
        <v>3694</v>
      </c>
      <c r="C1235" s="51" t="s">
        <v>1126</v>
      </c>
      <c r="D1235" s="51" t="s">
        <v>1510</v>
      </c>
      <c r="E1235" s="51" t="s">
        <v>1511</v>
      </c>
      <c r="F1235" s="1" t="s">
        <v>1512</v>
      </c>
      <c r="G1235" s="1" t="s">
        <v>1513</v>
      </c>
      <c r="H1235" s="1" t="s">
        <v>1514</v>
      </c>
      <c r="I1235" s="1" t="s">
        <v>2946</v>
      </c>
      <c r="J1235" s="160"/>
      <c r="K1235" s="160"/>
    </row>
    <row r="1236">
      <c r="A1236" s="188">
        <v>8.936090021422E12</v>
      </c>
      <c r="B1236" s="51" t="s">
        <v>3695</v>
      </c>
      <c r="C1236" s="51" t="s">
        <v>311</v>
      </c>
      <c r="D1236" s="51" t="s">
        <v>1510</v>
      </c>
      <c r="E1236" s="51" t="s">
        <v>1511</v>
      </c>
      <c r="F1236" s="1" t="s">
        <v>1512</v>
      </c>
      <c r="G1236" s="1" t="s">
        <v>1513</v>
      </c>
      <c r="H1236" s="1" t="s">
        <v>1514</v>
      </c>
      <c r="I1236" s="1" t="s">
        <v>2528</v>
      </c>
      <c r="J1236" s="160"/>
      <c r="K1236" s="160"/>
    </row>
    <row r="1237">
      <c r="A1237" s="188">
        <v>8.936090021965E12</v>
      </c>
      <c r="B1237" s="51" t="s">
        <v>3696</v>
      </c>
      <c r="C1237" s="51" t="s">
        <v>1126</v>
      </c>
      <c r="D1237" s="51" t="s">
        <v>1510</v>
      </c>
      <c r="E1237" s="51" t="s">
        <v>1511</v>
      </c>
      <c r="F1237" s="1" t="s">
        <v>1512</v>
      </c>
      <c r="G1237" s="1" t="s">
        <v>1513</v>
      </c>
      <c r="H1237" s="1" t="s">
        <v>1514</v>
      </c>
      <c r="I1237" s="1" t="s">
        <v>2946</v>
      </c>
      <c r="J1237" s="160"/>
      <c r="K1237" s="160"/>
    </row>
    <row r="1238">
      <c r="A1238" s="188">
        <v>8.936090022047E12</v>
      </c>
      <c r="B1238" s="51" t="s">
        <v>3699</v>
      </c>
      <c r="C1238" s="51" t="s">
        <v>1126</v>
      </c>
      <c r="D1238" s="51" t="s">
        <v>1510</v>
      </c>
      <c r="E1238" s="51" t="s">
        <v>1511</v>
      </c>
      <c r="F1238" s="1" t="s">
        <v>1512</v>
      </c>
      <c r="G1238" s="1" t="s">
        <v>1513</v>
      </c>
      <c r="H1238" s="1" t="s">
        <v>1514</v>
      </c>
      <c r="I1238" s="1" t="s">
        <v>2946</v>
      </c>
      <c r="J1238" s="160"/>
      <c r="K1238" s="160"/>
    </row>
    <row r="1239">
      <c r="A1239" s="188">
        <v>8.936090022436E12</v>
      </c>
      <c r="B1239" s="51" t="s">
        <v>3700</v>
      </c>
      <c r="C1239" s="51" t="s">
        <v>1126</v>
      </c>
      <c r="D1239" s="51" t="s">
        <v>1510</v>
      </c>
      <c r="E1239" s="51" t="s">
        <v>1511</v>
      </c>
      <c r="F1239" s="1" t="s">
        <v>1512</v>
      </c>
      <c r="G1239" s="1" t="s">
        <v>1513</v>
      </c>
      <c r="H1239" s="1" t="s">
        <v>1514</v>
      </c>
      <c r="I1239" s="1" t="s">
        <v>2946</v>
      </c>
      <c r="J1239" s="160"/>
      <c r="K1239" s="160"/>
    </row>
    <row r="1240">
      <c r="A1240" s="188">
        <v>8.936090022641E12</v>
      </c>
      <c r="B1240" s="51" t="s">
        <v>3702</v>
      </c>
      <c r="C1240" s="51" t="s">
        <v>2696</v>
      </c>
      <c r="D1240" s="51" t="s">
        <v>1510</v>
      </c>
      <c r="E1240" s="51" t="s">
        <v>1511</v>
      </c>
      <c r="F1240" s="1" t="s">
        <v>1512</v>
      </c>
      <c r="G1240" s="1" t="s">
        <v>1513</v>
      </c>
      <c r="H1240" s="1" t="s">
        <v>1514</v>
      </c>
      <c r="I1240" s="1" t="s">
        <v>1702</v>
      </c>
      <c r="J1240" s="160"/>
      <c r="K1240" s="160"/>
    </row>
    <row r="1241">
      <c r="A1241" s="188">
        <v>8.936090022665E12</v>
      </c>
      <c r="B1241" s="51" t="s">
        <v>3704</v>
      </c>
      <c r="C1241" s="51" t="s">
        <v>1126</v>
      </c>
      <c r="D1241" s="51" t="s">
        <v>1510</v>
      </c>
      <c r="E1241" s="51" t="s">
        <v>1511</v>
      </c>
      <c r="F1241" s="1" t="s">
        <v>1512</v>
      </c>
      <c r="G1241" s="1" t="s">
        <v>1513</v>
      </c>
      <c r="H1241" s="1" t="s">
        <v>1514</v>
      </c>
      <c r="I1241" s="1" t="s">
        <v>2946</v>
      </c>
      <c r="J1241" s="160"/>
      <c r="K1241" s="160"/>
    </row>
    <row r="1242">
      <c r="A1242" s="188">
        <v>8.936092129133E12</v>
      </c>
      <c r="B1242" s="51" t="s">
        <v>3705</v>
      </c>
      <c r="C1242" s="51" t="s">
        <v>3069</v>
      </c>
      <c r="D1242" s="51" t="s">
        <v>1510</v>
      </c>
      <c r="E1242" s="51" t="s">
        <v>2276</v>
      </c>
      <c r="F1242" s="1" t="s">
        <v>2277</v>
      </c>
      <c r="G1242" s="1" t="s">
        <v>2279</v>
      </c>
      <c r="H1242" s="1" t="s">
        <v>2280</v>
      </c>
      <c r="I1242" s="1" t="s">
        <v>2282</v>
      </c>
      <c r="J1242" s="160"/>
      <c r="K1242" s="160"/>
    </row>
    <row r="1243">
      <c r="A1243" s="188">
        <v>8.936093331573E12</v>
      </c>
      <c r="B1243" s="51" t="s">
        <v>3708</v>
      </c>
      <c r="C1243" s="51" t="s">
        <v>29</v>
      </c>
      <c r="D1243" s="51" t="s">
        <v>2930</v>
      </c>
      <c r="E1243" s="51" t="s">
        <v>2931</v>
      </c>
      <c r="F1243" s="1" t="s">
        <v>3108</v>
      </c>
      <c r="G1243" s="1" t="s">
        <v>3109</v>
      </c>
      <c r="H1243" s="1" t="s">
        <v>3367</v>
      </c>
      <c r="I1243" s="1" t="s">
        <v>3368</v>
      </c>
      <c r="J1243" s="160"/>
      <c r="K1243" s="160"/>
    </row>
    <row r="1244">
      <c r="A1244" s="188">
        <v>8.936093331603E12</v>
      </c>
      <c r="B1244" s="51" t="s">
        <v>3710</v>
      </c>
      <c r="C1244" s="51" t="s">
        <v>29</v>
      </c>
      <c r="D1244" s="51" t="s">
        <v>2930</v>
      </c>
      <c r="E1244" s="51" t="s">
        <v>2931</v>
      </c>
      <c r="F1244" s="1" t="s">
        <v>3108</v>
      </c>
      <c r="G1244" s="1" t="s">
        <v>3109</v>
      </c>
      <c r="H1244" s="1" t="s">
        <v>3367</v>
      </c>
      <c r="I1244" s="1" t="s">
        <v>3368</v>
      </c>
      <c r="J1244" s="160"/>
      <c r="K1244" s="160"/>
    </row>
    <row r="1245">
      <c r="A1245" s="188">
        <v>8.936094510168E12</v>
      </c>
      <c r="B1245" s="51" t="s">
        <v>3712</v>
      </c>
      <c r="C1245" s="51" t="s">
        <v>56</v>
      </c>
      <c r="D1245" s="51" t="s">
        <v>2930</v>
      </c>
      <c r="E1245" s="51" t="s">
        <v>2976</v>
      </c>
      <c r="F1245" s="1" t="s">
        <v>2986</v>
      </c>
      <c r="G1245" s="1" t="s">
        <v>2987</v>
      </c>
      <c r="H1245" s="1" t="s">
        <v>2988</v>
      </c>
      <c r="I1245" s="1" t="s">
        <v>2989</v>
      </c>
      <c r="J1245" s="160"/>
      <c r="K1245" s="160"/>
    </row>
    <row r="1246">
      <c r="A1246" s="188">
        <v>8.936094510236E12</v>
      </c>
      <c r="B1246" s="51" t="s">
        <v>3715</v>
      </c>
      <c r="C1246" s="51" t="s">
        <v>56</v>
      </c>
      <c r="D1246" s="51" t="s">
        <v>2930</v>
      </c>
      <c r="E1246" s="51" t="s">
        <v>2976</v>
      </c>
      <c r="F1246" s="1" t="s">
        <v>2986</v>
      </c>
      <c r="G1246" s="1" t="s">
        <v>2987</v>
      </c>
      <c r="H1246" s="1" t="s">
        <v>2988</v>
      </c>
      <c r="I1246" s="1" t="s">
        <v>2989</v>
      </c>
      <c r="J1246" s="160"/>
      <c r="K1246" s="160"/>
    </row>
    <row r="1247">
      <c r="A1247" s="188">
        <v>8.936094510298E12</v>
      </c>
      <c r="B1247" s="51" t="s">
        <v>3716</v>
      </c>
      <c r="C1247" s="51" t="s">
        <v>1868</v>
      </c>
      <c r="D1247" s="51" t="s">
        <v>2930</v>
      </c>
      <c r="E1247" s="51" t="s">
        <v>2976</v>
      </c>
      <c r="F1247" s="1" t="s">
        <v>2986</v>
      </c>
      <c r="G1247" s="1" t="s">
        <v>2987</v>
      </c>
      <c r="H1247" s="1" t="s">
        <v>2988</v>
      </c>
      <c r="I1247" s="1" t="s">
        <v>2989</v>
      </c>
      <c r="J1247" s="160"/>
      <c r="K1247" s="160"/>
    </row>
    <row r="1248">
      <c r="A1248" s="188">
        <v>8.936097330008E12</v>
      </c>
      <c r="B1248" s="51" t="s">
        <v>3719</v>
      </c>
      <c r="C1248" s="51" t="s">
        <v>3069</v>
      </c>
      <c r="D1248" s="51" t="s">
        <v>1510</v>
      </c>
      <c r="E1248" s="51" t="s">
        <v>1511</v>
      </c>
      <c r="F1248" s="1" t="s">
        <v>1512</v>
      </c>
      <c r="G1248" s="1" t="s">
        <v>1513</v>
      </c>
      <c r="H1248" s="1" t="s">
        <v>1514</v>
      </c>
      <c r="I1248" s="1" t="s">
        <v>2528</v>
      </c>
      <c r="J1248" s="160"/>
      <c r="K1248" s="160"/>
    </row>
    <row r="1249">
      <c r="A1249" s="188">
        <v>8.936101390035E12</v>
      </c>
      <c r="B1249" s="51" t="s">
        <v>1364</v>
      </c>
      <c r="C1249" s="51" t="s">
        <v>29</v>
      </c>
      <c r="D1249" s="51" t="s">
        <v>1519</v>
      </c>
      <c r="E1249" s="51" t="s">
        <v>1549</v>
      </c>
      <c r="F1249" s="1" t="s">
        <v>1639</v>
      </c>
      <c r="G1249" s="1" t="s">
        <v>1640</v>
      </c>
      <c r="H1249" s="1" t="s">
        <v>1901</v>
      </c>
      <c r="I1249" s="1" t="s">
        <v>3722</v>
      </c>
      <c r="J1249" s="160"/>
      <c r="K1249" s="160"/>
    </row>
    <row r="1250">
      <c r="A1250" s="188">
        <v>8.936101390042E12</v>
      </c>
      <c r="B1250" s="51" t="s">
        <v>1365</v>
      </c>
      <c r="C1250" s="51" t="s">
        <v>29</v>
      </c>
      <c r="D1250" s="51" t="s">
        <v>1519</v>
      </c>
      <c r="E1250" s="51" t="s">
        <v>1549</v>
      </c>
      <c r="F1250" s="1" t="s">
        <v>1639</v>
      </c>
      <c r="G1250" s="1" t="s">
        <v>1640</v>
      </c>
      <c r="H1250" s="1" t="s">
        <v>1901</v>
      </c>
      <c r="I1250" s="1" t="s">
        <v>3722</v>
      </c>
      <c r="J1250" s="160"/>
      <c r="K1250" s="160"/>
    </row>
    <row r="1251">
      <c r="A1251" s="188">
        <v>8.936101390417E12</v>
      </c>
      <c r="B1251" s="51" t="s">
        <v>1366</v>
      </c>
      <c r="C1251" s="51" t="s">
        <v>23</v>
      </c>
      <c r="D1251" s="51" t="s">
        <v>1519</v>
      </c>
      <c r="E1251" s="51" t="s">
        <v>1549</v>
      </c>
      <c r="F1251" s="1" t="s">
        <v>1639</v>
      </c>
      <c r="G1251" s="1" t="s">
        <v>1640</v>
      </c>
      <c r="H1251" s="1" t="s">
        <v>1737</v>
      </c>
      <c r="I1251" s="1" t="s">
        <v>3723</v>
      </c>
      <c r="J1251" s="160"/>
      <c r="K1251" s="160"/>
    </row>
    <row r="1252">
      <c r="A1252" s="188">
        <v>8.936103310017E12</v>
      </c>
      <c r="B1252" s="51" t="s">
        <v>3724</v>
      </c>
      <c r="C1252" s="51" t="s">
        <v>311</v>
      </c>
      <c r="D1252" s="51" t="s">
        <v>2930</v>
      </c>
      <c r="E1252" s="51" t="s">
        <v>2976</v>
      </c>
      <c r="F1252" s="1" t="s">
        <v>2977</v>
      </c>
      <c r="G1252" s="1" t="s">
        <v>3725</v>
      </c>
      <c r="H1252" s="1" t="s">
        <v>3726</v>
      </c>
      <c r="I1252" s="1" t="s">
        <v>3727</v>
      </c>
      <c r="J1252" s="160"/>
      <c r="K1252" s="160"/>
    </row>
    <row r="1253">
      <c r="A1253" s="188">
        <v>8.936106309223E12</v>
      </c>
      <c r="B1253" s="51" t="s">
        <v>3729</v>
      </c>
      <c r="C1253" s="51" t="s">
        <v>56</v>
      </c>
      <c r="D1253" s="51" t="s">
        <v>1510</v>
      </c>
      <c r="E1253" s="51" t="s">
        <v>1511</v>
      </c>
      <c r="F1253" s="1" t="s">
        <v>1512</v>
      </c>
      <c r="G1253" s="1" t="s">
        <v>1513</v>
      </c>
      <c r="H1253" s="1" t="s">
        <v>1514</v>
      </c>
      <c r="I1253" s="1" t="s">
        <v>2528</v>
      </c>
      <c r="J1253" s="160"/>
      <c r="K1253" s="160"/>
    </row>
    <row r="1254">
      <c r="A1254" s="188">
        <v>8.936109824228E12</v>
      </c>
      <c r="B1254" s="51" t="s">
        <v>1297</v>
      </c>
      <c r="C1254" s="51" t="s">
        <v>29</v>
      </c>
      <c r="D1254" s="51" t="s">
        <v>2930</v>
      </c>
      <c r="E1254" s="51" t="s">
        <v>2931</v>
      </c>
      <c r="F1254" s="1" t="s">
        <v>2932</v>
      </c>
      <c r="G1254" s="1" t="s">
        <v>2933</v>
      </c>
      <c r="H1254" s="1" t="s">
        <v>2942</v>
      </c>
      <c r="I1254" s="1" t="s">
        <v>2943</v>
      </c>
      <c r="J1254" s="160"/>
      <c r="K1254" s="160"/>
    </row>
    <row r="1255">
      <c r="A1255" s="188">
        <v>8.936110050203E12</v>
      </c>
      <c r="B1255" s="51" t="s">
        <v>3731</v>
      </c>
      <c r="C1255" s="51" t="s">
        <v>56</v>
      </c>
      <c r="D1255" s="51" t="s">
        <v>2930</v>
      </c>
      <c r="E1255" s="51" t="s">
        <v>2931</v>
      </c>
      <c r="F1255" s="1" t="s">
        <v>3005</v>
      </c>
      <c r="G1255" s="1" t="s">
        <v>3039</v>
      </c>
      <c r="H1255" s="1" t="s">
        <v>3734</v>
      </c>
      <c r="I1255" s="1" t="s">
        <v>3735</v>
      </c>
      <c r="J1255" s="160"/>
      <c r="K1255" s="160"/>
    </row>
    <row r="1256">
      <c r="A1256" s="188">
        <v>8.936110050296E12</v>
      </c>
      <c r="B1256" s="51" t="s">
        <v>3736</v>
      </c>
      <c r="C1256" s="51" t="s">
        <v>1126</v>
      </c>
      <c r="D1256" s="51" t="s">
        <v>2930</v>
      </c>
      <c r="E1256" s="51" t="s">
        <v>2976</v>
      </c>
      <c r="F1256" s="1" t="s">
        <v>2986</v>
      </c>
      <c r="G1256" s="1" t="s">
        <v>3737</v>
      </c>
      <c r="H1256" s="1" t="s">
        <v>3738</v>
      </c>
      <c r="I1256" s="1" t="s">
        <v>3739</v>
      </c>
      <c r="J1256" s="160"/>
      <c r="K1256" s="160"/>
    </row>
    <row r="1257">
      <c r="A1257" s="188">
        <v>8.936110050395E12</v>
      </c>
      <c r="B1257" s="51" t="s">
        <v>3740</v>
      </c>
      <c r="C1257" s="51" t="s">
        <v>1126</v>
      </c>
      <c r="D1257" s="51" t="s">
        <v>2930</v>
      </c>
      <c r="E1257" s="51" t="s">
        <v>2931</v>
      </c>
      <c r="F1257" s="1" t="s">
        <v>3005</v>
      </c>
      <c r="G1257" s="1" t="s">
        <v>3039</v>
      </c>
      <c r="H1257" s="1" t="s">
        <v>3734</v>
      </c>
      <c r="I1257" s="1" t="s">
        <v>3735</v>
      </c>
      <c r="J1257" s="160"/>
      <c r="K1257" s="160"/>
    </row>
    <row r="1258">
      <c r="A1258" s="188">
        <v>8.936110050418E12</v>
      </c>
      <c r="B1258" s="51" t="s">
        <v>2591</v>
      </c>
      <c r="C1258" s="51" t="s">
        <v>29</v>
      </c>
      <c r="D1258" s="51" t="s">
        <v>2930</v>
      </c>
      <c r="E1258" s="51" t="s">
        <v>2931</v>
      </c>
      <c r="F1258" s="1" t="s">
        <v>2932</v>
      </c>
      <c r="G1258" s="1" t="s">
        <v>2933</v>
      </c>
      <c r="H1258" s="1" t="s">
        <v>2954</v>
      </c>
      <c r="I1258" s="1" t="s">
        <v>2955</v>
      </c>
      <c r="J1258" s="160"/>
      <c r="K1258" s="160"/>
    </row>
    <row r="1259">
      <c r="A1259" s="188">
        <v>8.936110050456E12</v>
      </c>
      <c r="B1259" s="51" t="s">
        <v>2592</v>
      </c>
      <c r="C1259" s="51" t="s">
        <v>29</v>
      </c>
      <c r="D1259" s="51" t="s">
        <v>2930</v>
      </c>
      <c r="E1259" s="51" t="s">
        <v>2931</v>
      </c>
      <c r="F1259" s="1" t="s">
        <v>2932</v>
      </c>
      <c r="G1259" s="1" t="s">
        <v>2933</v>
      </c>
      <c r="H1259" s="1" t="s">
        <v>3093</v>
      </c>
      <c r="I1259" s="1" t="s">
        <v>3102</v>
      </c>
      <c r="J1259" s="160"/>
      <c r="K1259" s="160"/>
    </row>
    <row r="1260">
      <c r="A1260" s="188">
        <v>8.93611005047E12</v>
      </c>
      <c r="B1260" s="51" t="s">
        <v>2595</v>
      </c>
      <c r="C1260" s="51" t="s">
        <v>29</v>
      </c>
      <c r="D1260" s="51" t="s">
        <v>2930</v>
      </c>
      <c r="E1260" s="51" t="s">
        <v>2931</v>
      </c>
      <c r="F1260" s="1" t="s">
        <v>2932</v>
      </c>
      <c r="G1260" s="1" t="s">
        <v>2933</v>
      </c>
      <c r="H1260" s="1" t="s">
        <v>3093</v>
      </c>
      <c r="I1260" s="1" t="s">
        <v>3095</v>
      </c>
      <c r="J1260" s="160"/>
      <c r="K1260" s="160"/>
    </row>
    <row r="1261">
      <c r="A1261" s="188">
        <v>8.936110050487E12</v>
      </c>
      <c r="B1261" s="51" t="s">
        <v>2596</v>
      </c>
      <c r="C1261" s="51" t="s">
        <v>29</v>
      </c>
      <c r="D1261" s="51" t="s">
        <v>2930</v>
      </c>
      <c r="E1261" s="51" t="s">
        <v>2931</v>
      </c>
      <c r="F1261" s="1" t="s">
        <v>2932</v>
      </c>
      <c r="G1261" s="1" t="s">
        <v>2933</v>
      </c>
      <c r="H1261" s="1" t="s">
        <v>3093</v>
      </c>
      <c r="I1261" s="1" t="s">
        <v>3741</v>
      </c>
      <c r="J1261" s="160"/>
      <c r="K1261" s="160"/>
    </row>
    <row r="1262">
      <c r="A1262" s="188">
        <v>8.936110050494E12</v>
      </c>
      <c r="B1262" s="51" t="s">
        <v>3743</v>
      </c>
      <c r="C1262" s="51" t="s">
        <v>1868</v>
      </c>
      <c r="D1262" s="51" t="s">
        <v>2930</v>
      </c>
      <c r="E1262" s="51" t="s">
        <v>2976</v>
      </c>
      <c r="F1262" s="1" t="s">
        <v>2986</v>
      </c>
      <c r="G1262" s="1" t="s">
        <v>3737</v>
      </c>
      <c r="H1262" s="1" t="s">
        <v>3738</v>
      </c>
      <c r="I1262" s="1" t="s">
        <v>3739</v>
      </c>
      <c r="J1262" s="160"/>
      <c r="K1262" s="160"/>
    </row>
    <row r="1263">
      <c r="A1263" s="188">
        <v>8.936110050722E12</v>
      </c>
      <c r="B1263" s="51" t="s">
        <v>3745</v>
      </c>
      <c r="C1263" s="51" t="s">
        <v>1868</v>
      </c>
      <c r="D1263" s="51" t="s">
        <v>2930</v>
      </c>
      <c r="E1263" s="51" t="s">
        <v>2976</v>
      </c>
      <c r="F1263" s="1" t="s">
        <v>2986</v>
      </c>
      <c r="G1263" s="1" t="s">
        <v>3746</v>
      </c>
      <c r="H1263" s="1" t="s">
        <v>3747</v>
      </c>
      <c r="I1263" s="1" t="s">
        <v>3748</v>
      </c>
      <c r="J1263" s="160"/>
      <c r="K1263" s="160"/>
    </row>
    <row r="1264">
      <c r="A1264" s="188">
        <v>8.93611005133E12</v>
      </c>
      <c r="B1264" s="51" t="s">
        <v>3749</v>
      </c>
      <c r="C1264" s="51" t="s">
        <v>1126</v>
      </c>
      <c r="D1264" s="51" t="s">
        <v>2930</v>
      </c>
      <c r="E1264" s="51" t="s">
        <v>2931</v>
      </c>
      <c r="F1264" s="1" t="s">
        <v>3005</v>
      </c>
      <c r="G1264" s="1" t="s">
        <v>3039</v>
      </c>
      <c r="H1264" s="1" t="s">
        <v>3734</v>
      </c>
      <c r="I1264" s="1" t="s">
        <v>3735</v>
      </c>
      <c r="J1264" s="160"/>
      <c r="K1264" s="160"/>
    </row>
    <row r="1265">
      <c r="A1265" s="188">
        <v>8.936110051361E12</v>
      </c>
      <c r="B1265" s="51" t="s">
        <v>3750</v>
      </c>
      <c r="C1265" s="51" t="s">
        <v>1868</v>
      </c>
      <c r="D1265" s="51" t="s">
        <v>2930</v>
      </c>
      <c r="E1265" s="51" t="s">
        <v>2976</v>
      </c>
      <c r="F1265" s="1" t="s">
        <v>2986</v>
      </c>
      <c r="G1265" s="1" t="s">
        <v>3746</v>
      </c>
      <c r="H1265" s="1" t="s">
        <v>3747</v>
      </c>
      <c r="I1265" s="1" t="s">
        <v>3751</v>
      </c>
      <c r="J1265" s="160"/>
      <c r="K1265" s="160"/>
    </row>
    <row r="1266">
      <c r="A1266" s="188">
        <v>8.936110051415E12</v>
      </c>
      <c r="B1266" s="51" t="s">
        <v>2599</v>
      </c>
      <c r="C1266" s="51" t="s">
        <v>29</v>
      </c>
      <c r="D1266" s="51" t="s">
        <v>2930</v>
      </c>
      <c r="E1266" s="51" t="s">
        <v>2931</v>
      </c>
      <c r="F1266" s="1" t="s">
        <v>2932</v>
      </c>
      <c r="G1266" s="1" t="s">
        <v>2933</v>
      </c>
      <c r="H1266" s="1" t="s">
        <v>3093</v>
      </c>
      <c r="I1266" s="1" t="s">
        <v>3741</v>
      </c>
      <c r="J1266" s="160"/>
      <c r="K1266" s="160"/>
    </row>
    <row r="1267">
      <c r="A1267" s="188">
        <v>8.936110051668E12</v>
      </c>
      <c r="B1267" s="51" t="s">
        <v>3754</v>
      </c>
      <c r="C1267" s="51" t="s">
        <v>1126</v>
      </c>
      <c r="D1267" s="51" t="s">
        <v>2930</v>
      </c>
      <c r="E1267" s="51" t="s">
        <v>2931</v>
      </c>
      <c r="F1267" s="1" t="s">
        <v>3005</v>
      </c>
      <c r="G1267" s="1" t="s">
        <v>3039</v>
      </c>
      <c r="H1267" s="1" t="s">
        <v>3734</v>
      </c>
      <c r="I1267" s="1" t="s">
        <v>3735</v>
      </c>
      <c r="J1267" s="160"/>
      <c r="K1267" s="160"/>
    </row>
    <row r="1268">
      <c r="A1268" s="188">
        <v>8.936110051699E12</v>
      </c>
      <c r="B1268" s="51" t="s">
        <v>3755</v>
      </c>
      <c r="C1268" s="51" t="s">
        <v>56</v>
      </c>
      <c r="D1268" s="51" t="s">
        <v>2930</v>
      </c>
      <c r="E1268" s="51" t="s">
        <v>2931</v>
      </c>
      <c r="F1268" s="1" t="s">
        <v>3005</v>
      </c>
      <c r="G1268" s="1" t="s">
        <v>3039</v>
      </c>
      <c r="H1268" s="1" t="s">
        <v>3534</v>
      </c>
      <c r="I1268" s="1" t="s">
        <v>3535</v>
      </c>
      <c r="J1268" s="160"/>
      <c r="K1268" s="160"/>
    </row>
    <row r="1269">
      <c r="A1269" s="188">
        <v>8.936110051705E12</v>
      </c>
      <c r="B1269" s="51" t="s">
        <v>2600</v>
      </c>
      <c r="C1269" s="51" t="s">
        <v>1126</v>
      </c>
      <c r="D1269" s="51" t="s">
        <v>2930</v>
      </c>
      <c r="E1269" s="51" t="s">
        <v>2931</v>
      </c>
      <c r="F1269" s="1" t="s">
        <v>2932</v>
      </c>
      <c r="G1269" s="1" t="s">
        <v>2933</v>
      </c>
      <c r="H1269" s="1" t="s">
        <v>2996</v>
      </c>
      <c r="I1269" s="1" t="s">
        <v>2997</v>
      </c>
      <c r="J1269" s="160"/>
      <c r="K1269" s="160"/>
    </row>
    <row r="1270">
      <c r="A1270" s="188">
        <v>8.936110051781E12</v>
      </c>
      <c r="B1270" s="51" t="s">
        <v>3758</v>
      </c>
      <c r="C1270" s="51" t="s">
        <v>1126</v>
      </c>
      <c r="D1270" s="51" t="s">
        <v>2930</v>
      </c>
      <c r="E1270" s="51" t="s">
        <v>2931</v>
      </c>
      <c r="F1270" s="1" t="s">
        <v>3005</v>
      </c>
      <c r="G1270" s="1" t="s">
        <v>3039</v>
      </c>
      <c r="H1270" s="1" t="s">
        <v>3007</v>
      </c>
      <c r="I1270" s="1" t="s">
        <v>3008</v>
      </c>
      <c r="J1270" s="160"/>
      <c r="K1270" s="160"/>
    </row>
    <row r="1271">
      <c r="A1271" s="188">
        <v>8.936110051842E12</v>
      </c>
      <c r="B1271" s="51" t="s">
        <v>3759</v>
      </c>
      <c r="C1271" s="51" t="s">
        <v>56</v>
      </c>
      <c r="D1271" s="51" t="s">
        <v>2930</v>
      </c>
      <c r="E1271" s="51" t="s">
        <v>2931</v>
      </c>
      <c r="F1271" s="1" t="s">
        <v>3005</v>
      </c>
      <c r="G1271" s="1" t="s">
        <v>3039</v>
      </c>
      <c r="H1271" s="1" t="s">
        <v>3007</v>
      </c>
      <c r="I1271" s="1" t="s">
        <v>3008</v>
      </c>
      <c r="J1271" s="160"/>
      <c r="K1271" s="160"/>
    </row>
    <row r="1272">
      <c r="A1272" s="188">
        <v>8.936110051941E12</v>
      </c>
      <c r="B1272" s="51" t="s">
        <v>3760</v>
      </c>
      <c r="C1272" s="51" t="s">
        <v>56</v>
      </c>
      <c r="D1272" s="51" t="s">
        <v>2930</v>
      </c>
      <c r="E1272" s="51" t="s">
        <v>2931</v>
      </c>
      <c r="F1272" s="1" t="s">
        <v>3005</v>
      </c>
      <c r="G1272" s="1" t="s">
        <v>3039</v>
      </c>
      <c r="H1272" s="1" t="s">
        <v>3734</v>
      </c>
      <c r="I1272" s="1" t="s">
        <v>3735</v>
      </c>
      <c r="J1272" s="160"/>
      <c r="K1272" s="160"/>
    </row>
    <row r="1273">
      <c r="A1273" s="188">
        <v>8.936113000014E12</v>
      </c>
      <c r="B1273" s="51" t="s">
        <v>3763</v>
      </c>
      <c r="C1273" s="51" t="s">
        <v>3069</v>
      </c>
      <c r="D1273" s="51" t="s">
        <v>2930</v>
      </c>
      <c r="E1273" s="51" t="s">
        <v>2976</v>
      </c>
      <c r="F1273" s="1" t="s">
        <v>2977</v>
      </c>
      <c r="G1273" s="1" t="s">
        <v>2978</v>
      </c>
      <c r="H1273" s="1" t="s">
        <v>3169</v>
      </c>
      <c r="I1273" s="1" t="s">
        <v>3170</v>
      </c>
      <c r="J1273" s="160"/>
      <c r="K1273" s="160"/>
    </row>
    <row r="1274">
      <c r="A1274" s="188">
        <v>8.936113000021E12</v>
      </c>
      <c r="B1274" s="51" t="s">
        <v>3764</v>
      </c>
      <c r="C1274" s="51" t="s">
        <v>3069</v>
      </c>
      <c r="D1274" s="51" t="s">
        <v>2930</v>
      </c>
      <c r="E1274" s="51" t="s">
        <v>2976</v>
      </c>
      <c r="F1274" s="1" t="s">
        <v>2977</v>
      </c>
      <c r="G1274" s="1" t="s">
        <v>2978</v>
      </c>
      <c r="H1274" s="1" t="s">
        <v>3765</v>
      </c>
      <c r="I1274" s="1" t="s">
        <v>3766</v>
      </c>
      <c r="J1274" s="160"/>
      <c r="K1274" s="160"/>
    </row>
    <row r="1275">
      <c r="A1275" s="188">
        <v>8.936113000045E12</v>
      </c>
      <c r="B1275" s="51" t="s">
        <v>3767</v>
      </c>
      <c r="C1275" s="51" t="s">
        <v>3069</v>
      </c>
      <c r="D1275" s="51" t="s">
        <v>2930</v>
      </c>
      <c r="E1275" s="51" t="s">
        <v>2976</v>
      </c>
      <c r="F1275" s="1" t="s">
        <v>2977</v>
      </c>
      <c r="G1275" s="1" t="s">
        <v>2978</v>
      </c>
      <c r="H1275" s="1" t="s">
        <v>3765</v>
      </c>
      <c r="I1275" s="1" t="s">
        <v>3766</v>
      </c>
      <c r="J1275" s="160"/>
      <c r="K1275" s="160"/>
    </row>
    <row r="1276">
      <c r="A1276" s="188">
        <v>8.936113000083E12</v>
      </c>
      <c r="B1276" s="51" t="s">
        <v>3768</v>
      </c>
      <c r="C1276" s="51" t="s">
        <v>3069</v>
      </c>
      <c r="D1276" s="51" t="s">
        <v>2930</v>
      </c>
      <c r="E1276" s="51" t="s">
        <v>2976</v>
      </c>
      <c r="F1276" s="1" t="s">
        <v>2977</v>
      </c>
      <c r="G1276" s="1" t="s">
        <v>2978</v>
      </c>
      <c r="H1276" s="1" t="s">
        <v>3765</v>
      </c>
      <c r="I1276" s="1" t="s">
        <v>3766</v>
      </c>
      <c r="J1276" s="160"/>
      <c r="K1276" s="160"/>
    </row>
    <row r="1277">
      <c r="A1277" s="188">
        <v>8.936113000205E12</v>
      </c>
      <c r="B1277" s="51" t="s">
        <v>3771</v>
      </c>
      <c r="C1277" s="51" t="s">
        <v>3069</v>
      </c>
      <c r="D1277" s="51" t="s">
        <v>2930</v>
      </c>
      <c r="E1277" s="51" t="s">
        <v>2976</v>
      </c>
      <c r="F1277" s="1" t="s">
        <v>2977</v>
      </c>
      <c r="G1277" s="1" t="s">
        <v>2978</v>
      </c>
      <c r="H1277" s="1" t="s">
        <v>3169</v>
      </c>
      <c r="I1277" s="1" t="s">
        <v>3772</v>
      </c>
      <c r="J1277" s="160"/>
      <c r="K1277" s="160"/>
    </row>
    <row r="1278">
      <c r="A1278" s="188">
        <v>8.936114400042E12</v>
      </c>
      <c r="B1278" s="51" t="s">
        <v>1367</v>
      </c>
      <c r="C1278" s="51" t="s">
        <v>29</v>
      </c>
      <c r="D1278" s="51" t="s">
        <v>1519</v>
      </c>
      <c r="E1278" s="51" t="s">
        <v>1549</v>
      </c>
      <c r="F1278" s="1" t="s">
        <v>1550</v>
      </c>
      <c r="G1278" s="1" t="s">
        <v>2188</v>
      </c>
      <c r="H1278" s="1" t="s">
        <v>2189</v>
      </c>
      <c r="I1278" s="1" t="s">
        <v>2577</v>
      </c>
      <c r="J1278" s="160"/>
      <c r="K1278" s="160"/>
    </row>
    <row r="1279">
      <c r="A1279" s="188">
        <v>8.936114400097E12</v>
      </c>
      <c r="B1279" s="51" t="s">
        <v>1368</v>
      </c>
      <c r="C1279" s="51" t="s">
        <v>29</v>
      </c>
      <c r="D1279" s="51" t="s">
        <v>1519</v>
      </c>
      <c r="E1279" s="51" t="s">
        <v>1549</v>
      </c>
      <c r="F1279" s="1" t="s">
        <v>1550</v>
      </c>
      <c r="G1279" s="1" t="s">
        <v>1551</v>
      </c>
      <c r="H1279" s="1" t="s">
        <v>2474</v>
      </c>
      <c r="I1279" s="1" t="s">
        <v>2475</v>
      </c>
      <c r="J1279" s="160"/>
      <c r="K1279" s="160"/>
    </row>
    <row r="1280">
      <c r="A1280" s="188">
        <v>8.936114400103E12</v>
      </c>
      <c r="B1280" s="51" t="s">
        <v>1369</v>
      </c>
      <c r="C1280" s="51" t="s">
        <v>29</v>
      </c>
      <c r="D1280" s="51" t="s">
        <v>1519</v>
      </c>
      <c r="E1280" s="51" t="s">
        <v>1549</v>
      </c>
      <c r="F1280" s="1" t="s">
        <v>1550</v>
      </c>
      <c r="G1280" s="1" t="s">
        <v>1551</v>
      </c>
      <c r="H1280" s="1" t="s">
        <v>1572</v>
      </c>
      <c r="I1280" s="1" t="s">
        <v>1574</v>
      </c>
      <c r="J1280" s="160"/>
      <c r="K1280" s="160"/>
    </row>
    <row r="1281">
      <c r="A1281" s="188">
        <v>8.93611440011E12</v>
      </c>
      <c r="B1281" s="51" t="s">
        <v>1370</v>
      </c>
      <c r="C1281" s="51" t="s">
        <v>29</v>
      </c>
      <c r="D1281" s="51" t="s">
        <v>1519</v>
      </c>
      <c r="E1281" s="51" t="s">
        <v>1549</v>
      </c>
      <c r="F1281" s="1" t="s">
        <v>1550</v>
      </c>
      <c r="G1281" s="1" t="s">
        <v>1551</v>
      </c>
      <c r="H1281" s="1" t="s">
        <v>1555</v>
      </c>
      <c r="I1281" s="1" t="s">
        <v>1556</v>
      </c>
      <c r="J1281" s="160"/>
      <c r="K1281" s="160"/>
    </row>
    <row r="1282">
      <c r="A1282" s="188">
        <v>8.936114400134E12</v>
      </c>
      <c r="B1282" s="51" t="s">
        <v>3775</v>
      </c>
      <c r="C1282" s="51" t="s">
        <v>275</v>
      </c>
      <c r="D1282" s="51" t="s">
        <v>1519</v>
      </c>
      <c r="E1282" s="51" t="s">
        <v>1549</v>
      </c>
      <c r="F1282" s="1" t="s">
        <v>1710</v>
      </c>
      <c r="G1282" s="1" t="s">
        <v>2308</v>
      </c>
      <c r="H1282" s="1" t="s">
        <v>2579</v>
      </c>
      <c r="I1282" s="1" t="s">
        <v>2580</v>
      </c>
      <c r="J1282" s="160"/>
      <c r="K1282" s="160"/>
    </row>
    <row r="1283">
      <c r="A1283" s="188">
        <v>8.936114400141E12</v>
      </c>
      <c r="B1283" s="51" t="s">
        <v>1371</v>
      </c>
      <c r="C1283" s="51" t="s">
        <v>275</v>
      </c>
      <c r="D1283" s="51" t="s">
        <v>1519</v>
      </c>
      <c r="E1283" s="51" t="s">
        <v>1549</v>
      </c>
      <c r="F1283" s="1" t="s">
        <v>1639</v>
      </c>
      <c r="G1283" s="1" t="s">
        <v>1640</v>
      </c>
      <c r="H1283" s="1" t="s">
        <v>1681</v>
      </c>
      <c r="I1283" s="1" t="s">
        <v>1682</v>
      </c>
      <c r="J1283" s="160"/>
      <c r="K1283" s="160"/>
    </row>
    <row r="1284">
      <c r="A1284" s="188">
        <v>8.936114400158E12</v>
      </c>
      <c r="B1284" s="51" t="s">
        <v>3777</v>
      </c>
      <c r="C1284" s="51" t="s">
        <v>275</v>
      </c>
      <c r="D1284" s="51" t="s">
        <v>1519</v>
      </c>
      <c r="E1284" s="51" t="s">
        <v>1549</v>
      </c>
      <c r="F1284" s="1" t="s">
        <v>1639</v>
      </c>
      <c r="G1284" s="1" t="s">
        <v>1640</v>
      </c>
      <c r="H1284" s="1" t="s">
        <v>1641</v>
      </c>
      <c r="I1284" s="1" t="s">
        <v>1642</v>
      </c>
      <c r="J1284" s="160"/>
      <c r="K1284" s="160"/>
    </row>
    <row r="1285">
      <c r="A1285" s="188">
        <v>8.936114400189E12</v>
      </c>
      <c r="B1285" s="51" t="s">
        <v>3779</v>
      </c>
      <c r="C1285" s="51" t="s">
        <v>29</v>
      </c>
      <c r="D1285" s="51" t="s">
        <v>1519</v>
      </c>
      <c r="E1285" s="51" t="s">
        <v>1549</v>
      </c>
      <c r="F1285" s="1" t="s">
        <v>1550</v>
      </c>
      <c r="G1285" s="1" t="s">
        <v>1551</v>
      </c>
      <c r="H1285" s="1" t="s">
        <v>1558</v>
      </c>
      <c r="I1285" s="1" t="s">
        <v>1559</v>
      </c>
      <c r="J1285" s="160"/>
      <c r="K1285" s="160"/>
    </row>
    <row r="1286">
      <c r="A1286" s="188">
        <v>8.936114400233E12</v>
      </c>
      <c r="B1286" s="51" t="s">
        <v>3780</v>
      </c>
      <c r="C1286" s="51" t="s">
        <v>29</v>
      </c>
      <c r="D1286" s="51" t="s">
        <v>1519</v>
      </c>
      <c r="E1286" s="51" t="s">
        <v>1549</v>
      </c>
      <c r="F1286" s="1" t="s">
        <v>1550</v>
      </c>
      <c r="G1286" s="1" t="s">
        <v>1551</v>
      </c>
      <c r="H1286" s="1" t="s">
        <v>3781</v>
      </c>
      <c r="I1286" s="1" t="s">
        <v>3782</v>
      </c>
      <c r="J1286" s="160"/>
      <c r="K1286" s="160"/>
    </row>
    <row r="1287">
      <c r="A1287" s="188">
        <v>8.936114400257E12</v>
      </c>
      <c r="B1287" s="51" t="s">
        <v>1372</v>
      </c>
      <c r="C1287" s="51" t="s">
        <v>29</v>
      </c>
      <c r="D1287" s="51" t="s">
        <v>1519</v>
      </c>
      <c r="E1287" s="51" t="s">
        <v>1549</v>
      </c>
      <c r="F1287" s="1" t="s">
        <v>1550</v>
      </c>
      <c r="G1287" s="1" t="s">
        <v>1565</v>
      </c>
      <c r="H1287" s="1" t="s">
        <v>1566</v>
      </c>
      <c r="I1287" s="1" t="s">
        <v>2590</v>
      </c>
      <c r="J1287" s="160"/>
      <c r="K1287" s="160"/>
    </row>
    <row r="1288">
      <c r="A1288" s="188">
        <v>8.936114400288E12</v>
      </c>
      <c r="B1288" s="51" t="s">
        <v>1373</v>
      </c>
      <c r="C1288" s="51" t="s">
        <v>29</v>
      </c>
      <c r="D1288" s="51" t="s">
        <v>1519</v>
      </c>
      <c r="E1288" s="51" t="s">
        <v>1549</v>
      </c>
      <c r="F1288" s="1" t="s">
        <v>1550</v>
      </c>
      <c r="G1288" s="1" t="s">
        <v>1551</v>
      </c>
      <c r="H1288" s="1" t="s">
        <v>1576</v>
      </c>
      <c r="I1288" s="1" t="s">
        <v>1577</v>
      </c>
      <c r="J1288" s="160"/>
      <c r="K1288" s="160"/>
    </row>
    <row r="1289">
      <c r="A1289" s="188">
        <v>8.936114400349E12</v>
      </c>
      <c r="B1289" s="51" t="s">
        <v>1374</v>
      </c>
      <c r="C1289" s="51" t="s">
        <v>29</v>
      </c>
      <c r="D1289" s="51" t="s">
        <v>1519</v>
      </c>
      <c r="E1289" s="51" t="s">
        <v>1549</v>
      </c>
      <c r="F1289" s="1" t="s">
        <v>1710</v>
      </c>
      <c r="G1289" s="1" t="s">
        <v>1724</v>
      </c>
      <c r="H1289" s="1" t="s">
        <v>1725</v>
      </c>
      <c r="I1289" s="1" t="s">
        <v>1726</v>
      </c>
      <c r="J1289" s="160"/>
      <c r="K1289" s="160"/>
    </row>
    <row r="1290">
      <c r="A1290" s="188">
        <v>8.936114400455E12</v>
      </c>
      <c r="B1290" s="51" t="s">
        <v>3787</v>
      </c>
      <c r="C1290" s="51" t="s">
        <v>29</v>
      </c>
      <c r="D1290" s="51" t="s">
        <v>1519</v>
      </c>
      <c r="E1290" s="51" t="s">
        <v>1549</v>
      </c>
      <c r="F1290" s="1" t="s">
        <v>1732</v>
      </c>
      <c r="G1290" s="1" t="s">
        <v>1733</v>
      </c>
      <c r="H1290" s="1" t="s">
        <v>2462</v>
      </c>
      <c r="I1290" s="1" t="s">
        <v>3788</v>
      </c>
      <c r="J1290" s="160"/>
      <c r="K1290" s="160"/>
    </row>
    <row r="1291">
      <c r="A1291" s="188">
        <v>8.936114400547E12</v>
      </c>
      <c r="B1291" s="51" t="s">
        <v>1375</v>
      </c>
      <c r="C1291" s="51" t="s">
        <v>56</v>
      </c>
      <c r="D1291" s="51" t="s">
        <v>1519</v>
      </c>
      <c r="E1291" s="51" t="s">
        <v>1549</v>
      </c>
      <c r="F1291" s="1" t="s">
        <v>1710</v>
      </c>
      <c r="G1291" s="1" t="s">
        <v>2086</v>
      </c>
      <c r="H1291" s="1" t="s">
        <v>3789</v>
      </c>
      <c r="I1291" s="1" t="s">
        <v>3790</v>
      </c>
      <c r="J1291" s="160"/>
      <c r="K1291" s="160"/>
    </row>
    <row r="1292">
      <c r="A1292" s="188">
        <v>8.936114400578E12</v>
      </c>
      <c r="B1292" s="51" t="s">
        <v>3791</v>
      </c>
      <c r="C1292" s="51" t="s">
        <v>275</v>
      </c>
      <c r="D1292" s="51" t="s">
        <v>1519</v>
      </c>
      <c r="E1292" s="51" t="s">
        <v>1549</v>
      </c>
      <c r="F1292" s="1" t="s">
        <v>1647</v>
      </c>
      <c r="G1292" s="1" t="s">
        <v>1715</v>
      </c>
      <c r="H1292" s="1" t="s">
        <v>1716</v>
      </c>
      <c r="I1292" s="1" t="s">
        <v>1717</v>
      </c>
      <c r="J1292" s="160"/>
      <c r="K1292" s="160"/>
    </row>
    <row r="1293">
      <c r="A1293" s="188">
        <v>8.936114400585E12</v>
      </c>
      <c r="B1293" s="51" t="s">
        <v>1376</v>
      </c>
      <c r="C1293" s="51" t="s">
        <v>29</v>
      </c>
      <c r="D1293" s="51" t="s">
        <v>1519</v>
      </c>
      <c r="E1293" s="51" t="s">
        <v>1549</v>
      </c>
      <c r="F1293" s="1" t="s">
        <v>1647</v>
      </c>
      <c r="G1293" s="1" t="s">
        <v>2886</v>
      </c>
      <c r="H1293" s="1" t="s">
        <v>2887</v>
      </c>
      <c r="I1293" s="1" t="s">
        <v>3647</v>
      </c>
      <c r="J1293" s="160"/>
      <c r="K1293" s="160"/>
    </row>
    <row r="1294">
      <c r="A1294" s="188">
        <v>8.936114400677E12</v>
      </c>
      <c r="B1294" s="51" t="s">
        <v>1377</v>
      </c>
      <c r="C1294" s="51" t="s">
        <v>275</v>
      </c>
      <c r="D1294" s="51" t="s">
        <v>1519</v>
      </c>
      <c r="E1294" s="51" t="s">
        <v>1549</v>
      </c>
      <c r="F1294" s="1" t="s">
        <v>1710</v>
      </c>
      <c r="G1294" s="1" t="s">
        <v>2086</v>
      </c>
      <c r="H1294" s="1" t="s">
        <v>2229</v>
      </c>
      <c r="I1294" s="1" t="s">
        <v>2230</v>
      </c>
      <c r="J1294" s="160"/>
      <c r="K1294" s="160"/>
    </row>
    <row r="1295">
      <c r="A1295" s="188">
        <v>8.936114400721E12</v>
      </c>
      <c r="B1295" s="51" t="s">
        <v>3794</v>
      </c>
      <c r="C1295" s="51" t="s">
        <v>275</v>
      </c>
      <c r="D1295" s="51" t="s">
        <v>1519</v>
      </c>
      <c r="E1295" s="51" t="s">
        <v>1549</v>
      </c>
      <c r="F1295" s="1" t="s">
        <v>1639</v>
      </c>
      <c r="G1295" s="1" t="s">
        <v>2192</v>
      </c>
      <c r="H1295" s="1" t="s">
        <v>2207</v>
      </c>
      <c r="I1295" s="1" t="s">
        <v>2208</v>
      </c>
      <c r="J1295" s="160"/>
      <c r="K1295" s="160"/>
    </row>
    <row r="1296">
      <c r="A1296" s="188">
        <v>8.936114400776E12</v>
      </c>
      <c r="B1296" s="51" t="s">
        <v>3796</v>
      </c>
      <c r="C1296" s="51" t="s">
        <v>56</v>
      </c>
      <c r="D1296" s="51" t="s">
        <v>1519</v>
      </c>
      <c r="E1296" s="51" t="s">
        <v>1549</v>
      </c>
      <c r="F1296" s="1" t="s">
        <v>1647</v>
      </c>
      <c r="G1296" s="1" t="s">
        <v>1715</v>
      </c>
      <c r="H1296" s="1" t="s">
        <v>1721</v>
      </c>
      <c r="I1296" s="1" t="s">
        <v>1937</v>
      </c>
      <c r="J1296" s="160"/>
      <c r="K1296" s="160"/>
    </row>
    <row r="1297">
      <c r="A1297" s="188">
        <v>8.936114400783E12</v>
      </c>
      <c r="B1297" s="51" t="s">
        <v>1378</v>
      </c>
      <c r="C1297" s="51" t="s">
        <v>23</v>
      </c>
      <c r="D1297" s="51" t="s">
        <v>1519</v>
      </c>
      <c r="E1297" s="51" t="s">
        <v>1549</v>
      </c>
      <c r="F1297" s="1" t="s">
        <v>1639</v>
      </c>
      <c r="G1297" s="1" t="s">
        <v>1904</v>
      </c>
      <c r="H1297" s="1" t="s">
        <v>2017</v>
      </c>
      <c r="I1297" s="1" t="s">
        <v>2018</v>
      </c>
      <c r="J1297" s="160"/>
      <c r="K1297" s="160"/>
    </row>
    <row r="1298">
      <c r="A1298" s="188">
        <v>8.93611440079E12</v>
      </c>
      <c r="B1298" s="51" t="s">
        <v>3798</v>
      </c>
      <c r="C1298" s="51" t="s">
        <v>275</v>
      </c>
      <c r="D1298" s="51" t="s">
        <v>1519</v>
      </c>
      <c r="E1298" s="51" t="s">
        <v>1549</v>
      </c>
      <c r="F1298" s="1" t="s">
        <v>1639</v>
      </c>
      <c r="G1298" s="1" t="s">
        <v>1904</v>
      </c>
      <c r="H1298" s="1" t="s">
        <v>2059</v>
      </c>
      <c r="I1298" s="1" t="s">
        <v>2060</v>
      </c>
      <c r="J1298" s="160"/>
      <c r="K1298" s="160"/>
    </row>
    <row r="1299">
      <c r="A1299" s="188">
        <v>8.936114400837E12</v>
      </c>
      <c r="B1299" s="51" t="s">
        <v>1379</v>
      </c>
      <c r="C1299" s="51" t="s">
        <v>275</v>
      </c>
      <c r="D1299" s="51" t="s">
        <v>1519</v>
      </c>
      <c r="E1299" s="51" t="s">
        <v>1549</v>
      </c>
      <c r="F1299" s="1" t="s">
        <v>1639</v>
      </c>
      <c r="G1299" s="1" t="s">
        <v>1640</v>
      </c>
      <c r="H1299" s="1" t="s">
        <v>1641</v>
      </c>
      <c r="I1299" s="1" t="s">
        <v>1881</v>
      </c>
      <c r="J1299" s="160"/>
      <c r="K1299" s="160"/>
    </row>
    <row r="1300">
      <c r="A1300" s="188">
        <v>8.936114400967E12</v>
      </c>
      <c r="B1300" s="51" t="s">
        <v>1380</v>
      </c>
      <c r="C1300" s="51" t="s">
        <v>275</v>
      </c>
      <c r="D1300" s="51" t="s">
        <v>1519</v>
      </c>
      <c r="E1300" s="51" t="s">
        <v>1549</v>
      </c>
      <c r="F1300" s="1" t="s">
        <v>1550</v>
      </c>
      <c r="G1300" s="1" t="s">
        <v>2188</v>
      </c>
      <c r="H1300" s="1" t="s">
        <v>2189</v>
      </c>
      <c r="I1300" s="1" t="s">
        <v>2190</v>
      </c>
      <c r="J1300" s="160"/>
      <c r="K1300" s="160"/>
    </row>
    <row r="1301">
      <c r="A1301" s="188">
        <v>8.936114401094E12</v>
      </c>
      <c r="B1301" s="51" t="s">
        <v>2632</v>
      </c>
      <c r="C1301" s="51" t="s">
        <v>275</v>
      </c>
      <c r="D1301" s="51" t="s">
        <v>1519</v>
      </c>
      <c r="E1301" s="51" t="s">
        <v>1549</v>
      </c>
      <c r="F1301" s="1" t="s">
        <v>1639</v>
      </c>
      <c r="G1301" s="1" t="s">
        <v>1904</v>
      </c>
      <c r="H1301" s="1" t="s">
        <v>2059</v>
      </c>
      <c r="I1301" s="1" t="s">
        <v>2631</v>
      </c>
      <c r="J1301" s="160"/>
      <c r="K1301" s="160"/>
    </row>
    <row r="1302">
      <c r="A1302" s="188">
        <v>8.9361144011E12</v>
      </c>
      <c r="B1302" s="51" t="s">
        <v>3803</v>
      </c>
      <c r="C1302" s="51" t="s">
        <v>29</v>
      </c>
      <c r="D1302" s="51" t="s">
        <v>1519</v>
      </c>
      <c r="E1302" s="51" t="s">
        <v>1549</v>
      </c>
      <c r="F1302" s="1" t="s">
        <v>1710</v>
      </c>
      <c r="G1302" s="1" t="s">
        <v>2308</v>
      </c>
      <c r="H1302" s="1" t="s">
        <v>2309</v>
      </c>
      <c r="I1302" s="1" t="s">
        <v>2310</v>
      </c>
      <c r="J1302" s="160"/>
      <c r="K1302" s="160"/>
    </row>
    <row r="1303">
      <c r="A1303" s="188">
        <v>8.936114401155E12</v>
      </c>
      <c r="B1303" s="51" t="s">
        <v>1381</v>
      </c>
      <c r="C1303" s="51" t="s">
        <v>275</v>
      </c>
      <c r="D1303" s="51" t="s">
        <v>1519</v>
      </c>
      <c r="E1303" s="51" t="s">
        <v>1549</v>
      </c>
      <c r="F1303" s="1" t="s">
        <v>1639</v>
      </c>
      <c r="G1303" s="1" t="s">
        <v>1904</v>
      </c>
      <c r="H1303" s="1" t="s">
        <v>2455</v>
      </c>
      <c r="I1303" s="1" t="s">
        <v>2456</v>
      </c>
      <c r="J1303" s="160"/>
      <c r="K1303" s="160"/>
    </row>
    <row r="1304">
      <c r="A1304" s="188">
        <v>8.936114401193E12</v>
      </c>
      <c r="B1304" s="51" t="s">
        <v>3806</v>
      </c>
      <c r="C1304" s="51" t="s">
        <v>275</v>
      </c>
      <c r="D1304" s="51" t="s">
        <v>1519</v>
      </c>
      <c r="E1304" s="51" t="s">
        <v>1549</v>
      </c>
      <c r="F1304" s="1" t="s">
        <v>1639</v>
      </c>
      <c r="G1304" s="1" t="s">
        <v>1720</v>
      </c>
      <c r="H1304" s="1" t="s">
        <v>1721</v>
      </c>
      <c r="I1304" s="1" t="s">
        <v>2226</v>
      </c>
      <c r="J1304" s="160"/>
      <c r="K1304" s="160"/>
    </row>
    <row r="1305">
      <c r="A1305" s="188">
        <v>8.936117050022E12</v>
      </c>
      <c r="B1305" s="51" t="s">
        <v>1317</v>
      </c>
      <c r="C1305" s="51" t="s">
        <v>311</v>
      </c>
      <c r="D1305" s="51" t="s">
        <v>1519</v>
      </c>
      <c r="E1305" s="51" t="s">
        <v>1549</v>
      </c>
      <c r="F1305" s="1" t="s">
        <v>1710</v>
      </c>
      <c r="G1305" s="1" t="s">
        <v>1724</v>
      </c>
      <c r="H1305" s="1" t="s">
        <v>1725</v>
      </c>
      <c r="I1305" s="1" t="s">
        <v>1726</v>
      </c>
      <c r="J1305" s="160"/>
      <c r="K1305" s="160"/>
    </row>
    <row r="1306">
      <c r="A1306" s="188">
        <v>8.936117050329E12</v>
      </c>
      <c r="B1306" s="51" t="s">
        <v>1382</v>
      </c>
      <c r="C1306" s="51" t="s">
        <v>29</v>
      </c>
      <c r="D1306" s="51" t="s">
        <v>1519</v>
      </c>
      <c r="E1306" s="51" t="s">
        <v>1549</v>
      </c>
      <c r="F1306" s="1" t="s">
        <v>1550</v>
      </c>
      <c r="G1306" s="1" t="s">
        <v>1561</v>
      </c>
      <c r="H1306" s="1" t="s">
        <v>1579</v>
      </c>
      <c r="I1306" s="1" t="s">
        <v>1580</v>
      </c>
      <c r="J1306" s="160"/>
      <c r="K1306" s="160"/>
    </row>
    <row r="1307">
      <c r="A1307" s="188">
        <v>8.936117051111E12</v>
      </c>
      <c r="B1307" s="51" t="s">
        <v>1383</v>
      </c>
      <c r="C1307" s="51" t="s">
        <v>29</v>
      </c>
      <c r="D1307" s="51" t="s">
        <v>1519</v>
      </c>
      <c r="E1307" s="51" t="s">
        <v>1549</v>
      </c>
      <c r="F1307" s="1" t="s">
        <v>1550</v>
      </c>
      <c r="G1307" s="1" t="s">
        <v>1551</v>
      </c>
      <c r="H1307" s="1" t="s">
        <v>2213</v>
      </c>
      <c r="I1307" s="1" t="s">
        <v>2214</v>
      </c>
      <c r="J1307" s="160"/>
      <c r="K1307" s="160"/>
    </row>
    <row r="1308">
      <c r="A1308" s="188">
        <v>8.936117051296E12</v>
      </c>
      <c r="B1308" s="51" t="s">
        <v>3807</v>
      </c>
      <c r="C1308" s="51" t="s">
        <v>275</v>
      </c>
      <c r="D1308" s="51" t="s">
        <v>1519</v>
      </c>
      <c r="E1308" s="51" t="s">
        <v>1549</v>
      </c>
      <c r="F1308" s="1" t="s">
        <v>1647</v>
      </c>
      <c r="G1308" s="1" t="s">
        <v>1715</v>
      </c>
      <c r="H1308" s="1" t="s">
        <v>2220</v>
      </c>
      <c r="I1308" s="1" t="s">
        <v>2222</v>
      </c>
      <c r="J1308" s="160"/>
      <c r="K1308" s="160"/>
    </row>
    <row r="1309">
      <c r="A1309" s="188">
        <v>8.93611705134E12</v>
      </c>
      <c r="B1309" s="51" t="s">
        <v>1384</v>
      </c>
      <c r="C1309" s="51" t="s">
        <v>275</v>
      </c>
      <c r="D1309" s="51" t="s">
        <v>1519</v>
      </c>
      <c r="E1309" s="51" t="s">
        <v>1549</v>
      </c>
      <c r="F1309" s="1" t="s">
        <v>1639</v>
      </c>
      <c r="G1309" s="1" t="s">
        <v>1640</v>
      </c>
      <c r="H1309" s="1" t="s">
        <v>1901</v>
      </c>
      <c r="I1309" s="1" t="s">
        <v>2228</v>
      </c>
      <c r="J1309" s="160"/>
      <c r="K1309" s="160"/>
    </row>
    <row r="1310">
      <c r="A1310" s="188">
        <v>8.936117052019E12</v>
      </c>
      <c r="B1310" s="51" t="s">
        <v>3810</v>
      </c>
      <c r="C1310" s="51" t="s">
        <v>1208</v>
      </c>
      <c r="D1310" s="51" t="s">
        <v>1519</v>
      </c>
      <c r="E1310" s="51" t="s">
        <v>1549</v>
      </c>
      <c r="F1310" s="1" t="s">
        <v>1639</v>
      </c>
      <c r="G1310" s="1" t="s">
        <v>1720</v>
      </c>
      <c r="H1310" s="1" t="s">
        <v>1716</v>
      </c>
      <c r="I1310" s="1" t="s">
        <v>2356</v>
      </c>
      <c r="J1310" s="160"/>
      <c r="K1310" s="160"/>
    </row>
    <row r="1311">
      <c r="A1311" s="188">
        <v>8.936117052057E12</v>
      </c>
      <c r="B1311" s="51" t="s">
        <v>3811</v>
      </c>
      <c r="C1311" s="51" t="s">
        <v>836</v>
      </c>
      <c r="D1311" s="51" t="s">
        <v>1519</v>
      </c>
      <c r="E1311" s="51" t="s">
        <v>1549</v>
      </c>
      <c r="F1311" s="1" t="s">
        <v>1639</v>
      </c>
      <c r="G1311" s="1" t="s">
        <v>1640</v>
      </c>
      <c r="H1311" s="1" t="s">
        <v>1901</v>
      </c>
      <c r="I1311" s="1" t="s">
        <v>1902</v>
      </c>
      <c r="J1311" s="160"/>
      <c r="K1311" s="160"/>
    </row>
    <row r="1312">
      <c r="A1312" s="188">
        <v>8.936117053009E12</v>
      </c>
      <c r="B1312" s="51" t="s">
        <v>3814</v>
      </c>
      <c r="C1312" s="51" t="s">
        <v>29</v>
      </c>
      <c r="D1312" s="51" t="s">
        <v>1519</v>
      </c>
      <c r="E1312" s="51" t="s">
        <v>1549</v>
      </c>
      <c r="F1312" s="1" t="s">
        <v>1732</v>
      </c>
      <c r="G1312" s="1" t="s">
        <v>1807</v>
      </c>
      <c r="H1312" s="1" t="s">
        <v>1808</v>
      </c>
      <c r="I1312" s="1" t="s">
        <v>2546</v>
      </c>
      <c r="J1312" s="160"/>
      <c r="K1312" s="160"/>
    </row>
    <row r="1313">
      <c r="A1313" s="188">
        <v>8.936117053016E12</v>
      </c>
      <c r="B1313" s="51" t="s">
        <v>1385</v>
      </c>
      <c r="C1313" s="51" t="s">
        <v>29</v>
      </c>
      <c r="D1313" s="51" t="s">
        <v>1519</v>
      </c>
      <c r="E1313" s="51" t="s">
        <v>1549</v>
      </c>
      <c r="F1313" s="1" t="s">
        <v>1732</v>
      </c>
      <c r="G1313" s="1" t="s">
        <v>1807</v>
      </c>
      <c r="H1313" s="1" t="s">
        <v>1808</v>
      </c>
      <c r="I1313" s="1" t="s">
        <v>1809</v>
      </c>
      <c r="J1313" s="160"/>
      <c r="K1313" s="160"/>
    </row>
    <row r="1314">
      <c r="A1314" s="188">
        <v>8.936117053023E12</v>
      </c>
      <c r="B1314" s="51" t="s">
        <v>1386</v>
      </c>
      <c r="C1314" s="51" t="s">
        <v>29</v>
      </c>
      <c r="D1314" s="51" t="s">
        <v>1519</v>
      </c>
      <c r="E1314" s="51" t="s">
        <v>1549</v>
      </c>
      <c r="F1314" s="1" t="s">
        <v>1732</v>
      </c>
      <c r="G1314" s="1" t="s">
        <v>1807</v>
      </c>
      <c r="H1314" s="1" t="s">
        <v>1808</v>
      </c>
      <c r="I1314" s="1" t="s">
        <v>2546</v>
      </c>
      <c r="J1314" s="160"/>
      <c r="K1314" s="160"/>
    </row>
    <row r="1315">
      <c r="A1315" s="188">
        <v>8.936117056987E12</v>
      </c>
      <c r="B1315" s="51" t="s">
        <v>3817</v>
      </c>
      <c r="C1315" s="51" t="s">
        <v>311</v>
      </c>
      <c r="D1315" s="51" t="s">
        <v>1519</v>
      </c>
      <c r="E1315" s="51" t="s">
        <v>1549</v>
      </c>
      <c r="F1315" s="1" t="s">
        <v>1710</v>
      </c>
      <c r="G1315" s="1" t="s">
        <v>1793</v>
      </c>
      <c r="H1315" s="1" t="s">
        <v>2571</v>
      </c>
      <c r="I1315" s="1" t="s">
        <v>2572</v>
      </c>
      <c r="J1315" s="160"/>
      <c r="K1315" s="160"/>
    </row>
    <row r="1316">
      <c r="A1316" s="188">
        <v>8.936117058066E12</v>
      </c>
      <c r="B1316" s="51" t="s">
        <v>1286</v>
      </c>
      <c r="C1316" s="51" t="s">
        <v>275</v>
      </c>
      <c r="D1316" s="51" t="s">
        <v>1519</v>
      </c>
      <c r="E1316" s="51" t="s">
        <v>1549</v>
      </c>
      <c r="F1316" s="1" t="s">
        <v>1639</v>
      </c>
      <c r="G1316" s="1" t="s">
        <v>1904</v>
      </c>
      <c r="H1316" s="1" t="s">
        <v>2455</v>
      </c>
      <c r="I1316" s="1" t="s">
        <v>2456</v>
      </c>
      <c r="J1316" s="160"/>
      <c r="K1316" s="160"/>
    </row>
    <row r="1317">
      <c r="A1317" s="188">
        <v>8.936117058226E12</v>
      </c>
      <c r="B1317" s="51" t="s">
        <v>3818</v>
      </c>
      <c r="C1317" s="51" t="s">
        <v>29</v>
      </c>
      <c r="D1317" s="51" t="s">
        <v>1519</v>
      </c>
      <c r="E1317" s="51" t="s">
        <v>1549</v>
      </c>
      <c r="F1317" s="1" t="s">
        <v>1732</v>
      </c>
      <c r="G1317" s="1" t="s">
        <v>1733</v>
      </c>
      <c r="H1317" s="1" t="s">
        <v>1805</v>
      </c>
      <c r="I1317" s="1" t="s">
        <v>1941</v>
      </c>
      <c r="J1317" s="160"/>
      <c r="K1317" s="160"/>
    </row>
    <row r="1318">
      <c r="A1318" s="188">
        <v>8.936117059193E12</v>
      </c>
      <c r="B1318" s="51" t="s">
        <v>3834</v>
      </c>
      <c r="C1318" s="51" t="s">
        <v>311</v>
      </c>
      <c r="D1318" s="51" t="s">
        <v>1519</v>
      </c>
      <c r="E1318" s="51" t="s">
        <v>1549</v>
      </c>
      <c r="F1318" s="1" t="s">
        <v>1710</v>
      </c>
      <c r="G1318" s="1" t="s">
        <v>1724</v>
      </c>
      <c r="H1318" s="1" t="s">
        <v>1725</v>
      </c>
      <c r="I1318" s="1" t="s">
        <v>1726</v>
      </c>
      <c r="J1318" s="160"/>
      <c r="K1318" s="160"/>
    </row>
    <row r="1319">
      <c r="A1319" s="188">
        <v>8.936124260025E12</v>
      </c>
      <c r="B1319" s="51" t="s">
        <v>3837</v>
      </c>
      <c r="C1319" s="51" t="s">
        <v>29</v>
      </c>
      <c r="D1319" s="51" t="s">
        <v>1519</v>
      </c>
      <c r="E1319" s="51" t="s">
        <v>1549</v>
      </c>
      <c r="F1319" s="1" t="s">
        <v>1624</v>
      </c>
      <c r="G1319" s="1" t="s">
        <v>1625</v>
      </c>
      <c r="H1319" s="1" t="s">
        <v>1626</v>
      </c>
      <c r="I1319" s="1" t="s">
        <v>1627</v>
      </c>
      <c r="J1319" s="160"/>
      <c r="K1319" s="160"/>
    </row>
    <row r="1320">
      <c r="A1320" s="188">
        <v>8.936124260063E12</v>
      </c>
      <c r="B1320" s="51" t="s">
        <v>3838</v>
      </c>
      <c r="C1320" s="51" t="s">
        <v>29</v>
      </c>
      <c r="D1320" s="51" t="s">
        <v>1519</v>
      </c>
      <c r="E1320" s="51" t="s">
        <v>1549</v>
      </c>
      <c r="F1320" s="1" t="s">
        <v>1624</v>
      </c>
      <c r="G1320" s="1" t="s">
        <v>1625</v>
      </c>
      <c r="H1320" s="1" t="s">
        <v>1626</v>
      </c>
      <c r="I1320" s="1" t="s">
        <v>1629</v>
      </c>
      <c r="J1320" s="160"/>
      <c r="K1320" s="160"/>
    </row>
    <row r="1321">
      <c r="A1321" s="188">
        <v>8.936127490719E12</v>
      </c>
      <c r="B1321" s="51" t="s">
        <v>1387</v>
      </c>
      <c r="C1321" s="51" t="s">
        <v>29</v>
      </c>
      <c r="D1321" s="51" t="s">
        <v>1519</v>
      </c>
      <c r="E1321" s="51" t="s">
        <v>1549</v>
      </c>
      <c r="F1321" s="1" t="s">
        <v>1550</v>
      </c>
      <c r="G1321" s="1" t="s">
        <v>1551</v>
      </c>
      <c r="H1321" s="1" t="s">
        <v>1576</v>
      </c>
      <c r="I1321" s="1" t="s">
        <v>1577</v>
      </c>
      <c r="J1321" s="160"/>
      <c r="K1321" s="160"/>
    </row>
    <row r="1322">
      <c r="A1322" s="188">
        <v>8.936127490726E12</v>
      </c>
      <c r="B1322" s="51" t="s">
        <v>1390</v>
      </c>
      <c r="C1322" s="51" t="s">
        <v>29</v>
      </c>
      <c r="D1322" s="51" t="s">
        <v>1519</v>
      </c>
      <c r="E1322" s="51" t="s">
        <v>1549</v>
      </c>
      <c r="F1322" s="1" t="s">
        <v>1550</v>
      </c>
      <c r="G1322" s="1" t="s">
        <v>1551</v>
      </c>
      <c r="H1322" s="1" t="s">
        <v>1582</v>
      </c>
      <c r="I1322" s="1" t="s">
        <v>1583</v>
      </c>
      <c r="J1322" s="160"/>
      <c r="K1322" s="160"/>
    </row>
    <row r="1323">
      <c r="A1323" s="188">
        <v>8.936127491167E12</v>
      </c>
      <c r="B1323" s="51" t="s">
        <v>1391</v>
      </c>
      <c r="C1323" s="51" t="s">
        <v>29</v>
      </c>
      <c r="D1323" s="51" t="s">
        <v>1519</v>
      </c>
      <c r="E1323" s="51" t="s">
        <v>1549</v>
      </c>
      <c r="F1323" s="1" t="s">
        <v>1550</v>
      </c>
      <c r="G1323" s="1" t="s">
        <v>1565</v>
      </c>
      <c r="H1323" s="1" t="s">
        <v>1912</v>
      </c>
      <c r="I1323" s="1" t="s">
        <v>1913</v>
      </c>
      <c r="J1323" s="160"/>
      <c r="K1323" s="160"/>
    </row>
    <row r="1324">
      <c r="A1324" s="188">
        <v>8.936127491174E12</v>
      </c>
      <c r="B1324" s="51" t="s">
        <v>1392</v>
      </c>
      <c r="C1324" s="51" t="s">
        <v>29</v>
      </c>
      <c r="D1324" s="51" t="s">
        <v>1519</v>
      </c>
      <c r="E1324" s="51" t="s">
        <v>1549</v>
      </c>
      <c r="F1324" s="1" t="s">
        <v>1550</v>
      </c>
      <c r="G1324" s="1" t="s">
        <v>1551</v>
      </c>
      <c r="H1324" s="1" t="s">
        <v>1582</v>
      </c>
      <c r="I1324" s="1" t="s">
        <v>1583</v>
      </c>
      <c r="J1324" s="160"/>
      <c r="K1324" s="160"/>
    </row>
    <row r="1325">
      <c r="A1325" s="188">
        <v>8.936127491181E12</v>
      </c>
      <c r="B1325" s="51" t="s">
        <v>1393</v>
      </c>
      <c r="C1325" s="51" t="s">
        <v>29</v>
      </c>
      <c r="D1325" s="51" t="s">
        <v>1519</v>
      </c>
      <c r="E1325" s="51" t="s">
        <v>1549</v>
      </c>
      <c r="F1325" s="1" t="s">
        <v>1550</v>
      </c>
      <c r="G1325" s="1" t="s">
        <v>1551</v>
      </c>
      <c r="H1325" s="1" t="s">
        <v>1576</v>
      </c>
      <c r="I1325" s="1" t="s">
        <v>1577</v>
      </c>
      <c r="J1325" s="160"/>
      <c r="K1325" s="160"/>
    </row>
    <row r="1326">
      <c r="A1326" s="188">
        <v>8.936127491198E12</v>
      </c>
      <c r="B1326" s="51" t="s">
        <v>1394</v>
      </c>
      <c r="C1326" s="51" t="s">
        <v>29</v>
      </c>
      <c r="D1326" s="51" t="s">
        <v>1519</v>
      </c>
      <c r="E1326" s="51" t="s">
        <v>1549</v>
      </c>
      <c r="F1326" s="1" t="s">
        <v>1550</v>
      </c>
      <c r="G1326" s="1" t="s">
        <v>1565</v>
      </c>
      <c r="H1326" s="1" t="s">
        <v>1566</v>
      </c>
      <c r="I1326" s="1" t="s">
        <v>1567</v>
      </c>
      <c r="J1326" s="160"/>
      <c r="K1326" s="160"/>
    </row>
    <row r="1327">
      <c r="A1327" s="188">
        <v>8.936127491204E12</v>
      </c>
      <c r="B1327" s="51" t="s">
        <v>1395</v>
      </c>
      <c r="C1327" s="51" t="s">
        <v>29</v>
      </c>
      <c r="D1327" s="51" t="s">
        <v>1519</v>
      </c>
      <c r="E1327" s="51" t="s">
        <v>1549</v>
      </c>
      <c r="F1327" s="1" t="s">
        <v>1550</v>
      </c>
      <c r="G1327" s="1" t="s">
        <v>1551</v>
      </c>
      <c r="H1327" s="1" t="s">
        <v>1555</v>
      </c>
      <c r="I1327" s="1" t="s">
        <v>1556</v>
      </c>
      <c r="J1327" s="160"/>
      <c r="K1327" s="160"/>
    </row>
    <row r="1328">
      <c r="A1328" s="188">
        <v>8.936127491211E12</v>
      </c>
      <c r="B1328" s="51" t="s">
        <v>3845</v>
      </c>
      <c r="C1328" s="51" t="s">
        <v>29</v>
      </c>
      <c r="D1328" s="51" t="s">
        <v>1519</v>
      </c>
      <c r="E1328" s="51" t="s">
        <v>1549</v>
      </c>
      <c r="F1328" s="1" t="s">
        <v>1550</v>
      </c>
      <c r="G1328" s="1" t="s">
        <v>1551</v>
      </c>
      <c r="H1328" s="1" t="s">
        <v>1572</v>
      </c>
      <c r="I1328" s="1" t="s">
        <v>1574</v>
      </c>
      <c r="J1328" s="160"/>
      <c r="K1328" s="160"/>
    </row>
    <row r="1329">
      <c r="A1329" s="188">
        <v>8.936129470047E12</v>
      </c>
      <c r="B1329" s="51" t="s">
        <v>3846</v>
      </c>
      <c r="C1329" s="51" t="s">
        <v>29</v>
      </c>
      <c r="D1329" s="51" t="s">
        <v>1519</v>
      </c>
      <c r="E1329" s="51" t="s">
        <v>1549</v>
      </c>
      <c r="F1329" s="1" t="s">
        <v>1624</v>
      </c>
      <c r="G1329" s="1" t="s">
        <v>1625</v>
      </c>
      <c r="H1329" s="1" t="s">
        <v>2777</v>
      </c>
      <c r="I1329" s="1" t="s">
        <v>2850</v>
      </c>
      <c r="J1329" s="160"/>
      <c r="K1329" s="160"/>
    </row>
    <row r="1330">
      <c r="A1330" s="188">
        <v>8.936135441147E12</v>
      </c>
      <c r="B1330" s="51" t="s">
        <v>3848</v>
      </c>
      <c r="C1330" s="51" t="s">
        <v>29</v>
      </c>
      <c r="D1330" s="51" t="s">
        <v>1510</v>
      </c>
      <c r="E1330" s="51" t="s">
        <v>1511</v>
      </c>
      <c r="F1330" s="1" t="s">
        <v>1512</v>
      </c>
      <c r="G1330" s="1" t="s">
        <v>1513</v>
      </c>
      <c r="H1330" s="1" t="s">
        <v>1514</v>
      </c>
      <c r="I1330" s="1" t="s">
        <v>2946</v>
      </c>
      <c r="J1330" s="160"/>
      <c r="K1330" s="160"/>
    </row>
    <row r="1331">
      <c r="A1331" s="188">
        <v>8.936137050019E12</v>
      </c>
      <c r="B1331" s="51" t="s">
        <v>74</v>
      </c>
      <c r="C1331" s="51" t="s">
        <v>56</v>
      </c>
      <c r="D1331" s="51" t="s">
        <v>1519</v>
      </c>
      <c r="E1331" s="51" t="s">
        <v>3311</v>
      </c>
      <c r="F1331" s="1" t="s">
        <v>3312</v>
      </c>
      <c r="G1331" s="1" t="s">
        <v>3343</v>
      </c>
      <c r="H1331" s="1" t="s">
        <v>3344</v>
      </c>
      <c r="I1331" s="1" t="s">
        <v>3345</v>
      </c>
      <c r="J1331" s="160"/>
      <c r="K1331" s="160"/>
    </row>
    <row r="1332">
      <c r="A1332" s="188">
        <v>8.936138400028E12</v>
      </c>
      <c r="B1332" s="51" t="s">
        <v>1397</v>
      </c>
      <c r="C1332" s="51" t="s">
        <v>275</v>
      </c>
      <c r="D1332" s="51" t="s">
        <v>1519</v>
      </c>
      <c r="E1332" s="51" t="s">
        <v>1549</v>
      </c>
      <c r="F1332" s="1" t="s">
        <v>2489</v>
      </c>
      <c r="G1332" s="1" t="s">
        <v>2490</v>
      </c>
      <c r="H1332" s="1" t="s">
        <v>2491</v>
      </c>
      <c r="I1332" s="1" t="s">
        <v>2492</v>
      </c>
      <c r="J1332" s="160"/>
      <c r="K1332" s="160"/>
    </row>
    <row r="1333">
      <c r="A1333" s="188">
        <v>8.936138400035E12</v>
      </c>
      <c r="B1333" s="51" t="s">
        <v>3852</v>
      </c>
      <c r="C1333" s="51" t="s">
        <v>275</v>
      </c>
      <c r="D1333" s="51" t="s">
        <v>1519</v>
      </c>
      <c r="E1333" s="51" t="s">
        <v>1549</v>
      </c>
      <c r="F1333" s="1" t="s">
        <v>1639</v>
      </c>
      <c r="G1333" s="1" t="s">
        <v>1640</v>
      </c>
      <c r="H1333" s="1" t="s">
        <v>1737</v>
      </c>
      <c r="I1333" s="1" t="s">
        <v>2651</v>
      </c>
      <c r="J1333" s="160"/>
      <c r="K1333" s="160"/>
    </row>
    <row r="1334">
      <c r="A1334" s="188">
        <v>8.936138400578E12</v>
      </c>
      <c r="B1334" s="51" t="s">
        <v>1398</v>
      </c>
      <c r="C1334" s="51" t="s">
        <v>1126</v>
      </c>
      <c r="D1334" s="51" t="s">
        <v>1519</v>
      </c>
      <c r="E1334" s="51" t="s">
        <v>1549</v>
      </c>
      <c r="F1334" s="1" t="s">
        <v>1732</v>
      </c>
      <c r="G1334" s="1" t="s">
        <v>3643</v>
      </c>
      <c r="H1334" s="1" t="s">
        <v>3853</v>
      </c>
      <c r="I1334" s="1" t="s">
        <v>3854</v>
      </c>
      <c r="J1334" s="160"/>
      <c r="K1334" s="160"/>
    </row>
    <row r="1335">
      <c r="A1335" s="188">
        <v>8.936138400585E12</v>
      </c>
      <c r="B1335" s="51" t="s">
        <v>1399</v>
      </c>
      <c r="C1335" s="51" t="s">
        <v>1126</v>
      </c>
      <c r="D1335" s="51" t="s">
        <v>1519</v>
      </c>
      <c r="E1335" s="51" t="s">
        <v>1549</v>
      </c>
      <c r="F1335" s="1" t="s">
        <v>1732</v>
      </c>
      <c r="G1335" s="1" t="s">
        <v>3643</v>
      </c>
      <c r="H1335" s="1" t="s">
        <v>3855</v>
      </c>
      <c r="I1335" s="1" t="s">
        <v>3856</v>
      </c>
      <c r="J1335" s="160"/>
      <c r="K1335" s="160"/>
    </row>
    <row r="1336">
      <c r="A1336" s="188">
        <v>8.936138400608E12</v>
      </c>
      <c r="B1336" s="51" t="s">
        <v>3857</v>
      </c>
      <c r="C1336" s="51" t="s">
        <v>1126</v>
      </c>
      <c r="D1336" s="51" t="s">
        <v>1519</v>
      </c>
      <c r="E1336" s="51" t="s">
        <v>1549</v>
      </c>
      <c r="F1336" s="1" t="s">
        <v>1732</v>
      </c>
      <c r="G1336" s="1" t="s">
        <v>2026</v>
      </c>
      <c r="H1336" s="1" t="s">
        <v>2508</v>
      </c>
      <c r="I1336" s="1" t="s">
        <v>2509</v>
      </c>
      <c r="J1336" s="160"/>
      <c r="K1336" s="160"/>
    </row>
    <row r="1337">
      <c r="A1337" s="188">
        <v>8.936138400936E12</v>
      </c>
      <c r="B1337" s="51" t="s">
        <v>3860</v>
      </c>
      <c r="C1337" s="51" t="s">
        <v>1225</v>
      </c>
      <c r="D1337" s="51" t="s">
        <v>1519</v>
      </c>
      <c r="E1337" s="51" t="s">
        <v>1549</v>
      </c>
      <c r="F1337" s="1" t="s">
        <v>1732</v>
      </c>
      <c r="G1337" s="1" t="s">
        <v>2026</v>
      </c>
      <c r="H1337" s="1" t="s">
        <v>2027</v>
      </c>
      <c r="I1337" s="1" t="s">
        <v>2028</v>
      </c>
      <c r="J1337" s="160"/>
      <c r="K1337" s="160"/>
    </row>
    <row r="1338">
      <c r="A1338" s="188">
        <v>8.936138401834E12</v>
      </c>
      <c r="B1338" s="51" t="s">
        <v>3861</v>
      </c>
      <c r="C1338" s="51" t="s">
        <v>311</v>
      </c>
      <c r="D1338" s="51" t="s">
        <v>1519</v>
      </c>
      <c r="E1338" s="51" t="s">
        <v>1549</v>
      </c>
      <c r="F1338" s="1" t="s">
        <v>1710</v>
      </c>
      <c r="G1338" s="1" t="s">
        <v>1711</v>
      </c>
      <c r="H1338" s="1" t="s">
        <v>1712</v>
      </c>
      <c r="I1338" s="1" t="s">
        <v>2517</v>
      </c>
      <c r="J1338" s="160"/>
      <c r="K1338" s="160"/>
    </row>
    <row r="1339">
      <c r="A1339" s="188">
        <v>8.936139392421E12</v>
      </c>
      <c r="B1339" s="51" t="s">
        <v>3864</v>
      </c>
      <c r="C1339" s="51" t="s">
        <v>3069</v>
      </c>
      <c r="D1339" s="51" t="s">
        <v>2930</v>
      </c>
      <c r="E1339" s="51" t="s">
        <v>2976</v>
      </c>
      <c r="F1339" s="1" t="s">
        <v>2977</v>
      </c>
      <c r="G1339" s="1" t="s">
        <v>2978</v>
      </c>
      <c r="H1339" s="1" t="s">
        <v>3765</v>
      </c>
      <c r="I1339" s="1" t="s">
        <v>3766</v>
      </c>
      <c r="J1339" s="160"/>
      <c r="K1339" s="160"/>
    </row>
    <row r="1340">
      <c r="A1340" s="188">
        <v>8.936139392452E12</v>
      </c>
      <c r="B1340" s="51" t="s">
        <v>3865</v>
      </c>
      <c r="C1340" s="51" t="s">
        <v>3069</v>
      </c>
      <c r="D1340" s="51" t="s">
        <v>2930</v>
      </c>
      <c r="E1340" s="51" t="s">
        <v>2976</v>
      </c>
      <c r="F1340" s="1" t="s">
        <v>2977</v>
      </c>
      <c r="G1340" s="1" t="s">
        <v>2978</v>
      </c>
      <c r="H1340" s="1" t="s">
        <v>3765</v>
      </c>
      <c r="I1340" s="1" t="s">
        <v>3766</v>
      </c>
      <c r="J1340" s="160"/>
      <c r="K1340" s="160"/>
    </row>
    <row r="1341">
      <c r="A1341" s="188">
        <v>8.936139393749E12</v>
      </c>
      <c r="B1341" s="51" t="s">
        <v>3868</v>
      </c>
      <c r="C1341" s="51" t="s">
        <v>2567</v>
      </c>
      <c r="D1341" s="51" t="s">
        <v>2930</v>
      </c>
      <c r="E1341" s="51" t="s">
        <v>2976</v>
      </c>
      <c r="F1341" s="1" t="s">
        <v>2977</v>
      </c>
      <c r="G1341" s="1" t="s">
        <v>2978</v>
      </c>
      <c r="H1341" s="1" t="s">
        <v>3169</v>
      </c>
      <c r="I1341" s="1" t="s">
        <v>3772</v>
      </c>
      <c r="J1341" s="160"/>
      <c r="K1341" s="160"/>
    </row>
    <row r="1342">
      <c r="A1342" s="188">
        <v>8.936139393756E12</v>
      </c>
      <c r="B1342" s="51" t="s">
        <v>3869</v>
      </c>
      <c r="C1342" s="51" t="s">
        <v>2567</v>
      </c>
      <c r="D1342" s="51" t="s">
        <v>2930</v>
      </c>
      <c r="E1342" s="51" t="s">
        <v>2976</v>
      </c>
      <c r="F1342" s="1" t="s">
        <v>2977</v>
      </c>
      <c r="G1342" s="1" t="s">
        <v>2978</v>
      </c>
      <c r="H1342" s="1" t="s">
        <v>3169</v>
      </c>
      <c r="I1342" s="1" t="s">
        <v>3772</v>
      </c>
      <c r="J1342" s="160"/>
      <c r="K1342" s="160"/>
    </row>
    <row r="1343">
      <c r="A1343" s="188">
        <v>8.936139393763E12</v>
      </c>
      <c r="B1343" s="51" t="s">
        <v>3870</v>
      </c>
      <c r="C1343" s="51" t="s">
        <v>2567</v>
      </c>
      <c r="D1343" s="51" t="s">
        <v>2930</v>
      </c>
      <c r="E1343" s="51" t="s">
        <v>2976</v>
      </c>
      <c r="F1343" s="1" t="s">
        <v>2977</v>
      </c>
      <c r="G1343" s="1" t="s">
        <v>2978</v>
      </c>
      <c r="H1343" s="1" t="s">
        <v>3169</v>
      </c>
      <c r="I1343" s="1" t="s">
        <v>3772</v>
      </c>
      <c r="J1343" s="160"/>
      <c r="K1343" s="160"/>
    </row>
    <row r="1344">
      <c r="A1344" s="188">
        <v>8.936139394005E12</v>
      </c>
      <c r="B1344" s="51" t="s">
        <v>3871</v>
      </c>
      <c r="C1344" s="51" t="s">
        <v>56</v>
      </c>
      <c r="D1344" s="51" t="s">
        <v>2930</v>
      </c>
      <c r="E1344" s="51" t="s">
        <v>2931</v>
      </c>
      <c r="F1344" s="1" t="s">
        <v>3005</v>
      </c>
      <c r="G1344" s="1" t="s">
        <v>3039</v>
      </c>
      <c r="H1344" s="1" t="s">
        <v>3040</v>
      </c>
      <c r="I1344" s="1" t="s">
        <v>3872</v>
      </c>
      <c r="J1344" s="160"/>
      <c r="K1344" s="160"/>
    </row>
    <row r="1345">
      <c r="A1345" s="188">
        <v>8.936139394012E12</v>
      </c>
      <c r="B1345" s="51" t="s">
        <v>3873</v>
      </c>
      <c r="C1345" s="51" t="s">
        <v>56</v>
      </c>
      <c r="D1345" s="51" t="s">
        <v>2930</v>
      </c>
      <c r="E1345" s="51" t="s">
        <v>2931</v>
      </c>
      <c r="F1345" s="1" t="s">
        <v>3005</v>
      </c>
      <c r="G1345" s="1" t="s">
        <v>3039</v>
      </c>
      <c r="H1345" s="1" t="s">
        <v>3040</v>
      </c>
      <c r="I1345" s="1" t="s">
        <v>3872</v>
      </c>
      <c r="J1345" s="160"/>
      <c r="K1345" s="160"/>
    </row>
    <row r="1346">
      <c r="A1346" s="188">
        <v>8.936140890015E12</v>
      </c>
      <c r="B1346" s="51" t="s">
        <v>3874</v>
      </c>
      <c r="C1346" s="51" t="s">
        <v>29</v>
      </c>
      <c r="D1346" s="51" t="s">
        <v>1510</v>
      </c>
      <c r="E1346" s="51" t="s">
        <v>1511</v>
      </c>
      <c r="F1346" s="1" t="s">
        <v>1512</v>
      </c>
      <c r="G1346" s="1" t="s">
        <v>1513</v>
      </c>
      <c r="H1346" s="1" t="s">
        <v>1514</v>
      </c>
      <c r="I1346" s="1" t="s">
        <v>2528</v>
      </c>
      <c r="J1346" s="160"/>
      <c r="K1346" s="160"/>
    </row>
    <row r="1347">
      <c r="A1347" s="188">
        <v>8.93614213001E12</v>
      </c>
      <c r="B1347" s="51" t="s">
        <v>3875</v>
      </c>
      <c r="C1347" s="51" t="s">
        <v>29</v>
      </c>
      <c r="D1347" s="51" t="s">
        <v>2930</v>
      </c>
      <c r="E1347" s="51" t="s">
        <v>2976</v>
      </c>
      <c r="F1347" s="1" t="s">
        <v>3019</v>
      </c>
      <c r="G1347" s="1" t="s">
        <v>3687</v>
      </c>
      <c r="H1347" s="1" t="s">
        <v>3688</v>
      </c>
      <c r="I1347" s="1" t="s">
        <v>3689</v>
      </c>
      <c r="J1347" s="160"/>
      <c r="K1347" s="160"/>
    </row>
    <row r="1348">
      <c r="A1348" s="188">
        <v>8.936142130034E12</v>
      </c>
      <c r="B1348" s="51" t="s">
        <v>3878</v>
      </c>
      <c r="C1348" s="51" t="s">
        <v>29</v>
      </c>
      <c r="D1348" s="51" t="s">
        <v>2930</v>
      </c>
      <c r="E1348" s="51" t="s">
        <v>2976</v>
      </c>
      <c r="F1348" s="1" t="s">
        <v>3019</v>
      </c>
      <c r="G1348" s="1" t="s">
        <v>3687</v>
      </c>
      <c r="H1348" s="1" t="s">
        <v>3688</v>
      </c>
      <c r="I1348" s="1" t="s">
        <v>3689</v>
      </c>
      <c r="J1348" s="160"/>
      <c r="K1348" s="160"/>
    </row>
    <row r="1349">
      <c r="A1349" s="188">
        <v>8.936148070211E12</v>
      </c>
      <c r="B1349" s="51" t="s">
        <v>1400</v>
      </c>
      <c r="C1349" s="51" t="s">
        <v>29</v>
      </c>
      <c r="D1349" s="51" t="s">
        <v>1519</v>
      </c>
      <c r="E1349" s="51" t="s">
        <v>1549</v>
      </c>
      <c r="F1349" s="1" t="s">
        <v>1732</v>
      </c>
      <c r="G1349" s="1" t="s">
        <v>1733</v>
      </c>
      <c r="H1349" s="1" t="s">
        <v>1805</v>
      </c>
      <c r="I1349" s="1" t="s">
        <v>2898</v>
      </c>
      <c r="J1349" s="160"/>
      <c r="K1349" s="160"/>
    </row>
    <row r="1350">
      <c r="A1350" s="188">
        <v>8.936148070235E12</v>
      </c>
      <c r="B1350" s="51" t="s">
        <v>1401</v>
      </c>
      <c r="C1350" s="51" t="s">
        <v>29</v>
      </c>
      <c r="D1350" s="51" t="s">
        <v>1519</v>
      </c>
      <c r="E1350" s="51" t="s">
        <v>1549</v>
      </c>
      <c r="F1350" s="1" t="s">
        <v>1732</v>
      </c>
      <c r="G1350" s="1" t="s">
        <v>1733</v>
      </c>
      <c r="H1350" s="1" t="s">
        <v>1805</v>
      </c>
      <c r="I1350" s="1" t="s">
        <v>2030</v>
      </c>
      <c r="J1350" s="160"/>
      <c r="K1350" s="160"/>
    </row>
    <row r="1351">
      <c r="A1351" s="188">
        <v>8.936148070266E12</v>
      </c>
      <c r="B1351" s="51" t="s">
        <v>3880</v>
      </c>
      <c r="C1351" s="51" t="s">
        <v>29</v>
      </c>
      <c r="D1351" s="51" t="s">
        <v>1519</v>
      </c>
      <c r="E1351" s="51" t="s">
        <v>1549</v>
      </c>
      <c r="F1351" s="1" t="s">
        <v>1732</v>
      </c>
      <c r="G1351" s="1" t="s">
        <v>1733</v>
      </c>
      <c r="H1351" s="1" t="s">
        <v>1805</v>
      </c>
      <c r="I1351" s="1" t="s">
        <v>2785</v>
      </c>
      <c r="J1351" s="160"/>
      <c r="K1351" s="160"/>
    </row>
    <row r="1352">
      <c r="A1352" s="188">
        <v>8.93614807028E12</v>
      </c>
      <c r="B1352" s="51" t="s">
        <v>1402</v>
      </c>
      <c r="C1352" s="51" t="s">
        <v>29</v>
      </c>
      <c r="D1352" s="51" t="s">
        <v>1519</v>
      </c>
      <c r="E1352" s="51" t="s">
        <v>1549</v>
      </c>
      <c r="F1352" s="1" t="s">
        <v>1732</v>
      </c>
      <c r="G1352" s="1" t="s">
        <v>1733</v>
      </c>
      <c r="H1352" s="1" t="s">
        <v>1734</v>
      </c>
      <c r="I1352" s="1" t="s">
        <v>2897</v>
      </c>
      <c r="J1352" s="160"/>
      <c r="K1352" s="160"/>
    </row>
    <row r="1353">
      <c r="A1353" s="188">
        <v>8.93614807031E12</v>
      </c>
      <c r="B1353" s="51" t="s">
        <v>1413</v>
      </c>
      <c r="C1353" s="51" t="s">
        <v>29</v>
      </c>
      <c r="D1353" s="51" t="s">
        <v>1519</v>
      </c>
      <c r="E1353" s="51" t="s">
        <v>1549</v>
      </c>
      <c r="F1353" s="1" t="s">
        <v>1550</v>
      </c>
      <c r="G1353" s="1" t="s">
        <v>1561</v>
      </c>
      <c r="H1353" s="1" t="s">
        <v>1579</v>
      </c>
      <c r="I1353" s="1" t="s">
        <v>1580</v>
      </c>
      <c r="J1353" s="160"/>
      <c r="K1353" s="160"/>
    </row>
    <row r="1354">
      <c r="A1354" s="188">
        <v>8.936148070327E12</v>
      </c>
      <c r="B1354" s="51" t="s">
        <v>3883</v>
      </c>
      <c r="C1354" s="51" t="s">
        <v>29</v>
      </c>
      <c r="D1354" s="51" t="s">
        <v>1519</v>
      </c>
      <c r="E1354" s="51" t="s">
        <v>1549</v>
      </c>
      <c r="F1354" s="1" t="s">
        <v>1550</v>
      </c>
      <c r="G1354" s="1" t="s">
        <v>1565</v>
      </c>
      <c r="H1354" s="1" t="s">
        <v>1569</v>
      </c>
      <c r="I1354" s="1" t="s">
        <v>1570</v>
      </c>
      <c r="J1354" s="160"/>
      <c r="K1354" s="160"/>
    </row>
    <row r="1355">
      <c r="A1355" s="188">
        <v>8.936148070341E12</v>
      </c>
      <c r="B1355" s="51" t="s">
        <v>1403</v>
      </c>
      <c r="C1355" s="51" t="s">
        <v>29</v>
      </c>
      <c r="D1355" s="51" t="s">
        <v>1519</v>
      </c>
      <c r="E1355" s="51" t="s">
        <v>1549</v>
      </c>
      <c r="F1355" s="1" t="s">
        <v>1550</v>
      </c>
      <c r="G1355" s="1" t="s">
        <v>1561</v>
      </c>
      <c r="H1355" s="1" t="s">
        <v>1579</v>
      </c>
      <c r="I1355" s="1" t="s">
        <v>1580</v>
      </c>
      <c r="J1355" s="160"/>
      <c r="K1355" s="160"/>
    </row>
    <row r="1356">
      <c r="A1356" s="188">
        <v>8.936148070365E12</v>
      </c>
      <c r="B1356" s="51" t="s">
        <v>3884</v>
      </c>
      <c r="C1356" s="51" t="s">
        <v>29</v>
      </c>
      <c r="D1356" s="51" t="s">
        <v>1519</v>
      </c>
      <c r="E1356" s="51" t="s">
        <v>1549</v>
      </c>
      <c r="F1356" s="1" t="s">
        <v>2489</v>
      </c>
      <c r="G1356" s="1" t="s">
        <v>2490</v>
      </c>
      <c r="H1356" s="1" t="s">
        <v>2848</v>
      </c>
      <c r="I1356" s="1" t="s">
        <v>2849</v>
      </c>
      <c r="J1356" s="160"/>
      <c r="K1356" s="160"/>
    </row>
    <row r="1357">
      <c r="A1357" s="188">
        <v>8.936148070372E12</v>
      </c>
      <c r="B1357" s="51" t="s">
        <v>3886</v>
      </c>
      <c r="C1357" s="51" t="s">
        <v>29</v>
      </c>
      <c r="D1357" s="51" t="s">
        <v>1519</v>
      </c>
      <c r="E1357" s="51" t="s">
        <v>1549</v>
      </c>
      <c r="F1357" s="1" t="s">
        <v>2489</v>
      </c>
      <c r="G1357" s="1" t="s">
        <v>2490</v>
      </c>
      <c r="H1357" s="1" t="s">
        <v>2845</v>
      </c>
      <c r="I1357" s="1" t="s">
        <v>2846</v>
      </c>
      <c r="J1357" s="160"/>
      <c r="K1357" s="160"/>
    </row>
    <row r="1358">
      <c r="A1358" s="188">
        <v>8.936148070389E12</v>
      </c>
      <c r="B1358" s="51" t="s">
        <v>1404</v>
      </c>
      <c r="C1358" s="51" t="s">
        <v>29</v>
      </c>
      <c r="D1358" s="51" t="s">
        <v>1519</v>
      </c>
      <c r="E1358" s="51" t="s">
        <v>1549</v>
      </c>
      <c r="F1358" s="1" t="s">
        <v>1550</v>
      </c>
      <c r="G1358" s="1" t="s">
        <v>1561</v>
      </c>
      <c r="H1358" s="1" t="s">
        <v>1579</v>
      </c>
      <c r="I1358" s="1" t="s">
        <v>1580</v>
      </c>
      <c r="J1358" s="160"/>
      <c r="K1358" s="160"/>
    </row>
    <row r="1359">
      <c r="A1359" s="188">
        <v>8.936148070464E12</v>
      </c>
      <c r="B1359" s="51" t="s">
        <v>3890</v>
      </c>
      <c r="C1359" s="51" t="s">
        <v>29</v>
      </c>
      <c r="D1359" s="51" t="s">
        <v>1519</v>
      </c>
      <c r="E1359" s="51" t="s">
        <v>1549</v>
      </c>
      <c r="F1359" s="1" t="s">
        <v>1732</v>
      </c>
      <c r="G1359" s="1" t="s">
        <v>1733</v>
      </c>
      <c r="H1359" s="1" t="s">
        <v>1805</v>
      </c>
      <c r="I1359" s="1" t="s">
        <v>2623</v>
      </c>
      <c r="J1359" s="160"/>
      <c r="K1359" s="160"/>
    </row>
    <row r="1360">
      <c r="A1360" s="188">
        <v>8.936148070471E12</v>
      </c>
      <c r="B1360" s="51" t="s">
        <v>1405</v>
      </c>
      <c r="C1360" s="51" t="s">
        <v>275</v>
      </c>
      <c r="D1360" s="51" t="s">
        <v>1519</v>
      </c>
      <c r="E1360" s="51" t="s">
        <v>1549</v>
      </c>
      <c r="F1360" s="1" t="s">
        <v>1550</v>
      </c>
      <c r="G1360" s="1" t="s">
        <v>1561</v>
      </c>
      <c r="H1360" s="1" t="s">
        <v>1579</v>
      </c>
      <c r="I1360" s="1" t="s">
        <v>1580</v>
      </c>
      <c r="J1360" s="160"/>
      <c r="K1360" s="160"/>
    </row>
    <row r="1361">
      <c r="A1361" s="188">
        <v>8.936148070488E12</v>
      </c>
      <c r="B1361" s="51" t="s">
        <v>1293</v>
      </c>
      <c r="C1361" s="51" t="s">
        <v>29</v>
      </c>
      <c r="D1361" s="51" t="s">
        <v>1519</v>
      </c>
      <c r="E1361" s="51" t="s">
        <v>1549</v>
      </c>
      <c r="F1361" s="1" t="s">
        <v>1639</v>
      </c>
      <c r="G1361" s="1" t="s">
        <v>1640</v>
      </c>
      <c r="H1361" s="1" t="s">
        <v>1681</v>
      </c>
      <c r="I1361" s="1" t="s">
        <v>2616</v>
      </c>
      <c r="J1361" s="160"/>
      <c r="K1361" s="160"/>
    </row>
    <row r="1362">
      <c r="A1362" s="188">
        <v>8.936148070525E12</v>
      </c>
      <c r="B1362" s="51" t="s">
        <v>1406</v>
      </c>
      <c r="C1362" s="51" t="s">
        <v>29</v>
      </c>
      <c r="D1362" s="51" t="s">
        <v>1519</v>
      </c>
      <c r="E1362" s="51" t="s">
        <v>1549</v>
      </c>
      <c r="F1362" s="1" t="s">
        <v>1732</v>
      </c>
      <c r="G1362" s="1" t="s">
        <v>1733</v>
      </c>
      <c r="H1362" s="1" t="s">
        <v>1805</v>
      </c>
      <c r="I1362" s="1" t="s">
        <v>2899</v>
      </c>
      <c r="J1362" s="160"/>
      <c r="K1362" s="160"/>
    </row>
    <row r="1363">
      <c r="A1363" s="188">
        <v>8.936148070556E12</v>
      </c>
      <c r="B1363" s="51" t="s">
        <v>3893</v>
      </c>
      <c r="C1363" s="51" t="s">
        <v>29</v>
      </c>
      <c r="D1363" s="51" t="s">
        <v>1519</v>
      </c>
      <c r="E1363" s="51" t="s">
        <v>1549</v>
      </c>
      <c r="F1363" s="1" t="s">
        <v>1550</v>
      </c>
      <c r="G1363" s="1" t="s">
        <v>1551</v>
      </c>
      <c r="H1363" s="1" t="s">
        <v>1572</v>
      </c>
      <c r="I1363" s="1" t="s">
        <v>1574</v>
      </c>
      <c r="J1363" s="160"/>
      <c r="K1363" s="160"/>
    </row>
    <row r="1364">
      <c r="A1364" s="188">
        <v>8.93614807057E12</v>
      </c>
      <c r="B1364" s="51" t="s">
        <v>3894</v>
      </c>
      <c r="C1364" s="51" t="s">
        <v>29</v>
      </c>
      <c r="D1364" s="51" t="s">
        <v>1519</v>
      </c>
      <c r="E1364" s="51" t="s">
        <v>1549</v>
      </c>
      <c r="F1364" s="1" t="s">
        <v>1550</v>
      </c>
      <c r="G1364" s="1" t="s">
        <v>1565</v>
      </c>
      <c r="H1364" s="1" t="s">
        <v>1566</v>
      </c>
      <c r="I1364" s="1" t="s">
        <v>2590</v>
      </c>
      <c r="J1364" s="160"/>
      <c r="K1364" s="160"/>
    </row>
    <row r="1365">
      <c r="A1365" s="188">
        <v>8.936148070693E12</v>
      </c>
      <c r="B1365" s="51" t="s">
        <v>3895</v>
      </c>
      <c r="C1365" s="51" t="s">
        <v>29</v>
      </c>
      <c r="D1365" s="51" t="s">
        <v>1519</v>
      </c>
      <c r="E1365" s="51" t="s">
        <v>1549</v>
      </c>
      <c r="F1365" s="1" t="s">
        <v>1732</v>
      </c>
      <c r="G1365" s="1" t="s">
        <v>1733</v>
      </c>
      <c r="H1365" s="1" t="s">
        <v>1805</v>
      </c>
      <c r="I1365" s="1" t="s">
        <v>2787</v>
      </c>
      <c r="J1365" s="160"/>
      <c r="K1365" s="160"/>
    </row>
    <row r="1366">
      <c r="A1366" s="188">
        <v>8.936148070785E12</v>
      </c>
      <c r="B1366" s="51" t="s">
        <v>1407</v>
      </c>
      <c r="C1366" s="51" t="s">
        <v>29</v>
      </c>
      <c r="D1366" s="51" t="s">
        <v>1519</v>
      </c>
      <c r="E1366" s="51" t="s">
        <v>1549</v>
      </c>
      <c r="F1366" s="1" t="s">
        <v>1550</v>
      </c>
      <c r="G1366" s="1" t="s">
        <v>1565</v>
      </c>
      <c r="H1366" s="1" t="s">
        <v>2880</v>
      </c>
      <c r="I1366" s="1" t="s">
        <v>2881</v>
      </c>
      <c r="J1366" s="160"/>
      <c r="K1366" s="160"/>
    </row>
    <row r="1367">
      <c r="A1367" s="188">
        <v>8.936148070921E12</v>
      </c>
      <c r="B1367" s="51" t="s">
        <v>1408</v>
      </c>
      <c r="C1367" s="51" t="s">
        <v>29</v>
      </c>
      <c r="D1367" s="51" t="s">
        <v>1519</v>
      </c>
      <c r="E1367" s="51" t="s">
        <v>1549</v>
      </c>
      <c r="F1367" s="1" t="s">
        <v>1550</v>
      </c>
      <c r="G1367" s="1" t="s">
        <v>1561</v>
      </c>
      <c r="H1367" s="1" t="s">
        <v>1579</v>
      </c>
      <c r="I1367" s="1" t="s">
        <v>1580</v>
      </c>
      <c r="J1367" s="160"/>
      <c r="K1367" s="160"/>
    </row>
    <row r="1368">
      <c r="A1368" s="188">
        <v>8.936148070945E12</v>
      </c>
      <c r="B1368" s="51" t="s">
        <v>1409</v>
      </c>
      <c r="C1368" s="51" t="s">
        <v>29</v>
      </c>
      <c r="D1368" s="51" t="s">
        <v>1519</v>
      </c>
      <c r="E1368" s="51" t="s">
        <v>1549</v>
      </c>
      <c r="F1368" s="1" t="s">
        <v>1550</v>
      </c>
      <c r="G1368" s="1" t="s">
        <v>1561</v>
      </c>
      <c r="H1368" s="1" t="s">
        <v>1562</v>
      </c>
      <c r="I1368" s="1" t="s">
        <v>2901</v>
      </c>
      <c r="J1368" s="160"/>
      <c r="K1368" s="160"/>
    </row>
    <row r="1369">
      <c r="A1369" s="188">
        <v>8.936148071126E12</v>
      </c>
      <c r="B1369" s="51" t="s">
        <v>3902</v>
      </c>
      <c r="C1369" s="51" t="s">
        <v>29</v>
      </c>
      <c r="D1369" s="51" t="s">
        <v>1519</v>
      </c>
      <c r="E1369" s="51" t="s">
        <v>1549</v>
      </c>
      <c r="F1369" s="1" t="s">
        <v>1550</v>
      </c>
      <c r="G1369" s="1" t="s">
        <v>1565</v>
      </c>
      <c r="H1369" s="1" t="s">
        <v>1912</v>
      </c>
      <c r="I1369" s="1" t="s">
        <v>1919</v>
      </c>
      <c r="J1369" s="160"/>
      <c r="K1369" s="160"/>
    </row>
    <row r="1370">
      <c r="A1370" s="188">
        <v>8.936148071195E12</v>
      </c>
      <c r="B1370" s="51" t="s">
        <v>3905</v>
      </c>
      <c r="C1370" s="51" t="s">
        <v>29</v>
      </c>
      <c r="D1370" s="51" t="s">
        <v>1519</v>
      </c>
      <c r="E1370" s="51" t="s">
        <v>1549</v>
      </c>
      <c r="F1370" s="1" t="s">
        <v>1732</v>
      </c>
      <c r="G1370" s="1" t="s">
        <v>1851</v>
      </c>
      <c r="H1370" s="1" t="s">
        <v>3906</v>
      </c>
      <c r="I1370" s="1" t="s">
        <v>3907</v>
      </c>
      <c r="J1370" s="160"/>
      <c r="K1370" s="160"/>
    </row>
    <row r="1371">
      <c r="A1371" s="188">
        <v>8.936148071263E12</v>
      </c>
      <c r="B1371" s="51" t="s">
        <v>1411</v>
      </c>
      <c r="C1371" s="51" t="s">
        <v>29</v>
      </c>
      <c r="D1371" s="51" t="s">
        <v>1519</v>
      </c>
      <c r="E1371" s="51" t="s">
        <v>1549</v>
      </c>
      <c r="F1371" s="1" t="s">
        <v>1550</v>
      </c>
      <c r="G1371" s="1" t="s">
        <v>1565</v>
      </c>
      <c r="H1371" s="1" t="s">
        <v>2625</v>
      </c>
      <c r="I1371" s="1" t="s">
        <v>2626</v>
      </c>
      <c r="J1371" s="160"/>
      <c r="K1371" s="160"/>
    </row>
    <row r="1372">
      <c r="A1372" s="188">
        <v>8.936148071362E12</v>
      </c>
      <c r="B1372" s="51" t="s">
        <v>1757</v>
      </c>
      <c r="C1372" s="51" t="s">
        <v>275</v>
      </c>
      <c r="D1372" s="51" t="s">
        <v>1519</v>
      </c>
      <c r="E1372" s="51" t="s">
        <v>1549</v>
      </c>
      <c r="F1372" s="1" t="s">
        <v>1639</v>
      </c>
      <c r="G1372" s="1" t="s">
        <v>1720</v>
      </c>
      <c r="H1372" s="1" t="s">
        <v>1716</v>
      </c>
      <c r="I1372" s="1" t="s">
        <v>1896</v>
      </c>
      <c r="J1372" s="160"/>
      <c r="K1372" s="160"/>
    </row>
    <row r="1373">
      <c r="A1373" s="188">
        <v>8.936148071485E12</v>
      </c>
      <c r="B1373" s="51" t="s">
        <v>3910</v>
      </c>
      <c r="C1373" s="51" t="s">
        <v>29</v>
      </c>
      <c r="D1373" s="51" t="s">
        <v>1519</v>
      </c>
      <c r="E1373" s="51" t="s">
        <v>1549</v>
      </c>
      <c r="F1373" s="1" t="s">
        <v>1550</v>
      </c>
      <c r="G1373" s="1" t="s">
        <v>1565</v>
      </c>
      <c r="H1373" s="1" t="s">
        <v>1566</v>
      </c>
      <c r="I1373" s="1" t="s">
        <v>1567</v>
      </c>
      <c r="J1373" s="160"/>
      <c r="K1373" s="160"/>
    </row>
    <row r="1374">
      <c r="A1374" s="188">
        <v>8.936148071607E12</v>
      </c>
      <c r="B1374" s="51" t="s">
        <v>3911</v>
      </c>
      <c r="C1374" s="51" t="s">
        <v>29</v>
      </c>
      <c r="D1374" s="51" t="s">
        <v>1519</v>
      </c>
      <c r="E1374" s="51" t="s">
        <v>1549</v>
      </c>
      <c r="F1374" s="1" t="s">
        <v>1550</v>
      </c>
      <c r="G1374" s="1" t="s">
        <v>1565</v>
      </c>
      <c r="H1374" s="1" t="s">
        <v>1569</v>
      </c>
      <c r="I1374" s="1" t="s">
        <v>1570</v>
      </c>
      <c r="J1374" s="160"/>
      <c r="K1374" s="160"/>
    </row>
    <row r="1375">
      <c r="A1375" s="188">
        <v>8.936148071928E12</v>
      </c>
      <c r="B1375" s="51" t="s">
        <v>1413</v>
      </c>
      <c r="C1375" s="51" t="s">
        <v>29</v>
      </c>
      <c r="D1375" s="51" t="s">
        <v>1519</v>
      </c>
      <c r="E1375" s="51" t="s">
        <v>1549</v>
      </c>
      <c r="F1375" s="1" t="s">
        <v>1550</v>
      </c>
      <c r="G1375" s="1" t="s">
        <v>1561</v>
      </c>
      <c r="H1375" s="1" t="s">
        <v>1579</v>
      </c>
      <c r="I1375" s="1" t="s">
        <v>1580</v>
      </c>
      <c r="J1375" s="160"/>
      <c r="K1375" s="160"/>
    </row>
    <row r="1376">
      <c r="A1376" s="188">
        <v>8.936148072154E12</v>
      </c>
      <c r="B1376" s="51" t="s">
        <v>1414</v>
      </c>
      <c r="C1376" s="51" t="s">
        <v>311</v>
      </c>
      <c r="D1376" s="51" t="s">
        <v>1519</v>
      </c>
      <c r="E1376" s="51" t="s">
        <v>1549</v>
      </c>
      <c r="F1376" s="1" t="s">
        <v>1710</v>
      </c>
      <c r="G1376" s="1" t="s">
        <v>2086</v>
      </c>
      <c r="H1376" s="1" t="s">
        <v>3914</v>
      </c>
      <c r="I1376" s="1" t="s">
        <v>3915</v>
      </c>
      <c r="J1376" s="160"/>
      <c r="K1376" s="160"/>
    </row>
    <row r="1377">
      <c r="A1377" s="188">
        <v>8.936148072284E12</v>
      </c>
      <c r="B1377" s="51" t="s">
        <v>3916</v>
      </c>
      <c r="C1377" s="51" t="s">
        <v>29</v>
      </c>
      <c r="D1377" s="51" t="s">
        <v>1519</v>
      </c>
      <c r="E1377" s="51" t="s">
        <v>1549</v>
      </c>
      <c r="F1377" s="1" t="s">
        <v>2489</v>
      </c>
      <c r="G1377" s="1" t="s">
        <v>2497</v>
      </c>
      <c r="H1377" s="1" t="s">
        <v>2498</v>
      </c>
      <c r="I1377" s="1" t="s">
        <v>2499</v>
      </c>
      <c r="J1377" s="160"/>
      <c r="K1377" s="160"/>
    </row>
    <row r="1378">
      <c r="A1378" s="188">
        <v>8.936148072291E12</v>
      </c>
      <c r="B1378" s="51" t="s">
        <v>3917</v>
      </c>
      <c r="C1378" s="51" t="s">
        <v>29</v>
      </c>
      <c r="D1378" s="51" t="s">
        <v>1519</v>
      </c>
      <c r="E1378" s="51" t="s">
        <v>1549</v>
      </c>
      <c r="F1378" s="1" t="s">
        <v>1550</v>
      </c>
      <c r="G1378" s="1" t="s">
        <v>1561</v>
      </c>
      <c r="H1378" s="1" t="s">
        <v>1579</v>
      </c>
      <c r="I1378" s="1" t="s">
        <v>1580</v>
      </c>
      <c r="J1378" s="160"/>
      <c r="K1378" s="160"/>
    </row>
    <row r="1379">
      <c r="A1379" s="188">
        <v>8.936148072345E12</v>
      </c>
      <c r="B1379" s="51" t="s">
        <v>3920</v>
      </c>
      <c r="C1379" s="51" t="s">
        <v>275</v>
      </c>
      <c r="D1379" s="51" t="s">
        <v>1519</v>
      </c>
      <c r="E1379" s="51" t="s">
        <v>1549</v>
      </c>
      <c r="F1379" s="1" t="s">
        <v>1639</v>
      </c>
      <c r="G1379" s="1" t="s">
        <v>1640</v>
      </c>
      <c r="H1379" s="1" t="s">
        <v>1681</v>
      </c>
      <c r="I1379" s="1" t="s">
        <v>1682</v>
      </c>
      <c r="J1379" s="160"/>
      <c r="K1379" s="160"/>
    </row>
    <row r="1380">
      <c r="A1380" s="188">
        <v>8.936148072352E12</v>
      </c>
      <c r="B1380" s="51" t="s">
        <v>1294</v>
      </c>
      <c r="C1380" s="51" t="s">
        <v>29</v>
      </c>
      <c r="D1380" s="51" t="s">
        <v>1519</v>
      </c>
      <c r="E1380" s="51" t="s">
        <v>1549</v>
      </c>
      <c r="F1380" s="1" t="s">
        <v>1639</v>
      </c>
      <c r="G1380" s="1" t="s">
        <v>1640</v>
      </c>
      <c r="H1380" s="1" t="s">
        <v>1641</v>
      </c>
      <c r="I1380" s="1" t="s">
        <v>2617</v>
      </c>
      <c r="J1380" s="160"/>
      <c r="K1380" s="160"/>
    </row>
    <row r="1381">
      <c r="A1381" s="188">
        <v>8.936148072369E12</v>
      </c>
      <c r="B1381" s="51" t="s">
        <v>1415</v>
      </c>
      <c r="C1381" s="51" t="s">
        <v>29</v>
      </c>
      <c r="D1381" s="51" t="s">
        <v>1519</v>
      </c>
      <c r="E1381" s="51" t="s">
        <v>1549</v>
      </c>
      <c r="F1381" s="1" t="s">
        <v>1639</v>
      </c>
      <c r="G1381" s="1" t="s">
        <v>2192</v>
      </c>
      <c r="H1381" s="1" t="s">
        <v>3923</v>
      </c>
      <c r="I1381" s="1" t="s">
        <v>3924</v>
      </c>
      <c r="J1381" s="160"/>
      <c r="K1381" s="160"/>
    </row>
    <row r="1382">
      <c r="A1382" s="188">
        <v>8.936176750017E12</v>
      </c>
      <c r="B1382" s="51" t="s">
        <v>3925</v>
      </c>
      <c r="C1382" s="51" t="s">
        <v>1868</v>
      </c>
      <c r="D1382" s="51" t="s">
        <v>2930</v>
      </c>
      <c r="E1382" s="51" t="s">
        <v>2976</v>
      </c>
      <c r="F1382" s="1" t="s">
        <v>2986</v>
      </c>
      <c r="G1382" s="1" t="s">
        <v>3737</v>
      </c>
      <c r="H1382" s="1" t="s">
        <v>3738</v>
      </c>
      <c r="I1382" s="1" t="s">
        <v>3739</v>
      </c>
      <c r="J1382" s="160"/>
      <c r="K1382" s="160"/>
    </row>
    <row r="1383">
      <c r="A1383" s="188">
        <v>8.936176750062E12</v>
      </c>
      <c r="B1383" s="51" t="s">
        <v>3926</v>
      </c>
      <c r="C1383" s="51" t="s">
        <v>1868</v>
      </c>
      <c r="D1383" s="51" t="s">
        <v>2930</v>
      </c>
      <c r="E1383" s="51" t="s">
        <v>2976</v>
      </c>
      <c r="F1383" s="1" t="s">
        <v>2986</v>
      </c>
      <c r="G1383" s="1" t="s">
        <v>3737</v>
      </c>
      <c r="H1383" s="1" t="s">
        <v>3738</v>
      </c>
      <c r="I1383" s="1" t="s">
        <v>3739</v>
      </c>
      <c r="J1383" s="160"/>
      <c r="K1383" s="160"/>
    </row>
    <row r="1384">
      <c r="A1384" s="188">
        <v>8.936176751007E12</v>
      </c>
      <c r="B1384" s="51" t="s">
        <v>3927</v>
      </c>
      <c r="C1384" s="51" t="s">
        <v>1868</v>
      </c>
      <c r="D1384" s="51" t="s">
        <v>2930</v>
      </c>
      <c r="E1384" s="51" t="s">
        <v>2976</v>
      </c>
      <c r="F1384" s="1" t="s">
        <v>2986</v>
      </c>
      <c r="G1384" s="1" t="s">
        <v>3746</v>
      </c>
      <c r="H1384" s="1" t="s">
        <v>3747</v>
      </c>
      <c r="I1384" s="1" t="s">
        <v>3751</v>
      </c>
      <c r="J1384" s="160"/>
      <c r="K1384" s="160"/>
    </row>
    <row r="1385">
      <c r="A1385" s="188">
        <v>8.936176751014E12</v>
      </c>
      <c r="B1385" s="51" t="s">
        <v>3928</v>
      </c>
      <c r="C1385" s="51" t="s">
        <v>1868</v>
      </c>
      <c r="D1385" s="51" t="s">
        <v>2930</v>
      </c>
      <c r="E1385" s="51" t="s">
        <v>2976</v>
      </c>
      <c r="F1385" s="1" t="s">
        <v>2986</v>
      </c>
      <c r="G1385" s="1" t="s">
        <v>3746</v>
      </c>
      <c r="H1385" s="1" t="s">
        <v>3747</v>
      </c>
      <c r="I1385" s="1" t="s">
        <v>3751</v>
      </c>
      <c r="J1385" s="160"/>
      <c r="K1385" s="160"/>
    </row>
    <row r="1386">
      <c r="A1386" s="188">
        <v>8.936176751021E12</v>
      </c>
      <c r="B1386" s="51" t="s">
        <v>3931</v>
      </c>
      <c r="C1386" s="51" t="s">
        <v>1868</v>
      </c>
      <c r="D1386" s="51" t="s">
        <v>2930</v>
      </c>
      <c r="E1386" s="51" t="s">
        <v>2976</v>
      </c>
      <c r="F1386" s="1" t="s">
        <v>2986</v>
      </c>
      <c r="G1386" s="1" t="s">
        <v>3746</v>
      </c>
      <c r="H1386" s="1" t="s">
        <v>3747</v>
      </c>
      <c r="I1386" s="1" t="s">
        <v>3751</v>
      </c>
      <c r="J1386" s="160"/>
      <c r="K1386" s="160"/>
    </row>
    <row r="1387">
      <c r="A1387" s="188">
        <v>8.936176751083E12</v>
      </c>
      <c r="B1387" s="51" t="s">
        <v>3932</v>
      </c>
      <c r="C1387" s="51" t="s">
        <v>1868</v>
      </c>
      <c r="D1387" s="51" t="s">
        <v>2930</v>
      </c>
      <c r="E1387" s="51" t="s">
        <v>2976</v>
      </c>
      <c r="F1387" s="1" t="s">
        <v>2986</v>
      </c>
      <c r="G1387" s="1" t="s">
        <v>3746</v>
      </c>
      <c r="H1387" s="1" t="s">
        <v>3747</v>
      </c>
      <c r="I1387" s="1" t="s">
        <v>3751</v>
      </c>
      <c r="J1387" s="160"/>
      <c r="K1387" s="160"/>
    </row>
    <row r="1388">
      <c r="A1388" s="188">
        <v>8.93617675109E12</v>
      </c>
      <c r="B1388" s="51" t="s">
        <v>3933</v>
      </c>
      <c r="C1388" s="51" t="s">
        <v>1868</v>
      </c>
      <c r="D1388" s="51" t="s">
        <v>2930</v>
      </c>
      <c r="E1388" s="51" t="s">
        <v>2976</v>
      </c>
      <c r="F1388" s="1" t="s">
        <v>2986</v>
      </c>
      <c r="G1388" s="1" t="s">
        <v>3746</v>
      </c>
      <c r="H1388" s="1" t="s">
        <v>3747</v>
      </c>
      <c r="I1388" s="1" t="s">
        <v>3751</v>
      </c>
      <c r="J1388" s="160"/>
      <c r="K1388" s="160"/>
    </row>
    <row r="1389">
      <c r="A1389" s="188">
        <v>8.936176751175E12</v>
      </c>
      <c r="B1389" s="51" t="s">
        <v>3934</v>
      </c>
      <c r="C1389" s="51" t="s">
        <v>1868</v>
      </c>
      <c r="D1389" s="51" t="s">
        <v>2930</v>
      </c>
      <c r="E1389" s="51" t="s">
        <v>2976</v>
      </c>
      <c r="F1389" s="1" t="s">
        <v>2986</v>
      </c>
      <c r="G1389" s="1" t="s">
        <v>3746</v>
      </c>
      <c r="H1389" s="1" t="s">
        <v>3747</v>
      </c>
      <c r="I1389" s="1" t="s">
        <v>3751</v>
      </c>
      <c r="J1389" s="160"/>
      <c r="K1389" s="160"/>
    </row>
    <row r="1390">
      <c r="A1390" s="188">
        <v>8.936176751182E12</v>
      </c>
      <c r="B1390" s="51" t="s">
        <v>3937</v>
      </c>
      <c r="C1390" s="51" t="s">
        <v>1868</v>
      </c>
      <c r="D1390" s="51" t="s">
        <v>2930</v>
      </c>
      <c r="E1390" s="51" t="s">
        <v>2976</v>
      </c>
      <c r="F1390" s="1" t="s">
        <v>2986</v>
      </c>
      <c r="G1390" s="1" t="s">
        <v>3746</v>
      </c>
      <c r="H1390" s="1" t="s">
        <v>3747</v>
      </c>
      <c r="I1390" s="1" t="s">
        <v>3751</v>
      </c>
      <c r="J1390" s="160"/>
      <c r="K1390" s="160"/>
    </row>
    <row r="1391">
      <c r="A1391" s="188">
        <v>8.936176756019E12</v>
      </c>
      <c r="B1391" s="51" t="s">
        <v>3938</v>
      </c>
      <c r="C1391" s="51" t="s">
        <v>3382</v>
      </c>
      <c r="D1391" s="51" t="s">
        <v>2930</v>
      </c>
      <c r="E1391" s="51" t="s">
        <v>2976</v>
      </c>
      <c r="F1391" s="1" t="s">
        <v>3421</v>
      </c>
      <c r="G1391" s="1" t="s">
        <v>3422</v>
      </c>
      <c r="H1391" s="1" t="s">
        <v>3423</v>
      </c>
      <c r="I1391" s="1" t="s">
        <v>3424</v>
      </c>
      <c r="J1391" s="160"/>
      <c r="K1391" s="160"/>
    </row>
    <row r="1392">
      <c r="A1392" s="188">
        <v>8.936176756033E12</v>
      </c>
      <c r="B1392" s="51" t="s">
        <v>3940</v>
      </c>
      <c r="C1392" s="51" t="s">
        <v>311</v>
      </c>
      <c r="D1392" s="51" t="s">
        <v>2930</v>
      </c>
      <c r="E1392" s="51" t="s">
        <v>2976</v>
      </c>
      <c r="F1392" s="1" t="s">
        <v>3421</v>
      </c>
      <c r="G1392" s="1" t="s">
        <v>3422</v>
      </c>
      <c r="H1392" s="1" t="s">
        <v>3423</v>
      </c>
      <c r="I1392" s="1" t="s">
        <v>3424</v>
      </c>
      <c r="J1392" s="160"/>
      <c r="K1392" s="160"/>
    </row>
    <row r="1393">
      <c r="A1393" s="188">
        <v>8.93617675604E12</v>
      </c>
      <c r="B1393" s="51" t="s">
        <v>3942</v>
      </c>
      <c r="C1393" s="51" t="s">
        <v>311</v>
      </c>
      <c r="D1393" s="51" t="s">
        <v>2930</v>
      </c>
      <c r="E1393" s="51" t="s">
        <v>2976</v>
      </c>
      <c r="F1393" s="1" t="s">
        <v>3421</v>
      </c>
      <c r="G1393" s="1" t="s">
        <v>3422</v>
      </c>
      <c r="H1393" s="1" t="s">
        <v>3423</v>
      </c>
      <c r="I1393" s="1" t="s">
        <v>3424</v>
      </c>
      <c r="J1393" s="160"/>
      <c r="K1393" s="160"/>
    </row>
    <row r="1394">
      <c r="A1394" s="188">
        <v>8.936183000112E12</v>
      </c>
      <c r="B1394" s="51" t="s">
        <v>3943</v>
      </c>
      <c r="C1394" s="51" t="s">
        <v>1126</v>
      </c>
      <c r="D1394" s="51" t="s">
        <v>1510</v>
      </c>
      <c r="E1394" s="51" t="s">
        <v>1511</v>
      </c>
      <c r="F1394" s="1" t="s">
        <v>1512</v>
      </c>
      <c r="G1394" s="1" t="s">
        <v>1513</v>
      </c>
      <c r="H1394" s="1" t="s">
        <v>1514</v>
      </c>
      <c r="I1394" s="1" t="s">
        <v>2946</v>
      </c>
      <c r="J1394" s="160"/>
      <c r="K1394" s="160"/>
    </row>
    <row r="1395">
      <c r="A1395" s="188">
        <v>8.936183002833E12</v>
      </c>
      <c r="B1395" s="51" t="s">
        <v>3944</v>
      </c>
      <c r="C1395" s="51" t="s">
        <v>29</v>
      </c>
      <c r="D1395" s="51" t="s">
        <v>2930</v>
      </c>
      <c r="E1395" s="51" t="s">
        <v>2931</v>
      </c>
      <c r="F1395" s="1" t="s">
        <v>3108</v>
      </c>
      <c r="G1395" s="1" t="s">
        <v>3109</v>
      </c>
      <c r="H1395" s="1" t="s">
        <v>3674</v>
      </c>
      <c r="I1395" s="1" t="s">
        <v>3675</v>
      </c>
      <c r="J1395" s="160"/>
      <c r="K1395" s="160"/>
    </row>
    <row r="1396">
      <c r="A1396" s="188">
        <v>8.93618300284E12</v>
      </c>
      <c r="B1396" s="51" t="s">
        <v>3945</v>
      </c>
      <c r="C1396" s="51" t="s">
        <v>29</v>
      </c>
      <c r="D1396" s="51" t="s">
        <v>2930</v>
      </c>
      <c r="E1396" s="51" t="s">
        <v>2931</v>
      </c>
      <c r="F1396" s="1" t="s">
        <v>3108</v>
      </c>
      <c r="G1396" s="1" t="s">
        <v>3109</v>
      </c>
      <c r="H1396" s="1" t="s">
        <v>3674</v>
      </c>
      <c r="I1396" s="1" t="s">
        <v>3675</v>
      </c>
      <c r="J1396" s="160"/>
      <c r="K1396" s="160"/>
    </row>
    <row r="1397">
      <c r="A1397" s="188">
        <v>8.936183060376E12</v>
      </c>
      <c r="B1397" s="51" t="s">
        <v>3946</v>
      </c>
      <c r="C1397" s="51" t="s">
        <v>311</v>
      </c>
      <c r="D1397" s="51" t="s">
        <v>1519</v>
      </c>
      <c r="E1397" s="51" t="s">
        <v>1549</v>
      </c>
      <c r="F1397" s="1" t="s">
        <v>2489</v>
      </c>
      <c r="G1397" s="1" t="s">
        <v>2812</v>
      </c>
      <c r="H1397" s="1" t="s">
        <v>2813</v>
      </c>
      <c r="I1397" s="1" t="s">
        <v>2816</v>
      </c>
      <c r="J1397" s="160"/>
      <c r="K1397" s="160"/>
    </row>
    <row r="1398">
      <c r="A1398" s="188">
        <v>8.936183060383E12</v>
      </c>
      <c r="B1398" s="51" t="s">
        <v>3949</v>
      </c>
      <c r="C1398" s="51" t="s">
        <v>56</v>
      </c>
      <c r="D1398" s="51" t="s">
        <v>1519</v>
      </c>
      <c r="E1398" s="51" t="s">
        <v>1549</v>
      </c>
      <c r="F1398" s="1" t="s">
        <v>2489</v>
      </c>
      <c r="G1398" s="1" t="s">
        <v>2812</v>
      </c>
      <c r="H1398" s="1" t="s">
        <v>2813</v>
      </c>
      <c r="I1398" s="1" t="s">
        <v>2816</v>
      </c>
      <c r="J1398" s="160"/>
      <c r="K1398" s="160"/>
    </row>
    <row r="1399">
      <c r="A1399" s="188">
        <v>8.93618306039E12</v>
      </c>
      <c r="B1399" s="51" t="s">
        <v>3950</v>
      </c>
      <c r="C1399" s="51" t="s">
        <v>56</v>
      </c>
      <c r="D1399" s="51" t="s">
        <v>1519</v>
      </c>
      <c r="E1399" s="51" t="s">
        <v>1549</v>
      </c>
      <c r="F1399" s="1" t="s">
        <v>2489</v>
      </c>
      <c r="G1399" s="1" t="s">
        <v>2812</v>
      </c>
      <c r="H1399" s="1" t="s">
        <v>2820</v>
      </c>
      <c r="I1399" s="1" t="s">
        <v>2821</v>
      </c>
      <c r="J1399" s="160"/>
      <c r="K1399" s="160"/>
    </row>
    <row r="1400">
      <c r="A1400" s="188">
        <v>8.936183060406E12</v>
      </c>
      <c r="B1400" s="51" t="s">
        <v>3951</v>
      </c>
      <c r="C1400" s="51" t="s">
        <v>56</v>
      </c>
      <c r="D1400" s="51" t="s">
        <v>1519</v>
      </c>
      <c r="E1400" s="51" t="s">
        <v>1549</v>
      </c>
      <c r="F1400" s="1" t="s">
        <v>2489</v>
      </c>
      <c r="G1400" s="1" t="s">
        <v>2812</v>
      </c>
      <c r="H1400" s="1" t="s">
        <v>2823</v>
      </c>
      <c r="I1400" s="1" t="s">
        <v>2824</v>
      </c>
      <c r="J1400" s="160"/>
      <c r="K1400" s="160"/>
    </row>
    <row r="1401">
      <c r="A1401" s="188">
        <v>8.936183060413E12</v>
      </c>
      <c r="B1401" s="51" t="s">
        <v>3954</v>
      </c>
      <c r="C1401" s="51" t="s">
        <v>311</v>
      </c>
      <c r="D1401" s="51" t="s">
        <v>1519</v>
      </c>
      <c r="E1401" s="51" t="s">
        <v>1549</v>
      </c>
      <c r="F1401" s="1" t="s">
        <v>2489</v>
      </c>
      <c r="G1401" s="1" t="s">
        <v>2812</v>
      </c>
      <c r="H1401" s="1" t="s">
        <v>2813</v>
      </c>
      <c r="I1401" s="1" t="s">
        <v>2814</v>
      </c>
      <c r="J1401" s="160"/>
      <c r="K1401" s="160"/>
    </row>
    <row r="1402">
      <c r="A1402" s="188">
        <v>8.93618306042E12</v>
      </c>
      <c r="B1402" s="51" t="s">
        <v>3955</v>
      </c>
      <c r="C1402" s="51" t="s">
        <v>56</v>
      </c>
      <c r="D1402" s="51" t="s">
        <v>1519</v>
      </c>
      <c r="E1402" s="51" t="s">
        <v>1549</v>
      </c>
      <c r="F1402" s="1" t="s">
        <v>2489</v>
      </c>
      <c r="G1402" s="1" t="s">
        <v>2812</v>
      </c>
      <c r="H1402" s="1" t="s">
        <v>2813</v>
      </c>
      <c r="I1402" s="1" t="s">
        <v>2814</v>
      </c>
      <c r="J1402" s="160"/>
      <c r="K1402" s="160"/>
    </row>
    <row r="1403">
      <c r="A1403" s="188">
        <v>8.936183060444E12</v>
      </c>
      <c r="B1403" s="51" t="s">
        <v>3958</v>
      </c>
      <c r="C1403" s="51" t="s">
        <v>56</v>
      </c>
      <c r="D1403" s="51" t="s">
        <v>2930</v>
      </c>
      <c r="E1403" s="51" t="s">
        <v>2976</v>
      </c>
      <c r="F1403" s="1" t="s">
        <v>2986</v>
      </c>
      <c r="G1403" s="1" t="s">
        <v>2987</v>
      </c>
      <c r="H1403" s="1" t="s">
        <v>3960</v>
      </c>
      <c r="I1403" s="1" t="s">
        <v>3962</v>
      </c>
      <c r="J1403" s="160"/>
      <c r="K1403" s="160"/>
    </row>
    <row r="1404">
      <c r="A1404" s="188">
        <v>8.936183060451E12</v>
      </c>
      <c r="B1404" s="51" t="s">
        <v>3963</v>
      </c>
      <c r="C1404" s="51" t="s">
        <v>56</v>
      </c>
      <c r="D1404" s="51" t="s">
        <v>2930</v>
      </c>
      <c r="E1404" s="51" t="s">
        <v>2976</v>
      </c>
      <c r="F1404" s="1" t="s">
        <v>2986</v>
      </c>
      <c r="G1404" s="1" t="s">
        <v>2987</v>
      </c>
      <c r="H1404" s="1" t="s">
        <v>3960</v>
      </c>
      <c r="I1404" s="1" t="s">
        <v>3962</v>
      </c>
      <c r="J1404" s="160"/>
      <c r="K1404" s="160"/>
    </row>
    <row r="1405">
      <c r="A1405" s="188">
        <v>8.936183060734E12</v>
      </c>
      <c r="B1405" s="51" t="s">
        <v>3964</v>
      </c>
      <c r="C1405" s="51" t="s">
        <v>56</v>
      </c>
      <c r="D1405" s="51" t="s">
        <v>2930</v>
      </c>
      <c r="E1405" s="51" t="s">
        <v>2976</v>
      </c>
      <c r="F1405" s="1" t="s">
        <v>2986</v>
      </c>
      <c r="G1405" s="1" t="s">
        <v>2987</v>
      </c>
      <c r="H1405" s="1" t="s">
        <v>3965</v>
      </c>
      <c r="I1405" s="1" t="s">
        <v>3966</v>
      </c>
      <c r="J1405" s="160"/>
      <c r="K1405" s="160"/>
    </row>
    <row r="1406">
      <c r="A1406" s="188">
        <v>8.936183060741E12</v>
      </c>
      <c r="B1406" s="51" t="s">
        <v>3967</v>
      </c>
      <c r="C1406" s="51" t="s">
        <v>56</v>
      </c>
      <c r="D1406" s="51" t="s">
        <v>2930</v>
      </c>
      <c r="E1406" s="51" t="s">
        <v>2976</v>
      </c>
      <c r="F1406" s="1" t="s">
        <v>2986</v>
      </c>
      <c r="G1406" s="1" t="s">
        <v>2987</v>
      </c>
      <c r="H1406" s="1" t="s">
        <v>3965</v>
      </c>
      <c r="I1406" s="1" t="s">
        <v>3966</v>
      </c>
      <c r="J1406" s="160"/>
      <c r="K1406" s="160"/>
    </row>
    <row r="1407">
      <c r="A1407" s="188">
        <v>8.936185770044E12</v>
      </c>
      <c r="B1407" s="51" t="s">
        <v>3968</v>
      </c>
      <c r="C1407" s="51" t="s">
        <v>29</v>
      </c>
      <c r="D1407" s="51" t="s">
        <v>1519</v>
      </c>
      <c r="E1407" s="51" t="s">
        <v>1549</v>
      </c>
      <c r="F1407" s="1" t="s">
        <v>1624</v>
      </c>
      <c r="G1407" s="1" t="s">
        <v>1625</v>
      </c>
      <c r="H1407" s="1" t="s">
        <v>2777</v>
      </c>
      <c r="I1407" s="1" t="s">
        <v>2778</v>
      </c>
      <c r="J1407" s="160"/>
      <c r="K1407" s="160"/>
    </row>
    <row r="1408">
      <c r="A1408" s="188">
        <v>8.93618860056E12</v>
      </c>
      <c r="B1408" s="51" t="s">
        <v>3969</v>
      </c>
      <c r="C1408" s="51" t="s">
        <v>311</v>
      </c>
      <c r="D1408" s="51" t="s">
        <v>1510</v>
      </c>
      <c r="E1408" s="51" t="s">
        <v>1511</v>
      </c>
      <c r="F1408" s="1" t="s">
        <v>1512</v>
      </c>
      <c r="G1408" s="1" t="s">
        <v>1513</v>
      </c>
      <c r="H1408" s="1" t="s">
        <v>1514</v>
      </c>
      <c r="I1408" s="1" t="s">
        <v>1672</v>
      </c>
      <c r="J1408" s="160"/>
      <c r="K1408" s="160"/>
    </row>
    <row r="1409">
      <c r="A1409" s="188">
        <v>8.93619086044E12</v>
      </c>
      <c r="B1409" s="51" t="s">
        <v>3970</v>
      </c>
      <c r="C1409" s="51" t="s">
        <v>275</v>
      </c>
      <c r="D1409" s="51" t="s">
        <v>1510</v>
      </c>
      <c r="E1409" s="51" t="s">
        <v>1511</v>
      </c>
      <c r="F1409" s="1" t="s">
        <v>1512</v>
      </c>
      <c r="G1409" s="1" t="s">
        <v>1513</v>
      </c>
      <c r="H1409" s="1" t="s">
        <v>1514</v>
      </c>
      <c r="I1409" s="1" t="s">
        <v>1672</v>
      </c>
      <c r="J1409" s="160"/>
      <c r="K1409" s="160"/>
    </row>
    <row r="1410">
      <c r="A1410" s="188">
        <v>8.936192440282E12</v>
      </c>
      <c r="B1410" s="51" t="s">
        <v>1417</v>
      </c>
      <c r="C1410" s="51" t="s">
        <v>275</v>
      </c>
      <c r="D1410" s="51" t="s">
        <v>1519</v>
      </c>
      <c r="E1410" s="51" t="s">
        <v>3311</v>
      </c>
      <c r="F1410" s="1" t="s">
        <v>3312</v>
      </c>
      <c r="G1410" s="1" t="s">
        <v>3329</v>
      </c>
      <c r="H1410" s="1" t="s">
        <v>3971</v>
      </c>
      <c r="I1410" s="1" t="s">
        <v>3972</v>
      </c>
      <c r="J1410" s="160"/>
      <c r="K1410" s="160"/>
    </row>
    <row r="1411">
      <c r="A1411" s="188">
        <v>8.936195061361E12</v>
      </c>
      <c r="B1411" s="51" t="s">
        <v>3973</v>
      </c>
      <c r="C1411" s="51" t="s">
        <v>56</v>
      </c>
      <c r="D1411" s="51" t="s">
        <v>1510</v>
      </c>
      <c r="E1411" s="51" t="s">
        <v>1511</v>
      </c>
      <c r="F1411" s="1" t="s">
        <v>1512</v>
      </c>
      <c r="G1411" s="1" t="s">
        <v>1513</v>
      </c>
      <c r="H1411" s="1" t="s">
        <v>1514</v>
      </c>
      <c r="I1411" s="1" t="s">
        <v>2528</v>
      </c>
      <c r="J1411" s="160"/>
      <c r="K1411" s="160"/>
    </row>
    <row r="1412">
      <c r="A1412" s="188">
        <v>8.936195061507E12</v>
      </c>
      <c r="B1412" s="51" t="s">
        <v>3974</v>
      </c>
      <c r="C1412" s="51" t="s">
        <v>311</v>
      </c>
      <c r="D1412" s="51" t="s">
        <v>1510</v>
      </c>
      <c r="E1412" s="51" t="s">
        <v>1511</v>
      </c>
      <c r="F1412" s="1" t="s">
        <v>1512</v>
      </c>
      <c r="G1412" s="1" t="s">
        <v>1513</v>
      </c>
      <c r="H1412" s="1" t="s">
        <v>1514</v>
      </c>
      <c r="I1412" s="1" t="s">
        <v>2528</v>
      </c>
      <c r="J1412" s="160"/>
      <c r="K1412" s="160"/>
    </row>
    <row r="1413">
      <c r="A1413" s="188">
        <v>8.936195180017E12</v>
      </c>
      <c r="B1413" s="51" t="s">
        <v>2533</v>
      </c>
      <c r="C1413" s="51" t="s">
        <v>29</v>
      </c>
      <c r="D1413" s="51" t="s">
        <v>1519</v>
      </c>
      <c r="E1413" s="51" t="s">
        <v>1520</v>
      </c>
      <c r="F1413" s="1" t="s">
        <v>1521</v>
      </c>
      <c r="G1413" s="1" t="s">
        <v>1942</v>
      </c>
      <c r="H1413" s="1" t="s">
        <v>2172</v>
      </c>
      <c r="I1413" s="1" t="s">
        <v>2173</v>
      </c>
      <c r="J1413" s="160"/>
      <c r="K1413" s="160"/>
    </row>
    <row r="1414">
      <c r="A1414" s="188">
        <v>8.936195180321E12</v>
      </c>
      <c r="B1414" s="51" t="s">
        <v>3975</v>
      </c>
      <c r="C1414" s="51" t="s">
        <v>29</v>
      </c>
      <c r="D1414" s="51" t="s">
        <v>1510</v>
      </c>
      <c r="E1414" s="51" t="s">
        <v>1511</v>
      </c>
      <c r="F1414" s="1" t="s">
        <v>1512</v>
      </c>
      <c r="G1414" s="1" t="s">
        <v>1513</v>
      </c>
      <c r="H1414" s="1" t="s">
        <v>1514</v>
      </c>
      <c r="I1414" s="1" t="s">
        <v>1672</v>
      </c>
      <c r="J1414" s="160"/>
      <c r="K1414" s="160"/>
    </row>
    <row r="1415">
      <c r="A1415" s="188">
        <v>8.936195180338E12</v>
      </c>
      <c r="B1415" s="51" t="s">
        <v>3976</v>
      </c>
      <c r="C1415" s="51" t="s">
        <v>29</v>
      </c>
      <c r="D1415" s="51" t="s">
        <v>1510</v>
      </c>
      <c r="E1415" s="51" t="s">
        <v>1511</v>
      </c>
      <c r="F1415" s="1" t="s">
        <v>1512</v>
      </c>
      <c r="G1415" s="1" t="s">
        <v>1513</v>
      </c>
      <c r="H1415" s="1" t="s">
        <v>1514</v>
      </c>
      <c r="I1415" s="1" t="s">
        <v>1672</v>
      </c>
      <c r="J1415" s="160"/>
      <c r="K1415" s="160"/>
    </row>
    <row r="1416">
      <c r="A1416" s="188">
        <v>8.936195180345E12</v>
      </c>
      <c r="B1416" s="51" t="s">
        <v>3977</v>
      </c>
      <c r="C1416" s="51" t="s">
        <v>29</v>
      </c>
      <c r="D1416" s="51" t="s">
        <v>1510</v>
      </c>
      <c r="E1416" s="51" t="s">
        <v>1511</v>
      </c>
      <c r="F1416" s="1" t="s">
        <v>1512</v>
      </c>
      <c r="G1416" s="1" t="s">
        <v>1513</v>
      </c>
      <c r="H1416" s="1" t="s">
        <v>1514</v>
      </c>
      <c r="I1416" s="1" t="s">
        <v>1672</v>
      </c>
      <c r="J1416" s="160"/>
      <c r="K1416" s="160"/>
    </row>
    <row r="1417">
      <c r="A1417" s="188">
        <v>8.936195180352E12</v>
      </c>
      <c r="B1417" s="51" t="s">
        <v>3978</v>
      </c>
      <c r="C1417" s="51" t="s">
        <v>29</v>
      </c>
      <c r="D1417" s="51" t="s">
        <v>1510</v>
      </c>
      <c r="E1417" s="51" t="s">
        <v>1511</v>
      </c>
      <c r="F1417" s="1" t="s">
        <v>1512</v>
      </c>
      <c r="G1417" s="1" t="s">
        <v>1513</v>
      </c>
      <c r="H1417" s="1" t="s">
        <v>1514</v>
      </c>
      <c r="I1417" s="1" t="s">
        <v>1672</v>
      </c>
      <c r="J1417" s="160"/>
      <c r="K1417" s="160"/>
    </row>
    <row r="1418">
      <c r="A1418" s="188">
        <v>8.936195182165E12</v>
      </c>
      <c r="B1418" s="51" t="s">
        <v>1419</v>
      </c>
      <c r="C1418" s="51" t="s">
        <v>116</v>
      </c>
      <c r="D1418" s="51" t="s">
        <v>1519</v>
      </c>
      <c r="E1418" s="51" t="s">
        <v>1520</v>
      </c>
      <c r="F1418" s="1" t="s">
        <v>1521</v>
      </c>
      <c r="G1418" s="1" t="s">
        <v>1942</v>
      </c>
      <c r="H1418" s="1" t="s">
        <v>2172</v>
      </c>
      <c r="I1418" s="1" t="s">
        <v>2173</v>
      </c>
      <c r="J1418" s="160"/>
      <c r="K1418" s="160"/>
    </row>
    <row r="1419">
      <c r="A1419" s="188">
        <v>8.936195183025E12</v>
      </c>
      <c r="B1419" s="51" t="s">
        <v>3979</v>
      </c>
      <c r="C1419" s="51" t="s">
        <v>836</v>
      </c>
      <c r="D1419" s="51" t="s">
        <v>1519</v>
      </c>
      <c r="E1419" s="51" t="s">
        <v>1520</v>
      </c>
      <c r="F1419" s="1" t="s">
        <v>1521</v>
      </c>
      <c r="G1419" s="1" t="s">
        <v>2049</v>
      </c>
      <c r="H1419" s="1" t="s">
        <v>2333</v>
      </c>
      <c r="I1419" s="1" t="s">
        <v>2334</v>
      </c>
      <c r="J1419" s="160"/>
      <c r="K1419" s="160"/>
    </row>
    <row r="1420">
      <c r="A1420" s="188">
        <v>8.936203590081E12</v>
      </c>
      <c r="B1420" s="51" t="s">
        <v>3980</v>
      </c>
      <c r="C1420" s="51" t="s">
        <v>29</v>
      </c>
      <c r="D1420" s="51" t="s">
        <v>1519</v>
      </c>
      <c r="E1420" s="51" t="s">
        <v>1549</v>
      </c>
      <c r="F1420" s="1" t="s">
        <v>1710</v>
      </c>
      <c r="G1420" s="1" t="s">
        <v>2308</v>
      </c>
      <c r="H1420" s="1" t="s">
        <v>2309</v>
      </c>
      <c r="I1420" s="1" t="s">
        <v>2310</v>
      </c>
      <c r="J1420" s="160"/>
      <c r="K1420" s="160"/>
    </row>
    <row r="1421">
      <c r="A1421" s="188">
        <v>8.936203590128E12</v>
      </c>
      <c r="B1421" s="51" t="s">
        <v>3981</v>
      </c>
      <c r="C1421" s="51" t="s">
        <v>29</v>
      </c>
      <c r="D1421" s="51" t="s">
        <v>1519</v>
      </c>
      <c r="E1421" s="51" t="s">
        <v>1549</v>
      </c>
      <c r="F1421" s="1" t="s">
        <v>1550</v>
      </c>
      <c r="G1421" s="1" t="s">
        <v>1551</v>
      </c>
      <c r="H1421" s="1" t="s">
        <v>1582</v>
      </c>
      <c r="I1421" s="1" t="s">
        <v>1583</v>
      </c>
      <c r="J1421" s="160"/>
      <c r="K1421" s="160"/>
    </row>
    <row r="1422">
      <c r="A1422" s="188">
        <v>8.936203590203E12</v>
      </c>
      <c r="B1422" s="51" t="s">
        <v>3982</v>
      </c>
      <c r="C1422" s="51" t="s">
        <v>29</v>
      </c>
      <c r="D1422" s="51" t="s">
        <v>1519</v>
      </c>
      <c r="E1422" s="51" t="s">
        <v>1549</v>
      </c>
      <c r="F1422" s="1" t="s">
        <v>1550</v>
      </c>
      <c r="G1422" s="1" t="s">
        <v>1551</v>
      </c>
      <c r="H1422" s="1" t="s">
        <v>1576</v>
      </c>
      <c r="I1422" s="1" t="s">
        <v>1577</v>
      </c>
      <c r="J1422" s="160"/>
      <c r="K1422" s="160"/>
    </row>
    <row r="1423">
      <c r="A1423" s="188">
        <v>8.93620359021E12</v>
      </c>
      <c r="B1423" s="51" t="s">
        <v>3983</v>
      </c>
      <c r="C1423" s="51" t="s">
        <v>29</v>
      </c>
      <c r="D1423" s="51" t="s">
        <v>1519</v>
      </c>
      <c r="E1423" s="51" t="s">
        <v>1549</v>
      </c>
      <c r="F1423" s="1" t="s">
        <v>1550</v>
      </c>
      <c r="G1423" s="1" t="s">
        <v>1551</v>
      </c>
      <c r="H1423" s="1" t="s">
        <v>2474</v>
      </c>
      <c r="I1423" s="1" t="s">
        <v>2475</v>
      </c>
      <c r="J1423" s="160"/>
      <c r="K1423" s="160"/>
    </row>
    <row r="1424">
      <c r="A1424" s="188">
        <v>8.936203590227E12</v>
      </c>
      <c r="B1424" s="51" t="s">
        <v>3984</v>
      </c>
      <c r="C1424" s="51" t="s">
        <v>29</v>
      </c>
      <c r="D1424" s="51" t="s">
        <v>1519</v>
      </c>
      <c r="E1424" s="51" t="s">
        <v>1549</v>
      </c>
      <c r="F1424" s="1" t="s">
        <v>1550</v>
      </c>
      <c r="G1424" s="1" t="s">
        <v>1551</v>
      </c>
      <c r="H1424" s="1" t="s">
        <v>1555</v>
      </c>
      <c r="I1424" s="1" t="s">
        <v>1556</v>
      </c>
      <c r="J1424" s="160"/>
      <c r="K1424" s="160"/>
    </row>
    <row r="1425">
      <c r="A1425" s="188">
        <v>8.936203590234E12</v>
      </c>
      <c r="B1425" s="51" t="s">
        <v>3985</v>
      </c>
      <c r="C1425" s="51" t="s">
        <v>29</v>
      </c>
      <c r="D1425" s="51" t="s">
        <v>1519</v>
      </c>
      <c r="E1425" s="51" t="s">
        <v>1549</v>
      </c>
      <c r="F1425" s="1" t="s">
        <v>1550</v>
      </c>
      <c r="G1425" s="1" t="s">
        <v>1551</v>
      </c>
      <c r="H1425" s="1" t="s">
        <v>1552</v>
      </c>
      <c r="I1425" s="1" t="s">
        <v>1553</v>
      </c>
      <c r="J1425" s="160"/>
      <c r="K1425" s="160"/>
    </row>
    <row r="1426">
      <c r="A1426" s="188">
        <v>8.93620359034E12</v>
      </c>
      <c r="B1426" s="51" t="s">
        <v>3987</v>
      </c>
      <c r="C1426" s="51" t="s">
        <v>29</v>
      </c>
      <c r="D1426" s="51" t="s">
        <v>1519</v>
      </c>
      <c r="E1426" s="51" t="s">
        <v>1549</v>
      </c>
      <c r="F1426" s="1" t="s">
        <v>1550</v>
      </c>
      <c r="G1426" s="1" t="s">
        <v>1565</v>
      </c>
      <c r="H1426" s="1" t="s">
        <v>2625</v>
      </c>
      <c r="I1426" s="1" t="s">
        <v>2626</v>
      </c>
      <c r="J1426" s="160"/>
      <c r="K1426" s="160"/>
    </row>
    <row r="1427">
      <c r="A1427" s="188">
        <v>8.9362035905E12</v>
      </c>
      <c r="B1427" s="51" t="s">
        <v>3989</v>
      </c>
      <c r="C1427" s="51" t="s">
        <v>29</v>
      </c>
      <c r="D1427" s="51" t="s">
        <v>1519</v>
      </c>
      <c r="E1427" s="51" t="s">
        <v>1549</v>
      </c>
      <c r="F1427" s="1" t="s">
        <v>1647</v>
      </c>
      <c r="G1427" s="1" t="s">
        <v>1648</v>
      </c>
      <c r="H1427" s="1" t="s">
        <v>2033</v>
      </c>
      <c r="I1427" s="1" t="s">
        <v>2034</v>
      </c>
      <c r="J1427" s="160"/>
      <c r="K1427" s="160"/>
    </row>
    <row r="1428">
      <c r="A1428" s="188">
        <v>8.936203590548E12</v>
      </c>
      <c r="B1428" s="51" t="s">
        <v>3990</v>
      </c>
      <c r="C1428" s="51" t="s">
        <v>29</v>
      </c>
      <c r="D1428" s="51" t="s">
        <v>1519</v>
      </c>
      <c r="E1428" s="51" t="s">
        <v>1549</v>
      </c>
      <c r="F1428" s="1" t="s">
        <v>1550</v>
      </c>
      <c r="G1428" s="1" t="s">
        <v>1551</v>
      </c>
      <c r="H1428" s="1" t="s">
        <v>3781</v>
      </c>
      <c r="I1428" s="1" t="s">
        <v>3782</v>
      </c>
      <c r="J1428" s="160"/>
      <c r="K1428" s="160"/>
    </row>
    <row r="1429">
      <c r="A1429" s="188">
        <v>8.936204030265E12</v>
      </c>
      <c r="B1429" s="51" t="s">
        <v>3991</v>
      </c>
      <c r="C1429" s="51" t="s">
        <v>29</v>
      </c>
      <c r="D1429" s="51" t="s">
        <v>1519</v>
      </c>
      <c r="E1429" s="51" t="s">
        <v>1549</v>
      </c>
      <c r="F1429" s="1" t="s">
        <v>2489</v>
      </c>
      <c r="G1429" s="1" t="s">
        <v>2490</v>
      </c>
      <c r="H1429" s="1" t="s">
        <v>2491</v>
      </c>
      <c r="I1429" s="1" t="s">
        <v>2492</v>
      </c>
      <c r="J1429" s="160"/>
      <c r="K1429" s="160"/>
    </row>
    <row r="1430">
      <c r="A1430" s="188">
        <v>8.936204030319E12</v>
      </c>
      <c r="B1430" s="51" t="s">
        <v>3994</v>
      </c>
      <c r="C1430" s="51" t="s">
        <v>275</v>
      </c>
      <c r="D1430" s="51" t="s">
        <v>1519</v>
      </c>
      <c r="E1430" s="51" t="s">
        <v>1549</v>
      </c>
      <c r="F1430" s="1" t="s">
        <v>2489</v>
      </c>
      <c r="G1430" s="1" t="s">
        <v>2490</v>
      </c>
      <c r="H1430" s="1" t="s">
        <v>2848</v>
      </c>
      <c r="I1430" s="1" t="s">
        <v>2849</v>
      </c>
      <c r="J1430" s="160"/>
      <c r="K1430" s="160"/>
    </row>
    <row r="1431">
      <c r="A1431" s="188">
        <v>8.936204030326E12</v>
      </c>
      <c r="B1431" s="51" t="s">
        <v>3995</v>
      </c>
      <c r="C1431" s="51" t="s">
        <v>275</v>
      </c>
      <c r="D1431" s="51" t="s">
        <v>1519</v>
      </c>
      <c r="E1431" s="51" t="s">
        <v>1549</v>
      </c>
      <c r="F1431" s="1" t="s">
        <v>2489</v>
      </c>
      <c r="G1431" s="1" t="s">
        <v>2490</v>
      </c>
      <c r="H1431" s="1" t="s">
        <v>2845</v>
      </c>
      <c r="I1431" s="1" t="s">
        <v>2846</v>
      </c>
      <c r="J1431" s="160"/>
      <c r="K1431" s="160"/>
    </row>
    <row r="1432">
      <c r="A1432" s="188">
        <v>8.936204030371E12</v>
      </c>
      <c r="B1432" s="51" t="s">
        <v>3996</v>
      </c>
      <c r="C1432" s="51" t="s">
        <v>29</v>
      </c>
      <c r="D1432" s="51" t="s">
        <v>1519</v>
      </c>
      <c r="E1432" s="51" t="s">
        <v>1549</v>
      </c>
      <c r="F1432" s="1" t="s">
        <v>2489</v>
      </c>
      <c r="G1432" s="1" t="s">
        <v>3999</v>
      </c>
      <c r="H1432" s="1" t="s">
        <v>4000</v>
      </c>
      <c r="I1432" s="1" t="s">
        <v>4001</v>
      </c>
      <c r="J1432" s="160"/>
      <c r="K1432" s="160"/>
    </row>
    <row r="1433">
      <c r="A1433" s="188">
        <v>8.936204030418E12</v>
      </c>
      <c r="B1433" s="51" t="s">
        <v>4002</v>
      </c>
      <c r="C1433" s="51" t="s">
        <v>29</v>
      </c>
      <c r="D1433" s="51" t="s">
        <v>1519</v>
      </c>
      <c r="E1433" s="51" t="s">
        <v>1549</v>
      </c>
      <c r="F1433" s="1" t="s">
        <v>2489</v>
      </c>
      <c r="G1433" s="1" t="s">
        <v>2497</v>
      </c>
      <c r="H1433" s="1" t="s">
        <v>2754</v>
      </c>
      <c r="I1433" s="1" t="s">
        <v>2755</v>
      </c>
      <c r="J1433" s="160"/>
      <c r="K1433" s="160"/>
    </row>
    <row r="1434">
      <c r="A1434" s="188">
        <v>8.936204030586E12</v>
      </c>
      <c r="B1434" s="51" t="s">
        <v>4003</v>
      </c>
      <c r="C1434" s="51" t="s">
        <v>29</v>
      </c>
      <c r="D1434" s="51" t="s">
        <v>1519</v>
      </c>
      <c r="E1434" s="51" t="s">
        <v>1549</v>
      </c>
      <c r="F1434" s="1" t="s">
        <v>2489</v>
      </c>
      <c r="G1434" s="1" t="s">
        <v>3999</v>
      </c>
      <c r="H1434" s="1" t="s">
        <v>4004</v>
      </c>
      <c r="I1434" s="1" t="s">
        <v>4005</v>
      </c>
      <c r="J1434" s="160"/>
      <c r="K1434" s="160"/>
    </row>
    <row r="1435">
      <c r="A1435" s="188">
        <v>8.936204030593E12</v>
      </c>
      <c r="B1435" s="51" t="s">
        <v>4006</v>
      </c>
      <c r="C1435" s="51" t="s">
        <v>275</v>
      </c>
      <c r="D1435" s="51" t="s">
        <v>1519</v>
      </c>
      <c r="E1435" s="51" t="s">
        <v>1549</v>
      </c>
      <c r="F1435" s="1" t="s">
        <v>2489</v>
      </c>
      <c r="G1435" s="1" t="s">
        <v>2497</v>
      </c>
      <c r="H1435" s="1" t="s">
        <v>2498</v>
      </c>
      <c r="I1435" s="1" t="s">
        <v>2499</v>
      </c>
      <c r="J1435" s="160"/>
      <c r="K1435" s="160"/>
    </row>
    <row r="1436">
      <c r="A1436" s="188">
        <v>8.936204030647E12</v>
      </c>
      <c r="B1436" s="51" t="s">
        <v>4009</v>
      </c>
      <c r="C1436" s="51" t="s">
        <v>29</v>
      </c>
      <c r="D1436" s="51" t="s">
        <v>1519</v>
      </c>
      <c r="E1436" s="51" t="s">
        <v>1549</v>
      </c>
      <c r="F1436" s="1" t="s">
        <v>2489</v>
      </c>
      <c r="G1436" s="1" t="s">
        <v>2497</v>
      </c>
      <c r="H1436" s="1" t="s">
        <v>2757</v>
      </c>
      <c r="I1436" s="1" t="s">
        <v>2758</v>
      </c>
      <c r="J1436" s="160"/>
      <c r="K1436" s="160"/>
    </row>
    <row r="1437">
      <c r="A1437" s="188">
        <v>8.93620403089E12</v>
      </c>
      <c r="B1437" s="51" t="s">
        <v>4010</v>
      </c>
      <c r="C1437" s="51" t="s">
        <v>29</v>
      </c>
      <c r="D1437" s="51" t="s">
        <v>1519</v>
      </c>
      <c r="E1437" s="51" t="s">
        <v>1549</v>
      </c>
      <c r="F1437" s="1" t="s">
        <v>2489</v>
      </c>
      <c r="G1437" s="1" t="s">
        <v>3999</v>
      </c>
      <c r="H1437" s="1" t="s">
        <v>4004</v>
      </c>
      <c r="I1437" s="1" t="s">
        <v>4005</v>
      </c>
      <c r="J1437" s="160"/>
      <c r="K1437" s="160"/>
    </row>
    <row r="1438">
      <c r="A1438" s="188">
        <v>8.936204030906E12</v>
      </c>
      <c r="B1438" s="51" t="s">
        <v>4011</v>
      </c>
      <c r="C1438" s="51" t="s">
        <v>29</v>
      </c>
      <c r="D1438" s="51" t="s">
        <v>1519</v>
      </c>
      <c r="E1438" s="51" t="s">
        <v>1549</v>
      </c>
      <c r="F1438" s="1" t="s">
        <v>2489</v>
      </c>
      <c r="G1438" s="1" t="s">
        <v>3999</v>
      </c>
      <c r="H1438" s="1" t="s">
        <v>4004</v>
      </c>
      <c r="I1438" s="1" t="s">
        <v>4005</v>
      </c>
      <c r="J1438" s="160"/>
      <c r="K1438" s="160"/>
    </row>
    <row r="1439">
      <c r="A1439" s="188">
        <v>8.936204031033E12</v>
      </c>
      <c r="B1439" s="51" t="s">
        <v>4012</v>
      </c>
      <c r="C1439" s="51" t="s">
        <v>29</v>
      </c>
      <c r="D1439" s="51" t="s">
        <v>1519</v>
      </c>
      <c r="E1439" s="51" t="s">
        <v>1549</v>
      </c>
      <c r="F1439" s="1" t="s">
        <v>1550</v>
      </c>
      <c r="G1439" s="1" t="s">
        <v>1561</v>
      </c>
      <c r="H1439" s="1" t="s">
        <v>1562</v>
      </c>
      <c r="I1439" s="1" t="s">
        <v>2901</v>
      </c>
      <c r="J1439" s="160"/>
      <c r="K1439" s="160"/>
    </row>
    <row r="1440">
      <c r="A1440" s="188">
        <v>8.936204031415E12</v>
      </c>
      <c r="B1440" s="51" t="s">
        <v>4015</v>
      </c>
      <c r="C1440" s="51" t="s">
        <v>29</v>
      </c>
      <c r="D1440" s="51" t="s">
        <v>1519</v>
      </c>
      <c r="E1440" s="51" t="s">
        <v>1549</v>
      </c>
      <c r="F1440" s="1" t="s">
        <v>2489</v>
      </c>
      <c r="G1440" s="1" t="s">
        <v>2497</v>
      </c>
      <c r="H1440" s="1" t="s">
        <v>3484</v>
      </c>
      <c r="I1440" s="160"/>
      <c r="J1440" s="160"/>
      <c r="K1440" s="160"/>
    </row>
    <row r="1441">
      <c r="A1441" s="188">
        <v>8.936210960303E12</v>
      </c>
      <c r="B1441" s="51" t="s">
        <v>1420</v>
      </c>
      <c r="C1441" s="51" t="s">
        <v>275</v>
      </c>
      <c r="D1441" s="51" t="s">
        <v>1519</v>
      </c>
      <c r="E1441" s="51" t="s">
        <v>1549</v>
      </c>
      <c r="F1441" s="1" t="s">
        <v>1624</v>
      </c>
      <c r="G1441" s="1" t="s">
        <v>3512</v>
      </c>
      <c r="H1441" s="1" t="s">
        <v>3513</v>
      </c>
      <c r="I1441" s="1" t="s">
        <v>3514</v>
      </c>
      <c r="J1441" s="160"/>
      <c r="K1441" s="160"/>
    </row>
    <row r="1442">
      <c r="A1442" s="188">
        <v>8.936210960341E12</v>
      </c>
      <c r="B1442" s="51" t="s">
        <v>4016</v>
      </c>
      <c r="C1442" s="51" t="s">
        <v>29</v>
      </c>
      <c r="D1442" s="51" t="s">
        <v>1519</v>
      </c>
      <c r="E1442" s="51" t="s">
        <v>1549</v>
      </c>
      <c r="F1442" s="1" t="s">
        <v>1624</v>
      </c>
      <c r="G1442" s="1" t="s">
        <v>1625</v>
      </c>
      <c r="H1442" s="1" t="s">
        <v>2777</v>
      </c>
      <c r="I1442" s="1" t="s">
        <v>2850</v>
      </c>
      <c r="J1442" s="160"/>
      <c r="K1442" s="160"/>
    </row>
    <row r="1443">
      <c r="A1443" s="188">
        <v>8.936210960464E12</v>
      </c>
      <c r="B1443" s="51" t="s">
        <v>4017</v>
      </c>
      <c r="C1443" s="51" t="s">
        <v>56</v>
      </c>
      <c r="D1443" s="51" t="s">
        <v>1519</v>
      </c>
      <c r="E1443" s="51" t="s">
        <v>1549</v>
      </c>
      <c r="F1443" s="1" t="s">
        <v>1624</v>
      </c>
      <c r="G1443" s="1" t="s">
        <v>2471</v>
      </c>
      <c r="H1443" s="1" t="s">
        <v>2665</v>
      </c>
      <c r="I1443" s="1" t="s">
        <v>2666</v>
      </c>
      <c r="J1443" s="160"/>
      <c r="K1443" s="160"/>
    </row>
    <row r="1444">
      <c r="A1444" s="188">
        <v>8.936210960488E12</v>
      </c>
      <c r="B1444" s="51" t="s">
        <v>1421</v>
      </c>
      <c r="C1444" s="51" t="s">
        <v>275</v>
      </c>
      <c r="D1444" s="51" t="s">
        <v>1519</v>
      </c>
      <c r="E1444" s="51" t="s">
        <v>1549</v>
      </c>
      <c r="F1444" s="1" t="s">
        <v>1624</v>
      </c>
      <c r="G1444" s="1" t="s">
        <v>3512</v>
      </c>
      <c r="H1444" s="1" t="s">
        <v>3513</v>
      </c>
      <c r="I1444" s="1" t="s">
        <v>3514</v>
      </c>
      <c r="J1444" s="160"/>
      <c r="K1444" s="160"/>
    </row>
    <row r="1445">
      <c r="A1445" s="188">
        <v>8.936210960556E12</v>
      </c>
      <c r="B1445" s="51" t="s">
        <v>4020</v>
      </c>
      <c r="C1445" s="51" t="s">
        <v>275</v>
      </c>
      <c r="D1445" s="51" t="s">
        <v>1519</v>
      </c>
      <c r="E1445" s="51" t="s">
        <v>1549</v>
      </c>
      <c r="F1445" s="1" t="s">
        <v>1624</v>
      </c>
      <c r="G1445" s="1" t="s">
        <v>3512</v>
      </c>
      <c r="H1445" s="1" t="s">
        <v>3513</v>
      </c>
      <c r="I1445" s="1" t="s">
        <v>4021</v>
      </c>
      <c r="J1445" s="160"/>
      <c r="K1445" s="160"/>
    </row>
    <row r="1446">
      <c r="A1446" s="188">
        <v>8.936210960594E12</v>
      </c>
      <c r="B1446" s="51" t="s">
        <v>1423</v>
      </c>
      <c r="C1446" s="51" t="s">
        <v>56</v>
      </c>
      <c r="D1446" s="51" t="s">
        <v>1519</v>
      </c>
      <c r="E1446" s="51" t="s">
        <v>1549</v>
      </c>
      <c r="F1446" s="1" t="s">
        <v>1624</v>
      </c>
      <c r="G1446" s="1" t="s">
        <v>1625</v>
      </c>
      <c r="H1446" s="1" t="s">
        <v>2921</v>
      </c>
      <c r="I1446" s="1" t="s">
        <v>2922</v>
      </c>
      <c r="J1446" s="160"/>
      <c r="K1446" s="160"/>
    </row>
    <row r="1447">
      <c r="A1447" s="188">
        <v>8.936210960631E12</v>
      </c>
      <c r="B1447" s="51" t="s">
        <v>1424</v>
      </c>
      <c r="C1447" s="51" t="s">
        <v>29</v>
      </c>
      <c r="D1447" s="51" t="s">
        <v>1519</v>
      </c>
      <c r="E1447" s="51" t="s">
        <v>1549</v>
      </c>
      <c r="F1447" s="1" t="s">
        <v>1624</v>
      </c>
      <c r="G1447" s="1" t="s">
        <v>3512</v>
      </c>
      <c r="H1447" s="1" t="s">
        <v>4024</v>
      </c>
      <c r="I1447" s="1" t="s">
        <v>4025</v>
      </c>
      <c r="J1447" s="160"/>
      <c r="K1447" s="160"/>
    </row>
    <row r="1448">
      <c r="A1448" s="188">
        <v>8.936210960815E12</v>
      </c>
      <c r="B1448" s="51" t="s">
        <v>1425</v>
      </c>
      <c r="C1448" s="51" t="s">
        <v>29</v>
      </c>
      <c r="D1448" s="51" t="s">
        <v>1519</v>
      </c>
      <c r="E1448" s="51" t="s">
        <v>1549</v>
      </c>
      <c r="F1448" s="1" t="s">
        <v>1624</v>
      </c>
      <c r="G1448" s="1" t="s">
        <v>4026</v>
      </c>
      <c r="H1448" s="1" t="s">
        <v>4027</v>
      </c>
      <c r="I1448" s="1" t="s">
        <v>4028</v>
      </c>
      <c r="J1448" s="160"/>
      <c r="K1448" s="160"/>
    </row>
    <row r="1449">
      <c r="A1449" s="188">
        <v>8.936210960877E12</v>
      </c>
      <c r="B1449" s="51" t="s">
        <v>1426</v>
      </c>
      <c r="C1449" s="51" t="s">
        <v>56</v>
      </c>
      <c r="D1449" s="51" t="s">
        <v>1519</v>
      </c>
      <c r="E1449" s="51" t="s">
        <v>1549</v>
      </c>
      <c r="F1449" s="1" t="s">
        <v>1624</v>
      </c>
      <c r="G1449" s="1" t="s">
        <v>1625</v>
      </c>
      <c r="H1449" s="1" t="s">
        <v>1626</v>
      </c>
      <c r="I1449" s="1" t="s">
        <v>1629</v>
      </c>
      <c r="J1449" s="160"/>
      <c r="K1449" s="160"/>
    </row>
    <row r="1450">
      <c r="A1450" s="188">
        <v>8.936210960983E12</v>
      </c>
      <c r="B1450" s="51" t="s">
        <v>4029</v>
      </c>
      <c r="C1450" s="51" t="s">
        <v>836</v>
      </c>
      <c r="D1450" s="51" t="s">
        <v>1519</v>
      </c>
      <c r="E1450" s="51" t="s">
        <v>1549</v>
      </c>
      <c r="F1450" s="1" t="s">
        <v>1624</v>
      </c>
      <c r="G1450" s="1" t="s">
        <v>3072</v>
      </c>
      <c r="H1450" s="1" t="s">
        <v>3073</v>
      </c>
      <c r="I1450" s="1" t="s">
        <v>3074</v>
      </c>
      <c r="J1450" s="160"/>
      <c r="K1450" s="160"/>
    </row>
    <row r="1451">
      <c r="A1451" s="188">
        <v>8.936210962024E12</v>
      </c>
      <c r="B1451" s="51" t="s">
        <v>1428</v>
      </c>
      <c r="C1451" s="51" t="s">
        <v>836</v>
      </c>
      <c r="D1451" s="51" t="s">
        <v>1519</v>
      </c>
      <c r="E1451" s="51" t="s">
        <v>1549</v>
      </c>
      <c r="F1451" s="1" t="s">
        <v>1624</v>
      </c>
      <c r="G1451" s="1" t="s">
        <v>1625</v>
      </c>
      <c r="H1451" s="1" t="s">
        <v>2921</v>
      </c>
      <c r="I1451" s="1" t="s">
        <v>2922</v>
      </c>
      <c r="J1451" s="160"/>
      <c r="K1451" s="160"/>
    </row>
    <row r="1452">
      <c r="A1452" s="188">
        <v>8.936210962208E12</v>
      </c>
      <c r="B1452" s="51" t="s">
        <v>4041</v>
      </c>
      <c r="C1452" s="51" t="s">
        <v>836</v>
      </c>
      <c r="D1452" s="51" t="s">
        <v>1519</v>
      </c>
      <c r="E1452" s="51" t="s">
        <v>1549</v>
      </c>
      <c r="F1452" s="1" t="s">
        <v>1624</v>
      </c>
      <c r="G1452" s="1" t="s">
        <v>3512</v>
      </c>
      <c r="H1452" s="1" t="s">
        <v>4044</v>
      </c>
      <c r="I1452" s="1" t="s">
        <v>4045</v>
      </c>
      <c r="J1452" s="160"/>
      <c r="K1452" s="160"/>
    </row>
    <row r="1453">
      <c r="A1453" s="188">
        <v>8.936212180761E12</v>
      </c>
      <c r="B1453" s="51" t="s">
        <v>4046</v>
      </c>
      <c r="C1453" s="51" t="s">
        <v>29</v>
      </c>
      <c r="D1453" s="51" t="s">
        <v>2930</v>
      </c>
      <c r="E1453" s="51" t="s">
        <v>2931</v>
      </c>
      <c r="F1453" s="1" t="s">
        <v>3108</v>
      </c>
      <c r="G1453" s="1" t="s">
        <v>3109</v>
      </c>
      <c r="H1453" s="1" t="s">
        <v>3367</v>
      </c>
      <c r="I1453" s="1" t="s">
        <v>3368</v>
      </c>
      <c r="J1453" s="160"/>
      <c r="K1453" s="160"/>
    </row>
    <row r="1454">
      <c r="A1454" s="188">
        <v>8.936212181584E12</v>
      </c>
      <c r="B1454" s="51" t="s">
        <v>4047</v>
      </c>
      <c r="C1454" s="51" t="s">
        <v>3069</v>
      </c>
      <c r="D1454" s="51" t="s">
        <v>2930</v>
      </c>
      <c r="E1454" s="51" t="s">
        <v>2976</v>
      </c>
      <c r="F1454" s="1" t="s">
        <v>2977</v>
      </c>
      <c r="G1454" s="1" t="s">
        <v>2978</v>
      </c>
      <c r="H1454" s="1" t="s">
        <v>2979</v>
      </c>
      <c r="I1454" s="1" t="s">
        <v>4050</v>
      </c>
      <c r="J1454" s="160"/>
      <c r="K1454" s="160"/>
    </row>
    <row r="1455">
      <c r="A1455" s="188">
        <v>8.936212181591E12</v>
      </c>
      <c r="B1455" s="51" t="s">
        <v>4051</v>
      </c>
      <c r="C1455" s="51" t="s">
        <v>3069</v>
      </c>
      <c r="D1455" s="51" t="s">
        <v>2930</v>
      </c>
      <c r="E1455" s="51" t="s">
        <v>2976</v>
      </c>
      <c r="F1455" s="1" t="s">
        <v>2977</v>
      </c>
      <c r="G1455" s="1" t="s">
        <v>2978</v>
      </c>
      <c r="H1455" s="1" t="s">
        <v>2979</v>
      </c>
      <c r="I1455" s="1" t="s">
        <v>4050</v>
      </c>
      <c r="J1455" s="160"/>
      <c r="K1455" s="160"/>
    </row>
    <row r="1456">
      <c r="A1456" s="188">
        <v>8.936212181812E12</v>
      </c>
      <c r="B1456" s="51" t="s">
        <v>4052</v>
      </c>
      <c r="C1456" s="51" t="s">
        <v>1868</v>
      </c>
      <c r="D1456" s="51" t="s">
        <v>2930</v>
      </c>
      <c r="E1456" s="51" t="s">
        <v>2976</v>
      </c>
      <c r="F1456" s="1" t="s">
        <v>2986</v>
      </c>
      <c r="G1456" s="1" t="s">
        <v>2987</v>
      </c>
      <c r="H1456" s="1" t="s">
        <v>2988</v>
      </c>
      <c r="I1456" s="1" t="s">
        <v>2989</v>
      </c>
      <c r="J1456" s="160"/>
      <c r="K1456" s="160"/>
    </row>
    <row r="1457">
      <c r="A1457" s="188">
        <v>8.936212820285E12</v>
      </c>
      <c r="B1457" s="51" t="s">
        <v>4053</v>
      </c>
      <c r="C1457" s="51" t="s">
        <v>1126</v>
      </c>
      <c r="D1457" s="51" t="s">
        <v>1510</v>
      </c>
      <c r="E1457" s="51" t="s">
        <v>1511</v>
      </c>
      <c r="F1457" s="1" t="s">
        <v>1512</v>
      </c>
      <c r="G1457" s="1" t="s">
        <v>1513</v>
      </c>
      <c r="H1457" s="1" t="s">
        <v>1514</v>
      </c>
      <c r="I1457" s="1" t="s">
        <v>1528</v>
      </c>
      <c r="J1457" s="160"/>
      <c r="K1457" s="160"/>
    </row>
    <row r="1458">
      <c r="A1458" s="188">
        <v>8.936215851309E12</v>
      </c>
      <c r="B1458" s="51" t="s">
        <v>4054</v>
      </c>
      <c r="C1458" s="51" t="s">
        <v>1126</v>
      </c>
      <c r="D1458" s="51" t="s">
        <v>1510</v>
      </c>
      <c r="E1458" s="51" t="s">
        <v>1511</v>
      </c>
      <c r="F1458" s="1" t="s">
        <v>1512</v>
      </c>
      <c r="G1458" s="1" t="s">
        <v>1513</v>
      </c>
      <c r="H1458" s="1" t="s">
        <v>1514</v>
      </c>
      <c r="I1458" s="1" t="s">
        <v>1702</v>
      </c>
      <c r="J1458" s="160"/>
      <c r="K1458" s="160"/>
    </row>
    <row r="1459">
      <c r="A1459" s="188">
        <v>8.936215851316E12</v>
      </c>
      <c r="B1459" s="51" t="s">
        <v>4057</v>
      </c>
      <c r="C1459" s="51" t="s">
        <v>1126</v>
      </c>
      <c r="D1459" s="51" t="s">
        <v>1510</v>
      </c>
      <c r="E1459" s="51" t="s">
        <v>1511</v>
      </c>
      <c r="F1459" s="1" t="s">
        <v>1512</v>
      </c>
      <c r="G1459" s="1" t="s">
        <v>1513</v>
      </c>
      <c r="H1459" s="1" t="s">
        <v>1514</v>
      </c>
      <c r="I1459" s="1" t="s">
        <v>1702</v>
      </c>
      <c r="J1459" s="160"/>
      <c r="K1459" s="160"/>
    </row>
    <row r="1460">
      <c r="A1460" s="188">
        <v>8.936215851323E12</v>
      </c>
      <c r="B1460" s="51" t="s">
        <v>4058</v>
      </c>
      <c r="C1460" s="51" t="s">
        <v>1126</v>
      </c>
      <c r="D1460" s="51" t="s">
        <v>1510</v>
      </c>
      <c r="E1460" s="51" t="s">
        <v>1511</v>
      </c>
      <c r="F1460" s="1" t="s">
        <v>1512</v>
      </c>
      <c r="G1460" s="1" t="s">
        <v>1513</v>
      </c>
      <c r="H1460" s="1" t="s">
        <v>1514</v>
      </c>
      <c r="I1460" s="1" t="s">
        <v>1702</v>
      </c>
      <c r="J1460" s="160"/>
      <c r="K1460" s="160"/>
    </row>
    <row r="1461">
      <c r="A1461" s="188">
        <v>8.936215910471E12</v>
      </c>
      <c r="B1461" s="51" t="s">
        <v>4059</v>
      </c>
      <c r="C1461" s="51" t="s">
        <v>1126</v>
      </c>
      <c r="D1461" s="51" t="s">
        <v>1510</v>
      </c>
      <c r="E1461" s="51" t="s">
        <v>1511</v>
      </c>
      <c r="F1461" s="1" t="s">
        <v>1512</v>
      </c>
      <c r="G1461" s="1" t="s">
        <v>1513</v>
      </c>
      <c r="H1461" s="1" t="s">
        <v>1514</v>
      </c>
      <c r="I1461" s="1" t="s">
        <v>1702</v>
      </c>
      <c r="J1461" s="160"/>
      <c r="K1461" s="160"/>
    </row>
    <row r="1462">
      <c r="A1462" s="188">
        <v>8.936215910662E12</v>
      </c>
      <c r="B1462" s="51" t="s">
        <v>4060</v>
      </c>
      <c r="C1462" s="51" t="s">
        <v>1126</v>
      </c>
      <c r="D1462" s="51" t="s">
        <v>1510</v>
      </c>
      <c r="E1462" s="51" t="s">
        <v>1511</v>
      </c>
      <c r="F1462" s="1" t="s">
        <v>1512</v>
      </c>
      <c r="G1462" s="1" t="s">
        <v>1513</v>
      </c>
      <c r="H1462" s="1" t="s">
        <v>1514</v>
      </c>
      <c r="I1462" s="1" t="s">
        <v>1702</v>
      </c>
      <c r="J1462" s="160"/>
      <c r="K1462" s="160"/>
    </row>
    <row r="1463">
      <c r="A1463" s="188">
        <v>8.936215910938E12</v>
      </c>
      <c r="B1463" s="51" t="s">
        <v>4061</v>
      </c>
      <c r="C1463" s="51" t="s">
        <v>1126</v>
      </c>
      <c r="D1463" s="51" t="s">
        <v>1510</v>
      </c>
      <c r="E1463" s="51" t="s">
        <v>1511</v>
      </c>
      <c r="F1463" s="1" t="s">
        <v>1512</v>
      </c>
      <c r="G1463" s="1" t="s">
        <v>1513</v>
      </c>
      <c r="H1463" s="1" t="s">
        <v>1514</v>
      </c>
      <c r="I1463" s="1" t="s">
        <v>1515</v>
      </c>
      <c r="J1463" s="160"/>
      <c r="K1463" s="160"/>
    </row>
    <row r="1464">
      <c r="A1464" s="188">
        <v>8.936215911799E12</v>
      </c>
      <c r="B1464" s="51" t="s">
        <v>4063</v>
      </c>
      <c r="C1464" s="51" t="s">
        <v>1126</v>
      </c>
      <c r="D1464" s="51" t="s">
        <v>1510</v>
      </c>
      <c r="E1464" s="51" t="s">
        <v>1511</v>
      </c>
      <c r="F1464" s="1" t="s">
        <v>1512</v>
      </c>
      <c r="G1464" s="1" t="s">
        <v>1513</v>
      </c>
      <c r="H1464" s="1" t="s">
        <v>1514</v>
      </c>
      <c r="I1464" s="1" t="s">
        <v>2946</v>
      </c>
      <c r="J1464" s="160"/>
      <c r="K1464" s="160"/>
    </row>
    <row r="1465">
      <c r="A1465" s="188">
        <v>8.936216940491E12</v>
      </c>
      <c r="B1465" s="51" t="s">
        <v>4065</v>
      </c>
      <c r="C1465" s="51" t="s">
        <v>56</v>
      </c>
      <c r="D1465" s="51" t="s">
        <v>1519</v>
      </c>
      <c r="E1465" s="51" t="s">
        <v>1520</v>
      </c>
      <c r="F1465" s="1" t="s">
        <v>1531</v>
      </c>
      <c r="G1465" s="1" t="s">
        <v>1532</v>
      </c>
      <c r="H1465" s="1" t="s">
        <v>1764</v>
      </c>
      <c r="I1465" s="1" t="s">
        <v>1824</v>
      </c>
      <c r="J1465" s="160"/>
      <c r="K1465" s="160"/>
    </row>
    <row r="1466">
      <c r="A1466" s="188">
        <v>8.936216941122E12</v>
      </c>
      <c r="B1466" s="51" t="s">
        <v>3494</v>
      </c>
      <c r="C1466" s="51" t="s">
        <v>56</v>
      </c>
      <c r="D1466" s="51" t="s">
        <v>1519</v>
      </c>
      <c r="E1466" s="51" t="s">
        <v>1520</v>
      </c>
      <c r="F1466" s="1" t="s">
        <v>1531</v>
      </c>
      <c r="G1466" s="1" t="s">
        <v>1532</v>
      </c>
      <c r="H1466" s="1" t="s">
        <v>1764</v>
      </c>
      <c r="I1466" s="1" t="s">
        <v>1824</v>
      </c>
      <c r="J1466" s="160"/>
      <c r="K1466" s="160"/>
    </row>
    <row r="1467">
      <c r="A1467" s="188">
        <v>8.9362196002E12</v>
      </c>
      <c r="B1467" s="51" t="s">
        <v>4068</v>
      </c>
      <c r="C1467" s="51" t="s">
        <v>29</v>
      </c>
      <c r="D1467" s="51" t="s">
        <v>1510</v>
      </c>
      <c r="E1467" s="51" t="s">
        <v>1511</v>
      </c>
      <c r="F1467" s="1" t="s">
        <v>1512</v>
      </c>
      <c r="G1467" s="1" t="s">
        <v>1513</v>
      </c>
      <c r="H1467" s="1" t="s">
        <v>1514</v>
      </c>
      <c r="I1467" s="1" t="s">
        <v>1515</v>
      </c>
      <c r="J1467" s="160"/>
      <c r="K1467" s="160"/>
    </row>
    <row r="1468">
      <c r="A1468" s="188">
        <v>8.936219620161E12</v>
      </c>
      <c r="B1468" s="51" t="s">
        <v>4069</v>
      </c>
      <c r="C1468" s="51" t="s">
        <v>29</v>
      </c>
      <c r="D1468" s="51" t="s">
        <v>2930</v>
      </c>
      <c r="E1468" s="51" t="s">
        <v>2976</v>
      </c>
      <c r="F1468" s="1" t="s">
        <v>3421</v>
      </c>
      <c r="G1468" s="1" t="s">
        <v>3422</v>
      </c>
      <c r="H1468" s="1" t="s">
        <v>3423</v>
      </c>
      <c r="I1468" s="1" t="s">
        <v>3424</v>
      </c>
      <c r="J1468" s="160"/>
      <c r="K1468" s="160"/>
    </row>
    <row r="1469">
      <c r="A1469" s="188">
        <v>8.936219620178E12</v>
      </c>
      <c r="B1469" s="51" t="s">
        <v>4072</v>
      </c>
      <c r="C1469" s="51" t="s">
        <v>29</v>
      </c>
      <c r="D1469" s="51" t="s">
        <v>2930</v>
      </c>
      <c r="E1469" s="51" t="s">
        <v>2976</v>
      </c>
      <c r="F1469" s="1" t="s">
        <v>3421</v>
      </c>
      <c r="G1469" s="1" t="s">
        <v>3422</v>
      </c>
      <c r="H1469" s="1" t="s">
        <v>3423</v>
      </c>
      <c r="I1469" s="1" t="s">
        <v>3424</v>
      </c>
      <c r="J1469" s="160"/>
      <c r="K1469" s="160"/>
    </row>
    <row r="1470">
      <c r="A1470" s="188">
        <v>8.936219620192E12</v>
      </c>
      <c r="B1470" s="51" t="s">
        <v>4073</v>
      </c>
      <c r="C1470" s="51" t="s">
        <v>29</v>
      </c>
      <c r="D1470" s="51" t="s">
        <v>2930</v>
      </c>
      <c r="E1470" s="51" t="s">
        <v>2976</v>
      </c>
      <c r="F1470" s="1" t="s">
        <v>3421</v>
      </c>
      <c r="G1470" s="1" t="s">
        <v>3422</v>
      </c>
      <c r="H1470" s="1" t="s">
        <v>3423</v>
      </c>
      <c r="I1470" s="1" t="s">
        <v>3424</v>
      </c>
      <c r="J1470" s="160"/>
      <c r="K1470" s="160"/>
    </row>
    <row r="1471">
      <c r="A1471" s="188">
        <v>8.936222100193E12</v>
      </c>
      <c r="B1471" s="51" t="s">
        <v>4074</v>
      </c>
      <c r="C1471" s="51" t="s">
        <v>1679</v>
      </c>
      <c r="D1471" s="51" t="s">
        <v>1510</v>
      </c>
      <c r="E1471" s="51" t="s">
        <v>1511</v>
      </c>
      <c r="F1471" s="1" t="s">
        <v>1512</v>
      </c>
      <c r="G1471" s="1" t="s">
        <v>1513</v>
      </c>
      <c r="H1471" s="1" t="s">
        <v>1514</v>
      </c>
      <c r="I1471" s="1" t="s">
        <v>1702</v>
      </c>
      <c r="J1471" s="160"/>
      <c r="K1471" s="160"/>
    </row>
    <row r="1472">
      <c r="A1472" s="188">
        <v>8.936222100209E12</v>
      </c>
      <c r="B1472" s="51" t="s">
        <v>4077</v>
      </c>
      <c r="C1472" s="51" t="s">
        <v>1868</v>
      </c>
      <c r="D1472" s="51" t="s">
        <v>1510</v>
      </c>
      <c r="E1472" s="51" t="s">
        <v>1511</v>
      </c>
      <c r="F1472" s="1" t="s">
        <v>1512</v>
      </c>
      <c r="G1472" s="1" t="s">
        <v>1513</v>
      </c>
      <c r="H1472" s="1" t="s">
        <v>1514</v>
      </c>
      <c r="I1472" s="1" t="s">
        <v>1702</v>
      </c>
      <c r="J1472" s="160"/>
      <c r="K1472" s="160"/>
    </row>
    <row r="1473">
      <c r="A1473" s="188">
        <v>8.936225600324E12</v>
      </c>
      <c r="B1473" s="51" t="s">
        <v>4078</v>
      </c>
      <c r="C1473" s="51" t="s">
        <v>1126</v>
      </c>
      <c r="D1473" s="51" t="s">
        <v>1510</v>
      </c>
      <c r="E1473" s="51" t="s">
        <v>1511</v>
      </c>
      <c r="F1473" s="1" t="s">
        <v>1512</v>
      </c>
      <c r="G1473" s="1" t="s">
        <v>1513</v>
      </c>
      <c r="H1473" s="1" t="s">
        <v>1514</v>
      </c>
      <c r="I1473" s="160"/>
      <c r="J1473" s="160"/>
      <c r="K1473" s="160"/>
    </row>
    <row r="1474">
      <c r="A1474" s="188">
        <v>8.936225600553E12</v>
      </c>
      <c r="B1474" s="51" t="s">
        <v>4079</v>
      </c>
      <c r="C1474" s="51" t="s">
        <v>1126</v>
      </c>
      <c r="D1474" s="51" t="s">
        <v>1510</v>
      </c>
      <c r="E1474" s="51" t="s">
        <v>1511</v>
      </c>
      <c r="F1474" s="1" t="s">
        <v>1512</v>
      </c>
      <c r="G1474" s="1" t="s">
        <v>1513</v>
      </c>
      <c r="H1474" s="1" t="s">
        <v>1514</v>
      </c>
      <c r="I1474" s="1" t="s">
        <v>1702</v>
      </c>
      <c r="J1474" s="160"/>
      <c r="K1474" s="160"/>
    </row>
    <row r="1475">
      <c r="A1475" s="188">
        <v>8.93622560142E12</v>
      </c>
      <c r="B1475" s="51" t="s">
        <v>4080</v>
      </c>
      <c r="C1475" s="51" t="s">
        <v>56</v>
      </c>
      <c r="D1475" s="51" t="s">
        <v>1510</v>
      </c>
      <c r="E1475" s="51" t="s">
        <v>1511</v>
      </c>
      <c r="F1475" s="1" t="s">
        <v>1512</v>
      </c>
      <c r="G1475" s="1" t="s">
        <v>1513</v>
      </c>
      <c r="H1475" s="1" t="s">
        <v>1514</v>
      </c>
      <c r="I1475" s="1" t="s">
        <v>1702</v>
      </c>
      <c r="J1475" s="160"/>
      <c r="K1475" s="160"/>
    </row>
    <row r="1476">
      <c r="A1476" s="188">
        <v>8.9362262004E12</v>
      </c>
      <c r="B1476" s="51" t="s">
        <v>4081</v>
      </c>
      <c r="C1476" s="51" t="s">
        <v>29</v>
      </c>
      <c r="D1476" s="51" t="s">
        <v>2930</v>
      </c>
      <c r="E1476" s="51" t="s">
        <v>2931</v>
      </c>
      <c r="F1476" s="1" t="s">
        <v>2932</v>
      </c>
      <c r="G1476" s="1" t="s">
        <v>2953</v>
      </c>
      <c r="H1476" s="1" t="s">
        <v>2954</v>
      </c>
      <c r="I1476" s="1" t="s">
        <v>2999</v>
      </c>
      <c r="J1476" s="160"/>
      <c r="K1476" s="160"/>
    </row>
    <row r="1477">
      <c r="A1477" s="188">
        <v>8.936227690132E12</v>
      </c>
      <c r="B1477" s="51" t="s">
        <v>4082</v>
      </c>
      <c r="C1477" s="51" t="s">
        <v>29</v>
      </c>
      <c r="D1477" s="51" t="s">
        <v>1510</v>
      </c>
      <c r="E1477" s="51" t="s">
        <v>1511</v>
      </c>
      <c r="F1477" s="1" t="s">
        <v>1512</v>
      </c>
      <c r="G1477" s="1" t="s">
        <v>1513</v>
      </c>
      <c r="H1477" s="1" t="s">
        <v>1514</v>
      </c>
      <c r="I1477" s="1" t="s">
        <v>1672</v>
      </c>
      <c r="J1477" s="160"/>
      <c r="K1477" s="160"/>
    </row>
    <row r="1478">
      <c r="A1478" s="188">
        <v>8.936228450032E12</v>
      </c>
      <c r="B1478" s="51" t="s">
        <v>4083</v>
      </c>
      <c r="C1478" s="51" t="s">
        <v>1126</v>
      </c>
      <c r="D1478" s="51" t="s">
        <v>1510</v>
      </c>
      <c r="E1478" s="51" t="s">
        <v>1511</v>
      </c>
      <c r="F1478" s="1" t="s">
        <v>1512</v>
      </c>
      <c r="G1478" s="1" t="s">
        <v>1513</v>
      </c>
      <c r="H1478" s="1" t="s">
        <v>1514</v>
      </c>
      <c r="I1478" s="1" t="s">
        <v>2946</v>
      </c>
      <c r="J1478" s="160"/>
      <c r="K1478" s="160"/>
    </row>
    <row r="1479">
      <c r="A1479" s="188">
        <v>8.936228450148E12</v>
      </c>
      <c r="B1479" s="51" t="s">
        <v>4084</v>
      </c>
      <c r="C1479" s="51" t="s">
        <v>1126</v>
      </c>
      <c r="D1479" s="51" t="s">
        <v>1510</v>
      </c>
      <c r="E1479" s="51" t="s">
        <v>1511</v>
      </c>
      <c r="F1479" s="1" t="s">
        <v>1512</v>
      </c>
      <c r="G1479" s="1" t="s">
        <v>1513</v>
      </c>
      <c r="H1479" s="1" t="s">
        <v>1514</v>
      </c>
      <c r="I1479" s="1" t="s">
        <v>1702</v>
      </c>
      <c r="J1479" s="160"/>
      <c r="K1479" s="160"/>
    </row>
    <row r="1480">
      <c r="A1480" s="188">
        <v>8.936228450797E12</v>
      </c>
      <c r="B1480" s="51" t="s">
        <v>4085</v>
      </c>
      <c r="C1480" s="51" t="s">
        <v>1126</v>
      </c>
      <c r="D1480" s="51" t="s">
        <v>1510</v>
      </c>
      <c r="E1480" s="51" t="s">
        <v>1511</v>
      </c>
      <c r="F1480" s="1" t="s">
        <v>1512</v>
      </c>
      <c r="G1480" s="1" t="s">
        <v>1513</v>
      </c>
      <c r="H1480" s="1" t="s">
        <v>1514</v>
      </c>
      <c r="I1480" s="1" t="s">
        <v>2528</v>
      </c>
      <c r="J1480" s="160"/>
      <c r="K1480" s="160"/>
    </row>
    <row r="1481">
      <c r="A1481" s="188">
        <v>8.936228450803E12</v>
      </c>
      <c r="B1481" s="51" t="s">
        <v>4086</v>
      </c>
      <c r="C1481" s="51" t="s">
        <v>311</v>
      </c>
      <c r="D1481" s="51" t="s">
        <v>1510</v>
      </c>
      <c r="E1481" s="51" t="s">
        <v>1511</v>
      </c>
      <c r="F1481" s="1" t="s">
        <v>1512</v>
      </c>
      <c r="G1481" s="1" t="s">
        <v>1513</v>
      </c>
      <c r="H1481" s="1" t="s">
        <v>1514</v>
      </c>
      <c r="I1481" s="1" t="s">
        <v>2528</v>
      </c>
      <c r="J1481" s="160"/>
      <c r="K1481" s="160"/>
    </row>
    <row r="1482">
      <c r="A1482" s="188">
        <v>8.93622845081E12</v>
      </c>
      <c r="B1482" s="51" t="s">
        <v>4087</v>
      </c>
      <c r="C1482" s="51" t="s">
        <v>56</v>
      </c>
      <c r="D1482" s="51" t="s">
        <v>1510</v>
      </c>
      <c r="E1482" s="51" t="s">
        <v>1511</v>
      </c>
      <c r="F1482" s="1" t="s">
        <v>1512</v>
      </c>
      <c r="G1482" s="1" t="s">
        <v>1513</v>
      </c>
      <c r="H1482" s="1" t="s">
        <v>1514</v>
      </c>
      <c r="I1482" s="1" t="s">
        <v>1515</v>
      </c>
      <c r="J1482" s="160"/>
      <c r="K1482" s="160"/>
    </row>
    <row r="1483">
      <c r="A1483" s="188">
        <v>8.936228450834E12</v>
      </c>
      <c r="B1483" s="51" t="s">
        <v>4088</v>
      </c>
      <c r="C1483" s="51" t="s">
        <v>56</v>
      </c>
      <c r="D1483" s="51" t="s">
        <v>1510</v>
      </c>
      <c r="E1483" s="51" t="s">
        <v>1511</v>
      </c>
      <c r="F1483" s="1" t="s">
        <v>1512</v>
      </c>
      <c r="G1483" s="1" t="s">
        <v>1513</v>
      </c>
      <c r="H1483" s="1" t="s">
        <v>1514</v>
      </c>
      <c r="I1483" s="1" t="s">
        <v>2528</v>
      </c>
      <c r="J1483" s="160"/>
      <c r="K1483" s="160"/>
    </row>
    <row r="1484">
      <c r="A1484" s="51">
        <v>8.936228451022E12</v>
      </c>
      <c r="B1484" s="51" t="s">
        <v>4089</v>
      </c>
      <c r="C1484" s="51" t="s">
        <v>56</v>
      </c>
      <c r="D1484" s="51" t="s">
        <v>1510</v>
      </c>
      <c r="E1484" s="51" t="s">
        <v>1511</v>
      </c>
      <c r="F1484" s="1" t="s">
        <v>1512</v>
      </c>
      <c r="G1484" s="1" t="s">
        <v>1513</v>
      </c>
      <c r="H1484" s="1" t="s">
        <v>1514</v>
      </c>
      <c r="I1484" s="1" t="s">
        <v>1515</v>
      </c>
      <c r="J1484" s="160"/>
      <c r="K1484" s="160"/>
    </row>
    <row r="1485">
      <c r="A1485" s="188">
        <v>8.936228451268E12</v>
      </c>
      <c r="B1485" s="51" t="s">
        <v>4091</v>
      </c>
      <c r="C1485" s="51" t="s">
        <v>1126</v>
      </c>
      <c r="D1485" s="51" t="s">
        <v>1510</v>
      </c>
      <c r="E1485" s="51" t="s">
        <v>1511</v>
      </c>
      <c r="F1485" s="1" t="s">
        <v>1512</v>
      </c>
      <c r="G1485" s="1" t="s">
        <v>1513</v>
      </c>
      <c r="H1485" s="1" t="s">
        <v>1514</v>
      </c>
      <c r="I1485" s="1" t="s">
        <v>1515</v>
      </c>
      <c r="J1485" s="160"/>
      <c r="K1485" s="160"/>
    </row>
    <row r="1486">
      <c r="A1486" s="188">
        <v>8.936228451428E12</v>
      </c>
      <c r="B1486" s="51" t="s">
        <v>4092</v>
      </c>
      <c r="C1486" s="51" t="s">
        <v>1126</v>
      </c>
      <c r="D1486" s="51" t="s">
        <v>1510</v>
      </c>
      <c r="E1486" s="51" t="s">
        <v>1511</v>
      </c>
      <c r="F1486" s="1" t="s">
        <v>1512</v>
      </c>
      <c r="G1486" s="1" t="s">
        <v>1513</v>
      </c>
      <c r="H1486" s="1" t="s">
        <v>1514</v>
      </c>
      <c r="I1486" s="1" t="s">
        <v>1702</v>
      </c>
      <c r="J1486" s="160"/>
      <c r="K1486" s="160"/>
    </row>
    <row r="1487">
      <c r="A1487" s="188">
        <v>8.936228452005E12</v>
      </c>
      <c r="B1487" s="51" t="s">
        <v>4093</v>
      </c>
      <c r="C1487" s="51" t="s">
        <v>1126</v>
      </c>
      <c r="D1487" s="51" t="s">
        <v>1510</v>
      </c>
      <c r="E1487" s="51" t="s">
        <v>1511</v>
      </c>
      <c r="F1487" s="1" t="s">
        <v>1512</v>
      </c>
      <c r="G1487" s="1" t="s">
        <v>1513</v>
      </c>
      <c r="H1487" s="1" t="s">
        <v>1514</v>
      </c>
      <c r="I1487" s="1" t="s">
        <v>1702</v>
      </c>
      <c r="J1487" s="160"/>
      <c r="K1487" s="160"/>
    </row>
    <row r="1488">
      <c r="A1488" s="188">
        <v>8.936230040405E12</v>
      </c>
      <c r="B1488" s="51" t="s">
        <v>4095</v>
      </c>
      <c r="C1488" s="51" t="s">
        <v>1126</v>
      </c>
      <c r="D1488" s="51" t="s">
        <v>1510</v>
      </c>
      <c r="E1488" s="51" t="s">
        <v>1511</v>
      </c>
      <c r="F1488" s="1" t="s">
        <v>1512</v>
      </c>
      <c r="G1488" s="1" t="s">
        <v>1513</v>
      </c>
      <c r="H1488" s="1" t="s">
        <v>1514</v>
      </c>
      <c r="I1488" s="1" t="s">
        <v>1702</v>
      </c>
      <c r="J1488" s="160"/>
      <c r="K1488" s="160"/>
    </row>
    <row r="1489">
      <c r="A1489" s="188">
        <v>8.936230041204E12</v>
      </c>
      <c r="B1489" s="51" t="s">
        <v>4096</v>
      </c>
      <c r="C1489" s="51" t="s">
        <v>1126</v>
      </c>
      <c r="D1489" s="51" t="s">
        <v>1510</v>
      </c>
      <c r="E1489" s="51" t="s">
        <v>1511</v>
      </c>
      <c r="F1489" s="1" t="s">
        <v>1512</v>
      </c>
      <c r="G1489" s="1" t="s">
        <v>1513</v>
      </c>
      <c r="H1489" s="1" t="s">
        <v>1514</v>
      </c>
      <c r="I1489" s="1" t="s">
        <v>1702</v>
      </c>
      <c r="J1489" s="160"/>
      <c r="K1489" s="160"/>
    </row>
    <row r="1490">
      <c r="A1490" s="188">
        <v>8.936233540131E12</v>
      </c>
      <c r="B1490" s="51" t="s">
        <v>4097</v>
      </c>
      <c r="C1490" s="51" t="s">
        <v>1126</v>
      </c>
      <c r="D1490" s="51" t="s">
        <v>1510</v>
      </c>
      <c r="E1490" s="51" t="s">
        <v>1511</v>
      </c>
      <c r="F1490" s="1" t="s">
        <v>1512</v>
      </c>
      <c r="G1490" s="1" t="s">
        <v>1513</v>
      </c>
      <c r="H1490" s="1" t="s">
        <v>1514</v>
      </c>
      <c r="I1490" s="1" t="s">
        <v>1515</v>
      </c>
      <c r="J1490" s="160"/>
      <c r="K1490" s="160"/>
    </row>
    <row r="1491">
      <c r="A1491" s="188">
        <v>8.936233540162E12</v>
      </c>
      <c r="B1491" s="51" t="s">
        <v>4098</v>
      </c>
      <c r="C1491" s="51" t="s">
        <v>1126</v>
      </c>
      <c r="D1491" s="51" t="s">
        <v>1510</v>
      </c>
      <c r="E1491" s="51" t="s">
        <v>1511</v>
      </c>
      <c r="F1491" s="1" t="s">
        <v>1512</v>
      </c>
      <c r="G1491" s="1" t="s">
        <v>1513</v>
      </c>
      <c r="H1491" s="1" t="s">
        <v>1514</v>
      </c>
      <c r="I1491" s="1" t="s">
        <v>1515</v>
      </c>
      <c r="J1491" s="160"/>
      <c r="K1491" s="160"/>
    </row>
    <row r="1492">
      <c r="A1492" s="188">
        <v>8.936233540292E12</v>
      </c>
      <c r="B1492" s="51" t="s">
        <v>4099</v>
      </c>
      <c r="C1492" s="51" t="s">
        <v>1126</v>
      </c>
      <c r="D1492" s="51" t="s">
        <v>1510</v>
      </c>
      <c r="E1492" s="51" t="s">
        <v>1511</v>
      </c>
      <c r="F1492" s="1" t="s">
        <v>1512</v>
      </c>
      <c r="G1492" s="1" t="s">
        <v>1513</v>
      </c>
      <c r="H1492" s="1" t="s">
        <v>1514</v>
      </c>
      <c r="I1492" s="1" t="s">
        <v>1515</v>
      </c>
      <c r="J1492" s="160"/>
      <c r="K1492" s="160"/>
    </row>
    <row r="1493">
      <c r="A1493" s="188">
        <v>8.936233540322E12</v>
      </c>
      <c r="B1493" s="51" t="s">
        <v>4100</v>
      </c>
      <c r="C1493" s="51" t="s">
        <v>1126</v>
      </c>
      <c r="D1493" s="51" t="s">
        <v>1510</v>
      </c>
      <c r="E1493" s="51" t="s">
        <v>1511</v>
      </c>
      <c r="F1493" s="1" t="s">
        <v>1512</v>
      </c>
      <c r="G1493" s="1" t="s">
        <v>1513</v>
      </c>
      <c r="H1493" s="1" t="s">
        <v>1514</v>
      </c>
      <c r="I1493" s="1" t="s">
        <v>1515</v>
      </c>
      <c r="J1493" s="160"/>
      <c r="K1493" s="160"/>
    </row>
    <row r="1494">
      <c r="A1494" s="188">
        <v>8.936233540711E12</v>
      </c>
      <c r="B1494" s="51" t="s">
        <v>4101</v>
      </c>
      <c r="C1494" s="51" t="s">
        <v>1126</v>
      </c>
      <c r="D1494" s="51" t="s">
        <v>1510</v>
      </c>
      <c r="E1494" s="51" t="s">
        <v>1511</v>
      </c>
      <c r="F1494" s="1" t="s">
        <v>1512</v>
      </c>
      <c r="G1494" s="1" t="s">
        <v>1513</v>
      </c>
      <c r="H1494" s="1" t="s">
        <v>1514</v>
      </c>
      <c r="I1494" s="1" t="s">
        <v>1515</v>
      </c>
      <c r="J1494" s="160"/>
      <c r="K1494" s="160"/>
    </row>
    <row r="1495">
      <c r="A1495" s="188">
        <v>8.93623397002E12</v>
      </c>
      <c r="B1495" s="51" t="s">
        <v>1364</v>
      </c>
      <c r="C1495" s="51" t="s">
        <v>116</v>
      </c>
      <c r="D1495" s="51" t="s">
        <v>1519</v>
      </c>
      <c r="E1495" s="51" t="s">
        <v>1549</v>
      </c>
      <c r="F1495" s="1" t="s">
        <v>1639</v>
      </c>
      <c r="G1495" s="1" t="s">
        <v>1640</v>
      </c>
      <c r="H1495" s="1" t="s">
        <v>1901</v>
      </c>
      <c r="I1495" s="1" t="s">
        <v>3722</v>
      </c>
      <c r="J1495" s="160"/>
      <c r="K1495" s="160"/>
    </row>
    <row r="1496">
      <c r="A1496" s="188">
        <v>8.936233970037E12</v>
      </c>
      <c r="B1496" s="51" t="s">
        <v>1365</v>
      </c>
      <c r="C1496" s="51" t="s">
        <v>116</v>
      </c>
      <c r="D1496" s="51" t="s">
        <v>1519</v>
      </c>
      <c r="E1496" s="51" t="s">
        <v>1549</v>
      </c>
      <c r="F1496" s="1" t="s">
        <v>1639</v>
      </c>
      <c r="G1496" s="1" t="s">
        <v>1640</v>
      </c>
      <c r="H1496" s="1" t="s">
        <v>1901</v>
      </c>
      <c r="I1496" s="1" t="s">
        <v>3722</v>
      </c>
      <c r="J1496" s="160"/>
      <c r="K1496" s="160"/>
    </row>
    <row r="1497">
      <c r="A1497" s="188">
        <v>8.936233970068E12</v>
      </c>
      <c r="B1497" s="51" t="s">
        <v>1366</v>
      </c>
      <c r="C1497" s="51" t="s">
        <v>23</v>
      </c>
      <c r="D1497" s="51" t="s">
        <v>1519</v>
      </c>
      <c r="E1497" s="51" t="s">
        <v>1549</v>
      </c>
      <c r="F1497" s="1" t="s">
        <v>1639</v>
      </c>
      <c r="G1497" s="1" t="s">
        <v>1640</v>
      </c>
      <c r="H1497" s="1" t="s">
        <v>1737</v>
      </c>
      <c r="I1497" s="1" t="s">
        <v>3723</v>
      </c>
      <c r="J1497" s="160"/>
      <c r="K1497" s="160"/>
    </row>
    <row r="1498">
      <c r="A1498" s="188">
        <v>8.936235770321E12</v>
      </c>
      <c r="B1498" s="51" t="s">
        <v>4102</v>
      </c>
      <c r="C1498" s="51" t="s">
        <v>1126</v>
      </c>
      <c r="D1498" s="51" t="s">
        <v>2930</v>
      </c>
      <c r="E1498" s="51" t="s">
        <v>2931</v>
      </c>
      <c r="F1498" s="1" t="s">
        <v>3350</v>
      </c>
      <c r="G1498" s="1" t="s">
        <v>4103</v>
      </c>
      <c r="H1498" s="1" t="s">
        <v>4104</v>
      </c>
      <c r="I1498" s="1" t="s">
        <v>4105</v>
      </c>
      <c r="J1498" s="160"/>
      <c r="K1498" s="160"/>
    </row>
    <row r="1499">
      <c r="A1499" s="188">
        <v>8.936235770338E12</v>
      </c>
      <c r="B1499" s="51" t="s">
        <v>4106</v>
      </c>
      <c r="C1499" s="51" t="s">
        <v>1126</v>
      </c>
      <c r="D1499" s="51" t="s">
        <v>2930</v>
      </c>
      <c r="E1499" s="51" t="s">
        <v>2931</v>
      </c>
      <c r="F1499" s="1" t="s">
        <v>3350</v>
      </c>
      <c r="G1499" s="1" t="s">
        <v>4103</v>
      </c>
      <c r="H1499" s="1" t="s">
        <v>4104</v>
      </c>
      <c r="I1499" s="1" t="s">
        <v>4105</v>
      </c>
      <c r="J1499" s="160"/>
      <c r="K1499" s="160"/>
    </row>
    <row r="1500">
      <c r="A1500" s="188">
        <v>8.936235770369E12</v>
      </c>
      <c r="B1500" s="51" t="s">
        <v>4107</v>
      </c>
      <c r="C1500" s="51" t="s">
        <v>1126</v>
      </c>
      <c r="D1500" s="51" t="s">
        <v>2930</v>
      </c>
      <c r="E1500" s="51" t="s">
        <v>2931</v>
      </c>
      <c r="F1500" s="1" t="s">
        <v>3350</v>
      </c>
      <c r="G1500" s="1" t="s">
        <v>4108</v>
      </c>
      <c r="H1500" s="1" t="s">
        <v>4109</v>
      </c>
      <c r="I1500" s="1" t="s">
        <v>4110</v>
      </c>
      <c r="J1500" s="160"/>
      <c r="K1500" s="160"/>
    </row>
    <row r="1501">
      <c r="A1501" s="188">
        <v>8.936235770925E12</v>
      </c>
      <c r="B1501" s="51" t="s">
        <v>4111</v>
      </c>
      <c r="C1501" s="51" t="s">
        <v>56</v>
      </c>
      <c r="D1501" s="51" t="s">
        <v>2930</v>
      </c>
      <c r="E1501" s="51" t="s">
        <v>2931</v>
      </c>
      <c r="F1501" s="1" t="s">
        <v>3350</v>
      </c>
      <c r="G1501" s="1" t="s">
        <v>4103</v>
      </c>
      <c r="H1501" s="1" t="s">
        <v>4104</v>
      </c>
      <c r="I1501" s="1" t="s">
        <v>4105</v>
      </c>
      <c r="J1501" s="160"/>
      <c r="K1501" s="160"/>
    </row>
    <row r="1502">
      <c r="A1502" s="188">
        <v>8.938500075056E12</v>
      </c>
      <c r="B1502" s="51" t="s">
        <v>4114</v>
      </c>
      <c r="C1502" s="51" t="s">
        <v>311</v>
      </c>
      <c r="D1502" s="51" t="s">
        <v>1519</v>
      </c>
      <c r="E1502" s="51" t="s">
        <v>1549</v>
      </c>
      <c r="F1502" s="1" t="s">
        <v>2489</v>
      </c>
      <c r="G1502" s="1" t="s">
        <v>4115</v>
      </c>
      <c r="H1502" s="1" t="s">
        <v>4116</v>
      </c>
      <c r="I1502" s="1" t="s">
        <v>4117</v>
      </c>
      <c r="J1502" s="160"/>
      <c r="K1502" s="160"/>
    </row>
    <row r="1503">
      <c r="A1503" s="188">
        <v>8.9385000751E12</v>
      </c>
      <c r="B1503" s="51" t="s">
        <v>4118</v>
      </c>
      <c r="C1503" s="51" t="s">
        <v>311</v>
      </c>
      <c r="D1503" s="51" t="s">
        <v>1519</v>
      </c>
      <c r="E1503" s="51" t="s">
        <v>1549</v>
      </c>
      <c r="F1503" s="1" t="s">
        <v>2489</v>
      </c>
      <c r="G1503" s="1" t="s">
        <v>4115</v>
      </c>
      <c r="H1503" s="1" t="s">
        <v>4119</v>
      </c>
      <c r="I1503" s="1" t="s">
        <v>4120</v>
      </c>
      <c r="J1503" s="160"/>
      <c r="K1503" s="160"/>
    </row>
    <row r="1504">
      <c r="A1504" s="188">
        <v>8.938500075148E12</v>
      </c>
      <c r="B1504" s="51" t="s">
        <v>4121</v>
      </c>
      <c r="C1504" s="51" t="s">
        <v>311</v>
      </c>
      <c r="D1504" s="51" t="s">
        <v>1519</v>
      </c>
      <c r="E1504" s="51" t="s">
        <v>1549</v>
      </c>
      <c r="F1504" s="1" t="s">
        <v>2489</v>
      </c>
      <c r="G1504" s="1" t="s">
        <v>4115</v>
      </c>
      <c r="H1504" s="1" t="s">
        <v>4122</v>
      </c>
      <c r="I1504" s="1" t="s">
        <v>4123</v>
      </c>
      <c r="J1504" s="160"/>
      <c r="K1504" s="160"/>
    </row>
    <row r="1505">
      <c r="A1505" s="188">
        <v>8.938500075506E12</v>
      </c>
      <c r="B1505" s="51" t="s">
        <v>4124</v>
      </c>
      <c r="C1505" s="51" t="s">
        <v>311</v>
      </c>
      <c r="D1505" s="51" t="s">
        <v>1519</v>
      </c>
      <c r="E1505" s="51" t="s">
        <v>1549</v>
      </c>
      <c r="F1505" s="1" t="s">
        <v>2489</v>
      </c>
      <c r="G1505" s="1" t="s">
        <v>4115</v>
      </c>
      <c r="H1505" s="1" t="s">
        <v>4119</v>
      </c>
      <c r="I1505" s="1" t="s">
        <v>4120</v>
      </c>
      <c r="J1505" s="160"/>
      <c r="K1505" s="160"/>
    </row>
    <row r="1506">
      <c r="A1506" s="188">
        <v>8.938501305022E12</v>
      </c>
      <c r="B1506" s="51" t="s">
        <v>1430</v>
      </c>
      <c r="C1506" s="51" t="s">
        <v>29</v>
      </c>
      <c r="D1506" s="51" t="s">
        <v>1519</v>
      </c>
      <c r="E1506" s="51" t="s">
        <v>1549</v>
      </c>
      <c r="F1506" s="1" t="s">
        <v>2489</v>
      </c>
      <c r="G1506" s="1" t="s">
        <v>3680</v>
      </c>
      <c r="H1506" s="1" t="s">
        <v>3681</v>
      </c>
      <c r="I1506" s="1" t="s">
        <v>4127</v>
      </c>
      <c r="J1506" s="160"/>
      <c r="K1506" s="160"/>
    </row>
    <row r="1507">
      <c r="A1507" s="188">
        <v>8.938501305039E12</v>
      </c>
      <c r="B1507" s="51" t="s">
        <v>1431</v>
      </c>
      <c r="C1507" s="51" t="s">
        <v>56</v>
      </c>
      <c r="D1507" s="51" t="s">
        <v>1519</v>
      </c>
      <c r="E1507" s="51" t="s">
        <v>1549</v>
      </c>
      <c r="F1507" s="1" t="s">
        <v>2489</v>
      </c>
      <c r="G1507" s="1" t="s">
        <v>3680</v>
      </c>
      <c r="H1507" s="1" t="s">
        <v>3681</v>
      </c>
      <c r="I1507" s="1" t="s">
        <v>4127</v>
      </c>
      <c r="J1507" s="160"/>
      <c r="K1507" s="160"/>
    </row>
    <row r="1508">
      <c r="A1508" s="188" t="s">
        <v>4128</v>
      </c>
      <c r="B1508" s="51" t="s">
        <v>1431</v>
      </c>
      <c r="C1508" s="51" t="s">
        <v>56</v>
      </c>
      <c r="D1508" s="51" t="s">
        <v>1519</v>
      </c>
      <c r="E1508" s="51" t="s">
        <v>1549</v>
      </c>
      <c r="F1508" s="1" t="s">
        <v>2489</v>
      </c>
      <c r="G1508" s="1" t="s">
        <v>3680</v>
      </c>
      <c r="H1508" s="1" t="s">
        <v>3681</v>
      </c>
      <c r="I1508" s="1" t="s">
        <v>4127</v>
      </c>
      <c r="J1508" s="160"/>
      <c r="K1508" s="160"/>
    </row>
    <row r="1509">
      <c r="A1509" s="188" t="s">
        <v>4129</v>
      </c>
      <c r="B1509" s="51" t="s">
        <v>1431</v>
      </c>
      <c r="C1509" s="51" t="s">
        <v>29</v>
      </c>
      <c r="D1509" s="51" t="s">
        <v>1519</v>
      </c>
      <c r="E1509" s="51" t="s">
        <v>1549</v>
      </c>
      <c r="F1509" s="1" t="s">
        <v>2489</v>
      </c>
      <c r="G1509" s="1" t="s">
        <v>3680</v>
      </c>
      <c r="H1509" s="1" t="s">
        <v>3681</v>
      </c>
      <c r="I1509" s="1" t="s">
        <v>4127</v>
      </c>
      <c r="J1509" s="160"/>
      <c r="K1509" s="160"/>
    </row>
    <row r="1510">
      <c r="A1510" s="188">
        <v>8.938501547897E12</v>
      </c>
      <c r="B1510" s="51" t="s">
        <v>1433</v>
      </c>
      <c r="C1510" s="51" t="s">
        <v>1126</v>
      </c>
      <c r="D1510" s="51" t="s">
        <v>2930</v>
      </c>
      <c r="E1510" s="51" t="s">
        <v>2931</v>
      </c>
      <c r="F1510" s="1" t="s">
        <v>3005</v>
      </c>
      <c r="G1510" s="1" t="s">
        <v>3106</v>
      </c>
      <c r="H1510" s="1" t="s">
        <v>4104</v>
      </c>
      <c r="I1510" s="1" t="s">
        <v>4105</v>
      </c>
      <c r="J1510" s="160"/>
      <c r="K1510" s="160"/>
    </row>
    <row r="1511">
      <c r="A1511" s="188">
        <v>8.938501548016E12</v>
      </c>
      <c r="B1511" s="51" t="s">
        <v>1434</v>
      </c>
      <c r="C1511" s="51" t="s">
        <v>1126</v>
      </c>
      <c r="D1511" s="51" t="s">
        <v>2930</v>
      </c>
      <c r="E1511" s="51" t="s">
        <v>2931</v>
      </c>
      <c r="F1511" s="1" t="s">
        <v>3005</v>
      </c>
      <c r="G1511" s="1" t="s">
        <v>3106</v>
      </c>
      <c r="H1511" s="1" t="s">
        <v>4104</v>
      </c>
      <c r="I1511" s="1" t="s">
        <v>4105</v>
      </c>
      <c r="J1511" s="160"/>
      <c r="K1511" s="160"/>
    </row>
    <row r="1512">
      <c r="A1512" s="188">
        <v>8.93850154803E12</v>
      </c>
      <c r="B1512" s="51" t="s">
        <v>1435</v>
      </c>
      <c r="C1512" s="51" t="s">
        <v>1126</v>
      </c>
      <c r="D1512" s="51" t="s">
        <v>2930</v>
      </c>
      <c r="E1512" s="51" t="s">
        <v>2931</v>
      </c>
      <c r="F1512" s="1" t="s">
        <v>3005</v>
      </c>
      <c r="G1512" s="1" t="s">
        <v>4132</v>
      </c>
      <c r="H1512" s="1" t="s">
        <v>4133</v>
      </c>
      <c r="I1512" s="1" t="s">
        <v>4134</v>
      </c>
      <c r="J1512" s="160"/>
      <c r="K1512" s="160"/>
    </row>
    <row r="1513">
      <c r="A1513" s="188">
        <v>8.938501548283E12</v>
      </c>
      <c r="B1513" s="51" t="s">
        <v>1436</v>
      </c>
      <c r="C1513" s="51" t="s">
        <v>1126</v>
      </c>
      <c r="D1513" s="51" t="s">
        <v>2930</v>
      </c>
      <c r="E1513" s="51" t="s">
        <v>2931</v>
      </c>
      <c r="F1513" s="1" t="s">
        <v>3005</v>
      </c>
      <c r="G1513" s="1" t="s">
        <v>3106</v>
      </c>
      <c r="H1513" s="1" t="s">
        <v>4104</v>
      </c>
      <c r="I1513" s="1" t="s">
        <v>4105</v>
      </c>
      <c r="J1513" s="160"/>
      <c r="K1513" s="160"/>
    </row>
    <row r="1514">
      <c r="A1514" s="188">
        <v>8.93850154829E12</v>
      </c>
      <c r="B1514" s="51" t="s">
        <v>1437</v>
      </c>
      <c r="C1514" s="51" t="s">
        <v>1126</v>
      </c>
      <c r="D1514" s="51" t="s">
        <v>2930</v>
      </c>
      <c r="E1514" s="51" t="s">
        <v>2931</v>
      </c>
      <c r="F1514" s="1" t="s">
        <v>3005</v>
      </c>
      <c r="G1514" s="1" t="s">
        <v>3106</v>
      </c>
      <c r="H1514" s="1" t="s">
        <v>4104</v>
      </c>
      <c r="I1514" s="1" t="s">
        <v>4105</v>
      </c>
      <c r="J1514" s="160"/>
      <c r="K1514" s="160"/>
    </row>
    <row r="1515">
      <c r="A1515" s="188">
        <v>8.938501548306E12</v>
      </c>
      <c r="B1515" s="51" t="s">
        <v>4135</v>
      </c>
      <c r="C1515" s="51" t="s">
        <v>1126</v>
      </c>
      <c r="D1515" s="51" t="s">
        <v>2930</v>
      </c>
      <c r="E1515" s="51" t="s">
        <v>2931</v>
      </c>
      <c r="F1515" s="1" t="s">
        <v>3005</v>
      </c>
      <c r="G1515" s="1" t="s">
        <v>3106</v>
      </c>
      <c r="H1515" s="1" t="s">
        <v>4104</v>
      </c>
      <c r="I1515" s="1" t="s">
        <v>4105</v>
      </c>
      <c r="J1515" s="160"/>
      <c r="K1515" s="160"/>
    </row>
    <row r="1516">
      <c r="A1516" s="188">
        <v>8.938503008372E12</v>
      </c>
      <c r="B1516" s="51" t="s">
        <v>4137</v>
      </c>
      <c r="C1516" s="51" t="s">
        <v>56</v>
      </c>
      <c r="D1516" s="51" t="s">
        <v>1510</v>
      </c>
      <c r="E1516" s="51" t="s">
        <v>1511</v>
      </c>
      <c r="F1516" s="1" t="s">
        <v>1512</v>
      </c>
      <c r="G1516" s="1" t="s">
        <v>1513</v>
      </c>
      <c r="H1516" s="1" t="s">
        <v>1514</v>
      </c>
      <c r="I1516" s="1" t="s">
        <v>2528</v>
      </c>
      <c r="J1516" s="160"/>
      <c r="K1516" s="160"/>
    </row>
    <row r="1517">
      <c r="A1517" s="188">
        <v>8.938503008495E12</v>
      </c>
      <c r="B1517" s="51" t="s">
        <v>4140</v>
      </c>
      <c r="C1517" s="51" t="s">
        <v>29</v>
      </c>
      <c r="D1517" s="51" t="s">
        <v>1510</v>
      </c>
      <c r="E1517" s="51" t="s">
        <v>1511</v>
      </c>
      <c r="F1517" s="1" t="s">
        <v>1512</v>
      </c>
      <c r="G1517" s="1" t="s">
        <v>1513</v>
      </c>
      <c r="H1517" s="1" t="s">
        <v>1514</v>
      </c>
      <c r="I1517" s="1" t="s">
        <v>2528</v>
      </c>
      <c r="J1517" s="160"/>
      <c r="K1517" s="160"/>
    </row>
    <row r="1518">
      <c r="A1518" s="188">
        <v>8.938503008518E12</v>
      </c>
      <c r="B1518" s="51" t="s">
        <v>4141</v>
      </c>
      <c r="C1518" s="51" t="s">
        <v>56</v>
      </c>
      <c r="D1518" s="51" t="s">
        <v>1510</v>
      </c>
      <c r="E1518" s="51" t="s">
        <v>1511</v>
      </c>
      <c r="F1518" s="1" t="s">
        <v>1512</v>
      </c>
      <c r="G1518" s="1" t="s">
        <v>1513</v>
      </c>
      <c r="H1518" s="1" t="s">
        <v>1514</v>
      </c>
      <c r="I1518" s="1" t="s">
        <v>2528</v>
      </c>
      <c r="J1518" s="160"/>
      <c r="K1518" s="160"/>
    </row>
    <row r="1519">
      <c r="A1519" s="188">
        <v>8.93850434804E12</v>
      </c>
      <c r="B1519" s="51" t="s">
        <v>4142</v>
      </c>
      <c r="C1519" s="51" t="s">
        <v>3018</v>
      </c>
      <c r="D1519" s="51" t="s">
        <v>2930</v>
      </c>
      <c r="E1519" s="51" t="s">
        <v>2976</v>
      </c>
      <c r="F1519" s="1" t="s">
        <v>4143</v>
      </c>
      <c r="G1519" s="1" t="s">
        <v>4144</v>
      </c>
      <c r="H1519" s="1" t="s">
        <v>4145</v>
      </c>
      <c r="I1519" s="1" t="s">
        <v>4146</v>
      </c>
      <c r="J1519" s="160"/>
      <c r="K1519" s="160"/>
    </row>
    <row r="1520">
      <c r="A1520" s="188">
        <v>8.938504348057E12</v>
      </c>
      <c r="B1520" s="51" t="s">
        <v>4147</v>
      </c>
      <c r="C1520" s="51" t="s">
        <v>3018</v>
      </c>
      <c r="D1520" s="51" t="s">
        <v>2930</v>
      </c>
      <c r="E1520" s="51" t="s">
        <v>2976</v>
      </c>
      <c r="F1520" s="1" t="s">
        <v>3019</v>
      </c>
      <c r="G1520" s="1" t="s">
        <v>3020</v>
      </c>
      <c r="H1520" s="1" t="s">
        <v>3021</v>
      </c>
      <c r="I1520" s="1" t="s">
        <v>3022</v>
      </c>
      <c r="J1520" s="160"/>
      <c r="K1520" s="160"/>
    </row>
    <row r="1521">
      <c r="A1521" s="188">
        <v>8.938504432107E12</v>
      </c>
      <c r="B1521" s="51" t="s">
        <v>2426</v>
      </c>
      <c r="C1521" s="51" t="s">
        <v>836</v>
      </c>
      <c r="D1521" s="51" t="s">
        <v>1519</v>
      </c>
      <c r="E1521" s="51" t="s">
        <v>1549</v>
      </c>
      <c r="F1521" s="1" t="s">
        <v>1639</v>
      </c>
      <c r="G1521" s="1" t="s">
        <v>1640</v>
      </c>
      <c r="H1521" s="1" t="s">
        <v>1737</v>
      </c>
      <c r="I1521" s="1" t="s">
        <v>4150</v>
      </c>
      <c r="J1521" s="160"/>
      <c r="K1521" s="160"/>
    </row>
    <row r="1522">
      <c r="A1522" s="188">
        <v>8.938504432176E12</v>
      </c>
      <c r="B1522" s="51" t="s">
        <v>4151</v>
      </c>
      <c r="C1522" s="51" t="s">
        <v>56</v>
      </c>
      <c r="D1522" s="51" t="s">
        <v>1519</v>
      </c>
      <c r="E1522" s="51" t="s">
        <v>1549</v>
      </c>
      <c r="F1522" s="1" t="s">
        <v>1550</v>
      </c>
      <c r="G1522" s="1" t="s">
        <v>1551</v>
      </c>
      <c r="H1522" s="1" t="s">
        <v>1576</v>
      </c>
      <c r="I1522" s="1" t="s">
        <v>1577</v>
      </c>
      <c r="J1522" s="160"/>
      <c r="K1522" s="160"/>
    </row>
    <row r="1523">
      <c r="A1523" s="188">
        <v>8.938504432268E12</v>
      </c>
      <c r="B1523" s="51" t="s">
        <v>4152</v>
      </c>
      <c r="C1523" s="51" t="s">
        <v>56</v>
      </c>
      <c r="D1523" s="51" t="s">
        <v>1519</v>
      </c>
      <c r="E1523" s="51" t="s">
        <v>1549</v>
      </c>
      <c r="F1523" s="1" t="s">
        <v>1732</v>
      </c>
      <c r="G1523" s="1" t="s">
        <v>3643</v>
      </c>
      <c r="H1523" s="1" t="s">
        <v>3644</v>
      </c>
      <c r="I1523" s="1" t="s">
        <v>3645</v>
      </c>
      <c r="J1523" s="160"/>
      <c r="K1523" s="160"/>
    </row>
    <row r="1524">
      <c r="A1524" s="188">
        <v>8.938504432367E12</v>
      </c>
      <c r="B1524" s="51" t="s">
        <v>4153</v>
      </c>
      <c r="C1524" s="51" t="s">
        <v>29</v>
      </c>
      <c r="D1524" s="51" t="s">
        <v>1519</v>
      </c>
      <c r="E1524" s="51" t="s">
        <v>1549</v>
      </c>
      <c r="F1524" s="1" t="s">
        <v>1550</v>
      </c>
      <c r="G1524" s="1" t="s">
        <v>1551</v>
      </c>
      <c r="H1524" s="1" t="s">
        <v>1572</v>
      </c>
      <c r="I1524" s="1" t="s">
        <v>1574</v>
      </c>
      <c r="J1524" s="160"/>
      <c r="K1524" s="160"/>
    </row>
    <row r="1525">
      <c r="A1525" s="188">
        <v>8.938504432381E12</v>
      </c>
      <c r="B1525" s="51" t="s">
        <v>4154</v>
      </c>
      <c r="C1525" s="51" t="s">
        <v>29</v>
      </c>
      <c r="D1525" s="51" t="s">
        <v>1519</v>
      </c>
      <c r="E1525" s="51" t="s">
        <v>1549</v>
      </c>
      <c r="F1525" s="1" t="s">
        <v>1550</v>
      </c>
      <c r="G1525" s="1" t="s">
        <v>1551</v>
      </c>
      <c r="H1525" s="1" t="s">
        <v>1555</v>
      </c>
      <c r="I1525" s="1" t="s">
        <v>1556</v>
      </c>
      <c r="J1525" s="160"/>
      <c r="K1525" s="160"/>
    </row>
    <row r="1526">
      <c r="A1526" s="188">
        <v>8.938504432411E12</v>
      </c>
      <c r="B1526" s="51" t="s">
        <v>4156</v>
      </c>
      <c r="C1526" s="51" t="s">
        <v>56</v>
      </c>
      <c r="D1526" s="51" t="s">
        <v>1519</v>
      </c>
      <c r="E1526" s="51" t="s">
        <v>1549</v>
      </c>
      <c r="F1526" s="1" t="s">
        <v>1550</v>
      </c>
      <c r="G1526" s="1" t="s">
        <v>1565</v>
      </c>
      <c r="H1526" s="1" t="s">
        <v>1585</v>
      </c>
      <c r="I1526" s="1" t="s">
        <v>1586</v>
      </c>
      <c r="J1526" s="160"/>
      <c r="K1526" s="160"/>
    </row>
    <row r="1527">
      <c r="A1527" s="188">
        <v>8.938504432442E12</v>
      </c>
      <c r="B1527" s="51" t="s">
        <v>2484</v>
      </c>
      <c r="C1527" s="51" t="s">
        <v>56</v>
      </c>
      <c r="D1527" s="51" t="s">
        <v>1519</v>
      </c>
      <c r="E1527" s="51" t="s">
        <v>1549</v>
      </c>
      <c r="F1527" s="1" t="s">
        <v>1550</v>
      </c>
      <c r="G1527" s="1" t="s">
        <v>1561</v>
      </c>
      <c r="H1527" s="1" t="s">
        <v>2928</v>
      </c>
      <c r="I1527" s="1" t="s">
        <v>2929</v>
      </c>
      <c r="J1527" s="160"/>
      <c r="K1527" s="160"/>
    </row>
    <row r="1528">
      <c r="A1528" s="188">
        <v>8.93850443248E12</v>
      </c>
      <c r="B1528" s="51" t="s">
        <v>4158</v>
      </c>
      <c r="C1528" s="51" t="s">
        <v>56</v>
      </c>
      <c r="D1528" s="51" t="s">
        <v>1519</v>
      </c>
      <c r="E1528" s="51" t="s">
        <v>1549</v>
      </c>
      <c r="F1528" s="1" t="s">
        <v>1550</v>
      </c>
      <c r="G1528" s="1" t="s">
        <v>1551</v>
      </c>
      <c r="H1528" s="1" t="s">
        <v>1582</v>
      </c>
      <c r="I1528" s="1" t="s">
        <v>1583</v>
      </c>
      <c r="J1528" s="160"/>
      <c r="K1528" s="160"/>
    </row>
    <row r="1529">
      <c r="A1529" s="188">
        <v>8.938504432657E12</v>
      </c>
      <c r="B1529" s="51" t="s">
        <v>2425</v>
      </c>
      <c r="C1529" s="51" t="s">
        <v>29</v>
      </c>
      <c r="D1529" s="51" t="s">
        <v>1519</v>
      </c>
      <c r="E1529" s="51" t="s">
        <v>1549</v>
      </c>
      <c r="F1529" s="1" t="s">
        <v>1550</v>
      </c>
      <c r="G1529" s="1" t="s">
        <v>1561</v>
      </c>
      <c r="H1529" s="1" t="s">
        <v>2928</v>
      </c>
      <c r="I1529" s="1" t="s">
        <v>2929</v>
      </c>
      <c r="J1529" s="160"/>
      <c r="K1529" s="160"/>
    </row>
    <row r="1530">
      <c r="A1530" s="188">
        <v>8.938504432657E14</v>
      </c>
      <c r="B1530" s="51" t="s">
        <v>2425</v>
      </c>
      <c r="C1530" s="51" t="s">
        <v>56</v>
      </c>
      <c r="D1530" s="51" t="s">
        <v>1519</v>
      </c>
      <c r="E1530" s="51" t="s">
        <v>1549</v>
      </c>
      <c r="F1530" s="1" t="s">
        <v>1550</v>
      </c>
      <c r="G1530" s="1" t="s">
        <v>1561</v>
      </c>
      <c r="H1530" s="1" t="s">
        <v>2928</v>
      </c>
      <c r="I1530" s="1" t="s">
        <v>2929</v>
      </c>
      <c r="J1530" s="160"/>
      <c r="K1530" s="160"/>
    </row>
    <row r="1531">
      <c r="A1531" s="188">
        <v>8.938504432909E12</v>
      </c>
      <c r="B1531" s="51" t="s">
        <v>4159</v>
      </c>
      <c r="C1531" s="51" t="s">
        <v>56</v>
      </c>
      <c r="D1531" s="51" t="s">
        <v>1519</v>
      </c>
      <c r="E1531" s="51" t="s">
        <v>1549</v>
      </c>
      <c r="F1531" s="1" t="s">
        <v>1550</v>
      </c>
      <c r="G1531" s="1" t="s">
        <v>1565</v>
      </c>
      <c r="H1531" s="1" t="s">
        <v>1912</v>
      </c>
      <c r="I1531" s="1" t="s">
        <v>1913</v>
      </c>
      <c r="J1531" s="160"/>
      <c r="K1531" s="160"/>
    </row>
    <row r="1532">
      <c r="A1532" s="188">
        <v>8.938504432961E12</v>
      </c>
      <c r="B1532" s="51" t="s">
        <v>2556</v>
      </c>
      <c r="C1532" s="51" t="s">
        <v>56</v>
      </c>
      <c r="D1532" s="51" t="s">
        <v>1519</v>
      </c>
      <c r="E1532" s="51" t="s">
        <v>1549</v>
      </c>
      <c r="F1532" s="1" t="s">
        <v>1550</v>
      </c>
      <c r="G1532" s="1" t="s">
        <v>2188</v>
      </c>
      <c r="H1532" s="1" t="s">
        <v>2485</v>
      </c>
      <c r="I1532" s="1" t="s">
        <v>2486</v>
      </c>
      <c r="J1532" s="160"/>
      <c r="K1532" s="160"/>
    </row>
    <row r="1533">
      <c r="A1533" s="188">
        <v>8.938505512013E12</v>
      </c>
      <c r="B1533" s="51" t="s">
        <v>4162</v>
      </c>
      <c r="C1533" s="51" t="s">
        <v>29</v>
      </c>
      <c r="D1533" s="51" t="s">
        <v>1519</v>
      </c>
      <c r="E1533" s="51" t="s">
        <v>1549</v>
      </c>
      <c r="F1533" s="1" t="s">
        <v>2489</v>
      </c>
      <c r="G1533" s="1" t="s">
        <v>3999</v>
      </c>
      <c r="H1533" s="1" t="s">
        <v>4000</v>
      </c>
      <c r="I1533" s="1" t="s">
        <v>4001</v>
      </c>
      <c r="J1533" s="160"/>
      <c r="K1533" s="160"/>
    </row>
    <row r="1534">
      <c r="A1534" s="188">
        <v>8.938505512037E12</v>
      </c>
      <c r="B1534" s="51" t="s">
        <v>4163</v>
      </c>
      <c r="C1534" s="51" t="s">
        <v>29</v>
      </c>
      <c r="D1534" s="51" t="s">
        <v>1519</v>
      </c>
      <c r="E1534" s="51" t="s">
        <v>1549</v>
      </c>
      <c r="F1534" s="1" t="s">
        <v>2489</v>
      </c>
      <c r="G1534" s="1" t="s">
        <v>2490</v>
      </c>
      <c r="H1534" s="1" t="s">
        <v>2491</v>
      </c>
      <c r="I1534" s="1" t="s">
        <v>2492</v>
      </c>
      <c r="J1534" s="160"/>
      <c r="K1534" s="160"/>
    </row>
    <row r="1535">
      <c r="A1535" s="188">
        <v>8.938505512044E12</v>
      </c>
      <c r="B1535" s="51" t="s">
        <v>4164</v>
      </c>
      <c r="C1535" s="51" t="s">
        <v>29</v>
      </c>
      <c r="D1535" s="51" t="s">
        <v>1519</v>
      </c>
      <c r="E1535" s="51" t="s">
        <v>1549</v>
      </c>
      <c r="F1535" s="1" t="s">
        <v>2489</v>
      </c>
      <c r="G1535" s="1" t="s">
        <v>2490</v>
      </c>
      <c r="H1535" s="1" t="s">
        <v>2491</v>
      </c>
      <c r="I1535" s="1" t="s">
        <v>2492</v>
      </c>
      <c r="J1535" s="160"/>
      <c r="K1535" s="160"/>
    </row>
    <row r="1536">
      <c r="A1536" s="188">
        <v>8.938505512167E12</v>
      </c>
      <c r="B1536" s="51" t="s">
        <v>4165</v>
      </c>
      <c r="C1536" s="51" t="s">
        <v>29</v>
      </c>
      <c r="D1536" s="51" t="s">
        <v>1519</v>
      </c>
      <c r="E1536" s="51" t="s">
        <v>1549</v>
      </c>
      <c r="F1536" s="1" t="s">
        <v>2489</v>
      </c>
      <c r="G1536" s="1" t="s">
        <v>2497</v>
      </c>
      <c r="H1536" s="1" t="s">
        <v>2754</v>
      </c>
      <c r="I1536" s="1" t="s">
        <v>2755</v>
      </c>
      <c r="J1536" s="160"/>
      <c r="K1536" s="160"/>
    </row>
    <row r="1537">
      <c r="A1537" s="188">
        <v>8.938505512204E12</v>
      </c>
      <c r="B1537" s="51" t="s">
        <v>4167</v>
      </c>
      <c r="C1537" s="51" t="s">
        <v>29</v>
      </c>
      <c r="D1537" s="51" t="s">
        <v>1519</v>
      </c>
      <c r="E1537" s="51" t="s">
        <v>1549</v>
      </c>
      <c r="F1537" s="1" t="s">
        <v>2489</v>
      </c>
      <c r="G1537" s="1" t="s">
        <v>2497</v>
      </c>
      <c r="H1537" s="1" t="s">
        <v>2754</v>
      </c>
      <c r="I1537" s="1" t="s">
        <v>2755</v>
      </c>
      <c r="J1537" s="160"/>
      <c r="K1537" s="160"/>
    </row>
    <row r="1538">
      <c r="A1538" s="188">
        <v>8.938505512211E12</v>
      </c>
      <c r="B1538" s="51" t="s">
        <v>4169</v>
      </c>
      <c r="C1538" s="51" t="s">
        <v>29</v>
      </c>
      <c r="D1538" s="51" t="s">
        <v>1519</v>
      </c>
      <c r="E1538" s="51" t="s">
        <v>1549</v>
      </c>
      <c r="F1538" s="1" t="s">
        <v>2489</v>
      </c>
      <c r="G1538" s="1" t="s">
        <v>2497</v>
      </c>
      <c r="H1538" s="1" t="s">
        <v>2754</v>
      </c>
      <c r="I1538" s="1" t="s">
        <v>2755</v>
      </c>
      <c r="J1538" s="160"/>
      <c r="K1538" s="160"/>
    </row>
    <row r="1539">
      <c r="A1539" s="188">
        <v>8.938505512402E12</v>
      </c>
      <c r="B1539" s="51" t="s">
        <v>4170</v>
      </c>
      <c r="C1539" s="51" t="s">
        <v>29</v>
      </c>
      <c r="D1539" s="51" t="s">
        <v>1519</v>
      </c>
      <c r="E1539" s="51" t="s">
        <v>1549</v>
      </c>
      <c r="F1539" s="1" t="s">
        <v>2489</v>
      </c>
      <c r="G1539" s="1" t="s">
        <v>2497</v>
      </c>
      <c r="H1539" s="1" t="s">
        <v>2754</v>
      </c>
      <c r="I1539" s="1" t="s">
        <v>2755</v>
      </c>
      <c r="J1539" s="160"/>
      <c r="K1539" s="160"/>
    </row>
    <row r="1540">
      <c r="A1540" s="188">
        <v>8.938505512488E12</v>
      </c>
      <c r="B1540" s="51" t="s">
        <v>4171</v>
      </c>
      <c r="C1540" s="51" t="s">
        <v>56</v>
      </c>
      <c r="D1540" s="51" t="s">
        <v>1519</v>
      </c>
      <c r="E1540" s="51" t="s">
        <v>1549</v>
      </c>
      <c r="F1540" s="1" t="s">
        <v>2489</v>
      </c>
      <c r="G1540" s="1" t="s">
        <v>2497</v>
      </c>
      <c r="H1540" s="1" t="s">
        <v>3484</v>
      </c>
      <c r="I1540" s="1" t="s">
        <v>3485</v>
      </c>
      <c r="J1540" s="160"/>
      <c r="K1540" s="160"/>
    </row>
    <row r="1541">
      <c r="A1541" s="188">
        <v>8.938505512525E12</v>
      </c>
      <c r="B1541" s="51" t="s">
        <v>4172</v>
      </c>
      <c r="C1541" s="51" t="s">
        <v>311</v>
      </c>
      <c r="D1541" s="51" t="s">
        <v>1519</v>
      </c>
      <c r="E1541" s="51" t="s">
        <v>1549</v>
      </c>
      <c r="F1541" s="1" t="s">
        <v>2489</v>
      </c>
      <c r="G1541" s="1" t="s">
        <v>2490</v>
      </c>
      <c r="H1541" s="1" t="s">
        <v>2491</v>
      </c>
      <c r="I1541" s="1" t="s">
        <v>2492</v>
      </c>
      <c r="J1541" s="160"/>
      <c r="K1541" s="160"/>
    </row>
    <row r="1542">
      <c r="A1542" s="188">
        <v>8.938505512549E12</v>
      </c>
      <c r="B1542" s="51" t="s">
        <v>4173</v>
      </c>
      <c r="C1542" s="51" t="s">
        <v>56</v>
      </c>
      <c r="D1542" s="51" t="s">
        <v>1519</v>
      </c>
      <c r="E1542" s="51" t="s">
        <v>1549</v>
      </c>
      <c r="F1542" s="1" t="s">
        <v>2489</v>
      </c>
      <c r="G1542" s="1" t="s">
        <v>2497</v>
      </c>
      <c r="H1542" s="1" t="s">
        <v>3484</v>
      </c>
      <c r="I1542" s="1" t="s">
        <v>3485</v>
      </c>
      <c r="J1542" s="160"/>
      <c r="K1542" s="160"/>
    </row>
    <row r="1543">
      <c r="A1543" s="188">
        <v>8.938505512587E12</v>
      </c>
      <c r="B1543" s="51" t="s">
        <v>4175</v>
      </c>
      <c r="C1543" s="51" t="s">
        <v>56</v>
      </c>
      <c r="D1543" s="51" t="s">
        <v>1519</v>
      </c>
      <c r="E1543" s="51" t="s">
        <v>1549</v>
      </c>
      <c r="F1543" s="1" t="s">
        <v>2489</v>
      </c>
      <c r="G1543" s="1" t="s">
        <v>2497</v>
      </c>
      <c r="H1543" s="1" t="s">
        <v>3484</v>
      </c>
      <c r="I1543" s="1" t="s">
        <v>3485</v>
      </c>
      <c r="J1543" s="160"/>
      <c r="K1543" s="160"/>
    </row>
    <row r="1544">
      <c r="A1544" s="188">
        <v>8.938506170892E12</v>
      </c>
      <c r="B1544" s="51" t="s">
        <v>4177</v>
      </c>
      <c r="C1544" s="51" t="s">
        <v>29</v>
      </c>
      <c r="D1544" s="51" t="s">
        <v>2930</v>
      </c>
      <c r="E1544" s="51" t="s">
        <v>2931</v>
      </c>
      <c r="F1544" s="1" t="s">
        <v>2932</v>
      </c>
      <c r="G1544" s="1" t="s">
        <v>2953</v>
      </c>
      <c r="H1544" s="1" t="s">
        <v>2996</v>
      </c>
      <c r="I1544" s="1" t="s">
        <v>3435</v>
      </c>
      <c r="J1544" s="160"/>
      <c r="K1544" s="160"/>
    </row>
    <row r="1545">
      <c r="A1545" s="188">
        <v>8.938506507025E12</v>
      </c>
      <c r="B1545" s="51" t="s">
        <v>1440</v>
      </c>
      <c r="C1545" s="51" t="s">
        <v>29</v>
      </c>
      <c r="D1545" s="51" t="s">
        <v>1519</v>
      </c>
      <c r="E1545" s="51" t="s">
        <v>1549</v>
      </c>
      <c r="F1545" s="1" t="s">
        <v>2489</v>
      </c>
      <c r="G1545" s="1" t="s">
        <v>4115</v>
      </c>
      <c r="H1545" s="1" t="s">
        <v>4122</v>
      </c>
      <c r="I1545" s="1" t="s">
        <v>4123</v>
      </c>
      <c r="J1545" s="160"/>
      <c r="K1545" s="160"/>
    </row>
    <row r="1546">
      <c r="A1546" s="188">
        <v>8.938506507032E12</v>
      </c>
      <c r="B1546" s="51" t="s">
        <v>1441</v>
      </c>
      <c r="C1546" s="51" t="s">
        <v>29</v>
      </c>
      <c r="D1546" s="51" t="s">
        <v>1519</v>
      </c>
      <c r="E1546" s="51" t="s">
        <v>1549</v>
      </c>
      <c r="F1546" s="1" t="s">
        <v>2489</v>
      </c>
      <c r="G1546" s="1" t="s">
        <v>4115</v>
      </c>
      <c r="H1546" s="1" t="s">
        <v>4116</v>
      </c>
      <c r="I1546" s="1" t="s">
        <v>4117</v>
      </c>
      <c r="J1546" s="160"/>
      <c r="K1546" s="160"/>
    </row>
    <row r="1547">
      <c r="A1547" s="188">
        <v>8.938506507049E12</v>
      </c>
      <c r="B1547" s="51" t="s">
        <v>4178</v>
      </c>
      <c r="C1547" s="51" t="s">
        <v>29</v>
      </c>
      <c r="D1547" s="51" t="s">
        <v>1519</v>
      </c>
      <c r="E1547" s="51" t="s">
        <v>1549</v>
      </c>
      <c r="F1547" s="1" t="s">
        <v>2489</v>
      </c>
      <c r="G1547" s="1" t="s">
        <v>4115</v>
      </c>
      <c r="H1547" s="1" t="s">
        <v>4122</v>
      </c>
      <c r="I1547" s="1" t="s">
        <v>4123</v>
      </c>
      <c r="J1547" s="160"/>
      <c r="K1547" s="160"/>
    </row>
    <row r="1548">
      <c r="A1548" s="188">
        <v>8.938506507056E12</v>
      </c>
      <c r="B1548" s="51" t="s">
        <v>1445</v>
      </c>
      <c r="C1548" s="51" t="s">
        <v>29</v>
      </c>
      <c r="D1548" s="51" t="s">
        <v>1519</v>
      </c>
      <c r="E1548" s="51" t="s">
        <v>1549</v>
      </c>
      <c r="F1548" s="1" t="s">
        <v>2489</v>
      </c>
      <c r="G1548" s="1" t="s">
        <v>4115</v>
      </c>
      <c r="H1548" s="1" t="s">
        <v>4122</v>
      </c>
      <c r="I1548" s="1" t="s">
        <v>4123</v>
      </c>
      <c r="J1548" s="160"/>
      <c r="K1548" s="160"/>
    </row>
    <row r="1549">
      <c r="A1549" s="188">
        <v>8.938506507087E12</v>
      </c>
      <c r="B1549" s="51" t="s">
        <v>1446</v>
      </c>
      <c r="C1549" s="51" t="s">
        <v>29</v>
      </c>
      <c r="D1549" s="51" t="s">
        <v>1519</v>
      </c>
      <c r="E1549" s="51" t="s">
        <v>1549</v>
      </c>
      <c r="F1549" s="1" t="s">
        <v>2489</v>
      </c>
      <c r="G1549" s="1" t="s">
        <v>4115</v>
      </c>
      <c r="H1549" s="1" t="s">
        <v>4122</v>
      </c>
      <c r="I1549" s="1" t="s">
        <v>4123</v>
      </c>
      <c r="J1549" s="160"/>
      <c r="K1549" s="160"/>
    </row>
    <row r="1550">
      <c r="A1550" s="188">
        <v>8.938506507131E12</v>
      </c>
      <c r="B1550" s="51" t="s">
        <v>4181</v>
      </c>
      <c r="C1550" s="51" t="s">
        <v>311</v>
      </c>
      <c r="D1550" s="51" t="s">
        <v>1519</v>
      </c>
      <c r="E1550" s="51" t="s">
        <v>1549</v>
      </c>
      <c r="F1550" s="1" t="s">
        <v>2489</v>
      </c>
      <c r="G1550" s="1" t="s">
        <v>4115</v>
      </c>
      <c r="H1550" s="1" t="s">
        <v>4119</v>
      </c>
      <c r="I1550" s="1" t="s">
        <v>4120</v>
      </c>
      <c r="J1550" s="160"/>
      <c r="K1550" s="160"/>
    </row>
    <row r="1551">
      <c r="A1551" s="188">
        <v>8.938508605019E12</v>
      </c>
      <c r="B1551" s="51" t="s">
        <v>4184</v>
      </c>
      <c r="C1551" s="51" t="s">
        <v>29</v>
      </c>
      <c r="D1551" s="51" t="s">
        <v>1519</v>
      </c>
      <c r="E1551" s="51" t="s">
        <v>1549</v>
      </c>
      <c r="F1551" s="1" t="s">
        <v>1647</v>
      </c>
      <c r="G1551" s="1" t="s">
        <v>3062</v>
      </c>
      <c r="H1551" s="1" t="s">
        <v>3063</v>
      </c>
      <c r="I1551" s="1" t="s">
        <v>3064</v>
      </c>
      <c r="J1551" s="160"/>
      <c r="K1551" s="160"/>
    </row>
    <row r="1552">
      <c r="A1552" s="188">
        <v>8.938508605026E12</v>
      </c>
      <c r="B1552" s="51" t="s">
        <v>4185</v>
      </c>
      <c r="C1552" s="51" t="s">
        <v>29</v>
      </c>
      <c r="D1552" s="51" t="s">
        <v>1519</v>
      </c>
      <c r="E1552" s="51" t="s">
        <v>1549</v>
      </c>
      <c r="F1552" s="1" t="s">
        <v>1647</v>
      </c>
      <c r="G1552" s="1" t="s">
        <v>3062</v>
      </c>
      <c r="H1552" s="1" t="s">
        <v>3063</v>
      </c>
      <c r="I1552" s="1" t="s">
        <v>3064</v>
      </c>
      <c r="J1552" s="160"/>
      <c r="K1552" s="160"/>
    </row>
    <row r="1553">
      <c r="A1553" s="188">
        <v>8.93850860504E12</v>
      </c>
      <c r="B1553" s="51" t="s">
        <v>4186</v>
      </c>
      <c r="C1553" s="51" t="s">
        <v>29</v>
      </c>
      <c r="D1553" s="51" t="s">
        <v>1519</v>
      </c>
      <c r="E1553" s="51" t="s">
        <v>1549</v>
      </c>
      <c r="F1553" s="1" t="s">
        <v>1647</v>
      </c>
      <c r="G1553" s="1" t="s">
        <v>1952</v>
      </c>
      <c r="H1553" s="1" t="s">
        <v>1953</v>
      </c>
      <c r="I1553" s="1" t="s">
        <v>1954</v>
      </c>
      <c r="J1553" s="160"/>
      <c r="K1553" s="160"/>
    </row>
    <row r="1554">
      <c r="A1554" s="188">
        <v>8.938508605057E12</v>
      </c>
      <c r="B1554" s="51" t="s">
        <v>4187</v>
      </c>
      <c r="C1554" s="51" t="s">
        <v>29</v>
      </c>
      <c r="D1554" s="51" t="s">
        <v>1519</v>
      </c>
      <c r="E1554" s="51" t="s">
        <v>1549</v>
      </c>
      <c r="F1554" s="1" t="s">
        <v>1647</v>
      </c>
      <c r="G1554" s="1" t="s">
        <v>3062</v>
      </c>
      <c r="H1554" s="1" t="s">
        <v>3063</v>
      </c>
      <c r="I1554" s="1" t="s">
        <v>3064</v>
      </c>
      <c r="J1554" s="160"/>
      <c r="K1554" s="160"/>
    </row>
    <row r="1555">
      <c r="A1555" s="188">
        <v>8.938508605064E12</v>
      </c>
      <c r="B1555" s="51" t="s">
        <v>4188</v>
      </c>
      <c r="C1555" s="51" t="s">
        <v>29</v>
      </c>
      <c r="D1555" s="51" t="s">
        <v>1519</v>
      </c>
      <c r="E1555" s="51" t="s">
        <v>1549</v>
      </c>
      <c r="F1555" s="1" t="s">
        <v>1647</v>
      </c>
      <c r="G1555" s="1" t="s">
        <v>3062</v>
      </c>
      <c r="H1555" s="1" t="s">
        <v>3063</v>
      </c>
      <c r="I1555" s="1" t="s">
        <v>3064</v>
      </c>
      <c r="J1555" s="160"/>
      <c r="K1555" s="160"/>
    </row>
    <row r="1556">
      <c r="A1556" s="188">
        <v>8.938508605071E12</v>
      </c>
      <c r="B1556" s="51" t="s">
        <v>4189</v>
      </c>
      <c r="C1556" s="51" t="s">
        <v>29</v>
      </c>
      <c r="D1556" s="51" t="s">
        <v>1519</v>
      </c>
      <c r="E1556" s="51" t="s">
        <v>1549</v>
      </c>
      <c r="F1556" s="1" t="s">
        <v>1647</v>
      </c>
      <c r="G1556" s="1" t="s">
        <v>1952</v>
      </c>
      <c r="H1556" s="1" t="s">
        <v>2614</v>
      </c>
      <c r="I1556" s="1" t="s">
        <v>2615</v>
      </c>
      <c r="J1556" s="160"/>
      <c r="K1556" s="160"/>
    </row>
    <row r="1557">
      <c r="A1557" s="188">
        <v>8.938509384807E12</v>
      </c>
      <c r="B1557" s="51" t="s">
        <v>4190</v>
      </c>
      <c r="C1557" s="51" t="s">
        <v>29</v>
      </c>
      <c r="D1557" s="51" t="s">
        <v>1510</v>
      </c>
      <c r="E1557" s="51" t="s">
        <v>1511</v>
      </c>
      <c r="F1557" s="1" t="s">
        <v>1512</v>
      </c>
      <c r="G1557" s="1" t="s">
        <v>1513</v>
      </c>
      <c r="H1557" s="1" t="s">
        <v>1514</v>
      </c>
      <c r="I1557" s="1" t="s">
        <v>2946</v>
      </c>
      <c r="J1557" s="160"/>
      <c r="K1557" s="160"/>
    </row>
    <row r="1558">
      <c r="A1558" s="188">
        <v>8.938509616045E12</v>
      </c>
      <c r="B1558" s="51" t="s">
        <v>1447</v>
      </c>
      <c r="C1558" s="51" t="s">
        <v>29</v>
      </c>
      <c r="D1558" s="51" t="s">
        <v>1519</v>
      </c>
      <c r="E1558" s="51" t="s">
        <v>1549</v>
      </c>
      <c r="F1558" s="1" t="s">
        <v>1732</v>
      </c>
      <c r="G1558" s="1" t="s">
        <v>1851</v>
      </c>
      <c r="H1558" s="1" t="s">
        <v>2597</v>
      </c>
      <c r="I1558" s="1" t="s">
        <v>2598</v>
      </c>
      <c r="J1558" s="160"/>
      <c r="K1558" s="160"/>
    </row>
    <row r="1559">
      <c r="A1559" s="188">
        <v>8.938509616076E12</v>
      </c>
      <c r="B1559" s="51" t="s">
        <v>4191</v>
      </c>
      <c r="C1559" s="51" t="s">
        <v>29</v>
      </c>
      <c r="D1559" s="51" t="s">
        <v>1519</v>
      </c>
      <c r="E1559" s="51" t="s">
        <v>1549</v>
      </c>
      <c r="F1559" s="1" t="s">
        <v>1732</v>
      </c>
      <c r="G1559" s="1" t="s">
        <v>1851</v>
      </c>
      <c r="H1559" s="1" t="s">
        <v>1852</v>
      </c>
      <c r="I1559" s="1" t="s">
        <v>1853</v>
      </c>
      <c r="J1559" s="160"/>
      <c r="K1559" s="160"/>
    </row>
    <row r="1560">
      <c r="A1560" s="188">
        <v>8.93850961625E12</v>
      </c>
      <c r="B1560" s="51" t="s">
        <v>4192</v>
      </c>
      <c r="C1560" s="51" t="s">
        <v>311</v>
      </c>
      <c r="D1560" s="51" t="s">
        <v>1519</v>
      </c>
      <c r="E1560" s="51" t="s">
        <v>1549</v>
      </c>
      <c r="F1560" s="1" t="s">
        <v>1732</v>
      </c>
      <c r="G1560" s="1" t="s">
        <v>1851</v>
      </c>
      <c r="H1560" s="1" t="s">
        <v>2597</v>
      </c>
      <c r="I1560" s="1" t="s">
        <v>2598</v>
      </c>
      <c r="J1560" s="160"/>
      <c r="K1560" s="160"/>
    </row>
    <row r="1561">
      <c r="A1561" s="188">
        <v>8.938509616274E12</v>
      </c>
      <c r="B1561" s="51" t="s">
        <v>1448</v>
      </c>
      <c r="C1561" s="51" t="s">
        <v>311</v>
      </c>
      <c r="D1561" s="51" t="s">
        <v>1519</v>
      </c>
      <c r="E1561" s="51" t="s">
        <v>1549</v>
      </c>
      <c r="F1561" s="1" t="s">
        <v>1732</v>
      </c>
      <c r="G1561" s="1" t="s">
        <v>1851</v>
      </c>
      <c r="H1561" s="1" t="s">
        <v>1852</v>
      </c>
      <c r="I1561" s="1" t="s">
        <v>2781</v>
      </c>
      <c r="J1561" s="160"/>
      <c r="K1561" s="160"/>
    </row>
    <row r="1562">
      <c r="A1562" s="188">
        <v>8.938509616557E12</v>
      </c>
      <c r="B1562" s="51" t="s">
        <v>1449</v>
      </c>
      <c r="C1562" s="51" t="s">
        <v>311</v>
      </c>
      <c r="D1562" s="51" t="s">
        <v>1519</v>
      </c>
      <c r="E1562" s="51" t="s">
        <v>1549</v>
      </c>
      <c r="F1562" s="1" t="s">
        <v>1732</v>
      </c>
      <c r="G1562" s="1" t="s">
        <v>1851</v>
      </c>
      <c r="H1562" s="1" t="s">
        <v>1852</v>
      </c>
      <c r="I1562" s="1" t="s">
        <v>2171</v>
      </c>
      <c r="J1562" s="160"/>
      <c r="K1562" s="160"/>
    </row>
    <row r="1563">
      <c r="A1563" s="188">
        <v>8.938509616601E12</v>
      </c>
      <c r="B1563" s="51" t="s">
        <v>1450</v>
      </c>
      <c r="C1563" s="51" t="s">
        <v>311</v>
      </c>
      <c r="D1563" s="51" t="s">
        <v>1519</v>
      </c>
      <c r="E1563" s="51" t="s">
        <v>1549</v>
      </c>
      <c r="F1563" s="1" t="s">
        <v>1732</v>
      </c>
      <c r="G1563" s="1" t="s">
        <v>1851</v>
      </c>
      <c r="H1563" s="1" t="s">
        <v>2597</v>
      </c>
      <c r="I1563" s="1" t="s">
        <v>2919</v>
      </c>
      <c r="J1563" s="160"/>
      <c r="K1563" s="160"/>
    </row>
    <row r="1564">
      <c r="A1564" s="188">
        <v>8.938509616731E12</v>
      </c>
      <c r="B1564" s="51" t="s">
        <v>4195</v>
      </c>
      <c r="C1564" s="51" t="s">
        <v>29</v>
      </c>
      <c r="D1564" s="51" t="s">
        <v>1519</v>
      </c>
      <c r="E1564" s="51" t="s">
        <v>1549</v>
      </c>
      <c r="F1564" s="1" t="s">
        <v>1732</v>
      </c>
      <c r="G1564" s="1" t="s">
        <v>1851</v>
      </c>
      <c r="H1564" s="1" t="s">
        <v>2597</v>
      </c>
      <c r="I1564" s="1" t="s">
        <v>2598</v>
      </c>
      <c r="J1564" s="160"/>
      <c r="K1564" s="160"/>
    </row>
    <row r="1565">
      <c r="A1565" s="188">
        <v>8.938509616748E12</v>
      </c>
      <c r="B1565" s="51" t="s">
        <v>4196</v>
      </c>
      <c r="C1565" s="51" t="s">
        <v>29</v>
      </c>
      <c r="D1565" s="51" t="s">
        <v>1519</v>
      </c>
      <c r="E1565" s="51" t="s">
        <v>1549</v>
      </c>
      <c r="F1565" s="1" t="s">
        <v>1732</v>
      </c>
      <c r="G1565" s="1" t="s">
        <v>1851</v>
      </c>
      <c r="H1565" s="1" t="s">
        <v>1852</v>
      </c>
      <c r="I1565" s="1" t="s">
        <v>1853</v>
      </c>
      <c r="J1565" s="160"/>
      <c r="K1565" s="160"/>
    </row>
    <row r="1566">
      <c r="A1566" s="188">
        <v>8.938509616762E12</v>
      </c>
      <c r="B1566" s="51" t="s">
        <v>1451</v>
      </c>
      <c r="C1566" s="51" t="s">
        <v>29</v>
      </c>
      <c r="D1566" s="51" t="s">
        <v>1519</v>
      </c>
      <c r="E1566" s="51" t="s">
        <v>1549</v>
      </c>
      <c r="F1566" s="1" t="s">
        <v>1732</v>
      </c>
      <c r="G1566" s="1" t="s">
        <v>1851</v>
      </c>
      <c r="H1566" s="1" t="s">
        <v>1852</v>
      </c>
      <c r="I1566" s="1" t="s">
        <v>1853</v>
      </c>
      <c r="J1566" s="160"/>
      <c r="K1566" s="160"/>
    </row>
    <row r="1567">
      <c r="A1567" s="188">
        <v>8.938509645014E12</v>
      </c>
      <c r="B1567" s="51" t="s">
        <v>1453</v>
      </c>
      <c r="C1567" s="51" t="s">
        <v>29</v>
      </c>
      <c r="D1567" s="51" t="s">
        <v>1519</v>
      </c>
      <c r="E1567" s="51" t="s">
        <v>1549</v>
      </c>
      <c r="F1567" s="1" t="s">
        <v>1624</v>
      </c>
      <c r="G1567" s="1" t="s">
        <v>2471</v>
      </c>
      <c r="H1567" s="1" t="s">
        <v>2665</v>
      </c>
      <c r="I1567" s="1" t="s">
        <v>2669</v>
      </c>
      <c r="J1567" s="160"/>
      <c r="K1567" s="160"/>
    </row>
    <row r="1568">
      <c r="A1568" s="188">
        <v>8.938509645021E12</v>
      </c>
      <c r="B1568" s="51" t="s">
        <v>1455</v>
      </c>
      <c r="C1568" s="51" t="s">
        <v>29</v>
      </c>
      <c r="D1568" s="51" t="s">
        <v>1519</v>
      </c>
      <c r="E1568" s="51" t="s">
        <v>1549</v>
      </c>
      <c r="F1568" s="1" t="s">
        <v>1624</v>
      </c>
      <c r="G1568" s="1" t="s">
        <v>2471</v>
      </c>
      <c r="H1568" s="1" t="s">
        <v>2665</v>
      </c>
      <c r="I1568" s="1" t="s">
        <v>2666</v>
      </c>
      <c r="J1568" s="160"/>
      <c r="K1568" s="160"/>
    </row>
    <row r="1569">
      <c r="A1569" s="188">
        <v>8.938509645076E12</v>
      </c>
      <c r="B1569" s="51" t="s">
        <v>4198</v>
      </c>
      <c r="C1569" s="51" t="s">
        <v>56</v>
      </c>
      <c r="D1569" s="51" t="s">
        <v>1519</v>
      </c>
      <c r="E1569" s="51" t="s">
        <v>1520</v>
      </c>
      <c r="F1569" s="1" t="s">
        <v>1531</v>
      </c>
      <c r="G1569" s="1" t="s">
        <v>1631</v>
      </c>
      <c r="H1569" s="1" t="s">
        <v>1632</v>
      </c>
      <c r="I1569" s="1" t="s">
        <v>2453</v>
      </c>
      <c r="J1569" s="160"/>
      <c r="K1569" s="160"/>
    </row>
    <row r="1570">
      <c r="A1570" s="188">
        <v>8.938509645182E12</v>
      </c>
      <c r="B1570" s="51" t="s">
        <v>4200</v>
      </c>
      <c r="C1570" s="51" t="s">
        <v>56</v>
      </c>
      <c r="D1570" s="51" t="s">
        <v>1519</v>
      </c>
      <c r="E1570" s="51" t="s">
        <v>1520</v>
      </c>
      <c r="F1570" s="1" t="s">
        <v>1531</v>
      </c>
      <c r="G1570" s="1" t="s">
        <v>1631</v>
      </c>
      <c r="H1570" s="1" t="s">
        <v>1780</v>
      </c>
      <c r="I1570" s="1" t="s">
        <v>1633</v>
      </c>
      <c r="J1570" s="160"/>
      <c r="K1570" s="160"/>
    </row>
    <row r="1571">
      <c r="A1571" s="188">
        <v>8.938509645489E12</v>
      </c>
      <c r="B1571" s="51" t="s">
        <v>4201</v>
      </c>
      <c r="C1571" s="51" t="s">
        <v>56</v>
      </c>
      <c r="D1571" s="51" t="s">
        <v>1519</v>
      </c>
      <c r="E1571" s="51" t="s">
        <v>1520</v>
      </c>
      <c r="F1571" s="1" t="s">
        <v>1531</v>
      </c>
      <c r="G1571" s="1" t="s">
        <v>1532</v>
      </c>
      <c r="H1571" s="1" t="s">
        <v>2340</v>
      </c>
      <c r="I1571" s="1" t="s">
        <v>2341</v>
      </c>
      <c r="J1571" s="160"/>
      <c r="K1571" s="160"/>
    </row>
    <row r="1572">
      <c r="A1572" s="188">
        <v>8.938510341363E12</v>
      </c>
      <c r="B1572" s="51" t="s">
        <v>2609</v>
      </c>
      <c r="C1572" s="51" t="s">
        <v>1126</v>
      </c>
      <c r="D1572" s="51" t="s">
        <v>2930</v>
      </c>
      <c r="E1572" s="51" t="s">
        <v>2931</v>
      </c>
      <c r="F1572" s="1" t="s">
        <v>2932</v>
      </c>
      <c r="G1572" s="1" t="s">
        <v>2933</v>
      </c>
      <c r="H1572" s="1" t="s">
        <v>2942</v>
      </c>
      <c r="I1572" s="1" t="s">
        <v>4202</v>
      </c>
      <c r="J1572" s="160"/>
      <c r="K1572" s="160"/>
    </row>
    <row r="1573">
      <c r="A1573" s="188">
        <v>8.93851034137E12</v>
      </c>
      <c r="B1573" s="51" t="s">
        <v>1457</v>
      </c>
      <c r="C1573" s="51" t="s">
        <v>1126</v>
      </c>
      <c r="D1573" s="51" t="s">
        <v>2930</v>
      </c>
      <c r="E1573" s="51" t="s">
        <v>2931</v>
      </c>
      <c r="F1573" s="1" t="s">
        <v>2932</v>
      </c>
      <c r="G1573" s="1" t="s">
        <v>2933</v>
      </c>
      <c r="H1573" s="1" t="s">
        <v>2954</v>
      </c>
      <c r="I1573" s="1" t="s">
        <v>2999</v>
      </c>
      <c r="J1573" s="160"/>
      <c r="K1573" s="160"/>
    </row>
    <row r="1574">
      <c r="A1574" s="188">
        <v>8.938510341387E12</v>
      </c>
      <c r="B1574" s="51" t="s">
        <v>2291</v>
      </c>
      <c r="C1574" s="51" t="s">
        <v>1126</v>
      </c>
      <c r="D1574" s="51" t="s">
        <v>2930</v>
      </c>
      <c r="E1574" s="51" t="s">
        <v>2931</v>
      </c>
      <c r="F1574" s="1" t="s">
        <v>2932</v>
      </c>
      <c r="G1574" s="1" t="s">
        <v>2933</v>
      </c>
      <c r="H1574" s="1" t="s">
        <v>2942</v>
      </c>
      <c r="I1574" s="1" t="s">
        <v>2944</v>
      </c>
      <c r="J1574" s="160"/>
      <c r="K1574" s="160"/>
    </row>
    <row r="1575">
      <c r="A1575" s="188">
        <v>8.938510341394E12</v>
      </c>
      <c r="B1575" s="51" t="s">
        <v>1458</v>
      </c>
      <c r="C1575" s="51" t="s">
        <v>1126</v>
      </c>
      <c r="D1575" s="51" t="s">
        <v>2930</v>
      </c>
      <c r="E1575" s="51" t="s">
        <v>2931</v>
      </c>
      <c r="F1575" s="1" t="s">
        <v>2932</v>
      </c>
      <c r="G1575" s="1" t="s">
        <v>2933</v>
      </c>
      <c r="H1575" s="1" t="s">
        <v>2942</v>
      </c>
      <c r="I1575" s="1" t="s">
        <v>4202</v>
      </c>
      <c r="J1575" s="160"/>
      <c r="K1575" s="160"/>
    </row>
    <row r="1576">
      <c r="A1576" s="188">
        <v>8.938510341417E12</v>
      </c>
      <c r="B1576" s="51" t="s">
        <v>2294</v>
      </c>
      <c r="C1576" s="51" t="s">
        <v>1126</v>
      </c>
      <c r="D1576" s="51" t="s">
        <v>2930</v>
      </c>
      <c r="E1576" s="51" t="s">
        <v>2931</v>
      </c>
      <c r="F1576" s="1" t="s">
        <v>2932</v>
      </c>
      <c r="G1576" s="1" t="s">
        <v>2933</v>
      </c>
      <c r="H1576" s="1" t="s">
        <v>2942</v>
      </c>
      <c r="I1576" s="1" t="s">
        <v>2944</v>
      </c>
      <c r="J1576" s="160"/>
      <c r="K1576" s="160"/>
    </row>
    <row r="1577">
      <c r="A1577" s="188">
        <v>8.938510341424E12</v>
      </c>
      <c r="B1577" s="51" t="s">
        <v>2296</v>
      </c>
      <c r="C1577" s="51" t="s">
        <v>1126</v>
      </c>
      <c r="D1577" s="51" t="s">
        <v>2930</v>
      </c>
      <c r="E1577" s="51" t="s">
        <v>2931</v>
      </c>
      <c r="F1577" s="1" t="s">
        <v>2932</v>
      </c>
      <c r="G1577" s="1" t="s">
        <v>2933</v>
      </c>
      <c r="H1577" s="1" t="s">
        <v>2942</v>
      </c>
      <c r="I1577" s="1" t="s">
        <v>4202</v>
      </c>
      <c r="J1577" s="160"/>
      <c r="K1577" s="160"/>
    </row>
    <row r="1578">
      <c r="A1578" s="188">
        <v>8.938510341523E12</v>
      </c>
      <c r="B1578" s="51" t="s">
        <v>2558</v>
      </c>
      <c r="C1578" s="51" t="s">
        <v>1126</v>
      </c>
      <c r="D1578" s="51" t="s">
        <v>2930</v>
      </c>
      <c r="E1578" s="51" t="s">
        <v>2931</v>
      </c>
      <c r="F1578" s="1" t="s">
        <v>2932</v>
      </c>
      <c r="G1578" s="1" t="s">
        <v>2933</v>
      </c>
      <c r="H1578" s="1" t="s">
        <v>2954</v>
      </c>
      <c r="I1578" s="1" t="s">
        <v>2955</v>
      </c>
      <c r="J1578" s="160"/>
      <c r="K1578" s="160"/>
    </row>
    <row r="1579">
      <c r="A1579" s="188">
        <v>8.938510341639E12</v>
      </c>
      <c r="B1579" s="51" t="s">
        <v>2610</v>
      </c>
      <c r="C1579" s="51" t="s">
        <v>1126</v>
      </c>
      <c r="D1579" s="51" t="s">
        <v>2930</v>
      </c>
      <c r="E1579" s="51" t="s">
        <v>2931</v>
      </c>
      <c r="F1579" s="1" t="s">
        <v>2932</v>
      </c>
      <c r="G1579" s="1" t="s">
        <v>2933</v>
      </c>
      <c r="H1579" s="1" t="s">
        <v>2942</v>
      </c>
      <c r="I1579" s="1" t="s">
        <v>2944</v>
      </c>
      <c r="J1579" s="160"/>
      <c r="K1579" s="160"/>
    </row>
    <row r="1580">
      <c r="A1580" s="188">
        <v>8.938510341806E12</v>
      </c>
      <c r="B1580" s="51" t="s">
        <v>1459</v>
      </c>
      <c r="C1580" s="51" t="s">
        <v>1126</v>
      </c>
      <c r="D1580" s="51" t="s">
        <v>2930</v>
      </c>
      <c r="E1580" s="51" t="s">
        <v>2931</v>
      </c>
      <c r="F1580" s="1" t="s">
        <v>2932</v>
      </c>
      <c r="G1580" s="1" t="s">
        <v>2933</v>
      </c>
      <c r="H1580" s="1" t="s">
        <v>2954</v>
      </c>
      <c r="I1580" s="1" t="s">
        <v>2999</v>
      </c>
      <c r="J1580" s="160"/>
      <c r="K1580" s="160"/>
    </row>
    <row r="1581">
      <c r="A1581" s="188">
        <v>8.938511301212E12</v>
      </c>
      <c r="B1581" s="51" t="s">
        <v>4209</v>
      </c>
      <c r="C1581" s="51" t="s">
        <v>2567</v>
      </c>
      <c r="D1581" s="51" t="s">
        <v>2930</v>
      </c>
      <c r="E1581" s="51" t="s">
        <v>2976</v>
      </c>
      <c r="F1581" s="1" t="s">
        <v>2986</v>
      </c>
      <c r="G1581" s="1" t="s">
        <v>2987</v>
      </c>
      <c r="H1581" s="1" t="s">
        <v>4210</v>
      </c>
      <c r="I1581" s="1" t="s">
        <v>4211</v>
      </c>
      <c r="J1581" s="160"/>
      <c r="K1581" s="160"/>
    </row>
    <row r="1582">
      <c r="A1582" s="188">
        <v>8.938511301465E12</v>
      </c>
      <c r="B1582" s="51" t="s">
        <v>4212</v>
      </c>
      <c r="C1582" s="51" t="s">
        <v>3069</v>
      </c>
      <c r="D1582" s="51" t="s">
        <v>2930</v>
      </c>
      <c r="E1582" s="51" t="s">
        <v>2976</v>
      </c>
      <c r="F1582" s="1" t="s">
        <v>2977</v>
      </c>
      <c r="G1582" s="1" t="s">
        <v>2978</v>
      </c>
      <c r="H1582" s="1" t="s">
        <v>2979</v>
      </c>
      <c r="I1582" s="1" t="s">
        <v>4050</v>
      </c>
      <c r="J1582" s="160"/>
      <c r="K1582" s="160"/>
    </row>
    <row r="1583">
      <c r="A1583" s="188">
        <v>8.938511301595E12</v>
      </c>
      <c r="B1583" s="51" t="s">
        <v>4213</v>
      </c>
      <c r="C1583" s="51" t="s">
        <v>3069</v>
      </c>
      <c r="D1583" s="51" t="s">
        <v>2930</v>
      </c>
      <c r="E1583" s="51" t="s">
        <v>2976</v>
      </c>
      <c r="F1583" s="1" t="s">
        <v>2977</v>
      </c>
      <c r="G1583" s="1" t="s">
        <v>2978</v>
      </c>
      <c r="H1583" s="1" t="s">
        <v>2979</v>
      </c>
      <c r="I1583" s="1" t="s">
        <v>4050</v>
      </c>
      <c r="J1583" s="160"/>
      <c r="K1583" s="160"/>
    </row>
    <row r="1584">
      <c r="A1584" s="188">
        <v>8.938511301618E12</v>
      </c>
      <c r="B1584" s="51" t="s">
        <v>4216</v>
      </c>
      <c r="C1584" s="51" t="s">
        <v>3069</v>
      </c>
      <c r="D1584" s="51" t="s">
        <v>2930</v>
      </c>
      <c r="E1584" s="51" t="s">
        <v>2976</v>
      </c>
      <c r="F1584" s="1" t="s">
        <v>2977</v>
      </c>
      <c r="G1584" s="1" t="s">
        <v>2978</v>
      </c>
      <c r="H1584" s="1" t="s">
        <v>2979</v>
      </c>
      <c r="I1584" s="1" t="s">
        <v>4050</v>
      </c>
      <c r="J1584" s="160"/>
      <c r="K1584" s="160"/>
    </row>
    <row r="1585">
      <c r="A1585" s="188">
        <v>8.938511301731E12</v>
      </c>
      <c r="B1585" s="51" t="s">
        <v>4217</v>
      </c>
      <c r="C1585" s="51" t="s">
        <v>2567</v>
      </c>
      <c r="D1585" s="51" t="s">
        <v>2930</v>
      </c>
      <c r="E1585" s="51" t="s">
        <v>2976</v>
      </c>
      <c r="F1585" s="1" t="s">
        <v>2986</v>
      </c>
      <c r="G1585" s="1" t="s">
        <v>2987</v>
      </c>
      <c r="H1585" s="1" t="s">
        <v>4210</v>
      </c>
      <c r="I1585" s="1" t="s">
        <v>4211</v>
      </c>
      <c r="J1585" s="160"/>
      <c r="K1585" s="160"/>
    </row>
    <row r="1586">
      <c r="A1586" s="188">
        <v>8.938511817218E12</v>
      </c>
      <c r="B1586" s="51" t="s">
        <v>1461</v>
      </c>
      <c r="C1586" s="51" t="s">
        <v>56</v>
      </c>
      <c r="D1586" s="51" t="s">
        <v>1519</v>
      </c>
      <c r="E1586" s="51" t="s">
        <v>3311</v>
      </c>
      <c r="F1586" s="1" t="s">
        <v>3312</v>
      </c>
      <c r="G1586" s="1" t="s">
        <v>3343</v>
      </c>
      <c r="H1586" s="1" t="s">
        <v>3344</v>
      </c>
      <c r="I1586" s="1" t="s">
        <v>3345</v>
      </c>
      <c r="J1586" s="160"/>
      <c r="K1586" s="160"/>
    </row>
    <row r="1587">
      <c r="A1587" s="188">
        <v>8.938511817249E12</v>
      </c>
      <c r="B1587" s="51" t="s">
        <v>4220</v>
      </c>
      <c r="C1587" s="51" t="s">
        <v>56</v>
      </c>
      <c r="D1587" s="51" t="s">
        <v>1519</v>
      </c>
      <c r="E1587" s="51" t="s">
        <v>3311</v>
      </c>
      <c r="F1587" s="1" t="s">
        <v>3312</v>
      </c>
      <c r="G1587" s="1" t="s">
        <v>3343</v>
      </c>
      <c r="H1587" s="1" t="s">
        <v>3344</v>
      </c>
      <c r="I1587" s="1" t="s">
        <v>3345</v>
      </c>
      <c r="J1587" s="160"/>
      <c r="K1587" s="160"/>
    </row>
    <row r="1588">
      <c r="A1588" s="188">
        <v>8.938512222028E12</v>
      </c>
      <c r="B1588" s="51" t="s">
        <v>4221</v>
      </c>
      <c r="C1588" s="51" t="s">
        <v>29</v>
      </c>
      <c r="D1588" s="51" t="s">
        <v>1519</v>
      </c>
      <c r="E1588" s="51" t="s">
        <v>1549</v>
      </c>
      <c r="F1588" s="1" t="s">
        <v>1550</v>
      </c>
      <c r="G1588" s="1" t="s">
        <v>1551</v>
      </c>
      <c r="H1588" s="1" t="s">
        <v>1572</v>
      </c>
      <c r="I1588" s="1" t="s">
        <v>1574</v>
      </c>
      <c r="J1588" s="160"/>
      <c r="K1588" s="160"/>
    </row>
    <row r="1589">
      <c r="A1589" s="188">
        <v>8.938512909042E12</v>
      </c>
      <c r="B1589" s="51" t="s">
        <v>4222</v>
      </c>
      <c r="C1589" s="51" t="s">
        <v>56</v>
      </c>
      <c r="D1589" s="51" t="s">
        <v>1519</v>
      </c>
      <c r="E1589" s="51" t="s">
        <v>1549</v>
      </c>
      <c r="F1589" s="1" t="s">
        <v>1624</v>
      </c>
      <c r="G1589" s="1" t="s">
        <v>2471</v>
      </c>
      <c r="H1589" s="1" t="s">
        <v>3508</v>
      </c>
      <c r="I1589" s="1" t="s">
        <v>3509</v>
      </c>
      <c r="J1589" s="160"/>
      <c r="K1589" s="160"/>
    </row>
    <row r="1590">
      <c r="A1590" s="188">
        <v>8.938512932026E12</v>
      </c>
      <c r="B1590" s="51" t="s">
        <v>4223</v>
      </c>
      <c r="C1590" s="51" t="s">
        <v>56</v>
      </c>
      <c r="D1590" s="51" t="s">
        <v>2930</v>
      </c>
      <c r="E1590" s="51" t="s">
        <v>2976</v>
      </c>
      <c r="F1590" s="1" t="s">
        <v>2986</v>
      </c>
      <c r="G1590" s="1" t="s">
        <v>2987</v>
      </c>
      <c r="H1590" s="1" t="s">
        <v>4226</v>
      </c>
      <c r="I1590" s="1" t="s">
        <v>4227</v>
      </c>
      <c r="J1590" s="160"/>
      <c r="K1590" s="160"/>
    </row>
    <row r="1591">
      <c r="A1591" s="188">
        <v>8.938512932033E12</v>
      </c>
      <c r="B1591" s="51" t="s">
        <v>4228</v>
      </c>
      <c r="C1591" s="51" t="s">
        <v>56</v>
      </c>
      <c r="D1591" s="51" t="s">
        <v>2930</v>
      </c>
      <c r="E1591" s="51" t="s">
        <v>2976</v>
      </c>
      <c r="F1591" s="1" t="s">
        <v>2986</v>
      </c>
      <c r="G1591" s="1" t="s">
        <v>3195</v>
      </c>
      <c r="H1591" s="1" t="s">
        <v>3196</v>
      </c>
      <c r="I1591" s="1" t="s">
        <v>3197</v>
      </c>
      <c r="J1591" s="160"/>
      <c r="K1591" s="160"/>
    </row>
    <row r="1592">
      <c r="A1592" s="188">
        <v>8.938512932071E12</v>
      </c>
      <c r="B1592" s="51" t="s">
        <v>4229</v>
      </c>
      <c r="C1592" s="51" t="s">
        <v>56</v>
      </c>
      <c r="D1592" s="51" t="s">
        <v>2930</v>
      </c>
      <c r="E1592" s="51" t="s">
        <v>2976</v>
      </c>
      <c r="F1592" s="1" t="s">
        <v>2986</v>
      </c>
      <c r="G1592" s="1" t="s">
        <v>2987</v>
      </c>
      <c r="H1592" s="1" t="s">
        <v>4226</v>
      </c>
      <c r="I1592" s="1" t="s">
        <v>4227</v>
      </c>
      <c r="J1592" s="160"/>
      <c r="K1592" s="160"/>
    </row>
    <row r="1593">
      <c r="A1593" s="188">
        <v>8.938512932118E12</v>
      </c>
      <c r="B1593" s="51" t="s">
        <v>4230</v>
      </c>
      <c r="C1593" s="51" t="s">
        <v>3069</v>
      </c>
      <c r="D1593" s="51" t="s">
        <v>2930</v>
      </c>
      <c r="E1593" s="51" t="s">
        <v>2976</v>
      </c>
      <c r="F1593" s="1" t="s">
        <v>2986</v>
      </c>
      <c r="G1593" s="1" t="s">
        <v>2987</v>
      </c>
      <c r="H1593" s="1" t="s">
        <v>4226</v>
      </c>
      <c r="I1593" s="1" t="s">
        <v>4231</v>
      </c>
      <c r="J1593" s="160"/>
      <c r="K1593" s="160"/>
    </row>
    <row r="1594">
      <c r="A1594" s="188">
        <v>8.938512932132E12</v>
      </c>
      <c r="B1594" s="51" t="s">
        <v>4232</v>
      </c>
      <c r="C1594" s="51" t="s">
        <v>3069</v>
      </c>
      <c r="D1594" s="51" t="s">
        <v>2930</v>
      </c>
      <c r="E1594" s="51" t="s">
        <v>2976</v>
      </c>
      <c r="F1594" s="1" t="s">
        <v>2986</v>
      </c>
      <c r="G1594" s="1" t="s">
        <v>2987</v>
      </c>
      <c r="H1594" s="1" t="s">
        <v>4226</v>
      </c>
      <c r="I1594" s="1" t="s">
        <v>4231</v>
      </c>
      <c r="J1594" s="160"/>
      <c r="K1594" s="160"/>
    </row>
    <row r="1595">
      <c r="A1595" s="188">
        <v>8.938512932149E12</v>
      </c>
      <c r="B1595" s="51" t="s">
        <v>4235</v>
      </c>
      <c r="C1595" s="51" t="s">
        <v>3069</v>
      </c>
      <c r="D1595" s="51" t="s">
        <v>2930</v>
      </c>
      <c r="E1595" s="51" t="s">
        <v>2976</v>
      </c>
      <c r="F1595" s="1" t="s">
        <v>2977</v>
      </c>
      <c r="G1595" s="1" t="s">
        <v>2978</v>
      </c>
      <c r="H1595" s="1" t="s">
        <v>3169</v>
      </c>
      <c r="I1595" s="1" t="s">
        <v>3170</v>
      </c>
      <c r="J1595" s="160"/>
      <c r="K1595" s="160"/>
    </row>
    <row r="1596">
      <c r="A1596" s="188">
        <v>8.938512932286E12</v>
      </c>
      <c r="B1596" s="51" t="s">
        <v>4236</v>
      </c>
      <c r="C1596" s="51" t="s">
        <v>3069</v>
      </c>
      <c r="D1596" s="51" t="s">
        <v>2930</v>
      </c>
      <c r="E1596" s="51" t="s">
        <v>2976</v>
      </c>
      <c r="F1596" s="1" t="s">
        <v>2977</v>
      </c>
      <c r="G1596" s="1" t="s">
        <v>2978</v>
      </c>
      <c r="H1596" s="1" t="s">
        <v>3169</v>
      </c>
      <c r="I1596" s="1" t="s">
        <v>3772</v>
      </c>
      <c r="J1596" s="160"/>
      <c r="K1596" s="160"/>
    </row>
    <row r="1597">
      <c r="A1597" s="188">
        <v>8.938512932569E12</v>
      </c>
      <c r="B1597" s="51" t="s">
        <v>4237</v>
      </c>
      <c r="C1597" s="51" t="s">
        <v>56</v>
      </c>
      <c r="D1597" s="51" t="s">
        <v>2930</v>
      </c>
      <c r="E1597" s="51" t="s">
        <v>2976</v>
      </c>
      <c r="F1597" s="1" t="s">
        <v>2986</v>
      </c>
      <c r="G1597" s="1" t="s">
        <v>2987</v>
      </c>
      <c r="H1597" s="1" t="s">
        <v>2988</v>
      </c>
      <c r="I1597" s="1" t="s">
        <v>2989</v>
      </c>
      <c r="J1597" s="160"/>
      <c r="K1597" s="160"/>
    </row>
    <row r="1598">
      <c r="A1598" s="188">
        <v>8.938513029008E12</v>
      </c>
      <c r="B1598" s="51" t="s">
        <v>1463</v>
      </c>
      <c r="C1598" s="51" t="s">
        <v>56</v>
      </c>
      <c r="D1598" s="51" t="s">
        <v>1519</v>
      </c>
      <c r="E1598" s="51" t="s">
        <v>3311</v>
      </c>
      <c r="F1598" s="1" t="s">
        <v>3312</v>
      </c>
      <c r="G1598" s="1" t="s">
        <v>3343</v>
      </c>
      <c r="H1598" s="1" t="s">
        <v>3344</v>
      </c>
      <c r="I1598" s="1" t="s">
        <v>3345</v>
      </c>
      <c r="J1598" s="160"/>
      <c r="K1598" s="160"/>
    </row>
    <row r="1599">
      <c r="A1599" s="188">
        <v>8.938513029015E12</v>
      </c>
      <c r="B1599" s="51" t="s">
        <v>1464</v>
      </c>
      <c r="C1599" s="51" t="s">
        <v>275</v>
      </c>
      <c r="D1599" s="51" t="s">
        <v>1519</v>
      </c>
      <c r="E1599" s="51" t="s">
        <v>3311</v>
      </c>
      <c r="F1599" s="1" t="s">
        <v>3312</v>
      </c>
      <c r="G1599" s="1" t="s">
        <v>3343</v>
      </c>
      <c r="H1599" s="1" t="s">
        <v>3344</v>
      </c>
      <c r="I1599" s="1" t="s">
        <v>3345</v>
      </c>
      <c r="J1599" s="160"/>
      <c r="K1599" s="160"/>
    </row>
    <row r="1600">
      <c r="A1600" s="188">
        <v>8.938513029022E12</v>
      </c>
      <c r="B1600" s="51" t="s">
        <v>4240</v>
      </c>
      <c r="C1600" s="51" t="s">
        <v>56</v>
      </c>
      <c r="D1600" s="51" t="s">
        <v>1519</v>
      </c>
      <c r="E1600" s="51" t="s">
        <v>3311</v>
      </c>
      <c r="F1600" s="1" t="s">
        <v>3312</v>
      </c>
      <c r="G1600" s="1" t="s">
        <v>3343</v>
      </c>
      <c r="H1600" s="1" t="s">
        <v>3344</v>
      </c>
      <c r="I1600" s="1" t="s">
        <v>3345</v>
      </c>
      <c r="J1600" s="160"/>
      <c r="K1600" s="160"/>
    </row>
    <row r="1601">
      <c r="A1601" s="188">
        <v>8.938513029084E12</v>
      </c>
      <c r="B1601" s="51" t="s">
        <v>1465</v>
      </c>
      <c r="C1601" s="51" t="s">
        <v>95</v>
      </c>
      <c r="D1601" s="51" t="s">
        <v>1519</v>
      </c>
      <c r="E1601" s="51" t="s">
        <v>3311</v>
      </c>
      <c r="F1601" s="1" t="s">
        <v>3317</v>
      </c>
      <c r="G1601" s="1" t="s">
        <v>3332</v>
      </c>
      <c r="H1601" s="1" t="s">
        <v>3333</v>
      </c>
      <c r="I1601" s="1" t="s">
        <v>3334</v>
      </c>
      <c r="J1601" s="160"/>
      <c r="K1601" s="160"/>
    </row>
    <row r="1602">
      <c r="A1602" s="188">
        <v>8.938513029428E12</v>
      </c>
      <c r="B1602" s="51" t="s">
        <v>1466</v>
      </c>
      <c r="C1602" s="51" t="s">
        <v>56</v>
      </c>
      <c r="D1602" s="51" t="s">
        <v>1519</v>
      </c>
      <c r="E1602" s="51" t="s">
        <v>3311</v>
      </c>
      <c r="F1602" s="1" t="s">
        <v>3312</v>
      </c>
      <c r="G1602" s="1" t="s">
        <v>3343</v>
      </c>
      <c r="H1602" s="1" t="s">
        <v>3344</v>
      </c>
      <c r="I1602" s="1" t="s">
        <v>3345</v>
      </c>
      <c r="J1602" s="160"/>
      <c r="K1602" s="160"/>
    </row>
    <row r="1603">
      <c r="A1603" s="188">
        <v>8.938513029442E12</v>
      </c>
      <c r="B1603" s="51" t="s">
        <v>94</v>
      </c>
      <c r="C1603" s="51" t="s">
        <v>95</v>
      </c>
      <c r="D1603" s="51" t="s">
        <v>1519</v>
      </c>
      <c r="E1603" s="51" t="s">
        <v>3311</v>
      </c>
      <c r="F1603" s="1" t="s">
        <v>3312</v>
      </c>
      <c r="G1603" s="1" t="s">
        <v>3343</v>
      </c>
      <c r="H1603" s="1" t="s">
        <v>3344</v>
      </c>
      <c r="I1603" s="1" t="s">
        <v>3345</v>
      </c>
      <c r="J1603" s="160"/>
      <c r="K1603" s="160"/>
    </row>
    <row r="1604">
      <c r="A1604" s="188">
        <v>8.938513029558E12</v>
      </c>
      <c r="B1604" s="51" t="s">
        <v>2297</v>
      </c>
      <c r="C1604" s="51" t="s">
        <v>56</v>
      </c>
      <c r="D1604" s="51" t="s">
        <v>1519</v>
      </c>
      <c r="E1604" s="51" t="s">
        <v>3311</v>
      </c>
      <c r="F1604" s="1" t="s">
        <v>3312</v>
      </c>
      <c r="G1604" s="1" t="s">
        <v>3329</v>
      </c>
      <c r="H1604" s="1" t="s">
        <v>3340</v>
      </c>
      <c r="I1604" s="1" t="s">
        <v>3341</v>
      </c>
      <c r="J1604" s="160"/>
      <c r="K1604" s="160"/>
    </row>
    <row r="1605">
      <c r="A1605" s="188">
        <v>8.938515083213E12</v>
      </c>
      <c r="B1605" s="51" t="s">
        <v>4243</v>
      </c>
      <c r="C1605" s="51" t="s">
        <v>29</v>
      </c>
      <c r="D1605" s="51" t="s">
        <v>2930</v>
      </c>
      <c r="E1605" s="51" t="s">
        <v>2931</v>
      </c>
      <c r="F1605" s="1" t="s">
        <v>3108</v>
      </c>
      <c r="G1605" s="1" t="s">
        <v>3109</v>
      </c>
      <c r="H1605" s="1" t="s">
        <v>3674</v>
      </c>
      <c r="I1605" s="1" t="s">
        <v>3675</v>
      </c>
      <c r="J1605" s="160"/>
      <c r="K1605" s="160"/>
    </row>
    <row r="1606">
      <c r="A1606" s="188">
        <v>8.93851508322E12</v>
      </c>
      <c r="B1606" s="51" t="s">
        <v>4244</v>
      </c>
      <c r="C1606" s="51" t="s">
        <v>29</v>
      </c>
      <c r="D1606" s="51" t="s">
        <v>2930</v>
      </c>
      <c r="E1606" s="51" t="s">
        <v>2931</v>
      </c>
      <c r="F1606" s="1" t="s">
        <v>3108</v>
      </c>
      <c r="G1606" s="1" t="s">
        <v>3109</v>
      </c>
      <c r="H1606" s="1" t="s">
        <v>3674</v>
      </c>
      <c r="I1606" s="1" t="s">
        <v>3675</v>
      </c>
      <c r="J1606" s="160"/>
      <c r="K1606" s="160"/>
    </row>
    <row r="1607">
      <c r="A1607" s="188">
        <v>8.938515083237E12</v>
      </c>
      <c r="B1607" s="51" t="s">
        <v>4247</v>
      </c>
      <c r="C1607" s="51" t="s">
        <v>29</v>
      </c>
      <c r="D1607" s="51" t="s">
        <v>2930</v>
      </c>
      <c r="E1607" s="51" t="s">
        <v>2931</v>
      </c>
      <c r="F1607" s="1" t="s">
        <v>3108</v>
      </c>
      <c r="G1607" s="1" t="s">
        <v>3109</v>
      </c>
      <c r="H1607" s="1" t="s">
        <v>3674</v>
      </c>
      <c r="I1607" s="1" t="s">
        <v>3675</v>
      </c>
      <c r="J1607" s="160"/>
      <c r="K1607" s="160"/>
    </row>
    <row r="1608">
      <c r="A1608" s="188">
        <v>8.938519099296E12</v>
      </c>
      <c r="B1608" s="51" t="s">
        <v>4248</v>
      </c>
      <c r="C1608" s="51" t="s">
        <v>56</v>
      </c>
      <c r="D1608" s="51" t="s">
        <v>1519</v>
      </c>
      <c r="E1608" s="51" t="s">
        <v>1520</v>
      </c>
      <c r="F1608" s="1" t="s">
        <v>1521</v>
      </c>
      <c r="G1608" s="1" t="s">
        <v>1983</v>
      </c>
      <c r="H1608" s="1" t="s">
        <v>1985</v>
      </c>
      <c r="I1608" s="1" t="s">
        <v>1986</v>
      </c>
      <c r="J1608" s="160"/>
      <c r="K1608" s="160"/>
    </row>
    <row r="1609">
      <c r="A1609" s="188">
        <v>8.938519272019E12</v>
      </c>
      <c r="B1609" s="51" t="s">
        <v>2397</v>
      </c>
      <c r="C1609" s="51" t="s">
        <v>56</v>
      </c>
      <c r="D1609" s="51" t="s">
        <v>1519</v>
      </c>
      <c r="E1609" s="51" t="s">
        <v>1520</v>
      </c>
      <c r="F1609" s="1" t="s">
        <v>1521</v>
      </c>
      <c r="G1609" s="1" t="s">
        <v>1599</v>
      </c>
      <c r="H1609" s="1" t="s">
        <v>1600</v>
      </c>
      <c r="I1609" s="1" t="s">
        <v>1601</v>
      </c>
      <c r="J1609" s="160"/>
      <c r="K1609" s="160"/>
    </row>
    <row r="1610">
      <c r="A1610" s="188">
        <v>8.938520669044E12</v>
      </c>
      <c r="B1610" s="51" t="s">
        <v>4250</v>
      </c>
      <c r="C1610" s="51" t="s">
        <v>56</v>
      </c>
      <c r="D1610" s="51" t="s">
        <v>1519</v>
      </c>
      <c r="E1610" s="51" t="s">
        <v>1520</v>
      </c>
      <c r="F1610" s="1" t="s">
        <v>1521</v>
      </c>
      <c r="G1610" s="1" t="s">
        <v>1599</v>
      </c>
      <c r="H1610" s="1" t="s">
        <v>1600</v>
      </c>
      <c r="I1610" s="1" t="s">
        <v>1601</v>
      </c>
      <c r="J1610" s="160"/>
      <c r="K1610" s="160"/>
    </row>
    <row r="1611">
      <c r="A1611" s="188">
        <v>8.938520669068E12</v>
      </c>
      <c r="B1611" s="51" t="s">
        <v>4252</v>
      </c>
      <c r="C1611" s="51" t="s">
        <v>56</v>
      </c>
      <c r="D1611" s="51" t="s">
        <v>1519</v>
      </c>
      <c r="E1611" s="51" t="s">
        <v>1520</v>
      </c>
      <c r="F1611" s="1" t="s">
        <v>1521</v>
      </c>
      <c r="G1611" s="1" t="s">
        <v>1599</v>
      </c>
      <c r="H1611" s="1" t="s">
        <v>1600</v>
      </c>
      <c r="I1611" s="1" t="s">
        <v>1601</v>
      </c>
      <c r="J1611" s="160"/>
      <c r="K1611" s="160"/>
    </row>
    <row r="1612">
      <c r="A1612" s="188">
        <v>8.938521576006E12</v>
      </c>
      <c r="B1612" s="51" t="s">
        <v>1467</v>
      </c>
      <c r="C1612" s="51" t="s">
        <v>56</v>
      </c>
      <c r="D1612" s="51" t="s">
        <v>1519</v>
      </c>
      <c r="E1612" s="51" t="s">
        <v>1549</v>
      </c>
      <c r="F1612" s="1" t="s">
        <v>1732</v>
      </c>
      <c r="G1612" s="1" t="s">
        <v>3643</v>
      </c>
      <c r="H1612" s="198" t="s">
        <v>4253</v>
      </c>
      <c r="I1612" s="198" t="s">
        <v>4256</v>
      </c>
      <c r="J1612" s="160"/>
      <c r="K1612" s="160"/>
    </row>
    <row r="1613">
      <c r="A1613" s="188">
        <v>8.93852265116E12</v>
      </c>
      <c r="B1613" s="51" t="s">
        <v>4257</v>
      </c>
      <c r="C1613" s="51" t="s">
        <v>1868</v>
      </c>
      <c r="D1613" s="51" t="s">
        <v>2930</v>
      </c>
      <c r="E1613" s="51" t="s">
        <v>2931</v>
      </c>
      <c r="F1613" s="1" t="s">
        <v>3108</v>
      </c>
      <c r="G1613" s="1" t="s">
        <v>3109</v>
      </c>
      <c r="H1613" s="1" t="s">
        <v>3367</v>
      </c>
      <c r="I1613" s="1" t="s">
        <v>3368</v>
      </c>
      <c r="J1613" s="160"/>
      <c r="K1613" s="160"/>
    </row>
    <row r="1614">
      <c r="A1614" s="188">
        <v>8.938522651177E12</v>
      </c>
      <c r="B1614" s="51" t="s">
        <v>4260</v>
      </c>
      <c r="C1614" s="51" t="s">
        <v>1868</v>
      </c>
      <c r="D1614" s="51" t="s">
        <v>2930</v>
      </c>
      <c r="E1614" s="51" t="s">
        <v>2931</v>
      </c>
      <c r="F1614" s="1" t="s">
        <v>3108</v>
      </c>
      <c r="G1614" s="1" t="s">
        <v>3109</v>
      </c>
      <c r="H1614" s="1" t="s">
        <v>3367</v>
      </c>
      <c r="I1614" s="1" t="s">
        <v>3368</v>
      </c>
      <c r="J1614" s="160"/>
      <c r="K1614" s="160"/>
    </row>
    <row r="1615">
      <c r="A1615" s="188">
        <v>8.938525186058E12</v>
      </c>
      <c r="B1615" s="51" t="s">
        <v>4261</v>
      </c>
      <c r="C1615" s="51" t="s">
        <v>29</v>
      </c>
      <c r="D1615" s="51" t="s">
        <v>1519</v>
      </c>
      <c r="E1615" s="51" t="s">
        <v>1549</v>
      </c>
      <c r="F1615" s="1" t="s">
        <v>1550</v>
      </c>
      <c r="G1615" s="1" t="s">
        <v>1561</v>
      </c>
      <c r="H1615" s="1" t="s">
        <v>2928</v>
      </c>
      <c r="I1615" s="1" t="s">
        <v>2929</v>
      </c>
      <c r="J1615" s="160"/>
      <c r="K1615" s="160"/>
    </row>
    <row r="1616">
      <c r="A1616" s="188">
        <v>8.938525186072E12</v>
      </c>
      <c r="B1616" s="51" t="s">
        <v>4262</v>
      </c>
      <c r="C1616" s="51" t="s">
        <v>29</v>
      </c>
      <c r="D1616" s="51" t="s">
        <v>1519</v>
      </c>
      <c r="E1616" s="51" t="s">
        <v>1549</v>
      </c>
      <c r="F1616" s="1" t="s">
        <v>1550</v>
      </c>
      <c r="G1616" s="1" t="s">
        <v>1561</v>
      </c>
      <c r="H1616" s="1" t="s">
        <v>2928</v>
      </c>
      <c r="I1616" s="1" t="s">
        <v>2929</v>
      </c>
      <c r="J1616" s="160"/>
      <c r="K1616" s="160"/>
    </row>
    <row r="1617">
      <c r="A1617" s="188">
        <v>8.938525767035E12</v>
      </c>
      <c r="B1617" s="51" t="s">
        <v>4263</v>
      </c>
      <c r="C1617" s="51" t="s">
        <v>29</v>
      </c>
      <c r="D1617" s="51" t="s">
        <v>1519</v>
      </c>
      <c r="E1617" s="51" t="s">
        <v>1549</v>
      </c>
      <c r="F1617" s="1" t="s">
        <v>1732</v>
      </c>
      <c r="G1617" s="1" t="s">
        <v>1733</v>
      </c>
      <c r="H1617" s="1" t="s">
        <v>1734</v>
      </c>
      <c r="I1617" s="1" t="s">
        <v>1843</v>
      </c>
      <c r="J1617" s="160"/>
      <c r="K1617" s="160"/>
    </row>
    <row r="1618">
      <c r="A1618" s="188">
        <v>8.938525767042E12</v>
      </c>
      <c r="B1618" s="51" t="s">
        <v>26</v>
      </c>
      <c r="C1618" s="51" t="s">
        <v>29</v>
      </c>
      <c r="D1618" s="51" t="s">
        <v>1519</v>
      </c>
      <c r="E1618" s="51" t="s">
        <v>1549</v>
      </c>
      <c r="F1618" s="1" t="s">
        <v>1550</v>
      </c>
      <c r="G1618" s="1" t="s">
        <v>1565</v>
      </c>
      <c r="H1618" s="1" t="s">
        <v>1912</v>
      </c>
      <c r="I1618" s="1" t="s">
        <v>1913</v>
      </c>
      <c r="J1618" s="160"/>
      <c r="K1618" s="160"/>
    </row>
    <row r="1619">
      <c r="A1619" s="188">
        <v>8.938525767059E12</v>
      </c>
      <c r="B1619" s="51" t="s">
        <v>2006</v>
      </c>
      <c r="C1619" s="51" t="s">
        <v>29</v>
      </c>
      <c r="D1619" s="51" t="s">
        <v>1519</v>
      </c>
      <c r="E1619" s="51" t="s">
        <v>1549</v>
      </c>
      <c r="F1619" s="1" t="s">
        <v>1732</v>
      </c>
      <c r="G1619" s="1" t="s">
        <v>1733</v>
      </c>
      <c r="H1619" s="1" t="s">
        <v>1805</v>
      </c>
      <c r="I1619" s="1" t="s">
        <v>2623</v>
      </c>
      <c r="J1619" s="160"/>
      <c r="K1619" s="160"/>
    </row>
    <row r="1620">
      <c r="A1620" s="188">
        <v>8.938525767073E12</v>
      </c>
      <c r="B1620" s="51" t="s">
        <v>1468</v>
      </c>
      <c r="C1620" s="51" t="s">
        <v>29</v>
      </c>
      <c r="D1620" s="51" t="s">
        <v>1519</v>
      </c>
      <c r="E1620" s="51" t="s">
        <v>1549</v>
      </c>
      <c r="F1620" s="1" t="s">
        <v>1732</v>
      </c>
      <c r="G1620" s="1" t="s">
        <v>1733</v>
      </c>
      <c r="H1620" s="1" t="s">
        <v>1805</v>
      </c>
      <c r="I1620" s="1" t="s">
        <v>2786</v>
      </c>
      <c r="J1620" s="160"/>
      <c r="K1620" s="160"/>
    </row>
    <row r="1621">
      <c r="A1621" s="188">
        <v>8.93852576708E12</v>
      </c>
      <c r="B1621" s="51" t="s">
        <v>1469</v>
      </c>
      <c r="C1621" s="51" t="s">
        <v>29</v>
      </c>
      <c r="D1621" s="51" t="s">
        <v>1519</v>
      </c>
      <c r="E1621" s="51" t="s">
        <v>1549</v>
      </c>
      <c r="F1621" s="1" t="s">
        <v>1732</v>
      </c>
      <c r="G1621" s="1" t="s">
        <v>1733</v>
      </c>
      <c r="H1621" s="1" t="s">
        <v>1805</v>
      </c>
      <c r="I1621" s="1" t="s">
        <v>2030</v>
      </c>
      <c r="J1621" s="160"/>
      <c r="K1621" s="160"/>
    </row>
    <row r="1622">
      <c r="A1622" s="188">
        <v>8.938525767103E12</v>
      </c>
      <c r="B1622" s="51" t="s">
        <v>47</v>
      </c>
      <c r="C1622" s="51" t="s">
        <v>29</v>
      </c>
      <c r="D1622" s="51" t="s">
        <v>1519</v>
      </c>
      <c r="E1622" s="51" t="s">
        <v>1549</v>
      </c>
      <c r="F1622" s="1" t="s">
        <v>1732</v>
      </c>
      <c r="G1622" s="1" t="s">
        <v>1733</v>
      </c>
      <c r="H1622" s="1" t="s">
        <v>1805</v>
      </c>
      <c r="I1622" s="1" t="s">
        <v>2785</v>
      </c>
      <c r="J1622" s="160"/>
      <c r="K1622" s="160"/>
    </row>
    <row r="1623">
      <c r="A1623" s="188">
        <v>8.938525767127E12</v>
      </c>
      <c r="B1623" s="51" t="s">
        <v>1470</v>
      </c>
      <c r="C1623" s="51" t="s">
        <v>29</v>
      </c>
      <c r="D1623" s="51" t="s">
        <v>1519</v>
      </c>
      <c r="E1623" s="51" t="s">
        <v>1549</v>
      </c>
      <c r="F1623" s="1" t="s">
        <v>1732</v>
      </c>
      <c r="G1623" s="1" t="s">
        <v>1733</v>
      </c>
      <c r="H1623" s="1" t="s">
        <v>1805</v>
      </c>
      <c r="I1623" s="1" t="s">
        <v>4268</v>
      </c>
      <c r="J1623" s="160"/>
      <c r="K1623" s="160"/>
    </row>
    <row r="1624">
      <c r="A1624" s="188">
        <v>8.938525767134E12</v>
      </c>
      <c r="B1624" s="51" t="s">
        <v>4269</v>
      </c>
      <c r="C1624" s="51" t="s">
        <v>29</v>
      </c>
      <c r="D1624" s="51" t="s">
        <v>1519</v>
      </c>
      <c r="E1624" s="51" t="s">
        <v>1549</v>
      </c>
      <c r="F1624" s="1" t="s">
        <v>1732</v>
      </c>
      <c r="G1624" s="1" t="s">
        <v>1733</v>
      </c>
      <c r="H1624" s="1" t="s">
        <v>1734</v>
      </c>
      <c r="I1624" s="1" t="s">
        <v>4270</v>
      </c>
      <c r="J1624" s="160"/>
      <c r="K1624" s="160"/>
    </row>
    <row r="1625">
      <c r="A1625" s="188">
        <v>8.938525767172E12</v>
      </c>
      <c r="B1625" s="51" t="s">
        <v>1471</v>
      </c>
      <c r="C1625" s="51" t="s">
        <v>29</v>
      </c>
      <c r="D1625" s="51" t="s">
        <v>1519</v>
      </c>
      <c r="E1625" s="51" t="s">
        <v>1549</v>
      </c>
      <c r="F1625" s="1" t="s">
        <v>1550</v>
      </c>
      <c r="G1625" s="1" t="s">
        <v>1565</v>
      </c>
      <c r="H1625" s="1" t="s">
        <v>2880</v>
      </c>
      <c r="I1625" s="1" t="s">
        <v>2881</v>
      </c>
      <c r="J1625" s="160"/>
      <c r="K1625" s="160"/>
    </row>
    <row r="1626">
      <c r="A1626" s="188">
        <v>8.938525767189E12</v>
      </c>
      <c r="B1626" s="51" t="s">
        <v>1472</v>
      </c>
      <c r="C1626" s="51" t="s">
        <v>29</v>
      </c>
      <c r="D1626" s="51" t="s">
        <v>1519</v>
      </c>
      <c r="E1626" s="51" t="s">
        <v>1549</v>
      </c>
      <c r="F1626" s="1" t="s">
        <v>1550</v>
      </c>
      <c r="G1626" s="1" t="s">
        <v>1565</v>
      </c>
      <c r="H1626" s="1" t="s">
        <v>1912</v>
      </c>
      <c r="I1626" s="1" t="s">
        <v>1913</v>
      </c>
      <c r="J1626" s="160"/>
      <c r="K1626" s="160"/>
    </row>
    <row r="1627">
      <c r="A1627" s="188">
        <v>8.938525767219E12</v>
      </c>
      <c r="B1627" s="51" t="s">
        <v>1473</v>
      </c>
      <c r="C1627" s="51" t="s">
        <v>29</v>
      </c>
      <c r="D1627" s="51" t="s">
        <v>1519</v>
      </c>
      <c r="E1627" s="51" t="s">
        <v>1549</v>
      </c>
      <c r="F1627" s="1" t="s">
        <v>1550</v>
      </c>
      <c r="G1627" s="1" t="s">
        <v>1561</v>
      </c>
      <c r="H1627" s="1" t="s">
        <v>1718</v>
      </c>
      <c r="I1627" s="1" t="s">
        <v>4274</v>
      </c>
      <c r="J1627" s="160"/>
      <c r="K1627" s="160"/>
    </row>
    <row r="1628">
      <c r="A1628" s="188">
        <v>8.93852576724E12</v>
      </c>
      <c r="B1628" s="51" t="s">
        <v>1474</v>
      </c>
      <c r="C1628" s="51" t="s">
        <v>29</v>
      </c>
      <c r="D1628" s="51" t="s">
        <v>1519</v>
      </c>
      <c r="E1628" s="51" t="s">
        <v>1549</v>
      </c>
      <c r="F1628" s="1" t="s">
        <v>1732</v>
      </c>
      <c r="G1628" s="1" t="s">
        <v>1733</v>
      </c>
      <c r="H1628" s="1" t="s">
        <v>1734</v>
      </c>
      <c r="I1628" s="1" t="s">
        <v>2897</v>
      </c>
      <c r="J1628" s="160"/>
      <c r="K1628" s="160"/>
    </row>
    <row r="1629">
      <c r="A1629" s="188">
        <v>8.938525767257E12</v>
      </c>
      <c r="B1629" s="51" t="s">
        <v>1475</v>
      </c>
      <c r="C1629" s="51" t="s">
        <v>29</v>
      </c>
      <c r="D1629" s="51" t="s">
        <v>1519</v>
      </c>
      <c r="E1629" s="51" t="s">
        <v>1549</v>
      </c>
      <c r="F1629" s="1" t="s">
        <v>1732</v>
      </c>
      <c r="G1629" s="1" t="s">
        <v>1733</v>
      </c>
      <c r="H1629" s="1" t="s">
        <v>1805</v>
      </c>
      <c r="I1629" s="1" t="s">
        <v>4277</v>
      </c>
      <c r="J1629" s="160"/>
      <c r="K1629" s="160"/>
    </row>
    <row r="1630">
      <c r="A1630" s="188">
        <v>8.938525767295E12</v>
      </c>
      <c r="B1630" s="51" t="s">
        <v>1476</v>
      </c>
      <c r="C1630" s="51" t="s">
        <v>29</v>
      </c>
      <c r="D1630" s="51" t="s">
        <v>1519</v>
      </c>
      <c r="E1630" s="51" t="s">
        <v>1549</v>
      </c>
      <c r="F1630" s="1" t="s">
        <v>1732</v>
      </c>
      <c r="G1630" s="1" t="s">
        <v>1733</v>
      </c>
      <c r="H1630" s="1" t="s">
        <v>1805</v>
      </c>
      <c r="I1630" s="1" t="s">
        <v>2787</v>
      </c>
      <c r="J1630" s="160"/>
      <c r="K1630" s="160"/>
    </row>
    <row r="1631">
      <c r="A1631" s="188">
        <v>8.938525767738E12</v>
      </c>
      <c r="B1631" s="51" t="s">
        <v>1477</v>
      </c>
      <c r="C1631" s="51" t="s">
        <v>29</v>
      </c>
      <c r="D1631" s="51" t="s">
        <v>1519</v>
      </c>
      <c r="E1631" s="51" t="s">
        <v>1549</v>
      </c>
      <c r="F1631" s="1" t="s">
        <v>1732</v>
      </c>
      <c r="G1631" s="1" t="s">
        <v>1733</v>
      </c>
      <c r="H1631" s="1" t="s">
        <v>1734</v>
      </c>
      <c r="I1631" s="1" t="s">
        <v>4278</v>
      </c>
      <c r="J1631" s="160"/>
      <c r="K1631" s="160"/>
    </row>
    <row r="1632">
      <c r="A1632" s="188">
        <v>8.938528019025E12</v>
      </c>
      <c r="B1632" s="51" t="s">
        <v>4279</v>
      </c>
      <c r="C1632" s="51" t="s">
        <v>56</v>
      </c>
      <c r="D1632" s="51" t="s">
        <v>2930</v>
      </c>
      <c r="E1632" s="51" t="s">
        <v>2931</v>
      </c>
      <c r="F1632" s="1" t="s">
        <v>3350</v>
      </c>
      <c r="G1632" s="1" t="s">
        <v>3547</v>
      </c>
      <c r="H1632" s="1" t="s">
        <v>3548</v>
      </c>
      <c r="I1632" s="1" t="s">
        <v>3549</v>
      </c>
      <c r="J1632" s="160"/>
      <c r="K1632" s="160"/>
    </row>
    <row r="1633">
      <c r="A1633" s="188">
        <v>8.938528019032E12</v>
      </c>
      <c r="B1633" s="51" t="s">
        <v>4282</v>
      </c>
      <c r="C1633" s="51" t="s">
        <v>56</v>
      </c>
      <c r="D1633" s="51" t="s">
        <v>2930</v>
      </c>
      <c r="E1633" s="51" t="s">
        <v>2931</v>
      </c>
      <c r="F1633" s="1" t="s">
        <v>3350</v>
      </c>
      <c r="G1633" s="1" t="s">
        <v>3547</v>
      </c>
      <c r="H1633" s="1" t="s">
        <v>3548</v>
      </c>
      <c r="I1633" s="1" t="s">
        <v>3549</v>
      </c>
      <c r="J1633" s="160"/>
      <c r="K1633" s="160"/>
    </row>
    <row r="1634">
      <c r="A1634" s="188">
        <v>8.938528019049E12</v>
      </c>
      <c r="B1634" s="51" t="s">
        <v>4283</v>
      </c>
      <c r="C1634" s="51" t="s">
        <v>56</v>
      </c>
      <c r="D1634" s="51" t="s">
        <v>2930</v>
      </c>
      <c r="E1634" s="51" t="s">
        <v>2931</v>
      </c>
      <c r="F1634" s="1" t="s">
        <v>3350</v>
      </c>
      <c r="G1634" s="1" t="s">
        <v>3547</v>
      </c>
      <c r="H1634" s="1" t="s">
        <v>3548</v>
      </c>
      <c r="I1634" s="1" t="s">
        <v>3549</v>
      </c>
      <c r="J1634" s="160"/>
      <c r="K1634" s="160"/>
    </row>
    <row r="1635">
      <c r="A1635" s="188">
        <v>8.938528019131E12</v>
      </c>
      <c r="B1635" s="51" t="s">
        <v>4284</v>
      </c>
      <c r="C1635" s="51" t="s">
        <v>56</v>
      </c>
      <c r="D1635" s="51" t="s">
        <v>2930</v>
      </c>
      <c r="E1635" s="51" t="s">
        <v>2931</v>
      </c>
      <c r="F1635" s="1" t="s">
        <v>3350</v>
      </c>
      <c r="G1635" s="1" t="s">
        <v>3547</v>
      </c>
      <c r="H1635" s="1" t="s">
        <v>3548</v>
      </c>
      <c r="I1635" s="1" t="s">
        <v>3549</v>
      </c>
      <c r="J1635" s="160"/>
      <c r="K1635" s="160"/>
    </row>
    <row r="1636">
      <c r="A1636" s="188">
        <v>8.938528582482E12</v>
      </c>
      <c r="B1636" s="51" t="s">
        <v>2392</v>
      </c>
      <c r="C1636" s="51" t="s">
        <v>1126</v>
      </c>
      <c r="D1636" s="51" t="s">
        <v>2930</v>
      </c>
      <c r="E1636" s="51" t="s">
        <v>2931</v>
      </c>
      <c r="F1636" s="1" t="s">
        <v>3005</v>
      </c>
      <c r="G1636" s="1" t="s">
        <v>3106</v>
      </c>
      <c r="H1636" s="1" t="s">
        <v>2996</v>
      </c>
      <c r="I1636" s="1" t="s">
        <v>2997</v>
      </c>
      <c r="J1636" s="160"/>
      <c r="K1636" s="160"/>
    </row>
    <row r="1637">
      <c r="A1637" s="188">
        <v>8.938528582499E12</v>
      </c>
      <c r="B1637" s="51" t="s">
        <v>61</v>
      </c>
      <c r="C1637" s="51" t="s">
        <v>1126</v>
      </c>
      <c r="D1637" s="51" t="s">
        <v>2930</v>
      </c>
      <c r="E1637" s="51" t="s">
        <v>2931</v>
      </c>
      <c r="F1637" s="1" t="s">
        <v>3005</v>
      </c>
      <c r="G1637" s="1" t="s">
        <v>3106</v>
      </c>
      <c r="H1637" s="1" t="s">
        <v>2996</v>
      </c>
      <c r="I1637" s="1" t="s">
        <v>2997</v>
      </c>
      <c r="J1637" s="160"/>
      <c r="K1637" s="160"/>
    </row>
    <row r="1638">
      <c r="A1638" s="188">
        <v>8.938528582543E12</v>
      </c>
      <c r="B1638" s="51" t="s">
        <v>156</v>
      </c>
      <c r="C1638" s="51" t="s">
        <v>1126</v>
      </c>
      <c r="D1638" s="51" t="s">
        <v>2930</v>
      </c>
      <c r="E1638" s="51" t="s">
        <v>2931</v>
      </c>
      <c r="F1638" s="1" t="s">
        <v>3005</v>
      </c>
      <c r="G1638" s="1" t="s">
        <v>3106</v>
      </c>
      <c r="H1638" s="1" t="s">
        <v>2954</v>
      </c>
      <c r="I1638" s="1" t="s">
        <v>2999</v>
      </c>
      <c r="J1638" s="160"/>
      <c r="K1638" s="160"/>
    </row>
    <row r="1639">
      <c r="A1639" s="188">
        <v>8.93852858255E12</v>
      </c>
      <c r="B1639" s="51" t="s">
        <v>2388</v>
      </c>
      <c r="C1639" s="51" t="s">
        <v>1126</v>
      </c>
      <c r="D1639" s="51" t="s">
        <v>2930</v>
      </c>
      <c r="E1639" s="51" t="s">
        <v>2931</v>
      </c>
      <c r="F1639" s="1" t="s">
        <v>3005</v>
      </c>
      <c r="G1639" s="1" t="s">
        <v>3106</v>
      </c>
      <c r="H1639" s="1" t="s">
        <v>2954</v>
      </c>
      <c r="I1639" s="1" t="s">
        <v>2999</v>
      </c>
      <c r="J1639" s="160"/>
      <c r="K1639" s="160"/>
    </row>
    <row r="1640">
      <c r="A1640" s="188">
        <v>8.938528582567E12</v>
      </c>
      <c r="B1640" s="51" t="s">
        <v>4287</v>
      </c>
      <c r="C1640" s="51" t="s">
        <v>1126</v>
      </c>
      <c r="D1640" s="51" t="s">
        <v>2930</v>
      </c>
      <c r="E1640" s="51" t="s">
        <v>2931</v>
      </c>
      <c r="F1640" s="1" t="s">
        <v>3005</v>
      </c>
      <c r="G1640" s="1" t="s">
        <v>3106</v>
      </c>
      <c r="H1640" s="1" t="s">
        <v>2954</v>
      </c>
      <c r="I1640" s="1" t="s">
        <v>2999</v>
      </c>
      <c r="J1640" s="160"/>
      <c r="K1640" s="160"/>
    </row>
    <row r="1641">
      <c r="A1641" s="188">
        <v>8.938529017082E12</v>
      </c>
      <c r="B1641" s="51" t="s">
        <v>4289</v>
      </c>
      <c r="C1641" s="51" t="s">
        <v>29</v>
      </c>
      <c r="D1641" s="51" t="s">
        <v>2930</v>
      </c>
      <c r="E1641" s="51" t="s">
        <v>2976</v>
      </c>
      <c r="F1641" s="1" t="s">
        <v>3421</v>
      </c>
      <c r="G1641" s="1" t="s">
        <v>3422</v>
      </c>
      <c r="H1641" s="1" t="s">
        <v>3423</v>
      </c>
      <c r="I1641" s="1" t="s">
        <v>3424</v>
      </c>
      <c r="J1641" s="160"/>
      <c r="K1641" s="160"/>
    </row>
    <row r="1642">
      <c r="A1642" s="188">
        <v>8.938529017099E12</v>
      </c>
      <c r="B1642" s="51" t="s">
        <v>4291</v>
      </c>
      <c r="C1642" s="51" t="s">
        <v>29</v>
      </c>
      <c r="D1642" s="51" t="s">
        <v>2930</v>
      </c>
      <c r="E1642" s="51" t="s">
        <v>2976</v>
      </c>
      <c r="F1642" s="1" t="s">
        <v>3421</v>
      </c>
      <c r="G1642" s="1" t="s">
        <v>3422</v>
      </c>
      <c r="H1642" s="1" t="s">
        <v>3423</v>
      </c>
      <c r="I1642" s="1" t="s">
        <v>3424</v>
      </c>
      <c r="J1642" s="160"/>
      <c r="K1642" s="160"/>
    </row>
    <row r="1643">
      <c r="A1643" s="188">
        <v>8.938529017105E12</v>
      </c>
      <c r="B1643" s="51" t="s">
        <v>4292</v>
      </c>
      <c r="C1643" s="51" t="s">
        <v>29</v>
      </c>
      <c r="D1643" s="51" t="s">
        <v>2930</v>
      </c>
      <c r="E1643" s="51" t="s">
        <v>2976</v>
      </c>
      <c r="F1643" s="1" t="s">
        <v>3421</v>
      </c>
      <c r="G1643" s="1" t="s">
        <v>3422</v>
      </c>
      <c r="H1643" s="1" t="s">
        <v>3423</v>
      </c>
      <c r="I1643" s="1" t="s">
        <v>3424</v>
      </c>
      <c r="J1643" s="160"/>
      <c r="K1643" s="160"/>
    </row>
    <row r="1644">
      <c r="A1644" s="188">
        <v>8.938529017143E12</v>
      </c>
      <c r="B1644" s="51" t="s">
        <v>4293</v>
      </c>
      <c r="C1644" s="51" t="s">
        <v>29</v>
      </c>
      <c r="D1644" s="51" t="s">
        <v>2930</v>
      </c>
      <c r="E1644" s="51" t="s">
        <v>2976</v>
      </c>
      <c r="F1644" s="1" t="s">
        <v>3421</v>
      </c>
      <c r="G1644" s="1" t="s">
        <v>3422</v>
      </c>
      <c r="H1644" s="1" t="s">
        <v>3423</v>
      </c>
      <c r="I1644" s="1" t="s">
        <v>3424</v>
      </c>
      <c r="J1644" s="160"/>
      <c r="K1644" s="160"/>
    </row>
    <row r="1645">
      <c r="A1645" s="188">
        <v>8.938529809038E12</v>
      </c>
      <c r="B1645" s="51" t="s">
        <v>1479</v>
      </c>
      <c r="C1645" s="51" t="s">
        <v>1126</v>
      </c>
      <c r="D1645" s="51" t="s">
        <v>2930</v>
      </c>
      <c r="E1645" s="51" t="s">
        <v>2931</v>
      </c>
      <c r="F1645" s="1" t="s">
        <v>2932</v>
      </c>
      <c r="G1645" s="1" t="s">
        <v>2933</v>
      </c>
      <c r="H1645" s="1" t="s">
        <v>3093</v>
      </c>
      <c r="I1645" s="1" t="s">
        <v>3741</v>
      </c>
      <c r="J1645" s="160"/>
      <c r="K1645" s="160"/>
    </row>
    <row r="1646">
      <c r="A1646" s="188">
        <v>8.938529809151E12</v>
      </c>
      <c r="B1646" s="51" t="s">
        <v>2634</v>
      </c>
      <c r="C1646" s="51" t="s">
        <v>1126</v>
      </c>
      <c r="D1646" s="51" t="s">
        <v>2930</v>
      </c>
      <c r="E1646" s="51" t="s">
        <v>2931</v>
      </c>
      <c r="F1646" s="1" t="s">
        <v>2932</v>
      </c>
      <c r="G1646" s="1" t="s">
        <v>2933</v>
      </c>
      <c r="H1646" s="1" t="s">
        <v>2954</v>
      </c>
      <c r="I1646" s="1" t="s">
        <v>2999</v>
      </c>
      <c r="J1646" s="160"/>
      <c r="K1646" s="160"/>
    </row>
    <row r="1647">
      <c r="A1647" s="188">
        <v>8.938529809243E12</v>
      </c>
      <c r="B1647" s="51" t="s">
        <v>1480</v>
      </c>
      <c r="C1647" s="51" t="s">
        <v>29</v>
      </c>
      <c r="D1647" s="51" t="s">
        <v>2930</v>
      </c>
      <c r="E1647" s="51" t="s">
        <v>2931</v>
      </c>
      <c r="F1647" s="1" t="s">
        <v>2932</v>
      </c>
      <c r="G1647" s="1" t="s">
        <v>2933</v>
      </c>
      <c r="H1647" s="1" t="s">
        <v>3093</v>
      </c>
      <c r="I1647" s="1" t="s">
        <v>3095</v>
      </c>
      <c r="J1647" s="160"/>
      <c r="K1647" s="160"/>
    </row>
    <row r="1648">
      <c r="A1648" s="188">
        <v>8.938529809274E12</v>
      </c>
      <c r="B1648" s="51" t="s">
        <v>4294</v>
      </c>
      <c r="C1648" s="51" t="s">
        <v>29</v>
      </c>
      <c r="D1648" s="51" t="s">
        <v>2930</v>
      </c>
      <c r="E1648" s="51" t="s">
        <v>2931</v>
      </c>
      <c r="F1648" s="1" t="s">
        <v>2932</v>
      </c>
      <c r="G1648" s="1" t="s">
        <v>2933</v>
      </c>
      <c r="H1648" s="1" t="s">
        <v>2942</v>
      </c>
      <c r="I1648" s="1" t="s">
        <v>4295</v>
      </c>
      <c r="J1648" s="160"/>
      <c r="K1648" s="160"/>
    </row>
    <row r="1649">
      <c r="A1649" s="188">
        <v>8.938529809373E12</v>
      </c>
      <c r="B1649" s="51" t="s">
        <v>2395</v>
      </c>
      <c r="C1649" s="51" t="s">
        <v>29</v>
      </c>
      <c r="D1649" s="51" t="s">
        <v>2930</v>
      </c>
      <c r="E1649" s="51" t="s">
        <v>2931</v>
      </c>
      <c r="F1649" s="1" t="s">
        <v>2932</v>
      </c>
      <c r="G1649" s="1" t="s">
        <v>2933</v>
      </c>
      <c r="H1649" s="1" t="s">
        <v>2934</v>
      </c>
      <c r="I1649" s="1" t="s">
        <v>4298</v>
      </c>
      <c r="J1649" s="160"/>
      <c r="K1649" s="160"/>
    </row>
    <row r="1650">
      <c r="A1650" s="188">
        <v>8.938529809519E12</v>
      </c>
      <c r="B1650" s="51" t="s">
        <v>2487</v>
      </c>
      <c r="C1650" s="51" t="s">
        <v>29</v>
      </c>
      <c r="D1650" s="51" t="s">
        <v>2930</v>
      </c>
      <c r="E1650" s="51" t="s">
        <v>2931</v>
      </c>
      <c r="F1650" s="1" t="s">
        <v>2932</v>
      </c>
      <c r="G1650" s="1" t="s">
        <v>2933</v>
      </c>
      <c r="H1650" s="1" t="s">
        <v>2934</v>
      </c>
      <c r="I1650" s="1" t="s">
        <v>4298</v>
      </c>
      <c r="J1650" s="160"/>
      <c r="K1650" s="160"/>
    </row>
    <row r="1651">
      <c r="A1651" s="188">
        <v>8.938529809632E12</v>
      </c>
      <c r="B1651" s="51" t="s">
        <v>2639</v>
      </c>
      <c r="C1651" s="51" t="s">
        <v>1126</v>
      </c>
      <c r="D1651" s="51" t="s">
        <v>2930</v>
      </c>
      <c r="E1651" s="51" t="s">
        <v>2931</v>
      </c>
      <c r="F1651" s="1" t="s">
        <v>2932</v>
      </c>
      <c r="G1651" s="1" t="s">
        <v>2933</v>
      </c>
      <c r="H1651" s="1" t="s">
        <v>2996</v>
      </c>
      <c r="I1651" s="1" t="s">
        <v>2997</v>
      </c>
      <c r="J1651" s="160"/>
      <c r="K1651" s="160"/>
    </row>
    <row r="1652">
      <c r="A1652" s="188">
        <v>8.938529809724E12</v>
      </c>
      <c r="B1652" s="51" t="s">
        <v>1481</v>
      </c>
      <c r="C1652" s="51" t="s">
        <v>29</v>
      </c>
      <c r="D1652" s="51" t="s">
        <v>2930</v>
      </c>
      <c r="E1652" s="51" t="s">
        <v>2931</v>
      </c>
      <c r="F1652" s="1" t="s">
        <v>2932</v>
      </c>
      <c r="G1652" s="1" t="s">
        <v>2933</v>
      </c>
      <c r="H1652" s="1" t="s">
        <v>3093</v>
      </c>
      <c r="I1652" s="1" t="s">
        <v>3095</v>
      </c>
      <c r="J1652" s="160"/>
      <c r="K1652" s="160"/>
    </row>
    <row r="1653">
      <c r="A1653" s="188">
        <v>8.938529809847E12</v>
      </c>
      <c r="B1653" s="51" t="s">
        <v>2622</v>
      </c>
      <c r="C1653" s="51" t="s">
        <v>1126</v>
      </c>
      <c r="D1653" s="51" t="s">
        <v>2930</v>
      </c>
      <c r="E1653" s="51" t="s">
        <v>2931</v>
      </c>
      <c r="F1653" s="1" t="s">
        <v>2932</v>
      </c>
      <c r="G1653" s="1" t="s">
        <v>2933</v>
      </c>
      <c r="H1653" s="1" t="s">
        <v>2954</v>
      </c>
      <c r="I1653" s="1" t="s">
        <v>2999</v>
      </c>
      <c r="J1653" s="160"/>
      <c r="K1653" s="160"/>
    </row>
    <row r="1654">
      <c r="A1654" s="188">
        <v>8.938529809892E12</v>
      </c>
      <c r="B1654" s="51" t="s">
        <v>2624</v>
      </c>
      <c r="C1654" s="51" t="s">
        <v>1126</v>
      </c>
      <c r="D1654" s="51" t="s">
        <v>2930</v>
      </c>
      <c r="E1654" s="51" t="s">
        <v>2931</v>
      </c>
      <c r="F1654" s="1" t="s">
        <v>2932</v>
      </c>
      <c r="G1654" s="1" t="s">
        <v>2933</v>
      </c>
      <c r="H1654" s="1" t="s">
        <v>2954</v>
      </c>
      <c r="I1654" s="1" t="s">
        <v>2999</v>
      </c>
      <c r="J1654" s="160"/>
      <c r="K1654" s="160"/>
    </row>
    <row r="1655">
      <c r="A1655" s="188">
        <v>8.938529809908E12</v>
      </c>
      <c r="B1655" s="51" t="s">
        <v>2621</v>
      </c>
      <c r="C1655" s="51" t="s">
        <v>1126</v>
      </c>
      <c r="D1655" s="51" t="s">
        <v>2930</v>
      </c>
      <c r="E1655" s="51" t="s">
        <v>2931</v>
      </c>
      <c r="F1655" s="1" t="s">
        <v>2932</v>
      </c>
      <c r="G1655" s="1" t="s">
        <v>2933</v>
      </c>
      <c r="H1655" s="1" t="s">
        <v>2996</v>
      </c>
      <c r="I1655" s="1" t="s">
        <v>2997</v>
      </c>
      <c r="J1655" s="160"/>
      <c r="K1655" s="160"/>
    </row>
    <row r="1656">
      <c r="A1656" s="188">
        <v>8.938529809922E12</v>
      </c>
      <c r="B1656" s="51" t="s">
        <v>2620</v>
      </c>
      <c r="C1656" s="51" t="s">
        <v>1126</v>
      </c>
      <c r="D1656" s="51" t="s">
        <v>2930</v>
      </c>
      <c r="E1656" s="51" t="s">
        <v>2931</v>
      </c>
      <c r="F1656" s="1" t="s">
        <v>2932</v>
      </c>
      <c r="G1656" s="1" t="s">
        <v>2933</v>
      </c>
      <c r="H1656" s="1" t="s">
        <v>2996</v>
      </c>
      <c r="I1656" s="1" t="s">
        <v>2997</v>
      </c>
      <c r="J1656" s="160"/>
      <c r="K1656" s="160"/>
    </row>
    <row r="1657">
      <c r="A1657" s="188">
        <v>8.93852980996E12</v>
      </c>
      <c r="B1657" s="51" t="s">
        <v>1482</v>
      </c>
      <c r="C1657" s="51" t="s">
        <v>29</v>
      </c>
      <c r="D1657" s="51" t="s">
        <v>2930</v>
      </c>
      <c r="E1657" s="51" t="s">
        <v>2931</v>
      </c>
      <c r="F1657" s="1" t="s">
        <v>2932</v>
      </c>
      <c r="G1657" s="1" t="s">
        <v>2933</v>
      </c>
      <c r="H1657" s="1" t="s">
        <v>3093</v>
      </c>
      <c r="I1657" s="1" t="s">
        <v>3095</v>
      </c>
      <c r="J1657" s="160"/>
      <c r="K1657" s="160"/>
    </row>
    <row r="1658">
      <c r="A1658" s="188">
        <v>8.938530363024E12</v>
      </c>
      <c r="B1658" s="51" t="s">
        <v>2516</v>
      </c>
      <c r="C1658" s="51" t="s">
        <v>56</v>
      </c>
      <c r="D1658" s="51" t="s">
        <v>1519</v>
      </c>
      <c r="E1658" s="51" t="s">
        <v>1549</v>
      </c>
      <c r="F1658" s="1" t="s">
        <v>2489</v>
      </c>
      <c r="G1658" s="1" t="s">
        <v>3680</v>
      </c>
      <c r="H1658" s="1" t="s">
        <v>3681</v>
      </c>
      <c r="I1658" s="1" t="s">
        <v>4127</v>
      </c>
      <c r="J1658" s="160"/>
      <c r="K1658" s="160"/>
    </row>
    <row r="1659">
      <c r="A1659" s="188">
        <v>8.938530363031E12</v>
      </c>
      <c r="B1659" s="51" t="s">
        <v>2420</v>
      </c>
      <c r="C1659" s="51" t="s">
        <v>56</v>
      </c>
      <c r="D1659" s="51" t="s">
        <v>1519</v>
      </c>
      <c r="E1659" s="51" t="s">
        <v>1549</v>
      </c>
      <c r="F1659" s="1" t="s">
        <v>2489</v>
      </c>
      <c r="G1659" s="1" t="s">
        <v>3680</v>
      </c>
      <c r="H1659" s="1" t="s">
        <v>3681</v>
      </c>
      <c r="I1659" s="1" t="s">
        <v>3682</v>
      </c>
      <c r="J1659" s="160"/>
      <c r="K1659" s="160"/>
    </row>
    <row r="1660">
      <c r="A1660" s="188">
        <v>8.938530363123E12</v>
      </c>
      <c r="B1660" s="51" t="s">
        <v>1484</v>
      </c>
      <c r="C1660" s="51" t="s">
        <v>311</v>
      </c>
      <c r="D1660" s="51" t="s">
        <v>1519</v>
      </c>
      <c r="E1660" s="51" t="s">
        <v>1549</v>
      </c>
      <c r="F1660" s="1" t="s">
        <v>2489</v>
      </c>
      <c r="G1660" s="1" t="s">
        <v>3680</v>
      </c>
      <c r="H1660" s="1" t="s">
        <v>3681</v>
      </c>
      <c r="I1660" s="1" t="s">
        <v>4127</v>
      </c>
      <c r="J1660" s="160"/>
      <c r="K1660" s="160"/>
    </row>
    <row r="1661">
      <c r="A1661" s="188">
        <v>8.938530499204E12</v>
      </c>
      <c r="B1661" s="51" t="s">
        <v>4305</v>
      </c>
      <c r="C1661" s="51" t="s">
        <v>29</v>
      </c>
      <c r="D1661" s="51" t="s">
        <v>1510</v>
      </c>
      <c r="E1661" s="51" t="s">
        <v>1511</v>
      </c>
      <c r="F1661" s="1" t="s">
        <v>1512</v>
      </c>
      <c r="G1661" s="1" t="s">
        <v>1513</v>
      </c>
      <c r="H1661" s="1" t="s">
        <v>1514</v>
      </c>
      <c r="I1661" s="1" t="s">
        <v>2946</v>
      </c>
      <c r="J1661" s="160"/>
      <c r="K1661" s="160"/>
    </row>
    <row r="1662">
      <c r="A1662" s="188">
        <v>8.938530880002E12</v>
      </c>
      <c r="B1662" s="51" t="s">
        <v>4306</v>
      </c>
      <c r="C1662" s="51" t="s">
        <v>29</v>
      </c>
      <c r="D1662" s="51" t="s">
        <v>2930</v>
      </c>
      <c r="E1662" s="51" t="s">
        <v>2931</v>
      </c>
      <c r="F1662" s="1" t="s">
        <v>3108</v>
      </c>
      <c r="G1662" s="1" t="s">
        <v>3109</v>
      </c>
      <c r="H1662" s="1" t="s">
        <v>3674</v>
      </c>
      <c r="I1662" s="1" t="s">
        <v>3675</v>
      </c>
      <c r="J1662" s="160"/>
      <c r="K1662" s="160"/>
    </row>
    <row r="1663">
      <c r="A1663" s="188">
        <v>8.938530880019E12</v>
      </c>
      <c r="B1663" s="51" t="s">
        <v>4309</v>
      </c>
      <c r="C1663" s="51" t="s">
        <v>2567</v>
      </c>
      <c r="D1663" s="51" t="s">
        <v>2930</v>
      </c>
      <c r="E1663" s="51" t="s">
        <v>2931</v>
      </c>
      <c r="F1663" s="1" t="s">
        <v>3108</v>
      </c>
      <c r="G1663" s="1" t="s">
        <v>3109</v>
      </c>
      <c r="H1663" s="1" t="s">
        <v>3367</v>
      </c>
      <c r="I1663" s="1" t="s">
        <v>3368</v>
      </c>
      <c r="J1663" s="160"/>
      <c r="K1663" s="160"/>
    </row>
    <row r="1664">
      <c r="A1664" s="188">
        <v>8.938530880064E12</v>
      </c>
      <c r="B1664" s="51" t="s">
        <v>4310</v>
      </c>
      <c r="C1664" s="51" t="s">
        <v>311</v>
      </c>
      <c r="D1664" s="51" t="s">
        <v>2930</v>
      </c>
      <c r="E1664" s="51" t="s">
        <v>2931</v>
      </c>
      <c r="F1664" s="1" t="s">
        <v>3108</v>
      </c>
      <c r="G1664" s="1" t="s">
        <v>3109</v>
      </c>
      <c r="H1664" s="1" t="s">
        <v>3674</v>
      </c>
      <c r="I1664" s="1" t="s">
        <v>3675</v>
      </c>
      <c r="J1664" s="160"/>
      <c r="K1664" s="160"/>
    </row>
    <row r="1665">
      <c r="A1665" s="188">
        <v>8.938530880545E12</v>
      </c>
      <c r="B1665" s="51" t="s">
        <v>4312</v>
      </c>
      <c r="C1665" s="51" t="s">
        <v>1126</v>
      </c>
      <c r="D1665" s="51" t="s">
        <v>2930</v>
      </c>
      <c r="E1665" s="51" t="s">
        <v>2931</v>
      </c>
      <c r="F1665" s="1" t="s">
        <v>3350</v>
      </c>
      <c r="G1665" s="1" t="s">
        <v>4108</v>
      </c>
      <c r="H1665" s="1" t="s">
        <v>4109</v>
      </c>
      <c r="I1665" s="1" t="s">
        <v>4110</v>
      </c>
      <c r="J1665" s="160"/>
      <c r="K1665" s="160"/>
    </row>
    <row r="1666">
      <c r="A1666" s="188">
        <v>8.938530880804E12</v>
      </c>
      <c r="B1666" s="51" t="s">
        <v>4314</v>
      </c>
      <c r="C1666" s="51" t="s">
        <v>29</v>
      </c>
      <c r="D1666" s="51" t="s">
        <v>2930</v>
      </c>
      <c r="E1666" s="51" t="s">
        <v>2931</v>
      </c>
      <c r="F1666" s="1" t="s">
        <v>3108</v>
      </c>
      <c r="G1666" s="1" t="s">
        <v>3109</v>
      </c>
      <c r="H1666" s="1" t="s">
        <v>3674</v>
      </c>
      <c r="I1666" s="1" t="s">
        <v>3675</v>
      </c>
      <c r="J1666" s="160"/>
      <c r="K1666" s="160"/>
    </row>
    <row r="1667">
      <c r="A1667" s="188">
        <v>8.938531090943E12</v>
      </c>
      <c r="B1667" s="51" t="s">
        <v>4315</v>
      </c>
      <c r="C1667" s="51" t="s">
        <v>1801</v>
      </c>
      <c r="D1667" s="51" t="s">
        <v>1510</v>
      </c>
      <c r="E1667" s="51" t="s">
        <v>1511</v>
      </c>
      <c r="F1667" s="1" t="s">
        <v>1512</v>
      </c>
      <c r="G1667" s="1" t="s">
        <v>1513</v>
      </c>
      <c r="H1667" s="1" t="s">
        <v>1514</v>
      </c>
      <c r="I1667" s="1" t="s">
        <v>1515</v>
      </c>
      <c r="J1667" s="160"/>
      <c r="K1667" s="160"/>
    </row>
    <row r="1668">
      <c r="A1668" s="188">
        <v>8.938531912924E12</v>
      </c>
      <c r="B1668" s="51" t="s">
        <v>4318</v>
      </c>
      <c r="C1668" s="51" t="s">
        <v>1126</v>
      </c>
      <c r="D1668" s="51" t="s">
        <v>1510</v>
      </c>
      <c r="E1668" s="51" t="s">
        <v>1511</v>
      </c>
      <c r="F1668" s="1" t="s">
        <v>1512</v>
      </c>
      <c r="G1668" s="1" t="s">
        <v>1513</v>
      </c>
      <c r="H1668" s="1" t="s">
        <v>1514</v>
      </c>
      <c r="I1668" s="1" t="s">
        <v>1702</v>
      </c>
      <c r="J1668" s="160"/>
      <c r="K1668" s="160"/>
    </row>
    <row r="1669">
      <c r="A1669" s="188">
        <v>8.938531921735E12</v>
      </c>
      <c r="B1669" s="51" t="s">
        <v>4319</v>
      </c>
      <c r="C1669" s="51" t="s">
        <v>29</v>
      </c>
      <c r="D1669" s="51" t="s">
        <v>1510</v>
      </c>
      <c r="E1669" s="51" t="s">
        <v>1511</v>
      </c>
      <c r="F1669" s="1" t="s">
        <v>1512</v>
      </c>
      <c r="G1669" s="1" t="s">
        <v>1513</v>
      </c>
      <c r="H1669" s="1" t="s">
        <v>1514</v>
      </c>
      <c r="I1669" s="1" t="s">
        <v>2528</v>
      </c>
      <c r="J1669" s="160"/>
      <c r="K1669" s="160"/>
    </row>
    <row r="1670">
      <c r="A1670" s="188">
        <v>8.938531921865E12</v>
      </c>
      <c r="B1670" s="51" t="s">
        <v>4322</v>
      </c>
      <c r="C1670" s="51" t="s">
        <v>1126</v>
      </c>
      <c r="D1670" s="51" t="s">
        <v>1510</v>
      </c>
      <c r="E1670" s="51" t="s">
        <v>1511</v>
      </c>
      <c r="F1670" s="1" t="s">
        <v>1512</v>
      </c>
      <c r="G1670" s="1" t="s">
        <v>1513</v>
      </c>
      <c r="H1670" s="1" t="s">
        <v>1514</v>
      </c>
      <c r="I1670" s="1" t="s">
        <v>1515</v>
      </c>
      <c r="J1670" s="160"/>
      <c r="K1670" s="160"/>
    </row>
    <row r="1671">
      <c r="A1671" s="188">
        <v>8.938531921919E12</v>
      </c>
      <c r="B1671" s="51" t="s">
        <v>4323</v>
      </c>
      <c r="C1671" s="51" t="s">
        <v>1126</v>
      </c>
      <c r="D1671" s="51" t="s">
        <v>1510</v>
      </c>
      <c r="E1671" s="51" t="s">
        <v>1511</v>
      </c>
      <c r="F1671" s="1" t="s">
        <v>1512</v>
      </c>
      <c r="G1671" s="1" t="s">
        <v>1513</v>
      </c>
      <c r="H1671" s="1" t="s">
        <v>1514</v>
      </c>
      <c r="I1671" s="1" t="s">
        <v>1515</v>
      </c>
      <c r="J1671" s="160"/>
      <c r="K1671" s="160"/>
    </row>
    <row r="1672">
      <c r="A1672" s="188">
        <v>8.93853296272E12</v>
      </c>
      <c r="B1672" s="51" t="s">
        <v>4324</v>
      </c>
      <c r="C1672" s="51" t="s">
        <v>29</v>
      </c>
      <c r="D1672" s="51" t="s">
        <v>2930</v>
      </c>
      <c r="E1672" s="51" t="s">
        <v>2931</v>
      </c>
      <c r="F1672" s="1" t="s">
        <v>2932</v>
      </c>
      <c r="G1672" s="1" t="s">
        <v>2953</v>
      </c>
      <c r="H1672" s="1" t="s">
        <v>2954</v>
      </c>
      <c r="I1672" s="1" t="s">
        <v>2955</v>
      </c>
      <c r="J1672" s="160"/>
      <c r="K1672" s="160"/>
    </row>
    <row r="1673">
      <c r="A1673" s="188">
        <v>8.938532962935E12</v>
      </c>
      <c r="B1673" s="51" t="s">
        <v>4325</v>
      </c>
      <c r="C1673" s="51" t="s">
        <v>29</v>
      </c>
      <c r="D1673" s="51" t="s">
        <v>2930</v>
      </c>
      <c r="E1673" s="51" t="s">
        <v>2931</v>
      </c>
      <c r="F1673" s="1" t="s">
        <v>2932</v>
      </c>
      <c r="G1673" s="1" t="s">
        <v>2953</v>
      </c>
      <c r="H1673" s="1" t="s">
        <v>2996</v>
      </c>
      <c r="I1673" s="1" t="s">
        <v>2997</v>
      </c>
      <c r="J1673" s="160"/>
      <c r="K1673" s="160"/>
    </row>
    <row r="1674">
      <c r="A1674" s="188">
        <v>8.938534581004E12</v>
      </c>
      <c r="B1674" s="51" t="s">
        <v>2153</v>
      </c>
      <c r="C1674" s="51" t="s">
        <v>311</v>
      </c>
      <c r="D1674" s="51" t="s">
        <v>1519</v>
      </c>
      <c r="E1674" s="51" t="s">
        <v>1520</v>
      </c>
      <c r="F1674" s="1" t="s">
        <v>1521</v>
      </c>
      <c r="G1674" s="1" t="s">
        <v>1592</v>
      </c>
      <c r="H1674" s="1" t="s">
        <v>3080</v>
      </c>
      <c r="I1674" s="1" t="s">
        <v>4328</v>
      </c>
      <c r="J1674" s="160"/>
      <c r="K1674" s="160"/>
    </row>
    <row r="1675">
      <c r="A1675" s="188">
        <v>8.938534781978E12</v>
      </c>
      <c r="B1675" s="51" t="s">
        <v>4329</v>
      </c>
      <c r="C1675" s="51" t="s">
        <v>1126</v>
      </c>
      <c r="D1675" s="51" t="s">
        <v>1510</v>
      </c>
      <c r="E1675" s="51" t="s">
        <v>1511</v>
      </c>
      <c r="F1675" s="1" t="s">
        <v>1512</v>
      </c>
      <c r="G1675" s="1" t="s">
        <v>1513</v>
      </c>
      <c r="H1675" s="1" t="s">
        <v>1514</v>
      </c>
      <c r="I1675" s="1" t="s">
        <v>1702</v>
      </c>
      <c r="J1675" s="160"/>
      <c r="K1675" s="160"/>
    </row>
    <row r="1676">
      <c r="A1676" s="188">
        <v>8.938534801522E12</v>
      </c>
      <c r="B1676" s="51" t="s">
        <v>4330</v>
      </c>
      <c r="C1676" s="51" t="s">
        <v>1126</v>
      </c>
      <c r="D1676" s="51" t="s">
        <v>1510</v>
      </c>
      <c r="E1676" s="51" t="s">
        <v>1511</v>
      </c>
      <c r="F1676" s="1" t="s">
        <v>1512</v>
      </c>
      <c r="G1676" s="1" t="s">
        <v>1513</v>
      </c>
      <c r="H1676" s="1" t="s">
        <v>1514</v>
      </c>
      <c r="I1676" s="1" t="s">
        <v>2946</v>
      </c>
      <c r="J1676" s="160"/>
      <c r="K1676" s="160"/>
    </row>
    <row r="1677">
      <c r="A1677" s="188">
        <v>8.938535472196E12</v>
      </c>
      <c r="B1677" s="51" t="s">
        <v>4333</v>
      </c>
      <c r="C1677" s="51" t="s">
        <v>29</v>
      </c>
      <c r="D1677" s="51" t="s">
        <v>2930</v>
      </c>
      <c r="E1677" s="51" t="s">
        <v>2976</v>
      </c>
      <c r="F1677" s="1" t="s">
        <v>3019</v>
      </c>
      <c r="G1677" s="1" t="s">
        <v>3020</v>
      </c>
      <c r="H1677" s="1" t="s">
        <v>3021</v>
      </c>
      <c r="I1677" s="1" t="s">
        <v>3022</v>
      </c>
      <c r="J1677" s="160"/>
      <c r="K1677" s="160"/>
    </row>
    <row r="1678">
      <c r="A1678" s="188">
        <v>8.938535472202E12</v>
      </c>
      <c r="B1678" s="51" t="s">
        <v>4334</v>
      </c>
      <c r="C1678" s="51" t="s">
        <v>29</v>
      </c>
      <c r="D1678" s="51" t="s">
        <v>2930</v>
      </c>
      <c r="E1678" s="51" t="s">
        <v>2976</v>
      </c>
      <c r="F1678" s="1" t="s">
        <v>3019</v>
      </c>
      <c r="G1678" s="1" t="s">
        <v>3020</v>
      </c>
      <c r="H1678" s="1" t="s">
        <v>3021</v>
      </c>
      <c r="I1678" s="1" t="s">
        <v>3022</v>
      </c>
      <c r="J1678" s="160"/>
      <c r="K1678" s="160"/>
    </row>
    <row r="1679">
      <c r="A1679" s="188">
        <v>8.938535650013E12</v>
      </c>
      <c r="B1679" s="51" t="s">
        <v>4337</v>
      </c>
      <c r="C1679" s="51" t="s">
        <v>29</v>
      </c>
      <c r="D1679" s="51" t="s">
        <v>1519</v>
      </c>
      <c r="E1679" s="51" t="s">
        <v>1549</v>
      </c>
      <c r="F1679" s="1" t="s">
        <v>1647</v>
      </c>
      <c r="G1679" s="1" t="s">
        <v>2886</v>
      </c>
      <c r="H1679" s="1" t="s">
        <v>2887</v>
      </c>
      <c r="I1679" s="1" t="s">
        <v>3647</v>
      </c>
      <c r="J1679" s="160"/>
      <c r="K1679" s="160"/>
    </row>
    <row r="1680">
      <c r="A1680" s="188">
        <v>8.938535650037E12</v>
      </c>
      <c r="B1680" s="51" t="s">
        <v>2756</v>
      </c>
      <c r="C1680" s="51" t="s">
        <v>275</v>
      </c>
      <c r="D1680" s="51" t="s">
        <v>1519</v>
      </c>
      <c r="E1680" s="51" t="s">
        <v>1549</v>
      </c>
      <c r="F1680" s="1" t="s">
        <v>2489</v>
      </c>
      <c r="G1680" s="1" t="s">
        <v>2497</v>
      </c>
      <c r="H1680" s="1" t="s">
        <v>2757</v>
      </c>
      <c r="I1680" s="1" t="s">
        <v>2758</v>
      </c>
      <c r="J1680" s="160"/>
      <c r="K1680" s="160"/>
    </row>
    <row r="1681">
      <c r="A1681" s="188">
        <v>8.938535650044E12</v>
      </c>
      <c r="B1681" s="51" t="s">
        <v>2752</v>
      </c>
      <c r="C1681" s="51" t="s">
        <v>275</v>
      </c>
      <c r="D1681" s="51" t="s">
        <v>1519</v>
      </c>
      <c r="E1681" s="51" t="s">
        <v>1549</v>
      </c>
      <c r="F1681" s="1" t="s">
        <v>2489</v>
      </c>
      <c r="G1681" s="1" t="s">
        <v>2497</v>
      </c>
      <c r="H1681" s="1" t="s">
        <v>2754</v>
      </c>
      <c r="I1681" s="1" t="s">
        <v>2755</v>
      </c>
      <c r="J1681" s="160"/>
      <c r="K1681" s="160"/>
    </row>
    <row r="1682">
      <c r="A1682" s="188">
        <v>8.938535650075E12</v>
      </c>
      <c r="B1682" s="51" t="s">
        <v>4338</v>
      </c>
      <c r="C1682" s="51" t="s">
        <v>275</v>
      </c>
      <c r="D1682" s="51" t="s">
        <v>1519</v>
      </c>
      <c r="E1682" s="51" t="s">
        <v>1549</v>
      </c>
      <c r="F1682" s="1" t="s">
        <v>2489</v>
      </c>
      <c r="G1682" s="1" t="s">
        <v>2497</v>
      </c>
      <c r="H1682" s="1" t="s">
        <v>2754</v>
      </c>
      <c r="I1682" s="1" t="s">
        <v>2755</v>
      </c>
      <c r="J1682" s="160"/>
      <c r="K1682" s="160"/>
    </row>
    <row r="1683">
      <c r="A1683" s="188">
        <v>8.938535650099E12</v>
      </c>
      <c r="B1683" s="51" t="s">
        <v>4341</v>
      </c>
      <c r="C1683" s="51" t="s">
        <v>275</v>
      </c>
      <c r="D1683" s="51" t="s">
        <v>1519</v>
      </c>
      <c r="E1683" s="51" t="s">
        <v>1549</v>
      </c>
      <c r="F1683" s="1" t="s">
        <v>2489</v>
      </c>
      <c r="G1683" s="1" t="s">
        <v>2497</v>
      </c>
      <c r="H1683" s="1" t="s">
        <v>2754</v>
      </c>
      <c r="I1683" s="1" t="s">
        <v>2755</v>
      </c>
      <c r="J1683" s="160"/>
      <c r="K1683" s="160"/>
    </row>
    <row r="1684">
      <c r="A1684" s="188">
        <v>8.938535650105E12</v>
      </c>
      <c r="B1684" s="51" t="s">
        <v>4342</v>
      </c>
      <c r="C1684" s="51" t="s">
        <v>275</v>
      </c>
      <c r="D1684" s="51" t="s">
        <v>1519</v>
      </c>
      <c r="E1684" s="51" t="s">
        <v>1549</v>
      </c>
      <c r="F1684" s="1" t="s">
        <v>2489</v>
      </c>
      <c r="G1684" s="1" t="s">
        <v>2497</v>
      </c>
      <c r="H1684" s="1" t="s">
        <v>2498</v>
      </c>
      <c r="I1684" s="1" t="s">
        <v>2499</v>
      </c>
      <c r="J1684" s="160"/>
      <c r="K1684" s="160"/>
    </row>
    <row r="1685">
      <c r="A1685" s="188">
        <v>8.938535650112E12</v>
      </c>
      <c r="B1685" s="51" t="s">
        <v>4343</v>
      </c>
      <c r="C1685" s="51" t="s">
        <v>275</v>
      </c>
      <c r="D1685" s="51" t="s">
        <v>1519</v>
      </c>
      <c r="E1685" s="51" t="s">
        <v>1549</v>
      </c>
      <c r="F1685" s="1" t="s">
        <v>2489</v>
      </c>
      <c r="G1685" s="1" t="s">
        <v>2490</v>
      </c>
      <c r="H1685" s="1" t="s">
        <v>2491</v>
      </c>
      <c r="I1685" s="1" t="s">
        <v>2492</v>
      </c>
      <c r="J1685" s="160"/>
      <c r="K1685" s="160"/>
    </row>
    <row r="1686">
      <c r="A1686" s="188">
        <v>8.938535650129E12</v>
      </c>
      <c r="B1686" s="51" t="s">
        <v>4344</v>
      </c>
      <c r="C1686" s="51" t="s">
        <v>275</v>
      </c>
      <c r="D1686" s="51" t="s">
        <v>1519</v>
      </c>
      <c r="E1686" s="51" t="s">
        <v>1549</v>
      </c>
      <c r="F1686" s="1" t="s">
        <v>2489</v>
      </c>
      <c r="G1686" s="1" t="s">
        <v>2497</v>
      </c>
      <c r="H1686" s="1" t="s">
        <v>2757</v>
      </c>
      <c r="I1686" s="1" t="s">
        <v>2758</v>
      </c>
      <c r="J1686" s="160"/>
      <c r="K1686" s="160"/>
    </row>
    <row r="1687">
      <c r="A1687" s="188">
        <v>8.938535650174E12</v>
      </c>
      <c r="B1687" s="51" t="s">
        <v>2760</v>
      </c>
      <c r="C1687" s="51" t="s">
        <v>275</v>
      </c>
      <c r="D1687" s="51" t="s">
        <v>1519</v>
      </c>
      <c r="E1687" s="51" t="s">
        <v>1549</v>
      </c>
      <c r="F1687" s="1" t="s">
        <v>2489</v>
      </c>
      <c r="G1687" s="1" t="s">
        <v>2497</v>
      </c>
      <c r="H1687" s="1" t="s">
        <v>2754</v>
      </c>
      <c r="I1687" s="1" t="s">
        <v>2755</v>
      </c>
      <c r="J1687" s="160"/>
      <c r="K1687" s="160"/>
    </row>
    <row r="1688">
      <c r="A1688" s="188">
        <v>8.938535650198E12</v>
      </c>
      <c r="B1688" s="51" t="s">
        <v>4345</v>
      </c>
      <c r="C1688" s="51" t="s">
        <v>275</v>
      </c>
      <c r="D1688" s="51" t="s">
        <v>1519</v>
      </c>
      <c r="E1688" s="51" t="s">
        <v>1549</v>
      </c>
      <c r="F1688" s="1" t="s">
        <v>2489</v>
      </c>
      <c r="G1688" s="1" t="s">
        <v>2490</v>
      </c>
      <c r="H1688" s="1" t="s">
        <v>2862</v>
      </c>
      <c r="I1688" s="1" t="s">
        <v>2863</v>
      </c>
      <c r="J1688" s="160"/>
      <c r="K1688" s="160"/>
    </row>
    <row r="1689">
      <c r="A1689" s="188">
        <v>8.938535650242E12</v>
      </c>
      <c r="B1689" s="51" t="s">
        <v>4346</v>
      </c>
      <c r="C1689" s="51" t="s">
        <v>29</v>
      </c>
      <c r="D1689" s="51" t="s">
        <v>1519</v>
      </c>
      <c r="E1689" s="51" t="s">
        <v>1549</v>
      </c>
      <c r="F1689" s="1" t="s">
        <v>1647</v>
      </c>
      <c r="G1689" s="1" t="s">
        <v>2886</v>
      </c>
      <c r="H1689" s="1" t="s">
        <v>2887</v>
      </c>
      <c r="I1689" s="1" t="s">
        <v>2888</v>
      </c>
      <c r="J1689" s="160"/>
      <c r="K1689" s="160"/>
    </row>
    <row r="1690">
      <c r="A1690" s="188">
        <v>8.938536798066E12</v>
      </c>
      <c r="B1690" s="51" t="s">
        <v>4347</v>
      </c>
      <c r="C1690" s="51" t="s">
        <v>29</v>
      </c>
      <c r="D1690" s="51" t="s">
        <v>1519</v>
      </c>
      <c r="E1690" s="51" t="s">
        <v>1549</v>
      </c>
      <c r="F1690" s="1" t="s">
        <v>1732</v>
      </c>
      <c r="G1690" s="1" t="s">
        <v>1733</v>
      </c>
      <c r="H1690" s="1" t="s">
        <v>1734</v>
      </c>
      <c r="I1690" s="1" t="s">
        <v>1843</v>
      </c>
      <c r="J1690" s="160"/>
      <c r="K1690" s="160"/>
    </row>
    <row r="1691">
      <c r="A1691" s="188">
        <v>8.938541439817E12</v>
      </c>
      <c r="B1691" s="51" t="s">
        <v>1684</v>
      </c>
      <c r="C1691" s="51" t="s">
        <v>311</v>
      </c>
      <c r="D1691" s="51" t="s">
        <v>1519</v>
      </c>
      <c r="E1691" s="51" t="s">
        <v>1520</v>
      </c>
      <c r="F1691" s="1" t="s">
        <v>1531</v>
      </c>
      <c r="G1691" s="1" t="s">
        <v>1532</v>
      </c>
      <c r="H1691" s="1" t="s">
        <v>1536</v>
      </c>
      <c r="I1691" s="1" t="s">
        <v>1686</v>
      </c>
      <c r="J1691" s="160"/>
      <c r="K1691" s="160"/>
    </row>
    <row r="1692">
      <c r="A1692" s="188">
        <v>8.938541439824E12</v>
      </c>
      <c r="B1692" s="51" t="s">
        <v>4348</v>
      </c>
      <c r="C1692" s="51" t="s">
        <v>311</v>
      </c>
      <c r="D1692" s="51" t="s">
        <v>1519</v>
      </c>
      <c r="E1692" s="51" t="s">
        <v>1520</v>
      </c>
      <c r="F1692" s="1" t="s">
        <v>1531</v>
      </c>
      <c r="G1692" s="1" t="s">
        <v>1532</v>
      </c>
      <c r="H1692" s="1" t="s">
        <v>1536</v>
      </c>
      <c r="I1692" s="1" t="s">
        <v>1686</v>
      </c>
      <c r="J1692" s="160"/>
      <c r="K1692" s="160"/>
    </row>
    <row r="1693">
      <c r="A1693" s="188">
        <v>8.938543282602E12</v>
      </c>
      <c r="B1693" s="51" t="s">
        <v>4349</v>
      </c>
      <c r="C1693" s="51" t="s">
        <v>29</v>
      </c>
      <c r="D1693" s="51" t="s">
        <v>2930</v>
      </c>
      <c r="E1693" s="51" t="s">
        <v>2931</v>
      </c>
      <c r="F1693" s="1" t="s">
        <v>3108</v>
      </c>
      <c r="G1693" s="1" t="s">
        <v>3109</v>
      </c>
      <c r="H1693" s="1" t="s">
        <v>3674</v>
      </c>
      <c r="I1693" s="1" t="s">
        <v>3675</v>
      </c>
      <c r="J1693" s="160"/>
      <c r="K1693" s="160"/>
    </row>
    <row r="1694">
      <c r="A1694" s="188">
        <v>8.938543282619E12</v>
      </c>
      <c r="B1694" s="51" t="s">
        <v>4350</v>
      </c>
      <c r="C1694" s="51" t="s">
        <v>29</v>
      </c>
      <c r="D1694" s="51" t="s">
        <v>2930</v>
      </c>
      <c r="E1694" s="51" t="s">
        <v>2931</v>
      </c>
      <c r="F1694" s="1" t="s">
        <v>3108</v>
      </c>
      <c r="G1694" s="1" t="s">
        <v>3109</v>
      </c>
      <c r="H1694" s="1" t="s">
        <v>3674</v>
      </c>
      <c r="I1694" s="1" t="s">
        <v>3675</v>
      </c>
      <c r="J1694" s="160"/>
      <c r="K1694" s="160"/>
    </row>
    <row r="1695">
      <c r="A1695" s="188">
        <v>8.938543282626E12</v>
      </c>
      <c r="B1695" s="51" t="s">
        <v>4351</v>
      </c>
      <c r="C1695" s="51" t="s">
        <v>29</v>
      </c>
      <c r="D1695" s="51" t="s">
        <v>2930</v>
      </c>
      <c r="E1695" s="51" t="s">
        <v>2931</v>
      </c>
      <c r="F1695" s="1" t="s">
        <v>3108</v>
      </c>
      <c r="G1695" s="1" t="s">
        <v>3109</v>
      </c>
      <c r="H1695" s="1" t="s">
        <v>3674</v>
      </c>
      <c r="I1695" s="1" t="s">
        <v>3675</v>
      </c>
      <c r="J1695" s="160"/>
      <c r="K1695" s="160"/>
    </row>
    <row r="1696">
      <c r="A1696" s="188">
        <v>8.938543282633E12</v>
      </c>
      <c r="B1696" s="51" t="s">
        <v>4352</v>
      </c>
      <c r="C1696" s="51" t="s">
        <v>29</v>
      </c>
      <c r="D1696" s="51" t="s">
        <v>2930</v>
      </c>
      <c r="E1696" s="51" t="s">
        <v>2931</v>
      </c>
      <c r="F1696" s="1" t="s">
        <v>3108</v>
      </c>
      <c r="G1696" s="1" t="s">
        <v>3109</v>
      </c>
      <c r="H1696" s="1" t="s">
        <v>3674</v>
      </c>
      <c r="I1696" s="1" t="s">
        <v>3675</v>
      </c>
      <c r="J1696" s="160"/>
      <c r="K1696" s="160"/>
    </row>
    <row r="1697">
      <c r="A1697" s="188">
        <v>8.938544213162E12</v>
      </c>
      <c r="B1697" s="51" t="s">
        <v>4353</v>
      </c>
      <c r="C1697" s="51" t="s">
        <v>29</v>
      </c>
      <c r="D1697" s="51" t="s">
        <v>2930</v>
      </c>
      <c r="E1697" s="51" t="s">
        <v>2931</v>
      </c>
      <c r="F1697" s="1" t="s">
        <v>3108</v>
      </c>
      <c r="G1697" s="1" t="s">
        <v>3109</v>
      </c>
      <c r="H1697" s="1" t="s">
        <v>4354</v>
      </c>
      <c r="I1697" s="1" t="s">
        <v>4355</v>
      </c>
      <c r="J1697" s="160"/>
      <c r="K1697" s="160"/>
    </row>
    <row r="1698">
      <c r="A1698" s="188">
        <v>8.938544213179E12</v>
      </c>
      <c r="B1698" s="51" t="s">
        <v>4356</v>
      </c>
      <c r="C1698" s="51" t="s">
        <v>29</v>
      </c>
      <c r="D1698" s="51" t="s">
        <v>2930</v>
      </c>
      <c r="E1698" s="51" t="s">
        <v>2931</v>
      </c>
      <c r="F1698" s="1" t="s">
        <v>3108</v>
      </c>
      <c r="G1698" s="1" t="s">
        <v>3109</v>
      </c>
      <c r="H1698" s="1" t="s">
        <v>4354</v>
      </c>
      <c r="I1698" s="1" t="s">
        <v>4355</v>
      </c>
      <c r="J1698" s="160"/>
      <c r="K1698" s="160"/>
    </row>
    <row r="1699">
      <c r="A1699" s="188">
        <v>8.938544395035E12</v>
      </c>
      <c r="B1699" s="51" t="s">
        <v>4357</v>
      </c>
      <c r="C1699" s="51" t="s">
        <v>2696</v>
      </c>
      <c r="D1699" s="51" t="s">
        <v>1510</v>
      </c>
      <c r="E1699" s="51" t="s">
        <v>1511</v>
      </c>
      <c r="F1699" s="1" t="s">
        <v>1512</v>
      </c>
      <c r="G1699" s="1" t="s">
        <v>1513</v>
      </c>
      <c r="H1699" s="1" t="s">
        <v>1514</v>
      </c>
      <c r="I1699" s="1" t="s">
        <v>1702</v>
      </c>
      <c r="J1699" s="160"/>
      <c r="K1699" s="160"/>
    </row>
    <row r="1700">
      <c r="A1700" s="188">
        <v>8.938544395172E12</v>
      </c>
      <c r="B1700" s="51" t="s">
        <v>4360</v>
      </c>
      <c r="C1700" s="51" t="s">
        <v>311</v>
      </c>
      <c r="D1700" s="51" t="s">
        <v>1510</v>
      </c>
      <c r="E1700" s="51" t="s">
        <v>1511</v>
      </c>
      <c r="F1700" s="1" t="s">
        <v>1512</v>
      </c>
      <c r="G1700" s="1" t="s">
        <v>1513</v>
      </c>
      <c r="H1700" s="1" t="s">
        <v>1514</v>
      </c>
      <c r="I1700" s="1" t="s">
        <v>2528</v>
      </c>
      <c r="J1700" s="160"/>
      <c r="K1700" s="160"/>
    </row>
    <row r="1701">
      <c r="A1701" s="188">
        <v>8.938545570271E12</v>
      </c>
      <c r="B1701" s="51" t="s">
        <v>4361</v>
      </c>
      <c r="C1701" s="51" t="s">
        <v>29</v>
      </c>
      <c r="D1701" s="51" t="s">
        <v>1519</v>
      </c>
      <c r="E1701" s="51" t="s">
        <v>1549</v>
      </c>
      <c r="F1701" s="1" t="s">
        <v>1732</v>
      </c>
      <c r="G1701" s="1" t="s">
        <v>2026</v>
      </c>
      <c r="H1701" s="1" t="s">
        <v>2027</v>
      </c>
      <c r="I1701" s="1" t="s">
        <v>2028</v>
      </c>
      <c r="J1701" s="160"/>
      <c r="K1701" s="160"/>
    </row>
    <row r="1702">
      <c r="A1702" s="188">
        <v>8.938546855001E12</v>
      </c>
      <c r="B1702" s="51" t="s">
        <v>4362</v>
      </c>
      <c r="C1702" s="51" t="s">
        <v>56</v>
      </c>
      <c r="D1702" s="51" t="s">
        <v>2930</v>
      </c>
      <c r="E1702" s="51" t="s">
        <v>2976</v>
      </c>
      <c r="F1702" s="1" t="s">
        <v>2986</v>
      </c>
      <c r="G1702" s="1" t="s">
        <v>2987</v>
      </c>
      <c r="H1702" s="1" t="s">
        <v>4210</v>
      </c>
      <c r="I1702" s="1" t="s">
        <v>4211</v>
      </c>
      <c r="J1702" s="160"/>
      <c r="K1702" s="160"/>
    </row>
    <row r="1703">
      <c r="A1703" s="188">
        <v>8.938548066047E12</v>
      </c>
      <c r="B1703" s="51" t="s">
        <v>4363</v>
      </c>
      <c r="C1703" s="51" t="s">
        <v>29</v>
      </c>
      <c r="D1703" s="51" t="s">
        <v>1519</v>
      </c>
      <c r="E1703" s="51" t="s">
        <v>1549</v>
      </c>
      <c r="F1703" s="1" t="s">
        <v>2489</v>
      </c>
      <c r="G1703" s="1" t="s">
        <v>4115</v>
      </c>
      <c r="H1703" s="1" t="s">
        <v>4122</v>
      </c>
      <c r="I1703" s="1" t="s">
        <v>4123</v>
      </c>
      <c r="J1703" s="160"/>
      <c r="K1703" s="160"/>
    </row>
    <row r="1704">
      <c r="A1704" s="188">
        <v>8.938548066054E12</v>
      </c>
      <c r="B1704" s="51" t="s">
        <v>4364</v>
      </c>
      <c r="C1704" s="51" t="s">
        <v>29</v>
      </c>
      <c r="D1704" s="51" t="s">
        <v>1519</v>
      </c>
      <c r="E1704" s="51" t="s">
        <v>1549</v>
      </c>
      <c r="F1704" s="1" t="s">
        <v>2489</v>
      </c>
      <c r="G1704" s="1" t="s">
        <v>4115</v>
      </c>
      <c r="H1704" s="1" t="s">
        <v>4122</v>
      </c>
      <c r="I1704" s="1" t="s">
        <v>4123</v>
      </c>
      <c r="J1704" s="160"/>
      <c r="K1704" s="160"/>
    </row>
    <row r="1705">
      <c r="A1705" s="188">
        <v>8.938549562005E12</v>
      </c>
      <c r="B1705" s="51" t="s">
        <v>4365</v>
      </c>
      <c r="C1705" s="51" t="s">
        <v>56</v>
      </c>
      <c r="D1705" s="51" t="s">
        <v>2930</v>
      </c>
      <c r="E1705" s="51" t="s">
        <v>2976</v>
      </c>
      <c r="F1705" s="1" t="s">
        <v>2986</v>
      </c>
      <c r="G1705" s="1" t="s">
        <v>2987</v>
      </c>
      <c r="H1705" s="1" t="s">
        <v>4210</v>
      </c>
      <c r="I1705" s="1" t="s">
        <v>4211</v>
      </c>
      <c r="J1705" s="160"/>
      <c r="K1705" s="160"/>
    </row>
    <row r="1706">
      <c r="A1706" s="188">
        <v>8.938549562029E12</v>
      </c>
      <c r="B1706" s="51" t="s">
        <v>4366</v>
      </c>
      <c r="C1706" s="51" t="s">
        <v>56</v>
      </c>
      <c r="D1706" s="51" t="s">
        <v>2930</v>
      </c>
      <c r="E1706" s="51" t="s">
        <v>2976</v>
      </c>
      <c r="F1706" s="1" t="s">
        <v>2986</v>
      </c>
      <c r="G1706" s="1" t="s">
        <v>2987</v>
      </c>
      <c r="H1706" s="1" t="s">
        <v>4210</v>
      </c>
      <c r="I1706" s="1" t="s">
        <v>4211</v>
      </c>
      <c r="J1706" s="160"/>
      <c r="K1706" s="160"/>
    </row>
    <row r="1707">
      <c r="A1707" s="188">
        <v>8.938549562043E12</v>
      </c>
      <c r="B1707" s="51" t="s">
        <v>4367</v>
      </c>
      <c r="C1707" s="51" t="s">
        <v>56</v>
      </c>
      <c r="D1707" s="51" t="s">
        <v>2930</v>
      </c>
      <c r="E1707" s="51" t="s">
        <v>2976</v>
      </c>
      <c r="F1707" s="1" t="s">
        <v>2986</v>
      </c>
      <c r="G1707" s="1" t="s">
        <v>2987</v>
      </c>
      <c r="H1707" s="1" t="s">
        <v>4210</v>
      </c>
      <c r="I1707" s="1" t="s">
        <v>4211</v>
      </c>
      <c r="J1707" s="160"/>
      <c r="K1707" s="160"/>
    </row>
    <row r="1708">
      <c r="A1708" s="188">
        <v>8.938549708069E12</v>
      </c>
      <c r="B1708" s="51" t="s">
        <v>4368</v>
      </c>
      <c r="C1708" s="51" t="s">
        <v>29</v>
      </c>
      <c r="D1708" s="51" t="s">
        <v>2930</v>
      </c>
      <c r="E1708" s="51" t="s">
        <v>2931</v>
      </c>
      <c r="F1708" s="1" t="s">
        <v>3108</v>
      </c>
      <c r="G1708" s="1" t="s">
        <v>3109</v>
      </c>
      <c r="H1708" s="1" t="s">
        <v>3674</v>
      </c>
      <c r="I1708" s="1" t="s">
        <v>3675</v>
      </c>
      <c r="J1708" s="160"/>
      <c r="K1708" s="160"/>
    </row>
    <row r="1709">
      <c r="A1709" s="188">
        <v>8.938549708076E12</v>
      </c>
      <c r="B1709" s="51" t="s">
        <v>4369</v>
      </c>
      <c r="C1709" s="51" t="s">
        <v>29</v>
      </c>
      <c r="D1709" s="51" t="s">
        <v>2930</v>
      </c>
      <c r="E1709" s="51" t="s">
        <v>2931</v>
      </c>
      <c r="F1709" s="1" t="s">
        <v>3108</v>
      </c>
      <c r="G1709" s="1" t="s">
        <v>3109</v>
      </c>
      <c r="H1709" s="1" t="s">
        <v>3674</v>
      </c>
      <c r="I1709" s="1" t="s">
        <v>3675</v>
      </c>
      <c r="J1709" s="160"/>
      <c r="K1709" s="160"/>
    </row>
    <row r="1710">
      <c r="A1710" s="188">
        <v>8.938549708083E12</v>
      </c>
      <c r="B1710" s="51" t="s">
        <v>4378</v>
      </c>
      <c r="C1710" s="51" t="s">
        <v>29</v>
      </c>
      <c r="D1710" s="51" t="s">
        <v>2930</v>
      </c>
      <c r="E1710" s="51" t="s">
        <v>2931</v>
      </c>
      <c r="F1710" s="1" t="s">
        <v>3108</v>
      </c>
      <c r="G1710" s="1" t="s">
        <v>3109</v>
      </c>
      <c r="H1710" s="1" t="s">
        <v>3674</v>
      </c>
      <c r="I1710" s="1" t="s">
        <v>3675</v>
      </c>
      <c r="J1710" s="160"/>
      <c r="K1710" s="160"/>
    </row>
    <row r="1711">
      <c r="A1711" s="188">
        <v>8.93854970809E12</v>
      </c>
      <c r="B1711" s="51" t="s">
        <v>4380</v>
      </c>
      <c r="C1711" s="51" t="s">
        <v>29</v>
      </c>
      <c r="D1711" s="51" t="s">
        <v>2930</v>
      </c>
      <c r="E1711" s="51" t="s">
        <v>2931</v>
      </c>
      <c r="F1711" s="1" t="s">
        <v>3108</v>
      </c>
      <c r="G1711" s="1" t="s">
        <v>3109</v>
      </c>
      <c r="H1711" s="1" t="s">
        <v>3674</v>
      </c>
      <c r="I1711" s="1" t="s">
        <v>3675</v>
      </c>
      <c r="J1711" s="160"/>
      <c r="K1711" s="160"/>
    </row>
    <row r="1712">
      <c r="A1712" s="188">
        <v>8.938549708175E12</v>
      </c>
      <c r="B1712" s="51" t="s">
        <v>4383</v>
      </c>
      <c r="C1712" s="51" t="s">
        <v>29</v>
      </c>
      <c r="D1712" s="51" t="s">
        <v>2930</v>
      </c>
      <c r="E1712" s="51" t="s">
        <v>2931</v>
      </c>
      <c r="F1712" s="1" t="s">
        <v>3108</v>
      </c>
      <c r="G1712" s="1" t="s">
        <v>3109</v>
      </c>
      <c r="H1712" s="1" t="s">
        <v>3674</v>
      </c>
      <c r="I1712" s="1" t="s">
        <v>3675</v>
      </c>
      <c r="J1712" s="160"/>
      <c r="K1712" s="160"/>
    </row>
    <row r="1713">
      <c r="A1713" s="188">
        <v>8.938549708182E12</v>
      </c>
      <c r="B1713" s="51" t="s">
        <v>4384</v>
      </c>
      <c r="C1713" s="51" t="s">
        <v>29</v>
      </c>
      <c r="D1713" s="51" t="s">
        <v>2930</v>
      </c>
      <c r="E1713" s="51" t="s">
        <v>2931</v>
      </c>
      <c r="F1713" s="1" t="s">
        <v>3108</v>
      </c>
      <c r="G1713" s="1" t="s">
        <v>3109</v>
      </c>
      <c r="H1713" s="1" t="s">
        <v>3674</v>
      </c>
      <c r="I1713" s="1" t="s">
        <v>3675</v>
      </c>
      <c r="J1713" s="160"/>
      <c r="K1713" s="160"/>
    </row>
    <row r="1714">
      <c r="A1714" s="188">
        <v>8.938552387114E12</v>
      </c>
      <c r="B1714" s="51" t="s">
        <v>4388</v>
      </c>
      <c r="C1714" s="51" t="s">
        <v>29</v>
      </c>
      <c r="D1714" s="51" t="s">
        <v>1519</v>
      </c>
      <c r="E1714" s="51" t="s">
        <v>1549</v>
      </c>
      <c r="F1714" s="1" t="s">
        <v>1624</v>
      </c>
      <c r="G1714" s="1" t="s">
        <v>3512</v>
      </c>
      <c r="H1714" s="1" t="s">
        <v>4044</v>
      </c>
      <c r="I1714" s="1" t="s">
        <v>4045</v>
      </c>
      <c r="J1714" s="160"/>
      <c r="K1714" s="160"/>
    </row>
    <row r="1715">
      <c r="A1715" s="188">
        <v>8.938552387121E12</v>
      </c>
      <c r="B1715" s="51" t="s">
        <v>4392</v>
      </c>
      <c r="C1715" s="51" t="s">
        <v>29</v>
      </c>
      <c r="D1715" s="51" t="s">
        <v>1519</v>
      </c>
      <c r="E1715" s="51" t="s">
        <v>1549</v>
      </c>
      <c r="F1715" s="1" t="s">
        <v>1624</v>
      </c>
      <c r="G1715" s="1" t="s">
        <v>3512</v>
      </c>
      <c r="H1715" s="1" t="s">
        <v>4044</v>
      </c>
      <c r="I1715" s="1" t="s">
        <v>4045</v>
      </c>
      <c r="J1715" s="160"/>
      <c r="K1715" s="160"/>
    </row>
    <row r="1716">
      <c r="A1716" s="188">
        <v>8.938552387145E12</v>
      </c>
      <c r="B1716" s="51" t="s">
        <v>4408</v>
      </c>
      <c r="C1716" s="51" t="s">
        <v>29</v>
      </c>
      <c r="D1716" s="51" t="s">
        <v>1519</v>
      </c>
      <c r="E1716" s="51" t="s">
        <v>1549</v>
      </c>
      <c r="F1716" s="1" t="s">
        <v>1624</v>
      </c>
      <c r="G1716" s="1" t="s">
        <v>3512</v>
      </c>
      <c r="H1716" s="1" t="s">
        <v>4044</v>
      </c>
      <c r="I1716" s="1" t="s">
        <v>4045</v>
      </c>
      <c r="J1716" s="160"/>
      <c r="K1716" s="160"/>
    </row>
    <row r="1717">
      <c r="A1717" s="188">
        <v>8.938552387152E12</v>
      </c>
      <c r="B1717" s="51" t="s">
        <v>4413</v>
      </c>
      <c r="C1717" s="51" t="s">
        <v>29</v>
      </c>
      <c r="D1717" s="51" t="s">
        <v>1519</v>
      </c>
      <c r="E1717" s="51" t="s">
        <v>1549</v>
      </c>
      <c r="F1717" s="1" t="s">
        <v>1624</v>
      </c>
      <c r="G1717" s="1" t="s">
        <v>3512</v>
      </c>
      <c r="H1717" s="1" t="s">
        <v>4044</v>
      </c>
      <c r="I1717" s="1" t="s">
        <v>4045</v>
      </c>
      <c r="J1717" s="160"/>
      <c r="K1717" s="160"/>
    </row>
    <row r="1718">
      <c r="A1718" s="188">
        <v>8.938552387169E12</v>
      </c>
      <c r="B1718" s="51" t="s">
        <v>4417</v>
      </c>
      <c r="C1718" s="51" t="s">
        <v>29</v>
      </c>
      <c r="D1718" s="51" t="s">
        <v>1519</v>
      </c>
      <c r="E1718" s="51" t="s">
        <v>1549</v>
      </c>
      <c r="F1718" s="1" t="s">
        <v>1624</v>
      </c>
      <c r="G1718" s="1" t="s">
        <v>3512</v>
      </c>
      <c r="H1718" s="1" t="s">
        <v>4044</v>
      </c>
      <c r="I1718" s="1" t="s">
        <v>4045</v>
      </c>
      <c r="J1718" s="160"/>
      <c r="K1718" s="160"/>
    </row>
    <row r="1719">
      <c r="A1719" s="188">
        <v>8.93855238719E12</v>
      </c>
      <c r="B1719" s="51" t="s">
        <v>4418</v>
      </c>
      <c r="C1719" s="51" t="s">
        <v>29</v>
      </c>
      <c r="D1719" s="51" t="s">
        <v>1519</v>
      </c>
      <c r="E1719" s="51" t="s">
        <v>1549</v>
      </c>
      <c r="F1719" s="1" t="s">
        <v>1624</v>
      </c>
      <c r="G1719" s="1" t="s">
        <v>2471</v>
      </c>
      <c r="H1719" s="1" t="s">
        <v>3508</v>
      </c>
      <c r="I1719" s="1" t="s">
        <v>3509</v>
      </c>
      <c r="J1719" s="160"/>
      <c r="K1719" s="160"/>
    </row>
    <row r="1720">
      <c r="A1720" s="188">
        <v>8.938552678748E12</v>
      </c>
      <c r="B1720" s="51" t="s">
        <v>4422</v>
      </c>
      <c r="C1720" s="51" t="s">
        <v>1868</v>
      </c>
      <c r="D1720" s="51" t="s">
        <v>2930</v>
      </c>
      <c r="E1720" s="51" t="s">
        <v>2976</v>
      </c>
      <c r="F1720" s="1" t="s">
        <v>2986</v>
      </c>
      <c r="G1720" s="1" t="s">
        <v>3746</v>
      </c>
      <c r="H1720" s="1" t="s">
        <v>3747</v>
      </c>
      <c r="I1720" s="1" t="s">
        <v>3751</v>
      </c>
      <c r="J1720" s="160"/>
      <c r="K1720" s="160"/>
    </row>
    <row r="1721">
      <c r="A1721" s="188">
        <v>8.938552678755E12</v>
      </c>
      <c r="B1721" s="51" t="s">
        <v>4426</v>
      </c>
      <c r="C1721" s="51" t="s">
        <v>1868</v>
      </c>
      <c r="D1721" s="51" t="s">
        <v>2930</v>
      </c>
      <c r="E1721" s="51" t="s">
        <v>2976</v>
      </c>
      <c r="F1721" s="1" t="s">
        <v>2986</v>
      </c>
      <c r="G1721" s="1" t="s">
        <v>3746</v>
      </c>
      <c r="H1721" s="1" t="s">
        <v>3747</v>
      </c>
      <c r="I1721" s="1" t="s">
        <v>3751</v>
      </c>
      <c r="J1721" s="160"/>
      <c r="K1721" s="160"/>
    </row>
    <row r="1722">
      <c r="A1722" s="188">
        <v>8.938553595051E12</v>
      </c>
      <c r="B1722" s="51" t="s">
        <v>4429</v>
      </c>
      <c r="C1722" s="51" t="s">
        <v>1868</v>
      </c>
      <c r="D1722" s="51" t="s">
        <v>1510</v>
      </c>
      <c r="E1722" s="51" t="s">
        <v>1511</v>
      </c>
      <c r="F1722" s="1" t="s">
        <v>1512</v>
      </c>
      <c r="G1722" s="1" t="s">
        <v>1513</v>
      </c>
      <c r="H1722" s="1" t="s">
        <v>1514</v>
      </c>
      <c r="I1722" s="1" t="s">
        <v>1702</v>
      </c>
      <c r="J1722" s="160"/>
      <c r="K1722" s="160"/>
    </row>
    <row r="1723">
      <c r="A1723" s="188">
        <v>8.938553641376E12</v>
      </c>
      <c r="B1723" s="51" t="s">
        <v>4432</v>
      </c>
      <c r="C1723" s="51" t="s">
        <v>1530</v>
      </c>
      <c r="D1723" s="51" t="s">
        <v>1519</v>
      </c>
      <c r="E1723" s="51" t="s">
        <v>1520</v>
      </c>
      <c r="F1723" s="1" t="s">
        <v>1531</v>
      </c>
      <c r="G1723" s="1" t="s">
        <v>1532</v>
      </c>
      <c r="H1723" s="1" t="s">
        <v>4433</v>
      </c>
      <c r="I1723" s="1" t="s">
        <v>1534</v>
      </c>
      <c r="J1723" s="160"/>
      <c r="K1723" s="160"/>
    </row>
    <row r="1724">
      <c r="A1724" s="188">
        <v>8.93855394404E12</v>
      </c>
      <c r="B1724" s="51" t="s">
        <v>4434</v>
      </c>
      <c r="C1724" s="51" t="s">
        <v>1868</v>
      </c>
      <c r="D1724" s="51" t="s">
        <v>2930</v>
      </c>
      <c r="E1724" s="51" t="s">
        <v>2931</v>
      </c>
      <c r="F1724" s="1" t="s">
        <v>3005</v>
      </c>
      <c r="G1724" s="1" t="s">
        <v>4132</v>
      </c>
      <c r="H1724" s="1" t="s">
        <v>4438</v>
      </c>
      <c r="I1724" s="1" t="s">
        <v>4439</v>
      </c>
      <c r="J1724" s="160"/>
      <c r="K1724" s="160"/>
    </row>
    <row r="1725">
      <c r="A1725" s="188">
        <v>8.938553944125E12</v>
      </c>
      <c r="B1725" s="51" t="s">
        <v>4440</v>
      </c>
      <c r="C1725" s="51" t="s">
        <v>1868</v>
      </c>
      <c r="D1725" s="51" t="s">
        <v>2930</v>
      </c>
      <c r="E1725" s="51" t="s">
        <v>2931</v>
      </c>
      <c r="F1725" s="1" t="s">
        <v>3005</v>
      </c>
      <c r="G1725" s="1" t="s">
        <v>4132</v>
      </c>
      <c r="H1725" s="1" t="s">
        <v>3529</v>
      </c>
      <c r="I1725" s="1" t="s">
        <v>3530</v>
      </c>
      <c r="J1725" s="160"/>
      <c r="K1725" s="160"/>
    </row>
    <row r="1726">
      <c r="A1726" s="188">
        <v>8.938553944149E12</v>
      </c>
      <c r="B1726" s="51" t="s">
        <v>4441</v>
      </c>
      <c r="C1726" s="51" t="s">
        <v>1126</v>
      </c>
      <c r="D1726" s="51" t="s">
        <v>2930</v>
      </c>
      <c r="E1726" s="51" t="s">
        <v>2931</v>
      </c>
      <c r="F1726" s="1" t="s">
        <v>3005</v>
      </c>
      <c r="G1726" s="1" t="s">
        <v>4132</v>
      </c>
      <c r="H1726" s="1" t="s">
        <v>3529</v>
      </c>
      <c r="I1726" s="1" t="s">
        <v>3530</v>
      </c>
      <c r="J1726" s="160"/>
      <c r="K1726" s="160"/>
    </row>
    <row r="1727">
      <c r="A1727" s="188">
        <v>8.93855394417E12</v>
      </c>
      <c r="B1727" s="51" t="s">
        <v>4442</v>
      </c>
      <c r="C1727" s="51" t="s">
        <v>1868</v>
      </c>
      <c r="D1727" s="51" t="s">
        <v>2930</v>
      </c>
      <c r="E1727" s="51" t="s">
        <v>2931</v>
      </c>
      <c r="F1727" s="1" t="s">
        <v>3005</v>
      </c>
      <c r="G1727" s="1" t="s">
        <v>4132</v>
      </c>
      <c r="H1727" s="1" t="s">
        <v>3529</v>
      </c>
      <c r="I1727" s="1" t="s">
        <v>3530</v>
      </c>
      <c r="J1727" s="160"/>
      <c r="K1727" s="160"/>
    </row>
    <row r="1728">
      <c r="A1728" s="188">
        <v>8.938553944187E12</v>
      </c>
      <c r="B1728" s="51" t="s">
        <v>4443</v>
      </c>
      <c r="C1728" s="51" t="s">
        <v>1868</v>
      </c>
      <c r="D1728" s="51" t="s">
        <v>2930</v>
      </c>
      <c r="E1728" s="51" t="s">
        <v>2931</v>
      </c>
      <c r="F1728" s="1" t="s">
        <v>3005</v>
      </c>
      <c r="G1728" s="1" t="s">
        <v>4132</v>
      </c>
      <c r="H1728" s="1" t="s">
        <v>4444</v>
      </c>
      <c r="I1728" s="1" t="s">
        <v>4445</v>
      </c>
      <c r="J1728" s="160"/>
      <c r="K1728" s="160"/>
    </row>
    <row r="1729">
      <c r="A1729" s="188">
        <v>8.938553944231E12</v>
      </c>
      <c r="B1729" s="51" t="s">
        <v>4446</v>
      </c>
      <c r="C1729" s="51" t="s">
        <v>1868</v>
      </c>
      <c r="D1729" s="51" t="s">
        <v>2930</v>
      </c>
      <c r="E1729" s="51" t="s">
        <v>2931</v>
      </c>
      <c r="F1729" s="1" t="s">
        <v>3005</v>
      </c>
      <c r="G1729" s="1" t="s">
        <v>4132</v>
      </c>
      <c r="H1729" s="1" t="s">
        <v>3529</v>
      </c>
      <c r="I1729" s="1" t="s">
        <v>3530</v>
      </c>
      <c r="J1729" s="160"/>
      <c r="K1729" s="160"/>
    </row>
    <row r="1730">
      <c r="A1730" s="188">
        <v>8.938553944248E12</v>
      </c>
      <c r="B1730" s="51" t="s">
        <v>4447</v>
      </c>
      <c r="C1730" s="51" t="s">
        <v>1868</v>
      </c>
      <c r="D1730" s="51" t="s">
        <v>2930</v>
      </c>
      <c r="E1730" s="51" t="s">
        <v>2976</v>
      </c>
      <c r="F1730" s="1" t="s">
        <v>2986</v>
      </c>
      <c r="G1730" s="1" t="s">
        <v>3746</v>
      </c>
      <c r="H1730" s="1" t="s">
        <v>3747</v>
      </c>
      <c r="I1730" s="1" t="s">
        <v>3751</v>
      </c>
      <c r="J1730" s="160"/>
      <c r="K1730" s="160"/>
    </row>
    <row r="1731">
      <c r="A1731" s="188">
        <v>8.938553944286E12</v>
      </c>
      <c r="B1731" s="51" t="s">
        <v>4448</v>
      </c>
      <c r="C1731" s="51" t="s">
        <v>1868</v>
      </c>
      <c r="D1731" s="51" t="s">
        <v>2930</v>
      </c>
      <c r="E1731" s="51" t="s">
        <v>2931</v>
      </c>
      <c r="F1731" s="1" t="s">
        <v>3005</v>
      </c>
      <c r="G1731" s="1" t="s">
        <v>4132</v>
      </c>
      <c r="H1731" s="1" t="s">
        <v>3529</v>
      </c>
      <c r="I1731" s="1" t="s">
        <v>3530</v>
      </c>
      <c r="J1731" s="160"/>
      <c r="K1731" s="160"/>
    </row>
    <row r="1732">
      <c r="A1732" s="188">
        <v>8.93855394433E12</v>
      </c>
      <c r="B1732" s="51" t="s">
        <v>4449</v>
      </c>
      <c r="C1732" s="51" t="s">
        <v>56</v>
      </c>
      <c r="D1732" s="51" t="s">
        <v>2930</v>
      </c>
      <c r="E1732" s="51" t="s">
        <v>2931</v>
      </c>
      <c r="F1732" s="1" t="s">
        <v>3005</v>
      </c>
      <c r="G1732" s="1" t="s">
        <v>4132</v>
      </c>
      <c r="H1732" s="1" t="s">
        <v>4438</v>
      </c>
      <c r="I1732" s="1" t="s">
        <v>4439</v>
      </c>
      <c r="J1732" s="160"/>
      <c r="K1732" s="160"/>
    </row>
    <row r="1733">
      <c r="A1733" s="188">
        <v>8.938553944347E12</v>
      </c>
      <c r="B1733" s="51" t="s">
        <v>4450</v>
      </c>
      <c r="C1733" s="51" t="s">
        <v>56</v>
      </c>
      <c r="D1733" s="51" t="s">
        <v>2930</v>
      </c>
      <c r="E1733" s="51" t="s">
        <v>2976</v>
      </c>
      <c r="F1733" s="1" t="s">
        <v>3421</v>
      </c>
      <c r="G1733" s="1" t="s">
        <v>4451</v>
      </c>
      <c r="H1733" s="1" t="s">
        <v>4452</v>
      </c>
      <c r="I1733" s="1" t="s">
        <v>4453</v>
      </c>
      <c r="J1733" s="160"/>
      <c r="K1733" s="160"/>
    </row>
    <row r="1734">
      <c r="A1734" s="188">
        <v>8.938553944354E12</v>
      </c>
      <c r="B1734" s="51" t="s">
        <v>4454</v>
      </c>
      <c r="C1734" s="51" t="s">
        <v>56</v>
      </c>
      <c r="D1734" s="51" t="s">
        <v>2930</v>
      </c>
      <c r="E1734" s="51" t="s">
        <v>2931</v>
      </c>
      <c r="F1734" s="1" t="s">
        <v>3005</v>
      </c>
      <c r="G1734" s="1" t="s">
        <v>4132</v>
      </c>
      <c r="H1734" s="1" t="s">
        <v>2954</v>
      </c>
      <c r="I1734" s="1" t="s">
        <v>2999</v>
      </c>
      <c r="J1734" s="160"/>
      <c r="K1734" s="160"/>
    </row>
    <row r="1735">
      <c r="A1735" s="188">
        <v>8.938553944361E12</v>
      </c>
      <c r="B1735" s="51" t="s">
        <v>4455</v>
      </c>
      <c r="C1735" s="51" t="s">
        <v>1868</v>
      </c>
      <c r="D1735" s="51" t="s">
        <v>2930</v>
      </c>
      <c r="E1735" s="51" t="s">
        <v>2976</v>
      </c>
      <c r="F1735" s="1" t="s">
        <v>3421</v>
      </c>
      <c r="G1735" s="1" t="s">
        <v>4451</v>
      </c>
      <c r="H1735" s="1" t="s">
        <v>4452</v>
      </c>
      <c r="I1735" s="1" t="s">
        <v>4453</v>
      </c>
      <c r="J1735" s="160"/>
      <c r="K1735" s="160"/>
    </row>
    <row r="1736">
      <c r="A1736" s="188">
        <v>8.938553944378E12</v>
      </c>
      <c r="B1736" s="51" t="s">
        <v>4456</v>
      </c>
      <c r="C1736" s="51" t="s">
        <v>1868</v>
      </c>
      <c r="D1736" s="51" t="s">
        <v>2930</v>
      </c>
      <c r="E1736" s="51" t="s">
        <v>2976</v>
      </c>
      <c r="F1736" s="1" t="s">
        <v>3421</v>
      </c>
      <c r="G1736" s="1" t="s">
        <v>4451</v>
      </c>
      <c r="H1736" s="1" t="s">
        <v>4452</v>
      </c>
      <c r="I1736" s="1" t="s">
        <v>4453</v>
      </c>
      <c r="J1736" s="160"/>
      <c r="K1736" s="160"/>
    </row>
    <row r="1737">
      <c r="A1737" s="188">
        <v>8.938553944385E12</v>
      </c>
      <c r="B1737" s="51" t="s">
        <v>4457</v>
      </c>
      <c r="C1737" s="51" t="s">
        <v>1868</v>
      </c>
      <c r="D1737" s="51" t="s">
        <v>2930</v>
      </c>
      <c r="E1737" s="51" t="s">
        <v>2976</v>
      </c>
      <c r="F1737" s="1" t="s">
        <v>3421</v>
      </c>
      <c r="G1737" s="1" t="s">
        <v>4451</v>
      </c>
      <c r="H1737" s="1" t="s">
        <v>4452</v>
      </c>
      <c r="I1737" s="1" t="s">
        <v>4453</v>
      </c>
      <c r="J1737" s="160"/>
      <c r="K1737" s="160"/>
    </row>
    <row r="1738">
      <c r="A1738" s="188">
        <v>8.938553944408E12</v>
      </c>
      <c r="B1738" s="51" t="s">
        <v>4460</v>
      </c>
      <c r="C1738" s="51" t="s">
        <v>1868</v>
      </c>
      <c r="D1738" s="51" t="s">
        <v>2930</v>
      </c>
      <c r="E1738" s="51" t="s">
        <v>2976</v>
      </c>
      <c r="F1738" s="1" t="s">
        <v>3421</v>
      </c>
      <c r="G1738" s="1" t="s">
        <v>4451</v>
      </c>
      <c r="H1738" s="1" t="s">
        <v>4452</v>
      </c>
      <c r="I1738" s="1" t="s">
        <v>4453</v>
      </c>
      <c r="J1738" s="160"/>
      <c r="K1738" s="160"/>
    </row>
    <row r="1739">
      <c r="A1739" s="188">
        <v>8.938553944415E12</v>
      </c>
      <c r="B1739" s="51" t="s">
        <v>4461</v>
      </c>
      <c r="C1739" s="51" t="s">
        <v>1868</v>
      </c>
      <c r="D1739" s="51" t="s">
        <v>2930</v>
      </c>
      <c r="E1739" s="51" t="s">
        <v>2976</v>
      </c>
      <c r="F1739" s="1" t="s">
        <v>3421</v>
      </c>
      <c r="G1739" s="1" t="s">
        <v>4451</v>
      </c>
      <c r="H1739" s="1" t="s">
        <v>4452</v>
      </c>
      <c r="I1739" s="1" t="s">
        <v>4453</v>
      </c>
      <c r="J1739" s="160"/>
      <c r="K1739" s="160"/>
    </row>
    <row r="1740">
      <c r="A1740" s="188">
        <v>8.938553944422E12</v>
      </c>
      <c r="B1740" s="51" t="s">
        <v>4462</v>
      </c>
      <c r="C1740" s="51" t="s">
        <v>56</v>
      </c>
      <c r="D1740" s="51" t="s">
        <v>2930</v>
      </c>
      <c r="E1740" s="51" t="s">
        <v>2931</v>
      </c>
      <c r="F1740" s="1" t="s">
        <v>3005</v>
      </c>
      <c r="G1740" s="1" t="s">
        <v>4132</v>
      </c>
      <c r="H1740" s="1" t="s">
        <v>3529</v>
      </c>
      <c r="I1740" s="1" t="s">
        <v>3530</v>
      </c>
      <c r="J1740" s="160"/>
      <c r="K1740" s="160"/>
    </row>
    <row r="1741">
      <c r="A1741" s="188">
        <v>8.938553944439E12</v>
      </c>
      <c r="B1741" s="51" t="s">
        <v>4466</v>
      </c>
      <c r="C1741" s="51" t="s">
        <v>56</v>
      </c>
      <c r="D1741" s="51" t="s">
        <v>2930</v>
      </c>
      <c r="E1741" s="51" t="s">
        <v>2976</v>
      </c>
      <c r="F1741" s="1" t="s">
        <v>3421</v>
      </c>
      <c r="G1741" s="1" t="s">
        <v>4451</v>
      </c>
      <c r="H1741" s="1" t="s">
        <v>4452</v>
      </c>
      <c r="I1741" s="1" t="s">
        <v>4453</v>
      </c>
      <c r="J1741" s="160"/>
      <c r="K1741" s="160"/>
    </row>
    <row r="1742">
      <c r="A1742" s="188">
        <v>8.938553944446E12</v>
      </c>
      <c r="B1742" s="51" t="s">
        <v>4468</v>
      </c>
      <c r="C1742" s="51" t="s">
        <v>56</v>
      </c>
      <c r="D1742" s="51" t="s">
        <v>2930</v>
      </c>
      <c r="E1742" s="51" t="s">
        <v>2976</v>
      </c>
      <c r="F1742" s="1" t="s">
        <v>3421</v>
      </c>
      <c r="G1742" s="1" t="s">
        <v>4451</v>
      </c>
      <c r="H1742" s="1" t="s">
        <v>4452</v>
      </c>
      <c r="I1742" s="1" t="s">
        <v>4453</v>
      </c>
      <c r="J1742" s="160"/>
      <c r="K1742" s="160"/>
    </row>
    <row r="1743">
      <c r="A1743" s="188">
        <v>8.938553944477E12</v>
      </c>
      <c r="B1743" s="51" t="s">
        <v>4470</v>
      </c>
      <c r="C1743" s="51" t="s">
        <v>56</v>
      </c>
      <c r="D1743" s="51" t="s">
        <v>2930</v>
      </c>
      <c r="E1743" s="51" t="s">
        <v>2931</v>
      </c>
      <c r="F1743" s="1" t="s">
        <v>3005</v>
      </c>
      <c r="G1743" s="1" t="s">
        <v>4132</v>
      </c>
      <c r="H1743" s="1" t="s">
        <v>4438</v>
      </c>
      <c r="I1743" s="1" t="s">
        <v>4439</v>
      </c>
      <c r="J1743" s="160"/>
      <c r="K1743" s="160"/>
    </row>
    <row r="1744">
      <c r="A1744" s="188">
        <v>8.938553944484E12</v>
      </c>
      <c r="B1744" s="51" t="s">
        <v>4472</v>
      </c>
      <c r="C1744" s="51" t="s">
        <v>56</v>
      </c>
      <c r="D1744" s="51" t="s">
        <v>2930</v>
      </c>
      <c r="E1744" s="51" t="s">
        <v>2931</v>
      </c>
      <c r="F1744" s="1" t="s">
        <v>3005</v>
      </c>
      <c r="G1744" s="1" t="s">
        <v>4132</v>
      </c>
      <c r="H1744" s="1" t="s">
        <v>3529</v>
      </c>
      <c r="I1744" s="1" t="s">
        <v>3530</v>
      </c>
      <c r="J1744" s="160"/>
      <c r="K1744" s="160"/>
    </row>
    <row r="1745">
      <c r="A1745" s="188">
        <v>8.938555203916E12</v>
      </c>
      <c r="B1745" s="51" t="s">
        <v>4476</v>
      </c>
      <c r="C1745" s="51" t="s">
        <v>1868</v>
      </c>
      <c r="D1745" s="51" t="s">
        <v>1510</v>
      </c>
      <c r="E1745" s="51" t="s">
        <v>1511</v>
      </c>
      <c r="F1745" s="1" t="s">
        <v>1512</v>
      </c>
      <c r="G1745" s="1" t="s">
        <v>1513</v>
      </c>
      <c r="H1745" s="1" t="s">
        <v>1514</v>
      </c>
      <c r="I1745" s="1" t="s">
        <v>1702</v>
      </c>
      <c r="J1745" s="160"/>
      <c r="K1745" s="160"/>
    </row>
    <row r="1746">
      <c r="A1746" s="188">
        <v>8.938555754005E12</v>
      </c>
      <c r="B1746" s="51" t="s">
        <v>1487</v>
      </c>
      <c r="C1746" s="51" t="s">
        <v>56</v>
      </c>
      <c r="D1746" s="51" t="s">
        <v>1519</v>
      </c>
      <c r="E1746" s="51" t="s">
        <v>3311</v>
      </c>
      <c r="F1746" s="1" t="s">
        <v>3312</v>
      </c>
      <c r="G1746" s="1" t="s">
        <v>3329</v>
      </c>
      <c r="H1746" s="1" t="s">
        <v>3330</v>
      </c>
      <c r="I1746" s="1" t="s">
        <v>3331</v>
      </c>
      <c r="J1746" s="160"/>
      <c r="K1746" s="160"/>
    </row>
    <row r="1747">
      <c r="A1747" s="188">
        <v>8.938568878033E12</v>
      </c>
      <c r="B1747" s="51" t="s">
        <v>1487</v>
      </c>
      <c r="C1747" s="51" t="s">
        <v>56</v>
      </c>
      <c r="D1747" s="51" t="s">
        <v>1519</v>
      </c>
      <c r="E1747" s="51" t="s">
        <v>3311</v>
      </c>
      <c r="F1747" s="1" t="s">
        <v>3312</v>
      </c>
      <c r="G1747" s="1" t="s">
        <v>3329</v>
      </c>
      <c r="H1747" s="1" t="s">
        <v>3330</v>
      </c>
      <c r="I1747" s="1" t="s">
        <v>3331</v>
      </c>
      <c r="J1747" s="160"/>
      <c r="K1747" s="160"/>
    </row>
    <row r="1748">
      <c r="A1748" s="188">
        <v>8.938555754012E12</v>
      </c>
      <c r="B1748" s="51" t="s">
        <v>1488</v>
      </c>
      <c r="C1748" s="51" t="s">
        <v>56</v>
      </c>
      <c r="D1748" s="51" t="s">
        <v>1519</v>
      </c>
      <c r="E1748" s="51" t="s">
        <v>3311</v>
      </c>
      <c r="F1748" s="1" t="s">
        <v>3312</v>
      </c>
      <c r="G1748" s="1" t="s">
        <v>3313</v>
      </c>
      <c r="H1748" s="1" t="s">
        <v>3326</v>
      </c>
      <c r="I1748" s="1" t="s">
        <v>3327</v>
      </c>
      <c r="J1748" s="160"/>
      <c r="K1748" s="160"/>
    </row>
    <row r="1749">
      <c r="A1749" s="188">
        <v>8.938555754098E12</v>
      </c>
      <c r="B1749" s="51" t="s">
        <v>1489</v>
      </c>
      <c r="C1749" s="51" t="s">
        <v>56</v>
      </c>
      <c r="D1749" s="51" t="s">
        <v>1519</v>
      </c>
      <c r="E1749" s="51" t="s">
        <v>3311</v>
      </c>
      <c r="F1749" s="1" t="s">
        <v>3312</v>
      </c>
      <c r="G1749" s="1" t="s">
        <v>3313</v>
      </c>
      <c r="H1749" s="1" t="s">
        <v>3314</v>
      </c>
      <c r="I1749" s="1" t="s">
        <v>3315</v>
      </c>
      <c r="J1749" s="160"/>
      <c r="K1749" s="160"/>
    </row>
    <row r="1750">
      <c r="A1750" s="188">
        <v>8.938555754135E12</v>
      </c>
      <c r="B1750" s="51" t="s">
        <v>1490</v>
      </c>
      <c r="C1750" s="51" t="s">
        <v>56</v>
      </c>
      <c r="D1750" s="51" t="s">
        <v>1519</v>
      </c>
      <c r="E1750" s="51" t="s">
        <v>3311</v>
      </c>
      <c r="F1750" s="1" t="s">
        <v>3312</v>
      </c>
      <c r="G1750" s="1" t="s">
        <v>3329</v>
      </c>
      <c r="H1750" s="1" t="s">
        <v>3340</v>
      </c>
      <c r="I1750" s="1" t="s">
        <v>3341</v>
      </c>
      <c r="J1750" s="160"/>
      <c r="K1750" s="160"/>
    </row>
    <row r="1751">
      <c r="A1751" s="188">
        <v>8.938555754142E12</v>
      </c>
      <c r="B1751" s="51" t="s">
        <v>1491</v>
      </c>
      <c r="C1751" s="51" t="s">
        <v>56</v>
      </c>
      <c r="D1751" s="51" t="s">
        <v>1519</v>
      </c>
      <c r="E1751" s="51" t="s">
        <v>3311</v>
      </c>
      <c r="F1751" s="1" t="s">
        <v>3312</v>
      </c>
      <c r="G1751" s="1" t="s">
        <v>3329</v>
      </c>
      <c r="H1751" s="1" t="s">
        <v>3330</v>
      </c>
      <c r="I1751" s="1" t="s">
        <v>3331</v>
      </c>
      <c r="J1751" s="160"/>
      <c r="K1751" s="160"/>
    </row>
    <row r="1752">
      <c r="A1752" s="188">
        <v>8.938556254177E12</v>
      </c>
      <c r="B1752" s="51" t="s">
        <v>4493</v>
      </c>
      <c r="C1752" s="51" t="s">
        <v>1679</v>
      </c>
      <c r="D1752" s="51" t="s">
        <v>1510</v>
      </c>
      <c r="E1752" s="51" t="s">
        <v>1511</v>
      </c>
      <c r="F1752" s="1" t="s">
        <v>1512</v>
      </c>
      <c r="G1752" s="1" t="s">
        <v>1513</v>
      </c>
      <c r="H1752" s="1" t="s">
        <v>1514</v>
      </c>
      <c r="I1752" s="1" t="s">
        <v>3178</v>
      </c>
      <c r="J1752" s="160"/>
      <c r="K1752" s="160"/>
    </row>
    <row r="1753">
      <c r="A1753" s="188">
        <v>8.938558334662E12</v>
      </c>
      <c r="B1753" s="51" t="s">
        <v>4495</v>
      </c>
      <c r="C1753" s="51" t="s">
        <v>29</v>
      </c>
      <c r="D1753" s="51" t="s">
        <v>1510</v>
      </c>
      <c r="E1753" s="51" t="s">
        <v>1511</v>
      </c>
      <c r="F1753" s="1" t="s">
        <v>1512</v>
      </c>
      <c r="G1753" s="1" t="s">
        <v>1513</v>
      </c>
      <c r="H1753" s="1" t="s">
        <v>1514</v>
      </c>
      <c r="I1753" s="1" t="s">
        <v>2528</v>
      </c>
      <c r="J1753" s="160"/>
      <c r="K1753" s="160"/>
    </row>
    <row r="1754">
      <c r="A1754" s="188">
        <v>8.938558334693E12</v>
      </c>
      <c r="B1754" s="51" t="s">
        <v>4498</v>
      </c>
      <c r="C1754" s="51" t="s">
        <v>29</v>
      </c>
      <c r="D1754" s="51" t="s">
        <v>1510</v>
      </c>
      <c r="E1754" s="51" t="s">
        <v>1511</v>
      </c>
      <c r="F1754" s="1" t="s">
        <v>1512</v>
      </c>
      <c r="G1754" s="1" t="s">
        <v>1513</v>
      </c>
      <c r="H1754" s="1" t="s">
        <v>1514</v>
      </c>
      <c r="I1754" s="1" t="s">
        <v>2528</v>
      </c>
      <c r="J1754" s="160"/>
      <c r="K1754" s="160"/>
    </row>
    <row r="1755">
      <c r="A1755" s="188">
        <v>8.938558515016E12</v>
      </c>
      <c r="B1755" s="51" t="s">
        <v>4501</v>
      </c>
      <c r="C1755" s="51" t="s">
        <v>1126</v>
      </c>
      <c r="D1755" s="51" t="s">
        <v>1510</v>
      </c>
      <c r="E1755" s="51" t="s">
        <v>1511</v>
      </c>
      <c r="F1755" s="1" t="s">
        <v>1512</v>
      </c>
      <c r="G1755" s="1" t="s">
        <v>1513</v>
      </c>
      <c r="H1755" s="1" t="s">
        <v>1514</v>
      </c>
      <c r="I1755" s="1" t="s">
        <v>1515</v>
      </c>
      <c r="J1755" s="160"/>
      <c r="K1755" s="160"/>
    </row>
    <row r="1756">
      <c r="A1756" s="188">
        <v>8.938561735012E12</v>
      </c>
      <c r="B1756" s="51" t="s">
        <v>1493</v>
      </c>
      <c r="C1756" s="51" t="s">
        <v>56</v>
      </c>
      <c r="D1756" s="51" t="s">
        <v>1519</v>
      </c>
      <c r="E1756" s="51" t="s">
        <v>1549</v>
      </c>
      <c r="F1756" s="1" t="s">
        <v>1647</v>
      </c>
      <c r="G1756" s="1" t="s">
        <v>2886</v>
      </c>
      <c r="H1756" s="1" t="s">
        <v>4502</v>
      </c>
      <c r="I1756" s="1" t="s">
        <v>4503</v>
      </c>
      <c r="J1756" s="160"/>
      <c r="K1756" s="160"/>
    </row>
    <row r="1757">
      <c r="A1757" s="188">
        <v>8.938561735029E12</v>
      </c>
      <c r="B1757" s="51" t="s">
        <v>1494</v>
      </c>
      <c r="C1757" s="51" t="s">
        <v>56</v>
      </c>
      <c r="D1757" s="51" t="s">
        <v>1519</v>
      </c>
      <c r="E1757" s="51" t="s">
        <v>1549</v>
      </c>
      <c r="F1757" s="1" t="s">
        <v>1647</v>
      </c>
      <c r="G1757" s="1" t="s">
        <v>2886</v>
      </c>
      <c r="H1757" s="1" t="s">
        <v>4502</v>
      </c>
      <c r="I1757" s="1" t="s">
        <v>4503</v>
      </c>
      <c r="J1757" s="160"/>
      <c r="K1757" s="160"/>
    </row>
    <row r="1758">
      <c r="A1758" s="188">
        <v>8.938561735036E12</v>
      </c>
      <c r="B1758" s="51" t="s">
        <v>1495</v>
      </c>
      <c r="C1758" s="51" t="s">
        <v>56</v>
      </c>
      <c r="D1758" s="51" t="s">
        <v>1519</v>
      </c>
      <c r="E1758" s="51" t="s">
        <v>1549</v>
      </c>
      <c r="F1758" s="1" t="s">
        <v>1647</v>
      </c>
      <c r="G1758" s="1" t="s">
        <v>2886</v>
      </c>
      <c r="H1758" s="1" t="s">
        <v>4502</v>
      </c>
      <c r="I1758" s="1" t="s">
        <v>4503</v>
      </c>
      <c r="J1758" s="160"/>
      <c r="K1758" s="160"/>
    </row>
    <row r="1759">
      <c r="A1759" s="188">
        <v>8.93856173505E12</v>
      </c>
      <c r="B1759" s="51" t="s">
        <v>1496</v>
      </c>
      <c r="C1759" s="51" t="s">
        <v>56</v>
      </c>
      <c r="D1759" s="51" t="s">
        <v>1519</v>
      </c>
      <c r="E1759" s="51" t="s">
        <v>1549</v>
      </c>
      <c r="F1759" s="1" t="s">
        <v>1647</v>
      </c>
      <c r="G1759" s="1" t="s">
        <v>2886</v>
      </c>
      <c r="H1759" s="1" t="s">
        <v>4502</v>
      </c>
      <c r="I1759" s="1" t="s">
        <v>4503</v>
      </c>
      <c r="J1759" s="160"/>
      <c r="K1759" s="160"/>
    </row>
    <row r="1760">
      <c r="A1760" s="188">
        <v>8.938561735067E12</v>
      </c>
      <c r="B1760" s="51" t="s">
        <v>1497</v>
      </c>
      <c r="C1760" s="51" t="s">
        <v>56</v>
      </c>
      <c r="D1760" s="51" t="s">
        <v>1519</v>
      </c>
      <c r="E1760" s="51" t="s">
        <v>1549</v>
      </c>
      <c r="F1760" s="1" t="s">
        <v>1647</v>
      </c>
      <c r="G1760" s="1" t="s">
        <v>2886</v>
      </c>
      <c r="H1760" s="1" t="s">
        <v>4502</v>
      </c>
      <c r="I1760" s="1" t="s">
        <v>4503</v>
      </c>
      <c r="J1760" s="160"/>
      <c r="K1760" s="160"/>
    </row>
    <row r="1761">
      <c r="A1761" s="188">
        <v>8.938562884009E12</v>
      </c>
      <c r="B1761" s="51" t="s">
        <v>4512</v>
      </c>
      <c r="C1761" s="51" t="s">
        <v>3069</v>
      </c>
      <c r="D1761" s="51" t="s">
        <v>2930</v>
      </c>
      <c r="E1761" s="51" t="s">
        <v>2976</v>
      </c>
      <c r="F1761" s="1" t="s">
        <v>2977</v>
      </c>
      <c r="G1761" s="1" t="s">
        <v>2978</v>
      </c>
      <c r="H1761" s="1" t="s">
        <v>2979</v>
      </c>
      <c r="I1761" s="1" t="s">
        <v>2980</v>
      </c>
      <c r="J1761" s="160"/>
      <c r="K1761" s="160"/>
    </row>
    <row r="1762">
      <c r="A1762" s="188">
        <v>8.938562884016E12</v>
      </c>
      <c r="B1762" s="51" t="s">
        <v>4513</v>
      </c>
      <c r="C1762" s="51" t="s">
        <v>3069</v>
      </c>
      <c r="D1762" s="51" t="s">
        <v>2930</v>
      </c>
      <c r="E1762" s="51" t="s">
        <v>2976</v>
      </c>
      <c r="F1762" s="1" t="s">
        <v>2986</v>
      </c>
      <c r="G1762" s="1" t="s">
        <v>3746</v>
      </c>
      <c r="H1762" s="1" t="s">
        <v>3747</v>
      </c>
      <c r="I1762" s="1" t="s">
        <v>3751</v>
      </c>
      <c r="J1762" s="160"/>
      <c r="K1762" s="160"/>
    </row>
    <row r="1763">
      <c r="A1763" s="188">
        <v>8.938562884023E12</v>
      </c>
      <c r="B1763" s="51" t="s">
        <v>4516</v>
      </c>
      <c r="C1763" s="51" t="s">
        <v>56</v>
      </c>
      <c r="D1763" s="51" t="s">
        <v>2930</v>
      </c>
      <c r="E1763" s="51" t="s">
        <v>2976</v>
      </c>
      <c r="F1763" s="1" t="s">
        <v>2986</v>
      </c>
      <c r="G1763" s="1" t="s">
        <v>3737</v>
      </c>
      <c r="H1763" s="1" t="s">
        <v>3738</v>
      </c>
      <c r="I1763" s="1" t="s">
        <v>3739</v>
      </c>
      <c r="J1763" s="160"/>
      <c r="K1763" s="160"/>
    </row>
    <row r="1764">
      <c r="A1764" s="188">
        <v>8.93856288403E12</v>
      </c>
      <c r="B1764" s="51" t="s">
        <v>4519</v>
      </c>
      <c r="C1764" s="51" t="s">
        <v>2567</v>
      </c>
      <c r="D1764" s="51" t="s">
        <v>2930</v>
      </c>
      <c r="E1764" s="51" t="s">
        <v>2976</v>
      </c>
      <c r="F1764" s="1" t="s">
        <v>2986</v>
      </c>
      <c r="G1764" s="1" t="s">
        <v>2987</v>
      </c>
      <c r="H1764" s="1" t="s">
        <v>4226</v>
      </c>
      <c r="I1764" s="1" t="s">
        <v>4227</v>
      </c>
      <c r="J1764" s="160"/>
      <c r="K1764" s="160"/>
    </row>
    <row r="1765">
      <c r="A1765" s="188">
        <v>8.938562884047E12</v>
      </c>
      <c r="B1765" s="51" t="s">
        <v>4520</v>
      </c>
      <c r="C1765" s="51" t="s">
        <v>2567</v>
      </c>
      <c r="D1765" s="51" t="s">
        <v>2930</v>
      </c>
      <c r="E1765" s="51" t="s">
        <v>2976</v>
      </c>
      <c r="F1765" s="1" t="s">
        <v>2986</v>
      </c>
      <c r="G1765" s="1" t="s">
        <v>2987</v>
      </c>
      <c r="H1765" s="1" t="s">
        <v>4226</v>
      </c>
      <c r="I1765" s="1" t="s">
        <v>4227</v>
      </c>
      <c r="J1765" s="160"/>
      <c r="K1765" s="160"/>
    </row>
    <row r="1766">
      <c r="A1766" s="188">
        <v>8.938562884054E12</v>
      </c>
      <c r="B1766" s="51" t="s">
        <v>4523</v>
      </c>
      <c r="C1766" s="51" t="s">
        <v>3069</v>
      </c>
      <c r="D1766" s="51" t="s">
        <v>2930</v>
      </c>
      <c r="E1766" s="51" t="s">
        <v>2976</v>
      </c>
      <c r="F1766" s="1" t="s">
        <v>2977</v>
      </c>
      <c r="G1766" s="1" t="s">
        <v>2978</v>
      </c>
      <c r="H1766" s="1" t="s">
        <v>3044</v>
      </c>
      <c r="I1766" s="1" t="s">
        <v>3045</v>
      </c>
      <c r="J1766" s="160"/>
      <c r="K1766" s="160"/>
    </row>
    <row r="1767">
      <c r="A1767" s="188">
        <v>8.938562884061E12</v>
      </c>
      <c r="B1767" s="51" t="s">
        <v>4524</v>
      </c>
      <c r="C1767" s="51" t="s">
        <v>3069</v>
      </c>
      <c r="D1767" s="51" t="s">
        <v>2930</v>
      </c>
      <c r="E1767" s="51" t="s">
        <v>2976</v>
      </c>
      <c r="F1767" s="1" t="s">
        <v>2977</v>
      </c>
      <c r="G1767" s="1" t="s">
        <v>2978</v>
      </c>
      <c r="H1767" s="1" t="s">
        <v>3044</v>
      </c>
      <c r="I1767" s="1" t="s">
        <v>3045</v>
      </c>
      <c r="J1767" s="160"/>
      <c r="K1767" s="160"/>
    </row>
    <row r="1768">
      <c r="A1768" s="188">
        <v>8.938562884191E12</v>
      </c>
      <c r="B1768" s="51" t="s">
        <v>4528</v>
      </c>
      <c r="C1768" s="51" t="s">
        <v>56</v>
      </c>
      <c r="D1768" s="51" t="s">
        <v>2930</v>
      </c>
      <c r="E1768" s="51" t="s">
        <v>2976</v>
      </c>
      <c r="F1768" s="1" t="s">
        <v>2986</v>
      </c>
      <c r="G1768" s="1" t="s">
        <v>3737</v>
      </c>
      <c r="H1768" s="1" t="s">
        <v>3738</v>
      </c>
      <c r="I1768" s="1" t="s">
        <v>3739</v>
      </c>
      <c r="J1768" s="160"/>
      <c r="K1768" s="160"/>
    </row>
    <row r="1769">
      <c r="A1769" s="188">
        <v>8.938562884238E12</v>
      </c>
      <c r="B1769" s="51" t="s">
        <v>4530</v>
      </c>
      <c r="C1769" s="51" t="s">
        <v>3069</v>
      </c>
      <c r="D1769" s="51" t="s">
        <v>2930</v>
      </c>
      <c r="E1769" s="51" t="s">
        <v>2976</v>
      </c>
      <c r="F1769" s="1" t="s">
        <v>2986</v>
      </c>
      <c r="G1769" s="1" t="s">
        <v>2987</v>
      </c>
      <c r="H1769" s="1" t="s">
        <v>2988</v>
      </c>
      <c r="I1769" s="1" t="s">
        <v>2989</v>
      </c>
      <c r="J1769" s="160"/>
      <c r="K1769" s="160"/>
    </row>
    <row r="1770">
      <c r="A1770" s="188">
        <v>8.938562884368E12</v>
      </c>
      <c r="B1770" s="51" t="s">
        <v>4534</v>
      </c>
      <c r="C1770" s="51" t="s">
        <v>56</v>
      </c>
      <c r="D1770" s="51" t="s">
        <v>2930</v>
      </c>
      <c r="E1770" s="51" t="s">
        <v>2931</v>
      </c>
      <c r="F1770" s="1" t="s">
        <v>3005</v>
      </c>
      <c r="G1770" s="1" t="s">
        <v>3039</v>
      </c>
      <c r="H1770" s="1" t="s">
        <v>3040</v>
      </c>
      <c r="I1770" s="1" t="s">
        <v>3872</v>
      </c>
      <c r="J1770" s="160"/>
      <c r="K1770" s="160"/>
    </row>
    <row r="1771">
      <c r="A1771" s="188">
        <v>8.938562884375E12</v>
      </c>
      <c r="B1771" s="51" t="s">
        <v>4537</v>
      </c>
      <c r="C1771" s="51" t="s">
        <v>56</v>
      </c>
      <c r="D1771" s="51" t="s">
        <v>2930</v>
      </c>
      <c r="E1771" s="51" t="s">
        <v>2931</v>
      </c>
      <c r="F1771" s="1" t="s">
        <v>3005</v>
      </c>
      <c r="G1771" s="1" t="s">
        <v>3039</v>
      </c>
      <c r="H1771" s="1" t="s">
        <v>3040</v>
      </c>
      <c r="I1771" s="1" t="s">
        <v>3872</v>
      </c>
      <c r="J1771" s="160"/>
      <c r="K1771" s="160"/>
    </row>
    <row r="1772">
      <c r="A1772" s="188">
        <v>8.938562884405E12</v>
      </c>
      <c r="B1772" s="51" t="s">
        <v>4538</v>
      </c>
      <c r="C1772" s="51" t="s">
        <v>56</v>
      </c>
      <c r="D1772" s="51" t="s">
        <v>2930</v>
      </c>
      <c r="E1772" s="51" t="s">
        <v>2976</v>
      </c>
      <c r="F1772" s="1" t="s">
        <v>2986</v>
      </c>
      <c r="G1772" s="1" t="s">
        <v>3737</v>
      </c>
      <c r="H1772" s="1" t="s">
        <v>3738</v>
      </c>
      <c r="I1772" s="1" t="s">
        <v>3739</v>
      </c>
      <c r="J1772" s="160"/>
      <c r="K1772" s="160"/>
    </row>
    <row r="1773">
      <c r="A1773" s="188">
        <v>8.938562884511E12</v>
      </c>
      <c r="B1773" s="51" t="s">
        <v>4542</v>
      </c>
      <c r="C1773" s="51" t="s">
        <v>1868</v>
      </c>
      <c r="D1773" s="51" t="s">
        <v>2930</v>
      </c>
      <c r="E1773" s="51" t="s">
        <v>2976</v>
      </c>
      <c r="F1773" s="1" t="s">
        <v>2986</v>
      </c>
      <c r="G1773" s="1" t="s">
        <v>3746</v>
      </c>
      <c r="H1773" s="1" t="s">
        <v>3747</v>
      </c>
      <c r="I1773" s="1" t="s">
        <v>3748</v>
      </c>
      <c r="J1773" s="160"/>
      <c r="K1773" s="160"/>
    </row>
    <row r="1774">
      <c r="A1774" s="188">
        <v>8.938562884764E12</v>
      </c>
      <c r="B1774" s="51" t="s">
        <v>4543</v>
      </c>
      <c r="C1774" s="51" t="s">
        <v>1868</v>
      </c>
      <c r="D1774" s="51" t="s">
        <v>2930</v>
      </c>
      <c r="E1774" s="51" t="s">
        <v>2976</v>
      </c>
      <c r="F1774" s="1" t="s">
        <v>2986</v>
      </c>
      <c r="G1774" s="1" t="s">
        <v>3746</v>
      </c>
      <c r="H1774" s="1" t="s">
        <v>3747</v>
      </c>
      <c r="I1774" s="1" t="s">
        <v>3751</v>
      </c>
      <c r="J1774" s="160"/>
      <c r="K1774" s="160"/>
    </row>
    <row r="1775">
      <c r="A1775" s="188">
        <v>8.938565871006E12</v>
      </c>
      <c r="B1775" s="51" t="s">
        <v>1433</v>
      </c>
      <c r="C1775" s="51" t="s">
        <v>1126</v>
      </c>
      <c r="D1775" s="51" t="s">
        <v>2930</v>
      </c>
      <c r="E1775" s="51" t="s">
        <v>2931</v>
      </c>
      <c r="F1775" s="1" t="s">
        <v>3005</v>
      </c>
      <c r="G1775" s="1" t="s">
        <v>3106</v>
      </c>
      <c r="H1775" s="1" t="s">
        <v>4104</v>
      </c>
      <c r="I1775" s="1" t="s">
        <v>4105</v>
      </c>
      <c r="J1775" s="160"/>
      <c r="K1775" s="160"/>
    </row>
    <row r="1776">
      <c r="A1776" s="188">
        <v>8.938565871013E12</v>
      </c>
      <c r="B1776" s="51" t="s">
        <v>1434</v>
      </c>
      <c r="C1776" s="51" t="s">
        <v>1126</v>
      </c>
      <c r="D1776" s="51" t="s">
        <v>2930</v>
      </c>
      <c r="E1776" s="51" t="s">
        <v>2931</v>
      </c>
      <c r="F1776" s="1" t="s">
        <v>3005</v>
      </c>
      <c r="G1776" s="1" t="s">
        <v>3106</v>
      </c>
      <c r="H1776" s="1" t="s">
        <v>4104</v>
      </c>
      <c r="I1776" s="1" t="s">
        <v>4105</v>
      </c>
      <c r="J1776" s="160"/>
      <c r="K1776" s="160"/>
    </row>
    <row r="1777">
      <c r="A1777" s="188">
        <v>8.93856587102E12</v>
      </c>
      <c r="B1777" s="51" t="s">
        <v>4549</v>
      </c>
      <c r="C1777" s="51" t="s">
        <v>1126</v>
      </c>
      <c r="D1777" s="51" t="s">
        <v>2930</v>
      </c>
      <c r="E1777" s="51" t="s">
        <v>2931</v>
      </c>
      <c r="F1777" s="1" t="s">
        <v>3350</v>
      </c>
      <c r="G1777" s="1" t="s">
        <v>4103</v>
      </c>
      <c r="H1777" s="1" t="s">
        <v>4104</v>
      </c>
      <c r="I1777" s="1" t="s">
        <v>4105</v>
      </c>
      <c r="J1777" s="160"/>
      <c r="K1777" s="160"/>
    </row>
    <row r="1778">
      <c r="A1778" s="188">
        <v>8.938565871044E12</v>
      </c>
      <c r="B1778" s="51" t="s">
        <v>1438</v>
      </c>
      <c r="C1778" s="51" t="s">
        <v>1126</v>
      </c>
      <c r="D1778" s="51" t="s">
        <v>2930</v>
      </c>
      <c r="E1778" s="51" t="s">
        <v>2931</v>
      </c>
      <c r="F1778" s="1" t="s">
        <v>3005</v>
      </c>
      <c r="G1778" s="1" t="s">
        <v>3106</v>
      </c>
      <c r="H1778" s="1" t="s">
        <v>4104</v>
      </c>
      <c r="I1778" s="1" t="s">
        <v>4105</v>
      </c>
      <c r="J1778" s="160"/>
      <c r="K1778" s="160"/>
    </row>
    <row r="1779">
      <c r="A1779" s="188">
        <v>8.938565871051E12</v>
      </c>
      <c r="B1779" s="51" t="s">
        <v>4550</v>
      </c>
      <c r="C1779" s="51" t="s">
        <v>1126</v>
      </c>
      <c r="D1779" s="51" t="s">
        <v>2930</v>
      </c>
      <c r="E1779" s="51" t="s">
        <v>2931</v>
      </c>
      <c r="F1779" s="1" t="s">
        <v>3350</v>
      </c>
      <c r="G1779" s="1" t="s">
        <v>4103</v>
      </c>
      <c r="H1779" s="1" t="s">
        <v>4104</v>
      </c>
      <c r="I1779" s="1" t="s">
        <v>4105</v>
      </c>
      <c r="J1779" s="160"/>
      <c r="K1779" s="160"/>
    </row>
    <row r="1780">
      <c r="A1780" s="188">
        <v>8.938565871075E12</v>
      </c>
      <c r="B1780" s="51" t="s">
        <v>1437</v>
      </c>
      <c r="C1780" s="51" t="s">
        <v>1126</v>
      </c>
      <c r="D1780" s="51" t="s">
        <v>2930</v>
      </c>
      <c r="E1780" s="51" t="s">
        <v>2931</v>
      </c>
      <c r="F1780" s="1" t="s">
        <v>3005</v>
      </c>
      <c r="G1780" s="1" t="s">
        <v>3106</v>
      </c>
      <c r="H1780" s="1" t="s">
        <v>4104</v>
      </c>
      <c r="I1780" s="1" t="s">
        <v>4105</v>
      </c>
      <c r="J1780" s="160"/>
      <c r="K1780" s="160"/>
    </row>
    <row r="1781">
      <c r="A1781" s="188">
        <v>8.938565871099E12</v>
      </c>
      <c r="B1781" s="51" t="s">
        <v>4551</v>
      </c>
      <c r="C1781" s="51" t="s">
        <v>1126</v>
      </c>
      <c r="D1781" s="51" t="s">
        <v>2930</v>
      </c>
      <c r="E1781" s="51" t="s">
        <v>2931</v>
      </c>
      <c r="F1781" s="1" t="s">
        <v>3350</v>
      </c>
      <c r="G1781" s="1" t="s">
        <v>4103</v>
      </c>
      <c r="H1781" s="1" t="s">
        <v>4104</v>
      </c>
      <c r="I1781" s="1" t="s">
        <v>4105</v>
      </c>
      <c r="J1781" s="160"/>
      <c r="K1781" s="160"/>
    </row>
    <row r="1782">
      <c r="A1782" s="188">
        <v>8.938565871112E12</v>
      </c>
      <c r="B1782" s="51" t="s">
        <v>4552</v>
      </c>
      <c r="C1782" s="51" t="s">
        <v>1126</v>
      </c>
      <c r="D1782" s="51" t="s">
        <v>2930</v>
      </c>
      <c r="E1782" s="51" t="s">
        <v>2931</v>
      </c>
      <c r="F1782" s="1" t="s">
        <v>3350</v>
      </c>
      <c r="G1782" s="1" t="s">
        <v>4108</v>
      </c>
      <c r="H1782" s="1" t="s">
        <v>4109</v>
      </c>
      <c r="I1782" s="1" t="s">
        <v>4110</v>
      </c>
      <c r="J1782" s="160"/>
      <c r="K1782" s="160"/>
    </row>
    <row r="1783">
      <c r="A1783" s="188">
        <v>8.938565871129E12</v>
      </c>
      <c r="B1783" s="51" t="s">
        <v>1436</v>
      </c>
      <c r="C1783" s="51" t="s">
        <v>1126</v>
      </c>
      <c r="D1783" s="51" t="s">
        <v>2930</v>
      </c>
      <c r="E1783" s="51" t="s">
        <v>2931</v>
      </c>
      <c r="F1783" s="1" t="s">
        <v>3005</v>
      </c>
      <c r="G1783" s="1" t="s">
        <v>3106</v>
      </c>
      <c r="H1783" s="1" t="s">
        <v>4104</v>
      </c>
      <c r="I1783" s="1" t="s">
        <v>4105</v>
      </c>
      <c r="J1783" s="160"/>
      <c r="K1783" s="160"/>
    </row>
    <row r="1784">
      <c r="A1784" s="188">
        <v>8.938565871143E12</v>
      </c>
      <c r="B1784" s="51" t="s">
        <v>1435</v>
      </c>
      <c r="C1784" s="51" t="s">
        <v>1126</v>
      </c>
      <c r="D1784" s="51" t="s">
        <v>2930</v>
      </c>
      <c r="E1784" s="51" t="s">
        <v>2931</v>
      </c>
      <c r="F1784" s="1" t="s">
        <v>3005</v>
      </c>
      <c r="G1784" s="1" t="s">
        <v>4132</v>
      </c>
      <c r="H1784" s="1" t="s">
        <v>4133</v>
      </c>
      <c r="I1784" s="1" t="s">
        <v>4134</v>
      </c>
      <c r="J1784" s="160"/>
      <c r="K1784" s="160"/>
    </row>
    <row r="1785">
      <c r="A1785" s="188">
        <v>8.938567115016E12</v>
      </c>
      <c r="B1785" s="51" t="s">
        <v>4553</v>
      </c>
      <c r="C1785" s="51" t="s">
        <v>116</v>
      </c>
      <c r="D1785" s="51" t="s">
        <v>1519</v>
      </c>
      <c r="E1785" s="51" t="s">
        <v>1549</v>
      </c>
      <c r="F1785" s="1" t="s">
        <v>1647</v>
      </c>
      <c r="G1785" s="1" t="s">
        <v>2886</v>
      </c>
      <c r="H1785" s="1" t="s">
        <v>2887</v>
      </c>
      <c r="I1785" s="1" t="s">
        <v>3647</v>
      </c>
      <c r="J1785" s="160"/>
      <c r="K1785" s="160"/>
    </row>
    <row r="1786">
      <c r="A1786" s="188">
        <v>8.993379241858E12</v>
      </c>
      <c r="B1786" s="51" t="s">
        <v>4554</v>
      </c>
      <c r="C1786" s="51" t="s">
        <v>29</v>
      </c>
      <c r="D1786" s="51" t="s">
        <v>1510</v>
      </c>
      <c r="E1786" s="51" t="s">
        <v>1511</v>
      </c>
      <c r="F1786" s="1" t="s">
        <v>1512</v>
      </c>
      <c r="G1786" s="1" t="s">
        <v>1513</v>
      </c>
      <c r="H1786" s="1" t="s">
        <v>1514</v>
      </c>
      <c r="I1786" s="1" t="s">
        <v>2528</v>
      </c>
      <c r="J1786" s="160"/>
      <c r="K1786" s="160"/>
    </row>
    <row r="1787">
      <c r="A1787" s="188">
        <v>8.997240602144E12</v>
      </c>
      <c r="B1787" s="51" t="s">
        <v>4555</v>
      </c>
      <c r="C1787" s="51" t="s">
        <v>1126</v>
      </c>
      <c r="D1787" s="51" t="s">
        <v>1510</v>
      </c>
      <c r="E1787" s="51" t="s">
        <v>1511</v>
      </c>
      <c r="F1787" s="1" t="s">
        <v>1512</v>
      </c>
      <c r="G1787" s="1" t="s">
        <v>1513</v>
      </c>
      <c r="H1787" s="1" t="s">
        <v>1514</v>
      </c>
      <c r="I1787" s="1" t="s">
        <v>1702</v>
      </c>
      <c r="J1787" s="160"/>
      <c r="K1787" s="160"/>
    </row>
    <row r="1788">
      <c r="A1788" s="188">
        <v>9.0129618E7</v>
      </c>
      <c r="B1788" s="51" t="s">
        <v>4556</v>
      </c>
      <c r="C1788" s="51" t="s">
        <v>1126</v>
      </c>
      <c r="D1788" s="51" t="s">
        <v>1510</v>
      </c>
      <c r="E1788" s="51" t="s">
        <v>1511</v>
      </c>
      <c r="F1788" s="1" t="s">
        <v>1512</v>
      </c>
      <c r="G1788" s="1" t="s">
        <v>1513</v>
      </c>
      <c r="H1788" s="1" t="s">
        <v>1514</v>
      </c>
      <c r="I1788" s="1" t="s">
        <v>2528</v>
      </c>
      <c r="J1788" s="160"/>
      <c r="K1788" s="160"/>
    </row>
    <row r="1789">
      <c r="A1789" s="188">
        <v>9.310155008433E12</v>
      </c>
      <c r="B1789" s="51" t="s">
        <v>4559</v>
      </c>
      <c r="C1789" s="51" t="s">
        <v>29</v>
      </c>
      <c r="D1789" s="51" t="s">
        <v>1510</v>
      </c>
      <c r="E1789" s="51" t="s">
        <v>1511</v>
      </c>
      <c r="F1789" s="1" t="s">
        <v>1512</v>
      </c>
      <c r="G1789" s="1" t="s">
        <v>1513</v>
      </c>
      <c r="H1789" s="1" t="s">
        <v>1514</v>
      </c>
      <c r="I1789" s="1" t="s">
        <v>2568</v>
      </c>
      <c r="J1789" s="160"/>
      <c r="K1789" s="160"/>
    </row>
    <row r="1790">
      <c r="A1790" s="188">
        <v>9.310885115586E12</v>
      </c>
      <c r="B1790" s="51" t="s">
        <v>4560</v>
      </c>
      <c r="C1790" s="51" t="s">
        <v>4561</v>
      </c>
      <c r="D1790" s="51" t="s">
        <v>2930</v>
      </c>
      <c r="E1790" s="51" t="s">
        <v>2931</v>
      </c>
      <c r="F1790" s="1" t="s">
        <v>3013</v>
      </c>
      <c r="G1790" s="1" t="s">
        <v>3014</v>
      </c>
      <c r="H1790" s="1" t="s">
        <v>3190</v>
      </c>
      <c r="I1790" s="1" t="s">
        <v>3191</v>
      </c>
      <c r="J1790" s="160"/>
      <c r="K1790" s="160"/>
    </row>
    <row r="1791">
      <c r="A1791" s="188">
        <v>9.310885115593E12</v>
      </c>
      <c r="B1791" s="51" t="s">
        <v>4564</v>
      </c>
      <c r="C1791" s="51" t="s">
        <v>4561</v>
      </c>
      <c r="D1791" s="51" t="s">
        <v>2930</v>
      </c>
      <c r="E1791" s="51" t="s">
        <v>2931</v>
      </c>
      <c r="F1791" s="1" t="s">
        <v>3013</v>
      </c>
      <c r="G1791" s="1" t="s">
        <v>3014</v>
      </c>
      <c r="H1791" s="1" t="s">
        <v>3190</v>
      </c>
      <c r="I1791" s="1" t="s">
        <v>3193</v>
      </c>
      <c r="J1791" s="160"/>
      <c r="K1791" s="160"/>
    </row>
    <row r="1792">
      <c r="A1792" s="188">
        <v>9.35275600223E11</v>
      </c>
      <c r="B1792" s="51" t="s">
        <v>4565</v>
      </c>
      <c r="C1792" s="51" t="s">
        <v>29</v>
      </c>
      <c r="D1792" s="51" t="s">
        <v>1510</v>
      </c>
      <c r="E1792" s="51" t="s">
        <v>1511</v>
      </c>
      <c r="F1792" s="1" t="s">
        <v>1512</v>
      </c>
      <c r="G1792" s="1" t="s">
        <v>1513</v>
      </c>
      <c r="H1792" s="1" t="s">
        <v>1514</v>
      </c>
      <c r="I1792" s="1" t="s">
        <v>1672</v>
      </c>
      <c r="J1792" s="160"/>
      <c r="K1792" s="160"/>
    </row>
    <row r="1793">
      <c r="A1793" s="188">
        <v>9.42190378803E12</v>
      </c>
      <c r="B1793" s="51" t="s">
        <v>4566</v>
      </c>
      <c r="C1793" s="51" t="s">
        <v>1530</v>
      </c>
      <c r="D1793" s="51" t="s">
        <v>1519</v>
      </c>
      <c r="E1793" s="51" t="s">
        <v>1520</v>
      </c>
      <c r="F1793" s="1" t="s">
        <v>1531</v>
      </c>
      <c r="G1793" s="1" t="s">
        <v>1532</v>
      </c>
      <c r="H1793" s="1" t="s">
        <v>1533</v>
      </c>
      <c r="I1793" s="1" t="s">
        <v>2010</v>
      </c>
      <c r="J1793" s="160"/>
      <c r="K1793" s="160"/>
    </row>
    <row r="1794">
      <c r="A1794" s="188">
        <v>9.421903788245E12</v>
      </c>
      <c r="B1794" s="51" t="s">
        <v>4568</v>
      </c>
      <c r="C1794" s="51" t="s">
        <v>56</v>
      </c>
      <c r="D1794" s="51" t="s">
        <v>1519</v>
      </c>
      <c r="E1794" s="51" t="s">
        <v>1520</v>
      </c>
      <c r="F1794" s="1" t="s">
        <v>1531</v>
      </c>
      <c r="G1794" s="1" t="s">
        <v>1532</v>
      </c>
      <c r="H1794" s="1" t="s">
        <v>1533</v>
      </c>
      <c r="I1794" s="1" t="s">
        <v>2010</v>
      </c>
      <c r="J1794" s="160"/>
      <c r="K1794" s="160"/>
    </row>
    <row r="1795">
      <c r="A1795" s="188">
        <v>9.557062343053E12</v>
      </c>
      <c r="B1795" s="51" t="s">
        <v>4571</v>
      </c>
      <c r="C1795" s="51" t="s">
        <v>311</v>
      </c>
      <c r="D1795" s="51" t="s">
        <v>1510</v>
      </c>
      <c r="E1795" s="51" t="s">
        <v>1511</v>
      </c>
      <c r="F1795" s="1" t="s">
        <v>1512</v>
      </c>
      <c r="G1795" s="1" t="s">
        <v>1513</v>
      </c>
      <c r="H1795" s="1" t="s">
        <v>1514</v>
      </c>
      <c r="I1795" s="1" t="s">
        <v>1528</v>
      </c>
      <c r="J1795" s="160"/>
      <c r="K1795" s="160"/>
    </row>
    <row r="1796">
      <c r="A1796" s="188">
        <v>9.780201379723E12</v>
      </c>
      <c r="B1796" s="51" t="s">
        <v>4572</v>
      </c>
      <c r="C1796" s="51" t="s">
        <v>1126</v>
      </c>
      <c r="D1796" s="51" t="s">
        <v>1510</v>
      </c>
      <c r="E1796" s="51" t="s">
        <v>1511</v>
      </c>
      <c r="F1796" s="1" t="s">
        <v>1512</v>
      </c>
      <c r="G1796" s="1" t="s">
        <v>1513</v>
      </c>
      <c r="H1796" s="1" t="s">
        <v>1514</v>
      </c>
      <c r="I1796" s="1" t="s">
        <v>2946</v>
      </c>
      <c r="J1796" s="160"/>
      <c r="K1796" s="160"/>
    </row>
    <row r="1797">
      <c r="A1797" s="188">
        <v>9.912880000652E12</v>
      </c>
      <c r="B1797" s="51" t="s">
        <v>4575</v>
      </c>
      <c r="C1797" s="51" t="s">
        <v>2567</v>
      </c>
      <c r="D1797" s="51" t="s">
        <v>1510</v>
      </c>
      <c r="E1797" s="51" t="s">
        <v>1511</v>
      </c>
      <c r="F1797" s="1" t="s">
        <v>1512</v>
      </c>
      <c r="G1797" s="1" t="s">
        <v>1513</v>
      </c>
      <c r="H1797" s="1" t="s">
        <v>1514</v>
      </c>
      <c r="I1797" s="1" t="s">
        <v>1702</v>
      </c>
      <c r="J1797" s="160"/>
      <c r="K1797" s="160"/>
    </row>
    <row r="1798">
      <c r="A1798" s="188">
        <v>9.913073280788E12</v>
      </c>
      <c r="B1798" s="51" t="s">
        <v>4576</v>
      </c>
      <c r="C1798" s="51" t="s">
        <v>1126</v>
      </c>
      <c r="D1798" s="51" t="s">
        <v>1510</v>
      </c>
      <c r="E1798" s="51" t="s">
        <v>1511</v>
      </c>
      <c r="F1798" s="1" t="s">
        <v>1512</v>
      </c>
      <c r="G1798" s="1" t="s">
        <v>1513</v>
      </c>
      <c r="H1798" s="1" t="s">
        <v>1514</v>
      </c>
      <c r="I1798" s="1" t="s">
        <v>1702</v>
      </c>
      <c r="J1798" s="160"/>
      <c r="K1798" s="160"/>
    </row>
    <row r="1799">
      <c r="A1799" s="188" t="s">
        <v>4580</v>
      </c>
      <c r="B1799" s="51" t="s">
        <v>4581</v>
      </c>
      <c r="C1799" s="51" t="s">
        <v>311</v>
      </c>
      <c r="D1799" s="51" t="s">
        <v>1510</v>
      </c>
      <c r="E1799" s="51" t="s">
        <v>1511</v>
      </c>
      <c r="F1799" s="1" t="s">
        <v>1512</v>
      </c>
      <c r="G1799" s="1" t="s">
        <v>1513</v>
      </c>
      <c r="H1799" s="1" t="s">
        <v>1514</v>
      </c>
      <c r="I1799" s="1" t="s">
        <v>1515</v>
      </c>
      <c r="J1799" s="160"/>
      <c r="K1799" s="160"/>
    </row>
    <row r="1800">
      <c r="A1800" s="188" t="s">
        <v>4582</v>
      </c>
      <c r="B1800" s="51" t="s">
        <v>4583</v>
      </c>
      <c r="C1800" s="51" t="s">
        <v>104</v>
      </c>
      <c r="D1800" s="51" t="s">
        <v>1510</v>
      </c>
      <c r="E1800" s="51" t="s">
        <v>4584</v>
      </c>
      <c r="F1800" s="1" t="s">
        <v>4585</v>
      </c>
      <c r="G1800" s="1" t="s">
        <v>4586</v>
      </c>
      <c r="H1800" s="1" t="s">
        <v>4587</v>
      </c>
      <c r="I1800" s="1" t="s">
        <v>4588</v>
      </c>
      <c r="J1800" s="160"/>
      <c r="K1800" s="160"/>
    </row>
    <row r="1801">
      <c r="A1801" s="188" t="s">
        <v>4589</v>
      </c>
      <c r="B1801" s="51" t="s">
        <v>4590</v>
      </c>
      <c r="C1801" s="51" t="s">
        <v>104</v>
      </c>
      <c r="D1801" s="51" t="s">
        <v>1510</v>
      </c>
      <c r="E1801" s="51" t="s">
        <v>4584</v>
      </c>
      <c r="F1801" s="1" t="s">
        <v>4585</v>
      </c>
      <c r="G1801" s="1" t="s">
        <v>4586</v>
      </c>
      <c r="H1801" s="1" t="s">
        <v>4587</v>
      </c>
      <c r="I1801" s="1" t="s">
        <v>4588</v>
      </c>
      <c r="J1801" s="160"/>
      <c r="K1801" s="160"/>
    </row>
    <row r="1802">
      <c r="A1802" s="188" t="s">
        <v>4591</v>
      </c>
      <c r="B1802" s="51" t="s">
        <v>4593</v>
      </c>
      <c r="C1802" s="51" t="s">
        <v>104</v>
      </c>
      <c r="D1802" s="51" t="s">
        <v>1510</v>
      </c>
      <c r="E1802" s="51" t="s">
        <v>4584</v>
      </c>
      <c r="F1802" s="1" t="s">
        <v>4585</v>
      </c>
      <c r="G1802" s="1" t="s">
        <v>4586</v>
      </c>
      <c r="H1802" s="1" t="s">
        <v>4587</v>
      </c>
      <c r="I1802" s="1" t="s">
        <v>4588</v>
      </c>
      <c r="J1802" s="160"/>
      <c r="K1802" s="160"/>
    </row>
    <row r="1803">
      <c r="A1803" s="188" t="s">
        <v>4595</v>
      </c>
      <c r="B1803" s="51" t="s">
        <v>4596</v>
      </c>
      <c r="C1803" s="51" t="s">
        <v>1126</v>
      </c>
      <c r="D1803" s="51" t="s">
        <v>1510</v>
      </c>
      <c r="E1803" s="51" t="s">
        <v>4597</v>
      </c>
      <c r="F1803" s="1" t="s">
        <v>4598</v>
      </c>
      <c r="G1803" s="1" t="s">
        <v>4599</v>
      </c>
      <c r="H1803" s="1" t="s">
        <v>4600</v>
      </c>
      <c r="I1803" s="1" t="s">
        <v>4601</v>
      </c>
      <c r="J1803" s="160"/>
      <c r="K1803" s="160"/>
    </row>
    <row r="1804">
      <c r="A1804" s="188" t="s">
        <v>4602</v>
      </c>
      <c r="B1804" s="51" t="s">
        <v>4603</v>
      </c>
      <c r="C1804" s="51" t="s">
        <v>1126</v>
      </c>
      <c r="D1804" s="51" t="s">
        <v>1510</v>
      </c>
      <c r="E1804" s="51" t="s">
        <v>1511</v>
      </c>
      <c r="F1804" s="1" t="s">
        <v>1512</v>
      </c>
      <c r="G1804" s="1" t="s">
        <v>1513</v>
      </c>
      <c r="H1804" s="1" t="s">
        <v>1514</v>
      </c>
      <c r="I1804" s="1" t="s">
        <v>1528</v>
      </c>
      <c r="J1804" s="160"/>
      <c r="K1804" s="160"/>
    </row>
    <row r="1805">
      <c r="A1805" s="188" t="s">
        <v>4606</v>
      </c>
      <c r="B1805" s="51" t="s">
        <v>4607</v>
      </c>
      <c r="C1805" s="51" t="s">
        <v>1868</v>
      </c>
      <c r="D1805" s="51" t="s">
        <v>1510</v>
      </c>
      <c r="E1805" s="51" t="s">
        <v>1511</v>
      </c>
      <c r="F1805" s="1" t="s">
        <v>1512</v>
      </c>
      <c r="G1805" s="1" t="s">
        <v>1513</v>
      </c>
      <c r="H1805" s="1" t="s">
        <v>1514</v>
      </c>
      <c r="I1805" s="1" t="s">
        <v>2941</v>
      </c>
      <c r="J1805" s="160"/>
      <c r="K1805" s="160"/>
    </row>
    <row r="1806">
      <c r="A1806" s="188" t="s">
        <v>4608</v>
      </c>
      <c r="B1806" s="51" t="s">
        <v>4609</v>
      </c>
      <c r="C1806" s="51" t="s">
        <v>1126</v>
      </c>
      <c r="D1806" s="51" t="s">
        <v>1510</v>
      </c>
      <c r="E1806" s="51" t="s">
        <v>1511</v>
      </c>
      <c r="F1806" s="1" t="s">
        <v>1512</v>
      </c>
      <c r="G1806" s="1" t="s">
        <v>1513</v>
      </c>
      <c r="H1806" s="1" t="s">
        <v>1514</v>
      </c>
      <c r="I1806" s="1" t="s">
        <v>2528</v>
      </c>
      <c r="J1806" s="160"/>
      <c r="K1806" s="160"/>
    </row>
    <row r="1807">
      <c r="A1807" s="188" t="s">
        <v>4610</v>
      </c>
      <c r="B1807" s="51" t="s">
        <v>4611</v>
      </c>
      <c r="C1807" s="51" t="s">
        <v>1126</v>
      </c>
      <c r="D1807" s="51" t="s">
        <v>1510</v>
      </c>
      <c r="E1807" s="51" t="s">
        <v>1511</v>
      </c>
      <c r="F1807" s="1" t="s">
        <v>1512</v>
      </c>
      <c r="G1807" s="1" t="s">
        <v>1513</v>
      </c>
      <c r="H1807" s="1" t="s">
        <v>1514</v>
      </c>
      <c r="I1807" s="1" t="s">
        <v>2528</v>
      </c>
      <c r="J1807" s="160"/>
      <c r="K1807" s="160"/>
    </row>
    <row r="1808">
      <c r="A1808" s="188" t="s">
        <v>4615</v>
      </c>
      <c r="B1808" s="51" t="s">
        <v>4616</v>
      </c>
      <c r="C1808" s="51" t="s">
        <v>1126</v>
      </c>
      <c r="D1808" s="51" t="s">
        <v>1510</v>
      </c>
      <c r="E1808" s="51" t="s">
        <v>1511</v>
      </c>
      <c r="F1808" s="1" t="s">
        <v>1512</v>
      </c>
      <c r="G1808" s="1" t="s">
        <v>1513</v>
      </c>
      <c r="H1808" s="1" t="s">
        <v>1514</v>
      </c>
      <c r="I1808" s="1" t="s">
        <v>2528</v>
      </c>
      <c r="J1808" s="160"/>
      <c r="K1808" s="160"/>
    </row>
    <row r="1809">
      <c r="A1809" s="188" t="s">
        <v>4617</v>
      </c>
      <c r="B1809" s="51" t="s">
        <v>4618</v>
      </c>
      <c r="C1809" s="51" t="s">
        <v>311</v>
      </c>
      <c r="D1809" s="51" t="s">
        <v>1510</v>
      </c>
      <c r="E1809" s="51" t="s">
        <v>1511</v>
      </c>
      <c r="F1809" s="1" t="s">
        <v>1512</v>
      </c>
      <c r="G1809" s="1" t="s">
        <v>1513</v>
      </c>
      <c r="H1809" s="1" t="s">
        <v>1514</v>
      </c>
      <c r="I1809" s="1" t="s">
        <v>2528</v>
      </c>
      <c r="J1809" s="160"/>
      <c r="K1809" s="160"/>
    </row>
    <row r="1810">
      <c r="A1810" s="188" t="s">
        <v>4619</v>
      </c>
      <c r="B1810" s="51" t="s">
        <v>4620</v>
      </c>
      <c r="C1810" s="51" t="s">
        <v>1126</v>
      </c>
      <c r="D1810" s="51" t="s">
        <v>2930</v>
      </c>
      <c r="E1810" s="51" t="s">
        <v>2976</v>
      </c>
      <c r="F1810" s="1" t="s">
        <v>3421</v>
      </c>
      <c r="G1810" s="1" t="s">
        <v>4451</v>
      </c>
      <c r="H1810" s="1" t="s">
        <v>4452</v>
      </c>
      <c r="I1810" s="1" t="s">
        <v>4453</v>
      </c>
      <c r="J1810" s="160"/>
      <c r="K1810" s="160"/>
    </row>
    <row r="1811">
      <c r="A1811" s="188" t="s">
        <v>4624</v>
      </c>
      <c r="B1811" s="51" t="s">
        <v>4625</v>
      </c>
      <c r="C1811" s="51" t="s">
        <v>1126</v>
      </c>
      <c r="D1811" s="51" t="s">
        <v>2930</v>
      </c>
      <c r="E1811" s="51" t="s">
        <v>2976</v>
      </c>
      <c r="F1811" s="1" t="s">
        <v>3421</v>
      </c>
      <c r="G1811" s="1" t="s">
        <v>4451</v>
      </c>
      <c r="H1811" s="1" t="s">
        <v>4452</v>
      </c>
      <c r="I1811" s="1" t="s">
        <v>4453</v>
      </c>
      <c r="J1811" s="160"/>
      <c r="K1811" s="160"/>
    </row>
    <row r="1812">
      <c r="A1812" s="188" t="s">
        <v>4626</v>
      </c>
      <c r="B1812" s="51" t="s">
        <v>4627</v>
      </c>
      <c r="C1812" s="51" t="s">
        <v>1126</v>
      </c>
      <c r="D1812" s="51" t="s">
        <v>1510</v>
      </c>
      <c r="E1812" s="51" t="s">
        <v>1511</v>
      </c>
      <c r="F1812" s="1" t="s">
        <v>1512</v>
      </c>
      <c r="G1812" s="1" t="s">
        <v>1513</v>
      </c>
      <c r="H1812" s="1" t="s">
        <v>1514</v>
      </c>
      <c r="I1812" s="1" t="s">
        <v>2941</v>
      </c>
      <c r="J1812" s="160"/>
      <c r="K1812" s="160"/>
    </row>
    <row r="1813">
      <c r="A1813" s="188" t="s">
        <v>4628</v>
      </c>
      <c r="B1813" s="51" t="s">
        <v>4630</v>
      </c>
      <c r="C1813" s="51" t="s">
        <v>1126</v>
      </c>
      <c r="D1813" s="51" t="s">
        <v>1510</v>
      </c>
      <c r="E1813" s="51" t="s">
        <v>1511</v>
      </c>
      <c r="F1813" s="1" t="s">
        <v>1512</v>
      </c>
      <c r="G1813" s="1" t="s">
        <v>1513</v>
      </c>
      <c r="H1813" s="1" t="s">
        <v>1514</v>
      </c>
      <c r="I1813" s="1" t="s">
        <v>2941</v>
      </c>
      <c r="J1813" s="160"/>
      <c r="K1813" s="160"/>
    </row>
    <row r="1814">
      <c r="A1814" s="188" t="s">
        <v>4632</v>
      </c>
      <c r="B1814" s="51" t="s">
        <v>4633</v>
      </c>
      <c r="C1814" s="51" t="s">
        <v>1126</v>
      </c>
      <c r="D1814" s="51" t="s">
        <v>1510</v>
      </c>
      <c r="E1814" s="51" t="s">
        <v>1511</v>
      </c>
      <c r="F1814" s="1" t="s">
        <v>1512</v>
      </c>
      <c r="G1814" s="1" t="s">
        <v>1513</v>
      </c>
      <c r="H1814" s="1" t="s">
        <v>1514</v>
      </c>
      <c r="I1814" s="1" t="s">
        <v>2528</v>
      </c>
      <c r="J1814" s="160"/>
      <c r="K1814" s="160"/>
    </row>
    <row r="1815">
      <c r="A1815" s="188" t="s">
        <v>4654</v>
      </c>
      <c r="B1815" s="51" t="s">
        <v>4655</v>
      </c>
      <c r="C1815" s="51" t="s">
        <v>1126</v>
      </c>
      <c r="D1815" s="51" t="s">
        <v>1510</v>
      </c>
      <c r="E1815" s="51" t="s">
        <v>1511</v>
      </c>
      <c r="F1815" s="1" t="s">
        <v>1512</v>
      </c>
      <c r="G1815" s="1" t="s">
        <v>1513</v>
      </c>
      <c r="H1815" s="1" t="s">
        <v>1514</v>
      </c>
      <c r="I1815" s="1" t="s">
        <v>2528</v>
      </c>
      <c r="J1815" s="160"/>
      <c r="K1815" s="160"/>
    </row>
    <row r="1816">
      <c r="A1816" s="188" t="s">
        <v>4656</v>
      </c>
      <c r="B1816" s="51" t="s">
        <v>4657</v>
      </c>
      <c r="C1816" s="51" t="s">
        <v>1126</v>
      </c>
      <c r="D1816" s="51" t="s">
        <v>1510</v>
      </c>
      <c r="E1816" s="51" t="s">
        <v>1511</v>
      </c>
      <c r="F1816" s="1" t="s">
        <v>1512</v>
      </c>
      <c r="G1816" s="1" t="s">
        <v>1513</v>
      </c>
      <c r="H1816" s="1" t="s">
        <v>1514</v>
      </c>
      <c r="I1816" s="1" t="s">
        <v>2528</v>
      </c>
      <c r="J1816" s="160"/>
      <c r="K1816" s="160"/>
    </row>
    <row r="1817">
      <c r="A1817" s="188" t="s">
        <v>4660</v>
      </c>
      <c r="B1817" s="51" t="s">
        <v>4661</v>
      </c>
      <c r="C1817" s="51" t="s">
        <v>1126</v>
      </c>
      <c r="D1817" s="51" t="s">
        <v>1510</v>
      </c>
      <c r="E1817" s="51" t="s">
        <v>1511</v>
      </c>
      <c r="F1817" s="1" t="s">
        <v>1512</v>
      </c>
      <c r="G1817" s="1" t="s">
        <v>1513</v>
      </c>
      <c r="H1817" s="1" t="s">
        <v>1514</v>
      </c>
      <c r="I1817" s="1" t="s">
        <v>2528</v>
      </c>
      <c r="J1817" s="160"/>
      <c r="K1817" s="160"/>
    </row>
    <row r="1818">
      <c r="A1818" s="188" t="s">
        <v>4662</v>
      </c>
      <c r="B1818" s="51" t="s">
        <v>4663</v>
      </c>
      <c r="C1818" s="51" t="s">
        <v>1126</v>
      </c>
      <c r="D1818" s="51" t="s">
        <v>1510</v>
      </c>
      <c r="E1818" s="51" t="s">
        <v>1511</v>
      </c>
      <c r="F1818" s="1" t="s">
        <v>1512</v>
      </c>
      <c r="G1818" s="1" t="s">
        <v>1513</v>
      </c>
      <c r="H1818" s="1" t="s">
        <v>1514</v>
      </c>
      <c r="I1818" s="1" t="s">
        <v>2528</v>
      </c>
      <c r="J1818" s="160"/>
      <c r="K1818" s="160"/>
    </row>
    <row r="1819">
      <c r="A1819" s="188" t="s">
        <v>4664</v>
      </c>
      <c r="B1819" s="51" t="s">
        <v>4665</v>
      </c>
      <c r="C1819" s="51" t="s">
        <v>1126</v>
      </c>
      <c r="D1819" s="51" t="s">
        <v>1510</v>
      </c>
      <c r="E1819" s="51" t="s">
        <v>1511</v>
      </c>
      <c r="F1819" s="1" t="s">
        <v>1512</v>
      </c>
      <c r="G1819" s="1" t="s">
        <v>1513</v>
      </c>
      <c r="H1819" s="1" t="s">
        <v>1514</v>
      </c>
      <c r="I1819" s="1" t="s">
        <v>2528</v>
      </c>
      <c r="J1819" s="160"/>
      <c r="K1819" s="160"/>
    </row>
    <row r="1820">
      <c r="A1820" s="188" t="s">
        <v>4668</v>
      </c>
      <c r="B1820" s="51" t="s">
        <v>4670</v>
      </c>
      <c r="C1820" s="51" t="s">
        <v>56</v>
      </c>
      <c r="D1820" s="51" t="s">
        <v>1510</v>
      </c>
      <c r="E1820" s="51" t="s">
        <v>1511</v>
      </c>
      <c r="F1820" s="1" t="s">
        <v>1512</v>
      </c>
      <c r="G1820" s="1" t="s">
        <v>1513</v>
      </c>
      <c r="H1820" s="1" t="s">
        <v>1514</v>
      </c>
      <c r="I1820" s="1" t="s">
        <v>2528</v>
      </c>
      <c r="J1820" s="160"/>
      <c r="K1820" s="160"/>
    </row>
    <row r="1821">
      <c r="A1821" s="188" t="s">
        <v>4672</v>
      </c>
      <c r="B1821" s="51" t="s">
        <v>4673</v>
      </c>
      <c r="C1821" s="51" t="s">
        <v>1801</v>
      </c>
      <c r="D1821" s="51" t="s">
        <v>1510</v>
      </c>
      <c r="E1821" s="51" t="s">
        <v>1511</v>
      </c>
      <c r="F1821" s="1" t="s">
        <v>1512</v>
      </c>
      <c r="G1821" s="1" t="s">
        <v>1513</v>
      </c>
      <c r="H1821" s="1" t="s">
        <v>1514</v>
      </c>
      <c r="I1821" s="1" t="s">
        <v>2528</v>
      </c>
      <c r="J1821" s="160"/>
      <c r="K1821" s="160"/>
    </row>
    <row r="1822">
      <c r="A1822" s="188" t="s">
        <v>4674</v>
      </c>
      <c r="B1822" s="51" t="s">
        <v>4675</v>
      </c>
      <c r="C1822" s="51" t="s">
        <v>1801</v>
      </c>
      <c r="D1822" s="51" t="s">
        <v>1510</v>
      </c>
      <c r="E1822" s="51" t="s">
        <v>1511</v>
      </c>
      <c r="F1822" s="1" t="s">
        <v>1512</v>
      </c>
      <c r="G1822" s="1" t="s">
        <v>1513</v>
      </c>
      <c r="H1822" s="1" t="s">
        <v>1514</v>
      </c>
      <c r="I1822" s="1" t="s">
        <v>2528</v>
      </c>
      <c r="J1822" s="160"/>
      <c r="K1822" s="160"/>
    </row>
    <row r="1823">
      <c r="A1823" s="188" t="s">
        <v>4676</v>
      </c>
      <c r="B1823" s="51" t="s">
        <v>4677</v>
      </c>
      <c r="C1823" s="51" t="s">
        <v>1126</v>
      </c>
      <c r="D1823" s="51" t="s">
        <v>1510</v>
      </c>
      <c r="E1823" s="51" t="s">
        <v>1511</v>
      </c>
      <c r="F1823" s="1" t="s">
        <v>1512</v>
      </c>
      <c r="G1823" s="1" t="s">
        <v>1513</v>
      </c>
      <c r="H1823" s="1" t="s">
        <v>1514</v>
      </c>
      <c r="I1823" s="1" t="s">
        <v>2528</v>
      </c>
      <c r="J1823" s="160"/>
      <c r="K1823" s="160"/>
    </row>
    <row r="1824">
      <c r="A1824" s="188" t="s">
        <v>4678</v>
      </c>
      <c r="B1824" s="51" t="s">
        <v>4679</v>
      </c>
      <c r="C1824" s="51" t="s">
        <v>1126</v>
      </c>
      <c r="D1824" s="51" t="s">
        <v>1510</v>
      </c>
      <c r="E1824" s="51" t="s">
        <v>1511</v>
      </c>
      <c r="F1824" s="1" t="s">
        <v>1512</v>
      </c>
      <c r="G1824" s="1" t="s">
        <v>1513</v>
      </c>
      <c r="H1824" s="1" t="s">
        <v>1514</v>
      </c>
      <c r="I1824" s="1" t="s">
        <v>2528</v>
      </c>
      <c r="J1824" s="160"/>
      <c r="K1824" s="160"/>
    </row>
    <row r="1825">
      <c r="A1825" s="188" t="s">
        <v>4680</v>
      </c>
      <c r="B1825" s="51" t="s">
        <v>4681</v>
      </c>
      <c r="C1825" s="51" t="s">
        <v>1126</v>
      </c>
      <c r="D1825" s="51" t="s">
        <v>1510</v>
      </c>
      <c r="E1825" s="51" t="s">
        <v>1511</v>
      </c>
      <c r="F1825" s="1" t="s">
        <v>1512</v>
      </c>
      <c r="G1825" s="1" t="s">
        <v>1513</v>
      </c>
      <c r="H1825" s="1" t="s">
        <v>1514</v>
      </c>
      <c r="I1825" s="1" t="s">
        <v>2528</v>
      </c>
      <c r="J1825" s="160"/>
      <c r="K1825" s="160"/>
    </row>
    <row r="1826">
      <c r="A1826" s="188" t="s">
        <v>4682</v>
      </c>
      <c r="B1826" s="51" t="s">
        <v>4683</v>
      </c>
      <c r="C1826" s="51" t="s">
        <v>1126</v>
      </c>
      <c r="D1826" s="51" t="s">
        <v>1510</v>
      </c>
      <c r="E1826" s="51" t="s">
        <v>1511</v>
      </c>
      <c r="F1826" s="1" t="s">
        <v>1512</v>
      </c>
      <c r="G1826" s="1" t="s">
        <v>1513</v>
      </c>
      <c r="H1826" s="1" t="s">
        <v>1514</v>
      </c>
      <c r="I1826" s="1" t="s">
        <v>2528</v>
      </c>
      <c r="J1826" s="160"/>
      <c r="K1826" s="160"/>
    </row>
    <row r="1827">
      <c r="A1827" s="188" t="s">
        <v>4684</v>
      </c>
      <c r="B1827" s="51" t="s">
        <v>4685</v>
      </c>
      <c r="C1827" s="51" t="s">
        <v>1126</v>
      </c>
      <c r="D1827" s="51" t="s">
        <v>1510</v>
      </c>
      <c r="E1827" s="51" t="s">
        <v>1511</v>
      </c>
      <c r="F1827" s="1" t="s">
        <v>1512</v>
      </c>
      <c r="G1827" s="1" t="s">
        <v>1513</v>
      </c>
      <c r="H1827" s="1" t="s">
        <v>1514</v>
      </c>
      <c r="I1827" s="1" t="s">
        <v>1515</v>
      </c>
      <c r="J1827" s="160"/>
      <c r="K1827" s="160"/>
    </row>
    <row r="1828">
      <c r="A1828" s="188" t="s">
        <v>4686</v>
      </c>
      <c r="B1828" s="51" t="s">
        <v>4687</v>
      </c>
      <c r="C1828" s="51" t="s">
        <v>1126</v>
      </c>
      <c r="D1828" s="51" t="s">
        <v>1510</v>
      </c>
      <c r="E1828" s="51" t="s">
        <v>1511</v>
      </c>
      <c r="F1828" s="1" t="s">
        <v>1512</v>
      </c>
      <c r="G1828" s="1" t="s">
        <v>1513</v>
      </c>
      <c r="H1828" s="1" t="s">
        <v>1514</v>
      </c>
      <c r="I1828" s="1" t="s">
        <v>2528</v>
      </c>
      <c r="J1828" s="160"/>
      <c r="K1828" s="160"/>
    </row>
    <row r="1829">
      <c r="A1829" s="188" t="s">
        <v>4688</v>
      </c>
      <c r="B1829" s="51" t="s">
        <v>4689</v>
      </c>
      <c r="C1829" s="51" t="s">
        <v>1126</v>
      </c>
      <c r="D1829" s="51" t="s">
        <v>1510</v>
      </c>
      <c r="E1829" s="51" t="s">
        <v>1511</v>
      </c>
      <c r="F1829" s="1" t="s">
        <v>1512</v>
      </c>
      <c r="G1829" s="1" t="s">
        <v>1513</v>
      </c>
      <c r="H1829" s="1" t="s">
        <v>1514</v>
      </c>
      <c r="I1829" s="1" t="s">
        <v>2528</v>
      </c>
      <c r="J1829" s="160"/>
      <c r="K1829" s="160"/>
    </row>
    <row r="1830">
      <c r="A1830" s="188" t="s">
        <v>4690</v>
      </c>
      <c r="B1830" s="51" t="s">
        <v>4691</v>
      </c>
      <c r="C1830" s="51" t="s">
        <v>56</v>
      </c>
      <c r="D1830" s="51" t="s">
        <v>1510</v>
      </c>
      <c r="E1830" s="51" t="s">
        <v>1511</v>
      </c>
      <c r="F1830" s="1" t="s">
        <v>1512</v>
      </c>
      <c r="G1830" s="1" t="s">
        <v>1513</v>
      </c>
      <c r="H1830" s="1" t="s">
        <v>1514</v>
      </c>
      <c r="I1830" s="1" t="s">
        <v>2946</v>
      </c>
      <c r="J1830" s="160"/>
      <c r="K1830" s="160"/>
    </row>
    <row r="1831">
      <c r="A1831" s="188" t="s">
        <v>4692</v>
      </c>
      <c r="B1831" s="51" t="s">
        <v>4693</v>
      </c>
      <c r="C1831" s="51" t="s">
        <v>1126</v>
      </c>
      <c r="D1831" s="51" t="s">
        <v>1510</v>
      </c>
      <c r="E1831" s="51" t="s">
        <v>1511</v>
      </c>
      <c r="F1831" s="1" t="s">
        <v>1512</v>
      </c>
      <c r="G1831" s="1" t="s">
        <v>1513</v>
      </c>
      <c r="H1831" s="1" t="s">
        <v>1514</v>
      </c>
      <c r="I1831" s="1" t="s">
        <v>2528</v>
      </c>
      <c r="J1831" s="160"/>
      <c r="K1831" s="160"/>
    </row>
    <row r="1832">
      <c r="A1832" s="188" t="s">
        <v>4694</v>
      </c>
      <c r="B1832" s="51" t="s">
        <v>4695</v>
      </c>
      <c r="C1832" s="51" t="s">
        <v>1126</v>
      </c>
      <c r="D1832" s="51" t="s">
        <v>1510</v>
      </c>
      <c r="E1832" s="51" t="s">
        <v>1511</v>
      </c>
      <c r="F1832" s="1" t="s">
        <v>1512</v>
      </c>
      <c r="G1832" s="1" t="s">
        <v>1513</v>
      </c>
      <c r="H1832" s="1" t="s">
        <v>1514</v>
      </c>
      <c r="I1832" s="1" t="s">
        <v>2528</v>
      </c>
      <c r="J1832" s="160"/>
      <c r="K1832" s="160"/>
    </row>
    <row r="1833">
      <c r="A1833" s="188" t="s">
        <v>4696</v>
      </c>
      <c r="B1833" s="51" t="s">
        <v>4697</v>
      </c>
      <c r="C1833" s="51" t="s">
        <v>1126</v>
      </c>
      <c r="D1833" s="51" t="s">
        <v>1510</v>
      </c>
      <c r="E1833" s="51" t="s">
        <v>1511</v>
      </c>
      <c r="F1833" s="1" t="s">
        <v>1512</v>
      </c>
      <c r="G1833" s="1" t="s">
        <v>1513</v>
      </c>
      <c r="H1833" s="1" t="s">
        <v>1514</v>
      </c>
      <c r="I1833" s="1" t="s">
        <v>2528</v>
      </c>
      <c r="J1833" s="160"/>
      <c r="K1833" s="160"/>
    </row>
    <row r="1834">
      <c r="A1834" s="188" t="s">
        <v>4698</v>
      </c>
      <c r="B1834" s="51" t="s">
        <v>4699</v>
      </c>
      <c r="C1834" s="51" t="s">
        <v>56</v>
      </c>
      <c r="D1834" s="51" t="s">
        <v>1510</v>
      </c>
      <c r="E1834" s="51" t="s">
        <v>1511</v>
      </c>
      <c r="F1834" s="1" t="s">
        <v>1512</v>
      </c>
      <c r="G1834" s="1" t="s">
        <v>1513</v>
      </c>
      <c r="H1834" s="1" t="s">
        <v>1514</v>
      </c>
      <c r="I1834" s="1" t="s">
        <v>2528</v>
      </c>
      <c r="J1834" s="160"/>
      <c r="K1834" s="160"/>
    </row>
    <row r="1835">
      <c r="A1835" s="188" t="s">
        <v>4700</v>
      </c>
      <c r="B1835" s="51" t="s">
        <v>4701</v>
      </c>
      <c r="C1835" s="51" t="s">
        <v>29</v>
      </c>
      <c r="D1835" s="51" t="s">
        <v>1510</v>
      </c>
      <c r="E1835" s="51" t="s">
        <v>1511</v>
      </c>
      <c r="F1835" s="1" t="s">
        <v>1512</v>
      </c>
      <c r="G1835" s="1" t="s">
        <v>1513</v>
      </c>
      <c r="H1835" s="1" t="s">
        <v>1514</v>
      </c>
      <c r="I1835" s="1" t="s">
        <v>2946</v>
      </c>
      <c r="J1835" s="160"/>
      <c r="K1835" s="160"/>
    </row>
    <row r="1836">
      <c r="A1836" s="188" t="s">
        <v>4702</v>
      </c>
      <c r="B1836" s="51" t="s">
        <v>4703</v>
      </c>
      <c r="C1836" s="51" t="s">
        <v>1126</v>
      </c>
      <c r="D1836" s="51" t="s">
        <v>1510</v>
      </c>
      <c r="E1836" s="51" t="s">
        <v>1511</v>
      </c>
      <c r="F1836" s="1" t="s">
        <v>1512</v>
      </c>
      <c r="G1836" s="1" t="s">
        <v>1513</v>
      </c>
      <c r="H1836" s="1" t="s">
        <v>1514</v>
      </c>
      <c r="I1836" s="1" t="s">
        <v>2528</v>
      </c>
      <c r="J1836" s="160"/>
      <c r="K1836" s="160"/>
    </row>
    <row r="1837">
      <c r="A1837" s="188" t="s">
        <v>4704</v>
      </c>
      <c r="B1837" s="51" t="s">
        <v>4705</v>
      </c>
      <c r="C1837" s="51" t="s">
        <v>56</v>
      </c>
      <c r="D1837" s="51" t="s">
        <v>1510</v>
      </c>
      <c r="E1837" s="51" t="s">
        <v>1511</v>
      </c>
      <c r="F1837" s="1" t="s">
        <v>1512</v>
      </c>
      <c r="G1837" s="1" t="s">
        <v>1513</v>
      </c>
      <c r="H1837" s="1" t="s">
        <v>1514</v>
      </c>
      <c r="I1837" s="1" t="s">
        <v>2528</v>
      </c>
      <c r="J1837" s="160"/>
      <c r="K1837" s="160"/>
    </row>
    <row r="1838">
      <c r="A1838" s="188" t="s">
        <v>4706</v>
      </c>
      <c r="B1838" s="51" t="s">
        <v>4707</v>
      </c>
      <c r="C1838" s="51" t="s">
        <v>1801</v>
      </c>
      <c r="D1838" s="51" t="s">
        <v>1510</v>
      </c>
      <c r="E1838" s="51" t="s">
        <v>1511</v>
      </c>
      <c r="F1838" s="1" t="s">
        <v>1512</v>
      </c>
      <c r="G1838" s="1" t="s">
        <v>1513</v>
      </c>
      <c r="H1838" s="1" t="s">
        <v>1514</v>
      </c>
      <c r="I1838" s="1" t="s">
        <v>2528</v>
      </c>
      <c r="J1838" s="160"/>
      <c r="K1838" s="160"/>
    </row>
    <row r="1839">
      <c r="A1839" s="188" t="s">
        <v>4708</v>
      </c>
      <c r="B1839" s="51" t="s">
        <v>4709</v>
      </c>
      <c r="C1839" s="51" t="s">
        <v>1801</v>
      </c>
      <c r="D1839" s="51" t="s">
        <v>1510</v>
      </c>
      <c r="E1839" s="51" t="s">
        <v>1511</v>
      </c>
      <c r="F1839" s="1" t="s">
        <v>1512</v>
      </c>
      <c r="G1839" s="1" t="s">
        <v>1513</v>
      </c>
      <c r="H1839" s="1" t="s">
        <v>1514</v>
      </c>
      <c r="I1839" s="1" t="s">
        <v>1515</v>
      </c>
      <c r="J1839" s="160"/>
      <c r="K1839" s="160"/>
    </row>
    <row r="1840">
      <c r="A1840" s="188" t="s">
        <v>4710</v>
      </c>
      <c r="B1840" s="51" t="s">
        <v>4711</v>
      </c>
      <c r="C1840" s="51" t="s">
        <v>29</v>
      </c>
      <c r="D1840" s="51" t="s">
        <v>1510</v>
      </c>
      <c r="E1840" s="51" t="s">
        <v>1511</v>
      </c>
      <c r="F1840" s="1" t="s">
        <v>1512</v>
      </c>
      <c r="G1840" s="1" t="s">
        <v>1513</v>
      </c>
      <c r="H1840" s="1" t="s">
        <v>1514</v>
      </c>
      <c r="I1840" s="1" t="s">
        <v>2528</v>
      </c>
      <c r="J1840" s="160"/>
      <c r="K1840" s="160"/>
    </row>
    <row r="1841">
      <c r="A1841" s="188" t="s">
        <v>4712</v>
      </c>
      <c r="B1841" s="51" t="s">
        <v>4713</v>
      </c>
      <c r="C1841" s="51" t="s">
        <v>1126</v>
      </c>
      <c r="D1841" s="51" t="s">
        <v>1510</v>
      </c>
      <c r="E1841" s="51" t="s">
        <v>1511</v>
      </c>
      <c r="F1841" s="1" t="s">
        <v>1512</v>
      </c>
      <c r="G1841" s="1" t="s">
        <v>1513</v>
      </c>
      <c r="H1841" s="1" t="s">
        <v>1514</v>
      </c>
      <c r="I1841" s="1" t="s">
        <v>2528</v>
      </c>
      <c r="J1841" s="160"/>
      <c r="K1841" s="160"/>
    </row>
    <row r="1842">
      <c r="A1842" s="188" t="s">
        <v>4714</v>
      </c>
      <c r="B1842" s="51" t="s">
        <v>4715</v>
      </c>
      <c r="C1842" s="51" t="s">
        <v>1801</v>
      </c>
      <c r="D1842" s="51" t="s">
        <v>1510</v>
      </c>
      <c r="E1842" s="51" t="s">
        <v>1511</v>
      </c>
      <c r="F1842" s="1" t="s">
        <v>1512</v>
      </c>
      <c r="G1842" s="1" t="s">
        <v>1513</v>
      </c>
      <c r="H1842" s="1" t="s">
        <v>1514</v>
      </c>
      <c r="I1842" s="1" t="s">
        <v>2528</v>
      </c>
      <c r="J1842" s="160"/>
      <c r="K1842" s="160"/>
    </row>
    <row r="1843">
      <c r="A1843" s="188" t="s">
        <v>4716</v>
      </c>
      <c r="B1843" s="51" t="s">
        <v>4717</v>
      </c>
      <c r="C1843" s="51" t="s">
        <v>1126</v>
      </c>
      <c r="D1843" s="51" t="s">
        <v>1510</v>
      </c>
      <c r="E1843" s="51" t="s">
        <v>1511</v>
      </c>
      <c r="F1843" s="1" t="s">
        <v>1512</v>
      </c>
      <c r="G1843" s="1" t="s">
        <v>1513</v>
      </c>
      <c r="H1843" s="1" t="s">
        <v>1514</v>
      </c>
      <c r="I1843" s="1" t="s">
        <v>2528</v>
      </c>
      <c r="J1843" s="160"/>
      <c r="K1843" s="160"/>
    </row>
    <row r="1844">
      <c r="A1844" s="188" t="s">
        <v>4718</v>
      </c>
      <c r="B1844" s="51" t="s">
        <v>4719</v>
      </c>
      <c r="C1844" s="51" t="s">
        <v>1126</v>
      </c>
      <c r="D1844" s="51" t="s">
        <v>1510</v>
      </c>
      <c r="E1844" s="51" t="s">
        <v>1511</v>
      </c>
      <c r="F1844" s="1" t="s">
        <v>1512</v>
      </c>
      <c r="G1844" s="1" t="s">
        <v>1513</v>
      </c>
      <c r="H1844" s="1" t="s">
        <v>1514</v>
      </c>
      <c r="I1844" s="1" t="s">
        <v>2528</v>
      </c>
      <c r="J1844" s="160"/>
      <c r="K1844" s="160"/>
    </row>
    <row r="1845">
      <c r="A1845" s="188" t="s">
        <v>4720</v>
      </c>
      <c r="B1845" s="51" t="s">
        <v>4721</v>
      </c>
      <c r="C1845" s="51" t="s">
        <v>1126</v>
      </c>
      <c r="D1845" s="51" t="s">
        <v>1510</v>
      </c>
      <c r="E1845" s="51" t="s">
        <v>1511</v>
      </c>
      <c r="F1845" s="1" t="s">
        <v>1512</v>
      </c>
      <c r="G1845" s="1" t="s">
        <v>1513</v>
      </c>
      <c r="H1845" s="1" t="s">
        <v>1514</v>
      </c>
      <c r="I1845" s="1" t="s">
        <v>2528</v>
      </c>
      <c r="J1845" s="160"/>
      <c r="K1845" s="160"/>
    </row>
    <row r="1846">
      <c r="A1846" s="188" t="s">
        <v>4722</v>
      </c>
      <c r="B1846" s="51" t="s">
        <v>4723</v>
      </c>
      <c r="C1846" s="51" t="s">
        <v>56</v>
      </c>
      <c r="D1846" s="51" t="s">
        <v>1510</v>
      </c>
      <c r="E1846" s="51" t="s">
        <v>1511</v>
      </c>
      <c r="F1846" s="1" t="s">
        <v>1512</v>
      </c>
      <c r="G1846" s="1" t="s">
        <v>1513</v>
      </c>
      <c r="H1846" s="1" t="s">
        <v>1514</v>
      </c>
      <c r="I1846" s="1" t="s">
        <v>2528</v>
      </c>
      <c r="J1846" s="160"/>
      <c r="K1846" s="160"/>
    </row>
    <row r="1847">
      <c r="A1847" s="188" t="s">
        <v>4724</v>
      </c>
      <c r="B1847" s="51" t="s">
        <v>4725</v>
      </c>
      <c r="C1847" s="51" t="s">
        <v>1126</v>
      </c>
      <c r="D1847" s="51" t="s">
        <v>1510</v>
      </c>
      <c r="E1847" s="51" t="s">
        <v>1511</v>
      </c>
      <c r="F1847" s="1" t="s">
        <v>1512</v>
      </c>
      <c r="G1847" s="1" t="s">
        <v>1513</v>
      </c>
      <c r="H1847" s="1" t="s">
        <v>1514</v>
      </c>
      <c r="I1847" s="1" t="s">
        <v>2528</v>
      </c>
      <c r="J1847" s="160"/>
      <c r="K1847" s="160"/>
    </row>
    <row r="1848">
      <c r="A1848" s="188" t="s">
        <v>4726</v>
      </c>
      <c r="B1848" s="51" t="s">
        <v>4727</v>
      </c>
      <c r="C1848" s="51" t="s">
        <v>1126</v>
      </c>
      <c r="D1848" s="51" t="s">
        <v>1510</v>
      </c>
      <c r="E1848" s="51" t="s">
        <v>1511</v>
      </c>
      <c r="F1848" s="1" t="s">
        <v>1512</v>
      </c>
      <c r="G1848" s="1" t="s">
        <v>1513</v>
      </c>
      <c r="H1848" s="1" t="s">
        <v>1514</v>
      </c>
      <c r="I1848" s="1" t="s">
        <v>2528</v>
      </c>
      <c r="J1848" s="160"/>
      <c r="K1848" s="160"/>
    </row>
    <row r="1849">
      <c r="A1849" s="188" t="s">
        <v>4728</v>
      </c>
      <c r="B1849" s="51" t="s">
        <v>4729</v>
      </c>
      <c r="C1849" s="51" t="s">
        <v>1126</v>
      </c>
      <c r="D1849" s="51" t="s">
        <v>1510</v>
      </c>
      <c r="E1849" s="51" t="s">
        <v>1511</v>
      </c>
      <c r="F1849" s="1" t="s">
        <v>1512</v>
      </c>
      <c r="G1849" s="1" t="s">
        <v>1513</v>
      </c>
      <c r="H1849" s="1" t="s">
        <v>1514</v>
      </c>
      <c r="I1849" s="1" t="s">
        <v>1515</v>
      </c>
      <c r="J1849" s="160"/>
      <c r="K1849" s="160"/>
    </row>
    <row r="1850">
      <c r="A1850" s="188" t="s">
        <v>4730</v>
      </c>
      <c r="B1850" s="51" t="s">
        <v>4731</v>
      </c>
      <c r="C1850" s="51" t="s">
        <v>56</v>
      </c>
      <c r="D1850" s="51" t="s">
        <v>1510</v>
      </c>
      <c r="E1850" s="51" t="s">
        <v>1511</v>
      </c>
      <c r="F1850" s="1" t="s">
        <v>1512</v>
      </c>
      <c r="G1850" s="1" t="s">
        <v>1513</v>
      </c>
      <c r="H1850" s="1" t="s">
        <v>1514</v>
      </c>
      <c r="I1850" s="1" t="s">
        <v>2528</v>
      </c>
      <c r="J1850" s="160"/>
      <c r="K1850" s="160"/>
    </row>
    <row r="1851">
      <c r="A1851" s="188" t="s">
        <v>4732</v>
      </c>
      <c r="B1851" s="51" t="s">
        <v>4733</v>
      </c>
      <c r="C1851" s="51" t="s">
        <v>3069</v>
      </c>
      <c r="D1851" s="51" t="s">
        <v>1510</v>
      </c>
      <c r="E1851" s="51" t="s">
        <v>1511</v>
      </c>
      <c r="F1851" s="1" t="s">
        <v>1512</v>
      </c>
      <c r="G1851" s="1" t="s">
        <v>1513</v>
      </c>
      <c r="H1851" s="1" t="s">
        <v>1514</v>
      </c>
      <c r="I1851" s="1" t="s">
        <v>2528</v>
      </c>
      <c r="J1851" s="160"/>
      <c r="K1851" s="160"/>
    </row>
    <row r="1852">
      <c r="A1852" s="188" t="s">
        <v>4734</v>
      </c>
      <c r="B1852" s="51" t="s">
        <v>4735</v>
      </c>
      <c r="C1852" s="51" t="s">
        <v>56</v>
      </c>
      <c r="D1852" s="51" t="s">
        <v>1510</v>
      </c>
      <c r="E1852" s="51" t="s">
        <v>1511</v>
      </c>
      <c r="F1852" s="1" t="s">
        <v>1512</v>
      </c>
      <c r="G1852" s="1" t="s">
        <v>1513</v>
      </c>
      <c r="H1852" s="1" t="s">
        <v>1514</v>
      </c>
      <c r="I1852" s="1" t="s">
        <v>2528</v>
      </c>
      <c r="J1852" s="160"/>
      <c r="K1852" s="160"/>
    </row>
    <row r="1853">
      <c r="A1853" s="188" t="s">
        <v>4738</v>
      </c>
      <c r="B1853" s="51" t="s">
        <v>4740</v>
      </c>
      <c r="C1853" s="51" t="s">
        <v>1126</v>
      </c>
      <c r="D1853" s="51" t="s">
        <v>1510</v>
      </c>
      <c r="E1853" s="51" t="s">
        <v>1511</v>
      </c>
      <c r="F1853" s="1" t="s">
        <v>1512</v>
      </c>
      <c r="G1853" s="1" t="s">
        <v>1513</v>
      </c>
      <c r="H1853" s="1" t="s">
        <v>1514</v>
      </c>
      <c r="I1853" s="1" t="s">
        <v>2528</v>
      </c>
      <c r="J1853" s="160"/>
      <c r="K1853" s="160"/>
    </row>
    <row r="1854">
      <c r="A1854" s="188" t="s">
        <v>4741</v>
      </c>
      <c r="B1854" s="51" t="s">
        <v>4742</v>
      </c>
      <c r="C1854" s="51" t="s">
        <v>1126</v>
      </c>
      <c r="D1854" s="51" t="s">
        <v>1510</v>
      </c>
      <c r="E1854" s="51" t="s">
        <v>1511</v>
      </c>
      <c r="F1854" s="1" t="s">
        <v>1512</v>
      </c>
      <c r="G1854" s="1" t="s">
        <v>1513</v>
      </c>
      <c r="H1854" s="1" t="s">
        <v>1514</v>
      </c>
      <c r="I1854" s="1" t="s">
        <v>2528</v>
      </c>
      <c r="J1854" s="160"/>
      <c r="K1854" s="160"/>
    </row>
    <row r="1855">
      <c r="A1855" s="188" t="s">
        <v>4743</v>
      </c>
      <c r="B1855" s="51" t="s">
        <v>4744</v>
      </c>
      <c r="C1855" s="51" t="s">
        <v>1126</v>
      </c>
      <c r="D1855" s="51" t="s">
        <v>1510</v>
      </c>
      <c r="E1855" s="51" t="s">
        <v>1511</v>
      </c>
      <c r="F1855" s="1" t="s">
        <v>1512</v>
      </c>
      <c r="G1855" s="1" t="s">
        <v>1513</v>
      </c>
      <c r="H1855" s="1" t="s">
        <v>1514</v>
      </c>
      <c r="I1855" s="1" t="s">
        <v>2528</v>
      </c>
      <c r="J1855" s="160"/>
      <c r="K1855" s="160"/>
    </row>
    <row r="1856">
      <c r="A1856" s="188" t="s">
        <v>4745</v>
      </c>
      <c r="B1856" s="51" t="s">
        <v>4746</v>
      </c>
      <c r="C1856" s="51" t="s">
        <v>1126</v>
      </c>
      <c r="D1856" s="51" t="s">
        <v>1510</v>
      </c>
      <c r="E1856" s="51" t="s">
        <v>1511</v>
      </c>
      <c r="F1856" s="1" t="s">
        <v>1512</v>
      </c>
      <c r="G1856" s="1" t="s">
        <v>1513</v>
      </c>
      <c r="H1856" s="1" t="s">
        <v>1514</v>
      </c>
      <c r="I1856" s="1" t="s">
        <v>2528</v>
      </c>
      <c r="J1856" s="160"/>
      <c r="K1856" s="160"/>
    </row>
    <row r="1857">
      <c r="A1857" s="188" t="s">
        <v>4749</v>
      </c>
      <c r="B1857" s="51" t="s">
        <v>4750</v>
      </c>
      <c r="C1857" s="51" t="s">
        <v>1126</v>
      </c>
      <c r="D1857" s="51" t="s">
        <v>1510</v>
      </c>
      <c r="E1857" s="51" t="s">
        <v>1511</v>
      </c>
      <c r="F1857" s="1" t="s">
        <v>1512</v>
      </c>
      <c r="G1857" s="1" t="s">
        <v>1513</v>
      </c>
      <c r="H1857" s="1" t="s">
        <v>1514</v>
      </c>
      <c r="I1857" s="1" t="s">
        <v>2528</v>
      </c>
      <c r="J1857" s="160"/>
      <c r="K1857" s="160"/>
    </row>
    <row r="1858">
      <c r="A1858" s="188" t="s">
        <v>4751</v>
      </c>
      <c r="B1858" s="51" t="s">
        <v>4752</v>
      </c>
      <c r="C1858" s="51" t="s">
        <v>3069</v>
      </c>
      <c r="D1858" s="51" t="s">
        <v>1510</v>
      </c>
      <c r="E1858" s="51" t="s">
        <v>1511</v>
      </c>
      <c r="F1858" s="1" t="s">
        <v>1512</v>
      </c>
      <c r="G1858" s="1" t="s">
        <v>1513</v>
      </c>
      <c r="H1858" s="1" t="s">
        <v>1514</v>
      </c>
      <c r="I1858" s="1" t="s">
        <v>2528</v>
      </c>
      <c r="J1858" s="160"/>
      <c r="K1858" s="160"/>
    </row>
    <row r="1859">
      <c r="A1859" s="188" t="s">
        <v>4756</v>
      </c>
      <c r="B1859" s="51" t="s">
        <v>4757</v>
      </c>
      <c r="C1859" s="51" t="s">
        <v>1126</v>
      </c>
      <c r="D1859" s="51" t="s">
        <v>1510</v>
      </c>
      <c r="E1859" s="51" t="s">
        <v>1511</v>
      </c>
      <c r="F1859" s="1" t="s">
        <v>1512</v>
      </c>
      <c r="G1859" s="1" t="s">
        <v>1513</v>
      </c>
      <c r="H1859" s="1" t="s">
        <v>1514</v>
      </c>
      <c r="I1859" s="1" t="s">
        <v>2528</v>
      </c>
      <c r="J1859" s="160"/>
      <c r="K1859" s="160"/>
    </row>
    <row r="1860">
      <c r="A1860" s="188" t="s">
        <v>4758</v>
      </c>
      <c r="B1860" s="51" t="s">
        <v>4759</v>
      </c>
      <c r="C1860" s="51" t="s">
        <v>1126</v>
      </c>
      <c r="D1860" s="51" t="s">
        <v>1510</v>
      </c>
      <c r="E1860" s="51" t="s">
        <v>1511</v>
      </c>
      <c r="F1860" s="1" t="s">
        <v>1512</v>
      </c>
      <c r="G1860" s="1" t="s">
        <v>1513</v>
      </c>
      <c r="H1860" s="1" t="s">
        <v>1514</v>
      </c>
      <c r="I1860" s="1" t="s">
        <v>2528</v>
      </c>
      <c r="J1860" s="160"/>
      <c r="K1860" s="160"/>
    </row>
    <row r="1861">
      <c r="A1861" s="188" t="s">
        <v>4762</v>
      </c>
      <c r="B1861" s="51" t="s">
        <v>4764</v>
      </c>
      <c r="C1861" s="51" t="s">
        <v>1126</v>
      </c>
      <c r="D1861" s="51" t="s">
        <v>1510</v>
      </c>
      <c r="E1861" s="51" t="s">
        <v>1511</v>
      </c>
      <c r="F1861" s="1" t="s">
        <v>1512</v>
      </c>
      <c r="G1861" s="1" t="s">
        <v>1513</v>
      </c>
      <c r="H1861" s="1" t="s">
        <v>1514</v>
      </c>
      <c r="I1861" s="1" t="s">
        <v>2528</v>
      </c>
      <c r="J1861" s="160"/>
      <c r="K1861" s="160"/>
    </row>
    <row r="1862">
      <c r="A1862" s="188" t="s">
        <v>4765</v>
      </c>
      <c r="B1862" s="51" t="s">
        <v>4766</v>
      </c>
      <c r="C1862" s="51" t="s">
        <v>1126</v>
      </c>
      <c r="D1862" s="51" t="s">
        <v>1510</v>
      </c>
      <c r="E1862" s="51" t="s">
        <v>1511</v>
      </c>
      <c r="F1862" s="1" t="s">
        <v>1512</v>
      </c>
      <c r="G1862" s="1" t="s">
        <v>1513</v>
      </c>
      <c r="H1862" s="1" t="s">
        <v>1514</v>
      </c>
      <c r="I1862" s="1" t="s">
        <v>2528</v>
      </c>
      <c r="J1862" s="160"/>
      <c r="K1862" s="160"/>
    </row>
    <row r="1863">
      <c r="A1863" s="188" t="s">
        <v>4767</v>
      </c>
      <c r="B1863" s="51" t="s">
        <v>4768</v>
      </c>
      <c r="C1863" s="51" t="s">
        <v>1126</v>
      </c>
      <c r="D1863" s="51" t="s">
        <v>1510</v>
      </c>
      <c r="E1863" s="51" t="s">
        <v>1511</v>
      </c>
      <c r="F1863" s="1" t="s">
        <v>1512</v>
      </c>
      <c r="G1863" s="1" t="s">
        <v>1513</v>
      </c>
      <c r="H1863" s="1" t="s">
        <v>1514</v>
      </c>
      <c r="I1863" s="1" t="s">
        <v>2528</v>
      </c>
      <c r="J1863" s="160"/>
      <c r="K1863" s="160"/>
    </row>
    <row r="1864">
      <c r="A1864" s="188" t="s">
        <v>4771</v>
      </c>
      <c r="B1864" s="51" t="s">
        <v>4772</v>
      </c>
      <c r="C1864" s="51" t="s">
        <v>3069</v>
      </c>
      <c r="D1864" s="51" t="s">
        <v>1510</v>
      </c>
      <c r="E1864" s="51" t="s">
        <v>1511</v>
      </c>
      <c r="F1864" s="1" t="s">
        <v>1512</v>
      </c>
      <c r="G1864" s="1" t="s">
        <v>1513</v>
      </c>
      <c r="H1864" s="1" t="s">
        <v>1514</v>
      </c>
      <c r="I1864" s="1" t="s">
        <v>2528</v>
      </c>
      <c r="J1864" s="160"/>
      <c r="K1864" s="160"/>
    </row>
    <row r="1865">
      <c r="A1865" s="188" t="s">
        <v>4773</v>
      </c>
      <c r="B1865" s="51" t="s">
        <v>4774</v>
      </c>
      <c r="C1865" s="51" t="s">
        <v>3069</v>
      </c>
      <c r="D1865" s="51" t="s">
        <v>1510</v>
      </c>
      <c r="E1865" s="51" t="s">
        <v>1511</v>
      </c>
      <c r="F1865" s="1" t="s">
        <v>1512</v>
      </c>
      <c r="G1865" s="1" t="s">
        <v>1513</v>
      </c>
      <c r="H1865" s="1" t="s">
        <v>1514</v>
      </c>
      <c r="I1865" s="1" t="s">
        <v>2528</v>
      </c>
      <c r="J1865" s="160"/>
      <c r="K1865" s="160"/>
    </row>
    <row r="1866">
      <c r="A1866" s="188" t="s">
        <v>4775</v>
      </c>
      <c r="B1866" s="51" t="s">
        <v>4776</v>
      </c>
      <c r="C1866" s="51" t="s">
        <v>3069</v>
      </c>
      <c r="D1866" s="51" t="s">
        <v>1510</v>
      </c>
      <c r="E1866" s="51" t="s">
        <v>1511</v>
      </c>
      <c r="F1866" s="1" t="s">
        <v>1512</v>
      </c>
      <c r="G1866" s="1" t="s">
        <v>1513</v>
      </c>
      <c r="H1866" s="1" t="s">
        <v>1514</v>
      </c>
      <c r="I1866" s="1" t="s">
        <v>2528</v>
      </c>
      <c r="J1866" s="160"/>
      <c r="K1866" s="160"/>
    </row>
    <row r="1867">
      <c r="A1867" s="188" t="s">
        <v>4777</v>
      </c>
      <c r="B1867" s="51" t="s">
        <v>4778</v>
      </c>
      <c r="C1867" s="51" t="s">
        <v>1126</v>
      </c>
      <c r="D1867" s="51" t="s">
        <v>1510</v>
      </c>
      <c r="E1867" s="51" t="s">
        <v>1511</v>
      </c>
      <c r="F1867" s="1" t="s">
        <v>1512</v>
      </c>
      <c r="G1867" s="1" t="s">
        <v>1513</v>
      </c>
      <c r="H1867" s="1" t="s">
        <v>1514</v>
      </c>
      <c r="I1867" s="1" t="s">
        <v>2941</v>
      </c>
      <c r="J1867" s="160"/>
      <c r="K1867" s="160"/>
    </row>
    <row r="1868">
      <c r="A1868" s="188" t="s">
        <v>4779</v>
      </c>
      <c r="B1868" s="51" t="s">
        <v>4780</v>
      </c>
      <c r="C1868" s="51" t="s">
        <v>56</v>
      </c>
      <c r="D1868" s="51" t="s">
        <v>1510</v>
      </c>
      <c r="E1868" s="51" t="s">
        <v>1511</v>
      </c>
      <c r="F1868" s="1" t="s">
        <v>1512</v>
      </c>
      <c r="G1868" s="1" t="s">
        <v>1513</v>
      </c>
      <c r="H1868" s="1" t="s">
        <v>1514</v>
      </c>
      <c r="I1868" s="1" t="s">
        <v>1515</v>
      </c>
      <c r="J1868" s="160"/>
      <c r="K1868" s="160"/>
    </row>
    <row r="1869">
      <c r="A1869" s="188" t="s">
        <v>4782</v>
      </c>
      <c r="B1869" s="51" t="s">
        <v>4783</v>
      </c>
      <c r="C1869" s="51" t="s">
        <v>56</v>
      </c>
      <c r="D1869" s="51" t="s">
        <v>1510</v>
      </c>
      <c r="E1869" s="51" t="s">
        <v>1511</v>
      </c>
      <c r="F1869" s="1" t="s">
        <v>1512</v>
      </c>
      <c r="G1869" s="1" t="s">
        <v>1513</v>
      </c>
      <c r="H1869" s="1" t="s">
        <v>1514</v>
      </c>
      <c r="I1869" s="1" t="s">
        <v>2528</v>
      </c>
      <c r="J1869" s="160"/>
      <c r="K1869" s="160"/>
    </row>
    <row r="1870">
      <c r="A1870" s="188" t="s">
        <v>4786</v>
      </c>
      <c r="B1870" s="51" t="s">
        <v>4787</v>
      </c>
      <c r="C1870" s="51" t="s">
        <v>3035</v>
      </c>
      <c r="D1870" s="51" t="s">
        <v>1510</v>
      </c>
      <c r="E1870" s="51" t="s">
        <v>1511</v>
      </c>
      <c r="F1870" s="1" t="s">
        <v>1512</v>
      </c>
      <c r="G1870" s="1" t="s">
        <v>1513</v>
      </c>
      <c r="H1870" s="1" t="s">
        <v>1514</v>
      </c>
      <c r="I1870" s="1" t="s">
        <v>2528</v>
      </c>
      <c r="J1870" s="160"/>
      <c r="K1870" s="160"/>
    </row>
    <row r="1871">
      <c r="A1871" s="188" t="s">
        <v>4788</v>
      </c>
      <c r="B1871" s="51" t="s">
        <v>4789</v>
      </c>
      <c r="C1871" s="51" t="s">
        <v>1801</v>
      </c>
      <c r="D1871" s="51" t="s">
        <v>1510</v>
      </c>
      <c r="E1871" s="51" t="s">
        <v>1511</v>
      </c>
      <c r="F1871" s="1" t="s">
        <v>1512</v>
      </c>
      <c r="G1871" s="1" t="s">
        <v>1513</v>
      </c>
      <c r="H1871" s="1" t="s">
        <v>1514</v>
      </c>
      <c r="I1871" s="1" t="s">
        <v>2528</v>
      </c>
      <c r="J1871" s="160"/>
      <c r="K1871" s="160"/>
    </row>
    <row r="1872">
      <c r="A1872" s="188" t="s">
        <v>4790</v>
      </c>
      <c r="B1872" s="51" t="s">
        <v>4791</v>
      </c>
      <c r="C1872" s="51" t="s">
        <v>1126</v>
      </c>
      <c r="D1872" s="51" t="s">
        <v>1510</v>
      </c>
      <c r="E1872" s="51" t="s">
        <v>1511</v>
      </c>
      <c r="F1872" s="1" t="s">
        <v>1512</v>
      </c>
      <c r="G1872" s="1" t="s">
        <v>1513</v>
      </c>
      <c r="H1872" s="1" t="s">
        <v>1514</v>
      </c>
      <c r="I1872" s="1" t="s">
        <v>1702</v>
      </c>
      <c r="J1872" s="160"/>
      <c r="K1872" s="160"/>
    </row>
    <row r="1873">
      <c r="A1873" s="188" t="s">
        <v>4792</v>
      </c>
      <c r="B1873" s="51" t="s">
        <v>4794</v>
      </c>
      <c r="C1873" s="51" t="s">
        <v>3069</v>
      </c>
      <c r="D1873" s="51" t="s">
        <v>1510</v>
      </c>
      <c r="E1873" s="51" t="s">
        <v>1511</v>
      </c>
      <c r="F1873" s="1" t="s">
        <v>1512</v>
      </c>
      <c r="G1873" s="1" t="s">
        <v>1513</v>
      </c>
      <c r="H1873" s="1" t="s">
        <v>1514</v>
      </c>
      <c r="I1873" s="1" t="s">
        <v>2528</v>
      </c>
      <c r="J1873" s="160"/>
      <c r="K1873" s="160"/>
    </row>
    <row r="1874">
      <c r="A1874" s="188" t="s">
        <v>4796</v>
      </c>
      <c r="B1874" s="51" t="s">
        <v>4797</v>
      </c>
      <c r="C1874" s="51" t="s">
        <v>56</v>
      </c>
      <c r="D1874" s="51" t="s">
        <v>1510</v>
      </c>
      <c r="E1874" s="51" t="s">
        <v>1511</v>
      </c>
      <c r="F1874" s="1" t="s">
        <v>1512</v>
      </c>
      <c r="G1874" s="1" t="s">
        <v>1513</v>
      </c>
      <c r="H1874" s="1" t="s">
        <v>1514</v>
      </c>
      <c r="I1874" s="1" t="s">
        <v>2528</v>
      </c>
      <c r="J1874" s="160"/>
      <c r="K1874" s="160"/>
    </row>
    <row r="1875">
      <c r="A1875" s="188" t="s">
        <v>4798</v>
      </c>
      <c r="B1875" s="51" t="s">
        <v>4799</v>
      </c>
      <c r="C1875" s="51" t="s">
        <v>1126</v>
      </c>
      <c r="D1875" s="51" t="s">
        <v>1510</v>
      </c>
      <c r="E1875" s="51" t="s">
        <v>1511</v>
      </c>
      <c r="F1875" s="1" t="s">
        <v>1512</v>
      </c>
      <c r="G1875" s="1" t="s">
        <v>1513</v>
      </c>
      <c r="H1875" s="1" t="s">
        <v>1514</v>
      </c>
      <c r="I1875" s="1" t="s">
        <v>2528</v>
      </c>
      <c r="J1875" s="160"/>
      <c r="K1875" s="160"/>
    </row>
    <row r="1876">
      <c r="A1876" s="188" t="s">
        <v>4800</v>
      </c>
      <c r="B1876" s="51" t="s">
        <v>4801</v>
      </c>
      <c r="C1876" s="51" t="s">
        <v>1126</v>
      </c>
      <c r="D1876" s="51" t="s">
        <v>1510</v>
      </c>
      <c r="E1876" s="51" t="s">
        <v>1511</v>
      </c>
      <c r="F1876" s="1" t="s">
        <v>1512</v>
      </c>
      <c r="G1876" s="1" t="s">
        <v>1513</v>
      </c>
      <c r="H1876" s="1" t="s">
        <v>1514</v>
      </c>
      <c r="I1876" s="1" t="s">
        <v>1515</v>
      </c>
      <c r="J1876" s="160"/>
      <c r="K1876" s="160"/>
    </row>
    <row r="1877">
      <c r="A1877" s="188" t="s">
        <v>4802</v>
      </c>
      <c r="B1877" s="51" t="s">
        <v>4803</v>
      </c>
      <c r="C1877" s="51" t="s">
        <v>1126</v>
      </c>
      <c r="D1877" s="51" t="s">
        <v>1510</v>
      </c>
      <c r="E1877" s="51" t="s">
        <v>1511</v>
      </c>
      <c r="F1877" s="1" t="s">
        <v>1512</v>
      </c>
      <c r="G1877" s="1" t="s">
        <v>1513</v>
      </c>
      <c r="H1877" s="1" t="s">
        <v>1514</v>
      </c>
      <c r="I1877" s="1" t="s">
        <v>2528</v>
      </c>
      <c r="J1877" s="160"/>
      <c r="K1877" s="160"/>
    </row>
    <row r="1878">
      <c r="A1878" s="188" t="s">
        <v>4806</v>
      </c>
      <c r="B1878" s="51" t="s">
        <v>4807</v>
      </c>
      <c r="C1878" s="51" t="s">
        <v>56</v>
      </c>
      <c r="D1878" s="51" t="s">
        <v>2930</v>
      </c>
      <c r="E1878" s="51" t="s">
        <v>2976</v>
      </c>
      <c r="F1878" s="1" t="s">
        <v>3019</v>
      </c>
      <c r="G1878" s="1" t="s">
        <v>3020</v>
      </c>
      <c r="H1878" s="1" t="s">
        <v>3021</v>
      </c>
      <c r="I1878" s="1" t="s">
        <v>3022</v>
      </c>
      <c r="J1878" s="160"/>
      <c r="K1878" s="160"/>
    </row>
    <row r="1879">
      <c r="A1879" s="188" t="s">
        <v>4808</v>
      </c>
      <c r="B1879" s="51" t="s">
        <v>4809</v>
      </c>
      <c r="C1879" s="51" t="s">
        <v>1801</v>
      </c>
      <c r="D1879" s="51" t="s">
        <v>1510</v>
      </c>
      <c r="E1879" s="51" t="s">
        <v>1511</v>
      </c>
      <c r="F1879" s="1" t="s">
        <v>1512</v>
      </c>
      <c r="G1879" s="1" t="s">
        <v>1513</v>
      </c>
      <c r="H1879" s="1" t="s">
        <v>1514</v>
      </c>
      <c r="I1879" s="1" t="s">
        <v>2528</v>
      </c>
      <c r="J1879" s="160"/>
      <c r="K1879" s="160"/>
    </row>
    <row r="1880">
      <c r="A1880" s="188" t="s">
        <v>4810</v>
      </c>
      <c r="B1880" s="51" t="s">
        <v>4811</v>
      </c>
      <c r="C1880" s="51" t="s">
        <v>1126</v>
      </c>
      <c r="D1880" s="51" t="s">
        <v>2930</v>
      </c>
      <c r="E1880" s="51" t="s">
        <v>2931</v>
      </c>
      <c r="F1880" s="1" t="s">
        <v>2932</v>
      </c>
      <c r="G1880" s="1" t="s">
        <v>3092</v>
      </c>
      <c r="H1880" s="1" t="s">
        <v>2934</v>
      </c>
      <c r="I1880" s="1" t="s">
        <v>2935</v>
      </c>
      <c r="J1880" s="160"/>
      <c r="K1880" s="160"/>
    </row>
    <row r="1881">
      <c r="A1881" s="188" t="s">
        <v>4814</v>
      </c>
      <c r="B1881" s="51" t="s">
        <v>4815</v>
      </c>
      <c r="C1881" s="51" t="s">
        <v>1126</v>
      </c>
      <c r="D1881" s="51" t="s">
        <v>2930</v>
      </c>
      <c r="E1881" s="51" t="s">
        <v>2931</v>
      </c>
      <c r="F1881" s="1" t="s">
        <v>2932</v>
      </c>
      <c r="G1881" s="1" t="s">
        <v>3092</v>
      </c>
      <c r="H1881" s="1" t="s">
        <v>2954</v>
      </c>
      <c r="I1881" s="1" t="s">
        <v>2999</v>
      </c>
      <c r="J1881" s="160"/>
      <c r="K1881" s="160"/>
    </row>
    <row r="1882">
      <c r="A1882" s="188" t="s">
        <v>4816</v>
      </c>
      <c r="B1882" s="51" t="s">
        <v>4817</v>
      </c>
      <c r="C1882" s="51" t="s">
        <v>3069</v>
      </c>
      <c r="D1882" s="51" t="s">
        <v>1510</v>
      </c>
      <c r="E1882" s="51" t="s">
        <v>1511</v>
      </c>
      <c r="F1882" s="1" t="s">
        <v>1512</v>
      </c>
      <c r="G1882" s="1" t="s">
        <v>1513</v>
      </c>
      <c r="H1882" s="1" t="s">
        <v>1514</v>
      </c>
      <c r="I1882" s="1" t="s">
        <v>2528</v>
      </c>
      <c r="J1882" s="160"/>
      <c r="K1882" s="160"/>
    </row>
    <row r="1883">
      <c r="A1883" s="188" t="s">
        <v>4818</v>
      </c>
      <c r="B1883" s="51" t="s">
        <v>4819</v>
      </c>
      <c r="C1883" s="51" t="s">
        <v>3069</v>
      </c>
      <c r="D1883" s="51" t="s">
        <v>1510</v>
      </c>
      <c r="E1883" s="51" t="s">
        <v>1511</v>
      </c>
      <c r="F1883" s="1" t="s">
        <v>1512</v>
      </c>
      <c r="G1883" s="1" t="s">
        <v>1513</v>
      </c>
      <c r="H1883" s="1" t="s">
        <v>1514</v>
      </c>
      <c r="I1883" s="1" t="s">
        <v>2528</v>
      </c>
      <c r="J1883" s="160"/>
      <c r="K1883" s="160"/>
    </row>
    <row r="1884">
      <c r="A1884" s="188" t="s">
        <v>4823</v>
      </c>
      <c r="B1884" s="51" t="s">
        <v>4824</v>
      </c>
      <c r="C1884" s="51" t="s">
        <v>1126</v>
      </c>
      <c r="D1884" s="51" t="s">
        <v>1510</v>
      </c>
      <c r="E1884" s="51" t="s">
        <v>1511</v>
      </c>
      <c r="F1884" s="1" t="s">
        <v>1512</v>
      </c>
      <c r="G1884" s="1" t="s">
        <v>1513</v>
      </c>
      <c r="H1884" s="1" t="s">
        <v>1514</v>
      </c>
      <c r="I1884" s="1" t="s">
        <v>2528</v>
      </c>
      <c r="J1884" s="160"/>
      <c r="K1884" s="160"/>
    </row>
    <row r="1885">
      <c r="A1885" s="188" t="s">
        <v>4825</v>
      </c>
      <c r="B1885" s="51" t="s">
        <v>4826</v>
      </c>
      <c r="C1885" s="51" t="s">
        <v>4827</v>
      </c>
      <c r="D1885" s="51" t="s">
        <v>2930</v>
      </c>
      <c r="E1885" s="51" t="s">
        <v>2976</v>
      </c>
      <c r="F1885" s="1" t="s">
        <v>3019</v>
      </c>
      <c r="G1885" s="1" t="s">
        <v>3020</v>
      </c>
      <c r="H1885" s="1" t="s">
        <v>3021</v>
      </c>
      <c r="I1885" s="1" t="s">
        <v>3022</v>
      </c>
      <c r="J1885" s="160"/>
      <c r="K1885" s="160"/>
    </row>
    <row r="1886">
      <c r="A1886" s="188" t="s">
        <v>4830</v>
      </c>
      <c r="B1886" s="51" t="s">
        <v>4831</v>
      </c>
      <c r="C1886" s="51" t="s">
        <v>3069</v>
      </c>
      <c r="D1886" s="51" t="s">
        <v>1510</v>
      </c>
      <c r="E1886" s="51" t="s">
        <v>1511</v>
      </c>
      <c r="F1886" s="1" t="s">
        <v>1512</v>
      </c>
      <c r="G1886" s="1" t="s">
        <v>1513</v>
      </c>
      <c r="H1886" s="1" t="s">
        <v>1514</v>
      </c>
      <c r="I1886" s="1" t="s">
        <v>2528</v>
      </c>
      <c r="J1886" s="160"/>
      <c r="K1886" s="160"/>
    </row>
    <row r="1887">
      <c r="A1887" s="188" t="s">
        <v>4832</v>
      </c>
      <c r="B1887" s="51" t="s">
        <v>4833</v>
      </c>
      <c r="C1887" s="51" t="s">
        <v>1126</v>
      </c>
      <c r="D1887" s="51" t="s">
        <v>1510</v>
      </c>
      <c r="E1887" s="51" t="s">
        <v>1511</v>
      </c>
      <c r="F1887" s="1" t="s">
        <v>1512</v>
      </c>
      <c r="G1887" s="1" t="s">
        <v>1513</v>
      </c>
      <c r="H1887" s="1" t="s">
        <v>1514</v>
      </c>
      <c r="I1887" s="1" t="s">
        <v>2528</v>
      </c>
      <c r="J1887" s="160"/>
      <c r="K1887" s="160"/>
    </row>
    <row r="1888">
      <c r="A1888" s="188" t="s">
        <v>4835</v>
      </c>
      <c r="B1888" s="51" t="s">
        <v>4837</v>
      </c>
      <c r="C1888" s="51" t="s">
        <v>1126</v>
      </c>
      <c r="D1888" s="51" t="s">
        <v>1510</v>
      </c>
      <c r="E1888" s="51" t="s">
        <v>1511</v>
      </c>
      <c r="F1888" s="1" t="s">
        <v>1512</v>
      </c>
      <c r="G1888" s="1" t="s">
        <v>1513</v>
      </c>
      <c r="H1888" s="1" t="s">
        <v>1514</v>
      </c>
      <c r="I1888" s="1" t="s">
        <v>2528</v>
      </c>
      <c r="J1888" s="160"/>
      <c r="K1888" s="160"/>
    </row>
    <row r="1889">
      <c r="A1889" s="188" t="s">
        <v>4839</v>
      </c>
      <c r="B1889" s="51" t="s">
        <v>4840</v>
      </c>
      <c r="C1889" s="51" t="s">
        <v>1126</v>
      </c>
      <c r="D1889" s="51" t="s">
        <v>1510</v>
      </c>
      <c r="E1889" s="51" t="s">
        <v>1511</v>
      </c>
      <c r="F1889" s="1" t="s">
        <v>1512</v>
      </c>
      <c r="G1889" s="1" t="s">
        <v>1513</v>
      </c>
      <c r="H1889" s="1" t="s">
        <v>1514</v>
      </c>
      <c r="I1889" s="1" t="s">
        <v>2946</v>
      </c>
      <c r="J1889" s="160"/>
      <c r="K1889" s="160"/>
    </row>
    <row r="1890">
      <c r="A1890" s="188" t="s">
        <v>4841</v>
      </c>
      <c r="B1890" s="51" t="s">
        <v>4842</v>
      </c>
      <c r="C1890" s="51" t="s">
        <v>56</v>
      </c>
      <c r="D1890" s="51" t="s">
        <v>1510</v>
      </c>
      <c r="E1890" s="51" t="s">
        <v>1511</v>
      </c>
      <c r="F1890" s="1" t="s">
        <v>1512</v>
      </c>
      <c r="G1890" s="1" t="s">
        <v>1513</v>
      </c>
      <c r="H1890" s="1" t="s">
        <v>1514</v>
      </c>
      <c r="I1890" s="1" t="s">
        <v>2528</v>
      </c>
      <c r="J1890" s="160"/>
      <c r="K1890" s="160"/>
    </row>
    <row r="1891">
      <c r="A1891" s="188" t="s">
        <v>4845</v>
      </c>
      <c r="B1891" s="51" t="s">
        <v>4846</v>
      </c>
      <c r="C1891" s="51" t="s">
        <v>3069</v>
      </c>
      <c r="D1891" s="51" t="s">
        <v>1510</v>
      </c>
      <c r="E1891" s="51" t="s">
        <v>1511</v>
      </c>
      <c r="F1891" s="1" t="s">
        <v>1512</v>
      </c>
      <c r="G1891" s="1" t="s">
        <v>1513</v>
      </c>
      <c r="H1891" s="1" t="s">
        <v>1514</v>
      </c>
      <c r="I1891" s="1" t="s">
        <v>2528</v>
      </c>
      <c r="J1891" s="160"/>
      <c r="K1891" s="160"/>
    </row>
    <row r="1892">
      <c r="A1892" s="188" t="s">
        <v>4847</v>
      </c>
      <c r="B1892" s="51" t="s">
        <v>4848</v>
      </c>
      <c r="C1892" s="51" t="s">
        <v>1679</v>
      </c>
      <c r="D1892" s="51" t="s">
        <v>1510</v>
      </c>
      <c r="E1892" s="51" t="s">
        <v>1511</v>
      </c>
      <c r="F1892" s="1" t="s">
        <v>1512</v>
      </c>
      <c r="G1892" s="1" t="s">
        <v>1513</v>
      </c>
      <c r="H1892" s="1" t="s">
        <v>1514</v>
      </c>
      <c r="I1892" s="1" t="s">
        <v>2528</v>
      </c>
      <c r="J1892" s="160"/>
      <c r="K1892" s="160"/>
    </row>
    <row r="1893">
      <c r="A1893" s="188" t="s">
        <v>4849</v>
      </c>
      <c r="B1893" s="51" t="s">
        <v>4850</v>
      </c>
      <c r="C1893" s="51" t="s">
        <v>1126</v>
      </c>
      <c r="D1893" s="51" t="s">
        <v>2930</v>
      </c>
      <c r="E1893" s="51" t="s">
        <v>2976</v>
      </c>
      <c r="F1893" s="1" t="s">
        <v>4143</v>
      </c>
      <c r="G1893" s="1" t="s">
        <v>4144</v>
      </c>
      <c r="H1893" s="1" t="s">
        <v>4145</v>
      </c>
      <c r="I1893" s="1" t="s">
        <v>4146</v>
      </c>
      <c r="J1893" s="160"/>
      <c r="K1893" s="160"/>
    </row>
    <row r="1894">
      <c r="A1894" s="188" t="s">
        <v>4853</v>
      </c>
      <c r="B1894" s="51" t="s">
        <v>4854</v>
      </c>
      <c r="C1894" s="51" t="s">
        <v>1126</v>
      </c>
      <c r="D1894" s="51" t="s">
        <v>1510</v>
      </c>
      <c r="E1894" s="51" t="s">
        <v>1511</v>
      </c>
      <c r="F1894" s="1" t="s">
        <v>1512</v>
      </c>
      <c r="G1894" s="1" t="s">
        <v>1513</v>
      </c>
      <c r="H1894" s="1" t="s">
        <v>1514</v>
      </c>
      <c r="I1894" s="1" t="s">
        <v>2528</v>
      </c>
      <c r="J1894" s="160"/>
      <c r="K1894" s="160"/>
    </row>
    <row r="1895">
      <c r="A1895" s="188" t="s">
        <v>4855</v>
      </c>
      <c r="B1895" s="51" t="s">
        <v>4856</v>
      </c>
      <c r="C1895" s="51" t="s">
        <v>3069</v>
      </c>
      <c r="D1895" s="51" t="s">
        <v>1510</v>
      </c>
      <c r="E1895" s="51" t="s">
        <v>1511</v>
      </c>
      <c r="F1895" s="1" t="s">
        <v>1512</v>
      </c>
      <c r="G1895" s="1" t="s">
        <v>1513</v>
      </c>
      <c r="H1895" s="1" t="s">
        <v>1514</v>
      </c>
      <c r="I1895" s="1" t="s">
        <v>2528</v>
      </c>
      <c r="J1895" s="160"/>
      <c r="K1895" s="160"/>
    </row>
    <row r="1896">
      <c r="A1896" s="188" t="s">
        <v>4857</v>
      </c>
      <c r="B1896" s="51" t="s">
        <v>4858</v>
      </c>
      <c r="C1896" s="51" t="s">
        <v>1126</v>
      </c>
      <c r="D1896" s="51" t="s">
        <v>1510</v>
      </c>
      <c r="E1896" s="51" t="s">
        <v>1511</v>
      </c>
      <c r="F1896" s="1" t="s">
        <v>1512</v>
      </c>
      <c r="G1896" s="1" t="s">
        <v>1513</v>
      </c>
      <c r="H1896" s="1" t="s">
        <v>1514</v>
      </c>
      <c r="I1896" s="1" t="s">
        <v>1702</v>
      </c>
      <c r="J1896" s="160"/>
      <c r="K1896" s="160"/>
    </row>
    <row r="1897">
      <c r="A1897" s="188" t="s">
        <v>4860</v>
      </c>
      <c r="B1897" s="51" t="s">
        <v>4861</v>
      </c>
      <c r="C1897" s="51" t="s">
        <v>1801</v>
      </c>
      <c r="D1897" s="51" t="s">
        <v>1510</v>
      </c>
      <c r="E1897" s="51" t="s">
        <v>1511</v>
      </c>
      <c r="F1897" s="1" t="s">
        <v>1512</v>
      </c>
      <c r="G1897" s="1" t="s">
        <v>1513</v>
      </c>
      <c r="H1897" s="1" t="s">
        <v>1514</v>
      </c>
      <c r="I1897" s="1" t="s">
        <v>1702</v>
      </c>
      <c r="J1897" s="160"/>
      <c r="K1897" s="160"/>
    </row>
    <row r="1898">
      <c r="A1898" s="188" t="s">
        <v>4862</v>
      </c>
      <c r="B1898" s="51" t="s">
        <v>4863</v>
      </c>
      <c r="C1898" s="51" t="s">
        <v>3069</v>
      </c>
      <c r="D1898" s="51" t="s">
        <v>1510</v>
      </c>
      <c r="E1898" s="51" t="s">
        <v>1511</v>
      </c>
      <c r="F1898" s="1" t="s">
        <v>1512</v>
      </c>
      <c r="G1898" s="1" t="s">
        <v>1513</v>
      </c>
      <c r="H1898" s="1" t="s">
        <v>1514</v>
      </c>
      <c r="I1898" s="1" t="s">
        <v>1515</v>
      </c>
      <c r="J1898" s="160"/>
      <c r="K1898" s="160"/>
    </row>
    <row r="1899">
      <c r="A1899" s="188" t="s">
        <v>4864</v>
      </c>
      <c r="B1899" s="51" t="s">
        <v>4865</v>
      </c>
      <c r="C1899" s="51" t="s">
        <v>1126</v>
      </c>
      <c r="D1899" s="51" t="s">
        <v>1510</v>
      </c>
      <c r="E1899" s="51" t="s">
        <v>1511</v>
      </c>
      <c r="F1899" s="1" t="s">
        <v>1512</v>
      </c>
      <c r="G1899" s="1" t="s">
        <v>1513</v>
      </c>
      <c r="H1899" s="1" t="s">
        <v>1514</v>
      </c>
      <c r="I1899" s="1" t="s">
        <v>1672</v>
      </c>
      <c r="J1899" s="160"/>
      <c r="K1899" s="160"/>
    </row>
    <row r="1900">
      <c r="A1900" s="188" t="s">
        <v>4866</v>
      </c>
      <c r="B1900" s="51" t="s">
        <v>4867</v>
      </c>
      <c r="C1900" s="51" t="s">
        <v>29</v>
      </c>
      <c r="D1900" s="51" t="s">
        <v>1510</v>
      </c>
      <c r="E1900" s="51" t="s">
        <v>1511</v>
      </c>
      <c r="F1900" s="1" t="s">
        <v>1512</v>
      </c>
      <c r="G1900" s="1" t="s">
        <v>1513</v>
      </c>
      <c r="H1900" s="1" t="s">
        <v>1514</v>
      </c>
      <c r="I1900" s="1" t="s">
        <v>2528</v>
      </c>
      <c r="J1900" s="160"/>
      <c r="K1900" s="160"/>
    </row>
    <row r="1901">
      <c r="A1901" s="188" t="s">
        <v>4868</v>
      </c>
      <c r="B1901" s="51" t="s">
        <v>4869</v>
      </c>
      <c r="C1901" s="51" t="s">
        <v>2959</v>
      </c>
      <c r="D1901" s="51" t="s">
        <v>1510</v>
      </c>
      <c r="E1901" s="51" t="s">
        <v>1511</v>
      </c>
      <c r="F1901" s="1" t="s">
        <v>1512</v>
      </c>
      <c r="G1901" s="1" t="s">
        <v>1513</v>
      </c>
      <c r="H1901" s="1" t="s">
        <v>1514</v>
      </c>
      <c r="I1901" s="1" t="s">
        <v>2946</v>
      </c>
      <c r="J1901" s="160"/>
      <c r="K1901" s="160"/>
    </row>
    <row r="1902">
      <c r="A1902" s="188" t="s">
        <v>4870</v>
      </c>
      <c r="B1902" s="51" t="s">
        <v>4871</v>
      </c>
      <c r="C1902" s="51" t="s">
        <v>1126</v>
      </c>
      <c r="D1902" s="51" t="s">
        <v>1510</v>
      </c>
      <c r="E1902" s="51" t="s">
        <v>1511</v>
      </c>
      <c r="F1902" s="1" t="s">
        <v>1512</v>
      </c>
      <c r="G1902" s="1" t="s">
        <v>1513</v>
      </c>
      <c r="H1902" s="1" t="s">
        <v>1514</v>
      </c>
      <c r="I1902" s="1" t="s">
        <v>2528</v>
      </c>
      <c r="J1902" s="160"/>
      <c r="K1902" s="160"/>
    </row>
    <row r="1903">
      <c r="A1903" s="188" t="s">
        <v>4872</v>
      </c>
      <c r="B1903" s="51" t="s">
        <v>4873</v>
      </c>
      <c r="C1903" s="51" t="s">
        <v>3069</v>
      </c>
      <c r="D1903" s="51" t="s">
        <v>1510</v>
      </c>
      <c r="E1903" s="51" t="s">
        <v>1511</v>
      </c>
      <c r="F1903" s="1" t="s">
        <v>1512</v>
      </c>
      <c r="G1903" s="1" t="s">
        <v>1513</v>
      </c>
      <c r="H1903" s="1" t="s">
        <v>1514</v>
      </c>
      <c r="I1903" s="1" t="s">
        <v>2528</v>
      </c>
      <c r="J1903" s="160"/>
      <c r="K1903" s="160"/>
    </row>
    <row r="1904">
      <c r="A1904" s="188" t="s">
        <v>4874</v>
      </c>
      <c r="B1904" s="51" t="s">
        <v>4875</v>
      </c>
      <c r="C1904" s="51" t="s">
        <v>1801</v>
      </c>
      <c r="D1904" s="51" t="s">
        <v>1510</v>
      </c>
      <c r="E1904" s="51" t="s">
        <v>1511</v>
      </c>
      <c r="F1904" s="1" t="s">
        <v>1512</v>
      </c>
      <c r="G1904" s="1" t="s">
        <v>1513</v>
      </c>
      <c r="H1904" s="1" t="s">
        <v>1514</v>
      </c>
      <c r="I1904" s="1" t="s">
        <v>2946</v>
      </c>
      <c r="J1904" s="160"/>
      <c r="K1904" s="160"/>
    </row>
    <row r="1905">
      <c r="A1905" s="188" t="s">
        <v>4876</v>
      </c>
      <c r="B1905" s="51" t="s">
        <v>4877</v>
      </c>
      <c r="C1905" s="51" t="s">
        <v>1126</v>
      </c>
      <c r="D1905" s="51" t="s">
        <v>1510</v>
      </c>
      <c r="E1905" s="51" t="s">
        <v>1511</v>
      </c>
      <c r="F1905" s="1" t="s">
        <v>1512</v>
      </c>
      <c r="G1905" s="1" t="s">
        <v>1513</v>
      </c>
      <c r="H1905" s="1" t="s">
        <v>1514</v>
      </c>
      <c r="I1905" s="1" t="s">
        <v>2946</v>
      </c>
      <c r="J1905" s="160"/>
      <c r="K1905" s="160"/>
    </row>
    <row r="1906">
      <c r="A1906" s="188" t="s">
        <v>4878</v>
      </c>
      <c r="B1906" s="51" t="s">
        <v>4879</v>
      </c>
      <c r="C1906" s="51" t="s">
        <v>1126</v>
      </c>
      <c r="D1906" s="51" t="s">
        <v>1510</v>
      </c>
      <c r="E1906" s="51" t="s">
        <v>1511</v>
      </c>
      <c r="F1906" s="1" t="s">
        <v>1512</v>
      </c>
      <c r="G1906" s="1" t="s">
        <v>1513</v>
      </c>
      <c r="H1906" s="1" t="s">
        <v>1514</v>
      </c>
      <c r="I1906" s="1" t="s">
        <v>2528</v>
      </c>
      <c r="J1906" s="160"/>
      <c r="K1906" s="160"/>
    </row>
    <row r="1907">
      <c r="A1907" s="188" t="s">
        <v>4880</v>
      </c>
      <c r="B1907" s="51" t="s">
        <v>4881</v>
      </c>
      <c r="C1907" s="51" t="s">
        <v>3069</v>
      </c>
      <c r="D1907" s="51" t="s">
        <v>1510</v>
      </c>
      <c r="E1907" s="51" t="s">
        <v>1511</v>
      </c>
      <c r="F1907" s="1" t="s">
        <v>1512</v>
      </c>
      <c r="G1907" s="1" t="s">
        <v>1513</v>
      </c>
      <c r="H1907" s="1" t="s">
        <v>1514</v>
      </c>
      <c r="I1907" s="1" t="s">
        <v>2528</v>
      </c>
      <c r="J1907" s="160"/>
      <c r="K1907" s="160"/>
    </row>
    <row r="1908">
      <c r="A1908" s="188" t="s">
        <v>4882</v>
      </c>
      <c r="B1908" s="51" t="s">
        <v>4883</v>
      </c>
      <c r="C1908" s="51" t="s">
        <v>1126</v>
      </c>
      <c r="D1908" s="51" t="s">
        <v>1510</v>
      </c>
      <c r="E1908" s="51" t="s">
        <v>1511</v>
      </c>
      <c r="F1908" s="1" t="s">
        <v>1512</v>
      </c>
      <c r="G1908" s="1" t="s">
        <v>1513</v>
      </c>
      <c r="H1908" s="1" t="s">
        <v>1514</v>
      </c>
      <c r="I1908" s="1" t="s">
        <v>1702</v>
      </c>
      <c r="J1908" s="160"/>
      <c r="K1908" s="160"/>
    </row>
    <row r="1909">
      <c r="A1909" s="188" t="s">
        <v>4884</v>
      </c>
      <c r="B1909" s="51" t="s">
        <v>4885</v>
      </c>
      <c r="C1909" s="51" t="s">
        <v>1126</v>
      </c>
      <c r="D1909" s="51" t="s">
        <v>1510</v>
      </c>
      <c r="E1909" s="51" t="s">
        <v>1511</v>
      </c>
      <c r="F1909" s="1" t="s">
        <v>1512</v>
      </c>
      <c r="G1909" s="1" t="s">
        <v>1513</v>
      </c>
      <c r="H1909" s="1" t="s">
        <v>1514</v>
      </c>
      <c r="I1909" s="1" t="s">
        <v>2528</v>
      </c>
      <c r="J1909" s="160"/>
      <c r="K1909" s="160"/>
    </row>
    <row r="1910">
      <c r="A1910" s="188" t="s">
        <v>4886</v>
      </c>
      <c r="B1910" s="51" t="s">
        <v>4887</v>
      </c>
      <c r="C1910" s="51" t="s">
        <v>4888</v>
      </c>
      <c r="D1910" s="51" t="s">
        <v>1510</v>
      </c>
      <c r="E1910" s="51" t="s">
        <v>1511</v>
      </c>
      <c r="F1910" s="1" t="s">
        <v>1512</v>
      </c>
      <c r="G1910" s="1" t="s">
        <v>1513</v>
      </c>
      <c r="H1910" s="1" t="s">
        <v>1514</v>
      </c>
      <c r="I1910" s="1" t="s">
        <v>1702</v>
      </c>
      <c r="J1910" s="160"/>
      <c r="K1910" s="160"/>
    </row>
    <row r="1911">
      <c r="A1911" s="188" t="s">
        <v>4889</v>
      </c>
      <c r="B1911" s="51" t="s">
        <v>4890</v>
      </c>
      <c r="C1911" s="51" t="s">
        <v>1126</v>
      </c>
      <c r="D1911" s="51" t="s">
        <v>1510</v>
      </c>
      <c r="E1911" s="51" t="s">
        <v>1511</v>
      </c>
      <c r="F1911" s="1" t="s">
        <v>1512</v>
      </c>
      <c r="G1911" s="1" t="s">
        <v>1513</v>
      </c>
      <c r="H1911" s="1" t="s">
        <v>1514</v>
      </c>
      <c r="I1911" s="1" t="s">
        <v>2528</v>
      </c>
      <c r="J1911" s="160"/>
      <c r="K1911" s="160"/>
    </row>
    <row r="1912">
      <c r="A1912" s="188" t="s">
        <v>4891</v>
      </c>
      <c r="B1912" s="51" t="s">
        <v>4892</v>
      </c>
      <c r="C1912" s="51" t="s">
        <v>1801</v>
      </c>
      <c r="D1912" s="51" t="s">
        <v>1510</v>
      </c>
      <c r="E1912" s="51" t="s">
        <v>1511</v>
      </c>
      <c r="F1912" s="1" t="s">
        <v>1512</v>
      </c>
      <c r="G1912" s="1" t="s">
        <v>1513</v>
      </c>
      <c r="H1912" s="1" t="s">
        <v>1514</v>
      </c>
      <c r="I1912" s="1" t="s">
        <v>2528</v>
      </c>
      <c r="J1912" s="160"/>
      <c r="K1912" s="160"/>
    </row>
    <row r="1913">
      <c r="A1913" s="188" t="s">
        <v>4893</v>
      </c>
      <c r="B1913" s="51" t="s">
        <v>4894</v>
      </c>
      <c r="C1913" s="51" t="s">
        <v>1679</v>
      </c>
      <c r="D1913" s="51" t="s">
        <v>1510</v>
      </c>
      <c r="E1913" s="51" t="s">
        <v>1511</v>
      </c>
      <c r="F1913" s="1" t="s">
        <v>1512</v>
      </c>
      <c r="G1913" s="1" t="s">
        <v>1513</v>
      </c>
      <c r="H1913" s="1" t="s">
        <v>1514</v>
      </c>
      <c r="I1913" s="1" t="s">
        <v>1702</v>
      </c>
      <c r="J1913" s="160"/>
      <c r="K1913" s="160"/>
    </row>
    <row r="1914">
      <c r="A1914" s="188" t="s">
        <v>4895</v>
      </c>
      <c r="B1914" s="51" t="s">
        <v>4896</v>
      </c>
      <c r="C1914" s="51" t="s">
        <v>1801</v>
      </c>
      <c r="D1914" s="51" t="s">
        <v>1510</v>
      </c>
      <c r="E1914" s="51" t="s">
        <v>1511</v>
      </c>
      <c r="F1914" s="1" t="s">
        <v>1512</v>
      </c>
      <c r="G1914" s="1" t="s">
        <v>1513</v>
      </c>
      <c r="H1914" s="1" t="s">
        <v>1514</v>
      </c>
      <c r="I1914" s="1" t="s">
        <v>2528</v>
      </c>
      <c r="J1914" s="160"/>
      <c r="K1914" s="160"/>
    </row>
    <row r="1915">
      <c r="A1915" s="188" t="s">
        <v>4897</v>
      </c>
      <c r="B1915" s="51" t="s">
        <v>4898</v>
      </c>
      <c r="C1915" s="51" t="s">
        <v>1126</v>
      </c>
      <c r="D1915" s="51" t="s">
        <v>1510</v>
      </c>
      <c r="E1915" s="51" t="s">
        <v>1511</v>
      </c>
      <c r="F1915" s="1" t="s">
        <v>1512</v>
      </c>
      <c r="G1915" s="1" t="s">
        <v>1513</v>
      </c>
      <c r="H1915" s="1" t="s">
        <v>1514</v>
      </c>
      <c r="I1915" s="1" t="s">
        <v>2528</v>
      </c>
      <c r="J1915" s="160"/>
      <c r="K1915" s="160"/>
    </row>
    <row r="1916">
      <c r="A1916" s="188" t="s">
        <v>4899</v>
      </c>
      <c r="B1916" s="51" t="s">
        <v>4900</v>
      </c>
      <c r="C1916" s="51" t="s">
        <v>3181</v>
      </c>
      <c r="D1916" s="51" t="s">
        <v>1510</v>
      </c>
      <c r="E1916" s="51" t="s">
        <v>1511</v>
      </c>
      <c r="F1916" s="1" t="s">
        <v>1512</v>
      </c>
      <c r="G1916" s="1" t="s">
        <v>1513</v>
      </c>
      <c r="H1916" s="1" t="s">
        <v>1514</v>
      </c>
      <c r="I1916" s="1" t="s">
        <v>2528</v>
      </c>
      <c r="J1916" s="160"/>
      <c r="K1916" s="160"/>
    </row>
    <row r="1917">
      <c r="A1917" s="188" t="s">
        <v>4901</v>
      </c>
      <c r="B1917" s="51" t="s">
        <v>4902</v>
      </c>
      <c r="C1917" s="51" t="s">
        <v>1801</v>
      </c>
      <c r="D1917" s="51" t="s">
        <v>1510</v>
      </c>
      <c r="E1917" s="51" t="s">
        <v>1511</v>
      </c>
      <c r="F1917" s="1" t="s">
        <v>1512</v>
      </c>
      <c r="G1917" s="1" t="s">
        <v>1513</v>
      </c>
      <c r="H1917" s="1" t="s">
        <v>1514</v>
      </c>
      <c r="I1917" s="1" t="s">
        <v>2528</v>
      </c>
      <c r="J1917" s="160"/>
      <c r="K1917" s="160"/>
    </row>
    <row r="1918">
      <c r="A1918" s="188" t="s">
        <v>4904</v>
      </c>
      <c r="B1918" s="51" t="s">
        <v>4905</v>
      </c>
      <c r="C1918" s="51" t="s">
        <v>1679</v>
      </c>
      <c r="D1918" s="51" t="s">
        <v>1510</v>
      </c>
      <c r="E1918" s="51" t="s">
        <v>1511</v>
      </c>
      <c r="F1918" s="1" t="s">
        <v>1512</v>
      </c>
      <c r="G1918" s="1" t="s">
        <v>1513</v>
      </c>
      <c r="H1918" s="1" t="s">
        <v>1514</v>
      </c>
      <c r="I1918" s="1" t="s">
        <v>1702</v>
      </c>
      <c r="J1918" s="160"/>
      <c r="K1918" s="160"/>
    </row>
    <row r="1919">
      <c r="A1919" s="188" t="s">
        <v>4906</v>
      </c>
      <c r="B1919" s="51" t="s">
        <v>4907</v>
      </c>
      <c r="C1919" s="51" t="s">
        <v>1868</v>
      </c>
      <c r="D1919" s="51" t="s">
        <v>1510</v>
      </c>
      <c r="E1919" s="51" t="s">
        <v>1511</v>
      </c>
      <c r="F1919" s="1" t="s">
        <v>1512</v>
      </c>
      <c r="G1919" s="1" t="s">
        <v>1513</v>
      </c>
      <c r="H1919" s="1" t="s">
        <v>1514</v>
      </c>
      <c r="I1919" s="1" t="s">
        <v>1702</v>
      </c>
      <c r="J1919" s="160"/>
      <c r="K1919" s="160"/>
    </row>
    <row r="1920">
      <c r="A1920" s="188" t="s">
        <v>4908</v>
      </c>
      <c r="B1920" s="51" t="s">
        <v>4909</v>
      </c>
      <c r="C1920" s="51" t="s">
        <v>1868</v>
      </c>
      <c r="D1920" s="51" t="s">
        <v>1510</v>
      </c>
      <c r="E1920" s="51" t="s">
        <v>1511</v>
      </c>
      <c r="F1920" s="1" t="s">
        <v>1512</v>
      </c>
      <c r="G1920" s="1" t="s">
        <v>1513</v>
      </c>
      <c r="H1920" s="1" t="s">
        <v>1514</v>
      </c>
      <c r="I1920" s="1" t="s">
        <v>2528</v>
      </c>
      <c r="J1920" s="160"/>
      <c r="K1920" s="160"/>
    </row>
    <row r="1921">
      <c r="A1921" s="188" t="s">
        <v>4910</v>
      </c>
      <c r="B1921" s="51" t="s">
        <v>4911</v>
      </c>
      <c r="C1921" s="51" t="s">
        <v>56</v>
      </c>
      <c r="D1921" s="51" t="s">
        <v>1510</v>
      </c>
      <c r="E1921" s="51" t="s">
        <v>1511</v>
      </c>
      <c r="F1921" s="1" t="s">
        <v>1512</v>
      </c>
      <c r="G1921" s="1" t="s">
        <v>1513</v>
      </c>
      <c r="H1921" s="1" t="s">
        <v>1514</v>
      </c>
      <c r="I1921" s="1" t="s">
        <v>2528</v>
      </c>
      <c r="J1921" s="160"/>
      <c r="K1921" s="160"/>
    </row>
    <row r="1922">
      <c r="A1922" s="188" t="s">
        <v>4914</v>
      </c>
      <c r="B1922" s="51" t="s">
        <v>4915</v>
      </c>
      <c r="C1922" s="51" t="s">
        <v>1126</v>
      </c>
      <c r="D1922" s="51" t="s">
        <v>1510</v>
      </c>
      <c r="E1922" s="51" t="s">
        <v>1511</v>
      </c>
      <c r="F1922" s="1" t="s">
        <v>1512</v>
      </c>
      <c r="G1922" s="1" t="s">
        <v>1513</v>
      </c>
      <c r="H1922" s="1" t="s">
        <v>1514</v>
      </c>
      <c r="I1922" s="1" t="s">
        <v>2941</v>
      </c>
      <c r="J1922" s="160"/>
      <c r="K1922" s="160"/>
    </row>
    <row r="1923">
      <c r="A1923" s="188" t="s">
        <v>4916</v>
      </c>
      <c r="B1923" s="51" t="s">
        <v>4917</v>
      </c>
      <c r="C1923" s="51" t="s">
        <v>1126</v>
      </c>
      <c r="D1923" s="51" t="s">
        <v>1510</v>
      </c>
      <c r="E1923" s="51" t="s">
        <v>1511</v>
      </c>
      <c r="F1923" s="1" t="s">
        <v>1512</v>
      </c>
      <c r="G1923" s="1" t="s">
        <v>1513</v>
      </c>
      <c r="H1923" s="1" t="s">
        <v>1514</v>
      </c>
      <c r="I1923" s="1" t="s">
        <v>2946</v>
      </c>
      <c r="J1923" s="160"/>
      <c r="K1923" s="160"/>
    </row>
    <row r="1924">
      <c r="A1924" s="188" t="s">
        <v>4918</v>
      </c>
      <c r="B1924" s="51" t="s">
        <v>4919</v>
      </c>
      <c r="C1924" s="51" t="s">
        <v>1126</v>
      </c>
      <c r="D1924" s="51" t="s">
        <v>1510</v>
      </c>
      <c r="E1924" s="51" t="s">
        <v>1511</v>
      </c>
      <c r="F1924" s="1" t="s">
        <v>1512</v>
      </c>
      <c r="G1924" s="1" t="s">
        <v>1513</v>
      </c>
      <c r="H1924" s="1" t="s">
        <v>1514</v>
      </c>
      <c r="I1924" s="1" t="s">
        <v>1702</v>
      </c>
      <c r="J1924" s="160"/>
      <c r="K1924" s="160"/>
    </row>
    <row r="1925">
      <c r="A1925" s="188" t="s">
        <v>4920</v>
      </c>
      <c r="B1925" s="51" t="s">
        <v>4921</v>
      </c>
      <c r="C1925" s="51" t="s">
        <v>1868</v>
      </c>
      <c r="D1925" s="51" t="s">
        <v>1510</v>
      </c>
      <c r="E1925" s="51" t="s">
        <v>1511</v>
      </c>
      <c r="F1925" s="1" t="s">
        <v>1512</v>
      </c>
      <c r="G1925" s="1" t="s">
        <v>1513</v>
      </c>
      <c r="H1925" s="1" t="s">
        <v>1514</v>
      </c>
      <c r="I1925" s="1" t="s">
        <v>3087</v>
      </c>
      <c r="J1925" s="160"/>
      <c r="K1925" s="160"/>
    </row>
    <row r="1926">
      <c r="A1926" s="188" t="s">
        <v>4924</v>
      </c>
      <c r="B1926" s="51" t="s">
        <v>4925</v>
      </c>
      <c r="C1926" s="51" t="s">
        <v>1126</v>
      </c>
      <c r="D1926" s="51" t="s">
        <v>1510</v>
      </c>
      <c r="E1926" s="51" t="s">
        <v>1511</v>
      </c>
      <c r="F1926" s="1" t="s">
        <v>1512</v>
      </c>
      <c r="G1926" s="1" t="s">
        <v>1513</v>
      </c>
      <c r="H1926" s="1" t="s">
        <v>1514</v>
      </c>
      <c r="I1926" s="1" t="s">
        <v>1515</v>
      </c>
      <c r="J1926" s="160"/>
      <c r="K1926" s="160"/>
    </row>
    <row r="1927">
      <c r="A1927" s="188" t="s">
        <v>4926</v>
      </c>
      <c r="B1927" s="51" t="s">
        <v>4927</v>
      </c>
      <c r="C1927" s="51" t="s">
        <v>1126</v>
      </c>
      <c r="D1927" s="51" t="s">
        <v>1510</v>
      </c>
      <c r="E1927" s="51" t="s">
        <v>1511</v>
      </c>
      <c r="F1927" s="1" t="s">
        <v>1512</v>
      </c>
      <c r="G1927" s="1" t="s">
        <v>1513</v>
      </c>
      <c r="H1927" s="1" t="s">
        <v>1514</v>
      </c>
      <c r="I1927" s="1" t="s">
        <v>1702</v>
      </c>
      <c r="J1927" s="160"/>
      <c r="K1927" s="160"/>
    </row>
    <row r="1928">
      <c r="A1928" s="188" t="s">
        <v>4928</v>
      </c>
      <c r="B1928" s="51" t="s">
        <v>4929</v>
      </c>
      <c r="C1928" s="51" t="s">
        <v>3181</v>
      </c>
      <c r="D1928" s="51" t="s">
        <v>1510</v>
      </c>
      <c r="E1928" s="51" t="s">
        <v>1511</v>
      </c>
      <c r="F1928" s="1" t="s">
        <v>1512</v>
      </c>
      <c r="G1928" s="1" t="s">
        <v>1513</v>
      </c>
      <c r="H1928" s="1" t="s">
        <v>1514</v>
      </c>
      <c r="I1928" s="1" t="s">
        <v>2528</v>
      </c>
      <c r="J1928" s="160"/>
      <c r="K1928" s="160"/>
    </row>
    <row r="1929">
      <c r="A1929" s="188" t="s">
        <v>4930</v>
      </c>
      <c r="B1929" s="51" t="s">
        <v>4931</v>
      </c>
      <c r="C1929" s="51" t="s">
        <v>1126</v>
      </c>
      <c r="D1929" s="51" t="s">
        <v>1510</v>
      </c>
      <c r="E1929" s="51" t="s">
        <v>1511</v>
      </c>
      <c r="F1929" s="1" t="s">
        <v>1512</v>
      </c>
      <c r="G1929" s="1" t="s">
        <v>1513</v>
      </c>
      <c r="H1929" s="1" t="s">
        <v>1514</v>
      </c>
      <c r="I1929" s="1" t="s">
        <v>1672</v>
      </c>
      <c r="J1929" s="160"/>
      <c r="K1929" s="160"/>
    </row>
    <row r="1930">
      <c r="A1930" s="188" t="s">
        <v>4935</v>
      </c>
      <c r="B1930" s="51" t="s">
        <v>4936</v>
      </c>
      <c r="C1930" s="51" t="s">
        <v>1126</v>
      </c>
      <c r="D1930" s="51" t="s">
        <v>1519</v>
      </c>
      <c r="E1930" s="51" t="s">
        <v>1520</v>
      </c>
      <c r="F1930" s="1" t="s">
        <v>1783</v>
      </c>
      <c r="G1930" s="1" t="s">
        <v>1784</v>
      </c>
      <c r="H1930" s="1" t="s">
        <v>1785</v>
      </c>
      <c r="I1930" s="1" t="s">
        <v>1786</v>
      </c>
      <c r="J1930" s="160"/>
      <c r="K1930" s="160"/>
    </row>
    <row r="1931">
      <c r="A1931" s="188" t="s">
        <v>4937</v>
      </c>
      <c r="B1931" s="51" t="s">
        <v>4938</v>
      </c>
      <c r="C1931" s="51" t="s">
        <v>1126</v>
      </c>
      <c r="D1931" s="51" t="s">
        <v>1510</v>
      </c>
      <c r="E1931" s="51" t="s">
        <v>1511</v>
      </c>
      <c r="F1931" s="1" t="s">
        <v>1512</v>
      </c>
      <c r="G1931" s="1" t="s">
        <v>1513</v>
      </c>
      <c r="H1931" s="1" t="s">
        <v>1514</v>
      </c>
      <c r="I1931" s="1" t="s">
        <v>1515</v>
      </c>
      <c r="J1931" s="160"/>
      <c r="K1931" s="160"/>
    </row>
    <row r="1932">
      <c r="A1932" s="188" t="s">
        <v>2376</v>
      </c>
      <c r="B1932" s="51" t="s">
        <v>2377</v>
      </c>
      <c r="C1932" s="51" t="s">
        <v>29</v>
      </c>
      <c r="D1932" s="51" t="s">
        <v>2930</v>
      </c>
      <c r="E1932" s="51" t="s">
        <v>2931</v>
      </c>
      <c r="F1932" s="1" t="s">
        <v>2932</v>
      </c>
      <c r="G1932" s="1" t="s">
        <v>2933</v>
      </c>
      <c r="H1932" s="1" t="s">
        <v>3093</v>
      </c>
      <c r="I1932" s="1" t="s">
        <v>3102</v>
      </c>
      <c r="J1932" s="160"/>
      <c r="K1932" s="160"/>
    </row>
    <row r="1933">
      <c r="A1933" s="188" t="s">
        <v>2361</v>
      </c>
      <c r="B1933" s="51" t="s">
        <v>4942</v>
      </c>
      <c r="C1933" s="51" t="s">
        <v>29</v>
      </c>
      <c r="D1933" s="51" t="s">
        <v>2930</v>
      </c>
      <c r="E1933" s="51" t="s">
        <v>2931</v>
      </c>
      <c r="F1933" s="1" t="s">
        <v>2932</v>
      </c>
      <c r="G1933" s="1" t="s">
        <v>2933</v>
      </c>
      <c r="H1933" s="1" t="s">
        <v>2954</v>
      </c>
      <c r="I1933" s="1" t="s">
        <v>2955</v>
      </c>
      <c r="J1933" s="160"/>
      <c r="K1933" s="160"/>
    </row>
    <row r="1934">
      <c r="A1934" s="188" t="s">
        <v>4943</v>
      </c>
      <c r="B1934" s="51" t="s">
        <v>4945</v>
      </c>
      <c r="C1934" s="51" t="s">
        <v>1126</v>
      </c>
      <c r="D1934" s="51" t="s">
        <v>2930</v>
      </c>
      <c r="E1934" s="51" t="s">
        <v>2931</v>
      </c>
      <c r="F1934" s="1" t="s">
        <v>2932</v>
      </c>
      <c r="G1934" s="1" t="s">
        <v>2933</v>
      </c>
      <c r="H1934" s="1" t="s">
        <v>2954</v>
      </c>
      <c r="I1934" s="1" t="s">
        <v>2955</v>
      </c>
      <c r="J1934" s="160"/>
      <c r="K1934" s="160"/>
    </row>
    <row r="1935">
      <c r="A1935" s="188" t="s">
        <v>2366</v>
      </c>
      <c r="B1935" s="51" t="s">
        <v>4946</v>
      </c>
      <c r="C1935" s="51" t="s">
        <v>1126</v>
      </c>
      <c r="D1935" s="51" t="s">
        <v>2930</v>
      </c>
      <c r="E1935" s="51" t="s">
        <v>2931</v>
      </c>
      <c r="F1935" s="1" t="s">
        <v>3005</v>
      </c>
      <c r="G1935" s="1" t="s">
        <v>4132</v>
      </c>
      <c r="H1935" s="1" t="s">
        <v>3007</v>
      </c>
      <c r="I1935" s="1" t="s">
        <v>3008</v>
      </c>
      <c r="J1935" s="160"/>
      <c r="K1935" s="160"/>
    </row>
    <row r="1936">
      <c r="A1936" s="188" t="s">
        <v>2762</v>
      </c>
      <c r="B1936" s="51" t="s">
        <v>2763</v>
      </c>
      <c r="C1936" s="51" t="s">
        <v>1126</v>
      </c>
      <c r="D1936" s="51" t="s">
        <v>2930</v>
      </c>
      <c r="E1936" s="51" t="s">
        <v>2931</v>
      </c>
      <c r="F1936" s="1" t="s">
        <v>3005</v>
      </c>
      <c r="G1936" s="1" t="s">
        <v>4132</v>
      </c>
      <c r="H1936" s="1" t="s">
        <v>3007</v>
      </c>
      <c r="I1936" s="1" t="s">
        <v>3008</v>
      </c>
      <c r="J1936" s="160"/>
      <c r="K1936" s="160"/>
    </row>
    <row r="1937">
      <c r="A1937" s="188" t="s">
        <v>4948</v>
      </c>
      <c r="B1937" s="51" t="s">
        <v>4949</v>
      </c>
      <c r="C1937" s="51" t="s">
        <v>29</v>
      </c>
      <c r="D1937" s="51" t="s">
        <v>1510</v>
      </c>
      <c r="E1937" s="51" t="s">
        <v>1511</v>
      </c>
      <c r="F1937" s="1" t="s">
        <v>1512</v>
      </c>
      <c r="G1937" s="1" t="s">
        <v>1513</v>
      </c>
      <c r="H1937" s="1" t="s">
        <v>1514</v>
      </c>
      <c r="I1937" s="1" t="s">
        <v>2946</v>
      </c>
      <c r="J1937" s="160"/>
      <c r="K1937" s="160"/>
    </row>
    <row r="1938">
      <c r="A1938" s="188" t="s">
        <v>4952</v>
      </c>
      <c r="B1938" s="51" t="s">
        <v>4953</v>
      </c>
      <c r="C1938" s="51" t="s">
        <v>56</v>
      </c>
      <c r="D1938" s="51" t="s">
        <v>1510</v>
      </c>
      <c r="E1938" s="51" t="s">
        <v>1511</v>
      </c>
      <c r="F1938" s="1" t="s">
        <v>1512</v>
      </c>
      <c r="G1938" s="1" t="s">
        <v>1513</v>
      </c>
      <c r="H1938" s="1" t="s">
        <v>1514</v>
      </c>
      <c r="I1938" s="1" t="s">
        <v>1702</v>
      </c>
      <c r="J1938" s="160"/>
      <c r="K1938" s="160"/>
    </row>
    <row r="1939">
      <c r="A1939" s="188" t="s">
        <v>4954</v>
      </c>
      <c r="B1939" s="51" t="s">
        <v>4731</v>
      </c>
      <c r="C1939" s="51" t="s">
        <v>56</v>
      </c>
      <c r="D1939" s="51" t="s">
        <v>1510</v>
      </c>
      <c r="E1939" s="51" t="s">
        <v>1511</v>
      </c>
      <c r="F1939" s="1" t="s">
        <v>1512</v>
      </c>
      <c r="G1939" s="1" t="s">
        <v>1513</v>
      </c>
      <c r="H1939" s="1" t="s">
        <v>1514</v>
      </c>
      <c r="I1939" s="1" t="s">
        <v>2528</v>
      </c>
      <c r="J1939" s="160"/>
      <c r="K1939" s="160"/>
    </row>
    <row r="1940">
      <c r="A1940" s="188" t="s">
        <v>4955</v>
      </c>
      <c r="B1940" s="51" t="s">
        <v>4956</v>
      </c>
      <c r="C1940" s="51" t="s">
        <v>1126</v>
      </c>
      <c r="D1940" s="51" t="s">
        <v>1510</v>
      </c>
      <c r="E1940" s="51" t="s">
        <v>1511</v>
      </c>
      <c r="F1940" s="1" t="s">
        <v>1512</v>
      </c>
      <c r="G1940" s="1" t="s">
        <v>1513</v>
      </c>
      <c r="H1940" s="1" t="s">
        <v>1514</v>
      </c>
      <c r="I1940" s="1" t="s">
        <v>1515</v>
      </c>
      <c r="J1940" s="160"/>
      <c r="K1940" s="160"/>
    </row>
    <row r="1941">
      <c r="A1941" s="188" t="s">
        <v>4959</v>
      </c>
      <c r="B1941" s="51" t="s">
        <v>4960</v>
      </c>
      <c r="C1941" s="51" t="s">
        <v>1679</v>
      </c>
      <c r="D1941" s="51" t="s">
        <v>1510</v>
      </c>
      <c r="E1941" s="51" t="s">
        <v>1511</v>
      </c>
      <c r="F1941" s="1" t="s">
        <v>1512</v>
      </c>
      <c r="G1941" s="1" t="s">
        <v>1513</v>
      </c>
      <c r="H1941" s="1" t="s">
        <v>1514</v>
      </c>
      <c r="I1941" s="1" t="s">
        <v>1702</v>
      </c>
      <c r="J1941" s="160"/>
      <c r="K1941" s="160"/>
    </row>
    <row r="1942">
      <c r="A1942" s="188" t="s">
        <v>4962</v>
      </c>
      <c r="B1942" s="51" t="s">
        <v>4963</v>
      </c>
      <c r="C1942" s="51" t="s">
        <v>1126</v>
      </c>
      <c r="D1942" s="51" t="s">
        <v>1510</v>
      </c>
      <c r="E1942" s="51" t="s">
        <v>1511</v>
      </c>
      <c r="F1942" s="1" t="s">
        <v>1512</v>
      </c>
      <c r="G1942" s="1" t="s">
        <v>1513</v>
      </c>
      <c r="H1942" s="1" t="s">
        <v>1514</v>
      </c>
      <c r="I1942" s="1" t="s">
        <v>1515</v>
      </c>
      <c r="J1942" s="160"/>
      <c r="K1942" s="160"/>
    </row>
    <row r="1943">
      <c r="A1943" s="188" t="s">
        <v>4964</v>
      </c>
      <c r="B1943" s="51" t="s">
        <v>4965</v>
      </c>
      <c r="C1943" s="51" t="s">
        <v>1126</v>
      </c>
      <c r="D1943" s="51" t="s">
        <v>1510</v>
      </c>
      <c r="E1943" s="51" t="s">
        <v>1511</v>
      </c>
      <c r="F1943" s="1" t="s">
        <v>1512</v>
      </c>
      <c r="G1943" s="1" t="s">
        <v>1513</v>
      </c>
      <c r="H1943" s="1" t="s">
        <v>1514</v>
      </c>
      <c r="I1943" s="1" t="s">
        <v>2528</v>
      </c>
      <c r="J1943" s="160"/>
      <c r="K1943" s="160"/>
    </row>
    <row r="1944">
      <c r="A1944" s="188" t="s">
        <v>4966</v>
      </c>
      <c r="B1944" s="51" t="s">
        <v>4967</v>
      </c>
      <c r="C1944" s="51" t="s">
        <v>56</v>
      </c>
      <c r="D1944" s="51" t="s">
        <v>1510</v>
      </c>
      <c r="E1944" s="51" t="s">
        <v>1511</v>
      </c>
      <c r="F1944" s="1" t="s">
        <v>1512</v>
      </c>
      <c r="G1944" s="1" t="s">
        <v>1513</v>
      </c>
      <c r="H1944" s="1" t="s">
        <v>1514</v>
      </c>
      <c r="I1944" s="1" t="s">
        <v>1702</v>
      </c>
      <c r="J1944" s="160"/>
      <c r="K1944" s="160"/>
    </row>
    <row r="1945">
      <c r="A1945" s="188" t="s">
        <v>4968</v>
      </c>
      <c r="B1945" s="51" t="s">
        <v>4969</v>
      </c>
      <c r="C1945" s="51" t="s">
        <v>56</v>
      </c>
      <c r="D1945" s="51" t="s">
        <v>1510</v>
      </c>
      <c r="E1945" s="51" t="s">
        <v>1511</v>
      </c>
      <c r="F1945" s="1" t="s">
        <v>1512</v>
      </c>
      <c r="G1945" s="1" t="s">
        <v>1513</v>
      </c>
      <c r="H1945" s="1" t="s">
        <v>1514</v>
      </c>
      <c r="I1945" s="1" t="s">
        <v>1702</v>
      </c>
      <c r="J1945" s="160"/>
      <c r="K1945" s="160"/>
    </row>
    <row r="1946">
      <c r="A1946" s="188" t="s">
        <v>4971</v>
      </c>
      <c r="B1946" s="51" t="s">
        <v>4972</v>
      </c>
      <c r="C1946" s="51" t="s">
        <v>3069</v>
      </c>
      <c r="D1946" s="51" t="s">
        <v>1510</v>
      </c>
      <c r="E1946" s="51" t="s">
        <v>1511</v>
      </c>
      <c r="F1946" s="1" t="s">
        <v>1512</v>
      </c>
      <c r="G1946" s="1" t="s">
        <v>1513</v>
      </c>
      <c r="H1946" s="1" t="s">
        <v>1514</v>
      </c>
      <c r="I1946" s="1" t="s">
        <v>2528</v>
      </c>
      <c r="J1946" s="160"/>
      <c r="K1946" s="160"/>
    </row>
    <row r="1947">
      <c r="A1947" s="188" t="s">
        <v>4973</v>
      </c>
      <c r="B1947" s="51" t="s">
        <v>4974</v>
      </c>
      <c r="C1947" s="51" t="s">
        <v>1868</v>
      </c>
      <c r="D1947" s="51" t="s">
        <v>1510</v>
      </c>
      <c r="E1947" s="51" t="s">
        <v>1511</v>
      </c>
      <c r="F1947" s="1" t="s">
        <v>1512</v>
      </c>
      <c r="G1947" s="1" t="s">
        <v>1513</v>
      </c>
      <c r="H1947" s="1" t="s">
        <v>1514</v>
      </c>
      <c r="I1947" s="1" t="s">
        <v>1702</v>
      </c>
      <c r="J1947" s="160"/>
      <c r="K1947" s="160"/>
    </row>
    <row r="1948">
      <c r="A1948" s="188" t="s">
        <v>4975</v>
      </c>
      <c r="B1948" s="51" t="s">
        <v>4976</v>
      </c>
      <c r="C1948" s="51" t="s">
        <v>3181</v>
      </c>
      <c r="D1948" s="51" t="s">
        <v>1510</v>
      </c>
      <c r="E1948" s="51" t="s">
        <v>1511</v>
      </c>
      <c r="F1948" s="1" t="s">
        <v>1512</v>
      </c>
      <c r="G1948" s="1" t="s">
        <v>1513</v>
      </c>
      <c r="H1948" s="1" t="s">
        <v>1514</v>
      </c>
      <c r="I1948" s="1" t="s">
        <v>2528</v>
      </c>
      <c r="J1948" s="160"/>
      <c r="K1948" s="160"/>
    </row>
    <row r="1949">
      <c r="A1949" s="188" t="s">
        <v>4977</v>
      </c>
      <c r="B1949" s="51" t="s">
        <v>4978</v>
      </c>
      <c r="C1949" s="51" t="s">
        <v>3181</v>
      </c>
      <c r="D1949" s="51" t="s">
        <v>1510</v>
      </c>
      <c r="E1949" s="51" t="s">
        <v>1511</v>
      </c>
      <c r="F1949" s="1" t="s">
        <v>1512</v>
      </c>
      <c r="G1949" s="1" t="s">
        <v>1513</v>
      </c>
      <c r="H1949" s="1" t="s">
        <v>1514</v>
      </c>
      <c r="I1949" s="1" t="s">
        <v>2528</v>
      </c>
      <c r="J1949" s="160"/>
      <c r="K1949" s="160"/>
    </row>
    <row r="1950">
      <c r="A1950" s="188" t="s">
        <v>4979</v>
      </c>
      <c r="B1950" s="51" t="s">
        <v>4980</v>
      </c>
      <c r="C1950" s="51" t="s">
        <v>1126</v>
      </c>
      <c r="D1950" s="51" t="s">
        <v>1510</v>
      </c>
      <c r="E1950" s="51" t="s">
        <v>1511</v>
      </c>
      <c r="F1950" s="1" t="s">
        <v>1512</v>
      </c>
      <c r="G1950" s="1" t="s">
        <v>1513</v>
      </c>
      <c r="H1950" s="1" t="s">
        <v>1514</v>
      </c>
      <c r="I1950" s="1" t="s">
        <v>2528</v>
      </c>
      <c r="J1950" s="160"/>
      <c r="K1950" s="160"/>
    </row>
    <row r="1951">
      <c r="A1951" s="188" t="s">
        <v>4981</v>
      </c>
      <c r="B1951" s="51" t="s">
        <v>4982</v>
      </c>
      <c r="C1951" s="51" t="s">
        <v>1126</v>
      </c>
      <c r="D1951" s="51" t="s">
        <v>1510</v>
      </c>
      <c r="E1951" s="51" t="s">
        <v>1511</v>
      </c>
      <c r="F1951" s="1" t="s">
        <v>1512</v>
      </c>
      <c r="G1951" s="1" t="s">
        <v>1513</v>
      </c>
      <c r="H1951" s="1" t="s">
        <v>1514</v>
      </c>
      <c r="I1951" s="1" t="s">
        <v>2568</v>
      </c>
      <c r="J1951" s="160"/>
      <c r="K1951" s="160"/>
    </row>
    <row r="1952">
      <c r="A1952" s="188" t="s">
        <v>4983</v>
      </c>
      <c r="B1952" s="51" t="s">
        <v>4984</v>
      </c>
      <c r="C1952" s="51" t="s">
        <v>1126</v>
      </c>
      <c r="D1952" s="51" t="s">
        <v>1510</v>
      </c>
      <c r="E1952" s="51" t="s">
        <v>1511</v>
      </c>
      <c r="F1952" s="1" t="s">
        <v>1512</v>
      </c>
      <c r="G1952" s="1" t="s">
        <v>1513</v>
      </c>
      <c r="H1952" s="1" t="s">
        <v>1514</v>
      </c>
      <c r="I1952" s="1" t="s">
        <v>1515</v>
      </c>
      <c r="J1952" s="160"/>
      <c r="K1952" s="160"/>
    </row>
    <row r="1953">
      <c r="A1953" s="188" t="s">
        <v>4986</v>
      </c>
      <c r="B1953" s="51" t="s">
        <v>4988</v>
      </c>
      <c r="C1953" s="51" t="s">
        <v>1126</v>
      </c>
      <c r="D1953" s="51" t="s">
        <v>1510</v>
      </c>
      <c r="E1953" s="51" t="s">
        <v>1511</v>
      </c>
      <c r="F1953" s="1" t="s">
        <v>1512</v>
      </c>
      <c r="G1953" s="1" t="s">
        <v>1513</v>
      </c>
      <c r="H1953" s="1" t="s">
        <v>1514</v>
      </c>
      <c r="I1953" s="1" t="s">
        <v>1515</v>
      </c>
      <c r="J1953" s="160"/>
      <c r="K1953" s="160"/>
    </row>
    <row r="1954">
      <c r="A1954" s="188" t="s">
        <v>4989</v>
      </c>
      <c r="B1954" s="51" t="s">
        <v>4990</v>
      </c>
      <c r="C1954" s="51" t="s">
        <v>1126</v>
      </c>
      <c r="D1954" s="51" t="s">
        <v>1510</v>
      </c>
      <c r="E1954" s="51" t="s">
        <v>1511</v>
      </c>
      <c r="F1954" s="1" t="s">
        <v>1512</v>
      </c>
      <c r="G1954" s="1" t="s">
        <v>1513</v>
      </c>
      <c r="H1954" s="1" t="s">
        <v>1514</v>
      </c>
      <c r="I1954" s="1" t="s">
        <v>2528</v>
      </c>
      <c r="J1954" s="160"/>
      <c r="K1954" s="160"/>
    </row>
    <row r="1955">
      <c r="A1955" s="188" t="s">
        <v>4991</v>
      </c>
      <c r="B1955" s="51" t="s">
        <v>4992</v>
      </c>
      <c r="C1955" s="51" t="s">
        <v>1126</v>
      </c>
      <c r="D1955" s="51" t="s">
        <v>1510</v>
      </c>
      <c r="E1955" s="51" t="s">
        <v>1511</v>
      </c>
      <c r="F1955" s="1" t="s">
        <v>1512</v>
      </c>
      <c r="G1955" s="1" t="s">
        <v>1513</v>
      </c>
      <c r="H1955" s="1" t="s">
        <v>1514</v>
      </c>
      <c r="I1955" s="1" t="s">
        <v>1515</v>
      </c>
      <c r="J1955" s="160"/>
      <c r="K1955" s="160"/>
    </row>
    <row r="1956">
      <c r="A1956" s="188" t="s">
        <v>4994</v>
      </c>
      <c r="B1956" s="51" t="s">
        <v>4997</v>
      </c>
      <c r="C1956" s="51" t="s">
        <v>1126</v>
      </c>
      <c r="D1956" s="51" t="s">
        <v>1510</v>
      </c>
      <c r="E1956" s="51" t="s">
        <v>1511</v>
      </c>
      <c r="F1956" s="1" t="s">
        <v>1512</v>
      </c>
      <c r="G1956" s="1" t="s">
        <v>1513</v>
      </c>
      <c r="H1956" s="1" t="s">
        <v>1514</v>
      </c>
      <c r="I1956" s="1" t="s">
        <v>1528</v>
      </c>
      <c r="J1956" s="160"/>
      <c r="K1956" s="160"/>
    </row>
    <row r="1957">
      <c r="A1957" s="188" t="s">
        <v>4998</v>
      </c>
      <c r="B1957" s="51" t="s">
        <v>4999</v>
      </c>
      <c r="C1957" s="51" t="s">
        <v>3069</v>
      </c>
      <c r="D1957" s="51" t="s">
        <v>1510</v>
      </c>
      <c r="E1957" s="51" t="s">
        <v>1511</v>
      </c>
      <c r="F1957" s="1" t="s">
        <v>1512</v>
      </c>
      <c r="G1957" s="1" t="s">
        <v>1513</v>
      </c>
      <c r="H1957" s="1" t="s">
        <v>1514</v>
      </c>
      <c r="I1957" s="1" t="s">
        <v>2528</v>
      </c>
      <c r="J1957" s="160"/>
      <c r="K1957" s="160"/>
    </row>
    <row r="1958">
      <c r="A1958" s="188" t="s">
        <v>5000</v>
      </c>
      <c r="B1958" s="51" t="s">
        <v>5001</v>
      </c>
      <c r="C1958" s="51" t="s">
        <v>1126</v>
      </c>
      <c r="D1958" s="51" t="s">
        <v>1510</v>
      </c>
      <c r="E1958" s="51" t="s">
        <v>1511</v>
      </c>
      <c r="F1958" s="1" t="s">
        <v>1512</v>
      </c>
      <c r="G1958" s="1" t="s">
        <v>1513</v>
      </c>
      <c r="H1958" s="1" t="s">
        <v>1514</v>
      </c>
      <c r="I1958" s="1" t="s">
        <v>2528</v>
      </c>
      <c r="J1958" s="160"/>
      <c r="K1958" s="160"/>
    </row>
    <row r="1959">
      <c r="A1959" s="188" t="s">
        <v>5005</v>
      </c>
      <c r="B1959" s="51" t="s">
        <v>5006</v>
      </c>
      <c r="C1959" s="51" t="s">
        <v>1126</v>
      </c>
      <c r="D1959" s="51" t="s">
        <v>1510</v>
      </c>
      <c r="E1959" s="51" t="s">
        <v>1511</v>
      </c>
      <c r="F1959" s="1" t="s">
        <v>1512</v>
      </c>
      <c r="G1959" s="1" t="s">
        <v>1513</v>
      </c>
      <c r="H1959" s="1" t="s">
        <v>1514</v>
      </c>
      <c r="I1959" s="1" t="s">
        <v>2528</v>
      </c>
      <c r="J1959" s="160"/>
      <c r="K1959" s="160"/>
    </row>
    <row r="1960">
      <c r="A1960" s="188" t="s">
        <v>5007</v>
      </c>
      <c r="B1960" s="51" t="s">
        <v>5008</v>
      </c>
      <c r="C1960" s="51" t="s">
        <v>3069</v>
      </c>
      <c r="D1960" s="51" t="s">
        <v>1510</v>
      </c>
      <c r="E1960" s="51" t="s">
        <v>1511</v>
      </c>
      <c r="F1960" s="1" t="s">
        <v>1512</v>
      </c>
      <c r="G1960" s="1" t="s">
        <v>1513</v>
      </c>
      <c r="H1960" s="1" t="s">
        <v>1514</v>
      </c>
      <c r="I1960" s="1" t="s">
        <v>2528</v>
      </c>
      <c r="J1960" s="160"/>
      <c r="K1960" s="160"/>
    </row>
    <row r="1961">
      <c r="A1961" s="188" t="s">
        <v>5009</v>
      </c>
      <c r="B1961" s="51" t="s">
        <v>5010</v>
      </c>
      <c r="C1961" s="51" t="s">
        <v>56</v>
      </c>
      <c r="D1961" s="51" t="s">
        <v>1510</v>
      </c>
      <c r="E1961" s="51" t="s">
        <v>1511</v>
      </c>
      <c r="F1961" s="1" t="s">
        <v>1512</v>
      </c>
      <c r="G1961" s="1" t="s">
        <v>1513</v>
      </c>
      <c r="H1961" s="1" t="s">
        <v>1514</v>
      </c>
      <c r="I1961" s="1" t="s">
        <v>2528</v>
      </c>
      <c r="J1961" s="160"/>
      <c r="K1961" s="160"/>
    </row>
    <row r="1962">
      <c r="A1962" s="188" t="s">
        <v>5011</v>
      </c>
      <c r="B1962" s="51" t="s">
        <v>5012</v>
      </c>
      <c r="C1962" s="51" t="s">
        <v>1679</v>
      </c>
      <c r="D1962" s="51" t="s">
        <v>1510</v>
      </c>
      <c r="E1962" s="51" t="s">
        <v>1511</v>
      </c>
      <c r="F1962" s="1" t="s">
        <v>1512</v>
      </c>
      <c r="G1962" s="1" t="s">
        <v>1513</v>
      </c>
      <c r="H1962" s="1" t="s">
        <v>1514</v>
      </c>
      <c r="I1962" s="1" t="s">
        <v>2528</v>
      </c>
      <c r="J1962" s="160"/>
      <c r="K1962" s="160"/>
    </row>
    <row r="1963">
      <c r="A1963" s="188" t="s">
        <v>5015</v>
      </c>
      <c r="B1963" s="51" t="s">
        <v>5016</v>
      </c>
      <c r="C1963" s="51" t="s">
        <v>3181</v>
      </c>
      <c r="D1963" s="51" t="s">
        <v>1510</v>
      </c>
      <c r="E1963" s="51" t="s">
        <v>1511</v>
      </c>
      <c r="F1963" s="1" t="s">
        <v>1512</v>
      </c>
      <c r="G1963" s="1" t="s">
        <v>1513</v>
      </c>
      <c r="H1963" s="1" t="s">
        <v>1514</v>
      </c>
      <c r="I1963" s="1" t="s">
        <v>2528</v>
      </c>
      <c r="J1963" s="160"/>
      <c r="K1963" s="160"/>
    </row>
    <row r="1964">
      <c r="A1964" s="188" t="s">
        <v>5018</v>
      </c>
      <c r="B1964" s="51" t="s">
        <v>5019</v>
      </c>
      <c r="C1964" s="51" t="s">
        <v>29</v>
      </c>
      <c r="D1964" s="51" t="s">
        <v>1510</v>
      </c>
      <c r="E1964" s="51" t="s">
        <v>1511</v>
      </c>
      <c r="F1964" s="1" t="s">
        <v>1512</v>
      </c>
      <c r="G1964" s="1" t="s">
        <v>1513</v>
      </c>
      <c r="H1964" s="1" t="s">
        <v>1514</v>
      </c>
      <c r="I1964" s="1" t="s">
        <v>2946</v>
      </c>
      <c r="J1964" s="160"/>
      <c r="K1964" s="160"/>
    </row>
    <row r="1965">
      <c r="A1965" s="188" t="s">
        <v>5020</v>
      </c>
      <c r="B1965" s="51" t="s">
        <v>5021</v>
      </c>
      <c r="C1965" s="51" t="s">
        <v>3069</v>
      </c>
      <c r="D1965" s="51" t="s">
        <v>1510</v>
      </c>
      <c r="E1965" s="51" t="s">
        <v>1511</v>
      </c>
      <c r="F1965" s="1" t="s">
        <v>1512</v>
      </c>
      <c r="G1965" s="1" t="s">
        <v>1513</v>
      </c>
      <c r="H1965" s="1" t="s">
        <v>1514</v>
      </c>
      <c r="I1965" s="1" t="s">
        <v>2528</v>
      </c>
      <c r="J1965" s="160"/>
      <c r="K1965" s="160"/>
    </row>
    <row r="1966">
      <c r="A1966" s="188" t="s">
        <v>5022</v>
      </c>
      <c r="B1966" s="51" t="s">
        <v>5023</v>
      </c>
      <c r="C1966" s="51" t="s">
        <v>1801</v>
      </c>
      <c r="D1966" s="51" t="s">
        <v>1510</v>
      </c>
      <c r="E1966" s="51" t="s">
        <v>1511</v>
      </c>
      <c r="F1966" s="1" t="s">
        <v>1512</v>
      </c>
      <c r="G1966" s="1" t="s">
        <v>1513</v>
      </c>
      <c r="H1966" s="1" t="s">
        <v>1514</v>
      </c>
      <c r="I1966" s="1" t="s">
        <v>2528</v>
      </c>
      <c r="J1966" s="160"/>
      <c r="K1966" s="160"/>
    </row>
    <row r="1967">
      <c r="A1967" s="188" t="s">
        <v>5024</v>
      </c>
      <c r="B1967" s="51" t="s">
        <v>5025</v>
      </c>
      <c r="C1967" s="51" t="s">
        <v>1126</v>
      </c>
      <c r="D1967" s="51" t="s">
        <v>1510</v>
      </c>
      <c r="E1967" s="51" t="s">
        <v>1511</v>
      </c>
      <c r="F1967" s="1" t="s">
        <v>1512</v>
      </c>
      <c r="G1967" s="1" t="s">
        <v>1513</v>
      </c>
      <c r="H1967" s="1" t="s">
        <v>1514</v>
      </c>
      <c r="I1967" s="1" t="s">
        <v>1515</v>
      </c>
      <c r="J1967" s="160"/>
      <c r="K1967" s="160"/>
    </row>
    <row r="1968">
      <c r="A1968" s="188" t="s">
        <v>5026</v>
      </c>
      <c r="B1968" s="51" t="s">
        <v>2693</v>
      </c>
      <c r="C1968" s="51" t="s">
        <v>1126</v>
      </c>
      <c r="D1968" s="51" t="s">
        <v>1510</v>
      </c>
      <c r="E1968" s="51" t="s">
        <v>1511</v>
      </c>
      <c r="F1968" s="1" t="s">
        <v>1512</v>
      </c>
      <c r="G1968" s="1" t="s">
        <v>1513</v>
      </c>
      <c r="H1968" s="1" t="s">
        <v>1514</v>
      </c>
      <c r="I1968" s="1" t="s">
        <v>1515</v>
      </c>
      <c r="J1968" s="160"/>
      <c r="K1968" s="160"/>
    </row>
    <row r="1969">
      <c r="A1969" s="188" t="s">
        <v>5027</v>
      </c>
      <c r="B1969" s="51" t="s">
        <v>5028</v>
      </c>
      <c r="C1969" s="51" t="s">
        <v>1868</v>
      </c>
      <c r="D1969" s="51" t="s">
        <v>1510</v>
      </c>
      <c r="E1969" s="51" t="s">
        <v>1511</v>
      </c>
      <c r="F1969" s="1" t="s">
        <v>1512</v>
      </c>
      <c r="G1969" s="1" t="s">
        <v>1513</v>
      </c>
      <c r="H1969" s="1" t="s">
        <v>1514</v>
      </c>
      <c r="I1969" s="1" t="s">
        <v>3087</v>
      </c>
      <c r="J1969" s="160"/>
      <c r="K1969" s="160"/>
    </row>
    <row r="1970">
      <c r="A1970" s="188" t="s">
        <v>5029</v>
      </c>
      <c r="B1970" s="51" t="s">
        <v>5030</v>
      </c>
      <c r="C1970" s="51" t="s">
        <v>1126</v>
      </c>
      <c r="D1970" s="51" t="s">
        <v>1510</v>
      </c>
      <c r="E1970" s="51" t="s">
        <v>1511</v>
      </c>
      <c r="F1970" s="1" t="s">
        <v>1512</v>
      </c>
      <c r="G1970" s="1" t="s">
        <v>1513</v>
      </c>
      <c r="H1970" s="1" t="s">
        <v>1514</v>
      </c>
      <c r="I1970" s="1" t="s">
        <v>2528</v>
      </c>
      <c r="J1970" s="160"/>
      <c r="K1970" s="160"/>
    </row>
    <row r="1971">
      <c r="A1971" s="188" t="s">
        <v>5031</v>
      </c>
      <c r="B1971" s="51" t="s">
        <v>5032</v>
      </c>
      <c r="C1971" s="51" t="s">
        <v>3069</v>
      </c>
      <c r="D1971" s="51" t="s">
        <v>1510</v>
      </c>
      <c r="E1971" s="51" t="s">
        <v>1511</v>
      </c>
      <c r="F1971" s="1" t="s">
        <v>1512</v>
      </c>
      <c r="G1971" s="1" t="s">
        <v>1513</v>
      </c>
      <c r="H1971" s="1" t="s">
        <v>1514</v>
      </c>
      <c r="I1971" s="1" t="s">
        <v>2528</v>
      </c>
      <c r="J1971" s="160"/>
      <c r="K1971" s="160"/>
    </row>
    <row r="1972">
      <c r="A1972" s="188" t="s">
        <v>5033</v>
      </c>
      <c r="B1972" s="51" t="s">
        <v>5034</v>
      </c>
      <c r="C1972" s="51" t="s">
        <v>56</v>
      </c>
      <c r="D1972" s="51" t="s">
        <v>1510</v>
      </c>
      <c r="E1972" s="51" t="s">
        <v>1511</v>
      </c>
      <c r="F1972" s="1" t="s">
        <v>1512</v>
      </c>
      <c r="G1972" s="1" t="s">
        <v>1513</v>
      </c>
      <c r="H1972" s="1" t="s">
        <v>1514</v>
      </c>
      <c r="I1972" s="1" t="s">
        <v>2946</v>
      </c>
      <c r="J1972" s="160"/>
      <c r="K1972" s="160"/>
    </row>
    <row r="1973">
      <c r="A1973" s="188" t="s">
        <v>5035</v>
      </c>
      <c r="B1973" s="51" t="s">
        <v>5036</v>
      </c>
      <c r="C1973" s="51" t="s">
        <v>29</v>
      </c>
      <c r="D1973" s="51" t="s">
        <v>1510</v>
      </c>
      <c r="E1973" s="51" t="s">
        <v>1511</v>
      </c>
      <c r="F1973" s="1" t="s">
        <v>1512</v>
      </c>
      <c r="G1973" s="1" t="s">
        <v>1513</v>
      </c>
      <c r="H1973" s="1" t="s">
        <v>1514</v>
      </c>
      <c r="I1973" s="1" t="s">
        <v>2946</v>
      </c>
      <c r="J1973" s="160"/>
      <c r="K1973" s="160"/>
    </row>
    <row r="1974">
      <c r="A1974" s="188" t="s">
        <v>5037</v>
      </c>
      <c r="B1974" s="51" t="s">
        <v>5038</v>
      </c>
      <c r="C1974" s="51" t="s">
        <v>1679</v>
      </c>
      <c r="D1974" s="51" t="s">
        <v>1510</v>
      </c>
      <c r="E1974" s="51" t="s">
        <v>1511</v>
      </c>
      <c r="F1974" s="1" t="s">
        <v>1512</v>
      </c>
      <c r="G1974" s="1" t="s">
        <v>1513</v>
      </c>
      <c r="H1974" s="1" t="s">
        <v>1514</v>
      </c>
      <c r="I1974" s="1" t="s">
        <v>1702</v>
      </c>
      <c r="J1974" s="160"/>
      <c r="K1974" s="160"/>
    </row>
    <row r="1975">
      <c r="A1975" s="188" t="s">
        <v>5039</v>
      </c>
      <c r="B1975" s="51" t="s">
        <v>5040</v>
      </c>
      <c r="C1975" s="51" t="s">
        <v>1126</v>
      </c>
      <c r="D1975" s="51" t="s">
        <v>1510</v>
      </c>
      <c r="E1975" s="51" t="s">
        <v>1511</v>
      </c>
      <c r="F1975" s="1" t="s">
        <v>1512</v>
      </c>
      <c r="G1975" s="1" t="s">
        <v>1513</v>
      </c>
      <c r="H1975" s="1" t="s">
        <v>1514</v>
      </c>
      <c r="I1975" s="1" t="s">
        <v>1515</v>
      </c>
      <c r="J1975" s="160"/>
      <c r="K1975" s="160"/>
    </row>
    <row r="1976">
      <c r="A1976" s="188" t="s">
        <v>5041</v>
      </c>
      <c r="B1976" s="51" t="s">
        <v>5042</v>
      </c>
      <c r="C1976" s="51" t="s">
        <v>1679</v>
      </c>
      <c r="D1976" s="51" t="s">
        <v>1510</v>
      </c>
      <c r="E1976" s="51" t="s">
        <v>1511</v>
      </c>
      <c r="F1976" s="1" t="s">
        <v>1512</v>
      </c>
      <c r="G1976" s="1" t="s">
        <v>1513</v>
      </c>
      <c r="H1976" s="1" t="s">
        <v>1514</v>
      </c>
      <c r="I1976" s="1" t="s">
        <v>1702</v>
      </c>
      <c r="J1976" s="160"/>
      <c r="K1976" s="160"/>
    </row>
    <row r="1977">
      <c r="A1977" s="188" t="s">
        <v>5043</v>
      </c>
      <c r="B1977" s="51" t="s">
        <v>5044</v>
      </c>
      <c r="C1977" s="51" t="s">
        <v>1801</v>
      </c>
      <c r="D1977" s="51" t="s">
        <v>1510</v>
      </c>
      <c r="E1977" s="51" t="s">
        <v>1511</v>
      </c>
      <c r="F1977" s="1" t="s">
        <v>1512</v>
      </c>
      <c r="G1977" s="1" t="s">
        <v>1513</v>
      </c>
      <c r="H1977" s="1" t="s">
        <v>1514</v>
      </c>
      <c r="I1977" s="1" t="s">
        <v>1702</v>
      </c>
      <c r="J1977" s="160"/>
      <c r="K1977" s="160"/>
    </row>
    <row r="1978">
      <c r="A1978" s="188" t="s">
        <v>5045</v>
      </c>
      <c r="B1978" s="51" t="s">
        <v>5046</v>
      </c>
      <c r="C1978" s="51" t="s">
        <v>1126</v>
      </c>
      <c r="D1978" s="51" t="s">
        <v>1510</v>
      </c>
      <c r="E1978" s="51" t="s">
        <v>1511</v>
      </c>
      <c r="F1978" s="1" t="s">
        <v>1512</v>
      </c>
      <c r="G1978" s="1" t="s">
        <v>1513</v>
      </c>
      <c r="H1978" s="1" t="s">
        <v>1514</v>
      </c>
      <c r="I1978" s="1" t="s">
        <v>1528</v>
      </c>
      <c r="J1978" s="160"/>
      <c r="K1978" s="160"/>
    </row>
    <row r="1979">
      <c r="A1979" s="188" t="s">
        <v>5047</v>
      </c>
      <c r="B1979" s="51" t="s">
        <v>5048</v>
      </c>
      <c r="C1979" s="51" t="s">
        <v>56</v>
      </c>
      <c r="D1979" s="51" t="s">
        <v>1510</v>
      </c>
      <c r="E1979" s="51" t="s">
        <v>1511</v>
      </c>
      <c r="F1979" s="1" t="s">
        <v>1512</v>
      </c>
      <c r="G1979" s="1" t="s">
        <v>1513</v>
      </c>
      <c r="H1979" s="1" t="s">
        <v>1514</v>
      </c>
      <c r="I1979" s="1" t="s">
        <v>2528</v>
      </c>
      <c r="J1979" s="160"/>
      <c r="K1979" s="160"/>
    </row>
    <row r="1980">
      <c r="A1980" s="188" t="s">
        <v>5049</v>
      </c>
      <c r="B1980" s="51" t="s">
        <v>5050</v>
      </c>
      <c r="C1980" s="51" t="s">
        <v>1126</v>
      </c>
      <c r="D1980" s="51" t="s">
        <v>1510</v>
      </c>
      <c r="E1980" s="51" t="s">
        <v>1511</v>
      </c>
      <c r="F1980" s="1" t="s">
        <v>1512</v>
      </c>
      <c r="G1980" s="1" t="s">
        <v>1513</v>
      </c>
      <c r="H1980" s="1" t="s">
        <v>1514</v>
      </c>
      <c r="I1980" s="1" t="s">
        <v>2528</v>
      </c>
      <c r="J1980" s="160"/>
      <c r="K1980" s="160"/>
    </row>
    <row r="1981">
      <c r="A1981" s="188" t="s">
        <v>5051</v>
      </c>
      <c r="B1981" s="51" t="s">
        <v>5052</v>
      </c>
      <c r="C1981" s="51" t="s">
        <v>311</v>
      </c>
      <c r="D1981" s="51" t="s">
        <v>1510</v>
      </c>
      <c r="E1981" s="51" t="s">
        <v>1511</v>
      </c>
      <c r="F1981" s="1" t="s">
        <v>1512</v>
      </c>
      <c r="G1981" s="1" t="s">
        <v>1513</v>
      </c>
      <c r="H1981" s="1" t="s">
        <v>1514</v>
      </c>
      <c r="I1981" s="1" t="s">
        <v>1702</v>
      </c>
      <c r="J1981" s="160"/>
      <c r="K1981" s="160"/>
    </row>
    <row r="1982">
      <c r="A1982" s="188" t="s">
        <v>5053</v>
      </c>
      <c r="B1982" s="51" t="s">
        <v>5054</v>
      </c>
      <c r="C1982" s="51" t="s">
        <v>311</v>
      </c>
      <c r="D1982" s="51" t="s">
        <v>1510</v>
      </c>
      <c r="E1982" s="51" t="s">
        <v>1511</v>
      </c>
      <c r="F1982" s="1" t="s">
        <v>1512</v>
      </c>
      <c r="G1982" s="1" t="s">
        <v>1513</v>
      </c>
      <c r="H1982" s="1" t="s">
        <v>1514</v>
      </c>
      <c r="I1982" s="1" t="s">
        <v>2528</v>
      </c>
      <c r="J1982" s="160"/>
      <c r="K1982" s="160"/>
    </row>
    <row r="1983">
      <c r="A1983" s="188" t="s">
        <v>5055</v>
      </c>
      <c r="B1983" s="51" t="s">
        <v>5056</v>
      </c>
      <c r="C1983" s="51" t="s">
        <v>1126</v>
      </c>
      <c r="D1983" s="51" t="s">
        <v>1510</v>
      </c>
      <c r="E1983" s="51" t="s">
        <v>1511</v>
      </c>
      <c r="F1983" s="1" t="s">
        <v>1512</v>
      </c>
      <c r="G1983" s="1" t="s">
        <v>1513</v>
      </c>
      <c r="H1983" s="1" t="s">
        <v>1514</v>
      </c>
      <c r="I1983" s="1" t="s">
        <v>1702</v>
      </c>
      <c r="J1983" s="160"/>
      <c r="K1983" s="160"/>
    </row>
    <row r="1984">
      <c r="A1984" s="188" t="s">
        <v>5057</v>
      </c>
      <c r="B1984" s="51" t="s">
        <v>5058</v>
      </c>
      <c r="C1984" s="51" t="s">
        <v>1679</v>
      </c>
      <c r="D1984" s="51" t="s">
        <v>1510</v>
      </c>
      <c r="E1984" s="51" t="s">
        <v>1511</v>
      </c>
      <c r="F1984" s="1" t="s">
        <v>1512</v>
      </c>
      <c r="G1984" s="1" t="s">
        <v>1513</v>
      </c>
      <c r="H1984" s="1" t="s">
        <v>1514</v>
      </c>
      <c r="I1984" s="1" t="s">
        <v>2528</v>
      </c>
      <c r="J1984" s="160"/>
      <c r="K1984" s="160"/>
    </row>
    <row r="1985">
      <c r="A1985" s="188" t="s">
        <v>5059</v>
      </c>
      <c r="B1985" s="51" t="s">
        <v>5060</v>
      </c>
      <c r="C1985" s="51" t="s">
        <v>1126</v>
      </c>
      <c r="D1985" s="51" t="s">
        <v>1510</v>
      </c>
      <c r="E1985" s="51" t="s">
        <v>1511</v>
      </c>
      <c r="F1985" s="1" t="s">
        <v>1512</v>
      </c>
      <c r="G1985" s="1" t="s">
        <v>1513</v>
      </c>
      <c r="H1985" s="1" t="s">
        <v>1514</v>
      </c>
      <c r="I1985" s="1" t="s">
        <v>1702</v>
      </c>
      <c r="J1985" s="160"/>
      <c r="K1985" s="160"/>
    </row>
    <row r="1986">
      <c r="A1986" s="188" t="s">
        <v>5061</v>
      </c>
      <c r="B1986" s="51" t="s">
        <v>5062</v>
      </c>
      <c r="C1986" s="51" t="s">
        <v>1126</v>
      </c>
      <c r="D1986" s="51" t="s">
        <v>1510</v>
      </c>
      <c r="E1986" s="51" t="s">
        <v>1511</v>
      </c>
      <c r="F1986" s="1" t="s">
        <v>1512</v>
      </c>
      <c r="G1986" s="1" t="s">
        <v>1513</v>
      </c>
      <c r="H1986" s="1" t="s">
        <v>1514</v>
      </c>
      <c r="I1986" s="1" t="s">
        <v>1702</v>
      </c>
      <c r="J1986" s="160"/>
      <c r="K1986" s="160"/>
    </row>
    <row r="1987">
      <c r="A1987" s="188" t="s">
        <v>5063</v>
      </c>
      <c r="B1987" s="51" t="s">
        <v>5064</v>
      </c>
      <c r="C1987" s="51" t="s">
        <v>3069</v>
      </c>
      <c r="D1987" s="51" t="s">
        <v>1510</v>
      </c>
      <c r="E1987" s="51" t="s">
        <v>1511</v>
      </c>
      <c r="F1987" s="1" t="s">
        <v>1512</v>
      </c>
      <c r="G1987" s="1" t="s">
        <v>1513</v>
      </c>
      <c r="H1987" s="1" t="s">
        <v>1514</v>
      </c>
      <c r="I1987" s="1" t="s">
        <v>1702</v>
      </c>
      <c r="J1987" s="160"/>
      <c r="K1987" s="160"/>
    </row>
    <row r="1988">
      <c r="A1988" s="188" t="s">
        <v>5065</v>
      </c>
      <c r="B1988" s="51" t="s">
        <v>5066</v>
      </c>
      <c r="C1988" s="51" t="s">
        <v>1126</v>
      </c>
      <c r="D1988" s="51" t="s">
        <v>1510</v>
      </c>
      <c r="E1988" s="51" t="s">
        <v>1511</v>
      </c>
      <c r="F1988" s="1" t="s">
        <v>1512</v>
      </c>
      <c r="G1988" s="1" t="s">
        <v>1513</v>
      </c>
      <c r="H1988" s="1" t="s">
        <v>1514</v>
      </c>
      <c r="I1988" s="1" t="s">
        <v>1702</v>
      </c>
      <c r="J1988" s="160"/>
      <c r="K1988" s="160"/>
    </row>
    <row r="1989">
      <c r="A1989" s="188" t="s">
        <v>5067</v>
      </c>
      <c r="B1989" s="51" t="s">
        <v>5068</v>
      </c>
      <c r="C1989" s="51" t="s">
        <v>1126</v>
      </c>
      <c r="D1989" s="51" t="s">
        <v>1510</v>
      </c>
      <c r="E1989" s="51" t="s">
        <v>1511</v>
      </c>
      <c r="F1989" s="1" t="s">
        <v>1512</v>
      </c>
      <c r="G1989" s="1" t="s">
        <v>1513</v>
      </c>
      <c r="H1989" s="1" t="s">
        <v>1514</v>
      </c>
      <c r="I1989" s="1" t="s">
        <v>2528</v>
      </c>
      <c r="J1989" s="160"/>
      <c r="K1989" s="160"/>
    </row>
    <row r="1990">
      <c r="A1990" s="188" t="s">
        <v>5069</v>
      </c>
      <c r="B1990" s="51" t="s">
        <v>5070</v>
      </c>
      <c r="C1990" s="51" t="s">
        <v>3069</v>
      </c>
      <c r="D1990" s="51" t="s">
        <v>1510</v>
      </c>
      <c r="E1990" s="51" t="s">
        <v>1511</v>
      </c>
      <c r="F1990" s="1" t="s">
        <v>1512</v>
      </c>
      <c r="G1990" s="1" t="s">
        <v>1513</v>
      </c>
      <c r="H1990" s="1" t="s">
        <v>1514</v>
      </c>
      <c r="I1990" s="1" t="s">
        <v>1702</v>
      </c>
      <c r="J1990" s="160"/>
      <c r="K1990" s="160"/>
    </row>
    <row r="1991">
      <c r="A1991" s="188" t="s">
        <v>5071</v>
      </c>
      <c r="B1991" s="51" t="s">
        <v>5072</v>
      </c>
      <c r="C1991" s="51" t="s">
        <v>311</v>
      </c>
      <c r="D1991" s="51" t="s">
        <v>1510</v>
      </c>
      <c r="E1991" s="51" t="s">
        <v>1511</v>
      </c>
      <c r="F1991" s="1" t="s">
        <v>1512</v>
      </c>
      <c r="G1991" s="1" t="s">
        <v>1513</v>
      </c>
      <c r="H1991" s="1" t="s">
        <v>1514</v>
      </c>
      <c r="I1991" s="1" t="s">
        <v>2528</v>
      </c>
      <c r="J1991" s="160"/>
      <c r="K1991" s="160"/>
    </row>
    <row r="1992">
      <c r="A1992" s="188" t="s">
        <v>5073</v>
      </c>
      <c r="B1992" s="51" t="s">
        <v>5074</v>
      </c>
      <c r="C1992" s="51" t="s">
        <v>56</v>
      </c>
      <c r="D1992" s="51" t="s">
        <v>1510</v>
      </c>
      <c r="E1992" s="51" t="s">
        <v>1511</v>
      </c>
      <c r="F1992" s="1" t="s">
        <v>1512</v>
      </c>
      <c r="G1992" s="1" t="s">
        <v>1513</v>
      </c>
      <c r="H1992" s="1" t="s">
        <v>1514</v>
      </c>
      <c r="I1992" s="1" t="s">
        <v>2528</v>
      </c>
      <c r="J1992" s="160"/>
      <c r="K1992" s="160"/>
    </row>
    <row r="1993">
      <c r="A1993" s="188" t="s">
        <v>5075</v>
      </c>
      <c r="B1993" s="51" t="s">
        <v>5076</v>
      </c>
      <c r="C1993" s="51" t="s">
        <v>311</v>
      </c>
      <c r="D1993" s="51" t="s">
        <v>1510</v>
      </c>
      <c r="E1993" s="51" t="s">
        <v>1511</v>
      </c>
      <c r="F1993" s="1" t="s">
        <v>1512</v>
      </c>
      <c r="G1993" s="1" t="s">
        <v>1513</v>
      </c>
      <c r="H1993" s="1" t="s">
        <v>1514</v>
      </c>
      <c r="I1993" s="1" t="s">
        <v>2528</v>
      </c>
      <c r="J1993" s="160"/>
      <c r="K1993" s="160"/>
    </row>
    <row r="1994">
      <c r="A1994" s="188" t="s">
        <v>5077</v>
      </c>
      <c r="B1994" s="51" t="s">
        <v>5078</v>
      </c>
      <c r="C1994" s="51" t="s">
        <v>311</v>
      </c>
      <c r="D1994" s="51" t="s">
        <v>1510</v>
      </c>
      <c r="E1994" s="51" t="s">
        <v>1511</v>
      </c>
      <c r="F1994" s="1" t="s">
        <v>1512</v>
      </c>
      <c r="G1994" s="1" t="s">
        <v>1513</v>
      </c>
      <c r="H1994" s="1" t="s">
        <v>1514</v>
      </c>
      <c r="I1994" s="1" t="s">
        <v>2528</v>
      </c>
      <c r="J1994" s="160"/>
      <c r="K1994" s="160"/>
    </row>
    <row r="1995">
      <c r="A1995" s="188" t="s">
        <v>5079</v>
      </c>
      <c r="B1995" s="51" t="s">
        <v>5080</v>
      </c>
      <c r="C1995" s="51" t="s">
        <v>311</v>
      </c>
      <c r="D1995" s="51" t="s">
        <v>1510</v>
      </c>
      <c r="E1995" s="51" t="s">
        <v>1511</v>
      </c>
      <c r="F1995" s="1" t="s">
        <v>1512</v>
      </c>
      <c r="G1995" s="1" t="s">
        <v>1513</v>
      </c>
      <c r="H1995" s="1" t="s">
        <v>1514</v>
      </c>
      <c r="I1995" s="1" t="s">
        <v>2528</v>
      </c>
      <c r="J1995" s="160"/>
      <c r="K1995" s="160"/>
    </row>
    <row r="1996">
      <c r="A1996" s="188" t="s">
        <v>5081</v>
      </c>
      <c r="B1996" s="51" t="s">
        <v>5082</v>
      </c>
      <c r="C1996" s="51" t="s">
        <v>56</v>
      </c>
      <c r="D1996" s="51" t="s">
        <v>1510</v>
      </c>
      <c r="E1996" s="51" t="s">
        <v>1511</v>
      </c>
      <c r="F1996" s="1" t="s">
        <v>1512</v>
      </c>
      <c r="G1996" s="1" t="s">
        <v>1513</v>
      </c>
      <c r="H1996" s="1" t="s">
        <v>1514</v>
      </c>
      <c r="I1996" s="1" t="s">
        <v>2946</v>
      </c>
      <c r="J1996" s="160"/>
      <c r="K1996" s="160"/>
    </row>
    <row r="1997">
      <c r="A1997" s="188" t="s">
        <v>5083</v>
      </c>
      <c r="B1997" s="51" t="s">
        <v>5084</v>
      </c>
      <c r="C1997" s="51" t="s">
        <v>1126</v>
      </c>
      <c r="D1997" s="51" t="s">
        <v>1510</v>
      </c>
      <c r="E1997" s="51" t="s">
        <v>1511</v>
      </c>
      <c r="F1997" s="1" t="s">
        <v>1512</v>
      </c>
      <c r="G1997" s="1" t="s">
        <v>1513</v>
      </c>
      <c r="H1997" s="1" t="s">
        <v>1514</v>
      </c>
      <c r="I1997" s="1" t="s">
        <v>1702</v>
      </c>
      <c r="J1997" s="160"/>
      <c r="K1997" s="160"/>
    </row>
    <row r="1998">
      <c r="A1998" s="188" t="s">
        <v>5085</v>
      </c>
      <c r="B1998" s="51" t="s">
        <v>5086</v>
      </c>
      <c r="C1998" s="51" t="s">
        <v>56</v>
      </c>
      <c r="D1998" s="51" t="s">
        <v>1510</v>
      </c>
      <c r="E1998" s="51" t="s">
        <v>1511</v>
      </c>
      <c r="F1998" s="1" t="s">
        <v>1512</v>
      </c>
      <c r="G1998" s="1" t="s">
        <v>1513</v>
      </c>
      <c r="H1998" s="1" t="s">
        <v>1514</v>
      </c>
      <c r="I1998" s="1" t="s">
        <v>3087</v>
      </c>
      <c r="J1998" s="160"/>
      <c r="K1998" s="160"/>
    </row>
    <row r="1999">
      <c r="A1999" s="188" t="s">
        <v>5087</v>
      </c>
      <c r="B1999" s="51" t="s">
        <v>5088</v>
      </c>
      <c r="C1999" s="51" t="s">
        <v>1126</v>
      </c>
      <c r="D1999" s="51" t="s">
        <v>1510</v>
      </c>
      <c r="E1999" s="51" t="s">
        <v>1511</v>
      </c>
      <c r="F1999" s="1" t="s">
        <v>1512</v>
      </c>
      <c r="G1999" s="1" t="s">
        <v>1513</v>
      </c>
      <c r="H1999" s="1" t="s">
        <v>1514</v>
      </c>
      <c r="I1999" s="1" t="s">
        <v>1515</v>
      </c>
      <c r="J1999" s="160"/>
      <c r="K1999" s="160"/>
    </row>
    <row r="2000">
      <c r="A2000" s="188" t="s">
        <v>5089</v>
      </c>
      <c r="B2000" s="51" t="s">
        <v>5090</v>
      </c>
      <c r="C2000" s="51" t="s">
        <v>1126</v>
      </c>
      <c r="D2000" s="51" t="s">
        <v>1510</v>
      </c>
      <c r="E2000" s="51" t="s">
        <v>1511</v>
      </c>
      <c r="F2000" s="1" t="s">
        <v>1512</v>
      </c>
      <c r="G2000" s="1" t="s">
        <v>1513</v>
      </c>
      <c r="H2000" s="1" t="s">
        <v>1514</v>
      </c>
      <c r="I2000" s="1" t="s">
        <v>1515</v>
      </c>
      <c r="J2000" s="160"/>
      <c r="K2000" s="160"/>
    </row>
    <row r="2001">
      <c r="A2001" s="188" t="s">
        <v>5091</v>
      </c>
      <c r="B2001" s="51" t="s">
        <v>4861</v>
      </c>
      <c r="C2001" s="51" t="s">
        <v>1801</v>
      </c>
      <c r="D2001" s="51" t="s">
        <v>1510</v>
      </c>
      <c r="E2001" s="51" t="s">
        <v>1511</v>
      </c>
      <c r="F2001" s="1" t="s">
        <v>1512</v>
      </c>
      <c r="G2001" s="1" t="s">
        <v>1513</v>
      </c>
      <c r="H2001" s="1" t="s">
        <v>1514</v>
      </c>
      <c r="I2001" s="1" t="s">
        <v>1702</v>
      </c>
      <c r="J2001" s="160"/>
      <c r="K2001" s="160"/>
    </row>
    <row r="2002">
      <c r="A2002" s="188" t="s">
        <v>5092</v>
      </c>
      <c r="B2002" s="51" t="s">
        <v>5093</v>
      </c>
      <c r="C2002" s="51" t="s">
        <v>2567</v>
      </c>
      <c r="D2002" s="51" t="s">
        <v>1510</v>
      </c>
      <c r="E2002" s="51" t="s">
        <v>1511</v>
      </c>
      <c r="F2002" s="1" t="s">
        <v>1512</v>
      </c>
      <c r="G2002" s="1" t="s">
        <v>1513</v>
      </c>
      <c r="H2002" s="1" t="s">
        <v>1514</v>
      </c>
      <c r="I2002" s="1" t="s">
        <v>1702</v>
      </c>
      <c r="J2002" s="160"/>
      <c r="K2002" s="160"/>
    </row>
    <row r="2003">
      <c r="A2003" s="188" t="s">
        <v>5094</v>
      </c>
      <c r="B2003" s="51" t="s">
        <v>5095</v>
      </c>
      <c r="C2003" s="51" t="s">
        <v>311</v>
      </c>
      <c r="D2003" s="51" t="s">
        <v>1510</v>
      </c>
      <c r="E2003" s="51" t="s">
        <v>1511</v>
      </c>
      <c r="F2003" s="1" t="s">
        <v>1512</v>
      </c>
      <c r="G2003" s="1" t="s">
        <v>1513</v>
      </c>
      <c r="H2003" s="1" t="s">
        <v>1514</v>
      </c>
      <c r="I2003" s="1" t="s">
        <v>2528</v>
      </c>
      <c r="J2003" s="160"/>
      <c r="K2003" s="160"/>
    </row>
    <row r="2004">
      <c r="A2004" s="188" t="s">
        <v>5096</v>
      </c>
      <c r="B2004" s="51" t="s">
        <v>5097</v>
      </c>
      <c r="C2004" s="51" t="s">
        <v>1126</v>
      </c>
      <c r="D2004" s="51" t="s">
        <v>1510</v>
      </c>
      <c r="E2004" s="51" t="s">
        <v>1511</v>
      </c>
      <c r="F2004" s="1" t="s">
        <v>1512</v>
      </c>
      <c r="G2004" s="1" t="s">
        <v>1513</v>
      </c>
      <c r="H2004" s="1" t="s">
        <v>1514</v>
      </c>
      <c r="I2004" s="1" t="s">
        <v>2528</v>
      </c>
      <c r="J2004" s="160"/>
      <c r="K2004" s="160"/>
    </row>
    <row r="2005">
      <c r="A2005" s="188" t="s">
        <v>5098</v>
      </c>
      <c r="B2005" s="51" t="s">
        <v>5099</v>
      </c>
      <c r="C2005" s="51" t="s">
        <v>1801</v>
      </c>
      <c r="D2005" s="51" t="s">
        <v>1510</v>
      </c>
      <c r="E2005" s="51" t="s">
        <v>1511</v>
      </c>
      <c r="F2005" s="1" t="s">
        <v>1512</v>
      </c>
      <c r="G2005" s="1" t="s">
        <v>1513</v>
      </c>
      <c r="H2005" s="1" t="s">
        <v>1514</v>
      </c>
      <c r="I2005" s="1" t="s">
        <v>1702</v>
      </c>
      <c r="J2005" s="160"/>
      <c r="K2005" s="160"/>
    </row>
    <row r="2006">
      <c r="A2006" s="188" t="s">
        <v>5100</v>
      </c>
      <c r="B2006" s="51" t="s">
        <v>5101</v>
      </c>
      <c r="C2006" s="51" t="s">
        <v>1126</v>
      </c>
      <c r="D2006" s="51" t="s">
        <v>1510</v>
      </c>
      <c r="E2006" s="51" t="s">
        <v>1511</v>
      </c>
      <c r="F2006" s="1" t="s">
        <v>1512</v>
      </c>
      <c r="G2006" s="1" t="s">
        <v>1513</v>
      </c>
      <c r="H2006" s="1" t="s">
        <v>1514</v>
      </c>
      <c r="I2006" s="1" t="s">
        <v>3178</v>
      </c>
      <c r="J2006" s="160"/>
      <c r="K2006" s="160"/>
    </row>
    <row r="2007">
      <c r="A2007" s="188" t="s">
        <v>5102</v>
      </c>
      <c r="B2007" s="51" t="s">
        <v>5103</v>
      </c>
      <c r="C2007" s="51" t="s">
        <v>1126</v>
      </c>
      <c r="D2007" s="51" t="s">
        <v>1510</v>
      </c>
      <c r="E2007" s="51" t="s">
        <v>1511</v>
      </c>
      <c r="F2007" s="1" t="s">
        <v>1512</v>
      </c>
      <c r="G2007" s="1" t="s">
        <v>1513</v>
      </c>
      <c r="H2007" s="1" t="s">
        <v>1514</v>
      </c>
      <c r="I2007" s="1" t="s">
        <v>1702</v>
      </c>
      <c r="J2007" s="160"/>
      <c r="K2007" s="160"/>
    </row>
    <row r="2008">
      <c r="A2008" s="188" t="s">
        <v>5104</v>
      </c>
      <c r="B2008" s="51" t="s">
        <v>5105</v>
      </c>
      <c r="C2008" s="51" t="s">
        <v>1126</v>
      </c>
      <c r="D2008" s="51" t="s">
        <v>1510</v>
      </c>
      <c r="E2008" s="51" t="s">
        <v>1511</v>
      </c>
      <c r="F2008" s="1" t="s">
        <v>1512</v>
      </c>
      <c r="G2008" s="1" t="s">
        <v>1513</v>
      </c>
      <c r="H2008" s="1" t="s">
        <v>1514</v>
      </c>
      <c r="I2008" s="1" t="s">
        <v>1672</v>
      </c>
      <c r="J2008" s="160"/>
      <c r="K2008" s="160"/>
    </row>
    <row r="2009">
      <c r="A2009" s="188" t="s">
        <v>5106</v>
      </c>
      <c r="B2009" s="51" t="s">
        <v>5107</v>
      </c>
      <c r="C2009" s="51" t="s">
        <v>1126</v>
      </c>
      <c r="D2009" s="51" t="s">
        <v>1510</v>
      </c>
      <c r="E2009" s="51" t="s">
        <v>1511</v>
      </c>
      <c r="F2009" s="1" t="s">
        <v>1512</v>
      </c>
      <c r="G2009" s="1" t="s">
        <v>1513</v>
      </c>
      <c r="H2009" s="1" t="s">
        <v>1514</v>
      </c>
      <c r="I2009" s="1" t="s">
        <v>2528</v>
      </c>
      <c r="J2009" s="160"/>
      <c r="K2009" s="160"/>
    </row>
    <row r="2010">
      <c r="A2010" s="188" t="s">
        <v>5108</v>
      </c>
      <c r="B2010" s="51" t="s">
        <v>5109</v>
      </c>
      <c r="C2010" s="51" t="s">
        <v>1126</v>
      </c>
      <c r="D2010" s="51" t="s">
        <v>1510</v>
      </c>
      <c r="E2010" s="51" t="s">
        <v>1511</v>
      </c>
      <c r="F2010" s="1" t="s">
        <v>1512</v>
      </c>
      <c r="G2010" s="1" t="s">
        <v>1513</v>
      </c>
      <c r="H2010" s="1" t="s">
        <v>1514</v>
      </c>
      <c r="I2010" s="1" t="s">
        <v>1702</v>
      </c>
      <c r="J2010" s="160"/>
      <c r="K2010" s="160"/>
    </row>
    <row r="2011">
      <c r="A2011" s="188" t="s">
        <v>1923</v>
      </c>
      <c r="B2011" s="51" t="s">
        <v>5110</v>
      </c>
      <c r="C2011" s="51" t="s">
        <v>1126</v>
      </c>
      <c r="D2011" s="51" t="s">
        <v>2930</v>
      </c>
      <c r="E2011" s="51" t="s">
        <v>2931</v>
      </c>
      <c r="F2011" s="1" t="s">
        <v>2932</v>
      </c>
      <c r="G2011" s="1" t="s">
        <v>2933</v>
      </c>
      <c r="H2011" s="1" t="s">
        <v>2996</v>
      </c>
      <c r="I2011" s="1" t="s">
        <v>2997</v>
      </c>
      <c r="J2011" s="160"/>
      <c r="K2011" s="160"/>
    </row>
    <row r="2012">
      <c r="A2012" s="188" t="s">
        <v>5111</v>
      </c>
      <c r="B2012" s="51" t="s">
        <v>5112</v>
      </c>
      <c r="C2012" s="51" t="s">
        <v>1126</v>
      </c>
      <c r="D2012" s="51" t="s">
        <v>1510</v>
      </c>
      <c r="E2012" s="51" t="s">
        <v>1511</v>
      </c>
      <c r="F2012" s="1" t="s">
        <v>1512</v>
      </c>
      <c r="G2012" s="1" t="s">
        <v>1513</v>
      </c>
      <c r="H2012" s="1" t="s">
        <v>1514</v>
      </c>
      <c r="I2012" s="1" t="s">
        <v>1702</v>
      </c>
      <c r="J2012" s="160"/>
      <c r="K2012" s="160"/>
    </row>
    <row r="2013">
      <c r="A2013" s="188" t="s">
        <v>5113</v>
      </c>
      <c r="B2013" s="51" t="s">
        <v>5114</v>
      </c>
      <c r="C2013" s="51" t="s">
        <v>1126</v>
      </c>
      <c r="D2013" s="51" t="s">
        <v>2930</v>
      </c>
      <c r="E2013" s="51" t="s">
        <v>2931</v>
      </c>
      <c r="F2013" s="1" t="s">
        <v>2932</v>
      </c>
      <c r="G2013" s="1" t="s">
        <v>2933</v>
      </c>
      <c r="H2013" s="1" t="s">
        <v>2954</v>
      </c>
      <c r="I2013" s="1" t="s">
        <v>2999</v>
      </c>
      <c r="J2013" s="160"/>
      <c r="K2013" s="160"/>
    </row>
    <row r="2014">
      <c r="A2014" s="188" t="s">
        <v>2038</v>
      </c>
      <c r="B2014" s="51" t="s">
        <v>2039</v>
      </c>
      <c r="C2014" s="51" t="s">
        <v>29</v>
      </c>
      <c r="D2014" s="51" t="s">
        <v>2930</v>
      </c>
      <c r="E2014" s="51" t="s">
        <v>2931</v>
      </c>
      <c r="F2014" s="1" t="s">
        <v>2932</v>
      </c>
      <c r="G2014" s="1" t="s">
        <v>2933</v>
      </c>
      <c r="H2014" s="1" t="s">
        <v>3093</v>
      </c>
      <c r="I2014" s="1" t="s">
        <v>3095</v>
      </c>
      <c r="J2014" s="160"/>
      <c r="K2014" s="160"/>
    </row>
    <row r="2015">
      <c r="A2015" s="188" t="s">
        <v>1828</v>
      </c>
      <c r="B2015" s="51" t="s">
        <v>1829</v>
      </c>
      <c r="C2015" s="51" t="s">
        <v>1126</v>
      </c>
      <c r="D2015" s="51" t="s">
        <v>2930</v>
      </c>
      <c r="E2015" s="51" t="s">
        <v>2931</v>
      </c>
      <c r="F2015" s="1" t="s">
        <v>2932</v>
      </c>
      <c r="G2015" s="1" t="s">
        <v>2933</v>
      </c>
      <c r="H2015" s="1" t="s">
        <v>2996</v>
      </c>
      <c r="I2015" s="1" t="s">
        <v>2997</v>
      </c>
      <c r="J2015" s="160"/>
      <c r="K2015" s="160"/>
    </row>
    <row r="2016">
      <c r="A2016" s="188" t="s">
        <v>2273</v>
      </c>
      <c r="B2016" s="51" t="s">
        <v>2274</v>
      </c>
      <c r="C2016" s="51" t="s">
        <v>1126</v>
      </c>
      <c r="D2016" s="51" t="s">
        <v>2930</v>
      </c>
      <c r="E2016" s="51" t="s">
        <v>2931</v>
      </c>
      <c r="F2016" s="1" t="s">
        <v>2932</v>
      </c>
      <c r="G2016" s="1" t="s">
        <v>2933</v>
      </c>
      <c r="H2016" s="1" t="s">
        <v>2996</v>
      </c>
      <c r="I2016" s="1" t="s">
        <v>2997</v>
      </c>
      <c r="J2016" s="160"/>
      <c r="K2016" s="160"/>
    </row>
    <row r="2017">
      <c r="A2017" s="188" t="s">
        <v>5115</v>
      </c>
      <c r="B2017" s="51" t="s">
        <v>5116</v>
      </c>
      <c r="C2017" s="51" t="s">
        <v>56</v>
      </c>
      <c r="D2017" s="51" t="s">
        <v>2930</v>
      </c>
      <c r="E2017" s="51" t="s">
        <v>2931</v>
      </c>
      <c r="F2017" s="1" t="s">
        <v>3005</v>
      </c>
      <c r="G2017" s="1" t="s">
        <v>3039</v>
      </c>
      <c r="H2017" s="1" t="s">
        <v>3040</v>
      </c>
      <c r="I2017" s="1" t="s">
        <v>5117</v>
      </c>
      <c r="J2017" s="160"/>
      <c r="K2017" s="160"/>
    </row>
    <row r="2018">
      <c r="A2018" s="188" t="s">
        <v>5118</v>
      </c>
      <c r="B2018" s="51" t="s">
        <v>5119</v>
      </c>
      <c r="C2018" s="51" t="s">
        <v>56</v>
      </c>
      <c r="D2018" s="51" t="s">
        <v>2930</v>
      </c>
      <c r="E2018" s="51" t="s">
        <v>2931</v>
      </c>
      <c r="F2018" s="1" t="s">
        <v>3005</v>
      </c>
      <c r="G2018" s="1" t="s">
        <v>3039</v>
      </c>
      <c r="H2018" s="1" t="s">
        <v>3040</v>
      </c>
      <c r="I2018" s="1" t="s">
        <v>3610</v>
      </c>
      <c r="J2018" s="160"/>
      <c r="K2018" s="160"/>
    </row>
    <row r="2019">
      <c r="A2019" s="188" t="s">
        <v>5120</v>
      </c>
      <c r="B2019" s="51" t="s">
        <v>5121</v>
      </c>
      <c r="C2019" s="51" t="s">
        <v>56</v>
      </c>
      <c r="D2019" s="51" t="s">
        <v>2930</v>
      </c>
      <c r="E2019" s="51" t="s">
        <v>2931</v>
      </c>
      <c r="F2019" s="1" t="s">
        <v>3005</v>
      </c>
      <c r="G2019" s="1" t="s">
        <v>3039</v>
      </c>
      <c r="H2019" s="1" t="s">
        <v>3040</v>
      </c>
      <c r="I2019" s="1" t="s">
        <v>3610</v>
      </c>
      <c r="J2019" s="160"/>
      <c r="K2019" s="160"/>
    </row>
    <row r="2020">
      <c r="A2020" s="188" t="s">
        <v>5122</v>
      </c>
      <c r="B2020" s="51" t="s">
        <v>5123</v>
      </c>
      <c r="C2020" s="51" t="s">
        <v>311</v>
      </c>
      <c r="D2020" s="51" t="s">
        <v>1510</v>
      </c>
      <c r="E2020" s="51" t="s">
        <v>1511</v>
      </c>
      <c r="F2020" s="1" t="s">
        <v>1512</v>
      </c>
      <c r="G2020" s="1" t="s">
        <v>1513</v>
      </c>
      <c r="H2020" s="1" t="s">
        <v>1514</v>
      </c>
      <c r="I2020" s="1" t="s">
        <v>3087</v>
      </c>
      <c r="J2020" s="160"/>
      <c r="K2020" s="160"/>
    </row>
    <row r="2021">
      <c r="A2021" s="188" t="s">
        <v>5124</v>
      </c>
      <c r="B2021" s="51" t="s">
        <v>5125</v>
      </c>
      <c r="C2021" s="51" t="s">
        <v>311</v>
      </c>
      <c r="D2021" s="51" t="s">
        <v>1510</v>
      </c>
      <c r="E2021" s="51" t="s">
        <v>1511</v>
      </c>
      <c r="F2021" s="1" t="s">
        <v>1512</v>
      </c>
      <c r="G2021" s="1" t="s">
        <v>1513</v>
      </c>
      <c r="H2021" s="1" t="s">
        <v>1514</v>
      </c>
      <c r="I2021" s="1" t="s">
        <v>1672</v>
      </c>
      <c r="J2021" s="160"/>
      <c r="K2021" s="160"/>
    </row>
    <row r="2022">
      <c r="A2022" s="188" t="s">
        <v>5126</v>
      </c>
      <c r="B2022" s="51" t="s">
        <v>5127</v>
      </c>
      <c r="C2022" s="51" t="s">
        <v>1126</v>
      </c>
      <c r="D2022" s="51" t="s">
        <v>2930</v>
      </c>
      <c r="E2022" s="51" t="s">
        <v>2931</v>
      </c>
      <c r="F2022" s="1" t="s">
        <v>2932</v>
      </c>
      <c r="G2022" s="1" t="s">
        <v>2933</v>
      </c>
      <c r="H2022" s="1" t="s">
        <v>2996</v>
      </c>
      <c r="I2022" s="1" t="s">
        <v>3435</v>
      </c>
      <c r="J2022" s="160"/>
      <c r="K2022" s="160"/>
    </row>
    <row r="2023">
      <c r="A2023" s="188" t="s">
        <v>5128</v>
      </c>
      <c r="B2023" s="51" t="s">
        <v>5129</v>
      </c>
      <c r="C2023" s="51" t="s">
        <v>1126</v>
      </c>
      <c r="D2023" s="51" t="s">
        <v>2930</v>
      </c>
      <c r="E2023" s="51" t="s">
        <v>2931</v>
      </c>
      <c r="F2023" s="1" t="s">
        <v>2932</v>
      </c>
      <c r="G2023" s="1" t="s">
        <v>2933</v>
      </c>
      <c r="H2023" s="1" t="s">
        <v>2996</v>
      </c>
      <c r="I2023" s="1" t="s">
        <v>2997</v>
      </c>
      <c r="J2023" s="160"/>
      <c r="K2023" s="160"/>
    </row>
    <row r="2024">
      <c r="A2024" s="188" t="s">
        <v>2306</v>
      </c>
      <c r="B2024" s="51" t="s">
        <v>2307</v>
      </c>
      <c r="C2024" s="51" t="s">
        <v>56</v>
      </c>
      <c r="D2024" s="51" t="s">
        <v>2930</v>
      </c>
      <c r="E2024" s="51" t="s">
        <v>2931</v>
      </c>
      <c r="F2024" s="1" t="s">
        <v>2932</v>
      </c>
      <c r="G2024" s="1" t="s">
        <v>2933</v>
      </c>
      <c r="H2024" s="1" t="s">
        <v>2996</v>
      </c>
      <c r="I2024" s="1" t="s">
        <v>2997</v>
      </c>
      <c r="J2024" s="160"/>
      <c r="K2024" s="160"/>
    </row>
    <row r="2025">
      <c r="A2025" s="188" t="s">
        <v>5130</v>
      </c>
      <c r="B2025" s="51" t="s">
        <v>5131</v>
      </c>
      <c r="C2025" s="51" t="s">
        <v>1126</v>
      </c>
      <c r="D2025" s="51" t="s">
        <v>2930</v>
      </c>
      <c r="E2025" s="51" t="s">
        <v>2931</v>
      </c>
      <c r="F2025" s="1" t="s">
        <v>2932</v>
      </c>
      <c r="G2025" s="1" t="s">
        <v>2933</v>
      </c>
      <c r="H2025" s="1" t="s">
        <v>2954</v>
      </c>
      <c r="I2025" s="1" t="s">
        <v>2999</v>
      </c>
      <c r="J2025" s="160"/>
      <c r="K2025" s="160"/>
    </row>
    <row r="2026">
      <c r="A2026" s="188" t="s">
        <v>5132</v>
      </c>
      <c r="B2026" s="51" t="s">
        <v>5133</v>
      </c>
      <c r="C2026" s="51" t="s">
        <v>1126</v>
      </c>
      <c r="D2026" s="51" t="s">
        <v>2930</v>
      </c>
      <c r="E2026" s="51" t="s">
        <v>2931</v>
      </c>
      <c r="F2026" s="1" t="s">
        <v>2932</v>
      </c>
      <c r="G2026" s="1" t="s">
        <v>2933</v>
      </c>
      <c r="H2026" s="1" t="s">
        <v>2954</v>
      </c>
      <c r="I2026" s="1" t="s">
        <v>2999</v>
      </c>
      <c r="J2026" s="160"/>
      <c r="K2026" s="160"/>
    </row>
    <row r="2027">
      <c r="A2027" s="188" t="s">
        <v>2119</v>
      </c>
      <c r="B2027" s="51" t="s">
        <v>2120</v>
      </c>
      <c r="C2027" s="51" t="s">
        <v>29</v>
      </c>
      <c r="D2027" s="51" t="s">
        <v>2930</v>
      </c>
      <c r="E2027" s="51" t="s">
        <v>2931</v>
      </c>
      <c r="F2027" s="1" t="s">
        <v>2932</v>
      </c>
      <c r="G2027" s="1" t="s">
        <v>2933</v>
      </c>
      <c r="H2027" s="1" t="s">
        <v>3093</v>
      </c>
      <c r="I2027" s="1" t="s">
        <v>3095</v>
      </c>
      <c r="J2027" s="160"/>
      <c r="K2027" s="160"/>
    </row>
    <row r="2028">
      <c r="A2028" s="188" t="s">
        <v>1925</v>
      </c>
      <c r="B2028" s="51" t="s">
        <v>1926</v>
      </c>
      <c r="C2028" s="51" t="s">
        <v>1126</v>
      </c>
      <c r="D2028" s="51" t="s">
        <v>2930</v>
      </c>
      <c r="E2028" s="51" t="s">
        <v>2931</v>
      </c>
      <c r="F2028" s="1" t="s">
        <v>2932</v>
      </c>
      <c r="G2028" s="1" t="s">
        <v>2933</v>
      </c>
      <c r="H2028" s="1" t="s">
        <v>2954</v>
      </c>
      <c r="I2028" s="1" t="s">
        <v>2999</v>
      </c>
      <c r="J2028" s="160"/>
      <c r="K2028" s="160"/>
    </row>
    <row r="2029">
      <c r="A2029" s="188" t="s">
        <v>5135</v>
      </c>
      <c r="B2029" s="51" t="s">
        <v>5136</v>
      </c>
      <c r="C2029" s="51" t="s">
        <v>56</v>
      </c>
      <c r="D2029" s="51" t="s">
        <v>2930</v>
      </c>
      <c r="E2029" s="51" t="s">
        <v>2931</v>
      </c>
      <c r="F2029" s="1" t="s">
        <v>3005</v>
      </c>
      <c r="G2029" s="1" t="s">
        <v>3039</v>
      </c>
      <c r="H2029" s="1" t="s">
        <v>3007</v>
      </c>
      <c r="I2029" s="1" t="s">
        <v>3572</v>
      </c>
      <c r="J2029" s="160"/>
      <c r="K2029" s="160"/>
    </row>
    <row r="2030">
      <c r="A2030" s="188" t="s">
        <v>5137</v>
      </c>
      <c r="B2030" s="51" t="s">
        <v>5139</v>
      </c>
      <c r="C2030" s="51" t="s">
        <v>56</v>
      </c>
      <c r="D2030" s="51" t="s">
        <v>2930</v>
      </c>
      <c r="E2030" s="51" t="s">
        <v>2931</v>
      </c>
      <c r="F2030" s="1" t="s">
        <v>3005</v>
      </c>
      <c r="G2030" s="1" t="s">
        <v>3039</v>
      </c>
      <c r="H2030" s="1" t="s">
        <v>3007</v>
      </c>
      <c r="I2030" s="1" t="s">
        <v>3572</v>
      </c>
      <c r="J2030" s="160"/>
      <c r="K2030" s="160"/>
    </row>
    <row r="2031">
      <c r="A2031" s="188" t="s">
        <v>5140</v>
      </c>
      <c r="B2031" s="51" t="s">
        <v>5141</v>
      </c>
      <c r="C2031" s="51" t="s">
        <v>56</v>
      </c>
      <c r="D2031" s="51" t="s">
        <v>2930</v>
      </c>
      <c r="E2031" s="51" t="s">
        <v>2931</v>
      </c>
      <c r="F2031" s="1" t="s">
        <v>3005</v>
      </c>
      <c r="G2031" s="1" t="s">
        <v>3039</v>
      </c>
      <c r="H2031" s="1" t="s">
        <v>3007</v>
      </c>
      <c r="I2031" s="1" t="s">
        <v>3572</v>
      </c>
      <c r="J2031" s="160"/>
      <c r="K2031" s="160"/>
    </row>
    <row r="2032">
      <c r="A2032" s="188" t="s">
        <v>5142</v>
      </c>
      <c r="B2032" s="51" t="s">
        <v>5143</v>
      </c>
      <c r="C2032" s="51" t="s">
        <v>56</v>
      </c>
      <c r="D2032" s="51" t="s">
        <v>2930</v>
      </c>
      <c r="E2032" s="51" t="s">
        <v>2931</v>
      </c>
      <c r="F2032" s="1" t="s">
        <v>3005</v>
      </c>
      <c r="G2032" s="1" t="s">
        <v>3039</v>
      </c>
      <c r="H2032" s="1" t="s">
        <v>3007</v>
      </c>
      <c r="I2032" s="1" t="s">
        <v>3008</v>
      </c>
      <c r="J2032" s="160"/>
      <c r="K2032" s="160"/>
    </row>
    <row r="2033">
      <c r="A2033" s="188" t="s">
        <v>5144</v>
      </c>
      <c r="B2033" s="51" t="s">
        <v>5145</v>
      </c>
      <c r="C2033" s="51" t="s">
        <v>1126</v>
      </c>
      <c r="D2033" s="51" t="s">
        <v>1510</v>
      </c>
      <c r="E2033" s="51" t="s">
        <v>1511</v>
      </c>
      <c r="F2033" s="1" t="s">
        <v>1512</v>
      </c>
      <c r="G2033" s="1" t="s">
        <v>1513</v>
      </c>
      <c r="H2033" s="1" t="s">
        <v>1514</v>
      </c>
      <c r="I2033" s="1" t="s">
        <v>1702</v>
      </c>
      <c r="J2033" s="160"/>
      <c r="K2033" s="160"/>
    </row>
    <row r="2034">
      <c r="A2034" s="188" t="s">
        <v>5146</v>
      </c>
      <c r="B2034" s="51" t="s">
        <v>5147</v>
      </c>
      <c r="C2034" s="51" t="s">
        <v>1126</v>
      </c>
      <c r="D2034" s="51" t="s">
        <v>2930</v>
      </c>
      <c r="E2034" s="51" t="s">
        <v>2931</v>
      </c>
      <c r="F2034" s="1" t="s">
        <v>3350</v>
      </c>
      <c r="G2034" s="1" t="s">
        <v>3540</v>
      </c>
      <c r="H2034" s="1" t="s">
        <v>3541</v>
      </c>
      <c r="I2034" s="1" t="s">
        <v>3542</v>
      </c>
      <c r="J2034" s="160"/>
      <c r="K2034" s="160"/>
    </row>
    <row r="2035">
      <c r="A2035" s="188" t="s">
        <v>5148</v>
      </c>
      <c r="B2035" s="51" t="s">
        <v>5149</v>
      </c>
      <c r="C2035" s="51" t="s">
        <v>1126</v>
      </c>
      <c r="D2035" s="51" t="s">
        <v>2930</v>
      </c>
      <c r="E2035" s="51" t="s">
        <v>2931</v>
      </c>
      <c r="F2035" s="1" t="s">
        <v>3350</v>
      </c>
      <c r="G2035" s="1" t="s">
        <v>3540</v>
      </c>
      <c r="H2035" s="1" t="s">
        <v>3541</v>
      </c>
      <c r="I2035" s="1" t="s">
        <v>3542</v>
      </c>
      <c r="J2035" s="160"/>
      <c r="K2035" s="160"/>
    </row>
    <row r="2036">
      <c r="A2036" s="188" t="s">
        <v>5150</v>
      </c>
      <c r="B2036" s="51" t="s">
        <v>5151</v>
      </c>
      <c r="C2036" s="51" t="s">
        <v>311</v>
      </c>
      <c r="D2036" s="51" t="s">
        <v>1510</v>
      </c>
      <c r="E2036" s="51" t="s">
        <v>1511</v>
      </c>
      <c r="F2036" s="1" t="s">
        <v>1512</v>
      </c>
      <c r="G2036" s="1" t="s">
        <v>1513</v>
      </c>
      <c r="H2036" s="1" t="s">
        <v>1514</v>
      </c>
      <c r="I2036" s="1" t="s">
        <v>3178</v>
      </c>
      <c r="J2036" s="160"/>
      <c r="K2036" s="160"/>
    </row>
    <row r="2037">
      <c r="A2037" s="188" t="s">
        <v>5152</v>
      </c>
      <c r="B2037" s="51" t="s">
        <v>5153</v>
      </c>
      <c r="C2037" s="51" t="s">
        <v>311</v>
      </c>
      <c r="D2037" s="51" t="s">
        <v>1510</v>
      </c>
      <c r="E2037" s="51" t="s">
        <v>1511</v>
      </c>
      <c r="F2037" s="1" t="s">
        <v>1512</v>
      </c>
      <c r="G2037" s="1" t="s">
        <v>1513</v>
      </c>
      <c r="H2037" s="1" t="s">
        <v>1514</v>
      </c>
      <c r="I2037" s="1" t="s">
        <v>3178</v>
      </c>
      <c r="J2037" s="160"/>
      <c r="K2037" s="160"/>
    </row>
    <row r="2038">
      <c r="A2038" s="188" t="s">
        <v>1930</v>
      </c>
      <c r="B2038" s="51" t="s">
        <v>1933</v>
      </c>
      <c r="C2038" s="51" t="s">
        <v>1126</v>
      </c>
      <c r="D2038" s="51" t="s">
        <v>2930</v>
      </c>
      <c r="E2038" s="51" t="s">
        <v>2931</v>
      </c>
      <c r="F2038" s="1" t="s">
        <v>2932</v>
      </c>
      <c r="G2038" s="1" t="s">
        <v>2933</v>
      </c>
      <c r="H2038" s="1" t="s">
        <v>2996</v>
      </c>
      <c r="I2038" s="1" t="s">
        <v>2997</v>
      </c>
      <c r="J2038" s="160"/>
      <c r="K2038" s="160"/>
    </row>
    <row r="2039">
      <c r="A2039" s="188" t="s">
        <v>1729</v>
      </c>
      <c r="B2039" s="51" t="s">
        <v>1730</v>
      </c>
      <c r="C2039" s="51" t="s">
        <v>1126</v>
      </c>
      <c r="D2039" s="51" t="s">
        <v>2930</v>
      </c>
      <c r="E2039" s="51" t="s">
        <v>2931</v>
      </c>
      <c r="F2039" s="1" t="s">
        <v>2932</v>
      </c>
      <c r="G2039" s="1" t="s">
        <v>2933</v>
      </c>
      <c r="H2039" s="1" t="s">
        <v>2954</v>
      </c>
      <c r="I2039" s="1" t="s">
        <v>2999</v>
      </c>
      <c r="J2039" s="160"/>
      <c r="K2039" s="160"/>
    </row>
    <row r="2040">
      <c r="A2040" s="188" t="s">
        <v>2278</v>
      </c>
      <c r="B2040" s="51" t="s">
        <v>2281</v>
      </c>
      <c r="C2040" s="51" t="s">
        <v>56</v>
      </c>
      <c r="D2040" s="51" t="s">
        <v>2930</v>
      </c>
      <c r="E2040" s="51" t="s">
        <v>2931</v>
      </c>
      <c r="F2040" s="1" t="s">
        <v>2932</v>
      </c>
      <c r="G2040" s="1" t="s">
        <v>2933</v>
      </c>
      <c r="H2040" s="1" t="s">
        <v>2934</v>
      </c>
      <c r="I2040" s="1" t="s">
        <v>2935</v>
      </c>
      <c r="J2040" s="160"/>
      <c r="K2040" s="160"/>
    </row>
    <row r="2041">
      <c r="A2041" s="188" t="s">
        <v>2179</v>
      </c>
      <c r="B2041" s="51" t="s">
        <v>2180</v>
      </c>
      <c r="C2041" s="51" t="s">
        <v>56</v>
      </c>
      <c r="D2041" s="51" t="s">
        <v>2930</v>
      </c>
      <c r="E2041" s="51" t="s">
        <v>2931</v>
      </c>
      <c r="F2041" s="1" t="s">
        <v>2932</v>
      </c>
      <c r="G2041" s="1" t="s">
        <v>2933</v>
      </c>
      <c r="H2041" s="1" t="s">
        <v>2954</v>
      </c>
      <c r="I2041" s="1" t="s">
        <v>2999</v>
      </c>
      <c r="J2041" s="160"/>
      <c r="K2041" s="160"/>
    </row>
    <row r="2042">
      <c r="A2042" s="188" t="s">
        <v>5154</v>
      </c>
      <c r="B2042" s="51" t="s">
        <v>5155</v>
      </c>
      <c r="C2042" s="51" t="s">
        <v>1746</v>
      </c>
      <c r="D2042" s="51" t="s">
        <v>1519</v>
      </c>
      <c r="E2042" s="51" t="s">
        <v>1520</v>
      </c>
      <c r="F2042" s="1" t="s">
        <v>1783</v>
      </c>
      <c r="G2042" s="1" t="s">
        <v>1784</v>
      </c>
      <c r="H2042" s="1" t="s">
        <v>1785</v>
      </c>
      <c r="I2042" s="1" t="s">
        <v>1786</v>
      </c>
      <c r="J2042" s="160"/>
      <c r="K2042" s="160"/>
    </row>
    <row r="2043">
      <c r="A2043" s="188" t="s">
        <v>5156</v>
      </c>
      <c r="B2043" s="51" t="s">
        <v>5157</v>
      </c>
      <c r="C2043" s="51" t="s">
        <v>1746</v>
      </c>
      <c r="D2043" s="51" t="s">
        <v>1519</v>
      </c>
      <c r="E2043" s="51" t="s">
        <v>1520</v>
      </c>
      <c r="F2043" s="1" t="s">
        <v>1783</v>
      </c>
      <c r="G2043" s="1" t="s">
        <v>1784</v>
      </c>
      <c r="H2043" s="1" t="s">
        <v>1785</v>
      </c>
      <c r="I2043" s="1" t="s">
        <v>1786</v>
      </c>
      <c r="J2043" s="160"/>
      <c r="K2043" s="160"/>
    </row>
    <row r="2044">
      <c r="A2044" s="188" t="s">
        <v>5158</v>
      </c>
      <c r="B2044" s="51" t="s">
        <v>5159</v>
      </c>
      <c r="C2044" s="51" t="s">
        <v>1746</v>
      </c>
      <c r="D2044" s="51" t="s">
        <v>1519</v>
      </c>
      <c r="E2044" s="51" t="s">
        <v>1520</v>
      </c>
      <c r="F2044" s="1" t="s">
        <v>1783</v>
      </c>
      <c r="G2044" s="1" t="s">
        <v>1784</v>
      </c>
      <c r="H2044" s="1" t="s">
        <v>1785</v>
      </c>
      <c r="I2044" s="1" t="s">
        <v>1786</v>
      </c>
      <c r="J2044" s="160"/>
      <c r="K2044" s="160"/>
    </row>
    <row r="2045">
      <c r="A2045" s="188" t="s">
        <v>5160</v>
      </c>
      <c r="B2045" s="51" t="s">
        <v>5161</v>
      </c>
      <c r="C2045" s="51" t="s">
        <v>1746</v>
      </c>
      <c r="D2045" s="51" t="s">
        <v>1519</v>
      </c>
      <c r="E2045" s="51" t="s">
        <v>1520</v>
      </c>
      <c r="F2045" s="1" t="s">
        <v>1783</v>
      </c>
      <c r="G2045" s="1" t="s">
        <v>1784</v>
      </c>
      <c r="H2045" s="1" t="s">
        <v>1785</v>
      </c>
      <c r="I2045" s="1" t="s">
        <v>1786</v>
      </c>
      <c r="J2045" s="160"/>
      <c r="K2045" s="160"/>
    </row>
    <row r="2046">
      <c r="A2046" s="188" t="s">
        <v>5162</v>
      </c>
      <c r="B2046" s="51" t="s">
        <v>5163</v>
      </c>
      <c r="C2046" s="51" t="s">
        <v>56</v>
      </c>
      <c r="D2046" s="51" t="s">
        <v>1519</v>
      </c>
      <c r="E2046" s="51" t="s">
        <v>1520</v>
      </c>
      <c r="F2046" s="1" t="s">
        <v>1783</v>
      </c>
      <c r="G2046" s="1" t="s">
        <v>1784</v>
      </c>
      <c r="H2046" s="1" t="s">
        <v>1785</v>
      </c>
      <c r="I2046" s="1" t="s">
        <v>1786</v>
      </c>
      <c r="J2046" s="160"/>
      <c r="K2046" s="160"/>
    </row>
    <row r="2047">
      <c r="A2047" s="188" t="s">
        <v>5164</v>
      </c>
      <c r="B2047" s="51" t="s">
        <v>5165</v>
      </c>
      <c r="C2047" s="51" t="s">
        <v>56</v>
      </c>
      <c r="D2047" s="51" t="s">
        <v>1519</v>
      </c>
      <c r="E2047" s="51" t="s">
        <v>1520</v>
      </c>
      <c r="F2047" s="1" t="s">
        <v>1783</v>
      </c>
      <c r="G2047" s="1" t="s">
        <v>1784</v>
      </c>
      <c r="H2047" s="1" t="s">
        <v>1785</v>
      </c>
      <c r="I2047" s="1" t="s">
        <v>1786</v>
      </c>
      <c r="J2047" s="160"/>
      <c r="K2047" s="160"/>
    </row>
    <row r="2048">
      <c r="A2048" s="188" t="s">
        <v>5166</v>
      </c>
      <c r="B2048" s="51" t="s">
        <v>5167</v>
      </c>
      <c r="C2048" s="51" t="s">
        <v>56</v>
      </c>
      <c r="D2048" s="51" t="s">
        <v>1519</v>
      </c>
      <c r="E2048" s="51" t="s">
        <v>1520</v>
      </c>
      <c r="F2048" s="1" t="s">
        <v>1783</v>
      </c>
      <c r="G2048" s="1" t="s">
        <v>1784</v>
      </c>
      <c r="H2048" s="1" t="s">
        <v>1785</v>
      </c>
      <c r="I2048" s="1" t="s">
        <v>1786</v>
      </c>
      <c r="J2048" s="160"/>
      <c r="K2048" s="160"/>
    </row>
    <row r="2049">
      <c r="A2049" s="188" t="s">
        <v>5168</v>
      </c>
      <c r="B2049" s="51" t="s">
        <v>5169</v>
      </c>
      <c r="C2049" s="51" t="s">
        <v>56</v>
      </c>
      <c r="D2049" s="51" t="s">
        <v>1519</v>
      </c>
      <c r="E2049" s="51" t="s">
        <v>1520</v>
      </c>
      <c r="F2049" s="1" t="s">
        <v>1783</v>
      </c>
      <c r="G2049" s="1" t="s">
        <v>1784</v>
      </c>
      <c r="H2049" s="1" t="s">
        <v>1785</v>
      </c>
      <c r="I2049" s="1" t="s">
        <v>1786</v>
      </c>
      <c r="J2049" s="160"/>
      <c r="K2049" s="160"/>
    </row>
    <row r="2050">
      <c r="A2050" s="188" t="s">
        <v>5170</v>
      </c>
      <c r="B2050" s="51" t="s">
        <v>5171</v>
      </c>
      <c r="C2050" s="51" t="s">
        <v>56</v>
      </c>
      <c r="D2050" s="51" t="s">
        <v>1519</v>
      </c>
      <c r="E2050" s="51" t="s">
        <v>1520</v>
      </c>
      <c r="F2050" s="1" t="s">
        <v>1783</v>
      </c>
      <c r="G2050" s="1" t="s">
        <v>1784</v>
      </c>
      <c r="H2050" s="1" t="s">
        <v>1785</v>
      </c>
      <c r="I2050" s="1" t="s">
        <v>1786</v>
      </c>
      <c r="J2050" s="160"/>
      <c r="K2050" s="160"/>
    </row>
    <row r="2051">
      <c r="A2051" s="188" t="s">
        <v>2166</v>
      </c>
      <c r="B2051" s="51" t="s">
        <v>2167</v>
      </c>
      <c r="C2051" s="51" t="s">
        <v>56</v>
      </c>
      <c r="D2051" s="51" t="s">
        <v>2930</v>
      </c>
      <c r="E2051" s="51" t="s">
        <v>2931</v>
      </c>
      <c r="F2051" s="1" t="s">
        <v>2932</v>
      </c>
      <c r="G2051" s="1" t="s">
        <v>2933</v>
      </c>
      <c r="H2051" s="1" t="s">
        <v>2954</v>
      </c>
      <c r="I2051" s="1" t="s">
        <v>2955</v>
      </c>
      <c r="J2051" s="160"/>
      <c r="K2051" s="160"/>
    </row>
    <row r="2052">
      <c r="A2052" s="188" t="s">
        <v>2168</v>
      </c>
      <c r="B2052" s="51" t="s">
        <v>2169</v>
      </c>
      <c r="C2052" s="51" t="s">
        <v>56</v>
      </c>
      <c r="D2052" s="51" t="s">
        <v>2930</v>
      </c>
      <c r="E2052" s="51" t="s">
        <v>2931</v>
      </c>
      <c r="F2052" s="1" t="s">
        <v>2932</v>
      </c>
      <c r="G2052" s="1" t="s">
        <v>2933</v>
      </c>
      <c r="H2052" s="1" t="s">
        <v>2954</v>
      </c>
      <c r="I2052" s="1" t="s">
        <v>2955</v>
      </c>
      <c r="J2052" s="160"/>
      <c r="K2052" s="160"/>
    </row>
    <row r="2053">
      <c r="A2053" s="188" t="s">
        <v>2369</v>
      </c>
      <c r="B2053" s="51" t="s">
        <v>2370</v>
      </c>
      <c r="C2053" s="51" t="s">
        <v>29</v>
      </c>
      <c r="D2053" s="51" t="s">
        <v>2930</v>
      </c>
      <c r="E2053" s="51" t="s">
        <v>2931</v>
      </c>
      <c r="F2053" s="1" t="s">
        <v>2932</v>
      </c>
      <c r="G2053" s="1" t="s">
        <v>2933</v>
      </c>
      <c r="H2053" s="1" t="s">
        <v>2954</v>
      </c>
      <c r="I2053" s="1" t="s">
        <v>2955</v>
      </c>
      <c r="J2053" s="160"/>
      <c r="K2053" s="160"/>
    </row>
    <row r="2054">
      <c r="A2054" s="188" t="s">
        <v>5172</v>
      </c>
      <c r="B2054" s="51" t="s">
        <v>5173</v>
      </c>
      <c r="C2054" s="51" t="s">
        <v>56</v>
      </c>
      <c r="D2054" s="51" t="s">
        <v>1519</v>
      </c>
      <c r="E2054" s="51" t="s">
        <v>1520</v>
      </c>
      <c r="F2054" s="1" t="s">
        <v>1783</v>
      </c>
      <c r="G2054" s="1" t="s">
        <v>1784</v>
      </c>
      <c r="H2054" s="1" t="s">
        <v>1785</v>
      </c>
      <c r="I2054" s="1" t="s">
        <v>1786</v>
      </c>
      <c r="J2054" s="160"/>
      <c r="K2054" s="160"/>
    </row>
    <row r="2055">
      <c r="A2055" s="188" t="s">
        <v>5174</v>
      </c>
      <c r="B2055" s="51" t="s">
        <v>5175</v>
      </c>
      <c r="C2055" s="51" t="s">
        <v>56</v>
      </c>
      <c r="D2055" s="51" t="s">
        <v>1519</v>
      </c>
      <c r="E2055" s="51" t="s">
        <v>1520</v>
      </c>
      <c r="F2055" s="1" t="s">
        <v>1783</v>
      </c>
      <c r="G2055" s="1" t="s">
        <v>1784</v>
      </c>
      <c r="H2055" s="1" t="s">
        <v>1785</v>
      </c>
      <c r="I2055" s="1" t="s">
        <v>1786</v>
      </c>
      <c r="J2055" s="160"/>
      <c r="K2055" s="160"/>
    </row>
    <row r="2056">
      <c r="A2056" s="188" t="s">
        <v>5176</v>
      </c>
      <c r="B2056" s="51" t="s">
        <v>5177</v>
      </c>
      <c r="C2056" s="51" t="s">
        <v>56</v>
      </c>
      <c r="D2056" s="51" t="s">
        <v>1519</v>
      </c>
      <c r="E2056" s="51" t="s">
        <v>1520</v>
      </c>
      <c r="F2056" s="1" t="s">
        <v>1783</v>
      </c>
      <c r="G2056" s="1" t="s">
        <v>1784</v>
      </c>
      <c r="H2056" s="1" t="s">
        <v>1785</v>
      </c>
      <c r="I2056" s="1" t="s">
        <v>1786</v>
      </c>
      <c r="J2056" s="160"/>
      <c r="K2056" s="160"/>
    </row>
    <row r="2057">
      <c r="A2057" s="188" t="s">
        <v>5178</v>
      </c>
      <c r="B2057" s="51" t="s">
        <v>5179</v>
      </c>
      <c r="C2057" s="51" t="s">
        <v>56</v>
      </c>
      <c r="D2057" s="51" t="s">
        <v>1519</v>
      </c>
      <c r="E2057" s="51" t="s">
        <v>1520</v>
      </c>
      <c r="F2057" s="1" t="s">
        <v>1783</v>
      </c>
      <c r="G2057" s="1" t="s">
        <v>1784</v>
      </c>
      <c r="H2057" s="1" t="s">
        <v>1785</v>
      </c>
      <c r="I2057" s="1" t="s">
        <v>1786</v>
      </c>
      <c r="J2057" s="160"/>
      <c r="K2057" s="160"/>
    </row>
    <row r="2058">
      <c r="A2058" s="188" t="s">
        <v>5180</v>
      </c>
      <c r="B2058" s="51" t="s">
        <v>5181</v>
      </c>
      <c r="C2058" s="51" t="s">
        <v>56</v>
      </c>
      <c r="D2058" s="51" t="s">
        <v>1519</v>
      </c>
      <c r="E2058" s="51" t="s">
        <v>1520</v>
      </c>
      <c r="F2058" s="1" t="s">
        <v>1783</v>
      </c>
      <c r="G2058" s="1" t="s">
        <v>1784</v>
      </c>
      <c r="H2058" s="1" t="s">
        <v>1785</v>
      </c>
      <c r="I2058" s="1" t="s">
        <v>1786</v>
      </c>
      <c r="J2058" s="160"/>
      <c r="K2058" s="160"/>
    </row>
    <row r="2059">
      <c r="A2059" s="188" t="s">
        <v>5182</v>
      </c>
      <c r="B2059" s="51" t="s">
        <v>5183</v>
      </c>
      <c r="C2059" s="51" t="s">
        <v>56</v>
      </c>
      <c r="D2059" s="51" t="s">
        <v>1519</v>
      </c>
      <c r="E2059" s="51" t="s">
        <v>1520</v>
      </c>
      <c r="F2059" s="1" t="s">
        <v>1783</v>
      </c>
      <c r="G2059" s="1" t="s">
        <v>1784</v>
      </c>
      <c r="H2059" s="1" t="s">
        <v>1785</v>
      </c>
      <c r="I2059" s="1" t="s">
        <v>1786</v>
      </c>
      <c r="J2059" s="160"/>
      <c r="K2059" s="160"/>
    </row>
    <row r="2060">
      <c r="A2060" s="188" t="s">
        <v>5184</v>
      </c>
      <c r="B2060" s="51" t="s">
        <v>5185</v>
      </c>
      <c r="C2060" s="51" t="s">
        <v>56</v>
      </c>
      <c r="D2060" s="51" t="s">
        <v>1519</v>
      </c>
      <c r="E2060" s="51" t="s">
        <v>1520</v>
      </c>
      <c r="F2060" s="1" t="s">
        <v>1783</v>
      </c>
      <c r="G2060" s="1" t="s">
        <v>1784</v>
      </c>
      <c r="H2060" s="1" t="s">
        <v>1785</v>
      </c>
      <c r="I2060" s="1" t="s">
        <v>1786</v>
      </c>
      <c r="J2060" s="160"/>
      <c r="K2060" s="160"/>
    </row>
    <row r="2061">
      <c r="A2061" s="188" t="s">
        <v>2562</v>
      </c>
      <c r="B2061" s="51" t="s">
        <v>2563</v>
      </c>
      <c r="C2061" s="51" t="s">
        <v>29</v>
      </c>
      <c r="D2061" s="51" t="s">
        <v>2930</v>
      </c>
      <c r="E2061" s="51" t="s">
        <v>2931</v>
      </c>
      <c r="F2061" s="1" t="s">
        <v>2932</v>
      </c>
      <c r="G2061" s="1" t="s">
        <v>2933</v>
      </c>
      <c r="H2061" s="1" t="s">
        <v>3093</v>
      </c>
      <c r="I2061" s="1" t="s">
        <v>3741</v>
      </c>
      <c r="J2061" s="160"/>
      <c r="K2061" s="160"/>
    </row>
    <row r="2062">
      <c r="A2062" s="188" t="s">
        <v>1245</v>
      </c>
      <c r="B2062" s="51" t="s">
        <v>1247</v>
      </c>
      <c r="C2062" s="51" t="s">
        <v>29</v>
      </c>
      <c r="D2062" s="51" t="s">
        <v>2930</v>
      </c>
      <c r="E2062" s="51" t="s">
        <v>2931</v>
      </c>
      <c r="F2062" s="1" t="s">
        <v>2932</v>
      </c>
      <c r="G2062" s="1" t="s">
        <v>2933</v>
      </c>
      <c r="H2062" s="1" t="s">
        <v>3093</v>
      </c>
      <c r="I2062" s="1" t="s">
        <v>3094</v>
      </c>
      <c r="J2062" s="160"/>
      <c r="K2062" s="160"/>
    </row>
    <row r="2063">
      <c r="A2063" s="188" t="s">
        <v>2569</v>
      </c>
      <c r="B2063" s="51" t="s">
        <v>2570</v>
      </c>
      <c r="C2063" s="51" t="s">
        <v>29</v>
      </c>
      <c r="D2063" s="51" t="s">
        <v>2930</v>
      </c>
      <c r="E2063" s="51" t="s">
        <v>2931</v>
      </c>
      <c r="F2063" s="1" t="s">
        <v>2932</v>
      </c>
      <c r="G2063" s="1" t="s">
        <v>2933</v>
      </c>
      <c r="H2063" s="1" t="s">
        <v>3093</v>
      </c>
      <c r="I2063" s="1" t="s">
        <v>3095</v>
      </c>
      <c r="J2063" s="160"/>
      <c r="K2063" s="160"/>
    </row>
    <row r="2064">
      <c r="A2064" s="188" t="s">
        <v>5186</v>
      </c>
      <c r="B2064" s="51" t="s">
        <v>5187</v>
      </c>
      <c r="C2064" s="51" t="s">
        <v>1126</v>
      </c>
      <c r="D2064" s="51" t="s">
        <v>2930</v>
      </c>
      <c r="E2064" s="51" t="s">
        <v>2931</v>
      </c>
      <c r="F2064" s="1" t="s">
        <v>3005</v>
      </c>
      <c r="G2064" s="1" t="s">
        <v>3039</v>
      </c>
      <c r="H2064" s="1" t="s">
        <v>3007</v>
      </c>
      <c r="I2064" s="1" t="s">
        <v>3008</v>
      </c>
      <c r="J2064" s="160"/>
      <c r="K2064" s="160"/>
    </row>
    <row r="2065">
      <c r="A2065" s="188" t="s">
        <v>5188</v>
      </c>
      <c r="B2065" s="51" t="s">
        <v>5189</v>
      </c>
      <c r="C2065" s="51" t="s">
        <v>56</v>
      </c>
      <c r="D2065" s="51" t="s">
        <v>2930</v>
      </c>
      <c r="E2065" s="51" t="s">
        <v>2931</v>
      </c>
      <c r="F2065" s="1" t="s">
        <v>3005</v>
      </c>
      <c r="G2065" s="1" t="s">
        <v>3039</v>
      </c>
      <c r="H2065" s="1" t="s">
        <v>3040</v>
      </c>
      <c r="I2065" s="1" t="s">
        <v>3610</v>
      </c>
      <c r="J2065" s="160"/>
      <c r="K2065" s="160"/>
    </row>
    <row r="2066">
      <c r="A2066" s="188" t="s">
        <v>5190</v>
      </c>
      <c r="B2066" s="51" t="s">
        <v>5191</v>
      </c>
      <c r="C2066" s="51" t="s">
        <v>56</v>
      </c>
      <c r="D2066" s="51" t="s">
        <v>2930</v>
      </c>
      <c r="E2066" s="51" t="s">
        <v>2931</v>
      </c>
      <c r="F2066" s="1" t="s">
        <v>3005</v>
      </c>
      <c r="G2066" s="1" t="s">
        <v>3039</v>
      </c>
      <c r="H2066" s="1" t="s">
        <v>3616</v>
      </c>
      <c r="I2066" s="1" t="s">
        <v>3639</v>
      </c>
      <c r="J2066" s="160"/>
      <c r="K2066" s="160"/>
    </row>
    <row r="2067">
      <c r="A2067" s="188" t="s">
        <v>5192</v>
      </c>
      <c r="B2067" s="51" t="s">
        <v>5193</v>
      </c>
      <c r="C2067" s="51" t="s">
        <v>56</v>
      </c>
      <c r="D2067" s="51" t="s">
        <v>2930</v>
      </c>
      <c r="E2067" s="51" t="s">
        <v>2931</v>
      </c>
      <c r="F2067" s="1" t="s">
        <v>3005</v>
      </c>
      <c r="G2067" s="1" t="s">
        <v>3039</v>
      </c>
      <c r="H2067" s="1" t="s">
        <v>3534</v>
      </c>
      <c r="I2067" s="1" t="s">
        <v>3535</v>
      </c>
      <c r="J2067" s="160"/>
      <c r="K2067" s="160"/>
    </row>
    <row r="2068">
      <c r="A2068" s="188" t="s">
        <v>5194</v>
      </c>
      <c r="B2068" s="51" t="s">
        <v>5195</v>
      </c>
      <c r="C2068" s="51" t="s">
        <v>56</v>
      </c>
      <c r="D2068" s="51" t="s">
        <v>2930</v>
      </c>
      <c r="E2068" s="51" t="s">
        <v>2931</v>
      </c>
      <c r="F2068" s="1" t="s">
        <v>3005</v>
      </c>
      <c r="G2068" s="1" t="s">
        <v>3039</v>
      </c>
      <c r="H2068" s="1" t="s">
        <v>3040</v>
      </c>
      <c r="I2068" s="1" t="s">
        <v>3610</v>
      </c>
      <c r="J2068" s="160"/>
      <c r="K2068" s="160"/>
    </row>
    <row r="2069">
      <c r="A2069" s="188" t="s">
        <v>5196</v>
      </c>
      <c r="B2069" s="51" t="s">
        <v>5197</v>
      </c>
      <c r="C2069" s="51" t="s">
        <v>56</v>
      </c>
      <c r="D2069" s="51" t="s">
        <v>2930</v>
      </c>
      <c r="E2069" s="51" t="s">
        <v>2931</v>
      </c>
      <c r="F2069" s="1" t="s">
        <v>3005</v>
      </c>
      <c r="G2069" s="1" t="s">
        <v>3039</v>
      </c>
      <c r="H2069" s="1" t="s">
        <v>3040</v>
      </c>
      <c r="I2069" s="1" t="s">
        <v>3610</v>
      </c>
      <c r="J2069" s="160"/>
      <c r="K2069" s="160"/>
    </row>
    <row r="2070">
      <c r="A2070" s="188" t="s">
        <v>5198</v>
      </c>
      <c r="B2070" s="51" t="s">
        <v>5199</v>
      </c>
      <c r="C2070" s="51" t="s">
        <v>56</v>
      </c>
      <c r="D2070" s="51" t="s">
        <v>1519</v>
      </c>
      <c r="E2070" s="51" t="s">
        <v>1520</v>
      </c>
      <c r="F2070" s="1" t="s">
        <v>1783</v>
      </c>
      <c r="G2070" s="1" t="s">
        <v>1784</v>
      </c>
      <c r="H2070" s="1" t="s">
        <v>1785</v>
      </c>
      <c r="I2070" s="1" t="s">
        <v>1786</v>
      </c>
      <c r="J2070" s="160"/>
      <c r="K2070" s="160"/>
    </row>
    <row r="2071">
      <c r="A2071" s="188" t="s">
        <v>5200</v>
      </c>
      <c r="B2071" s="51" t="s">
        <v>5201</v>
      </c>
      <c r="C2071" s="51" t="s">
        <v>56</v>
      </c>
      <c r="D2071" s="51" t="s">
        <v>1519</v>
      </c>
      <c r="E2071" s="51" t="s">
        <v>1520</v>
      </c>
      <c r="F2071" s="1" t="s">
        <v>1783</v>
      </c>
      <c r="G2071" s="1" t="s">
        <v>1784</v>
      </c>
      <c r="H2071" s="1" t="s">
        <v>1785</v>
      </c>
      <c r="I2071" s="1" t="s">
        <v>1786</v>
      </c>
      <c r="J2071" s="160"/>
      <c r="K2071" s="160"/>
    </row>
    <row r="2072">
      <c r="A2072" s="188" t="s">
        <v>5202</v>
      </c>
      <c r="B2072" s="51" t="s">
        <v>5203</v>
      </c>
      <c r="C2072" s="51" t="s">
        <v>56</v>
      </c>
      <c r="D2072" s="51" t="s">
        <v>1519</v>
      </c>
      <c r="E2072" s="51" t="s">
        <v>1520</v>
      </c>
      <c r="F2072" s="1" t="s">
        <v>1783</v>
      </c>
      <c r="G2072" s="1" t="s">
        <v>1784</v>
      </c>
      <c r="H2072" s="1" t="s">
        <v>1785</v>
      </c>
      <c r="I2072" s="1" t="s">
        <v>1786</v>
      </c>
      <c r="J2072" s="160"/>
      <c r="K2072" s="160"/>
    </row>
    <row r="2073">
      <c r="A2073" s="188" t="s">
        <v>2574</v>
      </c>
      <c r="B2073" s="51" t="s">
        <v>2575</v>
      </c>
      <c r="C2073" s="51" t="s">
        <v>1126</v>
      </c>
      <c r="D2073" s="51" t="s">
        <v>2930</v>
      </c>
      <c r="E2073" s="51" t="s">
        <v>2931</v>
      </c>
      <c r="F2073" s="1" t="s">
        <v>2932</v>
      </c>
      <c r="G2073" s="1" t="s">
        <v>2933</v>
      </c>
      <c r="H2073" s="1" t="s">
        <v>2996</v>
      </c>
      <c r="I2073" s="1" t="s">
        <v>2997</v>
      </c>
      <c r="J2073" s="160"/>
      <c r="K2073" s="160"/>
    </row>
    <row r="2074">
      <c r="A2074" s="188" t="s">
        <v>2602</v>
      </c>
      <c r="B2074" s="51" t="s">
        <v>2603</v>
      </c>
      <c r="C2074" s="51" t="s">
        <v>1126</v>
      </c>
      <c r="D2074" s="51" t="s">
        <v>2930</v>
      </c>
      <c r="E2074" s="51" t="s">
        <v>2931</v>
      </c>
      <c r="F2074" s="1" t="s">
        <v>2932</v>
      </c>
      <c r="G2074" s="1" t="s">
        <v>2933</v>
      </c>
      <c r="H2074" s="1" t="s">
        <v>2954</v>
      </c>
      <c r="I2074" s="1" t="s">
        <v>2999</v>
      </c>
      <c r="J2074" s="160"/>
      <c r="K2074" s="160"/>
    </row>
    <row r="2075">
      <c r="A2075" s="188" t="s">
        <v>1321</v>
      </c>
      <c r="B2075" s="51" t="s">
        <v>1322</v>
      </c>
      <c r="C2075" s="51" t="s">
        <v>56</v>
      </c>
      <c r="D2075" s="51" t="s">
        <v>2930</v>
      </c>
      <c r="E2075" s="51" t="s">
        <v>2931</v>
      </c>
      <c r="F2075" s="1" t="s">
        <v>2932</v>
      </c>
      <c r="G2075" s="1" t="s">
        <v>2933</v>
      </c>
      <c r="H2075" s="1" t="s">
        <v>2996</v>
      </c>
      <c r="I2075" s="1" t="s">
        <v>3435</v>
      </c>
      <c r="J2075" s="160"/>
      <c r="K2075" s="160"/>
    </row>
    <row r="2076">
      <c r="A2076" s="188" t="s">
        <v>5204</v>
      </c>
      <c r="B2076" s="51" t="s">
        <v>5205</v>
      </c>
      <c r="C2076" s="51" t="s">
        <v>56</v>
      </c>
      <c r="D2076" s="51" t="s">
        <v>2930</v>
      </c>
      <c r="E2076" s="51" t="s">
        <v>2931</v>
      </c>
      <c r="F2076" s="1" t="s">
        <v>3005</v>
      </c>
      <c r="G2076" s="1" t="s">
        <v>3039</v>
      </c>
      <c r="H2076" s="1" t="s">
        <v>3040</v>
      </c>
      <c r="I2076" s="1" t="s">
        <v>5206</v>
      </c>
      <c r="J2076" s="160"/>
      <c r="K2076" s="160"/>
    </row>
    <row r="2077">
      <c r="A2077" s="188" t="s">
        <v>5207</v>
      </c>
      <c r="B2077" s="51" t="s">
        <v>5208</v>
      </c>
      <c r="C2077" s="51" t="s">
        <v>56</v>
      </c>
      <c r="D2077" s="51" t="s">
        <v>2930</v>
      </c>
      <c r="E2077" s="51" t="s">
        <v>2931</v>
      </c>
      <c r="F2077" s="1" t="s">
        <v>3005</v>
      </c>
      <c r="G2077" s="1" t="s">
        <v>3039</v>
      </c>
      <c r="H2077" s="1" t="s">
        <v>3040</v>
      </c>
      <c r="I2077" s="1" t="s">
        <v>5206</v>
      </c>
      <c r="J2077" s="160"/>
      <c r="K2077" s="160"/>
    </row>
    <row r="2078">
      <c r="A2078" s="188" t="s">
        <v>2646</v>
      </c>
      <c r="B2078" s="51" t="s">
        <v>2647</v>
      </c>
      <c r="C2078" s="51" t="s">
        <v>1126</v>
      </c>
      <c r="D2078" s="51" t="s">
        <v>2930</v>
      </c>
      <c r="E2078" s="51" t="s">
        <v>2931</v>
      </c>
      <c r="F2078" s="1" t="s">
        <v>2932</v>
      </c>
      <c r="G2078" s="1" t="s">
        <v>2933</v>
      </c>
      <c r="H2078" s="1" t="s">
        <v>2996</v>
      </c>
      <c r="I2078" s="1" t="s">
        <v>2997</v>
      </c>
      <c r="J2078" s="160"/>
      <c r="K2078" s="160"/>
    </row>
    <row r="2079">
      <c r="A2079" s="188" t="s">
        <v>2644</v>
      </c>
      <c r="B2079" s="51" t="s">
        <v>2645</v>
      </c>
      <c r="C2079" s="51" t="s">
        <v>1126</v>
      </c>
      <c r="D2079" s="51" t="s">
        <v>2930</v>
      </c>
      <c r="E2079" s="51" t="s">
        <v>2931</v>
      </c>
      <c r="F2079" s="1" t="s">
        <v>2932</v>
      </c>
      <c r="G2079" s="1" t="s">
        <v>2933</v>
      </c>
      <c r="H2079" s="1" t="s">
        <v>2996</v>
      </c>
      <c r="I2079" s="1" t="s">
        <v>2997</v>
      </c>
      <c r="J2079" s="160"/>
      <c r="K2079" s="160"/>
    </row>
    <row r="2080">
      <c r="A2080" s="188" t="s">
        <v>2648</v>
      </c>
      <c r="B2080" s="51" t="s">
        <v>2649</v>
      </c>
      <c r="C2080" s="51" t="s">
        <v>1126</v>
      </c>
      <c r="D2080" s="51" t="s">
        <v>2930</v>
      </c>
      <c r="E2080" s="51" t="s">
        <v>2931</v>
      </c>
      <c r="F2080" s="1" t="s">
        <v>2932</v>
      </c>
      <c r="G2080" s="1" t="s">
        <v>2933</v>
      </c>
      <c r="H2080" s="1" t="s">
        <v>2996</v>
      </c>
      <c r="I2080" s="1" t="s">
        <v>2997</v>
      </c>
      <c r="J2080" s="160"/>
      <c r="K2080" s="160"/>
    </row>
    <row r="2081">
      <c r="A2081" s="188" t="s">
        <v>2629</v>
      </c>
      <c r="B2081" s="51" t="s">
        <v>2630</v>
      </c>
      <c r="C2081" s="51" t="s">
        <v>56</v>
      </c>
      <c r="D2081" s="51" t="s">
        <v>2930</v>
      </c>
      <c r="E2081" s="51" t="s">
        <v>2931</v>
      </c>
      <c r="F2081" s="1" t="s">
        <v>3005</v>
      </c>
      <c r="G2081" s="1" t="s">
        <v>4132</v>
      </c>
      <c r="H2081" s="1" t="s">
        <v>3007</v>
      </c>
      <c r="I2081" s="1" t="s">
        <v>3008</v>
      </c>
      <c r="J2081" s="160"/>
      <c r="K2081" s="160"/>
    </row>
    <row r="2082">
      <c r="A2082" s="188" t="s">
        <v>5209</v>
      </c>
      <c r="B2082" s="51" t="s">
        <v>5210</v>
      </c>
      <c r="C2082" s="51" t="s">
        <v>1126</v>
      </c>
      <c r="D2082" s="51" t="s">
        <v>1510</v>
      </c>
      <c r="E2082" s="51" t="s">
        <v>1511</v>
      </c>
      <c r="F2082" s="1" t="s">
        <v>1512</v>
      </c>
      <c r="G2082" s="1" t="s">
        <v>1513</v>
      </c>
      <c r="H2082" s="1" t="s">
        <v>1514</v>
      </c>
      <c r="I2082" s="1" t="s">
        <v>2941</v>
      </c>
      <c r="J2082" s="160"/>
      <c r="K2082" s="160"/>
    </row>
    <row r="2083">
      <c r="A2083" s="188" t="s">
        <v>5211</v>
      </c>
      <c r="B2083" s="51" t="s">
        <v>5212</v>
      </c>
      <c r="C2083" s="51" t="s">
        <v>29</v>
      </c>
      <c r="D2083" s="51" t="s">
        <v>1510</v>
      </c>
      <c r="E2083" s="51" t="s">
        <v>1511</v>
      </c>
      <c r="F2083" s="1" t="s">
        <v>1512</v>
      </c>
      <c r="G2083" s="1" t="s">
        <v>1513</v>
      </c>
      <c r="H2083" s="1" t="s">
        <v>1514</v>
      </c>
      <c r="I2083" s="1" t="s">
        <v>2528</v>
      </c>
      <c r="J2083" s="160"/>
      <c r="K2083" s="160"/>
    </row>
    <row r="2084">
      <c r="A2084" s="188" t="s">
        <v>5213</v>
      </c>
      <c r="B2084" s="51" t="s">
        <v>5214</v>
      </c>
      <c r="C2084" s="51" t="s">
        <v>475</v>
      </c>
      <c r="D2084" s="51" t="s">
        <v>1510</v>
      </c>
      <c r="E2084" s="51" t="s">
        <v>1511</v>
      </c>
      <c r="F2084" s="1" t="s">
        <v>1512</v>
      </c>
      <c r="G2084" s="1" t="s">
        <v>1513</v>
      </c>
      <c r="H2084" s="1" t="s">
        <v>1514</v>
      </c>
      <c r="I2084" s="1" t="s">
        <v>1515</v>
      </c>
      <c r="J2084" s="160"/>
      <c r="K2084" s="160"/>
    </row>
    <row r="2085">
      <c r="A2085" s="188" t="s">
        <v>5215</v>
      </c>
      <c r="B2085" s="51" t="s">
        <v>5216</v>
      </c>
      <c r="C2085" s="51" t="s">
        <v>1126</v>
      </c>
      <c r="D2085" s="51" t="s">
        <v>1510</v>
      </c>
      <c r="E2085" s="51" t="s">
        <v>1511</v>
      </c>
      <c r="F2085" s="1" t="s">
        <v>1512</v>
      </c>
      <c r="G2085" s="1" t="s">
        <v>1513</v>
      </c>
      <c r="H2085" s="1" t="s">
        <v>1514</v>
      </c>
      <c r="I2085" s="1" t="s">
        <v>2946</v>
      </c>
      <c r="J2085" s="160"/>
      <c r="K2085" s="160"/>
    </row>
    <row r="2086">
      <c r="A2086" s="188" t="s">
        <v>5217</v>
      </c>
      <c r="B2086" s="51" t="s">
        <v>5218</v>
      </c>
      <c r="C2086" s="51" t="s">
        <v>2567</v>
      </c>
      <c r="D2086" s="51" t="s">
        <v>1510</v>
      </c>
      <c r="E2086" s="51" t="s">
        <v>1511</v>
      </c>
      <c r="F2086" s="1" t="s">
        <v>1512</v>
      </c>
      <c r="G2086" s="1" t="s">
        <v>1513</v>
      </c>
      <c r="H2086" s="1" t="s">
        <v>1514</v>
      </c>
      <c r="I2086" s="1" t="s">
        <v>2528</v>
      </c>
      <c r="J2086" s="160"/>
      <c r="K2086" s="160"/>
    </row>
    <row r="2087">
      <c r="A2087" s="188" t="s">
        <v>5219</v>
      </c>
      <c r="B2087" s="51" t="s">
        <v>5220</v>
      </c>
      <c r="C2087" s="51" t="s">
        <v>1126</v>
      </c>
      <c r="D2087" s="51" t="s">
        <v>1510</v>
      </c>
      <c r="E2087" s="51" t="s">
        <v>1511</v>
      </c>
      <c r="F2087" s="1" t="s">
        <v>1512</v>
      </c>
      <c r="G2087" s="1" t="s">
        <v>1513</v>
      </c>
      <c r="H2087" s="1" t="s">
        <v>1514</v>
      </c>
      <c r="I2087" s="1" t="s">
        <v>1672</v>
      </c>
      <c r="J2087" s="160"/>
      <c r="K2087" s="160"/>
    </row>
    <row r="2088">
      <c r="A2088" s="188" t="s">
        <v>5221</v>
      </c>
      <c r="B2088" s="51" t="s">
        <v>5222</v>
      </c>
      <c r="C2088" s="51" t="s">
        <v>1126</v>
      </c>
      <c r="D2088" s="51" t="s">
        <v>1510</v>
      </c>
      <c r="E2088" s="51" t="s">
        <v>1511</v>
      </c>
      <c r="F2088" s="1" t="s">
        <v>1512</v>
      </c>
      <c r="G2088" s="1" t="s">
        <v>1513</v>
      </c>
      <c r="H2088" s="1" t="s">
        <v>1514</v>
      </c>
      <c r="I2088" s="1" t="s">
        <v>1702</v>
      </c>
      <c r="J2088" s="160"/>
      <c r="K2088" s="160"/>
    </row>
    <row r="2089">
      <c r="A2089" s="188" t="s">
        <v>5223</v>
      </c>
      <c r="B2089" s="51" t="s">
        <v>5224</v>
      </c>
      <c r="C2089" s="51" t="s">
        <v>3382</v>
      </c>
      <c r="D2089" s="51" t="s">
        <v>1510</v>
      </c>
      <c r="E2089" s="51" t="s">
        <v>1511</v>
      </c>
      <c r="F2089" s="1" t="s">
        <v>1512</v>
      </c>
      <c r="G2089" s="1" t="s">
        <v>1513</v>
      </c>
      <c r="H2089" s="1" t="s">
        <v>1514</v>
      </c>
      <c r="I2089" s="1" t="s">
        <v>1702</v>
      </c>
      <c r="J2089" s="160"/>
      <c r="K2089" s="160"/>
    </row>
    <row r="2090">
      <c r="A2090" s="188" t="s">
        <v>5225</v>
      </c>
      <c r="B2090" s="51" t="s">
        <v>5226</v>
      </c>
      <c r="C2090" s="51" t="s">
        <v>1126</v>
      </c>
      <c r="D2090" s="51" t="s">
        <v>1510</v>
      </c>
      <c r="E2090" s="51" t="s">
        <v>1511</v>
      </c>
      <c r="F2090" s="1" t="s">
        <v>1512</v>
      </c>
      <c r="G2090" s="1" t="s">
        <v>1513</v>
      </c>
      <c r="H2090" s="1" t="s">
        <v>1514</v>
      </c>
      <c r="I2090" s="1" t="s">
        <v>1702</v>
      </c>
      <c r="J2090" s="160"/>
      <c r="K2090" s="160"/>
    </row>
    <row r="2091">
      <c r="A2091" s="188" t="s">
        <v>1907</v>
      </c>
      <c r="B2091" s="51" t="s">
        <v>1908</v>
      </c>
      <c r="C2091" s="51" t="s">
        <v>1126</v>
      </c>
      <c r="D2091" s="51" t="s">
        <v>2930</v>
      </c>
      <c r="E2091" s="51" t="s">
        <v>2931</v>
      </c>
      <c r="F2091" s="1" t="s">
        <v>2932</v>
      </c>
      <c r="G2091" s="1" t="s">
        <v>2933</v>
      </c>
      <c r="H2091" s="1" t="s">
        <v>2934</v>
      </c>
      <c r="I2091" s="1" t="s">
        <v>5227</v>
      </c>
      <c r="J2091" s="160"/>
      <c r="K2091" s="160"/>
    </row>
    <row r="2092">
      <c r="A2092" s="188" t="s">
        <v>2605</v>
      </c>
      <c r="B2092" s="51" t="s">
        <v>2606</v>
      </c>
      <c r="C2092" s="51" t="s">
        <v>1126</v>
      </c>
      <c r="D2092" s="51" t="s">
        <v>2930</v>
      </c>
      <c r="E2092" s="51" t="s">
        <v>2931</v>
      </c>
      <c r="F2092" s="1" t="s">
        <v>2932</v>
      </c>
      <c r="G2092" s="1" t="s">
        <v>2933</v>
      </c>
      <c r="H2092" s="1" t="s">
        <v>2996</v>
      </c>
      <c r="I2092" s="1" t="s">
        <v>2997</v>
      </c>
      <c r="J2092" s="160"/>
      <c r="K2092" s="160"/>
    </row>
    <row r="2093">
      <c r="A2093" s="188" t="s">
        <v>1700</v>
      </c>
      <c r="B2093" s="51" t="s">
        <v>5228</v>
      </c>
      <c r="C2093" s="51" t="s">
        <v>1126</v>
      </c>
      <c r="D2093" s="51" t="s">
        <v>2930</v>
      </c>
      <c r="E2093" s="51" t="s">
        <v>2931</v>
      </c>
      <c r="F2093" s="1" t="s">
        <v>2932</v>
      </c>
      <c r="G2093" s="1" t="s">
        <v>2933</v>
      </c>
      <c r="H2093" s="1" t="s">
        <v>2996</v>
      </c>
      <c r="I2093" s="1" t="s">
        <v>2997</v>
      </c>
      <c r="J2093" s="160"/>
      <c r="K2093" s="160"/>
    </row>
    <row r="2094">
      <c r="A2094" s="188" t="s">
        <v>1705</v>
      </c>
      <c r="B2094" s="51" t="s">
        <v>1707</v>
      </c>
      <c r="C2094" s="51" t="s">
        <v>1126</v>
      </c>
      <c r="D2094" s="51" t="s">
        <v>2930</v>
      </c>
      <c r="E2094" s="51" t="s">
        <v>2931</v>
      </c>
      <c r="F2094" s="1" t="s">
        <v>2932</v>
      </c>
      <c r="G2094" s="1" t="s">
        <v>2933</v>
      </c>
      <c r="H2094" s="1" t="s">
        <v>2996</v>
      </c>
      <c r="I2094" s="1" t="s">
        <v>2997</v>
      </c>
      <c r="J2094" s="160"/>
      <c r="K2094" s="160"/>
    </row>
    <row r="2095">
      <c r="A2095" s="188" t="s">
        <v>1909</v>
      </c>
      <c r="B2095" s="51" t="s">
        <v>1910</v>
      </c>
      <c r="C2095" s="51" t="s">
        <v>1126</v>
      </c>
      <c r="D2095" s="51" t="s">
        <v>2930</v>
      </c>
      <c r="E2095" s="51" t="s">
        <v>2931</v>
      </c>
      <c r="F2095" s="1" t="s">
        <v>2932</v>
      </c>
      <c r="G2095" s="1" t="s">
        <v>2933</v>
      </c>
      <c r="H2095" s="1" t="s">
        <v>2954</v>
      </c>
      <c r="I2095" s="1" t="s">
        <v>2999</v>
      </c>
      <c r="J2095" s="160"/>
      <c r="K2095" s="160"/>
    </row>
    <row r="2096">
      <c r="A2096" s="188" t="s">
        <v>2607</v>
      </c>
      <c r="B2096" s="51" t="s">
        <v>2608</v>
      </c>
      <c r="C2096" s="51" t="s">
        <v>1126</v>
      </c>
      <c r="D2096" s="51" t="s">
        <v>2930</v>
      </c>
      <c r="E2096" s="51" t="s">
        <v>2931</v>
      </c>
      <c r="F2096" s="1" t="s">
        <v>2932</v>
      </c>
      <c r="G2096" s="1" t="s">
        <v>2933</v>
      </c>
      <c r="H2096" s="1" t="s">
        <v>2954</v>
      </c>
      <c r="I2096" s="1" t="s">
        <v>2999</v>
      </c>
      <c r="J2096" s="160"/>
      <c r="K2096" s="160"/>
    </row>
    <row r="2097">
      <c r="A2097" s="188" t="s">
        <v>1118</v>
      </c>
      <c r="B2097" s="51" t="s">
        <v>1123</v>
      </c>
      <c r="C2097" s="51" t="s">
        <v>1126</v>
      </c>
      <c r="D2097" s="51" t="s">
        <v>2930</v>
      </c>
      <c r="E2097" s="51" t="s">
        <v>2931</v>
      </c>
      <c r="F2097" s="1" t="s">
        <v>2932</v>
      </c>
      <c r="G2097" s="1" t="s">
        <v>2933</v>
      </c>
      <c r="H2097" s="1" t="s">
        <v>2954</v>
      </c>
      <c r="I2097" s="1" t="s">
        <v>2955</v>
      </c>
      <c r="J2097" s="160"/>
      <c r="K2097" s="160"/>
    </row>
    <row r="2098">
      <c r="A2098" s="188" t="s">
        <v>1915</v>
      </c>
      <c r="B2098" s="51" t="s">
        <v>1916</v>
      </c>
      <c r="C2098" s="51" t="s">
        <v>1126</v>
      </c>
      <c r="D2098" s="51" t="s">
        <v>2930</v>
      </c>
      <c r="E2098" s="51" t="s">
        <v>2931</v>
      </c>
      <c r="F2098" s="1" t="s">
        <v>2932</v>
      </c>
      <c r="G2098" s="1" t="s">
        <v>2933</v>
      </c>
      <c r="H2098" s="1" t="s">
        <v>2996</v>
      </c>
      <c r="I2098" s="1" t="s">
        <v>3435</v>
      </c>
      <c r="J2098" s="160"/>
      <c r="K2098" s="160"/>
    </row>
    <row r="2099">
      <c r="A2099" s="188" t="s">
        <v>1917</v>
      </c>
      <c r="B2099" s="51" t="s">
        <v>1918</v>
      </c>
      <c r="C2099" s="51" t="s">
        <v>1126</v>
      </c>
      <c r="D2099" s="51" t="s">
        <v>2930</v>
      </c>
      <c r="E2099" s="51" t="s">
        <v>2931</v>
      </c>
      <c r="F2099" s="1" t="s">
        <v>2932</v>
      </c>
      <c r="G2099" s="1" t="s">
        <v>2933</v>
      </c>
      <c r="H2099" s="1" t="s">
        <v>2996</v>
      </c>
      <c r="I2099" s="1" t="s">
        <v>2997</v>
      </c>
      <c r="J2099" s="160"/>
      <c r="K2099" s="160"/>
    </row>
    <row r="2100">
      <c r="A2100" s="188" t="s">
        <v>5230</v>
      </c>
      <c r="B2100" s="51" t="s">
        <v>5231</v>
      </c>
      <c r="C2100" s="51" t="s">
        <v>1126</v>
      </c>
      <c r="D2100" s="51" t="s">
        <v>1510</v>
      </c>
      <c r="E2100" s="51" t="s">
        <v>1511</v>
      </c>
      <c r="F2100" s="1" t="s">
        <v>1512</v>
      </c>
      <c r="G2100" s="1" t="s">
        <v>1513</v>
      </c>
      <c r="H2100" s="1" t="s">
        <v>1514</v>
      </c>
      <c r="I2100" s="1" t="s">
        <v>1672</v>
      </c>
      <c r="J2100" s="160"/>
      <c r="K2100" s="160"/>
    </row>
    <row r="2101">
      <c r="A2101" s="188" t="s">
        <v>5232</v>
      </c>
      <c r="B2101" s="51" t="s">
        <v>5233</v>
      </c>
      <c r="C2101" s="51" t="s">
        <v>1126</v>
      </c>
      <c r="D2101" s="51" t="s">
        <v>1510</v>
      </c>
      <c r="E2101" s="51" t="s">
        <v>1511</v>
      </c>
      <c r="F2101" s="1" t="s">
        <v>1512</v>
      </c>
      <c r="G2101" s="1" t="s">
        <v>1513</v>
      </c>
      <c r="H2101" s="1" t="s">
        <v>1514</v>
      </c>
      <c r="I2101" s="1" t="s">
        <v>1672</v>
      </c>
      <c r="J2101" s="160"/>
      <c r="K2101" s="160"/>
    </row>
    <row r="2102">
      <c r="A2102" s="188" t="s">
        <v>5234</v>
      </c>
      <c r="B2102" s="51" t="s">
        <v>5235</v>
      </c>
      <c r="C2102" s="51" t="s">
        <v>1126</v>
      </c>
      <c r="D2102" s="51" t="s">
        <v>2930</v>
      </c>
      <c r="E2102" s="51" t="s">
        <v>2931</v>
      </c>
      <c r="F2102" s="1" t="s">
        <v>2932</v>
      </c>
      <c r="G2102" s="1" t="s">
        <v>2933</v>
      </c>
      <c r="H2102" s="1" t="s">
        <v>2954</v>
      </c>
      <c r="I2102" s="1" t="s">
        <v>2999</v>
      </c>
      <c r="J2102" s="160"/>
      <c r="K2102" s="160"/>
    </row>
    <row r="2103">
      <c r="A2103" s="188" t="s">
        <v>2162</v>
      </c>
      <c r="B2103" s="51" t="s">
        <v>2163</v>
      </c>
      <c r="C2103" s="51" t="s">
        <v>1126</v>
      </c>
      <c r="D2103" s="51" t="s">
        <v>2930</v>
      </c>
      <c r="E2103" s="51" t="s">
        <v>2931</v>
      </c>
      <c r="F2103" s="1" t="s">
        <v>2932</v>
      </c>
      <c r="G2103" s="1" t="s">
        <v>2933</v>
      </c>
      <c r="H2103" s="1" t="s">
        <v>2934</v>
      </c>
      <c r="I2103" s="1" t="s">
        <v>2935</v>
      </c>
      <c r="J2103" s="160"/>
      <c r="K2103" s="160"/>
    </row>
    <row r="2104">
      <c r="A2104" s="188" t="s">
        <v>5237</v>
      </c>
      <c r="B2104" s="51" t="s">
        <v>5238</v>
      </c>
      <c r="C2104" s="51" t="s">
        <v>311</v>
      </c>
      <c r="D2104" s="51" t="s">
        <v>2930</v>
      </c>
      <c r="E2104" s="51" t="s">
        <v>2931</v>
      </c>
      <c r="F2104" s="1" t="s">
        <v>2932</v>
      </c>
      <c r="G2104" s="1" t="s">
        <v>2933</v>
      </c>
      <c r="H2104" s="1" t="s">
        <v>2942</v>
      </c>
      <c r="I2104" s="1" t="s">
        <v>4202</v>
      </c>
      <c r="J2104" s="160"/>
      <c r="K2104" s="160"/>
    </row>
    <row r="2105">
      <c r="A2105" s="188" t="s">
        <v>5240</v>
      </c>
      <c r="B2105" s="51" t="s">
        <v>5241</v>
      </c>
      <c r="C2105" s="51" t="s">
        <v>1126</v>
      </c>
      <c r="D2105" s="51" t="s">
        <v>2930</v>
      </c>
      <c r="E2105" s="51" t="s">
        <v>2931</v>
      </c>
      <c r="F2105" s="1" t="s">
        <v>2932</v>
      </c>
      <c r="G2105" s="1" t="s">
        <v>2933</v>
      </c>
      <c r="H2105" s="1" t="s">
        <v>2996</v>
      </c>
      <c r="I2105" s="1" t="s">
        <v>2997</v>
      </c>
      <c r="J2105" s="160"/>
      <c r="K2105" s="160"/>
    </row>
    <row r="2106">
      <c r="A2106" s="188" t="s">
        <v>5242</v>
      </c>
      <c r="B2106" s="51" t="s">
        <v>5243</v>
      </c>
      <c r="C2106" s="51" t="s">
        <v>1126</v>
      </c>
      <c r="D2106" s="51" t="s">
        <v>2930</v>
      </c>
      <c r="E2106" s="51" t="s">
        <v>2931</v>
      </c>
      <c r="F2106" s="1" t="s">
        <v>3350</v>
      </c>
      <c r="G2106" s="1" t="s">
        <v>3540</v>
      </c>
      <c r="H2106" s="1" t="s">
        <v>3541</v>
      </c>
      <c r="I2106" s="1" t="s">
        <v>3542</v>
      </c>
      <c r="J2106" s="160"/>
      <c r="K2106" s="160"/>
    </row>
    <row r="2107">
      <c r="A2107" s="188" t="s">
        <v>5244</v>
      </c>
      <c r="B2107" s="51" t="s">
        <v>5245</v>
      </c>
      <c r="C2107" s="51" t="s">
        <v>56</v>
      </c>
      <c r="D2107" s="51" t="s">
        <v>2930</v>
      </c>
      <c r="E2107" s="51" t="s">
        <v>2931</v>
      </c>
      <c r="F2107" s="1" t="s">
        <v>3005</v>
      </c>
      <c r="G2107" s="1" t="s">
        <v>3039</v>
      </c>
      <c r="H2107" s="1" t="s">
        <v>3040</v>
      </c>
      <c r="I2107" s="1" t="s">
        <v>3610</v>
      </c>
      <c r="J2107" s="160"/>
      <c r="K2107" s="160"/>
    </row>
    <row r="2108">
      <c r="A2108" s="188" t="s">
        <v>5246</v>
      </c>
      <c r="B2108" s="51" t="s">
        <v>5247</v>
      </c>
      <c r="C2108" s="51" t="s">
        <v>56</v>
      </c>
      <c r="D2108" s="51" t="s">
        <v>1510</v>
      </c>
      <c r="E2108" s="51" t="s">
        <v>1511</v>
      </c>
      <c r="F2108" s="1" t="s">
        <v>1512</v>
      </c>
      <c r="G2108" s="1" t="s">
        <v>1513</v>
      </c>
      <c r="H2108" s="1" t="s">
        <v>1514</v>
      </c>
      <c r="I2108" s="1" t="s">
        <v>1702</v>
      </c>
      <c r="J2108" s="160"/>
      <c r="K2108" s="160"/>
    </row>
    <row r="2109">
      <c r="A2109" s="188" t="s">
        <v>2110</v>
      </c>
      <c r="B2109" s="51" t="s">
        <v>2111</v>
      </c>
      <c r="C2109" s="51" t="s">
        <v>29</v>
      </c>
      <c r="D2109" s="51" t="s">
        <v>2930</v>
      </c>
      <c r="E2109" s="51" t="s">
        <v>2931</v>
      </c>
      <c r="F2109" s="1" t="s">
        <v>2932</v>
      </c>
      <c r="G2109" s="1" t="s">
        <v>2933</v>
      </c>
      <c r="H2109" s="1" t="s">
        <v>3093</v>
      </c>
      <c r="I2109" s="1" t="s">
        <v>3102</v>
      </c>
      <c r="J2109" s="160"/>
      <c r="K2109" s="160"/>
    </row>
    <row r="2110">
      <c r="A2110" s="188" t="s">
        <v>1920</v>
      </c>
      <c r="B2110" s="51" t="s">
        <v>1922</v>
      </c>
      <c r="C2110" s="51" t="s">
        <v>29</v>
      </c>
      <c r="D2110" s="51" t="s">
        <v>2930</v>
      </c>
      <c r="E2110" s="51" t="s">
        <v>2931</v>
      </c>
      <c r="F2110" s="1" t="s">
        <v>2932</v>
      </c>
      <c r="G2110" s="1" t="s">
        <v>2933</v>
      </c>
      <c r="H2110" s="1" t="s">
        <v>3093</v>
      </c>
      <c r="I2110" s="1" t="s">
        <v>3094</v>
      </c>
      <c r="J2110" s="160"/>
      <c r="K2110" s="160"/>
    </row>
    <row r="2111">
      <c r="A2111" s="188" t="s">
        <v>5248</v>
      </c>
      <c r="B2111" s="51" t="s">
        <v>5249</v>
      </c>
      <c r="C2111" s="51" t="s">
        <v>1126</v>
      </c>
      <c r="D2111" s="51" t="s">
        <v>2930</v>
      </c>
      <c r="E2111" s="51" t="s">
        <v>2931</v>
      </c>
      <c r="F2111" s="1" t="s">
        <v>2932</v>
      </c>
      <c r="G2111" s="1" t="s">
        <v>2933</v>
      </c>
      <c r="H2111" s="1" t="s">
        <v>2954</v>
      </c>
      <c r="I2111" s="1" t="s">
        <v>2999</v>
      </c>
      <c r="J2111" s="160"/>
      <c r="K2111" s="160"/>
    </row>
    <row r="2112">
      <c r="A2112" s="188" t="s">
        <v>5250</v>
      </c>
      <c r="B2112" s="51" t="s">
        <v>5251</v>
      </c>
      <c r="C2112" s="51" t="s">
        <v>1126</v>
      </c>
      <c r="D2112" s="51" t="s">
        <v>2930</v>
      </c>
      <c r="E2112" s="51" t="s">
        <v>2931</v>
      </c>
      <c r="F2112" s="1" t="s">
        <v>2932</v>
      </c>
      <c r="G2112" s="1" t="s">
        <v>2933</v>
      </c>
      <c r="H2112" s="1" t="s">
        <v>2996</v>
      </c>
      <c r="I2112" s="1" t="s">
        <v>2997</v>
      </c>
      <c r="J2112" s="160"/>
      <c r="K2112" s="160"/>
    </row>
    <row r="2113">
      <c r="A2113" s="188" t="s">
        <v>2223</v>
      </c>
      <c r="B2113" s="51" t="s">
        <v>2224</v>
      </c>
      <c r="C2113" s="51" t="s">
        <v>1126</v>
      </c>
      <c r="D2113" s="51" t="s">
        <v>2930</v>
      </c>
      <c r="E2113" s="51" t="s">
        <v>2931</v>
      </c>
      <c r="F2113" s="1" t="s">
        <v>2932</v>
      </c>
      <c r="G2113" s="1" t="s">
        <v>2933</v>
      </c>
      <c r="H2113" s="1" t="s">
        <v>2996</v>
      </c>
      <c r="I2113" s="1" t="s">
        <v>2997</v>
      </c>
      <c r="J2113" s="160"/>
      <c r="K2113" s="160"/>
    </row>
    <row r="2114">
      <c r="A2114" s="188" t="s">
        <v>2268</v>
      </c>
      <c r="B2114" s="51" t="s">
        <v>2269</v>
      </c>
      <c r="C2114" s="51" t="s">
        <v>1126</v>
      </c>
      <c r="D2114" s="51" t="s">
        <v>2930</v>
      </c>
      <c r="E2114" s="51" t="s">
        <v>2931</v>
      </c>
      <c r="F2114" s="1" t="s">
        <v>2932</v>
      </c>
      <c r="G2114" s="1" t="s">
        <v>2933</v>
      </c>
      <c r="H2114" s="1" t="s">
        <v>2996</v>
      </c>
      <c r="I2114" s="1" t="s">
        <v>2997</v>
      </c>
      <c r="J2114" s="160"/>
      <c r="K2114" s="160"/>
    </row>
    <row r="2115">
      <c r="A2115" s="188" t="s">
        <v>2373</v>
      </c>
      <c r="B2115" s="51" t="s">
        <v>2374</v>
      </c>
      <c r="C2115" s="51" t="s">
        <v>29</v>
      </c>
      <c r="D2115" s="51" t="s">
        <v>2930</v>
      </c>
      <c r="E2115" s="51" t="s">
        <v>2931</v>
      </c>
      <c r="F2115" s="1" t="s">
        <v>2932</v>
      </c>
      <c r="G2115" s="1" t="s">
        <v>2933</v>
      </c>
      <c r="H2115" s="1" t="s">
        <v>2954</v>
      </c>
      <c r="I2115" s="1" t="s">
        <v>2955</v>
      </c>
      <c r="J2115" s="160"/>
      <c r="K2115" s="160"/>
    </row>
    <row r="2116">
      <c r="A2116" s="188" t="s">
        <v>5252</v>
      </c>
      <c r="B2116" s="51" t="s">
        <v>5253</v>
      </c>
      <c r="C2116" s="51" t="s">
        <v>56</v>
      </c>
      <c r="D2116" s="51" t="s">
        <v>1510</v>
      </c>
      <c r="E2116" s="51" t="s">
        <v>1511</v>
      </c>
      <c r="F2116" s="1" t="s">
        <v>1512</v>
      </c>
      <c r="G2116" s="1" t="s">
        <v>1513</v>
      </c>
      <c r="H2116" s="1" t="s">
        <v>1514</v>
      </c>
      <c r="I2116" s="1" t="s">
        <v>1702</v>
      </c>
      <c r="J2116" s="160"/>
      <c r="K2116" s="160"/>
    </row>
    <row r="2117">
      <c r="A2117" s="188" t="s">
        <v>5254</v>
      </c>
      <c r="B2117" s="51" t="s">
        <v>5255</v>
      </c>
      <c r="C2117" s="51" t="s">
        <v>1126</v>
      </c>
      <c r="D2117" s="51" t="s">
        <v>1510</v>
      </c>
      <c r="E2117" s="51" t="s">
        <v>1511</v>
      </c>
      <c r="F2117" s="1" t="s">
        <v>1512</v>
      </c>
      <c r="G2117" s="1" t="s">
        <v>1513</v>
      </c>
      <c r="H2117" s="1" t="s">
        <v>1514</v>
      </c>
      <c r="I2117" s="1" t="s">
        <v>1702</v>
      </c>
      <c r="J2117" s="160"/>
      <c r="K2117" s="160"/>
    </row>
    <row r="2118">
      <c r="A2118" s="188" t="s">
        <v>5256</v>
      </c>
      <c r="B2118" s="51" t="s">
        <v>5257</v>
      </c>
      <c r="C2118" s="51" t="s">
        <v>1126</v>
      </c>
      <c r="D2118" s="51" t="s">
        <v>1510</v>
      </c>
      <c r="E2118" s="51" t="s">
        <v>1511</v>
      </c>
      <c r="F2118" s="1" t="s">
        <v>1512</v>
      </c>
      <c r="G2118" s="1" t="s">
        <v>1513</v>
      </c>
      <c r="H2118" s="1" t="s">
        <v>1514</v>
      </c>
      <c r="I2118" s="1" t="s">
        <v>1515</v>
      </c>
      <c r="J2118" s="160"/>
      <c r="K2118" s="160"/>
    </row>
    <row r="2119">
      <c r="A2119" s="188" t="s">
        <v>5258</v>
      </c>
      <c r="B2119" s="51" t="s">
        <v>5259</v>
      </c>
      <c r="C2119" s="51" t="s">
        <v>311</v>
      </c>
      <c r="D2119" s="51" t="s">
        <v>1510</v>
      </c>
      <c r="E2119" s="51" t="s">
        <v>1511</v>
      </c>
      <c r="F2119" s="1" t="s">
        <v>1512</v>
      </c>
      <c r="G2119" s="1" t="s">
        <v>1513</v>
      </c>
      <c r="H2119" s="1" t="s">
        <v>1514</v>
      </c>
      <c r="I2119" s="1" t="s">
        <v>1702</v>
      </c>
      <c r="J2119" s="160"/>
      <c r="K2119" s="160"/>
    </row>
    <row r="2120">
      <c r="A2120" s="188">
        <v>8.938558303088E12</v>
      </c>
      <c r="B2120" s="51" t="s">
        <v>2734</v>
      </c>
      <c r="C2120" s="51" t="s">
        <v>56</v>
      </c>
      <c r="D2120" s="51" t="s">
        <v>1519</v>
      </c>
      <c r="E2120" s="51" t="s">
        <v>3311</v>
      </c>
      <c r="F2120" s="1" t="s">
        <v>3312</v>
      </c>
      <c r="G2120" s="1" t="s">
        <v>3329</v>
      </c>
      <c r="H2120" s="1" t="s">
        <v>3330</v>
      </c>
      <c r="I2120" s="1" t="s">
        <v>3331</v>
      </c>
      <c r="J2120" s="160"/>
      <c r="K2120" s="160"/>
    </row>
    <row r="2121">
      <c r="A2121" s="188">
        <v>8.936183060819E12</v>
      </c>
      <c r="B2121" s="51" t="s">
        <v>2737</v>
      </c>
      <c r="C2121" s="51" t="s">
        <v>56</v>
      </c>
      <c r="D2121" s="51" t="s">
        <v>2930</v>
      </c>
      <c r="E2121" s="51" t="s">
        <v>2976</v>
      </c>
      <c r="F2121" s="1" t="s">
        <v>3421</v>
      </c>
      <c r="G2121" s="1" t="s">
        <v>4451</v>
      </c>
      <c r="H2121" s="1" t="s">
        <v>4452</v>
      </c>
      <c r="I2121" s="1" t="s">
        <v>4453</v>
      </c>
      <c r="J2121" s="160"/>
      <c r="K2121" s="160"/>
    </row>
    <row r="2122">
      <c r="A2122" s="188">
        <v>10576.0</v>
      </c>
      <c r="B2122" s="51" t="s">
        <v>2739</v>
      </c>
      <c r="C2122" s="51" t="s">
        <v>95</v>
      </c>
      <c r="D2122" s="51" t="s">
        <v>1519</v>
      </c>
      <c r="E2122" s="51" t="s">
        <v>1520</v>
      </c>
      <c r="F2122" s="1" t="s">
        <v>1521</v>
      </c>
      <c r="G2122" s="1" t="s">
        <v>1599</v>
      </c>
      <c r="H2122" s="160"/>
      <c r="I2122" s="160"/>
      <c r="J2122" s="160"/>
      <c r="K2122" s="160"/>
    </row>
    <row r="2123">
      <c r="A2123" s="188">
        <v>8.936183060826E12</v>
      </c>
      <c r="B2123" s="51" t="s">
        <v>2741</v>
      </c>
      <c r="C2123" s="51" t="s">
        <v>56</v>
      </c>
      <c r="D2123" s="51" t="s">
        <v>2930</v>
      </c>
      <c r="E2123" s="51" t="s">
        <v>2976</v>
      </c>
      <c r="F2123" s="1" t="s">
        <v>3421</v>
      </c>
      <c r="G2123" s="1" t="s">
        <v>4451</v>
      </c>
      <c r="H2123" s="1" t="s">
        <v>4452</v>
      </c>
      <c r="I2123" s="1" t="s">
        <v>4453</v>
      </c>
      <c r="J2123" s="160"/>
      <c r="K2123" s="160"/>
    </row>
    <row r="2124">
      <c r="A2124" s="188">
        <v>8.938561735043E12</v>
      </c>
      <c r="B2124" s="51" t="s">
        <v>2744</v>
      </c>
      <c r="C2124" s="51" t="s">
        <v>29</v>
      </c>
      <c r="D2124" s="51" t="s">
        <v>1519</v>
      </c>
      <c r="E2124" s="51" t="s">
        <v>1549</v>
      </c>
      <c r="F2124" s="1" t="s">
        <v>1647</v>
      </c>
      <c r="G2124" s="1" t="s">
        <v>1648</v>
      </c>
      <c r="H2124" s="160"/>
      <c r="I2124" s="160"/>
      <c r="J2124" s="160"/>
      <c r="K2124" s="160"/>
    </row>
    <row r="2125">
      <c r="A2125" s="188">
        <v>8.93855830304E12</v>
      </c>
      <c r="B2125" s="51" t="s">
        <v>2746</v>
      </c>
      <c r="C2125" s="51" t="s">
        <v>56</v>
      </c>
      <c r="D2125" s="51" t="s">
        <v>1519</v>
      </c>
      <c r="E2125" s="51" t="s">
        <v>3311</v>
      </c>
      <c r="F2125" s="1" t="s">
        <v>3312</v>
      </c>
      <c r="G2125" s="1" t="s">
        <v>3329</v>
      </c>
      <c r="H2125" s="1" t="s">
        <v>3330</v>
      </c>
      <c r="I2125" s="1" t="s">
        <v>3331</v>
      </c>
      <c r="J2125" s="160"/>
      <c r="K2125" s="160"/>
    </row>
    <row r="2126">
      <c r="A2126" s="188">
        <v>11758.0</v>
      </c>
      <c r="B2126" s="51" t="s">
        <v>2749</v>
      </c>
      <c r="C2126" s="51" t="s">
        <v>29</v>
      </c>
      <c r="D2126" s="51" t="s">
        <v>1519</v>
      </c>
      <c r="E2126" s="51" t="s">
        <v>1549</v>
      </c>
      <c r="F2126" s="1" t="s">
        <v>1550</v>
      </c>
      <c r="G2126" s="1" t="s">
        <v>1561</v>
      </c>
      <c r="H2126" s="1" t="s">
        <v>1579</v>
      </c>
      <c r="I2126" s="1" t="s">
        <v>1580</v>
      </c>
      <c r="J2126" s="160"/>
      <c r="K2126" s="160"/>
    </row>
    <row r="2127">
      <c r="A2127" s="188" t="s">
        <v>2759</v>
      </c>
      <c r="B2127" s="51" t="s">
        <v>2761</v>
      </c>
      <c r="C2127" s="51" t="s">
        <v>1126</v>
      </c>
      <c r="D2127" s="51" t="s">
        <v>2930</v>
      </c>
      <c r="E2127" s="51" t="s">
        <v>2931</v>
      </c>
      <c r="F2127" s="1" t="s">
        <v>2932</v>
      </c>
      <c r="G2127" s="1" t="s">
        <v>2933</v>
      </c>
      <c r="H2127" s="1" t="s">
        <v>2954</v>
      </c>
      <c r="I2127" s="1" t="s">
        <v>2999</v>
      </c>
      <c r="J2127" s="160"/>
      <c r="K2127" s="160"/>
    </row>
    <row r="2128">
      <c r="A2128" s="188" t="s">
        <v>2762</v>
      </c>
      <c r="B2128" s="51" t="s">
        <v>2763</v>
      </c>
      <c r="C2128" s="51" t="s">
        <v>1126</v>
      </c>
      <c r="D2128" s="51" t="s">
        <v>2930</v>
      </c>
      <c r="E2128" s="51" t="s">
        <v>2931</v>
      </c>
      <c r="F2128" s="1" t="s">
        <v>3005</v>
      </c>
      <c r="G2128" s="1" t="s">
        <v>4132</v>
      </c>
      <c r="H2128" s="1" t="s">
        <v>3007</v>
      </c>
      <c r="I2128" s="1" t="s">
        <v>3008</v>
      </c>
      <c r="J2128" s="160"/>
      <c r="K2128" s="160"/>
    </row>
    <row r="2129">
      <c r="A2129" s="188">
        <v>11746.0</v>
      </c>
      <c r="B2129" s="51" t="s">
        <v>2765</v>
      </c>
      <c r="C2129" s="51" t="s">
        <v>56</v>
      </c>
      <c r="D2129" s="51" t="s">
        <v>1519</v>
      </c>
      <c r="E2129" s="51" t="s">
        <v>1520</v>
      </c>
      <c r="F2129" s="1" t="s">
        <v>1521</v>
      </c>
      <c r="G2129" s="1" t="s">
        <v>1592</v>
      </c>
      <c r="H2129" s="1" t="s">
        <v>1748</v>
      </c>
      <c r="I2129" s="1" t="s">
        <v>1876</v>
      </c>
      <c r="J2129" s="160"/>
      <c r="K2129" s="160"/>
    </row>
    <row r="2130">
      <c r="A2130" s="188">
        <v>11752.0</v>
      </c>
      <c r="B2130" s="51" t="s">
        <v>2766</v>
      </c>
      <c r="C2130" s="51" t="s">
        <v>56</v>
      </c>
      <c r="D2130" s="51" t="s">
        <v>1519</v>
      </c>
      <c r="E2130" s="51" t="s">
        <v>1520</v>
      </c>
      <c r="F2130" s="1" t="s">
        <v>1521</v>
      </c>
      <c r="G2130" s="1" t="s">
        <v>1592</v>
      </c>
      <c r="H2130" s="1" t="s">
        <v>3080</v>
      </c>
      <c r="I2130" s="1" t="s">
        <v>4328</v>
      </c>
      <c r="J2130" s="160"/>
      <c r="K2130" s="160"/>
    </row>
    <row r="2131">
      <c r="A2131" s="188">
        <v>1101090.0</v>
      </c>
      <c r="B2131" s="51" t="s">
        <v>2769</v>
      </c>
      <c r="C2131" s="51" t="s">
        <v>104</v>
      </c>
      <c r="D2131" s="51" t="s">
        <v>1519</v>
      </c>
      <c r="E2131" s="51" t="s">
        <v>1520</v>
      </c>
      <c r="F2131" s="1" t="s">
        <v>1521</v>
      </c>
      <c r="G2131" s="1" t="s">
        <v>2081</v>
      </c>
      <c r="H2131" s="1" t="s">
        <v>2142</v>
      </c>
      <c r="I2131" s="1" t="s">
        <v>2143</v>
      </c>
      <c r="J2131" s="160"/>
      <c r="K2131" s="160"/>
    </row>
    <row r="2132">
      <c r="A2132" s="188">
        <v>1102981.0</v>
      </c>
      <c r="B2132" s="51" t="s">
        <v>5260</v>
      </c>
      <c r="C2132" s="51" t="s">
        <v>104</v>
      </c>
      <c r="D2132" s="51" t="s">
        <v>1519</v>
      </c>
      <c r="E2132" s="51" t="s">
        <v>1520</v>
      </c>
      <c r="F2132" s="1" t="s">
        <v>1521</v>
      </c>
      <c r="G2132" s="1" t="s">
        <v>2081</v>
      </c>
      <c r="H2132" s="1" t="s">
        <v>2142</v>
      </c>
      <c r="I2132" s="1" t="s">
        <v>2143</v>
      </c>
      <c r="J2132" s="160"/>
      <c r="K2132" s="160"/>
    </row>
    <row r="2133">
      <c r="A2133" s="188">
        <v>8.934760213399E12</v>
      </c>
      <c r="B2133" s="51" t="s">
        <v>2802</v>
      </c>
      <c r="C2133" s="51" t="s">
        <v>29</v>
      </c>
      <c r="D2133" s="19" t="s">
        <v>2930</v>
      </c>
      <c r="E2133" s="19" t="s">
        <v>2931</v>
      </c>
      <c r="F2133" s="19" t="s">
        <v>2932</v>
      </c>
      <c r="G2133" s="19" t="s">
        <v>2933</v>
      </c>
      <c r="H2133" s="19" t="s">
        <v>2996</v>
      </c>
      <c r="I2133" s="19" t="s">
        <v>2997</v>
      </c>
      <c r="J2133" s="160"/>
      <c r="K2133" s="160"/>
    </row>
    <row r="2134">
      <c r="A2134" s="188">
        <v>8.93476021051E12</v>
      </c>
      <c r="B2134" s="51" t="s">
        <v>2803</v>
      </c>
      <c r="C2134" s="51" t="s">
        <v>29</v>
      </c>
      <c r="D2134" s="19" t="s">
        <v>2930</v>
      </c>
      <c r="E2134" s="19" t="s">
        <v>2931</v>
      </c>
      <c r="F2134" s="19" t="s">
        <v>2932</v>
      </c>
      <c r="G2134" s="19" t="s">
        <v>3092</v>
      </c>
      <c r="H2134" s="19" t="s">
        <v>3093</v>
      </c>
      <c r="I2134" s="19" t="s">
        <v>3094</v>
      </c>
      <c r="J2134" s="160"/>
      <c r="K2134" s="160"/>
    </row>
    <row r="2135">
      <c r="A2135" s="188">
        <v>11760.0</v>
      </c>
      <c r="B2135" s="51" t="s">
        <v>2806</v>
      </c>
      <c r="C2135" s="51" t="s">
        <v>311</v>
      </c>
      <c r="D2135" s="212" t="s">
        <v>1510</v>
      </c>
      <c r="E2135" s="212" t="s">
        <v>1511</v>
      </c>
      <c r="F2135" s="212" t="s">
        <v>1512</v>
      </c>
      <c r="G2135" s="212" t="s">
        <v>1513</v>
      </c>
      <c r="H2135" s="212" t="s">
        <v>1514</v>
      </c>
      <c r="I2135" s="212" t="s">
        <v>1672</v>
      </c>
      <c r="J2135" s="160"/>
      <c r="K2135" s="160"/>
    </row>
    <row r="2136">
      <c r="A2136" s="188">
        <v>11761.0</v>
      </c>
      <c r="B2136" s="51" t="s">
        <v>2808</v>
      </c>
      <c r="C2136" s="51" t="s">
        <v>311</v>
      </c>
      <c r="D2136" s="212" t="s">
        <v>1510</v>
      </c>
      <c r="E2136" s="212" t="s">
        <v>1511</v>
      </c>
      <c r="F2136" s="212" t="s">
        <v>1512</v>
      </c>
      <c r="G2136" s="212" t="s">
        <v>1513</v>
      </c>
      <c r="H2136" s="212" t="s">
        <v>1514</v>
      </c>
      <c r="I2136" s="212" t="s">
        <v>1672</v>
      </c>
      <c r="J2136" s="160"/>
      <c r="K2136" s="160"/>
    </row>
    <row r="2137">
      <c r="A2137" s="188">
        <v>8.938512909042E12</v>
      </c>
      <c r="B2137" s="51" t="s">
        <v>2810</v>
      </c>
      <c r="C2137" s="51" t="s">
        <v>56</v>
      </c>
      <c r="D2137" s="19" t="s">
        <v>1519</v>
      </c>
      <c r="E2137" s="19" t="s">
        <v>1549</v>
      </c>
      <c r="F2137" s="19" t="s">
        <v>1624</v>
      </c>
      <c r="G2137" s="19" t="s">
        <v>2471</v>
      </c>
      <c r="H2137" s="19" t="s">
        <v>3508</v>
      </c>
      <c r="I2137" s="19" t="s">
        <v>3509</v>
      </c>
      <c r="J2137" s="160"/>
      <c r="K2137" s="160"/>
    </row>
    <row r="2138">
      <c r="A2138" s="188">
        <v>8.938519099432E12</v>
      </c>
      <c r="B2138" s="51" t="s">
        <v>2818</v>
      </c>
      <c r="C2138" s="51" t="s">
        <v>56</v>
      </c>
      <c r="D2138" s="19" t="s">
        <v>1519</v>
      </c>
      <c r="E2138" s="19" t="s">
        <v>1520</v>
      </c>
      <c r="F2138" s="19" t="s">
        <v>1521</v>
      </c>
      <c r="G2138" s="19" t="s">
        <v>1983</v>
      </c>
      <c r="H2138" s="19" t="s">
        <v>1985</v>
      </c>
      <c r="I2138" s="19" t="s">
        <v>1986</v>
      </c>
      <c r="J2138" s="160"/>
      <c r="K2138" s="160"/>
    </row>
    <row r="2139">
      <c r="A2139" s="188">
        <v>11767.0</v>
      </c>
      <c r="B2139" s="51" t="s">
        <v>2825</v>
      </c>
      <c r="C2139" s="51" t="s">
        <v>29</v>
      </c>
      <c r="D2139" s="19" t="s">
        <v>1519</v>
      </c>
      <c r="E2139" s="19" t="s">
        <v>1549</v>
      </c>
      <c r="F2139" s="19" t="s">
        <v>1550</v>
      </c>
      <c r="G2139" s="19" t="s">
        <v>1565</v>
      </c>
      <c r="H2139" s="19" t="s">
        <v>1912</v>
      </c>
      <c r="I2139" s="19" t="s">
        <v>1913</v>
      </c>
      <c r="J2139" s="160"/>
      <c r="K2139" s="160"/>
    </row>
    <row r="2140">
      <c r="A2140" s="188">
        <v>11766.0</v>
      </c>
      <c r="B2140" s="51" t="s">
        <v>2828</v>
      </c>
      <c r="C2140" s="51" t="s">
        <v>29</v>
      </c>
      <c r="D2140" s="19" t="s">
        <v>1519</v>
      </c>
      <c r="E2140" s="19" t="s">
        <v>1549</v>
      </c>
      <c r="F2140" s="19" t="s">
        <v>1550</v>
      </c>
      <c r="G2140" s="19" t="s">
        <v>1561</v>
      </c>
      <c r="H2140" s="19" t="s">
        <v>1718</v>
      </c>
      <c r="I2140" s="19" t="s">
        <v>4274</v>
      </c>
      <c r="J2140" s="160"/>
      <c r="K2140" s="160"/>
    </row>
    <row r="2141">
      <c r="A2141" s="188">
        <v>11411.0</v>
      </c>
      <c r="B2141" s="51" t="s">
        <v>2831</v>
      </c>
      <c r="C2141" s="51" t="s">
        <v>56</v>
      </c>
      <c r="D2141" s="19" t="s">
        <v>1519</v>
      </c>
      <c r="E2141" s="19" t="s">
        <v>1520</v>
      </c>
      <c r="F2141" s="19" t="s">
        <v>1521</v>
      </c>
      <c r="G2141" s="19" t="s">
        <v>1652</v>
      </c>
      <c r="H2141" s="19" t="s">
        <v>1653</v>
      </c>
      <c r="I2141" s="19" t="s">
        <v>1654</v>
      </c>
      <c r="J2141" s="160"/>
      <c r="K2141" s="160"/>
    </row>
    <row r="2142">
      <c r="A2142" s="188">
        <v>1102875.0</v>
      </c>
      <c r="B2142" s="51" t="s">
        <v>2421</v>
      </c>
      <c r="C2142" s="51" t="s">
        <v>104</v>
      </c>
      <c r="D2142" s="19" t="s">
        <v>1519</v>
      </c>
      <c r="E2142" s="19" t="s">
        <v>1520</v>
      </c>
      <c r="F2142" s="19" t="s">
        <v>1521</v>
      </c>
      <c r="G2142" s="19" t="s">
        <v>1592</v>
      </c>
      <c r="H2142" s="19" t="s">
        <v>2176</v>
      </c>
      <c r="I2142" s="19" t="s">
        <v>2177</v>
      </c>
      <c r="J2142" s="160"/>
      <c r="K2142" s="160"/>
    </row>
    <row r="2143">
      <c r="A2143" s="188">
        <v>1101991.0</v>
      </c>
      <c r="B2143" s="51" t="s">
        <v>5261</v>
      </c>
      <c r="C2143" s="51" t="s">
        <v>104</v>
      </c>
      <c r="D2143" s="19" t="s">
        <v>1519</v>
      </c>
      <c r="E2143" s="19" t="s">
        <v>1520</v>
      </c>
      <c r="F2143" s="19" t="s">
        <v>1521</v>
      </c>
      <c r="G2143" s="19" t="s">
        <v>1592</v>
      </c>
      <c r="H2143" s="19" t="s">
        <v>2176</v>
      </c>
      <c r="I2143" s="19" t="s">
        <v>2177</v>
      </c>
      <c r="J2143" s="160"/>
      <c r="K2143" s="160"/>
    </row>
    <row r="2144">
      <c r="A2144" s="188" t="s">
        <v>2833</v>
      </c>
      <c r="B2144" s="51" t="s">
        <v>2834</v>
      </c>
      <c r="C2144" s="51" t="s">
        <v>56</v>
      </c>
      <c r="D2144" s="19" t="s">
        <v>2930</v>
      </c>
      <c r="E2144" s="19" t="s">
        <v>2931</v>
      </c>
      <c r="F2144" s="19" t="s">
        <v>2932</v>
      </c>
      <c r="G2144" s="19" t="s">
        <v>2933</v>
      </c>
      <c r="H2144" s="19" t="s">
        <v>2934</v>
      </c>
      <c r="I2144" s="19" t="s">
        <v>2935</v>
      </c>
      <c r="J2144" s="160"/>
      <c r="K2144" s="160"/>
    </row>
    <row r="2145">
      <c r="A2145" s="188">
        <v>8.938566041019E12</v>
      </c>
      <c r="B2145" s="51" t="s">
        <v>2837</v>
      </c>
      <c r="C2145" s="51" t="s">
        <v>56</v>
      </c>
      <c r="D2145" s="19" t="s">
        <v>1519</v>
      </c>
      <c r="E2145" s="19" t="s">
        <v>3311</v>
      </c>
      <c r="F2145" s="19" t="s">
        <v>3312</v>
      </c>
      <c r="G2145" s="19" t="s">
        <v>3329</v>
      </c>
      <c r="H2145" s="19" t="s">
        <v>3340</v>
      </c>
      <c r="I2145" s="19" t="s">
        <v>3341</v>
      </c>
      <c r="J2145" s="160"/>
      <c r="K2145" s="160"/>
    </row>
  </sheetData>
  <autoFilter ref="$A$1:$K$2145"/>
  <hyperlinks>
    <hyperlink r:id="rId1" ref="H1612"/>
    <hyperlink r:id="rId2" ref="I161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65.75"/>
    <col customWidth="1" min="3" max="3" width="9.0"/>
    <col customWidth="1" min="7" max="7" width="13.13"/>
    <col customWidth="1" min="8" max="8" width="60.38"/>
    <col customWidth="1" min="9" max="9" width="7.0"/>
    <col customWidth="1" min="10" max="10" width="10.25"/>
    <col customWidth="1" min="11" max="11" width="13.0"/>
    <col customWidth="1" min="16" max="16" width="45.25"/>
    <col customWidth="1" min="18" max="18" width="28.38"/>
    <col customWidth="1" min="19" max="19" width="13.25"/>
  </cols>
  <sheetData>
    <row r="1">
      <c r="A1" s="26" t="s">
        <v>34</v>
      </c>
      <c r="B1" s="26" t="s">
        <v>1501</v>
      </c>
      <c r="C1" s="26" t="s">
        <v>384</v>
      </c>
      <c r="D1" s="162" t="s">
        <v>540</v>
      </c>
      <c r="G1" s="20" t="s">
        <v>5</v>
      </c>
      <c r="H1" s="20" t="s">
        <v>3</v>
      </c>
      <c r="I1" s="20" t="s">
        <v>4</v>
      </c>
      <c r="J1" s="20" t="s">
        <v>1607</v>
      </c>
      <c r="M1" s="19">
        <v>10322.0</v>
      </c>
      <c r="N1" s="19">
        <v>44972.0</v>
      </c>
      <c r="P1" s="163">
        <v>20000.0</v>
      </c>
      <c r="Q1" s="164"/>
      <c r="R1" s="164"/>
      <c r="S1" s="164"/>
      <c r="T1" s="164"/>
    </row>
    <row r="2">
      <c r="A2" s="165">
        <v>10792.0</v>
      </c>
      <c r="B2" s="26" t="s">
        <v>629</v>
      </c>
      <c r="C2" s="26" t="s">
        <v>29</v>
      </c>
      <c r="D2" s="166">
        <v>7500.0</v>
      </c>
      <c r="E2" s="167" t="str">
        <f t="array" ref="E2">XLOOKUP(A2,M:M,N:N)</f>
        <v>#N/A</v>
      </c>
      <c r="G2" s="20">
        <v>1100816.0</v>
      </c>
      <c r="H2" s="20" t="s">
        <v>919</v>
      </c>
      <c r="I2" s="20" t="s">
        <v>104</v>
      </c>
      <c r="J2" s="168">
        <v>19000.0</v>
      </c>
      <c r="K2" s="167">
        <v>1100816.0</v>
      </c>
      <c r="M2" s="19">
        <v>10361.0</v>
      </c>
      <c r="N2" s="19">
        <v>68000.0</v>
      </c>
      <c r="P2" s="169">
        <v>16815.0</v>
      </c>
      <c r="Q2" s="63"/>
      <c r="R2" s="170"/>
      <c r="S2" s="63"/>
      <c r="T2" s="170"/>
    </row>
    <row r="3">
      <c r="A3" s="165">
        <v>10826.0</v>
      </c>
      <c r="B3" s="26" t="s">
        <v>661</v>
      </c>
      <c r="C3" s="26" t="s">
        <v>311</v>
      </c>
      <c r="D3" s="166">
        <v>12000.0</v>
      </c>
      <c r="G3" s="20">
        <v>10248.0</v>
      </c>
      <c r="H3" s="20" t="s">
        <v>75</v>
      </c>
      <c r="I3" s="20" t="s">
        <v>56</v>
      </c>
      <c r="J3" s="168">
        <v>50000.0</v>
      </c>
      <c r="K3" s="167">
        <v>10248.0</v>
      </c>
      <c r="M3" s="19">
        <v>10565.0</v>
      </c>
      <c r="N3" s="19">
        <v>14940.0</v>
      </c>
      <c r="P3" s="171">
        <v>35612.0</v>
      </c>
      <c r="Q3" s="63"/>
      <c r="R3" s="170"/>
      <c r="S3" s="63"/>
      <c r="T3" s="170"/>
    </row>
    <row r="4">
      <c r="A4" s="165">
        <v>11313.0</v>
      </c>
      <c r="B4" s="26" t="s">
        <v>1289</v>
      </c>
      <c r="C4" s="26" t="s">
        <v>275</v>
      </c>
      <c r="D4" s="166">
        <v>14000.0</v>
      </c>
      <c r="G4" s="20">
        <v>11127.0</v>
      </c>
      <c r="H4" s="20" t="s">
        <v>1257</v>
      </c>
      <c r="I4" s="20" t="s">
        <v>23</v>
      </c>
      <c r="J4" s="168">
        <v>13500.0</v>
      </c>
      <c r="K4" s="167">
        <v>11127.0</v>
      </c>
      <c r="M4" s="19">
        <v>11013.0</v>
      </c>
      <c r="N4" s="19">
        <v>24000.0</v>
      </c>
      <c r="P4" s="171">
        <v>16734.0</v>
      </c>
      <c r="Q4" s="63"/>
      <c r="R4" s="170"/>
      <c r="S4" s="63"/>
      <c r="T4" s="170"/>
    </row>
    <row r="5">
      <c r="A5" s="165">
        <v>1100982.0</v>
      </c>
      <c r="B5" s="26" t="s">
        <v>971</v>
      </c>
      <c r="C5" s="26" t="s">
        <v>104</v>
      </c>
      <c r="D5" s="166">
        <v>19000.0</v>
      </c>
      <c r="G5" s="20">
        <v>10793.0</v>
      </c>
      <c r="H5" s="20" t="s">
        <v>642</v>
      </c>
      <c r="I5" s="20" t="s">
        <v>29</v>
      </c>
      <c r="J5" s="168">
        <v>5500.0</v>
      </c>
      <c r="K5" s="167">
        <v>10793.0</v>
      </c>
      <c r="M5" s="19">
        <v>11639.0</v>
      </c>
      <c r="N5" s="19">
        <v>24000.0</v>
      </c>
      <c r="P5" s="171">
        <v>33386.0</v>
      </c>
      <c r="Q5" s="63"/>
      <c r="R5" s="170"/>
      <c r="S5" s="63"/>
      <c r="T5" s="170"/>
    </row>
    <row r="6">
      <c r="A6" s="165">
        <v>1101062.0</v>
      </c>
      <c r="B6" s="26" t="s">
        <v>103</v>
      </c>
      <c r="C6" s="26" t="s">
        <v>104</v>
      </c>
      <c r="D6" s="166">
        <v>23000.0</v>
      </c>
      <c r="G6" s="20">
        <v>10791.0</v>
      </c>
      <c r="H6" s="20" t="s">
        <v>615</v>
      </c>
      <c r="I6" s="20" t="s">
        <v>29</v>
      </c>
      <c r="J6" s="168">
        <v>7500.0</v>
      </c>
      <c r="K6" s="167">
        <v>10791.0</v>
      </c>
      <c r="M6" s="19">
        <v>11640.0</v>
      </c>
      <c r="N6" s="19">
        <v>19454.0</v>
      </c>
      <c r="P6" s="171">
        <v>44892.0</v>
      </c>
      <c r="Q6" s="63"/>
      <c r="R6" s="170"/>
      <c r="S6" s="63"/>
      <c r="T6" s="170"/>
    </row>
    <row r="7">
      <c r="A7" s="165">
        <v>1101077.0</v>
      </c>
      <c r="B7" s="26" t="s">
        <v>1002</v>
      </c>
      <c r="C7" s="26" t="s">
        <v>104</v>
      </c>
      <c r="D7" s="166">
        <v>45000.0</v>
      </c>
      <c r="G7" s="20">
        <v>11047.0</v>
      </c>
      <c r="H7" s="20" t="s">
        <v>100</v>
      </c>
      <c r="I7" s="20" t="s">
        <v>29</v>
      </c>
      <c r="J7" s="168">
        <v>4675.0</v>
      </c>
      <c r="K7" s="167">
        <v>11047.0</v>
      </c>
      <c r="M7" s="19">
        <v>11641.0</v>
      </c>
      <c r="N7" s="19">
        <v>16000.0</v>
      </c>
      <c r="P7" s="171">
        <v>35183.0</v>
      </c>
      <c r="Q7" s="63"/>
      <c r="R7" s="170"/>
      <c r="S7" s="63"/>
      <c r="T7" s="170"/>
    </row>
    <row r="8">
      <c r="A8" s="165">
        <v>1101302.0</v>
      </c>
      <c r="B8" s="26" t="s">
        <v>1032</v>
      </c>
      <c r="C8" s="26" t="s">
        <v>104</v>
      </c>
      <c r="D8" s="166">
        <v>17500.0</v>
      </c>
      <c r="G8" s="20">
        <v>10902.0</v>
      </c>
      <c r="H8" s="20" t="s">
        <v>775</v>
      </c>
      <c r="I8" s="20" t="s">
        <v>29</v>
      </c>
      <c r="J8" s="168">
        <v>10000.0</v>
      </c>
      <c r="K8" s="167">
        <v>10902.0</v>
      </c>
      <c r="M8" s="19">
        <v>11663.0</v>
      </c>
      <c r="N8" s="19">
        <v>4000.0</v>
      </c>
      <c r="P8" s="171">
        <v>9775.0</v>
      </c>
      <c r="Q8" s="63"/>
      <c r="R8" s="170"/>
      <c r="S8" s="63"/>
      <c r="T8" s="170"/>
    </row>
    <row r="9">
      <c r="A9" s="165">
        <v>1101318.0</v>
      </c>
      <c r="B9" s="26" t="s">
        <v>1036</v>
      </c>
      <c r="C9" s="26" t="s">
        <v>104</v>
      </c>
      <c r="D9" s="166">
        <v>35000.0</v>
      </c>
      <c r="G9" s="20">
        <v>11153.0</v>
      </c>
      <c r="H9" s="20" t="s">
        <v>1262</v>
      </c>
      <c r="I9" s="20" t="s">
        <v>29</v>
      </c>
      <c r="J9" s="168">
        <v>9000.0</v>
      </c>
      <c r="K9" s="167">
        <v>11153.0</v>
      </c>
      <c r="M9" s="19">
        <v>11664.0</v>
      </c>
      <c r="N9" s="19">
        <v>8500.0</v>
      </c>
      <c r="P9" s="169">
        <v>9314.0</v>
      </c>
      <c r="Q9" s="63"/>
      <c r="R9" s="170"/>
      <c r="S9" s="63"/>
      <c r="T9" s="170"/>
    </row>
    <row r="10">
      <c r="A10" s="165">
        <v>1101523.0</v>
      </c>
      <c r="B10" s="26" t="s">
        <v>1112</v>
      </c>
      <c r="C10" s="26" t="s">
        <v>104</v>
      </c>
      <c r="D10" s="166">
        <v>19000.0</v>
      </c>
      <c r="G10" s="20">
        <v>11297.0</v>
      </c>
      <c r="H10" s="20" t="s">
        <v>1283</v>
      </c>
      <c r="I10" s="20" t="s">
        <v>29</v>
      </c>
      <c r="J10" s="168">
        <v>12000.0</v>
      </c>
      <c r="K10" s="167">
        <v>11297.0</v>
      </c>
      <c r="M10" s="19">
        <v>11668.0</v>
      </c>
      <c r="N10" s="19">
        <v>17000.0</v>
      </c>
      <c r="P10" s="171">
        <v>9384.0</v>
      </c>
      <c r="Q10" s="63"/>
      <c r="R10" s="170"/>
      <c r="S10" s="63"/>
      <c r="T10" s="170"/>
    </row>
    <row r="11">
      <c r="A11" s="165">
        <v>1101524.0</v>
      </c>
      <c r="B11" s="26" t="s">
        <v>1117</v>
      </c>
      <c r="C11" s="26" t="s">
        <v>104</v>
      </c>
      <c r="D11" s="166">
        <v>25000.0</v>
      </c>
      <c r="G11" s="20">
        <v>8.93614807028E12</v>
      </c>
      <c r="H11" s="20" t="s">
        <v>1402</v>
      </c>
      <c r="I11" s="20" t="s">
        <v>29</v>
      </c>
      <c r="J11" s="168">
        <v>4000.0</v>
      </c>
      <c r="K11" s="167">
        <v>8.93614807028E12</v>
      </c>
      <c r="M11" s="19">
        <v>11690.0</v>
      </c>
      <c r="N11" s="19">
        <v>10960.0</v>
      </c>
      <c r="P11" s="169">
        <v>68000.0</v>
      </c>
      <c r="Q11" s="63"/>
      <c r="R11" s="170"/>
      <c r="S11" s="63"/>
      <c r="T11" s="170"/>
    </row>
    <row r="12">
      <c r="A12" s="165">
        <v>10704.0</v>
      </c>
      <c r="B12" s="26" t="s">
        <v>578</v>
      </c>
      <c r="C12" s="26" t="s">
        <v>29</v>
      </c>
      <c r="D12" s="166">
        <v>15000.0</v>
      </c>
      <c r="G12" s="20">
        <v>8.936148070921E12</v>
      </c>
      <c r="H12" s="20" t="s">
        <v>1408</v>
      </c>
      <c r="I12" s="20" t="s">
        <v>29</v>
      </c>
      <c r="J12" s="168">
        <v>8000.0</v>
      </c>
      <c r="K12" s="167">
        <v>8.936148070921E12</v>
      </c>
      <c r="M12" s="19">
        <v>11692.0</v>
      </c>
      <c r="N12" s="19">
        <v>11975.0</v>
      </c>
      <c r="P12" s="171">
        <v>17429.0</v>
      </c>
      <c r="Q12" s="63"/>
      <c r="R12" s="170"/>
      <c r="S12" s="63"/>
      <c r="T12" s="170"/>
    </row>
    <row r="13">
      <c r="A13" s="165">
        <v>10904.0</v>
      </c>
      <c r="B13" s="26" t="s">
        <v>792</v>
      </c>
      <c r="C13" s="26" t="s">
        <v>29</v>
      </c>
      <c r="D13" s="166">
        <v>10000.0</v>
      </c>
      <c r="G13" s="20">
        <v>11280.0</v>
      </c>
      <c r="H13" s="20" t="s">
        <v>1279</v>
      </c>
      <c r="I13" s="20" t="s">
        <v>1126</v>
      </c>
      <c r="J13" s="168">
        <v>16500.0</v>
      </c>
      <c r="K13" s="167">
        <v>11280.0</v>
      </c>
      <c r="M13" s="19">
        <v>11699.0</v>
      </c>
      <c r="N13" s="19">
        <v>12972.0</v>
      </c>
      <c r="P13" s="171">
        <v>21923.0</v>
      </c>
      <c r="Q13" s="63"/>
      <c r="R13" s="170"/>
      <c r="S13" s="63"/>
      <c r="T13" s="170"/>
    </row>
    <row r="14">
      <c r="A14" s="165">
        <v>11280.0</v>
      </c>
      <c r="B14" s="26" t="s">
        <v>1279</v>
      </c>
      <c r="C14" s="26" t="s">
        <v>1126</v>
      </c>
      <c r="D14" s="166">
        <v>16500.0</v>
      </c>
      <c r="G14" s="20">
        <v>1101374.0</v>
      </c>
      <c r="H14" s="20" t="s">
        <v>1071</v>
      </c>
      <c r="I14" s="20" t="s">
        <v>104</v>
      </c>
      <c r="J14" s="168">
        <v>25000.0</v>
      </c>
      <c r="K14" s="167">
        <v>1101374.0</v>
      </c>
      <c r="M14" s="19">
        <v>11701.0</v>
      </c>
      <c r="N14" s="19">
        <v>25025.0</v>
      </c>
      <c r="P14" s="171">
        <v>35359.0</v>
      </c>
      <c r="Q14" s="63"/>
      <c r="R14" s="170"/>
      <c r="S14" s="63"/>
      <c r="T14" s="170"/>
    </row>
    <row r="15">
      <c r="A15" s="165">
        <v>1101586.0</v>
      </c>
      <c r="B15" s="26" t="s">
        <v>1142</v>
      </c>
      <c r="C15" s="26" t="s">
        <v>104</v>
      </c>
      <c r="D15" s="166">
        <v>22000.0</v>
      </c>
      <c r="G15" s="20">
        <v>11404.0</v>
      </c>
      <c r="H15" s="20" t="s">
        <v>1304</v>
      </c>
      <c r="I15" s="20" t="s">
        <v>23</v>
      </c>
      <c r="J15" s="168">
        <v>15000.0</v>
      </c>
      <c r="K15" s="167">
        <v>11404.0</v>
      </c>
      <c r="M15" s="19">
        <v>11703.0</v>
      </c>
      <c r="N15" s="19">
        <v>30328.0</v>
      </c>
      <c r="P15" s="171">
        <v>93940.0</v>
      </c>
      <c r="Q15" s="63"/>
      <c r="R15" s="170"/>
      <c r="S15" s="63"/>
      <c r="T15" s="170"/>
    </row>
    <row r="16">
      <c r="A16" s="165">
        <v>8.936049691058E12</v>
      </c>
      <c r="B16" s="26" t="s">
        <v>1348</v>
      </c>
      <c r="C16" s="26" t="s">
        <v>275</v>
      </c>
      <c r="D16" s="166">
        <v>7000.0</v>
      </c>
      <c r="G16" s="20">
        <v>1101366.0</v>
      </c>
      <c r="H16" s="20" t="s">
        <v>1057</v>
      </c>
      <c r="I16" s="20" t="s">
        <v>104</v>
      </c>
      <c r="J16" s="168">
        <v>55000.0</v>
      </c>
      <c r="K16" s="167">
        <v>1101366.0</v>
      </c>
      <c r="M16" s="19">
        <v>11708.0</v>
      </c>
      <c r="N16" s="19">
        <v>25000.0</v>
      </c>
      <c r="P16" s="171">
        <v>12110.0</v>
      </c>
      <c r="Q16" s="63"/>
      <c r="R16" s="170"/>
      <c r="S16" s="63"/>
      <c r="T16" s="170"/>
    </row>
    <row r="17">
      <c r="A17" s="165">
        <v>10908.0</v>
      </c>
      <c r="B17" s="26" t="s">
        <v>807</v>
      </c>
      <c r="C17" s="26" t="s">
        <v>29</v>
      </c>
      <c r="D17" s="166">
        <v>9000.0</v>
      </c>
      <c r="G17" s="20">
        <v>10911.0</v>
      </c>
      <c r="H17" s="20" t="s">
        <v>817</v>
      </c>
      <c r="I17" s="20" t="s">
        <v>56</v>
      </c>
      <c r="J17" s="168">
        <v>22000.0</v>
      </c>
      <c r="K17" s="167">
        <v>10911.0</v>
      </c>
      <c r="M17" s="19">
        <v>11712.0</v>
      </c>
      <c r="N17" s="19">
        <v>22400.0</v>
      </c>
      <c r="P17" s="171">
        <v>10642.0</v>
      </c>
      <c r="Q17" s="63"/>
      <c r="R17" s="170"/>
      <c r="S17" s="63"/>
      <c r="T17" s="170"/>
    </row>
    <row r="18">
      <c r="A18" s="165">
        <v>1100867.0</v>
      </c>
      <c r="B18" s="26" t="s">
        <v>924</v>
      </c>
      <c r="C18" s="26" t="s">
        <v>104</v>
      </c>
      <c r="D18" s="166">
        <v>33000.0</v>
      </c>
      <c r="G18" s="20">
        <v>10466.0</v>
      </c>
      <c r="H18" s="20" t="s">
        <v>374</v>
      </c>
      <c r="I18" s="20" t="s">
        <v>275</v>
      </c>
      <c r="J18" s="168">
        <v>22500.0</v>
      </c>
      <c r="K18" s="167">
        <v>10466.0</v>
      </c>
      <c r="M18" s="19">
        <v>2.050000823411E12</v>
      </c>
      <c r="N18" s="19">
        <v>27500.0</v>
      </c>
      <c r="P18" s="171">
        <v>24560.0</v>
      </c>
      <c r="Q18" s="63"/>
      <c r="R18" s="170"/>
      <c r="S18" s="63"/>
      <c r="T18" s="170"/>
    </row>
    <row r="19">
      <c r="A19" s="165">
        <v>8.938525767172E12</v>
      </c>
      <c r="B19" s="26" t="s">
        <v>1471</v>
      </c>
      <c r="C19" s="26" t="s">
        <v>29</v>
      </c>
      <c r="D19" s="166">
        <v>14250.0</v>
      </c>
      <c r="G19" s="20">
        <v>11026.0</v>
      </c>
      <c r="H19" s="20" t="s">
        <v>1212</v>
      </c>
      <c r="I19" s="20" t="s">
        <v>1208</v>
      </c>
      <c r="J19" s="168">
        <v>11000.0</v>
      </c>
      <c r="K19" s="167">
        <v>11026.0</v>
      </c>
      <c r="M19" s="19">
        <v>2.050000823459E12</v>
      </c>
      <c r="N19" s="19">
        <v>15000.0</v>
      </c>
      <c r="P19" s="171">
        <v>16805.0</v>
      </c>
      <c r="Q19" s="63"/>
      <c r="R19" s="170"/>
      <c r="S19" s="63"/>
      <c r="T19" s="170"/>
    </row>
    <row r="20">
      <c r="A20" s="165">
        <v>11586.0</v>
      </c>
      <c r="B20" s="26" t="s">
        <v>1688</v>
      </c>
      <c r="C20" s="26" t="s">
        <v>23</v>
      </c>
      <c r="D20" s="166">
        <v>20000.0</v>
      </c>
      <c r="G20" s="20">
        <v>11019.0</v>
      </c>
      <c r="H20" s="20" t="s">
        <v>1184</v>
      </c>
      <c r="I20" s="20" t="s">
        <v>116</v>
      </c>
      <c r="J20" s="168">
        <v>20000.0</v>
      </c>
      <c r="K20" s="167">
        <v>11019.0</v>
      </c>
      <c r="M20" s="19">
        <v>2.050000823664E12</v>
      </c>
      <c r="N20" s="19">
        <v>24300.0</v>
      </c>
      <c r="P20" s="171">
        <v>14566.0</v>
      </c>
      <c r="Q20" s="63"/>
      <c r="R20" s="170"/>
      <c r="S20" s="63"/>
      <c r="T20" s="170"/>
    </row>
    <row r="21">
      <c r="A21" s="165">
        <v>1100271.0</v>
      </c>
      <c r="B21" s="26" t="s">
        <v>909</v>
      </c>
      <c r="C21" s="26" t="s">
        <v>104</v>
      </c>
      <c r="D21" s="166">
        <v>42000.0</v>
      </c>
      <c r="G21" s="20">
        <v>1101586.0</v>
      </c>
      <c r="H21" s="20" t="s">
        <v>1142</v>
      </c>
      <c r="I21" s="20" t="s">
        <v>104</v>
      </c>
      <c r="J21" s="168">
        <v>22000.0</v>
      </c>
      <c r="K21" s="167">
        <v>1101586.0</v>
      </c>
      <c r="M21" s="19">
        <v>8.934760210688E12</v>
      </c>
      <c r="N21" s="19">
        <v>18564.0</v>
      </c>
      <c r="P21" s="171">
        <v>14477.0</v>
      </c>
      <c r="Q21" s="63"/>
      <c r="R21" s="170"/>
      <c r="S21" s="63"/>
      <c r="T21" s="170"/>
    </row>
    <row r="22">
      <c r="A22" s="165">
        <v>1100992.0</v>
      </c>
      <c r="B22" s="26" t="s">
        <v>641</v>
      </c>
      <c r="C22" s="26" t="s">
        <v>104</v>
      </c>
      <c r="D22" s="166">
        <v>37000.0</v>
      </c>
      <c r="G22" s="20">
        <v>1101372.0</v>
      </c>
      <c r="H22" s="20" t="s">
        <v>1066</v>
      </c>
      <c r="I22" s="20" t="s">
        <v>104</v>
      </c>
      <c r="J22" s="168">
        <v>35000.0</v>
      </c>
      <c r="K22" s="167">
        <v>1101372.0</v>
      </c>
      <c r="M22" s="19">
        <v>8.935268201727E12</v>
      </c>
      <c r="N22" s="19">
        <v>46307.0</v>
      </c>
      <c r="P22" s="171">
        <v>5484.0</v>
      </c>
      <c r="Q22" s="63"/>
      <c r="R22" s="170"/>
      <c r="S22" s="63"/>
      <c r="T22" s="170"/>
    </row>
    <row r="23">
      <c r="A23" s="165">
        <v>11303.0</v>
      </c>
      <c r="B23" s="26" t="s">
        <v>1285</v>
      </c>
      <c r="C23" s="26" t="s">
        <v>311</v>
      </c>
      <c r="D23" s="166">
        <v>33000.0</v>
      </c>
      <c r="G23" s="20">
        <v>1101404.0</v>
      </c>
      <c r="H23" s="20" t="s">
        <v>1105</v>
      </c>
      <c r="I23" s="20" t="s">
        <v>104</v>
      </c>
      <c r="J23" s="168">
        <v>33000.0</v>
      </c>
      <c r="K23" s="167">
        <v>1101404.0</v>
      </c>
      <c r="M23" s="19">
        <v>8.93623397002E12</v>
      </c>
      <c r="N23" s="19">
        <v>32436.0</v>
      </c>
      <c r="P23" s="171">
        <v>12470.0</v>
      </c>
      <c r="Q23" s="63"/>
      <c r="R23" s="170"/>
      <c r="S23" s="63"/>
      <c r="T23" s="170"/>
    </row>
    <row r="24">
      <c r="A24" s="165" t="s">
        <v>1700</v>
      </c>
      <c r="B24" s="26" t="s">
        <v>1701</v>
      </c>
      <c r="C24" s="26" t="s">
        <v>1126</v>
      </c>
      <c r="D24" s="166">
        <v>14805.0</v>
      </c>
      <c r="G24" s="20">
        <v>10463.0</v>
      </c>
      <c r="H24" s="20" t="s">
        <v>321</v>
      </c>
      <c r="I24" s="20" t="s">
        <v>275</v>
      </c>
      <c r="J24" s="168">
        <v>10000.0</v>
      </c>
      <c r="K24" s="167">
        <v>10463.0</v>
      </c>
      <c r="M24" s="19">
        <v>8.936233970037E12</v>
      </c>
      <c r="N24" s="19">
        <v>30595.0</v>
      </c>
      <c r="P24" s="171">
        <v>29454.0</v>
      </c>
      <c r="Q24" s="63"/>
      <c r="R24" s="170"/>
      <c r="S24" s="63"/>
      <c r="T24" s="170"/>
    </row>
    <row r="25">
      <c r="A25" s="165" t="s">
        <v>1705</v>
      </c>
      <c r="B25" s="26" t="s">
        <v>1707</v>
      </c>
      <c r="C25" s="26" t="s">
        <v>1126</v>
      </c>
      <c r="D25" s="166">
        <v>15783.0</v>
      </c>
      <c r="G25" s="20">
        <v>10836.0</v>
      </c>
      <c r="H25" s="20" t="s">
        <v>684</v>
      </c>
      <c r="I25" s="20" t="s">
        <v>311</v>
      </c>
      <c r="J25" s="168">
        <v>14000.0</v>
      </c>
      <c r="K25" s="167">
        <v>10836.0</v>
      </c>
      <c r="M25" s="19">
        <v>8.936233970068E12</v>
      </c>
      <c r="N25" s="19">
        <v>12996.0</v>
      </c>
      <c r="P25" s="171">
        <v>54905.0</v>
      </c>
      <c r="Q25" s="63"/>
      <c r="R25" s="170"/>
      <c r="S25" s="63"/>
      <c r="T25" s="170"/>
    </row>
    <row r="26">
      <c r="A26" s="165" t="s">
        <v>1118</v>
      </c>
      <c r="B26" s="26" t="s">
        <v>1123</v>
      </c>
      <c r="C26" s="26" t="s">
        <v>1126</v>
      </c>
      <c r="D26" s="166">
        <v>10299.0</v>
      </c>
      <c r="G26" s="20">
        <v>10651.0</v>
      </c>
      <c r="H26" s="20" t="s">
        <v>500</v>
      </c>
      <c r="I26" s="20" t="s">
        <v>29</v>
      </c>
      <c r="J26" s="168">
        <v>12000.0</v>
      </c>
      <c r="K26" s="167">
        <v>10651.0</v>
      </c>
      <c r="M26" s="19" t="s">
        <v>1714</v>
      </c>
      <c r="P26" s="169">
        <v>38000.0</v>
      </c>
      <c r="Q26" s="63"/>
      <c r="R26" s="170"/>
      <c r="S26" s="63"/>
      <c r="T26" s="170"/>
    </row>
    <row r="27">
      <c r="A27" s="165">
        <v>8.938510341394E12</v>
      </c>
      <c r="B27" s="26" t="s">
        <v>1458</v>
      </c>
      <c r="C27" s="26" t="s">
        <v>1126</v>
      </c>
      <c r="D27" s="166">
        <v>19000.0</v>
      </c>
      <c r="G27" s="20">
        <v>10790.0</v>
      </c>
      <c r="H27" s="20" t="s">
        <v>598</v>
      </c>
      <c r="I27" s="20" t="s">
        <v>29</v>
      </c>
      <c r="J27" s="168">
        <v>5000.0</v>
      </c>
      <c r="K27" s="167">
        <v>10790.0</v>
      </c>
      <c r="P27" s="171">
        <v>14897.0</v>
      </c>
      <c r="Q27" s="63"/>
      <c r="R27" s="170"/>
      <c r="S27" s="63"/>
      <c r="T27" s="170"/>
    </row>
    <row r="28">
      <c r="A28" s="165">
        <v>10791.0</v>
      </c>
      <c r="B28" s="26" t="s">
        <v>615</v>
      </c>
      <c r="C28" s="26" t="s">
        <v>29</v>
      </c>
      <c r="D28" s="166">
        <v>7500.0</v>
      </c>
      <c r="G28" s="20">
        <v>10792.0</v>
      </c>
      <c r="H28" s="20" t="s">
        <v>629</v>
      </c>
      <c r="I28" s="20" t="s">
        <v>29</v>
      </c>
      <c r="J28" s="168">
        <v>7500.0</v>
      </c>
      <c r="K28" s="167">
        <v>10792.0</v>
      </c>
      <c r="P28" s="171">
        <v>11883.0</v>
      </c>
      <c r="Q28" s="63"/>
      <c r="R28" s="170"/>
      <c r="S28" s="63"/>
      <c r="T28" s="170"/>
    </row>
    <row r="29">
      <c r="A29" s="165">
        <v>1100263.0</v>
      </c>
      <c r="B29" s="26" t="s">
        <v>904</v>
      </c>
      <c r="C29" s="26" t="s">
        <v>104</v>
      </c>
      <c r="D29" s="166">
        <v>37000.0</v>
      </c>
      <c r="G29" s="20">
        <v>11373.0</v>
      </c>
      <c r="H29" s="20" t="s">
        <v>1296</v>
      </c>
      <c r="I29" s="20" t="s">
        <v>29</v>
      </c>
      <c r="J29" s="168">
        <v>8500.0</v>
      </c>
      <c r="K29" s="167">
        <v>11373.0</v>
      </c>
      <c r="P29" s="171">
        <v>38159.0</v>
      </c>
      <c r="Q29" s="63"/>
      <c r="R29" s="170"/>
      <c r="S29" s="63"/>
      <c r="T29" s="170"/>
    </row>
    <row r="30">
      <c r="A30" s="165">
        <v>8.938565871143E12</v>
      </c>
      <c r="B30" s="26" t="s">
        <v>1435</v>
      </c>
      <c r="C30" s="26" t="s">
        <v>1126</v>
      </c>
      <c r="D30" s="166">
        <v>4400.0</v>
      </c>
      <c r="G30" s="20">
        <v>1101364.0</v>
      </c>
      <c r="H30" s="20" t="s">
        <v>1047</v>
      </c>
      <c r="I30" s="20" t="s">
        <v>104</v>
      </c>
      <c r="J30" s="168">
        <v>28000.0</v>
      </c>
      <c r="K30" s="167">
        <v>1101364.0</v>
      </c>
      <c r="P30" s="171">
        <v>8061.0</v>
      </c>
      <c r="Q30" s="175"/>
      <c r="R30" s="170"/>
      <c r="S30" s="63"/>
      <c r="T30" s="170"/>
    </row>
    <row r="31">
      <c r="A31" s="165">
        <v>11403.0</v>
      </c>
      <c r="B31" s="26" t="s">
        <v>1303</v>
      </c>
      <c r="C31" s="26" t="s">
        <v>116</v>
      </c>
      <c r="D31" s="166">
        <v>14000.0</v>
      </c>
      <c r="G31" s="20">
        <v>11313.0</v>
      </c>
      <c r="H31" s="20" t="s">
        <v>1289</v>
      </c>
      <c r="I31" s="20" t="s">
        <v>275</v>
      </c>
      <c r="J31" s="168">
        <v>14000.0</v>
      </c>
      <c r="K31" s="167">
        <v>11313.0</v>
      </c>
      <c r="P31" s="171">
        <v>42047.0</v>
      </c>
      <c r="Q31" s="175"/>
      <c r="R31" s="170"/>
      <c r="S31" s="63"/>
      <c r="T31" s="170"/>
    </row>
    <row r="32">
      <c r="A32" s="165">
        <v>1101992.0</v>
      </c>
      <c r="B32" s="26" t="s">
        <v>1193</v>
      </c>
      <c r="C32" s="26" t="s">
        <v>104</v>
      </c>
      <c r="D32" s="166">
        <v>37000.0</v>
      </c>
      <c r="G32" s="20">
        <v>10962.0</v>
      </c>
      <c r="H32" s="20" t="s">
        <v>848</v>
      </c>
      <c r="I32" s="20" t="s">
        <v>29</v>
      </c>
      <c r="J32" s="168">
        <v>6500.0</v>
      </c>
      <c r="K32" s="167">
        <v>10962.0</v>
      </c>
      <c r="P32" s="171">
        <v>16782.0</v>
      </c>
      <c r="Q32" s="63"/>
      <c r="R32" s="170"/>
      <c r="S32" s="63"/>
      <c r="T32" s="170"/>
    </row>
    <row r="33">
      <c r="A33" s="165">
        <v>8.936210960631E12</v>
      </c>
      <c r="B33" s="26" t="s">
        <v>1424</v>
      </c>
      <c r="C33" s="26" t="s">
        <v>29</v>
      </c>
      <c r="D33" s="166">
        <v>51000.0</v>
      </c>
      <c r="G33" s="20">
        <v>8.936148070235E12</v>
      </c>
      <c r="H33" s="20" t="s">
        <v>1401</v>
      </c>
      <c r="I33" s="20" t="s">
        <v>29</v>
      </c>
      <c r="J33" s="168">
        <v>6000.0</v>
      </c>
      <c r="K33" s="167">
        <v>8.936148070235E12</v>
      </c>
      <c r="P33" s="171">
        <v>5517.0</v>
      </c>
      <c r="Q33" s="63"/>
      <c r="R33" s="170"/>
      <c r="S33" s="63"/>
      <c r="T33" s="170"/>
    </row>
    <row r="34">
      <c r="A34" s="165" t="s">
        <v>1729</v>
      </c>
      <c r="B34" s="26" t="s">
        <v>1730</v>
      </c>
      <c r="C34" s="26" t="s">
        <v>1126</v>
      </c>
      <c r="D34" s="166">
        <v>11685.0</v>
      </c>
      <c r="G34" s="20">
        <v>11586.0</v>
      </c>
      <c r="H34" s="20" t="s">
        <v>1688</v>
      </c>
      <c r="I34" s="20" t="s">
        <v>23</v>
      </c>
      <c r="J34" s="168">
        <v>20000.0</v>
      </c>
      <c r="K34" s="167">
        <v>11586.0</v>
      </c>
      <c r="P34" s="171">
        <v>7116.0</v>
      </c>
      <c r="Q34" s="175"/>
      <c r="R34" s="170"/>
      <c r="S34" s="63"/>
      <c r="T34" s="170"/>
    </row>
    <row r="35">
      <c r="A35" s="165">
        <v>8.938555754012E12</v>
      </c>
      <c r="B35" s="26" t="s">
        <v>1488</v>
      </c>
      <c r="C35" s="26" t="s">
        <v>56</v>
      </c>
      <c r="D35" s="166">
        <v>20100.0</v>
      </c>
      <c r="G35" s="20">
        <v>11520.0</v>
      </c>
      <c r="H35" s="20" t="s">
        <v>1315</v>
      </c>
      <c r="I35" s="20" t="s">
        <v>311</v>
      </c>
      <c r="J35" s="168">
        <v>18500.0</v>
      </c>
      <c r="K35" s="167">
        <v>11520.0</v>
      </c>
      <c r="P35" s="169">
        <v>7500.0</v>
      </c>
      <c r="Q35" s="175"/>
      <c r="R35" s="170"/>
      <c r="S35" s="63"/>
      <c r="T35" s="170"/>
    </row>
    <row r="36">
      <c r="A36" s="165">
        <v>10466.0</v>
      </c>
      <c r="B36" s="26" t="s">
        <v>374</v>
      </c>
      <c r="C36" s="26" t="s">
        <v>275</v>
      </c>
      <c r="D36" s="166">
        <v>22500.0</v>
      </c>
      <c r="G36" s="20">
        <v>8.936195182165E12</v>
      </c>
      <c r="H36" s="20" t="s">
        <v>1419</v>
      </c>
      <c r="I36" s="20" t="s">
        <v>116</v>
      </c>
      <c r="J36" s="168">
        <v>11400.0</v>
      </c>
      <c r="K36" s="167">
        <v>8.936195182165E12</v>
      </c>
      <c r="P36" s="171">
        <v>5380.0</v>
      </c>
      <c r="Q36" s="63"/>
      <c r="R36" s="170"/>
      <c r="S36" s="63"/>
      <c r="T36" s="170"/>
    </row>
    <row r="37">
      <c r="A37" s="165">
        <v>11489.0</v>
      </c>
      <c r="B37" s="26" t="s">
        <v>1311</v>
      </c>
      <c r="C37" s="26" t="s">
        <v>29</v>
      </c>
      <c r="D37" s="166">
        <v>15000.0</v>
      </c>
      <c r="G37" s="20">
        <v>1101592.0</v>
      </c>
      <c r="H37" s="20" t="s">
        <v>1161</v>
      </c>
      <c r="I37" s="20" t="s">
        <v>104</v>
      </c>
      <c r="J37" s="168">
        <v>73000.0</v>
      </c>
      <c r="K37" s="167">
        <v>1101592.0</v>
      </c>
      <c r="P37" s="171">
        <v>9086.0</v>
      </c>
      <c r="Q37" s="63"/>
      <c r="R37" s="170"/>
      <c r="S37" s="63"/>
      <c r="T37" s="170"/>
    </row>
    <row r="38">
      <c r="A38" s="165">
        <v>8.938561735067E12</v>
      </c>
      <c r="B38" s="26" t="s">
        <v>1497</v>
      </c>
      <c r="C38" s="26" t="s">
        <v>56</v>
      </c>
      <c r="D38" s="166">
        <v>18430.0</v>
      </c>
      <c r="G38" s="20">
        <v>1101062.0</v>
      </c>
      <c r="H38" s="20" t="s">
        <v>103</v>
      </c>
      <c r="I38" s="20" t="s">
        <v>104</v>
      </c>
      <c r="J38" s="168">
        <v>23000.0</v>
      </c>
      <c r="K38" s="167">
        <v>1101062.0</v>
      </c>
      <c r="P38" s="171">
        <v>36529.0</v>
      </c>
      <c r="Q38" s="63"/>
      <c r="R38" s="170"/>
      <c r="S38" s="63"/>
      <c r="T38" s="170"/>
    </row>
    <row r="39">
      <c r="A39" s="165">
        <v>8.938565871006E12</v>
      </c>
      <c r="B39" s="26" t="s">
        <v>1433</v>
      </c>
      <c r="C39" s="26" t="s">
        <v>1126</v>
      </c>
      <c r="D39" s="166">
        <v>21000.0</v>
      </c>
      <c r="G39" s="20">
        <v>11130.0</v>
      </c>
      <c r="H39" s="20" t="s">
        <v>1259</v>
      </c>
      <c r="I39" s="20" t="s">
        <v>23</v>
      </c>
      <c r="J39" s="168">
        <v>13000.0</v>
      </c>
      <c r="K39" s="167">
        <v>11130.0</v>
      </c>
      <c r="P39" s="51">
        <v>99000.0</v>
      </c>
      <c r="Q39" s="63"/>
      <c r="R39" s="170"/>
      <c r="S39" s="63"/>
      <c r="T39" s="63"/>
    </row>
    <row r="40">
      <c r="A40" s="165">
        <v>1101094.0</v>
      </c>
      <c r="B40" s="26" t="s">
        <v>1011</v>
      </c>
      <c r="C40" s="26" t="s">
        <v>104</v>
      </c>
      <c r="D40" s="166">
        <v>37000.0</v>
      </c>
      <c r="G40" s="20">
        <v>11129.0</v>
      </c>
      <c r="H40" s="20" t="s">
        <v>1258</v>
      </c>
      <c r="I40" s="20" t="s">
        <v>23</v>
      </c>
      <c r="J40" s="168">
        <v>8500.0</v>
      </c>
      <c r="K40" s="167">
        <v>11129.0</v>
      </c>
      <c r="P40" s="171">
        <v>41068.0</v>
      </c>
      <c r="Q40" s="63"/>
      <c r="R40" s="170"/>
      <c r="S40" s="63"/>
      <c r="T40" s="170"/>
    </row>
    <row r="41">
      <c r="A41" s="165">
        <v>1101290.0</v>
      </c>
      <c r="B41" s="26" t="s">
        <v>1019</v>
      </c>
      <c r="C41" s="26" t="s">
        <v>104</v>
      </c>
      <c r="D41" s="166">
        <v>34000.0</v>
      </c>
      <c r="G41" s="20">
        <v>10914.0</v>
      </c>
      <c r="H41" s="20" t="s">
        <v>825</v>
      </c>
      <c r="I41" s="20" t="s">
        <v>23</v>
      </c>
      <c r="J41" s="168">
        <v>10000.0</v>
      </c>
      <c r="K41" s="167">
        <v>10914.0</v>
      </c>
      <c r="P41" s="171">
        <v>8579.0</v>
      </c>
      <c r="Q41" s="176"/>
      <c r="R41" s="170"/>
      <c r="S41" s="63"/>
      <c r="T41" s="170"/>
    </row>
    <row r="42">
      <c r="A42" s="165">
        <v>1101992.0</v>
      </c>
      <c r="B42" s="26" t="s">
        <v>1193</v>
      </c>
      <c r="C42" s="26" t="s">
        <v>104</v>
      </c>
      <c r="D42" s="166">
        <v>37000.0</v>
      </c>
      <c r="G42" s="20">
        <v>11073.0</v>
      </c>
      <c r="H42" s="20" t="s">
        <v>1233</v>
      </c>
      <c r="I42" s="20" t="s">
        <v>56</v>
      </c>
      <c r="J42" s="168">
        <v>39000.0</v>
      </c>
      <c r="K42" s="167">
        <v>11073.0</v>
      </c>
      <c r="P42" s="171">
        <v>13477.0</v>
      </c>
      <c r="Q42" s="175"/>
      <c r="R42" s="170"/>
      <c r="S42" s="63"/>
      <c r="T42" s="170"/>
    </row>
    <row r="43">
      <c r="A43" s="165">
        <v>1102196.0</v>
      </c>
      <c r="B43" s="26" t="s">
        <v>1210</v>
      </c>
      <c r="C43" s="26" t="s">
        <v>104</v>
      </c>
      <c r="D43" s="166">
        <v>13500.0</v>
      </c>
      <c r="G43" s="20">
        <v>8.936148072369E12</v>
      </c>
      <c r="H43" s="20" t="s">
        <v>1415</v>
      </c>
      <c r="I43" s="20" t="s">
        <v>29</v>
      </c>
      <c r="J43" s="168">
        <v>10000.0</v>
      </c>
      <c r="K43" s="167">
        <v>8.936148072369E12</v>
      </c>
      <c r="P43" s="169">
        <v>14500.0</v>
      </c>
      <c r="Q43" s="176"/>
      <c r="R43" s="170"/>
      <c r="S43" s="63"/>
      <c r="T43" s="170"/>
    </row>
    <row r="44">
      <c r="A44" s="165">
        <v>10900.0</v>
      </c>
      <c r="B44" s="26" t="s">
        <v>727</v>
      </c>
      <c r="C44" s="26" t="s">
        <v>29</v>
      </c>
      <c r="D44" s="166">
        <v>10000.0</v>
      </c>
      <c r="G44" s="20">
        <v>10903.0</v>
      </c>
      <c r="H44" s="20" t="s">
        <v>783</v>
      </c>
      <c r="I44" s="20" t="s">
        <v>29</v>
      </c>
      <c r="J44" s="168">
        <v>10000.0</v>
      </c>
      <c r="K44" s="167">
        <v>10903.0</v>
      </c>
      <c r="P44" s="171">
        <v>13706.0</v>
      </c>
      <c r="Q44" s="175"/>
      <c r="R44" s="170"/>
      <c r="S44" s="63"/>
      <c r="T44" s="170"/>
    </row>
    <row r="45">
      <c r="A45" s="165">
        <v>10905.0</v>
      </c>
      <c r="B45" s="26" t="s">
        <v>802</v>
      </c>
      <c r="C45" s="26" t="s">
        <v>29</v>
      </c>
      <c r="D45" s="166">
        <v>10000.0</v>
      </c>
      <c r="G45" s="20">
        <v>11062.0</v>
      </c>
      <c r="H45" s="20" t="s">
        <v>1220</v>
      </c>
      <c r="I45" s="20" t="s">
        <v>29</v>
      </c>
      <c r="J45" s="168">
        <v>12500.0</v>
      </c>
      <c r="K45" s="167">
        <v>11062.0</v>
      </c>
      <c r="P45" s="169">
        <v>8500.0</v>
      </c>
      <c r="Q45" s="176"/>
      <c r="R45" s="170"/>
      <c r="S45" s="63"/>
      <c r="T45" s="170"/>
    </row>
    <row r="46">
      <c r="A46" s="165">
        <v>10971.0</v>
      </c>
      <c r="B46" s="26" t="s">
        <v>860</v>
      </c>
      <c r="C46" s="26" t="s">
        <v>29</v>
      </c>
      <c r="D46" s="166">
        <v>8000.0</v>
      </c>
      <c r="G46" s="20">
        <v>10901.0</v>
      </c>
      <c r="H46" s="20" t="s">
        <v>736</v>
      </c>
      <c r="I46" s="20" t="s">
        <v>29</v>
      </c>
      <c r="J46" s="168">
        <v>9000.0</v>
      </c>
      <c r="K46" s="167">
        <v>10901.0</v>
      </c>
      <c r="P46" s="171">
        <v>8573.0</v>
      </c>
      <c r="Q46" s="63"/>
      <c r="R46" s="170"/>
      <c r="S46" s="63"/>
      <c r="T46" s="170"/>
    </row>
    <row r="47">
      <c r="A47" s="165">
        <v>11292.0</v>
      </c>
      <c r="B47" s="26" t="s">
        <v>1281</v>
      </c>
      <c r="C47" s="26" t="s">
        <v>29</v>
      </c>
      <c r="D47" s="166">
        <v>22500.0</v>
      </c>
      <c r="G47" s="20">
        <v>10900.0</v>
      </c>
      <c r="H47" s="20" t="s">
        <v>727</v>
      </c>
      <c r="I47" s="20" t="s">
        <v>29</v>
      </c>
      <c r="J47" s="168">
        <v>10000.0</v>
      </c>
      <c r="K47" s="167">
        <v>10900.0</v>
      </c>
      <c r="P47" s="171">
        <v>7779.0</v>
      </c>
      <c r="Q47" s="63"/>
      <c r="R47" s="170"/>
      <c r="S47" s="63"/>
      <c r="T47" s="170"/>
    </row>
    <row r="48">
      <c r="A48" s="165">
        <v>1100816.0</v>
      </c>
      <c r="B48" s="26" t="s">
        <v>919</v>
      </c>
      <c r="C48" s="26" t="s">
        <v>104</v>
      </c>
      <c r="D48" s="166">
        <v>19000.0</v>
      </c>
      <c r="G48" s="20">
        <v>8.936148071362E12</v>
      </c>
      <c r="H48" s="20" t="s">
        <v>1757</v>
      </c>
      <c r="I48" s="20" t="s">
        <v>275</v>
      </c>
      <c r="J48" s="168">
        <v>13000.0</v>
      </c>
      <c r="K48" s="167">
        <v>8.936148071362E12</v>
      </c>
      <c r="P48" s="171">
        <v>8242.0</v>
      </c>
      <c r="Q48" s="63"/>
      <c r="R48" s="170"/>
      <c r="S48" s="63"/>
      <c r="T48" s="170"/>
    </row>
    <row r="49">
      <c r="A49" s="165">
        <v>1101366.0</v>
      </c>
      <c r="B49" s="26" t="s">
        <v>1057</v>
      </c>
      <c r="C49" s="26" t="s">
        <v>104</v>
      </c>
      <c r="D49" s="166">
        <v>55000.0</v>
      </c>
      <c r="G49" s="20">
        <v>11230.0</v>
      </c>
      <c r="H49" s="20" t="s">
        <v>1264</v>
      </c>
      <c r="I49" s="20" t="s">
        <v>275</v>
      </c>
      <c r="J49" s="168">
        <v>12500.0</v>
      </c>
      <c r="K49" s="167">
        <v>11230.0</v>
      </c>
      <c r="P49" s="171">
        <v>9798.0</v>
      </c>
      <c r="Q49" s="63"/>
      <c r="R49" s="170"/>
      <c r="S49" s="63"/>
      <c r="T49" s="170"/>
    </row>
    <row r="50">
      <c r="A50" s="165">
        <v>8.936148070525E12</v>
      </c>
      <c r="B50" s="26" t="s">
        <v>1406</v>
      </c>
      <c r="C50" s="26" t="s">
        <v>29</v>
      </c>
      <c r="D50" s="166">
        <v>8000.0</v>
      </c>
      <c r="G50" s="20">
        <v>11365.0</v>
      </c>
      <c r="H50" s="20" t="s">
        <v>1294</v>
      </c>
      <c r="I50" s="20" t="s">
        <v>116</v>
      </c>
      <c r="J50" s="168">
        <v>11000.0</v>
      </c>
      <c r="K50" s="167">
        <v>11365.0</v>
      </c>
      <c r="P50" s="171">
        <v>9697.0</v>
      </c>
      <c r="Q50" s="63"/>
      <c r="R50" s="170"/>
      <c r="S50" s="63"/>
      <c r="T50" s="170"/>
    </row>
    <row r="51">
      <c r="A51" s="165">
        <v>8.936114400042E12</v>
      </c>
      <c r="B51" s="26" t="s">
        <v>1367</v>
      </c>
      <c r="C51" s="26" t="s">
        <v>29</v>
      </c>
      <c r="D51" s="166">
        <v>24500.0</v>
      </c>
      <c r="G51" s="20">
        <v>11364.0</v>
      </c>
      <c r="H51" s="20" t="s">
        <v>1293</v>
      </c>
      <c r="I51" s="20" t="s">
        <v>116</v>
      </c>
      <c r="J51" s="168">
        <v>20000.0</v>
      </c>
      <c r="K51" s="167">
        <v>11364.0</v>
      </c>
      <c r="P51" s="171">
        <v>8092.0</v>
      </c>
      <c r="Q51" s="63"/>
      <c r="R51" s="170"/>
      <c r="S51" s="63"/>
      <c r="T51" s="170"/>
    </row>
    <row r="52">
      <c r="A52" s="165">
        <v>8.936117050329E12</v>
      </c>
      <c r="B52" s="26" t="s">
        <v>1382</v>
      </c>
      <c r="C52" s="26" t="s">
        <v>29</v>
      </c>
      <c r="D52" s="166">
        <v>13000.0</v>
      </c>
      <c r="G52" s="20">
        <v>8.936148072154E12</v>
      </c>
      <c r="H52" s="20" t="s">
        <v>1414</v>
      </c>
      <c r="I52" s="20" t="s">
        <v>311</v>
      </c>
      <c r="J52" s="168">
        <v>16000.0</v>
      </c>
      <c r="K52" s="167">
        <v>8.936148072154E12</v>
      </c>
      <c r="P52" s="171">
        <v>7945.0</v>
      </c>
      <c r="Q52" s="63"/>
      <c r="R52" s="170"/>
      <c r="S52" s="63"/>
      <c r="T52" s="170"/>
    </row>
    <row r="53">
      <c r="A53" s="165">
        <v>11019.0</v>
      </c>
      <c r="B53" s="26" t="s">
        <v>1184</v>
      </c>
      <c r="C53" s="26" t="s">
        <v>116</v>
      </c>
      <c r="D53" s="166">
        <v>20000.0</v>
      </c>
      <c r="G53" s="20">
        <v>11222.0</v>
      </c>
      <c r="H53" s="20" t="s">
        <v>1263</v>
      </c>
      <c r="I53" s="20" t="s">
        <v>275</v>
      </c>
      <c r="J53" s="168">
        <v>16000.0</v>
      </c>
      <c r="K53" s="167">
        <v>11222.0</v>
      </c>
      <c r="P53" s="171">
        <v>14113.0</v>
      </c>
      <c r="Q53" s="63"/>
      <c r="R53" s="170"/>
      <c r="S53" s="63"/>
      <c r="T53" s="170"/>
    </row>
    <row r="54">
      <c r="A54" s="165">
        <v>11269.0</v>
      </c>
      <c r="B54" s="26" t="s">
        <v>1267</v>
      </c>
      <c r="C54" s="26" t="s">
        <v>275</v>
      </c>
      <c r="D54" s="166">
        <v>12000.0</v>
      </c>
      <c r="G54" s="20">
        <v>11074.0</v>
      </c>
      <c r="H54" s="20" t="s">
        <v>1236</v>
      </c>
      <c r="I54" s="20" t="s">
        <v>428</v>
      </c>
      <c r="J54" s="168">
        <v>14000.0</v>
      </c>
      <c r="K54" s="167">
        <v>11074.0</v>
      </c>
      <c r="P54" s="171">
        <v>8532.0</v>
      </c>
      <c r="Q54" s="63"/>
      <c r="R54" s="170"/>
      <c r="S54" s="63"/>
      <c r="T54" s="170"/>
    </row>
    <row r="55">
      <c r="A55" s="165">
        <v>1101054.0</v>
      </c>
      <c r="B55" s="26" t="s">
        <v>988</v>
      </c>
      <c r="C55" s="26" t="s">
        <v>104</v>
      </c>
      <c r="D55" s="166">
        <v>22500.0</v>
      </c>
      <c r="G55" s="20">
        <v>11375.0</v>
      </c>
      <c r="H55" s="20" t="s">
        <v>97</v>
      </c>
      <c r="I55" s="20" t="s">
        <v>29</v>
      </c>
      <c r="J55" s="168">
        <v>13000.0</v>
      </c>
      <c r="K55" s="167">
        <v>11375.0</v>
      </c>
      <c r="P55" s="171">
        <v>26939.0</v>
      </c>
      <c r="Q55" s="63"/>
      <c r="R55" s="170"/>
      <c r="S55" s="63"/>
      <c r="T55" s="170"/>
    </row>
    <row r="56">
      <c r="A56" s="165">
        <v>1101381.0</v>
      </c>
      <c r="B56" s="26" t="s">
        <v>1088</v>
      </c>
      <c r="C56" s="26" t="s">
        <v>104</v>
      </c>
      <c r="D56" s="166">
        <v>25000.0</v>
      </c>
      <c r="G56" s="20">
        <v>10904.0</v>
      </c>
      <c r="H56" s="20" t="s">
        <v>792</v>
      </c>
      <c r="I56" s="20" t="s">
        <v>29</v>
      </c>
      <c r="J56" s="168">
        <v>10000.0</v>
      </c>
      <c r="K56" s="167">
        <v>10904.0</v>
      </c>
      <c r="P56" s="171">
        <v>14078.0</v>
      </c>
      <c r="Q56" s="63"/>
      <c r="R56" s="170"/>
      <c r="S56" s="63"/>
      <c r="T56" s="170"/>
    </row>
    <row r="57">
      <c r="A57" s="165">
        <v>8.936148070211E12</v>
      </c>
      <c r="B57" s="26" t="s">
        <v>1400</v>
      </c>
      <c r="C57" s="26" t="s">
        <v>29</v>
      </c>
      <c r="D57" s="166">
        <v>7500.0</v>
      </c>
      <c r="G57" s="20">
        <v>11376.0</v>
      </c>
      <c r="H57" s="20" t="s">
        <v>1298</v>
      </c>
      <c r="I57" s="20" t="s">
        <v>29</v>
      </c>
      <c r="J57" s="168">
        <v>10000.0</v>
      </c>
      <c r="K57" s="167">
        <v>11376.0</v>
      </c>
      <c r="P57" s="171">
        <v>6064.0</v>
      </c>
      <c r="Q57" s="63"/>
      <c r="R57" s="170"/>
      <c r="S57" s="63"/>
      <c r="T57" s="170"/>
    </row>
    <row r="58">
      <c r="A58" s="165">
        <v>11272.0</v>
      </c>
      <c r="B58" s="26" t="s">
        <v>1269</v>
      </c>
      <c r="C58" s="26" t="s">
        <v>29</v>
      </c>
      <c r="D58" s="166">
        <v>20000.0</v>
      </c>
      <c r="G58" s="20">
        <v>10908.0</v>
      </c>
      <c r="H58" s="20" t="s">
        <v>807</v>
      </c>
      <c r="I58" s="20" t="s">
        <v>29</v>
      </c>
      <c r="J58" s="168">
        <v>9000.0</v>
      </c>
      <c r="K58" s="167">
        <v>10908.0</v>
      </c>
      <c r="P58" s="171">
        <v>21405.0</v>
      </c>
      <c r="Q58" s="63"/>
      <c r="R58" s="170"/>
      <c r="S58" s="63"/>
      <c r="T58" s="170"/>
    </row>
    <row r="59">
      <c r="A59" s="165">
        <v>10488.0</v>
      </c>
      <c r="B59" s="26" t="s">
        <v>422</v>
      </c>
      <c r="C59" s="26" t="s">
        <v>275</v>
      </c>
      <c r="D59" s="166">
        <v>6500.0</v>
      </c>
      <c r="G59" s="20">
        <v>8.936148071195E12</v>
      </c>
      <c r="H59" s="20" t="s">
        <v>1410</v>
      </c>
      <c r="I59" s="20" t="s">
        <v>29</v>
      </c>
      <c r="J59" s="168">
        <v>34000.0</v>
      </c>
      <c r="K59" s="167">
        <v>8.936148071195E12</v>
      </c>
      <c r="P59" s="169">
        <v>8000.0</v>
      </c>
      <c r="Q59" s="63"/>
      <c r="R59" s="170"/>
      <c r="S59" s="63"/>
      <c r="T59" s="170"/>
    </row>
    <row r="60">
      <c r="A60" s="165">
        <v>8.936088900494E12</v>
      </c>
      <c r="B60" s="26" t="s">
        <v>1361</v>
      </c>
      <c r="C60" s="26" t="s">
        <v>29</v>
      </c>
      <c r="D60" s="178">
        <v>4813.0</v>
      </c>
      <c r="G60" s="20">
        <v>10866.0</v>
      </c>
      <c r="H60" s="20" t="s">
        <v>721</v>
      </c>
      <c r="I60" s="20" t="s">
        <v>29</v>
      </c>
      <c r="J60" s="168">
        <v>8500.0</v>
      </c>
      <c r="K60" s="167">
        <v>10866.0</v>
      </c>
      <c r="P60" s="171">
        <v>12792.0</v>
      </c>
      <c r="Q60" s="63"/>
      <c r="R60" s="170"/>
      <c r="S60" s="63"/>
      <c r="T60" s="170"/>
    </row>
    <row r="61">
      <c r="A61" s="165">
        <v>10041.0</v>
      </c>
      <c r="B61" s="26" t="s">
        <v>22</v>
      </c>
      <c r="C61" s="26" t="s">
        <v>23</v>
      </c>
      <c r="D61" s="166">
        <v>21000.0</v>
      </c>
      <c r="G61" s="20">
        <v>8.936148070945E12</v>
      </c>
      <c r="H61" s="20" t="s">
        <v>1409</v>
      </c>
      <c r="I61" s="20" t="s">
        <v>29</v>
      </c>
      <c r="J61" s="168">
        <v>13090.0</v>
      </c>
      <c r="K61" s="167">
        <v>8.936148070945E12</v>
      </c>
      <c r="P61" s="169">
        <v>27000.0</v>
      </c>
      <c r="Q61" s="63"/>
      <c r="R61" s="170"/>
      <c r="S61" s="63"/>
      <c r="T61" s="170"/>
    </row>
    <row r="62">
      <c r="A62" s="165">
        <v>11382.0</v>
      </c>
      <c r="B62" s="26" t="s">
        <v>1301</v>
      </c>
      <c r="C62" s="26" t="s">
        <v>1302</v>
      </c>
      <c r="D62" s="166">
        <v>15000.0</v>
      </c>
      <c r="G62" s="20">
        <v>8.936148070471E12</v>
      </c>
      <c r="H62" s="20" t="s">
        <v>1405</v>
      </c>
      <c r="I62" s="20" t="s">
        <v>275</v>
      </c>
      <c r="J62" s="168">
        <v>6000.0</v>
      </c>
      <c r="K62" s="167">
        <v>8.936148070471E12</v>
      </c>
      <c r="P62" s="169">
        <v>70000.0</v>
      </c>
      <c r="Q62" s="63"/>
      <c r="R62" s="170"/>
      <c r="S62" s="63"/>
      <c r="T62" s="170"/>
    </row>
    <row r="63">
      <c r="A63" s="165">
        <v>11312.0</v>
      </c>
      <c r="B63" s="26" t="s">
        <v>1288</v>
      </c>
      <c r="C63" s="26" t="s">
        <v>311</v>
      </c>
      <c r="D63" s="166">
        <v>25000.0</v>
      </c>
      <c r="G63" s="20">
        <v>8.936148070389E12</v>
      </c>
      <c r="H63" s="20" t="s">
        <v>1404</v>
      </c>
      <c r="I63" s="20" t="s">
        <v>29</v>
      </c>
      <c r="J63" s="168">
        <v>3740.0</v>
      </c>
      <c r="K63" s="167">
        <v>8.936148070389E12</v>
      </c>
      <c r="P63" s="171">
        <v>22959.0</v>
      </c>
      <c r="Q63" s="63"/>
      <c r="R63" s="170"/>
      <c r="S63" s="63"/>
      <c r="T63" s="170"/>
    </row>
    <row r="64">
      <c r="A64" s="165">
        <v>11446.0</v>
      </c>
      <c r="B64" s="26" t="s">
        <v>1309</v>
      </c>
      <c r="C64" s="26" t="s">
        <v>29</v>
      </c>
      <c r="D64" s="166">
        <v>6500.0</v>
      </c>
      <c r="G64" s="20">
        <v>8.936148070341E12</v>
      </c>
      <c r="H64" s="20" t="s">
        <v>1403</v>
      </c>
      <c r="I64" s="20" t="s">
        <v>29</v>
      </c>
      <c r="J64" s="168">
        <v>17000.0</v>
      </c>
      <c r="K64" s="167">
        <v>8.936148070341E12</v>
      </c>
      <c r="P64" s="171">
        <v>18773.0</v>
      </c>
      <c r="Q64" s="63"/>
      <c r="R64" s="170"/>
      <c r="S64" s="63"/>
      <c r="T64" s="170"/>
    </row>
    <row r="65">
      <c r="A65" s="165">
        <v>1101364.0</v>
      </c>
      <c r="B65" s="26" t="s">
        <v>1047</v>
      </c>
      <c r="C65" s="26" t="s">
        <v>104</v>
      </c>
      <c r="D65" s="166">
        <v>28000.0</v>
      </c>
      <c r="G65" s="20">
        <v>8.936148070211E12</v>
      </c>
      <c r="H65" s="20" t="s">
        <v>1400</v>
      </c>
      <c r="I65" s="20" t="s">
        <v>29</v>
      </c>
      <c r="J65" s="168">
        <v>7500.0</v>
      </c>
      <c r="K65" s="167">
        <v>8.936148070211E12</v>
      </c>
      <c r="P65" s="171">
        <v>47666.0</v>
      </c>
      <c r="Q65" s="63"/>
      <c r="R65" s="170"/>
      <c r="S65" s="63"/>
      <c r="T65" s="170"/>
    </row>
    <row r="66">
      <c r="A66" s="165">
        <v>1101365.0</v>
      </c>
      <c r="B66" s="26" t="s">
        <v>1053</v>
      </c>
      <c r="C66" s="26" t="s">
        <v>104</v>
      </c>
      <c r="D66" s="166">
        <v>40000.0</v>
      </c>
      <c r="G66" s="20">
        <v>8.936148071928E12</v>
      </c>
      <c r="H66" s="20" t="s">
        <v>1413</v>
      </c>
      <c r="I66" s="20" t="s">
        <v>29</v>
      </c>
      <c r="J66" s="168">
        <v>6000.0</v>
      </c>
      <c r="K66" s="167">
        <v>8.936148071928E12</v>
      </c>
      <c r="P66" s="171">
        <v>36116.0</v>
      </c>
      <c r="Q66" s="63"/>
      <c r="R66" s="170"/>
      <c r="S66" s="63"/>
      <c r="T66" s="170"/>
    </row>
    <row r="67">
      <c r="A67" s="165">
        <v>1101392.0</v>
      </c>
      <c r="B67" s="26" t="s">
        <v>1093</v>
      </c>
      <c r="C67" s="26" t="s">
        <v>104</v>
      </c>
      <c r="D67" s="166">
        <v>48000.0</v>
      </c>
      <c r="G67" s="20">
        <v>8.936148070785E12</v>
      </c>
      <c r="H67" s="20" t="s">
        <v>1407</v>
      </c>
      <c r="I67" s="20" t="s">
        <v>29</v>
      </c>
      <c r="J67" s="168">
        <v>11000.0</v>
      </c>
      <c r="K67" s="167">
        <v>8.936148070785E12</v>
      </c>
      <c r="P67" s="171">
        <v>41144.0</v>
      </c>
      <c r="Q67" s="63"/>
      <c r="R67" s="170"/>
      <c r="S67" s="63"/>
      <c r="T67" s="170"/>
    </row>
    <row r="68">
      <c r="A68" s="165">
        <v>1102035.0</v>
      </c>
      <c r="B68" s="26" t="s">
        <v>1201</v>
      </c>
      <c r="C68" s="26" t="s">
        <v>104</v>
      </c>
      <c r="D68" s="166">
        <v>35000.0</v>
      </c>
      <c r="G68" s="20">
        <v>11280.0</v>
      </c>
      <c r="H68" s="20" t="s">
        <v>1279</v>
      </c>
      <c r="I68" s="20" t="s">
        <v>1126</v>
      </c>
      <c r="J68" s="168">
        <v>15000.0</v>
      </c>
      <c r="K68" s="167">
        <v>11280.0</v>
      </c>
      <c r="P68" s="171">
        <v>56984.0</v>
      </c>
      <c r="Q68" s="63"/>
      <c r="R68" s="170"/>
      <c r="S68" s="63"/>
      <c r="T68" s="170"/>
    </row>
    <row r="69">
      <c r="A69" s="165">
        <v>8.938555754135E12</v>
      </c>
      <c r="B69" s="26" t="s">
        <v>1490</v>
      </c>
      <c r="C69" s="26" t="s">
        <v>56</v>
      </c>
      <c r="D69" s="166">
        <v>29000.0</v>
      </c>
      <c r="G69" s="20">
        <v>1101374.0</v>
      </c>
      <c r="H69" s="20" t="s">
        <v>1071</v>
      </c>
      <c r="I69" s="20" t="s">
        <v>104</v>
      </c>
      <c r="J69" s="168">
        <v>21000.0</v>
      </c>
      <c r="K69" s="167">
        <v>1101374.0</v>
      </c>
      <c r="P69" s="171">
        <v>9620.0</v>
      </c>
      <c r="Q69" s="63"/>
      <c r="R69" s="170"/>
      <c r="S69" s="63"/>
      <c r="T69" s="170"/>
    </row>
    <row r="70">
      <c r="A70" s="165">
        <v>10356.0</v>
      </c>
      <c r="B70" s="26" t="s">
        <v>247</v>
      </c>
      <c r="C70" s="26" t="s">
        <v>29</v>
      </c>
      <c r="D70" s="166">
        <v>9603.0</v>
      </c>
      <c r="G70" s="20">
        <v>11382.0</v>
      </c>
      <c r="H70" s="20" t="s">
        <v>1301</v>
      </c>
      <c r="I70" s="20" t="s">
        <v>1302</v>
      </c>
      <c r="J70" s="168">
        <v>15000.0</v>
      </c>
      <c r="K70" s="167">
        <v>11382.0</v>
      </c>
      <c r="P70" s="171">
        <v>43189.0</v>
      </c>
      <c r="Q70" s="63"/>
      <c r="R70" s="170"/>
      <c r="S70" s="63"/>
      <c r="T70" s="170"/>
    </row>
    <row r="71">
      <c r="A71" s="165">
        <v>11115.0</v>
      </c>
      <c r="B71" s="26" t="s">
        <v>1256</v>
      </c>
      <c r="C71" s="26" t="s">
        <v>311</v>
      </c>
      <c r="D71" s="166">
        <v>11500.0</v>
      </c>
      <c r="G71" s="20">
        <v>1100959.0</v>
      </c>
      <c r="H71" s="20" t="s">
        <v>963</v>
      </c>
      <c r="I71" s="20" t="s">
        <v>104</v>
      </c>
      <c r="J71" s="168">
        <v>18000.0</v>
      </c>
      <c r="K71" s="167">
        <v>1100959.0</v>
      </c>
      <c r="P71" s="171">
        <v>9627.0</v>
      </c>
      <c r="Q71" s="63"/>
      <c r="R71" s="170"/>
      <c r="S71" s="63"/>
      <c r="T71" s="170"/>
    </row>
    <row r="72">
      <c r="A72" s="165">
        <v>11152.0</v>
      </c>
      <c r="B72" s="26" t="s">
        <v>1261</v>
      </c>
      <c r="C72" s="26" t="s">
        <v>29</v>
      </c>
      <c r="D72" s="166">
        <v>16490.0</v>
      </c>
      <c r="G72" s="20">
        <v>11404.0</v>
      </c>
      <c r="H72" s="20" t="s">
        <v>1304</v>
      </c>
      <c r="I72" s="20" t="s">
        <v>23</v>
      </c>
      <c r="J72" s="168">
        <v>14000.0</v>
      </c>
      <c r="K72" s="167">
        <v>11404.0</v>
      </c>
      <c r="P72" s="169">
        <v>53000.0</v>
      </c>
      <c r="Q72" s="63"/>
      <c r="R72" s="170"/>
      <c r="S72" s="63"/>
      <c r="T72" s="170"/>
    </row>
    <row r="73">
      <c r="A73" s="165">
        <v>1100272.0</v>
      </c>
      <c r="B73" s="26" t="s">
        <v>914</v>
      </c>
      <c r="C73" s="26" t="s">
        <v>104</v>
      </c>
      <c r="D73" s="166">
        <v>67000.0</v>
      </c>
      <c r="G73" s="20">
        <v>11416.0</v>
      </c>
      <c r="H73" s="20" t="s">
        <v>1305</v>
      </c>
      <c r="I73" s="20" t="s">
        <v>275</v>
      </c>
      <c r="J73" s="168">
        <v>20000.0</v>
      </c>
      <c r="K73" s="167">
        <v>11416.0</v>
      </c>
      <c r="P73" s="169">
        <v>11698.0</v>
      </c>
      <c r="Q73" s="63"/>
      <c r="R73" s="170"/>
      <c r="S73" s="63"/>
      <c r="T73" s="170"/>
    </row>
    <row r="74">
      <c r="A74" s="165">
        <v>8.938530363123E12</v>
      </c>
      <c r="B74" s="26" t="s">
        <v>1484</v>
      </c>
      <c r="C74" s="26" t="s">
        <v>311</v>
      </c>
      <c r="D74" s="166">
        <v>23166.0</v>
      </c>
      <c r="G74" s="20">
        <v>11114.0</v>
      </c>
      <c r="H74" s="20" t="s">
        <v>1255</v>
      </c>
      <c r="I74" s="20" t="s">
        <v>56</v>
      </c>
      <c r="J74" s="168">
        <v>8500.0</v>
      </c>
      <c r="K74" s="167">
        <v>11114.0</v>
      </c>
      <c r="P74" s="169">
        <v>16377.0</v>
      </c>
      <c r="Q74" s="63"/>
      <c r="R74" s="170"/>
      <c r="S74" s="63"/>
      <c r="T74" s="170"/>
    </row>
    <row r="75">
      <c r="A75" s="165">
        <v>10962.0</v>
      </c>
      <c r="B75" s="26" t="s">
        <v>848</v>
      </c>
      <c r="C75" s="26" t="s">
        <v>29</v>
      </c>
      <c r="D75" s="166">
        <v>6500.0</v>
      </c>
      <c r="G75" s="20">
        <v>11277.0</v>
      </c>
      <c r="H75" s="20" t="s">
        <v>1274</v>
      </c>
      <c r="I75" s="20" t="s">
        <v>56</v>
      </c>
      <c r="J75" s="168">
        <v>14000.0</v>
      </c>
      <c r="K75" s="167">
        <v>11277.0</v>
      </c>
      <c r="P75" s="171">
        <v>15184.0</v>
      </c>
      <c r="Q75" s="63"/>
      <c r="R75" s="170"/>
      <c r="S75" s="63"/>
      <c r="T75" s="170"/>
    </row>
    <row r="76">
      <c r="A76" s="165">
        <v>11066.0</v>
      </c>
      <c r="B76" s="26" t="s">
        <v>1229</v>
      </c>
      <c r="C76" s="26" t="s">
        <v>311</v>
      </c>
      <c r="D76" s="166">
        <v>5000.0</v>
      </c>
      <c r="G76" s="20">
        <v>11403.0</v>
      </c>
      <c r="H76" s="20" t="s">
        <v>1303</v>
      </c>
      <c r="I76" s="20" t="s">
        <v>116</v>
      </c>
      <c r="J76" s="168">
        <v>14000.0</v>
      </c>
      <c r="K76" s="167">
        <v>11403.0</v>
      </c>
      <c r="P76" s="171">
        <v>39442.0</v>
      </c>
      <c r="Q76" s="63"/>
      <c r="R76" s="170"/>
      <c r="S76" s="63"/>
      <c r="T76" s="170"/>
    </row>
    <row r="77">
      <c r="A77" s="165">
        <v>11444.0</v>
      </c>
      <c r="B77" s="26" t="s">
        <v>1308</v>
      </c>
      <c r="C77" s="26" t="s">
        <v>311</v>
      </c>
      <c r="D77" s="166">
        <v>30000.0</v>
      </c>
      <c r="G77" s="20">
        <v>11538.0</v>
      </c>
      <c r="H77" s="20" t="s">
        <v>1318</v>
      </c>
      <c r="I77" s="20" t="s">
        <v>29</v>
      </c>
      <c r="J77" s="168">
        <v>7000.0</v>
      </c>
      <c r="K77" s="167">
        <v>11538.0</v>
      </c>
      <c r="P77" s="169">
        <v>38000.0</v>
      </c>
      <c r="Q77" s="63"/>
      <c r="R77" s="170"/>
      <c r="S77" s="63"/>
      <c r="T77" s="170"/>
    </row>
    <row r="78">
      <c r="A78" s="165">
        <v>11571.0</v>
      </c>
      <c r="B78" s="26" t="s">
        <v>1325</v>
      </c>
      <c r="C78" s="26" t="s">
        <v>23</v>
      </c>
      <c r="D78" s="166">
        <v>17500.0</v>
      </c>
      <c r="G78" s="20">
        <v>10511.0</v>
      </c>
      <c r="H78" s="20" t="s">
        <v>427</v>
      </c>
      <c r="I78" s="20" t="s">
        <v>428</v>
      </c>
      <c r="J78" s="168">
        <v>16000.0</v>
      </c>
      <c r="K78" s="167">
        <v>10511.0</v>
      </c>
      <c r="P78" s="171">
        <v>14276.0</v>
      </c>
      <c r="Q78" s="63"/>
      <c r="R78" s="170"/>
      <c r="S78" s="63"/>
      <c r="T78" s="170"/>
    </row>
    <row r="79">
      <c r="A79" s="165">
        <v>1100357.0</v>
      </c>
      <c r="B79" s="26" t="s">
        <v>916</v>
      </c>
      <c r="C79" s="26" t="s">
        <v>104</v>
      </c>
      <c r="D79" s="166">
        <v>45000.0</v>
      </c>
      <c r="G79" s="20">
        <v>50236.0</v>
      </c>
      <c r="H79" s="20" t="s">
        <v>1328</v>
      </c>
      <c r="I79" s="20" t="s">
        <v>275</v>
      </c>
      <c r="J79" s="168">
        <v>14000.0</v>
      </c>
      <c r="K79" s="167">
        <v>50236.0</v>
      </c>
      <c r="P79" s="171">
        <v>12864.0</v>
      </c>
      <c r="Q79" s="63"/>
      <c r="R79" s="170"/>
      <c r="S79" s="63"/>
      <c r="T79" s="170"/>
    </row>
    <row r="80">
      <c r="A80" s="165">
        <v>1100917.0</v>
      </c>
      <c r="B80" s="26" t="s">
        <v>928</v>
      </c>
      <c r="C80" s="26" t="s">
        <v>104</v>
      </c>
      <c r="D80" s="166">
        <v>24500.0</v>
      </c>
      <c r="G80" s="20">
        <v>10826.0</v>
      </c>
      <c r="H80" s="20" t="s">
        <v>661</v>
      </c>
      <c r="I80" s="20" t="s">
        <v>311</v>
      </c>
      <c r="J80" s="168">
        <v>12000.0</v>
      </c>
      <c r="K80" s="167">
        <v>10826.0</v>
      </c>
      <c r="P80" s="169">
        <v>42000.0</v>
      </c>
      <c r="Q80" s="63"/>
      <c r="R80" s="170"/>
      <c r="S80" s="63"/>
      <c r="T80" s="170"/>
    </row>
    <row r="81">
      <c r="A81" s="165">
        <v>1101377.0</v>
      </c>
      <c r="B81" s="26" t="s">
        <v>1085</v>
      </c>
      <c r="C81" s="26" t="s">
        <v>104</v>
      </c>
      <c r="D81" s="166">
        <v>60000.0</v>
      </c>
      <c r="G81" s="20">
        <v>10470.0</v>
      </c>
      <c r="H81" s="20" t="s">
        <v>403</v>
      </c>
      <c r="I81" s="20" t="s">
        <v>311</v>
      </c>
      <c r="J81" s="168">
        <v>15000.0</v>
      </c>
      <c r="K81" s="167">
        <v>10470.0</v>
      </c>
      <c r="P81" s="171">
        <v>16088.0</v>
      </c>
      <c r="Q81" s="63"/>
      <c r="R81" s="170"/>
      <c r="S81" s="63"/>
      <c r="T81" s="170"/>
    </row>
    <row r="82">
      <c r="A82" s="165">
        <v>1101592.0</v>
      </c>
      <c r="B82" s="26" t="s">
        <v>1161</v>
      </c>
      <c r="C82" s="26" t="s">
        <v>104</v>
      </c>
      <c r="D82" s="166">
        <v>73000.0</v>
      </c>
      <c r="G82" s="20">
        <v>11440.0</v>
      </c>
      <c r="H82" s="20" t="s">
        <v>1307</v>
      </c>
      <c r="I82" s="20" t="s">
        <v>311</v>
      </c>
      <c r="J82" s="168">
        <v>13000.0</v>
      </c>
      <c r="K82" s="167">
        <v>11440.0</v>
      </c>
      <c r="P82" s="171">
        <v>35560.0</v>
      </c>
      <c r="Q82" s="63"/>
      <c r="R82" s="170"/>
      <c r="S82" s="63"/>
      <c r="T82" s="170"/>
    </row>
    <row r="83">
      <c r="A83" s="165">
        <v>1101941.0</v>
      </c>
      <c r="B83" s="26" t="s">
        <v>1822</v>
      </c>
      <c r="C83" s="26" t="s">
        <v>104</v>
      </c>
      <c r="D83" s="166">
        <v>44000.0</v>
      </c>
      <c r="G83" s="20">
        <v>11377.0</v>
      </c>
      <c r="H83" s="20" t="s">
        <v>1299</v>
      </c>
      <c r="I83" s="20" t="s">
        <v>275</v>
      </c>
      <c r="J83" s="168">
        <v>15000.0</v>
      </c>
      <c r="K83" s="167">
        <v>11377.0</v>
      </c>
      <c r="P83" s="171">
        <v>20000.0</v>
      </c>
      <c r="Q83" s="63"/>
      <c r="R83" s="170"/>
      <c r="S83" s="63"/>
      <c r="T83" s="170"/>
    </row>
    <row r="84">
      <c r="A84" s="165">
        <v>10355.0</v>
      </c>
      <c r="B84" s="26" t="s">
        <v>219</v>
      </c>
      <c r="C84" s="26" t="s">
        <v>29</v>
      </c>
      <c r="D84" s="166">
        <v>9315.0</v>
      </c>
      <c r="G84" s="20">
        <v>11305.0</v>
      </c>
      <c r="H84" s="20" t="s">
        <v>1286</v>
      </c>
      <c r="I84" s="20" t="s">
        <v>275</v>
      </c>
      <c r="J84" s="168">
        <v>14500.0</v>
      </c>
      <c r="K84" s="167">
        <v>11305.0</v>
      </c>
      <c r="P84" s="171">
        <v>23245.0</v>
      </c>
      <c r="Q84" s="63"/>
      <c r="R84" s="170"/>
      <c r="S84" s="63"/>
      <c r="T84" s="170"/>
    </row>
    <row r="85">
      <c r="A85" s="165">
        <v>10560.0</v>
      </c>
      <c r="B85" s="26" t="s">
        <v>487</v>
      </c>
      <c r="C85" s="26" t="s">
        <v>275</v>
      </c>
      <c r="D85" s="166">
        <v>38000.0</v>
      </c>
      <c r="G85" s="20">
        <v>10704.0</v>
      </c>
      <c r="H85" s="20" t="s">
        <v>578</v>
      </c>
      <c r="I85" s="20" t="s">
        <v>29</v>
      </c>
      <c r="J85" s="168">
        <v>15000.0</v>
      </c>
      <c r="K85" s="167">
        <v>10704.0</v>
      </c>
      <c r="P85" s="171">
        <v>27154.0</v>
      </c>
      <c r="Q85" s="63"/>
      <c r="R85" s="170"/>
      <c r="S85" s="63"/>
      <c r="T85" s="170"/>
    </row>
    <row r="86">
      <c r="A86" s="165">
        <v>10903.0</v>
      </c>
      <c r="B86" s="26" t="s">
        <v>783</v>
      </c>
      <c r="C86" s="26" t="s">
        <v>29</v>
      </c>
      <c r="D86" s="166">
        <v>10000.0</v>
      </c>
      <c r="G86" s="20">
        <v>11489.0</v>
      </c>
      <c r="H86" s="20" t="s">
        <v>1311</v>
      </c>
      <c r="I86" s="20" t="s">
        <v>29</v>
      </c>
      <c r="J86" s="168">
        <v>15000.0</v>
      </c>
      <c r="K86" s="167">
        <v>11489.0</v>
      </c>
      <c r="P86" s="169">
        <v>23000.0</v>
      </c>
      <c r="Q86" s="63"/>
      <c r="R86" s="170"/>
      <c r="S86" s="63"/>
      <c r="T86" s="170"/>
    </row>
    <row r="87">
      <c r="A87" s="165">
        <v>11065.0</v>
      </c>
      <c r="B87" s="26" t="s">
        <v>1224</v>
      </c>
      <c r="C87" s="26" t="s">
        <v>1225</v>
      </c>
      <c r="D87" s="166">
        <v>4500.0</v>
      </c>
      <c r="G87" s="20">
        <v>11569.0</v>
      </c>
      <c r="H87" s="20" t="s">
        <v>1324</v>
      </c>
      <c r="I87" s="20" t="s">
        <v>29</v>
      </c>
      <c r="J87" s="168">
        <v>16250.0</v>
      </c>
      <c r="K87" s="167">
        <v>11569.0</v>
      </c>
      <c r="P87" s="171">
        <v>62362.0</v>
      </c>
      <c r="Q87" s="63"/>
      <c r="R87" s="170"/>
      <c r="S87" s="63"/>
      <c r="T87" s="170"/>
    </row>
    <row r="88">
      <c r="A88" s="165">
        <v>11130.0</v>
      </c>
      <c r="B88" s="26" t="s">
        <v>1259</v>
      </c>
      <c r="C88" s="26" t="s">
        <v>23</v>
      </c>
      <c r="D88" s="166">
        <v>13000.0</v>
      </c>
      <c r="G88" s="20">
        <v>11061.0</v>
      </c>
      <c r="H88" s="20" t="s">
        <v>1217</v>
      </c>
      <c r="I88" s="20" t="s">
        <v>29</v>
      </c>
      <c r="J88" s="168">
        <v>9800.0</v>
      </c>
      <c r="K88" s="167">
        <v>11061.0</v>
      </c>
      <c r="P88" s="171">
        <v>50390.0</v>
      </c>
      <c r="Q88" s="63"/>
      <c r="R88" s="170"/>
      <c r="S88" s="63"/>
      <c r="T88" s="170"/>
    </row>
    <row r="89">
      <c r="A89" s="165">
        <v>11153.0</v>
      </c>
      <c r="B89" s="26" t="s">
        <v>1262</v>
      </c>
      <c r="C89" s="26" t="s">
        <v>29</v>
      </c>
      <c r="D89" s="166">
        <v>9000.0</v>
      </c>
      <c r="G89" s="20">
        <v>11246.0</v>
      </c>
      <c r="H89" s="20" t="s">
        <v>1266</v>
      </c>
      <c r="I89" s="20" t="s">
        <v>29</v>
      </c>
      <c r="J89" s="168">
        <v>19800.0</v>
      </c>
      <c r="K89" s="167">
        <v>11246.0</v>
      </c>
      <c r="P89" s="171">
        <v>69416.0</v>
      </c>
      <c r="Q89" s="63"/>
      <c r="R89" s="170"/>
      <c r="S89" s="63"/>
      <c r="T89" s="170"/>
    </row>
    <row r="90">
      <c r="A90" s="165">
        <v>11222.0</v>
      </c>
      <c r="B90" s="26" t="s">
        <v>1263</v>
      </c>
      <c r="C90" s="26" t="s">
        <v>275</v>
      </c>
      <c r="D90" s="166">
        <v>16000.0</v>
      </c>
      <c r="G90" s="20">
        <v>8.936210960488E12</v>
      </c>
      <c r="H90" s="20" t="s">
        <v>1421</v>
      </c>
      <c r="I90" s="20" t="s">
        <v>275</v>
      </c>
      <c r="J90" s="168">
        <v>15000.0</v>
      </c>
      <c r="K90" s="167">
        <v>8.936210960488E12</v>
      </c>
      <c r="P90" s="171">
        <v>35773.0</v>
      </c>
      <c r="Q90" s="63"/>
      <c r="R90" s="170"/>
      <c r="S90" s="63"/>
      <c r="T90" s="170"/>
    </row>
    <row r="91">
      <c r="A91" s="165">
        <v>11270.0</v>
      </c>
      <c r="B91" s="26" t="s">
        <v>1268</v>
      </c>
      <c r="C91" s="26" t="s">
        <v>275</v>
      </c>
      <c r="D91" s="166">
        <v>20500.0</v>
      </c>
      <c r="G91" s="20">
        <v>8.936210962024E12</v>
      </c>
      <c r="H91" s="20" t="s">
        <v>1428</v>
      </c>
      <c r="I91" s="20" t="s">
        <v>836</v>
      </c>
      <c r="J91" s="168">
        <v>24750.0</v>
      </c>
      <c r="K91" s="167">
        <v>8.936210962024E12</v>
      </c>
      <c r="P91" s="171">
        <v>33863.0</v>
      </c>
      <c r="Q91" s="63"/>
      <c r="R91" s="170"/>
      <c r="S91" s="63"/>
      <c r="T91" s="170"/>
    </row>
    <row r="92">
      <c r="A92" s="165">
        <v>11307.0</v>
      </c>
      <c r="B92" s="26" t="s">
        <v>1287</v>
      </c>
      <c r="C92" s="26" t="s">
        <v>275</v>
      </c>
      <c r="D92" s="166">
        <v>35500.0</v>
      </c>
      <c r="G92" s="20">
        <v>8.936210960877E12</v>
      </c>
      <c r="H92" s="20" t="s">
        <v>1426</v>
      </c>
      <c r="I92" s="20" t="s">
        <v>56</v>
      </c>
      <c r="J92" s="168">
        <v>41500.0</v>
      </c>
      <c r="K92" s="167">
        <v>8.936210960877E12</v>
      </c>
      <c r="P92" s="171">
        <v>33656.0</v>
      </c>
      <c r="Q92" s="63"/>
      <c r="R92" s="170"/>
      <c r="S92" s="63"/>
      <c r="T92" s="170"/>
    </row>
    <row r="93">
      <c r="A93" s="165">
        <v>8.936210960815E12</v>
      </c>
      <c r="B93" s="26" t="s">
        <v>1425</v>
      </c>
      <c r="C93" s="26" t="s">
        <v>29</v>
      </c>
      <c r="D93" s="166">
        <v>23000.0</v>
      </c>
      <c r="G93" s="20">
        <v>8.936210960983E12</v>
      </c>
      <c r="H93" s="20" t="s">
        <v>1427</v>
      </c>
      <c r="I93" s="20" t="s">
        <v>836</v>
      </c>
      <c r="J93" s="168">
        <v>20700.0</v>
      </c>
      <c r="K93" s="167">
        <v>8.936210960983E12</v>
      </c>
      <c r="P93" s="171">
        <v>78932.0</v>
      </c>
      <c r="Q93" s="63"/>
      <c r="R93" s="170"/>
      <c r="S93" s="63"/>
      <c r="T93" s="170"/>
    </row>
    <row r="94">
      <c r="A94" s="165">
        <v>8.936148070235E12</v>
      </c>
      <c r="B94" s="26" t="s">
        <v>1401</v>
      </c>
      <c r="C94" s="26" t="s">
        <v>29</v>
      </c>
      <c r="D94" s="166">
        <v>6000.0</v>
      </c>
      <c r="G94" s="20">
        <v>8.936210960303E12</v>
      </c>
      <c r="H94" s="20" t="s">
        <v>1420</v>
      </c>
      <c r="I94" s="20" t="s">
        <v>275</v>
      </c>
      <c r="J94" s="168">
        <v>12600.0</v>
      </c>
      <c r="K94" s="167">
        <v>8.936210960303E12</v>
      </c>
      <c r="P94" s="169">
        <v>87000.0</v>
      </c>
      <c r="Q94" s="63"/>
      <c r="R94" s="170"/>
      <c r="S94" s="63"/>
      <c r="T94" s="170"/>
    </row>
    <row r="95">
      <c r="A95" s="165">
        <v>8.936114400585E12</v>
      </c>
      <c r="B95" s="26" t="s">
        <v>1376</v>
      </c>
      <c r="C95" s="26" t="s">
        <v>29</v>
      </c>
      <c r="D95" s="166">
        <v>16000.0</v>
      </c>
      <c r="G95" s="20">
        <v>8.936210960594E12</v>
      </c>
      <c r="H95" s="20" t="s">
        <v>1423</v>
      </c>
      <c r="I95" s="20" t="s">
        <v>56</v>
      </c>
      <c r="J95" s="168">
        <v>23500.0</v>
      </c>
      <c r="K95" s="167">
        <v>8.936210960594E12</v>
      </c>
      <c r="P95" s="169">
        <v>24000.0</v>
      </c>
      <c r="Q95" s="63"/>
      <c r="R95" s="170"/>
      <c r="S95" s="63"/>
      <c r="T95" s="170"/>
    </row>
    <row r="96">
      <c r="A96" s="165">
        <v>8.936114400097E12</v>
      </c>
      <c r="B96" s="26" t="s">
        <v>1368</v>
      </c>
      <c r="C96" s="26" t="s">
        <v>29</v>
      </c>
      <c r="D96" s="166">
        <v>15000.0</v>
      </c>
      <c r="G96" s="20">
        <v>8.936210960631E12</v>
      </c>
      <c r="H96" s="20" t="s">
        <v>1424</v>
      </c>
      <c r="I96" s="20" t="s">
        <v>29</v>
      </c>
      <c r="J96" s="168">
        <v>51000.0</v>
      </c>
      <c r="K96" s="167">
        <v>8.936210960631E12</v>
      </c>
      <c r="P96" s="171">
        <v>17695.0</v>
      </c>
      <c r="Q96" s="63"/>
      <c r="R96" s="170"/>
      <c r="S96" s="63"/>
      <c r="T96" s="170"/>
    </row>
    <row r="97">
      <c r="A97" s="165">
        <v>8.936148071362E12</v>
      </c>
      <c r="B97" s="26" t="s">
        <v>1412</v>
      </c>
      <c r="C97" s="26" t="s">
        <v>275</v>
      </c>
      <c r="D97" s="166">
        <v>13000.0</v>
      </c>
      <c r="G97" s="20">
        <v>8.936210960815E12</v>
      </c>
      <c r="H97" s="20" t="s">
        <v>1425</v>
      </c>
      <c r="I97" s="20" t="s">
        <v>29</v>
      </c>
      <c r="J97" s="168">
        <v>23000.0</v>
      </c>
      <c r="K97" s="167">
        <v>8.936210960815E12</v>
      </c>
      <c r="P97" s="171">
        <v>31079.0</v>
      </c>
      <c r="Q97" s="63"/>
      <c r="R97" s="170"/>
      <c r="S97" s="63"/>
      <c r="T97" s="170"/>
    </row>
    <row r="98">
      <c r="A98" s="165">
        <v>8.93614807028E12</v>
      </c>
      <c r="B98" s="26" t="s">
        <v>1402</v>
      </c>
      <c r="C98" s="26" t="s">
        <v>29</v>
      </c>
      <c r="D98" s="166">
        <v>4000.0</v>
      </c>
      <c r="G98" s="20">
        <v>8.936210960556E12</v>
      </c>
      <c r="H98" s="20" t="s">
        <v>1422</v>
      </c>
      <c r="I98" s="20" t="s">
        <v>275</v>
      </c>
      <c r="J98" s="168">
        <v>11000.0</v>
      </c>
      <c r="K98" s="167">
        <v>8.936210960556E12</v>
      </c>
      <c r="P98" s="171">
        <v>21869.0</v>
      </c>
      <c r="Q98" s="63"/>
      <c r="R98" s="170"/>
      <c r="S98" s="63"/>
      <c r="T98" s="170"/>
    </row>
    <row r="99">
      <c r="A99" s="165">
        <v>8.936148071928E12</v>
      </c>
      <c r="B99" s="26" t="s">
        <v>1413</v>
      </c>
      <c r="C99" s="26" t="s">
        <v>29</v>
      </c>
      <c r="D99" s="166">
        <v>6000.0</v>
      </c>
      <c r="G99" s="20">
        <v>10988.0</v>
      </c>
      <c r="H99" s="20" t="s">
        <v>895</v>
      </c>
      <c r="I99" s="20" t="s">
        <v>56</v>
      </c>
      <c r="J99" s="168">
        <v>29100.0</v>
      </c>
      <c r="K99" s="167">
        <v>10988.0</v>
      </c>
      <c r="P99" s="171">
        <v>32820.0</v>
      </c>
      <c r="Q99" s="63"/>
      <c r="R99" s="170"/>
      <c r="S99" s="63"/>
      <c r="T99" s="170"/>
    </row>
    <row r="100">
      <c r="A100" s="165" t="s">
        <v>1828</v>
      </c>
      <c r="B100" s="26" t="s">
        <v>1829</v>
      </c>
      <c r="C100" s="26" t="s">
        <v>1126</v>
      </c>
      <c r="D100" s="166">
        <v>17670.0</v>
      </c>
      <c r="G100" s="20">
        <v>10974.0</v>
      </c>
      <c r="H100" s="20" t="s">
        <v>866</v>
      </c>
      <c r="I100" s="20" t="s">
        <v>56</v>
      </c>
      <c r="J100" s="168">
        <v>13580.0</v>
      </c>
      <c r="K100" s="167">
        <v>10974.0</v>
      </c>
      <c r="P100" s="171">
        <v>45852.0</v>
      </c>
      <c r="Q100" s="63"/>
      <c r="R100" s="170"/>
      <c r="S100" s="63"/>
      <c r="T100" s="170"/>
    </row>
    <row r="101">
      <c r="A101" s="165">
        <v>8.936127490726E12</v>
      </c>
      <c r="B101" s="26" t="s">
        <v>1390</v>
      </c>
      <c r="C101" s="26" t="s">
        <v>29</v>
      </c>
      <c r="D101" s="166">
        <v>15450.0</v>
      </c>
      <c r="G101" s="20">
        <v>11099.0</v>
      </c>
      <c r="H101" s="20" t="s">
        <v>1248</v>
      </c>
      <c r="I101" s="20" t="s">
        <v>56</v>
      </c>
      <c r="J101" s="168">
        <v>14550.0</v>
      </c>
      <c r="K101" s="167">
        <v>11099.0</v>
      </c>
      <c r="P101" s="169">
        <v>35000.0</v>
      </c>
      <c r="Q101" s="63"/>
      <c r="R101" s="170"/>
      <c r="S101" s="63"/>
      <c r="T101" s="170"/>
    </row>
    <row r="102">
      <c r="A102" s="165">
        <v>8.936127491167E12</v>
      </c>
      <c r="B102" s="26" t="s">
        <v>1391</v>
      </c>
      <c r="C102" s="26" t="s">
        <v>29</v>
      </c>
      <c r="D102" s="166">
        <v>11750.0</v>
      </c>
      <c r="G102" s="20">
        <v>10923.0</v>
      </c>
      <c r="H102" s="20" t="s">
        <v>840</v>
      </c>
      <c r="I102" s="20" t="s">
        <v>56</v>
      </c>
      <c r="J102" s="168">
        <v>14550.0</v>
      </c>
      <c r="K102" s="167">
        <v>10923.0</v>
      </c>
      <c r="P102" s="171">
        <v>13432.0</v>
      </c>
      <c r="Q102" s="63"/>
      <c r="R102" s="170"/>
      <c r="S102" s="63"/>
      <c r="T102" s="170"/>
    </row>
    <row r="103">
      <c r="A103" s="165">
        <v>10351.0</v>
      </c>
      <c r="B103" s="26" t="s">
        <v>117</v>
      </c>
      <c r="C103" s="26" t="s">
        <v>56</v>
      </c>
      <c r="D103" s="166">
        <v>40000.0</v>
      </c>
      <c r="G103" s="20">
        <v>11057.0</v>
      </c>
      <c r="H103" s="20" t="s">
        <v>1215</v>
      </c>
      <c r="I103" s="20" t="s">
        <v>56</v>
      </c>
      <c r="J103" s="168">
        <v>21340.0</v>
      </c>
      <c r="K103" s="167">
        <v>11057.0</v>
      </c>
      <c r="P103" s="169">
        <v>60000.0</v>
      </c>
      <c r="Q103" s="63"/>
      <c r="R103" s="170"/>
      <c r="S103" s="63"/>
      <c r="T103" s="170"/>
    </row>
    <row r="104">
      <c r="A104" s="165">
        <v>10865.0</v>
      </c>
      <c r="B104" s="26" t="s">
        <v>717</v>
      </c>
      <c r="C104" s="26" t="s">
        <v>29</v>
      </c>
      <c r="D104" s="166">
        <v>14000.0</v>
      </c>
      <c r="G104" s="20">
        <v>11152.0</v>
      </c>
      <c r="H104" s="20" t="s">
        <v>1261</v>
      </c>
      <c r="I104" s="20" t="s">
        <v>29</v>
      </c>
      <c r="J104" s="168">
        <v>16490.0</v>
      </c>
      <c r="K104" s="167">
        <v>11152.0</v>
      </c>
      <c r="P104" s="169">
        <v>20000.0</v>
      </c>
      <c r="Q104" s="63"/>
      <c r="R104" s="170"/>
      <c r="S104" s="63"/>
      <c r="T104" s="170"/>
    </row>
    <row r="105">
      <c r="A105" s="165">
        <v>11323.0</v>
      </c>
      <c r="B105" s="26" t="s">
        <v>1292</v>
      </c>
      <c r="C105" s="26" t="s">
        <v>275</v>
      </c>
      <c r="D105" s="166">
        <v>30000.0</v>
      </c>
      <c r="G105" s="20">
        <v>11322.0</v>
      </c>
      <c r="H105" s="20" t="s">
        <v>1291</v>
      </c>
      <c r="I105" s="20" t="s">
        <v>29</v>
      </c>
      <c r="J105" s="168">
        <v>15520.0</v>
      </c>
      <c r="K105" s="167">
        <v>11322.0</v>
      </c>
      <c r="P105" s="171">
        <v>24618.0</v>
      </c>
      <c r="Q105" s="63"/>
      <c r="R105" s="170"/>
      <c r="S105" s="63"/>
      <c r="T105" s="170"/>
    </row>
    <row r="106">
      <c r="A106" s="165">
        <v>8.936195182165E12</v>
      </c>
      <c r="B106" s="26" t="s">
        <v>1419</v>
      </c>
      <c r="C106" s="26" t="s">
        <v>116</v>
      </c>
      <c r="D106" s="166">
        <v>11400.0</v>
      </c>
      <c r="G106" s="20">
        <v>10354.0</v>
      </c>
      <c r="H106" s="20" t="s">
        <v>144</v>
      </c>
      <c r="I106" s="20" t="s">
        <v>29</v>
      </c>
      <c r="J106" s="168">
        <v>9314.91</v>
      </c>
      <c r="K106" s="167">
        <v>10354.0</v>
      </c>
      <c r="P106" s="171">
        <v>33222.0</v>
      </c>
      <c r="Q106" s="63"/>
      <c r="R106" s="170"/>
      <c r="S106" s="63"/>
      <c r="T106" s="170"/>
    </row>
    <row r="107">
      <c r="A107" s="165">
        <v>11404.0</v>
      </c>
      <c r="B107" s="26" t="s">
        <v>1304</v>
      </c>
      <c r="C107" s="26" t="s">
        <v>23</v>
      </c>
      <c r="D107" s="166">
        <v>15000.0</v>
      </c>
      <c r="G107" s="20">
        <v>10355.0</v>
      </c>
      <c r="H107" s="20" t="s">
        <v>219</v>
      </c>
      <c r="I107" s="20" t="s">
        <v>29</v>
      </c>
      <c r="J107" s="168">
        <v>9314.91</v>
      </c>
      <c r="K107" s="167">
        <v>10355.0</v>
      </c>
      <c r="P107" s="171">
        <v>17514.0</v>
      </c>
      <c r="Q107" s="63"/>
      <c r="R107" s="170"/>
      <c r="S107" s="63"/>
      <c r="T107" s="170"/>
    </row>
    <row r="108">
      <c r="A108" s="165">
        <v>1100959.0</v>
      </c>
      <c r="B108" s="26" t="s">
        <v>963</v>
      </c>
      <c r="C108" s="26" t="s">
        <v>104</v>
      </c>
      <c r="D108" s="166">
        <v>18000.0</v>
      </c>
      <c r="G108" s="20">
        <v>10356.0</v>
      </c>
      <c r="H108" s="20" t="s">
        <v>247</v>
      </c>
      <c r="I108" s="20" t="s">
        <v>29</v>
      </c>
      <c r="J108" s="168">
        <v>9603.0</v>
      </c>
      <c r="K108" s="167">
        <v>10356.0</v>
      </c>
      <c r="P108" s="171">
        <v>25500.0</v>
      </c>
      <c r="Q108" s="63"/>
      <c r="R108" s="170"/>
      <c r="S108" s="63"/>
      <c r="T108" s="170"/>
    </row>
    <row r="109">
      <c r="A109" s="165">
        <v>8.936148070945E12</v>
      </c>
      <c r="B109" s="26" t="s">
        <v>1409</v>
      </c>
      <c r="C109" s="26" t="s">
        <v>29</v>
      </c>
      <c r="D109" s="166">
        <v>13090.0</v>
      </c>
      <c r="G109" s="20">
        <v>10905.0</v>
      </c>
      <c r="H109" s="20" t="s">
        <v>802</v>
      </c>
      <c r="I109" s="20" t="s">
        <v>29</v>
      </c>
      <c r="J109" s="168">
        <v>10000.0</v>
      </c>
      <c r="K109" s="167">
        <v>10905.0</v>
      </c>
      <c r="P109" s="171">
        <v>25014.0</v>
      </c>
      <c r="Q109" s="63"/>
      <c r="R109" s="170"/>
      <c r="S109" s="63"/>
      <c r="T109" s="170"/>
    </row>
    <row r="110">
      <c r="A110" s="165">
        <v>8.938509616762E12</v>
      </c>
      <c r="B110" s="26" t="s">
        <v>1451</v>
      </c>
      <c r="C110" s="26" t="s">
        <v>29</v>
      </c>
      <c r="D110" s="166">
        <v>16200.0</v>
      </c>
      <c r="G110" s="20">
        <v>11065.0</v>
      </c>
      <c r="H110" s="20" t="s">
        <v>1224</v>
      </c>
      <c r="I110" s="20" t="s">
        <v>1225</v>
      </c>
      <c r="J110" s="168">
        <v>4500.0</v>
      </c>
      <c r="K110" s="167">
        <v>11065.0</v>
      </c>
      <c r="P110" s="171">
        <v>15254.0</v>
      </c>
      <c r="Q110" s="63"/>
      <c r="R110" s="170"/>
      <c r="S110" s="63"/>
      <c r="T110" s="170"/>
    </row>
    <row r="111">
      <c r="A111" s="165">
        <v>10385.0</v>
      </c>
      <c r="B111" s="26" t="s">
        <v>274</v>
      </c>
      <c r="C111" s="26" t="s">
        <v>275</v>
      </c>
      <c r="D111" s="166">
        <v>16150.0</v>
      </c>
      <c r="G111" s="20">
        <v>11130.0</v>
      </c>
      <c r="H111" s="20" t="s">
        <v>1259</v>
      </c>
      <c r="I111" s="20" t="s">
        <v>23</v>
      </c>
      <c r="J111" s="168">
        <v>15000.0</v>
      </c>
      <c r="K111" s="167">
        <v>11130.0</v>
      </c>
      <c r="P111" s="171">
        <v>69345.0</v>
      </c>
      <c r="Q111" s="63"/>
      <c r="R111" s="170"/>
      <c r="S111" s="63"/>
      <c r="T111" s="170"/>
    </row>
    <row r="112">
      <c r="A112" s="165">
        <v>10463.0</v>
      </c>
      <c r="B112" s="26" t="s">
        <v>321</v>
      </c>
      <c r="C112" s="26" t="s">
        <v>275</v>
      </c>
      <c r="D112" s="166">
        <v>10000.0</v>
      </c>
      <c r="G112" s="20">
        <v>11127.0</v>
      </c>
      <c r="H112" s="20" t="s">
        <v>1257</v>
      </c>
      <c r="I112" s="20" t="s">
        <v>23</v>
      </c>
      <c r="J112" s="168">
        <v>13000.0</v>
      </c>
      <c r="K112" s="167">
        <v>11127.0</v>
      </c>
      <c r="P112" s="171">
        <v>50002.0</v>
      </c>
      <c r="Q112" s="63"/>
      <c r="R112" s="170"/>
      <c r="S112" s="63"/>
      <c r="T112" s="170"/>
    </row>
    <row r="113">
      <c r="A113" s="165">
        <v>10511.0</v>
      </c>
      <c r="B113" s="26" t="s">
        <v>427</v>
      </c>
      <c r="C113" s="26" t="s">
        <v>428</v>
      </c>
      <c r="D113" s="166">
        <v>16000.0</v>
      </c>
      <c r="G113" s="20">
        <v>10901.0</v>
      </c>
      <c r="H113" s="20" t="s">
        <v>736</v>
      </c>
      <c r="I113" s="20" t="s">
        <v>29</v>
      </c>
      <c r="J113" s="168">
        <v>10000.0</v>
      </c>
      <c r="K113" s="167">
        <v>10901.0</v>
      </c>
      <c r="P113" s="171">
        <v>15323.0</v>
      </c>
      <c r="Q113" s="63"/>
      <c r="R113" s="170"/>
      <c r="S113" s="63"/>
      <c r="T113" s="170"/>
    </row>
    <row r="114">
      <c r="A114" s="165">
        <v>10700.0</v>
      </c>
      <c r="B114" s="26" t="s">
        <v>564</v>
      </c>
      <c r="C114" s="26" t="s">
        <v>475</v>
      </c>
      <c r="D114" s="166">
        <v>31500.0</v>
      </c>
      <c r="G114" s="20">
        <v>10793.0</v>
      </c>
      <c r="H114" s="20" t="s">
        <v>642</v>
      </c>
      <c r="I114" s="20" t="s">
        <v>29</v>
      </c>
      <c r="J114" s="168">
        <v>5000.0</v>
      </c>
      <c r="K114" s="167">
        <v>10793.0</v>
      </c>
      <c r="P114" s="171">
        <v>31090.0</v>
      </c>
      <c r="Q114" s="63"/>
      <c r="R114" s="170"/>
      <c r="S114" s="63"/>
      <c r="T114" s="170"/>
    </row>
    <row r="115">
      <c r="A115" s="165">
        <v>10866.0</v>
      </c>
      <c r="B115" s="26" t="s">
        <v>721</v>
      </c>
      <c r="C115" s="26" t="s">
        <v>29</v>
      </c>
      <c r="D115" s="166">
        <v>8500.0</v>
      </c>
      <c r="G115" s="20">
        <v>10791.0</v>
      </c>
      <c r="H115" s="20" t="s">
        <v>615</v>
      </c>
      <c r="I115" s="20" t="s">
        <v>29</v>
      </c>
      <c r="J115" s="168">
        <v>7000.0</v>
      </c>
      <c r="K115" s="167">
        <v>10791.0</v>
      </c>
      <c r="P115" s="171">
        <v>14078.0</v>
      </c>
      <c r="Q115" s="63"/>
      <c r="R115" s="170"/>
      <c r="S115" s="63"/>
      <c r="T115" s="170"/>
    </row>
    <row r="116">
      <c r="A116" s="165">
        <v>10968.0</v>
      </c>
      <c r="B116" s="26" t="s">
        <v>82</v>
      </c>
      <c r="C116" s="26" t="s">
        <v>855</v>
      </c>
      <c r="D116" s="166">
        <v>20000.0</v>
      </c>
      <c r="G116" s="20">
        <v>11514.0</v>
      </c>
      <c r="H116" s="20" t="s">
        <v>1313</v>
      </c>
      <c r="I116" s="20" t="s">
        <v>29</v>
      </c>
      <c r="J116" s="168">
        <v>4000.0</v>
      </c>
      <c r="K116" s="167">
        <v>11514.0</v>
      </c>
      <c r="P116" s="171">
        <v>45386.0</v>
      </c>
      <c r="Q116" s="63"/>
      <c r="R116" s="170"/>
      <c r="S116" s="63"/>
      <c r="T116" s="170"/>
    </row>
    <row r="117">
      <c r="A117" s="165">
        <v>11024.0</v>
      </c>
      <c r="B117" s="26" t="s">
        <v>1211</v>
      </c>
      <c r="C117" s="26" t="s">
        <v>29</v>
      </c>
      <c r="D117" s="166">
        <v>8000.0</v>
      </c>
      <c r="G117" s="20">
        <v>11513.0</v>
      </c>
      <c r="H117" s="20" t="s">
        <v>1312</v>
      </c>
      <c r="I117" s="20" t="s">
        <v>29</v>
      </c>
      <c r="J117" s="168">
        <v>4000.0</v>
      </c>
      <c r="K117" s="167">
        <v>11513.0</v>
      </c>
      <c r="P117" s="171">
        <v>32256.0</v>
      </c>
      <c r="Q117" s="63"/>
      <c r="R117" s="170"/>
      <c r="S117" s="63"/>
      <c r="T117" s="170"/>
    </row>
    <row r="118">
      <c r="A118" s="165">
        <v>11376.0</v>
      </c>
      <c r="B118" s="26" t="s">
        <v>1298</v>
      </c>
      <c r="C118" s="26" t="s">
        <v>29</v>
      </c>
      <c r="D118" s="166">
        <v>10000.0</v>
      </c>
      <c r="G118" s="20">
        <v>11222.0</v>
      </c>
      <c r="H118" s="20" t="s">
        <v>1263</v>
      </c>
      <c r="I118" s="20" t="s">
        <v>275</v>
      </c>
      <c r="J118" s="168">
        <v>13000.0</v>
      </c>
      <c r="K118" s="167">
        <v>11222.0</v>
      </c>
      <c r="P118" s="171">
        <v>29878.0</v>
      </c>
      <c r="Q118" s="63"/>
      <c r="R118" s="170"/>
      <c r="S118" s="63"/>
      <c r="T118" s="170"/>
    </row>
    <row r="119">
      <c r="A119" s="165">
        <v>8.93852576708E12</v>
      </c>
      <c r="B119" s="26" t="s">
        <v>1469</v>
      </c>
      <c r="C119" s="26" t="s">
        <v>29</v>
      </c>
      <c r="D119" s="166">
        <v>7125.0</v>
      </c>
      <c r="G119" s="20">
        <v>11375.0</v>
      </c>
      <c r="H119" s="20" t="s">
        <v>97</v>
      </c>
      <c r="I119" s="20" t="s">
        <v>29</v>
      </c>
      <c r="J119" s="168">
        <v>12000.0</v>
      </c>
      <c r="K119" s="167">
        <v>11375.0</v>
      </c>
      <c r="P119" s="171">
        <v>16876.0</v>
      </c>
      <c r="Q119" s="63"/>
      <c r="R119" s="170"/>
      <c r="S119" s="63"/>
      <c r="T119" s="170"/>
    </row>
    <row r="120">
      <c r="A120" s="165" t="s">
        <v>1907</v>
      </c>
      <c r="B120" s="26" t="s">
        <v>1908</v>
      </c>
      <c r="C120" s="26" t="s">
        <v>1126</v>
      </c>
      <c r="D120" s="166">
        <v>8607.0</v>
      </c>
      <c r="G120" s="20">
        <v>11319.0</v>
      </c>
      <c r="H120" s="20" t="s">
        <v>1290</v>
      </c>
      <c r="I120" s="20" t="s">
        <v>29</v>
      </c>
      <c r="J120" s="168">
        <v>10750.0</v>
      </c>
      <c r="K120" s="167">
        <v>11319.0</v>
      </c>
      <c r="P120" s="171">
        <v>28708.0</v>
      </c>
      <c r="Q120" s="63"/>
      <c r="R120" s="170"/>
      <c r="S120" s="63"/>
      <c r="T120" s="170"/>
    </row>
    <row r="121">
      <c r="A121" s="165" t="s">
        <v>1909</v>
      </c>
      <c r="B121" s="26" t="s">
        <v>1910</v>
      </c>
      <c r="C121" s="26" t="s">
        <v>1126</v>
      </c>
      <c r="D121" s="166">
        <v>14126.0</v>
      </c>
      <c r="G121" s="20">
        <v>11606.0</v>
      </c>
      <c r="H121" s="20" t="s">
        <v>1911</v>
      </c>
      <c r="I121" s="20" t="s">
        <v>29</v>
      </c>
      <c r="J121" s="168">
        <v>7000.0</v>
      </c>
      <c r="K121" s="167" t="e">
        <v>#N/A</v>
      </c>
      <c r="P121" s="171">
        <v>12722.0</v>
      </c>
      <c r="Q121" s="63"/>
      <c r="R121" s="170"/>
      <c r="S121" s="63"/>
      <c r="T121" s="170"/>
    </row>
    <row r="122">
      <c r="A122" s="165" t="s">
        <v>1915</v>
      </c>
      <c r="B122" s="26" t="s">
        <v>1916</v>
      </c>
      <c r="C122" s="26" t="s">
        <v>1126</v>
      </c>
      <c r="D122" s="166">
        <v>14316.0</v>
      </c>
      <c r="G122" s="20">
        <v>11373.0</v>
      </c>
      <c r="H122" s="20" t="s">
        <v>1296</v>
      </c>
      <c r="I122" s="20" t="s">
        <v>29</v>
      </c>
      <c r="J122" s="168">
        <v>6000.0</v>
      </c>
      <c r="K122" s="167">
        <v>11373.0</v>
      </c>
      <c r="P122" s="171">
        <v>56025.0</v>
      </c>
      <c r="Q122" s="63"/>
      <c r="R122" s="170"/>
      <c r="S122" s="63"/>
      <c r="T122" s="170"/>
    </row>
    <row r="123">
      <c r="A123" s="165" t="s">
        <v>1917</v>
      </c>
      <c r="B123" s="26" t="s">
        <v>1918</v>
      </c>
      <c r="C123" s="26" t="s">
        <v>1126</v>
      </c>
      <c r="D123" s="166">
        <v>15741.0</v>
      </c>
      <c r="G123" s="20">
        <v>11516.0</v>
      </c>
      <c r="H123" s="20" t="s">
        <v>1314</v>
      </c>
      <c r="I123" s="20" t="s">
        <v>29</v>
      </c>
      <c r="J123" s="168">
        <v>4000.0</v>
      </c>
      <c r="K123" s="167">
        <v>11516.0</v>
      </c>
      <c r="P123" s="171">
        <v>13256.0</v>
      </c>
      <c r="Q123" s="63"/>
      <c r="R123" s="170"/>
      <c r="S123" s="63"/>
      <c r="T123" s="170"/>
    </row>
    <row r="124">
      <c r="A124" s="165" t="s">
        <v>1920</v>
      </c>
      <c r="B124" s="26" t="s">
        <v>1922</v>
      </c>
      <c r="C124" s="26" t="s">
        <v>29</v>
      </c>
      <c r="D124" s="166">
        <v>16958.0</v>
      </c>
      <c r="G124" s="20">
        <v>1102196.0</v>
      </c>
      <c r="H124" s="20" t="s">
        <v>1210</v>
      </c>
      <c r="I124" s="20" t="s">
        <v>104</v>
      </c>
      <c r="J124" s="168">
        <v>13500.0</v>
      </c>
      <c r="K124" s="167">
        <v>1102196.0</v>
      </c>
      <c r="P124" s="169">
        <v>8000.0</v>
      </c>
      <c r="Q124" s="63"/>
      <c r="R124" s="170"/>
      <c r="S124" s="63"/>
      <c r="T124" s="170"/>
    </row>
    <row r="125">
      <c r="A125" s="165" t="s">
        <v>1923</v>
      </c>
      <c r="B125" s="26" t="s">
        <v>1924</v>
      </c>
      <c r="C125" s="26" t="s">
        <v>1126</v>
      </c>
      <c r="D125" s="166">
        <v>15580.0</v>
      </c>
      <c r="G125" s="20">
        <v>1101318.0</v>
      </c>
      <c r="H125" s="20" t="s">
        <v>1036</v>
      </c>
      <c r="I125" s="20" t="s">
        <v>104</v>
      </c>
      <c r="J125" s="168">
        <v>35000.0</v>
      </c>
      <c r="K125" s="167">
        <v>1101318.0</v>
      </c>
      <c r="P125" s="171">
        <v>8500.0</v>
      </c>
      <c r="Q125" s="63"/>
      <c r="R125" s="170"/>
      <c r="S125" s="63"/>
      <c r="T125" s="170"/>
    </row>
    <row r="126">
      <c r="A126" s="165" t="s">
        <v>1925</v>
      </c>
      <c r="B126" s="26" t="s">
        <v>1926</v>
      </c>
      <c r="C126" s="26" t="s">
        <v>1126</v>
      </c>
      <c r="D126" s="166">
        <v>13789.0</v>
      </c>
      <c r="G126" s="20">
        <v>1101318.0</v>
      </c>
      <c r="H126" s="20" t="s">
        <v>1036</v>
      </c>
      <c r="I126" s="20" t="s">
        <v>104</v>
      </c>
      <c r="J126" s="168">
        <v>36000.0</v>
      </c>
      <c r="K126" s="167">
        <v>1101318.0</v>
      </c>
      <c r="P126" s="169">
        <v>99000.0</v>
      </c>
      <c r="Q126" s="63"/>
      <c r="R126" s="170"/>
      <c r="S126" s="63"/>
      <c r="T126" s="170"/>
    </row>
    <row r="127">
      <c r="A127" s="165" t="s">
        <v>1930</v>
      </c>
      <c r="B127" s="26" t="s">
        <v>1933</v>
      </c>
      <c r="C127" s="26" t="s">
        <v>1126</v>
      </c>
      <c r="D127" s="166">
        <v>12018.0</v>
      </c>
      <c r="G127" s="20">
        <v>1102035.0</v>
      </c>
      <c r="H127" s="20" t="s">
        <v>1201</v>
      </c>
      <c r="I127" s="20" t="s">
        <v>104</v>
      </c>
      <c r="J127" s="168">
        <v>35000.0</v>
      </c>
      <c r="K127" s="167">
        <v>1102035.0</v>
      </c>
      <c r="P127" s="169">
        <v>4675.0</v>
      </c>
      <c r="Q127" s="63"/>
      <c r="R127" s="170"/>
      <c r="S127" s="63"/>
      <c r="T127" s="170"/>
    </row>
    <row r="128">
      <c r="A128" s="165">
        <v>8.936013680576E12</v>
      </c>
      <c r="B128" s="26" t="s">
        <v>1341</v>
      </c>
      <c r="C128" s="26" t="s">
        <v>56</v>
      </c>
      <c r="D128" s="166">
        <v>22952.0</v>
      </c>
      <c r="G128" s="20">
        <v>1100263.0</v>
      </c>
      <c r="H128" s="20" t="s">
        <v>904</v>
      </c>
      <c r="I128" s="20" t="s">
        <v>104</v>
      </c>
      <c r="J128" s="168">
        <v>37000.0</v>
      </c>
      <c r="K128" s="167">
        <v>1100263.0</v>
      </c>
      <c r="P128" s="169">
        <v>20235.0</v>
      </c>
      <c r="Q128" s="63"/>
      <c r="R128" s="170"/>
      <c r="S128" s="63"/>
      <c r="T128" s="170"/>
    </row>
    <row r="129">
      <c r="A129" s="165">
        <v>8.938529809243E12</v>
      </c>
      <c r="B129" s="26" t="s">
        <v>1480</v>
      </c>
      <c r="C129" s="26" t="s">
        <v>29</v>
      </c>
      <c r="D129" s="166">
        <v>8820.0</v>
      </c>
      <c r="G129" s="20">
        <v>10914.0</v>
      </c>
      <c r="H129" s="20" t="s">
        <v>825</v>
      </c>
      <c r="I129" s="20" t="s">
        <v>23</v>
      </c>
      <c r="J129" s="168">
        <v>12000.0</v>
      </c>
      <c r="K129" s="167">
        <v>10914.0</v>
      </c>
      <c r="P129" s="169">
        <v>16815.0</v>
      </c>
      <c r="Q129" s="63"/>
      <c r="R129" s="170"/>
      <c r="S129" s="63"/>
      <c r="T129" s="170"/>
    </row>
    <row r="130">
      <c r="A130" s="165">
        <v>8.93852980996E12</v>
      </c>
      <c r="B130" s="26" t="s">
        <v>1482</v>
      </c>
      <c r="C130" s="26" t="s">
        <v>29</v>
      </c>
      <c r="D130" s="166">
        <v>8000.0</v>
      </c>
      <c r="G130" s="20">
        <v>11404.0</v>
      </c>
      <c r="H130" s="20" t="s">
        <v>1304</v>
      </c>
      <c r="I130" s="20" t="s">
        <v>23</v>
      </c>
      <c r="J130" s="168">
        <v>15500.0</v>
      </c>
      <c r="K130" s="167">
        <v>11404.0</v>
      </c>
      <c r="P130" s="169">
        <v>21340.0</v>
      </c>
      <c r="Q130" s="63"/>
      <c r="R130" s="170"/>
      <c r="S130" s="63"/>
      <c r="T130" s="170"/>
    </row>
    <row r="131">
      <c r="A131" s="165">
        <v>8.938529809724E12</v>
      </c>
      <c r="B131" s="26" t="s">
        <v>1481</v>
      </c>
      <c r="C131" s="26" t="s">
        <v>29</v>
      </c>
      <c r="D131" s="178">
        <v>9901.0</v>
      </c>
      <c r="G131" s="20">
        <v>1101366.0</v>
      </c>
      <c r="H131" s="20" t="s">
        <v>1057</v>
      </c>
      <c r="I131" s="20" t="s">
        <v>104</v>
      </c>
      <c r="J131" s="168">
        <v>58000.0</v>
      </c>
      <c r="K131" s="167">
        <v>1101366.0</v>
      </c>
      <c r="P131" s="169">
        <v>9800.0</v>
      </c>
      <c r="Q131" s="63"/>
      <c r="R131" s="170"/>
      <c r="S131" s="63"/>
      <c r="T131" s="170"/>
    </row>
    <row r="132">
      <c r="A132" s="165">
        <v>8.938529809038E12</v>
      </c>
      <c r="B132" s="26" t="s">
        <v>1479</v>
      </c>
      <c r="C132" s="26" t="s">
        <v>1126</v>
      </c>
      <c r="D132" s="166">
        <v>11800.0</v>
      </c>
      <c r="G132" s="20">
        <v>1101392.0</v>
      </c>
      <c r="H132" s="20" t="s">
        <v>1093</v>
      </c>
      <c r="I132" s="20" t="s">
        <v>104</v>
      </c>
      <c r="J132" s="168">
        <v>48000.0</v>
      </c>
      <c r="K132" s="167">
        <v>1101392.0</v>
      </c>
      <c r="P132" s="169">
        <v>12500.0</v>
      </c>
      <c r="Q132" s="63"/>
      <c r="R132" s="170"/>
      <c r="S132" s="63"/>
      <c r="T132" s="170"/>
    </row>
    <row r="133">
      <c r="A133" s="165">
        <v>8.936013680309E12</v>
      </c>
      <c r="B133" s="26" t="s">
        <v>1339</v>
      </c>
      <c r="C133" s="26" t="s">
        <v>56</v>
      </c>
      <c r="D133" s="166">
        <v>20153.0</v>
      </c>
      <c r="G133" s="20">
        <v>11307.0</v>
      </c>
      <c r="H133" s="20" t="s">
        <v>1287</v>
      </c>
      <c r="I133" s="20" t="s">
        <v>275</v>
      </c>
      <c r="J133" s="168">
        <v>35500.0</v>
      </c>
      <c r="K133" s="167">
        <v>11307.0</v>
      </c>
      <c r="P133" s="171">
        <v>20382.0</v>
      </c>
      <c r="Q133" s="63"/>
      <c r="R133" s="170"/>
      <c r="S133" s="63"/>
      <c r="T133" s="170"/>
    </row>
    <row r="134">
      <c r="A134" s="165">
        <v>8.936127491198E12</v>
      </c>
      <c r="B134" s="26" t="s">
        <v>1394</v>
      </c>
      <c r="C134" s="26" t="s">
        <v>29</v>
      </c>
      <c r="D134" s="166">
        <v>11750.0</v>
      </c>
      <c r="G134" s="20">
        <v>10465.0</v>
      </c>
      <c r="H134" s="20" t="s">
        <v>1940</v>
      </c>
      <c r="I134" s="20" t="s">
        <v>29</v>
      </c>
      <c r="J134" s="168">
        <v>22000.0</v>
      </c>
      <c r="K134" s="167">
        <v>10465.0</v>
      </c>
      <c r="P134" s="171">
        <v>4499.0</v>
      </c>
      <c r="Q134" s="63"/>
      <c r="R134" s="170"/>
      <c r="S134" s="63"/>
      <c r="T134" s="170"/>
    </row>
    <row r="135">
      <c r="A135" s="165">
        <v>10692.0</v>
      </c>
      <c r="B135" s="26" t="s">
        <v>546</v>
      </c>
      <c r="C135" s="26" t="s">
        <v>56</v>
      </c>
      <c r="D135" s="166">
        <v>47000.0</v>
      </c>
      <c r="G135" s="20">
        <v>11111.0</v>
      </c>
      <c r="H135" s="20" t="s">
        <v>1253</v>
      </c>
      <c r="I135" s="20" t="s">
        <v>29</v>
      </c>
      <c r="J135" s="168">
        <v>13000.0</v>
      </c>
      <c r="K135" s="167">
        <v>11111.0</v>
      </c>
      <c r="P135" s="171">
        <v>5905.0</v>
      </c>
      <c r="Q135" s="63"/>
      <c r="R135" s="170"/>
      <c r="S135" s="63"/>
      <c r="T135" s="170"/>
    </row>
    <row r="136">
      <c r="A136" s="165">
        <v>11026.0</v>
      </c>
      <c r="B136" s="26" t="s">
        <v>1212</v>
      </c>
      <c r="C136" s="26" t="s">
        <v>1208</v>
      </c>
      <c r="D136" s="166">
        <v>11000.0</v>
      </c>
      <c r="G136" s="20">
        <v>10464.0</v>
      </c>
      <c r="H136" s="20" t="s">
        <v>1946</v>
      </c>
      <c r="I136" s="20" t="s">
        <v>29</v>
      </c>
      <c r="J136" s="168">
        <v>28000.0</v>
      </c>
      <c r="K136" s="167">
        <v>10464.0</v>
      </c>
      <c r="P136" s="171">
        <v>37604.0</v>
      </c>
      <c r="Q136" s="63"/>
      <c r="R136" s="170"/>
      <c r="S136" s="63"/>
      <c r="T136" s="170"/>
    </row>
    <row r="137">
      <c r="A137" s="165">
        <v>1101374.0</v>
      </c>
      <c r="B137" s="26" t="s">
        <v>1071</v>
      </c>
      <c r="C137" s="26" t="s">
        <v>104</v>
      </c>
      <c r="D137" s="166">
        <v>25000.0</v>
      </c>
      <c r="G137" s="20">
        <v>1101381.0</v>
      </c>
      <c r="H137" s="20" t="s">
        <v>1088</v>
      </c>
      <c r="I137" s="20" t="s">
        <v>104</v>
      </c>
      <c r="J137" s="168">
        <v>25000.0</v>
      </c>
      <c r="K137" s="167">
        <v>1101381.0</v>
      </c>
      <c r="P137" s="171">
        <v>12928.0</v>
      </c>
      <c r="Q137" s="63"/>
      <c r="R137" s="170"/>
      <c r="S137" s="63"/>
      <c r="T137" s="170"/>
    </row>
    <row r="138">
      <c r="A138" s="165">
        <v>8.936049692826E12</v>
      </c>
      <c r="B138" s="26" t="s">
        <v>1349</v>
      </c>
      <c r="C138" s="26" t="s">
        <v>311</v>
      </c>
      <c r="D138" s="166">
        <v>18000.0</v>
      </c>
      <c r="G138" s="20">
        <v>10793.0</v>
      </c>
      <c r="H138" s="20" t="s">
        <v>642</v>
      </c>
      <c r="I138" s="20" t="s">
        <v>29</v>
      </c>
      <c r="J138" s="168">
        <v>6000.0</v>
      </c>
      <c r="K138" s="167">
        <v>10793.0</v>
      </c>
      <c r="P138" s="171">
        <v>12642.0</v>
      </c>
      <c r="Q138" s="63"/>
      <c r="R138" s="170"/>
      <c r="S138" s="63"/>
      <c r="T138" s="170"/>
    </row>
    <row r="139">
      <c r="A139" s="165">
        <v>8.938525767257E12</v>
      </c>
      <c r="B139" s="26" t="s">
        <v>1475</v>
      </c>
      <c r="C139" s="26" t="s">
        <v>29</v>
      </c>
      <c r="D139" s="166">
        <v>5225.0</v>
      </c>
      <c r="G139" s="20">
        <v>11021.0</v>
      </c>
      <c r="H139" s="20" t="s">
        <v>1207</v>
      </c>
      <c r="I139" s="20" t="s">
        <v>1208</v>
      </c>
      <c r="J139" s="168">
        <v>16000.0</v>
      </c>
      <c r="K139" s="167">
        <v>11021.0</v>
      </c>
      <c r="P139" s="171">
        <v>21646.0</v>
      </c>
      <c r="Q139" s="63"/>
      <c r="R139" s="170"/>
      <c r="S139" s="63"/>
      <c r="T139" s="170"/>
    </row>
    <row r="140">
      <c r="A140" s="165">
        <v>10096.0</v>
      </c>
      <c r="B140" s="26" t="s">
        <v>55</v>
      </c>
      <c r="C140" s="26" t="s">
        <v>56</v>
      </c>
      <c r="D140" s="166">
        <v>175000.0</v>
      </c>
      <c r="G140" s="20">
        <v>8.93611705134E12</v>
      </c>
      <c r="H140" s="20" t="s">
        <v>1384</v>
      </c>
      <c r="I140" s="20" t="s">
        <v>275</v>
      </c>
      <c r="J140" s="168">
        <v>50000.0</v>
      </c>
      <c r="K140" s="167">
        <v>8.93611705134E12</v>
      </c>
      <c r="P140" s="171">
        <v>14756.0</v>
      </c>
      <c r="Q140" s="63"/>
      <c r="R140" s="170"/>
      <c r="S140" s="63"/>
      <c r="T140" s="170"/>
    </row>
    <row r="141">
      <c r="A141" s="165">
        <v>10790.0</v>
      </c>
      <c r="B141" s="26" t="s">
        <v>598</v>
      </c>
      <c r="C141" s="26" t="s">
        <v>29</v>
      </c>
      <c r="D141" s="166">
        <v>5000.0</v>
      </c>
      <c r="G141" s="20">
        <v>10651.0</v>
      </c>
      <c r="H141" s="20" t="s">
        <v>500</v>
      </c>
      <c r="I141" s="20" t="s">
        <v>29</v>
      </c>
      <c r="J141" s="168">
        <v>12500.0</v>
      </c>
      <c r="K141" s="167">
        <v>10651.0</v>
      </c>
      <c r="P141" s="171">
        <v>41735.0</v>
      </c>
      <c r="Q141" s="63"/>
      <c r="R141" s="170"/>
      <c r="S141" s="63"/>
      <c r="T141" s="170"/>
    </row>
    <row r="142">
      <c r="A142" s="165">
        <v>1101404.0</v>
      </c>
      <c r="B142" s="26" t="s">
        <v>1105</v>
      </c>
      <c r="C142" s="26" t="s">
        <v>104</v>
      </c>
      <c r="D142" s="166">
        <v>33000.0</v>
      </c>
      <c r="G142" s="20">
        <v>11305.0</v>
      </c>
      <c r="H142" s="20" t="s">
        <v>1286</v>
      </c>
      <c r="I142" s="20" t="s">
        <v>275</v>
      </c>
      <c r="J142" s="168">
        <v>18000.0</v>
      </c>
      <c r="K142" s="167">
        <v>11305.0</v>
      </c>
      <c r="P142" s="171">
        <v>9469.0</v>
      </c>
      <c r="Q142" s="63"/>
      <c r="R142" s="170"/>
      <c r="S142" s="63"/>
      <c r="T142" s="170"/>
    </row>
    <row r="143">
      <c r="A143" s="165">
        <v>8.938509616045E12</v>
      </c>
      <c r="B143" s="26" t="s">
        <v>1447</v>
      </c>
      <c r="C143" s="26" t="s">
        <v>29</v>
      </c>
      <c r="D143" s="166">
        <v>19350.0</v>
      </c>
      <c r="G143" s="20">
        <v>11323.0</v>
      </c>
      <c r="H143" s="20" t="s">
        <v>1292</v>
      </c>
      <c r="I143" s="20" t="s">
        <v>275</v>
      </c>
      <c r="J143" s="168">
        <v>30000.0</v>
      </c>
      <c r="K143" s="167">
        <v>11323.0</v>
      </c>
      <c r="P143" s="171">
        <v>17980.0</v>
      </c>
      <c r="Q143" s="63"/>
      <c r="R143" s="170"/>
      <c r="S143" s="63"/>
      <c r="T143" s="170"/>
    </row>
    <row r="144">
      <c r="A144" s="165">
        <v>8.936210960488E12</v>
      </c>
      <c r="B144" s="26" t="s">
        <v>1421</v>
      </c>
      <c r="C144" s="26" t="s">
        <v>275</v>
      </c>
      <c r="D144" s="166">
        <v>15000.0</v>
      </c>
      <c r="G144" s="20">
        <v>11279.0</v>
      </c>
      <c r="H144" s="20" t="s">
        <v>1278</v>
      </c>
      <c r="I144" s="20" t="s">
        <v>23</v>
      </c>
      <c r="J144" s="168">
        <v>13000.0</v>
      </c>
      <c r="K144" s="167">
        <v>11279.0</v>
      </c>
      <c r="P144" s="171">
        <v>13105.0</v>
      </c>
      <c r="Q144" s="63"/>
      <c r="R144" s="170"/>
      <c r="S144" s="63"/>
      <c r="T144" s="170"/>
    </row>
    <row r="145">
      <c r="A145" s="165">
        <v>10464.0</v>
      </c>
      <c r="B145" s="26" t="s">
        <v>1946</v>
      </c>
      <c r="C145" s="26" t="s">
        <v>29</v>
      </c>
      <c r="D145" s="166">
        <v>28000.0</v>
      </c>
      <c r="G145" s="20">
        <v>11153.0</v>
      </c>
      <c r="H145" s="20" t="s">
        <v>1262</v>
      </c>
      <c r="I145" s="20" t="s">
        <v>29</v>
      </c>
      <c r="J145" s="168">
        <v>8000.0</v>
      </c>
      <c r="K145" s="167">
        <v>11153.0</v>
      </c>
      <c r="P145" s="169">
        <v>13000.0</v>
      </c>
      <c r="Q145" s="63"/>
      <c r="R145" s="170"/>
      <c r="S145" s="63"/>
      <c r="T145" s="170"/>
    </row>
    <row r="146">
      <c r="A146" s="165">
        <v>8.936210960556E12</v>
      </c>
      <c r="B146" s="26" t="s">
        <v>1422</v>
      </c>
      <c r="C146" s="26" t="s">
        <v>275</v>
      </c>
      <c r="D146" s="166">
        <v>11000.0</v>
      </c>
      <c r="G146" s="20">
        <v>11312.0</v>
      </c>
      <c r="H146" s="20" t="s">
        <v>1288</v>
      </c>
      <c r="I146" s="20" t="s">
        <v>311</v>
      </c>
      <c r="J146" s="168">
        <v>25000.0</v>
      </c>
      <c r="K146" s="167">
        <v>11312.0</v>
      </c>
      <c r="P146" s="171">
        <v>12587.0</v>
      </c>
      <c r="Q146" s="63"/>
      <c r="R146" s="170"/>
      <c r="S146" s="63"/>
      <c r="T146" s="170"/>
    </row>
    <row r="147">
      <c r="A147" s="165">
        <v>8.93611705134E12</v>
      </c>
      <c r="B147" s="26" t="s">
        <v>1384</v>
      </c>
      <c r="C147" s="26" t="s">
        <v>275</v>
      </c>
      <c r="D147" s="166">
        <v>50000.0</v>
      </c>
      <c r="G147" s="20">
        <v>8.936117053016E12</v>
      </c>
      <c r="H147" s="20" t="s">
        <v>1385</v>
      </c>
      <c r="I147" s="20" t="s">
        <v>29</v>
      </c>
      <c r="J147" s="168">
        <v>11000.0</v>
      </c>
      <c r="K147" s="167">
        <v>8.936117053016E12</v>
      </c>
      <c r="P147" s="171">
        <v>9134.0</v>
      </c>
      <c r="Q147" s="63"/>
      <c r="R147" s="170"/>
      <c r="S147" s="63"/>
      <c r="T147" s="170"/>
    </row>
    <row r="148">
      <c r="A148" s="165">
        <v>10689.0</v>
      </c>
      <c r="B148" s="26" t="s">
        <v>539</v>
      </c>
      <c r="C148" s="26" t="s">
        <v>29</v>
      </c>
      <c r="D148" s="166">
        <v>11000.0</v>
      </c>
      <c r="G148" s="20">
        <v>10689.0</v>
      </c>
      <c r="H148" s="20" t="s">
        <v>539</v>
      </c>
      <c r="I148" s="20" t="s">
        <v>29</v>
      </c>
      <c r="J148" s="168">
        <v>11000.0</v>
      </c>
      <c r="K148" s="167">
        <v>10689.0</v>
      </c>
      <c r="P148" s="171">
        <v>11544.0</v>
      </c>
      <c r="Q148" s="63"/>
      <c r="R148" s="170"/>
      <c r="S148" s="63"/>
      <c r="T148" s="170"/>
    </row>
    <row r="149">
      <c r="A149" s="165">
        <v>11111.0</v>
      </c>
      <c r="B149" s="26" t="s">
        <v>1253</v>
      </c>
      <c r="C149" s="26" t="s">
        <v>29</v>
      </c>
      <c r="D149" s="166">
        <v>13000.0</v>
      </c>
      <c r="G149" s="20">
        <v>8.936117051111E12</v>
      </c>
      <c r="H149" s="20" t="s">
        <v>1383</v>
      </c>
      <c r="I149" s="20" t="s">
        <v>29</v>
      </c>
      <c r="J149" s="168">
        <v>16000.0</v>
      </c>
      <c r="K149" s="167">
        <v>8.936117051111E12</v>
      </c>
      <c r="P149" s="169">
        <v>18500.0</v>
      </c>
      <c r="Q149" s="63"/>
      <c r="R149" s="170"/>
      <c r="S149" s="63"/>
      <c r="T149" s="170"/>
    </row>
    <row r="150">
      <c r="A150" s="165">
        <v>11127.0</v>
      </c>
      <c r="B150" s="26" t="s">
        <v>1257</v>
      </c>
      <c r="C150" s="26" t="s">
        <v>23</v>
      </c>
      <c r="D150" s="166">
        <v>13500.0</v>
      </c>
      <c r="G150" s="20">
        <v>8.936117053023E12</v>
      </c>
      <c r="H150" s="20" t="s">
        <v>1386</v>
      </c>
      <c r="I150" s="20" t="s">
        <v>29</v>
      </c>
      <c r="J150" s="168">
        <v>10500.0</v>
      </c>
      <c r="K150" s="167">
        <v>8.936117053023E12</v>
      </c>
      <c r="P150" s="171">
        <v>15205.0</v>
      </c>
      <c r="Q150" s="63"/>
      <c r="R150" s="170"/>
      <c r="S150" s="63"/>
      <c r="T150" s="170"/>
    </row>
    <row r="151">
      <c r="A151" s="165">
        <v>11513.0</v>
      </c>
      <c r="B151" s="26" t="s">
        <v>1312</v>
      </c>
      <c r="C151" s="26" t="s">
        <v>29</v>
      </c>
      <c r="D151" s="166">
        <v>4000.0</v>
      </c>
      <c r="G151" s="20">
        <v>10704.0</v>
      </c>
      <c r="H151" s="20" t="s">
        <v>578</v>
      </c>
      <c r="I151" s="20" t="s">
        <v>29</v>
      </c>
      <c r="J151" s="168">
        <v>17000.0</v>
      </c>
      <c r="K151" s="167">
        <v>10704.0</v>
      </c>
      <c r="P151" s="179">
        <v>6636.0</v>
      </c>
      <c r="Q151" s="63"/>
      <c r="R151" s="63"/>
      <c r="S151" s="63"/>
      <c r="T151" s="63"/>
    </row>
    <row r="152">
      <c r="A152" s="165">
        <v>8.936117051111E12</v>
      </c>
      <c r="B152" s="26" t="s">
        <v>1383</v>
      </c>
      <c r="C152" s="26" t="s">
        <v>29</v>
      </c>
      <c r="D152" s="166">
        <v>16000.0</v>
      </c>
      <c r="G152" s="20">
        <v>1101364.0</v>
      </c>
      <c r="H152" s="20" t="s">
        <v>1047</v>
      </c>
      <c r="I152" s="20" t="s">
        <v>104</v>
      </c>
      <c r="J152" s="168">
        <v>26000.0</v>
      </c>
      <c r="K152" s="167">
        <v>1101364.0</v>
      </c>
      <c r="P152" s="78">
        <v>14174.0</v>
      </c>
    </row>
    <row r="153">
      <c r="A153" s="165">
        <v>8.934743098371E12</v>
      </c>
      <c r="B153" s="26" t="s">
        <v>1331</v>
      </c>
      <c r="C153" s="26" t="s">
        <v>275</v>
      </c>
      <c r="D153" s="166">
        <v>29027.0</v>
      </c>
      <c r="G153" s="20">
        <v>11486.0</v>
      </c>
      <c r="H153" s="20" t="s">
        <v>1310</v>
      </c>
      <c r="I153" s="20" t="s">
        <v>23</v>
      </c>
      <c r="J153" s="168">
        <v>20000.0</v>
      </c>
      <c r="K153" s="167">
        <v>11486.0</v>
      </c>
      <c r="P153" s="19">
        <v>12500.0</v>
      </c>
    </row>
    <row r="154">
      <c r="A154" s="165">
        <v>8.936101390042E12</v>
      </c>
      <c r="B154" s="26" t="s">
        <v>1365</v>
      </c>
      <c r="C154" s="26" t="s">
        <v>29</v>
      </c>
      <c r="D154" s="166">
        <v>27900.0</v>
      </c>
      <c r="G154" s="20">
        <v>1101003.0</v>
      </c>
      <c r="H154" s="20" t="s">
        <v>1984</v>
      </c>
      <c r="I154" s="20" t="s">
        <v>104</v>
      </c>
      <c r="J154" s="168">
        <v>24000.0</v>
      </c>
      <c r="K154" s="167">
        <v>1101003.0</v>
      </c>
      <c r="P154" s="19">
        <v>13500.0</v>
      </c>
    </row>
    <row r="155">
      <c r="A155" s="165">
        <v>8.93851034137E12</v>
      </c>
      <c r="B155" s="26" t="s">
        <v>1457</v>
      </c>
      <c r="C155" s="26" t="s">
        <v>1126</v>
      </c>
      <c r="D155" s="166">
        <v>11000.0</v>
      </c>
      <c r="G155" s="20">
        <v>1101812.0</v>
      </c>
      <c r="H155" s="20" t="s">
        <v>1177</v>
      </c>
      <c r="I155" s="20" t="s">
        <v>104</v>
      </c>
      <c r="J155" s="168">
        <v>23000.0</v>
      </c>
      <c r="K155" s="167">
        <v>1101812.0</v>
      </c>
      <c r="P155" s="78">
        <v>19796.0</v>
      </c>
    </row>
    <row r="156">
      <c r="A156" s="165">
        <v>8.936210962024E12</v>
      </c>
      <c r="B156" s="26" t="s">
        <v>1428</v>
      </c>
      <c r="C156" s="26" t="s">
        <v>836</v>
      </c>
      <c r="D156" s="166">
        <v>24750.0</v>
      </c>
      <c r="G156" s="20">
        <v>1101302.0</v>
      </c>
      <c r="H156" s="20" t="s">
        <v>1032</v>
      </c>
      <c r="I156" s="20" t="s">
        <v>104</v>
      </c>
      <c r="J156" s="168">
        <v>17500.0</v>
      </c>
      <c r="K156" s="167">
        <v>1101302.0</v>
      </c>
      <c r="P156" s="78">
        <v>21577.0</v>
      </c>
    </row>
    <row r="157">
      <c r="A157" s="165">
        <v>8.936148072154E12</v>
      </c>
      <c r="B157" s="26" t="s">
        <v>1414</v>
      </c>
      <c r="C157" s="26" t="s">
        <v>311</v>
      </c>
      <c r="D157" s="166">
        <v>16000.0</v>
      </c>
      <c r="G157" s="20">
        <v>10700.0</v>
      </c>
      <c r="H157" s="20" t="s">
        <v>564</v>
      </c>
      <c r="I157" s="20" t="s">
        <v>475</v>
      </c>
      <c r="J157" s="168">
        <v>31500.0</v>
      </c>
      <c r="K157" s="167">
        <v>10700.0</v>
      </c>
      <c r="P157" s="78">
        <v>21610.0</v>
      </c>
    </row>
    <row r="158">
      <c r="A158" s="165">
        <v>8.938555754142E12</v>
      </c>
      <c r="B158" s="26" t="s">
        <v>1491</v>
      </c>
      <c r="C158" s="26" t="s">
        <v>56</v>
      </c>
      <c r="D158" s="166">
        <v>19200.0</v>
      </c>
      <c r="G158" s="20">
        <v>10559.0</v>
      </c>
      <c r="H158" s="20" t="s">
        <v>474</v>
      </c>
      <c r="I158" s="20" t="s">
        <v>475</v>
      </c>
      <c r="J158" s="168">
        <v>39750.0</v>
      </c>
      <c r="K158" s="167">
        <v>10559.0</v>
      </c>
      <c r="P158" s="78">
        <v>11985.0</v>
      </c>
    </row>
    <row r="159">
      <c r="A159" s="165">
        <v>8.938561735012E12</v>
      </c>
      <c r="B159" s="26" t="s">
        <v>1493</v>
      </c>
      <c r="C159" s="26" t="s">
        <v>56</v>
      </c>
      <c r="D159" s="166">
        <v>13580.0</v>
      </c>
      <c r="G159" s="20">
        <v>1101377.0</v>
      </c>
      <c r="H159" s="20" t="s">
        <v>1085</v>
      </c>
      <c r="I159" s="20" t="s">
        <v>104</v>
      </c>
      <c r="J159" s="168">
        <v>60000.0</v>
      </c>
      <c r="K159" s="167">
        <v>1101377.0</v>
      </c>
      <c r="P159" s="19">
        <v>16500.0</v>
      </c>
    </row>
    <row r="160">
      <c r="A160" s="165">
        <v>8.938513029442E12</v>
      </c>
      <c r="B160" s="26" t="s">
        <v>94</v>
      </c>
      <c r="C160" s="26" t="s">
        <v>95</v>
      </c>
      <c r="D160" s="166">
        <v>30600.0</v>
      </c>
      <c r="G160" s="20">
        <v>10465.0</v>
      </c>
      <c r="H160" s="20" t="s">
        <v>1940</v>
      </c>
      <c r="I160" s="20" t="s">
        <v>29</v>
      </c>
      <c r="J160" s="168">
        <v>21000.0</v>
      </c>
      <c r="K160" s="167">
        <v>10465.0</v>
      </c>
      <c r="P160" s="19">
        <v>22500.0</v>
      </c>
    </row>
    <row r="161">
      <c r="A161" s="165">
        <v>8.936013680026E12</v>
      </c>
      <c r="B161" s="26" t="s">
        <v>1335</v>
      </c>
      <c r="C161" s="26" t="s">
        <v>56</v>
      </c>
      <c r="D161" s="178">
        <v>19034.0</v>
      </c>
      <c r="G161" s="20">
        <v>10921.0</v>
      </c>
      <c r="H161" s="20" t="s">
        <v>835</v>
      </c>
      <c r="I161" s="20" t="s">
        <v>836</v>
      </c>
      <c r="J161" s="168">
        <v>27000.0</v>
      </c>
      <c r="K161" s="167">
        <v>10921.0</v>
      </c>
      <c r="P161" s="78">
        <v>19201.0</v>
      </c>
    </row>
    <row r="162">
      <c r="A162" s="165">
        <v>8.936013682006E12</v>
      </c>
      <c r="B162" s="26" t="s">
        <v>1344</v>
      </c>
      <c r="C162" s="26" t="s">
        <v>56</v>
      </c>
      <c r="D162" s="166">
        <v>30789.0</v>
      </c>
      <c r="G162" s="20">
        <v>10488.0</v>
      </c>
      <c r="H162" s="20" t="s">
        <v>422</v>
      </c>
      <c r="I162" s="20" t="s">
        <v>275</v>
      </c>
      <c r="J162" s="168">
        <v>6500.0</v>
      </c>
      <c r="K162" s="167">
        <v>10488.0</v>
      </c>
      <c r="P162" s="78">
        <v>13610.0</v>
      </c>
    </row>
    <row r="163">
      <c r="A163" s="165">
        <v>8.936127491174E12</v>
      </c>
      <c r="B163" s="26" t="s">
        <v>1392</v>
      </c>
      <c r="C163" s="26" t="s">
        <v>29</v>
      </c>
      <c r="D163" s="166">
        <v>11750.0</v>
      </c>
      <c r="G163" s="20">
        <v>8.936148070525E12</v>
      </c>
      <c r="H163" s="20" t="s">
        <v>1406</v>
      </c>
      <c r="I163" s="20" t="s">
        <v>29</v>
      </c>
      <c r="J163" s="168">
        <v>8000.0</v>
      </c>
      <c r="K163" s="167">
        <v>8.936148070525E12</v>
      </c>
      <c r="P163" s="78">
        <v>9729.0</v>
      </c>
    </row>
    <row r="164">
      <c r="A164" s="165">
        <v>10470.0</v>
      </c>
      <c r="B164" s="26" t="s">
        <v>403</v>
      </c>
      <c r="C164" s="26" t="s">
        <v>311</v>
      </c>
      <c r="D164" s="166">
        <v>15000.0</v>
      </c>
      <c r="G164" s="20">
        <v>10354.0</v>
      </c>
      <c r="H164" s="20" t="s">
        <v>144</v>
      </c>
      <c r="I164" s="20" t="s">
        <v>29</v>
      </c>
      <c r="J164" s="168">
        <v>10500.0</v>
      </c>
      <c r="K164" s="167">
        <v>10354.0</v>
      </c>
      <c r="P164" s="19">
        <v>7000.0</v>
      </c>
    </row>
    <row r="165">
      <c r="A165" s="165">
        <v>10974.0</v>
      </c>
      <c r="B165" s="26" t="s">
        <v>866</v>
      </c>
      <c r="C165" s="26" t="s">
        <v>56</v>
      </c>
      <c r="D165" s="166">
        <v>13580.0</v>
      </c>
      <c r="G165" s="20">
        <v>10865.0</v>
      </c>
      <c r="H165" s="20" t="s">
        <v>717</v>
      </c>
      <c r="I165" s="20" t="s">
        <v>29</v>
      </c>
      <c r="J165" s="168">
        <v>14000.0</v>
      </c>
      <c r="K165" s="167">
        <v>10865.0</v>
      </c>
      <c r="P165" s="78">
        <v>11252.0</v>
      </c>
    </row>
    <row r="166">
      <c r="A166" s="165">
        <v>8.938525767059E12</v>
      </c>
      <c r="B166" s="26" t="s">
        <v>2006</v>
      </c>
      <c r="C166" s="26" t="s">
        <v>29</v>
      </c>
      <c r="D166" s="166">
        <v>15675.0</v>
      </c>
      <c r="G166" s="20">
        <v>10356.0</v>
      </c>
      <c r="H166" s="20" t="s">
        <v>247</v>
      </c>
      <c r="I166" s="20" t="s">
        <v>29</v>
      </c>
      <c r="J166" s="168">
        <v>10500.0</v>
      </c>
      <c r="K166" s="167">
        <v>10356.0</v>
      </c>
      <c r="P166" s="78">
        <v>13522.0</v>
      </c>
    </row>
    <row r="167">
      <c r="A167" s="165">
        <v>8.936127490719E12</v>
      </c>
      <c r="B167" s="26" t="s">
        <v>1387</v>
      </c>
      <c r="C167" s="26" t="s">
        <v>29</v>
      </c>
      <c r="D167" s="166">
        <v>15450.0</v>
      </c>
      <c r="G167" s="20">
        <v>1100917.0</v>
      </c>
      <c r="H167" s="20" t="s">
        <v>928</v>
      </c>
      <c r="I167" s="20" t="s">
        <v>104</v>
      </c>
      <c r="J167" s="168">
        <v>24500.0</v>
      </c>
      <c r="K167" s="167">
        <v>1100917.0</v>
      </c>
      <c r="P167" s="78">
        <v>11529.0</v>
      </c>
    </row>
    <row r="168">
      <c r="A168" s="165">
        <v>10354.0</v>
      </c>
      <c r="B168" s="26" t="s">
        <v>144</v>
      </c>
      <c r="C168" s="26" t="s">
        <v>29</v>
      </c>
      <c r="D168" s="166">
        <v>9315.0</v>
      </c>
      <c r="G168" s="20">
        <v>11366.0</v>
      </c>
      <c r="H168" s="20" t="s">
        <v>1295</v>
      </c>
      <c r="I168" s="20" t="s">
        <v>116</v>
      </c>
      <c r="J168" s="168">
        <v>13000.0</v>
      </c>
      <c r="K168" s="167">
        <v>11366.0</v>
      </c>
      <c r="P168" s="78">
        <v>9660.0</v>
      </c>
    </row>
    <row r="169">
      <c r="A169" s="165">
        <v>10911.0</v>
      </c>
      <c r="B169" s="26" t="s">
        <v>817</v>
      </c>
      <c r="C169" s="26" t="s">
        <v>56</v>
      </c>
      <c r="D169" s="166">
        <v>22000.0</v>
      </c>
      <c r="G169" s="20">
        <v>10511.0</v>
      </c>
      <c r="H169" s="20" t="s">
        <v>427</v>
      </c>
      <c r="I169" s="20" t="s">
        <v>428</v>
      </c>
      <c r="J169" s="168">
        <v>15500.0</v>
      </c>
      <c r="K169" s="167">
        <v>10511.0</v>
      </c>
      <c r="P169" s="78">
        <v>14059.0</v>
      </c>
    </row>
    <row r="170">
      <c r="A170" s="165">
        <v>11230.0</v>
      </c>
      <c r="B170" s="26" t="s">
        <v>1264</v>
      </c>
      <c r="C170" s="26" t="s">
        <v>275</v>
      </c>
      <c r="D170" s="166">
        <v>12500.0</v>
      </c>
      <c r="G170" s="20">
        <v>11446.0</v>
      </c>
      <c r="H170" s="20" t="s">
        <v>1309</v>
      </c>
      <c r="I170" s="20" t="s">
        <v>29</v>
      </c>
      <c r="J170" s="168">
        <v>6500.0</v>
      </c>
      <c r="K170" s="167">
        <v>11446.0</v>
      </c>
      <c r="P170" s="78">
        <v>10509.0</v>
      </c>
    </row>
    <row r="171">
      <c r="A171" s="165">
        <v>8.9360496937E12</v>
      </c>
      <c r="B171" s="26" t="s">
        <v>1352</v>
      </c>
      <c r="C171" s="26" t="s">
        <v>311</v>
      </c>
      <c r="D171" s="166">
        <v>12500.0</v>
      </c>
      <c r="G171" s="20">
        <v>11131.0</v>
      </c>
      <c r="H171" s="20" t="s">
        <v>1260</v>
      </c>
      <c r="I171" s="20" t="s">
        <v>311</v>
      </c>
      <c r="J171" s="168">
        <v>18500.0</v>
      </c>
      <c r="K171" s="167">
        <v>11131.0</v>
      </c>
      <c r="P171" s="19">
        <v>22500.0</v>
      </c>
    </row>
    <row r="172">
      <c r="A172" s="165">
        <v>11064.0</v>
      </c>
      <c r="B172" s="26" t="s">
        <v>1221</v>
      </c>
      <c r="C172" s="26" t="s">
        <v>855</v>
      </c>
      <c r="D172" s="166">
        <v>20000.0</v>
      </c>
      <c r="G172" s="20">
        <v>11115.0</v>
      </c>
      <c r="H172" s="20" t="s">
        <v>1256</v>
      </c>
      <c r="I172" s="20" t="s">
        <v>311</v>
      </c>
      <c r="J172" s="168">
        <v>11500.0</v>
      </c>
      <c r="K172" s="167">
        <v>11115.0</v>
      </c>
      <c r="P172" s="78">
        <v>15366.0</v>
      </c>
    </row>
    <row r="173">
      <c r="A173" s="165">
        <v>10793.0</v>
      </c>
      <c r="B173" s="26" t="s">
        <v>642</v>
      </c>
      <c r="C173" s="26" t="s">
        <v>29</v>
      </c>
      <c r="D173" s="166">
        <v>5500.0</v>
      </c>
      <c r="G173" s="20">
        <v>11523.0</v>
      </c>
      <c r="H173" s="20" t="s">
        <v>1316</v>
      </c>
      <c r="I173" s="20" t="s">
        <v>29</v>
      </c>
      <c r="J173" s="168">
        <v>11000.0</v>
      </c>
      <c r="K173" s="167">
        <v>11523.0</v>
      </c>
      <c r="P173" s="78">
        <v>12175.0</v>
      </c>
    </row>
    <row r="174">
      <c r="A174" s="165">
        <v>11366.0</v>
      </c>
      <c r="B174" s="26" t="s">
        <v>1295</v>
      </c>
      <c r="C174" s="26" t="s">
        <v>116</v>
      </c>
      <c r="D174" s="166">
        <v>13000.0</v>
      </c>
      <c r="G174" s="20">
        <v>11066.0</v>
      </c>
      <c r="H174" s="20" t="s">
        <v>1229</v>
      </c>
      <c r="I174" s="20" t="s">
        <v>311</v>
      </c>
      <c r="J174" s="168">
        <v>5000.0</v>
      </c>
      <c r="K174" s="167">
        <v>11066.0</v>
      </c>
      <c r="P174" s="78">
        <v>15156.0</v>
      </c>
    </row>
    <row r="175">
      <c r="A175" s="165">
        <v>11293.0</v>
      </c>
      <c r="B175" s="26" t="s">
        <v>1282</v>
      </c>
      <c r="C175" s="26" t="s">
        <v>29</v>
      </c>
      <c r="D175" s="166">
        <v>15000.0</v>
      </c>
      <c r="G175" s="20">
        <v>8.936138400028E12</v>
      </c>
      <c r="H175" s="20" t="s">
        <v>1397</v>
      </c>
      <c r="I175" s="20" t="s">
        <v>275</v>
      </c>
      <c r="J175" s="168">
        <v>10000.0</v>
      </c>
      <c r="K175" s="167">
        <v>8.936138400028E12</v>
      </c>
      <c r="P175" s="78">
        <v>24764.0</v>
      </c>
    </row>
    <row r="176">
      <c r="A176" s="165">
        <v>8.936114400967E12</v>
      </c>
      <c r="B176" s="26" t="s">
        <v>1380</v>
      </c>
      <c r="C176" s="26" t="s">
        <v>275</v>
      </c>
      <c r="D176" s="166">
        <v>22050.0</v>
      </c>
      <c r="G176" s="20">
        <v>8.936138400578E12</v>
      </c>
      <c r="H176" s="20" t="s">
        <v>1398</v>
      </c>
      <c r="I176" s="20" t="s">
        <v>1126</v>
      </c>
      <c r="J176" s="168">
        <v>5000.0</v>
      </c>
      <c r="K176" s="167">
        <v>8.936138400578E12</v>
      </c>
      <c r="P176" s="78">
        <v>17514.0</v>
      </c>
    </row>
    <row r="177">
      <c r="A177" s="165">
        <v>8.936192440282E12</v>
      </c>
      <c r="B177" s="26" t="s">
        <v>1417</v>
      </c>
      <c r="C177" s="26" t="s">
        <v>275</v>
      </c>
      <c r="D177" s="166">
        <v>29043.0</v>
      </c>
      <c r="G177" s="20">
        <v>8.936138400585E12</v>
      </c>
      <c r="H177" s="20" t="s">
        <v>1399</v>
      </c>
      <c r="I177" s="20" t="s">
        <v>1126</v>
      </c>
      <c r="J177" s="168">
        <v>4500.0</v>
      </c>
      <c r="K177" s="167">
        <v>8.936138400585E12</v>
      </c>
      <c r="P177" s="19">
        <v>11760.0</v>
      </c>
    </row>
    <row r="178">
      <c r="A178" s="165">
        <v>10988.0</v>
      </c>
      <c r="B178" s="26" t="s">
        <v>895</v>
      </c>
      <c r="C178" s="26" t="s">
        <v>56</v>
      </c>
      <c r="D178" s="166">
        <v>29100.0</v>
      </c>
      <c r="G178" s="20">
        <v>8.938521576006E12</v>
      </c>
      <c r="H178" s="20" t="s">
        <v>1467</v>
      </c>
      <c r="I178" s="20" t="s">
        <v>56</v>
      </c>
      <c r="J178" s="168">
        <v>4200.0</v>
      </c>
      <c r="K178" s="167">
        <v>8.938521576006E12</v>
      </c>
      <c r="P178" s="78">
        <v>25441.0</v>
      </c>
    </row>
    <row r="179">
      <c r="A179" s="165">
        <v>11110.0</v>
      </c>
      <c r="B179" s="26" t="s">
        <v>1252</v>
      </c>
      <c r="C179" s="26" t="s">
        <v>311</v>
      </c>
      <c r="D179" s="166">
        <v>43000.0</v>
      </c>
      <c r="G179" s="20">
        <v>1101077.0</v>
      </c>
      <c r="H179" s="20" t="s">
        <v>1002</v>
      </c>
      <c r="I179" s="20" t="s">
        <v>104</v>
      </c>
      <c r="J179" s="168">
        <v>45000.0</v>
      </c>
      <c r="K179" s="167">
        <v>1101077.0</v>
      </c>
      <c r="P179" s="19">
        <v>45000.0</v>
      </c>
    </row>
    <row r="180">
      <c r="A180" s="165">
        <v>11113.0</v>
      </c>
      <c r="B180" s="26" t="s">
        <v>1254</v>
      </c>
      <c r="C180" s="26" t="s">
        <v>275</v>
      </c>
      <c r="D180" s="166">
        <v>18000.0</v>
      </c>
      <c r="G180" s="20">
        <v>1101365.0</v>
      </c>
      <c r="H180" s="20" t="s">
        <v>1053</v>
      </c>
      <c r="I180" s="20" t="s">
        <v>104</v>
      </c>
      <c r="J180" s="168">
        <v>40000.0</v>
      </c>
      <c r="K180" s="167">
        <v>1101365.0</v>
      </c>
      <c r="P180" s="78">
        <v>23732.0</v>
      </c>
    </row>
    <row r="181">
      <c r="A181" s="165">
        <v>11276.0</v>
      </c>
      <c r="B181" s="26" t="s">
        <v>1273</v>
      </c>
      <c r="C181" s="26" t="s">
        <v>29</v>
      </c>
      <c r="D181" s="166">
        <v>10500.0</v>
      </c>
      <c r="G181" s="20">
        <v>1101374.0</v>
      </c>
      <c r="H181" s="20" t="s">
        <v>1071</v>
      </c>
      <c r="I181" s="20" t="s">
        <v>104</v>
      </c>
      <c r="J181" s="168">
        <v>23000.0</v>
      </c>
      <c r="K181" s="167">
        <v>1101374.0</v>
      </c>
      <c r="P181" s="78">
        <v>13004.0</v>
      </c>
    </row>
    <row r="182">
      <c r="A182" s="165">
        <v>11278.0</v>
      </c>
      <c r="B182" s="26" t="s">
        <v>1275</v>
      </c>
      <c r="C182" s="26" t="s">
        <v>23</v>
      </c>
      <c r="D182" s="166">
        <v>13000.0</v>
      </c>
      <c r="G182" s="20">
        <v>10974.0</v>
      </c>
      <c r="H182" s="20" t="s">
        <v>866</v>
      </c>
      <c r="I182" s="20" t="s">
        <v>56</v>
      </c>
      <c r="J182" s="168">
        <v>16000.0</v>
      </c>
      <c r="K182" s="167">
        <v>10974.0</v>
      </c>
      <c r="P182" s="19">
        <v>12155.0</v>
      </c>
    </row>
    <row r="183">
      <c r="A183" s="165">
        <v>11279.0</v>
      </c>
      <c r="B183" s="26" t="s">
        <v>1278</v>
      </c>
      <c r="C183" s="26" t="s">
        <v>23</v>
      </c>
      <c r="D183" s="166">
        <v>13000.0</v>
      </c>
      <c r="G183" s="20">
        <v>11099.0</v>
      </c>
      <c r="H183" s="20" t="s">
        <v>1248</v>
      </c>
      <c r="I183" s="20" t="s">
        <v>56</v>
      </c>
      <c r="J183" s="168">
        <v>17000.0</v>
      </c>
      <c r="K183" s="167">
        <v>11099.0</v>
      </c>
      <c r="P183" s="19">
        <v>12155.0</v>
      </c>
    </row>
    <row r="184">
      <c r="A184" s="165">
        <v>11305.0</v>
      </c>
      <c r="B184" s="26" t="s">
        <v>1286</v>
      </c>
      <c r="C184" s="26" t="s">
        <v>275</v>
      </c>
      <c r="D184" s="166">
        <v>14500.0</v>
      </c>
      <c r="G184" s="20">
        <v>10923.0</v>
      </c>
      <c r="H184" s="20" t="s">
        <v>840</v>
      </c>
      <c r="I184" s="20" t="s">
        <v>56</v>
      </c>
      <c r="J184" s="168">
        <v>17000.0</v>
      </c>
      <c r="K184" s="167">
        <v>10923.0</v>
      </c>
      <c r="P184" s="19">
        <v>12623.0</v>
      </c>
    </row>
    <row r="185">
      <c r="A185" s="165">
        <v>11539.0</v>
      </c>
      <c r="B185" s="26" t="s">
        <v>1319</v>
      </c>
      <c r="C185" s="26" t="s">
        <v>311</v>
      </c>
      <c r="D185" s="166">
        <v>28000.0</v>
      </c>
      <c r="G185" s="20">
        <v>10466.0</v>
      </c>
      <c r="H185" s="20" t="s">
        <v>374</v>
      </c>
      <c r="I185" s="20" t="s">
        <v>275</v>
      </c>
      <c r="J185" s="168">
        <v>23500.0</v>
      </c>
      <c r="K185" s="167">
        <v>10466.0</v>
      </c>
      <c r="P185" s="19">
        <v>11688.0</v>
      </c>
    </row>
    <row r="186">
      <c r="A186" s="165">
        <v>8.936114400141E12</v>
      </c>
      <c r="B186" s="26" t="s">
        <v>1371</v>
      </c>
      <c r="C186" s="26" t="s">
        <v>275</v>
      </c>
      <c r="D186" s="166">
        <v>12000.0</v>
      </c>
      <c r="G186" s="20">
        <v>11403.0</v>
      </c>
      <c r="H186" s="20" t="s">
        <v>1303</v>
      </c>
      <c r="I186" s="20" t="s">
        <v>116</v>
      </c>
      <c r="J186" s="168">
        <v>17000.0</v>
      </c>
      <c r="K186" s="167">
        <v>11403.0</v>
      </c>
      <c r="P186" s="78">
        <v>10752.0</v>
      </c>
    </row>
    <row r="187">
      <c r="A187" s="165">
        <v>10248.0</v>
      </c>
      <c r="B187" s="26" t="s">
        <v>75</v>
      </c>
      <c r="C187" s="26" t="s">
        <v>56</v>
      </c>
      <c r="D187" s="166">
        <v>50000.0</v>
      </c>
      <c r="G187" s="20">
        <v>1101404.0</v>
      </c>
      <c r="H187" s="20" t="s">
        <v>1105</v>
      </c>
      <c r="I187" s="20" t="s">
        <v>104</v>
      </c>
      <c r="J187" s="168">
        <v>35000.0</v>
      </c>
      <c r="K187" s="167">
        <v>1101404.0</v>
      </c>
      <c r="P187" s="19">
        <v>11688.0</v>
      </c>
    </row>
    <row r="188">
      <c r="A188" s="165">
        <v>50232.0</v>
      </c>
      <c r="B188" s="26" t="s">
        <v>1326</v>
      </c>
      <c r="C188" s="26" t="s">
        <v>311</v>
      </c>
      <c r="D188" s="166">
        <v>14500.0</v>
      </c>
      <c r="G188" s="20">
        <v>11446.0</v>
      </c>
      <c r="H188" s="20" t="s">
        <v>1309</v>
      </c>
      <c r="I188" s="20" t="s">
        <v>29</v>
      </c>
      <c r="J188" s="168">
        <v>6000.0</v>
      </c>
      <c r="K188" s="167">
        <v>11446.0</v>
      </c>
      <c r="P188" s="78">
        <v>11596.0</v>
      </c>
    </row>
    <row r="189">
      <c r="A189" s="165">
        <v>11373.0</v>
      </c>
      <c r="B189" s="26" t="s">
        <v>1296</v>
      </c>
      <c r="C189" s="26" t="s">
        <v>29</v>
      </c>
      <c r="D189" s="166">
        <v>8500.0</v>
      </c>
      <c r="G189" s="20">
        <v>11444.0</v>
      </c>
      <c r="H189" s="20" t="s">
        <v>1308</v>
      </c>
      <c r="I189" s="20" t="s">
        <v>311</v>
      </c>
      <c r="J189" s="168">
        <v>30000.0</v>
      </c>
      <c r="K189" s="167">
        <v>11444.0</v>
      </c>
      <c r="P189" s="78">
        <v>15109.0</v>
      </c>
    </row>
    <row r="190">
      <c r="A190" s="165">
        <v>1101372.0</v>
      </c>
      <c r="B190" s="26" t="s">
        <v>1066</v>
      </c>
      <c r="C190" s="26" t="s">
        <v>104</v>
      </c>
      <c r="D190" s="166">
        <v>35000.0</v>
      </c>
      <c r="G190" s="20">
        <v>11278.0</v>
      </c>
      <c r="H190" s="20" t="s">
        <v>1275</v>
      </c>
      <c r="I190" s="20" t="s">
        <v>23</v>
      </c>
      <c r="J190" s="168">
        <v>13000.0</v>
      </c>
      <c r="K190" s="167">
        <v>11278.0</v>
      </c>
      <c r="P190" s="78">
        <v>26938.0</v>
      </c>
    </row>
    <row r="191">
      <c r="A191" s="165">
        <v>8.938509616557E12</v>
      </c>
      <c r="B191" s="26" t="s">
        <v>1449</v>
      </c>
      <c r="C191" s="26" t="s">
        <v>311</v>
      </c>
      <c r="D191" s="166">
        <v>15300.0</v>
      </c>
      <c r="G191" s="20">
        <v>11281.0</v>
      </c>
      <c r="H191" s="20" t="s">
        <v>1280</v>
      </c>
      <c r="I191" s="20" t="s">
        <v>23</v>
      </c>
      <c r="J191" s="168">
        <v>11000.0</v>
      </c>
      <c r="K191" s="167">
        <v>11281.0</v>
      </c>
      <c r="P191" s="19">
        <v>20000.0</v>
      </c>
    </row>
    <row r="192">
      <c r="A192" s="165" t="s">
        <v>2038</v>
      </c>
      <c r="B192" s="26" t="s">
        <v>2039</v>
      </c>
      <c r="C192" s="26" t="s">
        <v>29</v>
      </c>
      <c r="D192" s="166">
        <v>15911.0</v>
      </c>
      <c r="G192" s="20">
        <v>10982.0</v>
      </c>
      <c r="H192" s="20" t="s">
        <v>889</v>
      </c>
      <c r="I192" s="20" t="s">
        <v>475</v>
      </c>
      <c r="J192" s="168">
        <v>70000.0</v>
      </c>
      <c r="K192" s="167">
        <v>10982.0</v>
      </c>
      <c r="P192" s="78">
        <v>9899.0</v>
      </c>
    </row>
    <row r="193">
      <c r="A193" s="165">
        <v>11054.0</v>
      </c>
      <c r="B193" s="26" t="s">
        <v>1213</v>
      </c>
      <c r="C193" s="26" t="s">
        <v>29</v>
      </c>
      <c r="D193" s="166">
        <v>20235.0</v>
      </c>
      <c r="G193" s="20">
        <v>10700.0</v>
      </c>
      <c r="H193" s="20" t="s">
        <v>564</v>
      </c>
      <c r="I193" s="20" t="s">
        <v>475</v>
      </c>
      <c r="J193" s="168">
        <v>30000.0</v>
      </c>
      <c r="K193" s="167">
        <v>10700.0</v>
      </c>
      <c r="P193" s="78">
        <v>7012.0</v>
      </c>
    </row>
    <row r="194">
      <c r="A194" s="165">
        <v>11073.0</v>
      </c>
      <c r="B194" s="26" t="s">
        <v>1233</v>
      </c>
      <c r="C194" s="26" t="s">
        <v>56</v>
      </c>
      <c r="D194" s="166">
        <v>39000.0</v>
      </c>
      <c r="G194" s="20">
        <v>10559.0</v>
      </c>
      <c r="H194" s="20" t="s">
        <v>474</v>
      </c>
      <c r="I194" s="20" t="s">
        <v>475</v>
      </c>
      <c r="J194" s="168">
        <v>41250.0</v>
      </c>
      <c r="K194" s="167">
        <v>10559.0</v>
      </c>
      <c r="P194" s="78">
        <v>13306.0</v>
      </c>
    </row>
    <row r="195">
      <c r="A195" s="165">
        <v>11298.0</v>
      </c>
      <c r="B195" s="26" t="s">
        <v>1284</v>
      </c>
      <c r="C195" s="26" t="s">
        <v>56</v>
      </c>
      <c r="D195" s="166">
        <v>16000.0</v>
      </c>
      <c r="G195" s="20">
        <v>8.938509616601E12</v>
      </c>
      <c r="H195" s="20" t="s">
        <v>1450</v>
      </c>
      <c r="I195" s="20" t="s">
        <v>311</v>
      </c>
      <c r="J195" s="168">
        <v>14400.0</v>
      </c>
      <c r="K195" s="167">
        <v>8.938509616601E12</v>
      </c>
      <c r="P195" s="78">
        <v>11860.0</v>
      </c>
    </row>
    <row r="196">
      <c r="A196" s="165">
        <v>11021.0</v>
      </c>
      <c r="B196" s="26" t="s">
        <v>1207</v>
      </c>
      <c r="C196" s="26" t="s">
        <v>1208</v>
      </c>
      <c r="D196" s="166">
        <v>16000.0</v>
      </c>
      <c r="G196" s="20">
        <v>8.938509616045E12</v>
      </c>
      <c r="H196" s="20" t="s">
        <v>1447</v>
      </c>
      <c r="I196" s="20" t="s">
        <v>29</v>
      </c>
      <c r="J196" s="168">
        <v>19350.0</v>
      </c>
      <c r="K196" s="167">
        <v>8.938509616045E12</v>
      </c>
      <c r="P196" s="19">
        <v>10000.0</v>
      </c>
    </row>
    <row r="197">
      <c r="A197" s="165">
        <v>8.936088900906E12</v>
      </c>
      <c r="B197" s="26" t="s">
        <v>1362</v>
      </c>
      <c r="C197" s="26" t="s">
        <v>29</v>
      </c>
      <c r="D197" s="166">
        <v>9625.0</v>
      </c>
      <c r="G197" s="20">
        <v>11303.0</v>
      </c>
      <c r="H197" s="20" t="s">
        <v>1285</v>
      </c>
      <c r="I197" s="20" t="s">
        <v>311</v>
      </c>
      <c r="J197" s="168">
        <v>33000.0</v>
      </c>
      <c r="K197" s="167">
        <v>11303.0</v>
      </c>
      <c r="P197" s="78">
        <v>14960.0</v>
      </c>
    </row>
    <row r="198">
      <c r="A198" s="165">
        <v>11274.0</v>
      </c>
      <c r="B198" s="26" t="s">
        <v>1271</v>
      </c>
      <c r="C198" s="26" t="s">
        <v>275</v>
      </c>
      <c r="D198" s="166">
        <v>11000.0</v>
      </c>
      <c r="G198" s="20">
        <v>8.938509616557E12</v>
      </c>
      <c r="H198" s="20" t="s">
        <v>1449</v>
      </c>
      <c r="I198" s="20" t="s">
        <v>311</v>
      </c>
      <c r="J198" s="168">
        <v>15300.0</v>
      </c>
      <c r="K198" s="167">
        <v>8.938509616557E12</v>
      </c>
      <c r="P198" s="19">
        <v>16660.0</v>
      </c>
    </row>
    <row r="199">
      <c r="A199" s="165">
        <v>8.936088900036E12</v>
      </c>
      <c r="B199" s="26" t="s">
        <v>1358</v>
      </c>
      <c r="C199" s="26" t="s">
        <v>29</v>
      </c>
      <c r="D199" s="166">
        <v>6300.0</v>
      </c>
      <c r="G199" s="20">
        <v>8.938509616274E12</v>
      </c>
      <c r="H199" s="20" t="s">
        <v>1448</v>
      </c>
      <c r="I199" s="20" t="s">
        <v>311</v>
      </c>
      <c r="J199" s="168">
        <v>30150.0</v>
      </c>
      <c r="K199" s="167">
        <v>8.938509616274E12</v>
      </c>
      <c r="P199" s="78">
        <v>14993.0</v>
      </c>
    </row>
    <row r="200">
      <c r="A200" s="165">
        <v>10465.0</v>
      </c>
      <c r="B200" s="26" t="s">
        <v>358</v>
      </c>
      <c r="C200" s="26" t="s">
        <v>29</v>
      </c>
      <c r="D200" s="166">
        <v>22000.0</v>
      </c>
      <c r="G200" s="20">
        <v>8.938509616762E12</v>
      </c>
      <c r="H200" s="20" t="s">
        <v>1451</v>
      </c>
      <c r="I200" s="20" t="s">
        <v>29</v>
      </c>
      <c r="J200" s="168">
        <v>16200.0</v>
      </c>
      <c r="K200" s="167">
        <v>8.938509616762E12</v>
      </c>
      <c r="P200" s="78">
        <v>14058.0</v>
      </c>
    </row>
    <row r="201">
      <c r="A201" s="165">
        <v>11062.0</v>
      </c>
      <c r="B201" s="26" t="s">
        <v>1220</v>
      </c>
      <c r="C201" s="26" t="s">
        <v>29</v>
      </c>
      <c r="D201" s="166">
        <v>12500.0</v>
      </c>
      <c r="G201" s="20">
        <v>10978.0</v>
      </c>
      <c r="H201" s="20" t="s">
        <v>883</v>
      </c>
      <c r="I201" s="20" t="s">
        <v>311</v>
      </c>
      <c r="J201" s="168">
        <v>25650.0</v>
      </c>
      <c r="K201" s="167">
        <v>10978.0</v>
      </c>
      <c r="P201" s="78">
        <v>9736.0</v>
      </c>
    </row>
    <row r="202">
      <c r="A202" s="165">
        <v>11297.0</v>
      </c>
      <c r="B202" s="26" t="s">
        <v>1283</v>
      </c>
      <c r="C202" s="26" t="s">
        <v>29</v>
      </c>
      <c r="D202" s="166">
        <v>12000.0</v>
      </c>
      <c r="G202" s="20">
        <v>1101296.0</v>
      </c>
      <c r="H202" s="20" t="s">
        <v>1027</v>
      </c>
      <c r="I202" s="20" t="s">
        <v>104</v>
      </c>
      <c r="J202" s="168">
        <v>64000.0</v>
      </c>
      <c r="K202" s="167">
        <v>1101296.0</v>
      </c>
      <c r="P202" s="78">
        <v>35476.0</v>
      </c>
    </row>
    <row r="203">
      <c r="A203" s="165">
        <v>11319.0</v>
      </c>
      <c r="B203" s="26" t="s">
        <v>1290</v>
      </c>
      <c r="C203" s="26" t="s">
        <v>29</v>
      </c>
      <c r="D203" s="166">
        <v>10750.0</v>
      </c>
      <c r="G203" s="20">
        <v>8.938506507032E12</v>
      </c>
      <c r="H203" s="20" t="s">
        <v>1441</v>
      </c>
      <c r="I203" s="20" t="s">
        <v>29</v>
      </c>
      <c r="J203" s="168">
        <v>19000.0</v>
      </c>
      <c r="K203" s="167">
        <v>8.938506507032E12</v>
      </c>
      <c r="P203" s="19">
        <v>20000.0</v>
      </c>
    </row>
    <row r="204">
      <c r="A204" s="165">
        <v>8.938525767042E12</v>
      </c>
      <c r="B204" s="26" t="s">
        <v>26</v>
      </c>
      <c r="C204" s="26" t="s">
        <v>29</v>
      </c>
      <c r="D204" s="166">
        <v>17100.0</v>
      </c>
      <c r="G204" s="20">
        <v>8.938506507087E12</v>
      </c>
      <c r="H204" s="20" t="s">
        <v>1446</v>
      </c>
      <c r="I204" s="20" t="s">
        <v>29</v>
      </c>
      <c r="J204" s="168">
        <v>25160.0</v>
      </c>
      <c r="K204" s="167">
        <v>8.938506507087E12</v>
      </c>
      <c r="P204" s="78">
        <v>21385.0</v>
      </c>
    </row>
    <row r="205">
      <c r="A205" s="165">
        <v>8.938525767189E12</v>
      </c>
      <c r="B205" s="26" t="s">
        <v>1472</v>
      </c>
      <c r="C205" s="26" t="s">
        <v>29</v>
      </c>
      <c r="D205" s="166">
        <v>14250.0</v>
      </c>
      <c r="G205" s="20">
        <v>8.938506507025E12</v>
      </c>
      <c r="H205" s="20" t="s">
        <v>1440</v>
      </c>
      <c r="I205" s="20" t="s">
        <v>29</v>
      </c>
      <c r="J205" s="168">
        <v>19000.0</v>
      </c>
      <c r="K205" s="167">
        <v>8.938506507025E12</v>
      </c>
      <c r="P205" s="19">
        <v>30000.0</v>
      </c>
    </row>
    <row r="206">
      <c r="A206" s="165">
        <v>8.938525767738E12</v>
      </c>
      <c r="B206" s="26" t="s">
        <v>1477</v>
      </c>
      <c r="C206" s="26" t="s">
        <v>29</v>
      </c>
      <c r="D206" s="166">
        <v>4500.0</v>
      </c>
      <c r="G206" s="20">
        <v>8.938506507049E12</v>
      </c>
      <c r="H206" s="20" t="s">
        <v>1442</v>
      </c>
      <c r="I206" s="20" t="s">
        <v>29</v>
      </c>
      <c r="J206" s="168">
        <v>20000.0</v>
      </c>
      <c r="K206" s="167">
        <v>8.938506507049E12</v>
      </c>
      <c r="P206" s="78">
        <v>6248.0</v>
      </c>
    </row>
    <row r="207">
      <c r="A207" s="165">
        <v>8.936148070785E12</v>
      </c>
      <c r="B207" s="26" t="s">
        <v>1407</v>
      </c>
      <c r="C207" s="26" t="s">
        <v>29</v>
      </c>
      <c r="D207" s="166">
        <v>11000.0</v>
      </c>
      <c r="G207" s="20">
        <v>8.938506507056E12</v>
      </c>
      <c r="H207" s="20" t="s">
        <v>1445</v>
      </c>
      <c r="I207" s="20" t="s">
        <v>29</v>
      </c>
      <c r="J207" s="168">
        <v>32000.0</v>
      </c>
      <c r="K207" s="167">
        <v>8.938506507056E12</v>
      </c>
      <c r="P207" s="78">
        <v>20000.0</v>
      </c>
    </row>
    <row r="208">
      <c r="A208" s="165">
        <v>8.936148071263E12</v>
      </c>
      <c r="B208" s="26" t="s">
        <v>1411</v>
      </c>
      <c r="C208" s="26" t="s">
        <v>29</v>
      </c>
      <c r="D208" s="166">
        <v>13000.0</v>
      </c>
      <c r="G208" s="20">
        <v>10041.0</v>
      </c>
      <c r="H208" s="20" t="s">
        <v>22</v>
      </c>
      <c r="I208" s="20" t="s">
        <v>23</v>
      </c>
      <c r="J208" s="168">
        <v>21000.0</v>
      </c>
      <c r="K208" s="167">
        <v>10041.0</v>
      </c>
      <c r="P208" s="78">
        <v>14542.0</v>
      </c>
    </row>
    <row r="209">
      <c r="A209" s="165">
        <v>8.936138400585E12</v>
      </c>
      <c r="B209" s="26" t="s">
        <v>1399</v>
      </c>
      <c r="C209" s="26" t="s">
        <v>1126</v>
      </c>
      <c r="D209" s="166">
        <v>4500.0</v>
      </c>
      <c r="G209" s="20">
        <v>1100933.0</v>
      </c>
      <c r="H209" s="20" t="s">
        <v>951</v>
      </c>
      <c r="I209" s="20" t="s">
        <v>104</v>
      </c>
      <c r="J209" s="168">
        <v>31000.0</v>
      </c>
      <c r="K209" s="167">
        <v>1100933.0</v>
      </c>
      <c r="P209" s="19">
        <v>4000.0</v>
      </c>
    </row>
    <row r="210">
      <c r="A210" s="165">
        <v>8.938561735029E12</v>
      </c>
      <c r="B210" s="26" t="s">
        <v>1494</v>
      </c>
      <c r="C210" s="26" t="s">
        <v>56</v>
      </c>
      <c r="D210" s="166">
        <v>24250.0</v>
      </c>
      <c r="G210" s="20">
        <v>8.936049691058E12</v>
      </c>
      <c r="H210" s="20" t="s">
        <v>1348</v>
      </c>
      <c r="I210" s="20" t="s">
        <v>275</v>
      </c>
      <c r="J210" s="168">
        <v>7000.0</v>
      </c>
      <c r="K210" s="167">
        <v>8.936049691058E12</v>
      </c>
      <c r="P210" s="19">
        <v>4000.0</v>
      </c>
    </row>
    <row r="211">
      <c r="A211" s="165">
        <v>8.93856173505E12</v>
      </c>
      <c r="B211" s="26" t="s">
        <v>1496</v>
      </c>
      <c r="C211" s="26" t="s">
        <v>56</v>
      </c>
      <c r="D211" s="166">
        <v>18430.0</v>
      </c>
      <c r="G211" s="20">
        <v>50232.0</v>
      </c>
      <c r="H211" s="20" t="s">
        <v>1326</v>
      </c>
      <c r="I211" s="20" t="s">
        <v>311</v>
      </c>
      <c r="J211" s="168">
        <v>14500.0</v>
      </c>
      <c r="K211" s="167">
        <v>50232.0</v>
      </c>
      <c r="P211" s="78">
        <v>4494.0</v>
      </c>
    </row>
    <row r="212">
      <c r="A212" s="165">
        <v>10914.0</v>
      </c>
      <c r="B212" s="26" t="s">
        <v>825</v>
      </c>
      <c r="C212" s="26" t="s">
        <v>23</v>
      </c>
      <c r="D212" s="166">
        <v>10000.0</v>
      </c>
      <c r="G212" s="20">
        <v>11066.0</v>
      </c>
      <c r="H212" s="20" t="s">
        <v>1229</v>
      </c>
      <c r="I212" s="20" t="s">
        <v>311</v>
      </c>
      <c r="J212" s="168">
        <v>5500.0</v>
      </c>
      <c r="K212" s="167">
        <v>11066.0</v>
      </c>
      <c r="P212" s="19">
        <v>4000.0</v>
      </c>
    </row>
    <row r="213">
      <c r="A213" s="165">
        <v>11322.0</v>
      </c>
      <c r="B213" s="26" t="s">
        <v>1291</v>
      </c>
      <c r="C213" s="26" t="s">
        <v>29</v>
      </c>
      <c r="D213" s="166">
        <v>15520.0</v>
      </c>
      <c r="G213" s="20">
        <v>10560.0</v>
      </c>
      <c r="H213" s="20" t="s">
        <v>487</v>
      </c>
      <c r="I213" s="20" t="s">
        <v>275</v>
      </c>
      <c r="J213" s="168">
        <v>38000.0</v>
      </c>
      <c r="K213" s="167">
        <v>10560.0</v>
      </c>
      <c r="P213" s="78">
        <v>18288.0</v>
      </c>
    </row>
    <row r="214">
      <c r="A214" s="165">
        <v>8.936117053016E12</v>
      </c>
      <c r="B214" s="26" t="s">
        <v>1385</v>
      </c>
      <c r="C214" s="26" t="s">
        <v>29</v>
      </c>
      <c r="D214" s="166">
        <v>11000.0</v>
      </c>
      <c r="G214" s="20">
        <v>10351.0</v>
      </c>
      <c r="H214" s="20" t="s">
        <v>117</v>
      </c>
      <c r="I214" s="20" t="s">
        <v>56</v>
      </c>
      <c r="J214" s="168">
        <v>40000.0</v>
      </c>
      <c r="K214" s="167">
        <v>10351.0</v>
      </c>
      <c r="P214" s="19">
        <v>11000.0</v>
      </c>
    </row>
    <row r="215">
      <c r="A215" s="165">
        <v>8.936101390035E12</v>
      </c>
      <c r="B215" s="26" t="s">
        <v>1364</v>
      </c>
      <c r="C215" s="26" t="s">
        <v>29</v>
      </c>
      <c r="D215" s="166">
        <v>32712.0</v>
      </c>
      <c r="G215" s="20">
        <v>11561.0</v>
      </c>
      <c r="H215" s="20" t="s">
        <v>1323</v>
      </c>
      <c r="I215" s="20" t="s">
        <v>275</v>
      </c>
      <c r="J215" s="168">
        <v>36000.0</v>
      </c>
      <c r="K215" s="167">
        <v>11561.0</v>
      </c>
      <c r="P215" s="78">
        <v>13629.0</v>
      </c>
    </row>
    <row r="216">
      <c r="A216" s="165">
        <v>11074.0</v>
      </c>
      <c r="B216" s="26" t="s">
        <v>1236</v>
      </c>
      <c r="C216" s="26" t="s">
        <v>428</v>
      </c>
      <c r="D216" s="166">
        <v>14000.0</v>
      </c>
      <c r="G216" s="20">
        <v>8.938529809724E12</v>
      </c>
      <c r="H216" s="20" t="s">
        <v>1481</v>
      </c>
      <c r="I216" s="20" t="s">
        <v>29</v>
      </c>
      <c r="J216" s="168">
        <v>9900.396</v>
      </c>
      <c r="K216" s="167">
        <v>8.938529809724E12</v>
      </c>
      <c r="P216" s="19">
        <v>7000.0</v>
      </c>
    </row>
    <row r="217">
      <c r="A217" s="165">
        <v>11281.0</v>
      </c>
      <c r="B217" s="26" t="s">
        <v>1280</v>
      </c>
      <c r="C217" s="26" t="s">
        <v>23</v>
      </c>
      <c r="D217" s="166">
        <v>11000.0</v>
      </c>
      <c r="G217" s="20">
        <v>8.93852980996E12</v>
      </c>
      <c r="H217" s="20" t="s">
        <v>1482</v>
      </c>
      <c r="I217" s="20" t="s">
        <v>29</v>
      </c>
      <c r="J217" s="168">
        <v>8000.32</v>
      </c>
      <c r="K217" s="167">
        <v>8.93852980996E12</v>
      </c>
      <c r="P217" s="78">
        <v>20318.0</v>
      </c>
    </row>
    <row r="218">
      <c r="A218" s="165">
        <v>8.938565871075E12</v>
      </c>
      <c r="B218" s="26" t="s">
        <v>1437</v>
      </c>
      <c r="C218" s="26" t="s">
        <v>1126</v>
      </c>
      <c r="D218" s="166">
        <v>25000.0</v>
      </c>
      <c r="G218" s="20">
        <v>8.938529809038E12</v>
      </c>
      <c r="H218" s="20" t="s">
        <v>1479</v>
      </c>
      <c r="I218" s="20" t="s">
        <v>1126</v>
      </c>
      <c r="J218" s="168">
        <v>11799.92</v>
      </c>
      <c r="K218" s="167">
        <v>8.938529809038E12</v>
      </c>
      <c r="P218" s="78">
        <v>15938.0</v>
      </c>
    </row>
    <row r="219">
      <c r="A219" s="165">
        <v>8.936088900272E12</v>
      </c>
      <c r="B219" s="26" t="s">
        <v>1360</v>
      </c>
      <c r="C219" s="26" t="s">
        <v>29</v>
      </c>
      <c r="D219" s="166">
        <v>8313.0</v>
      </c>
      <c r="G219" s="20">
        <v>8.938529809243E12</v>
      </c>
      <c r="H219" s="20" t="s">
        <v>1480</v>
      </c>
      <c r="I219" s="20" t="s">
        <v>29</v>
      </c>
      <c r="J219" s="168">
        <v>8819.856</v>
      </c>
      <c r="K219" s="167">
        <v>8.938529809243E12</v>
      </c>
      <c r="P219" s="78">
        <v>15487.0</v>
      </c>
    </row>
    <row r="220">
      <c r="A220" s="165">
        <v>10514.0</v>
      </c>
      <c r="B220" s="26" t="s">
        <v>127</v>
      </c>
      <c r="C220" s="26" t="s">
        <v>23</v>
      </c>
      <c r="D220" s="166">
        <v>19000.0</v>
      </c>
      <c r="G220" s="20">
        <v>8.936114400783E12</v>
      </c>
      <c r="H220" s="20" t="s">
        <v>1378</v>
      </c>
      <c r="I220" s="20" t="s">
        <v>23</v>
      </c>
      <c r="J220" s="168">
        <v>11200.0</v>
      </c>
      <c r="K220" s="167">
        <v>8.936114400783E12</v>
      </c>
      <c r="P220" s="78">
        <v>15469.0</v>
      </c>
    </row>
    <row r="221">
      <c r="A221" s="165">
        <v>11440.0</v>
      </c>
      <c r="B221" s="26" t="s">
        <v>1307</v>
      </c>
      <c r="C221" s="26" t="s">
        <v>311</v>
      </c>
      <c r="D221" s="166">
        <v>13000.0</v>
      </c>
      <c r="G221" s="20">
        <v>10914.0</v>
      </c>
      <c r="H221" s="20" t="s">
        <v>825</v>
      </c>
      <c r="I221" s="20" t="s">
        <v>23</v>
      </c>
      <c r="J221" s="168">
        <v>9000.0</v>
      </c>
      <c r="K221" s="167">
        <v>10914.0</v>
      </c>
      <c r="P221" s="78">
        <v>7023.0</v>
      </c>
    </row>
    <row r="222">
      <c r="A222" s="165">
        <v>8.936148070341E12</v>
      </c>
      <c r="B222" s="26" t="s">
        <v>1403</v>
      </c>
      <c r="C222" s="26" t="s">
        <v>29</v>
      </c>
      <c r="D222" s="166">
        <v>17000.0</v>
      </c>
      <c r="G222" s="20">
        <v>11273.0</v>
      </c>
      <c r="H222" s="20" t="s">
        <v>1270</v>
      </c>
      <c r="I222" s="20" t="s">
        <v>275</v>
      </c>
      <c r="J222" s="168">
        <v>16000.0</v>
      </c>
      <c r="K222" s="167">
        <v>11273.0</v>
      </c>
      <c r="P222" s="78">
        <v>18799.0</v>
      </c>
    </row>
    <row r="223">
      <c r="A223" s="165">
        <v>11273.0</v>
      </c>
      <c r="B223" s="26" t="s">
        <v>1270</v>
      </c>
      <c r="C223" s="26" t="s">
        <v>275</v>
      </c>
      <c r="D223" s="166">
        <v>16000.0</v>
      </c>
      <c r="G223" s="20">
        <v>11274.0</v>
      </c>
      <c r="H223" s="20" t="s">
        <v>1271</v>
      </c>
      <c r="I223" s="20" t="s">
        <v>275</v>
      </c>
      <c r="J223" s="168">
        <v>11000.0</v>
      </c>
      <c r="K223" s="167">
        <v>11274.0</v>
      </c>
      <c r="P223" s="19">
        <v>13500.0</v>
      </c>
    </row>
    <row r="224">
      <c r="A224" s="165">
        <v>8.936127491204E12</v>
      </c>
      <c r="B224" s="26" t="s">
        <v>1395</v>
      </c>
      <c r="C224" s="26" t="s">
        <v>29</v>
      </c>
      <c r="D224" s="166">
        <v>12500.0</v>
      </c>
      <c r="G224" s="20">
        <v>8.936114400288E12</v>
      </c>
      <c r="H224" s="20" t="s">
        <v>1373</v>
      </c>
      <c r="I224" s="20" t="s">
        <v>29</v>
      </c>
      <c r="J224" s="168">
        <v>18900.0</v>
      </c>
      <c r="K224" s="167">
        <v>8.936114400288E12</v>
      </c>
      <c r="P224" s="78">
        <v>12675.0</v>
      </c>
    </row>
    <row r="225">
      <c r="A225" s="165">
        <v>10902.0</v>
      </c>
      <c r="B225" s="26" t="s">
        <v>775</v>
      </c>
      <c r="C225" s="26" t="s">
        <v>29</v>
      </c>
      <c r="D225" s="166">
        <v>10000.0</v>
      </c>
      <c r="G225" s="20">
        <v>8.93611440011E12</v>
      </c>
      <c r="H225" s="20" t="s">
        <v>1370</v>
      </c>
      <c r="I225" s="20" t="s">
        <v>29</v>
      </c>
      <c r="J225" s="168">
        <v>24000.0</v>
      </c>
      <c r="K225" s="167">
        <v>8.93611440011E12</v>
      </c>
      <c r="P225" s="78">
        <v>67009.0</v>
      </c>
    </row>
    <row r="226">
      <c r="A226" s="165">
        <v>8.936148071195E12</v>
      </c>
      <c r="B226" s="26" t="s">
        <v>1410</v>
      </c>
      <c r="C226" s="26" t="s">
        <v>29</v>
      </c>
      <c r="D226" s="166">
        <v>34000.0</v>
      </c>
      <c r="G226" s="20">
        <v>8.936114400257E12</v>
      </c>
      <c r="H226" s="20" t="s">
        <v>2092</v>
      </c>
      <c r="I226" s="20" t="s">
        <v>29</v>
      </c>
      <c r="J226" s="168">
        <v>18900.0</v>
      </c>
      <c r="K226" s="167">
        <v>8.936114400257E12</v>
      </c>
      <c r="P226" s="19">
        <v>140000.0</v>
      </c>
    </row>
    <row r="227">
      <c r="A227" s="165">
        <v>8.936101390417E12</v>
      </c>
      <c r="B227" s="26" t="s">
        <v>1366</v>
      </c>
      <c r="C227" s="26" t="s">
        <v>23</v>
      </c>
      <c r="D227" s="166">
        <v>13066.0</v>
      </c>
      <c r="G227" s="20">
        <v>8.936114400042E12</v>
      </c>
      <c r="H227" s="20" t="s">
        <v>1367</v>
      </c>
      <c r="I227" s="20" t="s">
        <v>29</v>
      </c>
      <c r="J227" s="168">
        <v>24500.0</v>
      </c>
      <c r="K227" s="167">
        <v>8.936114400042E12</v>
      </c>
      <c r="P227" s="78">
        <v>119000.0</v>
      </c>
    </row>
    <row r="228">
      <c r="A228" s="165">
        <v>11055.0</v>
      </c>
      <c r="B228" s="26" t="s">
        <v>1214</v>
      </c>
      <c r="C228" s="26" t="s">
        <v>29</v>
      </c>
      <c r="D228" s="166">
        <v>16815.0</v>
      </c>
      <c r="G228" s="20">
        <v>8.936114400967E12</v>
      </c>
      <c r="H228" s="20" t="s">
        <v>1380</v>
      </c>
      <c r="I228" s="20" t="s">
        <v>275</v>
      </c>
      <c r="J228" s="168">
        <v>22050.0</v>
      </c>
      <c r="K228" s="167">
        <v>8.936114400967E12</v>
      </c>
      <c r="P228" s="19">
        <v>24000.0</v>
      </c>
    </row>
    <row r="229">
      <c r="A229" s="165">
        <v>10862.0</v>
      </c>
      <c r="B229" s="26" t="s">
        <v>705</v>
      </c>
      <c r="C229" s="26" t="s">
        <v>275</v>
      </c>
      <c r="D229" s="166">
        <v>20000.0</v>
      </c>
      <c r="G229" s="20">
        <v>8.936114400103E12</v>
      </c>
      <c r="H229" s="20" t="s">
        <v>1369</v>
      </c>
      <c r="I229" s="20" t="s">
        <v>29</v>
      </c>
      <c r="J229" s="168">
        <v>18900.0</v>
      </c>
      <c r="K229" s="167">
        <v>8.936114400103E12</v>
      </c>
      <c r="P229" s="78">
        <v>18432.0</v>
      </c>
    </row>
    <row r="230">
      <c r="A230" s="165">
        <v>11520.0</v>
      </c>
      <c r="B230" s="26" t="s">
        <v>1315</v>
      </c>
      <c r="C230" s="26" t="s">
        <v>311</v>
      </c>
      <c r="D230" s="166">
        <v>18500.0</v>
      </c>
      <c r="G230" s="20">
        <v>8.936114400837E12</v>
      </c>
      <c r="H230" s="20" t="s">
        <v>1379</v>
      </c>
      <c r="I230" s="20" t="s">
        <v>275</v>
      </c>
      <c r="J230" s="168">
        <v>18000.0</v>
      </c>
      <c r="K230" s="167">
        <v>8.936114400837E12</v>
      </c>
      <c r="P230" s="19">
        <v>16000.0</v>
      </c>
    </row>
    <row r="231">
      <c r="A231" s="165">
        <v>11523.0</v>
      </c>
      <c r="B231" s="26" t="s">
        <v>1316</v>
      </c>
      <c r="C231" s="26" t="s">
        <v>29</v>
      </c>
      <c r="D231" s="166">
        <v>11000.0</v>
      </c>
      <c r="G231" s="20">
        <v>8.936114400097E12</v>
      </c>
      <c r="H231" s="20" t="s">
        <v>1368</v>
      </c>
      <c r="I231" s="20" t="s">
        <v>29</v>
      </c>
      <c r="J231" s="168">
        <v>15000.0</v>
      </c>
      <c r="K231" s="167">
        <v>8.936114400097E12</v>
      </c>
      <c r="P231" s="78">
        <v>21855.0</v>
      </c>
    </row>
    <row r="232">
      <c r="A232" s="165">
        <v>11561.0</v>
      </c>
      <c r="B232" s="26" t="s">
        <v>1323</v>
      </c>
      <c r="C232" s="26" t="s">
        <v>275</v>
      </c>
      <c r="D232" s="166">
        <v>36000.0</v>
      </c>
      <c r="G232" s="20">
        <v>8.936114400547E12</v>
      </c>
      <c r="H232" s="20" t="s">
        <v>1375</v>
      </c>
      <c r="I232" s="20" t="s">
        <v>56</v>
      </c>
      <c r="J232" s="168">
        <v>20100.0</v>
      </c>
      <c r="K232" s="167">
        <v>8.936114400547E12</v>
      </c>
      <c r="P232" s="78">
        <v>31797.0</v>
      </c>
    </row>
    <row r="233">
      <c r="A233" s="165">
        <v>8.93852576724E12</v>
      </c>
      <c r="B233" s="26" t="s">
        <v>1474</v>
      </c>
      <c r="C233" s="26" t="s">
        <v>29</v>
      </c>
      <c r="D233" s="166">
        <v>3800.0</v>
      </c>
      <c r="G233" s="20">
        <v>8.936114400677E12</v>
      </c>
      <c r="H233" s="20" t="s">
        <v>1377</v>
      </c>
      <c r="I233" s="20" t="s">
        <v>275</v>
      </c>
      <c r="J233" s="168">
        <v>16500.0</v>
      </c>
      <c r="K233" s="167">
        <v>8.936114400677E12</v>
      </c>
      <c r="P233" s="19">
        <v>0.0</v>
      </c>
    </row>
    <row r="234">
      <c r="A234" s="165">
        <v>8.936148070471E12</v>
      </c>
      <c r="B234" s="26" t="s">
        <v>1405</v>
      </c>
      <c r="C234" s="26" t="s">
        <v>275</v>
      </c>
      <c r="D234" s="166">
        <v>6000.0</v>
      </c>
      <c r="G234" s="20">
        <v>8.936114400141E12</v>
      </c>
      <c r="H234" s="20" t="s">
        <v>1371</v>
      </c>
      <c r="I234" s="20" t="s">
        <v>275</v>
      </c>
      <c r="J234" s="168">
        <v>12000.0</v>
      </c>
      <c r="K234" s="167">
        <v>8.936114400141E12</v>
      </c>
      <c r="P234" s="19">
        <v>19500.0</v>
      </c>
    </row>
    <row r="235">
      <c r="A235" s="165">
        <v>8.938521576006E12</v>
      </c>
      <c r="B235" s="26" t="s">
        <v>1467</v>
      </c>
      <c r="C235" s="26" t="s">
        <v>56</v>
      </c>
      <c r="D235" s="166">
        <v>4200.0</v>
      </c>
      <c r="G235" s="20">
        <v>11270.0</v>
      </c>
      <c r="H235" s="20" t="s">
        <v>1268</v>
      </c>
      <c r="I235" s="20" t="s">
        <v>275</v>
      </c>
      <c r="J235" s="168">
        <v>20500.0</v>
      </c>
      <c r="K235" s="167">
        <v>11270.0</v>
      </c>
      <c r="P235" s="78">
        <v>36667.0</v>
      </c>
    </row>
    <row r="236">
      <c r="A236" s="165">
        <v>8.93608890021E12</v>
      </c>
      <c r="B236" s="26" t="s">
        <v>1359</v>
      </c>
      <c r="C236" s="26" t="s">
        <v>29</v>
      </c>
      <c r="D236" s="166">
        <v>8313.0</v>
      </c>
      <c r="G236" s="20">
        <v>10862.0</v>
      </c>
      <c r="H236" s="20" t="s">
        <v>705</v>
      </c>
      <c r="I236" s="20" t="s">
        <v>275</v>
      </c>
      <c r="J236" s="168">
        <v>20000.0</v>
      </c>
      <c r="K236" s="167">
        <v>10862.0</v>
      </c>
      <c r="P236" s="19">
        <v>23000.0</v>
      </c>
    </row>
    <row r="237">
      <c r="A237" s="165">
        <v>8.938509616274E12</v>
      </c>
      <c r="B237" s="26" t="s">
        <v>1448</v>
      </c>
      <c r="C237" s="26" t="s">
        <v>311</v>
      </c>
      <c r="D237" s="166">
        <v>30150.0</v>
      </c>
      <c r="G237" s="20">
        <v>8.936114400585E12</v>
      </c>
      <c r="H237" s="20" t="s">
        <v>1376</v>
      </c>
      <c r="I237" s="20" t="s">
        <v>29</v>
      </c>
      <c r="J237" s="168">
        <v>16000.0</v>
      </c>
      <c r="K237" s="167">
        <v>8.936114400585E12</v>
      </c>
      <c r="P237" s="78">
        <v>52521.0</v>
      </c>
    </row>
    <row r="238">
      <c r="A238" s="165">
        <v>8.936013680064E12</v>
      </c>
      <c r="B238" s="26" t="s">
        <v>1337</v>
      </c>
      <c r="C238" s="26" t="s">
        <v>56</v>
      </c>
      <c r="D238" s="166">
        <v>25658.0</v>
      </c>
      <c r="G238" s="20">
        <v>11378.0</v>
      </c>
      <c r="H238" s="20" t="s">
        <v>1300</v>
      </c>
      <c r="I238" s="20" t="s">
        <v>275</v>
      </c>
      <c r="J238" s="168">
        <v>16660.0</v>
      </c>
      <c r="K238" s="167">
        <v>11378.0</v>
      </c>
      <c r="P238" s="19">
        <v>20000.0</v>
      </c>
    </row>
    <row r="239">
      <c r="A239" s="165">
        <v>8.936114400547E12</v>
      </c>
      <c r="B239" s="26" t="s">
        <v>1375</v>
      </c>
      <c r="C239" s="26" t="s">
        <v>56</v>
      </c>
      <c r="D239" s="166">
        <v>20100.0</v>
      </c>
      <c r="G239" s="20">
        <v>11024.0</v>
      </c>
      <c r="H239" s="20" t="s">
        <v>1211</v>
      </c>
      <c r="I239" s="20" t="s">
        <v>29</v>
      </c>
      <c r="J239" s="168">
        <v>8000.0</v>
      </c>
      <c r="K239" s="167">
        <v>11024.0</v>
      </c>
      <c r="P239" s="19">
        <v>33000.0</v>
      </c>
    </row>
    <row r="240">
      <c r="A240" s="165">
        <v>10921.0</v>
      </c>
      <c r="B240" s="26" t="s">
        <v>835</v>
      </c>
      <c r="C240" s="26" t="s">
        <v>836</v>
      </c>
      <c r="D240" s="166">
        <v>27000.0</v>
      </c>
      <c r="G240" s="20">
        <v>8.936101390417E12</v>
      </c>
      <c r="H240" s="20" t="s">
        <v>1366</v>
      </c>
      <c r="I240" s="20" t="s">
        <v>23</v>
      </c>
      <c r="J240" s="168">
        <v>13066.0</v>
      </c>
      <c r="K240" s="167">
        <v>8.936101390417E12</v>
      </c>
      <c r="P240" s="19">
        <v>60000.0</v>
      </c>
    </row>
    <row r="241">
      <c r="A241" s="165">
        <v>8.936138400578E12</v>
      </c>
      <c r="B241" s="26" t="s">
        <v>1398</v>
      </c>
      <c r="C241" s="26" t="s">
        <v>1126</v>
      </c>
      <c r="D241" s="166">
        <v>5000.0</v>
      </c>
      <c r="G241" s="20">
        <v>8.936101390035E12</v>
      </c>
      <c r="H241" s="20" t="s">
        <v>1364</v>
      </c>
      <c r="I241" s="20" t="s">
        <v>29</v>
      </c>
      <c r="J241" s="168">
        <v>32712.0</v>
      </c>
      <c r="K241" s="167">
        <v>8.936101390035E12</v>
      </c>
      <c r="P241" s="78">
        <v>23865.0</v>
      </c>
    </row>
    <row r="242">
      <c r="A242" s="165">
        <v>8.938555754005E12</v>
      </c>
      <c r="B242" s="26" t="s">
        <v>1487</v>
      </c>
      <c r="C242" s="26" t="s">
        <v>56</v>
      </c>
      <c r="D242" s="166">
        <v>20100.0</v>
      </c>
      <c r="G242" s="20">
        <v>8.936101390042E12</v>
      </c>
      <c r="H242" s="20" t="s">
        <v>1365</v>
      </c>
      <c r="I242" s="20" t="s">
        <v>29</v>
      </c>
      <c r="J242" s="168">
        <v>27900.0</v>
      </c>
      <c r="K242" s="167">
        <v>8.936101390042E12</v>
      </c>
      <c r="P242" s="19">
        <v>4000.0</v>
      </c>
    </row>
    <row r="243">
      <c r="A243" s="165">
        <v>8.938513029015E12</v>
      </c>
      <c r="B243" s="26" t="s">
        <v>1464</v>
      </c>
      <c r="C243" s="26" t="s">
        <v>275</v>
      </c>
      <c r="D243" s="166">
        <v>33300.0</v>
      </c>
      <c r="G243" s="20">
        <v>11064.0</v>
      </c>
      <c r="H243" s="20" t="s">
        <v>1221</v>
      </c>
      <c r="I243" s="20" t="s">
        <v>855</v>
      </c>
      <c r="J243" s="168">
        <v>20000.0</v>
      </c>
      <c r="K243" s="167">
        <v>11064.0</v>
      </c>
      <c r="P243" s="19">
        <v>8500.0</v>
      </c>
    </row>
    <row r="244">
      <c r="A244" s="165" t="s">
        <v>2110</v>
      </c>
      <c r="B244" s="26" t="s">
        <v>2111</v>
      </c>
      <c r="C244" s="26" t="s">
        <v>29</v>
      </c>
      <c r="D244" s="166">
        <v>10118.0</v>
      </c>
      <c r="G244" s="20">
        <v>10968.0</v>
      </c>
      <c r="H244" s="20" t="s">
        <v>82</v>
      </c>
      <c r="I244" s="20" t="s">
        <v>855</v>
      </c>
      <c r="J244" s="168">
        <v>20000.0</v>
      </c>
      <c r="K244" s="167">
        <v>10968.0</v>
      </c>
      <c r="P244" s="78">
        <v>6256.0</v>
      </c>
    </row>
    <row r="245">
      <c r="A245" s="165">
        <v>8.938511817218E12</v>
      </c>
      <c r="B245" s="26" t="s">
        <v>1461</v>
      </c>
      <c r="C245" s="26" t="s">
        <v>56</v>
      </c>
      <c r="D245" s="166">
        <v>25000.0</v>
      </c>
      <c r="G245" s="20">
        <v>11272.0</v>
      </c>
      <c r="H245" s="20" t="s">
        <v>1269</v>
      </c>
      <c r="I245" s="20" t="s">
        <v>29</v>
      </c>
      <c r="J245" s="168">
        <v>20000.0</v>
      </c>
      <c r="K245" s="167">
        <v>11272.0</v>
      </c>
      <c r="P245" s="19">
        <v>17000.0</v>
      </c>
    </row>
    <row r="246">
      <c r="A246" s="165">
        <v>11375.0</v>
      </c>
      <c r="B246" s="26" t="s">
        <v>97</v>
      </c>
      <c r="C246" s="26" t="s">
        <v>29</v>
      </c>
      <c r="D246" s="166">
        <v>13000.0</v>
      </c>
      <c r="G246" s="20">
        <v>11271.0</v>
      </c>
      <c r="H246" s="20" t="s">
        <v>114</v>
      </c>
      <c r="I246" s="20" t="s">
        <v>275</v>
      </c>
      <c r="J246" s="168">
        <v>17500.0</v>
      </c>
      <c r="K246" s="167">
        <v>11271.0</v>
      </c>
      <c r="P246" s="19">
        <v>8000.0</v>
      </c>
    </row>
    <row r="247">
      <c r="A247" s="165">
        <v>11245.0</v>
      </c>
      <c r="B247" s="26" t="s">
        <v>1265</v>
      </c>
      <c r="C247" s="26" t="s">
        <v>29</v>
      </c>
      <c r="D247" s="166">
        <v>13500.0</v>
      </c>
      <c r="G247" s="20">
        <v>1101392.0</v>
      </c>
      <c r="H247" s="20" t="s">
        <v>1093</v>
      </c>
      <c r="I247" s="20" t="s">
        <v>104</v>
      </c>
      <c r="J247" s="168">
        <v>32000.0</v>
      </c>
      <c r="K247" s="167">
        <v>1101392.0</v>
      </c>
      <c r="P247" s="78">
        <v>20272.0</v>
      </c>
    </row>
    <row r="248">
      <c r="A248" s="165">
        <v>8.936114400837E12</v>
      </c>
      <c r="B248" s="26" t="s">
        <v>1379</v>
      </c>
      <c r="C248" s="26" t="s">
        <v>275</v>
      </c>
      <c r="D248" s="166">
        <v>18000.0</v>
      </c>
      <c r="G248" s="20">
        <v>10974.0</v>
      </c>
      <c r="H248" s="20" t="s">
        <v>866</v>
      </c>
      <c r="I248" s="20" t="s">
        <v>56</v>
      </c>
      <c r="J248" s="168">
        <v>12000.0</v>
      </c>
      <c r="K248" s="167">
        <v>10974.0</v>
      </c>
      <c r="P248" s="19">
        <v>8000.0</v>
      </c>
    </row>
    <row r="249">
      <c r="A249" s="165" t="s">
        <v>2119</v>
      </c>
      <c r="B249" s="26" t="s">
        <v>2120</v>
      </c>
      <c r="C249" s="26" t="s">
        <v>29</v>
      </c>
      <c r="D249" s="166">
        <v>16796.0</v>
      </c>
      <c r="G249" s="20">
        <v>10923.0</v>
      </c>
      <c r="H249" s="20" t="s">
        <v>840</v>
      </c>
      <c r="I249" s="20" t="s">
        <v>56</v>
      </c>
      <c r="J249" s="168">
        <v>15000.0</v>
      </c>
      <c r="K249" s="167">
        <v>10923.0</v>
      </c>
      <c r="P249" s="78">
        <v>10990.0</v>
      </c>
    </row>
    <row r="250">
      <c r="A250" s="165">
        <v>11569.0</v>
      </c>
      <c r="B250" s="26" t="s">
        <v>1324</v>
      </c>
      <c r="C250" s="26" t="s">
        <v>29</v>
      </c>
      <c r="D250" s="166">
        <v>16250.0</v>
      </c>
      <c r="G250" s="20">
        <v>11277.0</v>
      </c>
      <c r="H250" s="20" t="s">
        <v>1274</v>
      </c>
      <c r="I250" s="20" t="s">
        <v>56</v>
      </c>
      <c r="J250" s="168">
        <v>13500.0</v>
      </c>
      <c r="K250" s="167">
        <v>11277.0</v>
      </c>
      <c r="P250" s="78">
        <v>11974.0</v>
      </c>
    </row>
    <row r="251">
      <c r="A251" s="165">
        <v>11377.0</v>
      </c>
      <c r="B251" s="26" t="s">
        <v>1299</v>
      </c>
      <c r="C251" s="180" t="s">
        <v>275</v>
      </c>
      <c r="D251" s="166">
        <v>15000.0</v>
      </c>
      <c r="G251" s="20">
        <v>11273.0</v>
      </c>
      <c r="H251" s="20" t="s">
        <v>1270</v>
      </c>
      <c r="I251" s="20" t="s">
        <v>275</v>
      </c>
      <c r="J251" s="168">
        <v>12000.0</v>
      </c>
      <c r="K251" s="167">
        <v>11273.0</v>
      </c>
      <c r="P251" s="78">
        <v>11971.0</v>
      </c>
    </row>
    <row r="252">
      <c r="A252" s="165">
        <v>11061.0</v>
      </c>
      <c r="B252" s="26" t="s">
        <v>1217</v>
      </c>
      <c r="C252" s="26" t="s">
        <v>29</v>
      </c>
      <c r="D252" s="166">
        <v>9800.0</v>
      </c>
      <c r="G252" s="20">
        <v>11274.0</v>
      </c>
      <c r="H252" s="20" t="s">
        <v>1271</v>
      </c>
      <c r="I252" s="20" t="s">
        <v>275</v>
      </c>
      <c r="J252" s="168">
        <v>10000.0</v>
      </c>
      <c r="K252" s="167">
        <v>11274.0</v>
      </c>
      <c r="P252" s="78">
        <v>17893.0</v>
      </c>
    </row>
    <row r="253">
      <c r="A253" s="165">
        <v>8.936049693694E12</v>
      </c>
      <c r="B253" s="26" t="s">
        <v>1351</v>
      </c>
      <c r="C253" s="26" t="s">
        <v>311</v>
      </c>
      <c r="D253" s="166">
        <v>14000.0</v>
      </c>
      <c r="G253" s="20">
        <v>11276.0</v>
      </c>
      <c r="H253" s="20" t="s">
        <v>1273</v>
      </c>
      <c r="I253" s="20" t="s">
        <v>29</v>
      </c>
      <c r="J253" s="168">
        <v>10500.0</v>
      </c>
      <c r="K253" s="167">
        <v>11276.0</v>
      </c>
      <c r="P253" s="78">
        <v>12968.0</v>
      </c>
    </row>
    <row r="254">
      <c r="A254" s="165">
        <v>8.936210960303E12</v>
      </c>
      <c r="B254" s="26" t="s">
        <v>1420</v>
      </c>
      <c r="C254" s="26" t="s">
        <v>275</v>
      </c>
      <c r="D254" s="166">
        <v>12600.0</v>
      </c>
      <c r="G254" s="20">
        <v>11293.0</v>
      </c>
      <c r="H254" s="20" t="s">
        <v>1282</v>
      </c>
      <c r="I254" s="20" t="s">
        <v>29</v>
      </c>
      <c r="J254" s="168">
        <v>15000.0</v>
      </c>
      <c r="K254" s="167">
        <v>11293.0</v>
      </c>
      <c r="P254" s="78">
        <v>25369.0</v>
      </c>
    </row>
    <row r="255">
      <c r="A255" s="165">
        <v>8.936210960594E12</v>
      </c>
      <c r="B255" s="26" t="s">
        <v>1423</v>
      </c>
      <c r="C255" s="26" t="s">
        <v>56</v>
      </c>
      <c r="D255" s="166">
        <v>23500.0</v>
      </c>
      <c r="G255" s="20">
        <v>11152.0</v>
      </c>
      <c r="H255" s="20" t="s">
        <v>1261</v>
      </c>
      <c r="I255" s="20" t="s">
        <v>29</v>
      </c>
      <c r="J255" s="168">
        <v>13200.0</v>
      </c>
      <c r="K255" s="167">
        <v>11152.0</v>
      </c>
      <c r="P255" s="19">
        <v>30500.0</v>
      </c>
    </row>
    <row r="256">
      <c r="A256" s="165">
        <v>8.93611440011E12</v>
      </c>
      <c r="B256" s="26" t="s">
        <v>1370</v>
      </c>
      <c r="C256" s="26" t="s">
        <v>29</v>
      </c>
      <c r="D256" s="166">
        <v>24000.0</v>
      </c>
      <c r="G256" s="20">
        <v>10971.0</v>
      </c>
      <c r="H256" s="20" t="s">
        <v>860</v>
      </c>
      <c r="I256" s="20" t="s">
        <v>29</v>
      </c>
      <c r="J256" s="168">
        <v>8000.0</v>
      </c>
      <c r="K256" s="167">
        <v>10971.0</v>
      </c>
      <c r="P256" s="19">
        <v>25000.0</v>
      </c>
    </row>
    <row r="257">
      <c r="A257" s="165">
        <v>11364.0</v>
      </c>
      <c r="B257" s="26" t="s">
        <v>1293</v>
      </c>
      <c r="C257" s="26" t="s">
        <v>116</v>
      </c>
      <c r="D257" s="166">
        <v>20000.0</v>
      </c>
      <c r="G257" s="20">
        <v>11292.0</v>
      </c>
      <c r="H257" s="20" t="s">
        <v>1281</v>
      </c>
      <c r="I257" s="20" t="s">
        <v>29</v>
      </c>
      <c r="J257" s="168">
        <v>22500.0</v>
      </c>
      <c r="K257" s="167">
        <v>11292.0</v>
      </c>
      <c r="P257" s="19">
        <v>22400.0</v>
      </c>
    </row>
    <row r="258">
      <c r="A258" s="165">
        <v>10978.0</v>
      </c>
      <c r="B258" s="26" t="s">
        <v>883</v>
      </c>
      <c r="C258" s="26" t="s">
        <v>311</v>
      </c>
      <c r="D258" s="166">
        <v>25650.0</v>
      </c>
      <c r="G258" s="20">
        <v>11270.0</v>
      </c>
      <c r="H258" s="20" t="s">
        <v>1268</v>
      </c>
      <c r="I258" s="20" t="s">
        <v>275</v>
      </c>
      <c r="J258" s="168">
        <v>17500.0</v>
      </c>
      <c r="K258" s="167">
        <v>11270.0</v>
      </c>
      <c r="P258" s="19">
        <v>0.0</v>
      </c>
    </row>
    <row r="259">
      <c r="A259" s="165">
        <v>50236.0</v>
      </c>
      <c r="B259" s="26" t="s">
        <v>1328</v>
      </c>
      <c r="C259" s="26" t="s">
        <v>275</v>
      </c>
      <c r="D259" s="166">
        <v>14000.0</v>
      </c>
      <c r="G259" s="20">
        <v>11021.0</v>
      </c>
      <c r="H259" s="20" t="s">
        <v>1207</v>
      </c>
      <c r="I259" s="20" t="s">
        <v>1208</v>
      </c>
      <c r="J259" s="168">
        <v>14000.0</v>
      </c>
      <c r="K259" s="167">
        <v>11021.0</v>
      </c>
      <c r="P259" s="19">
        <v>27500.0</v>
      </c>
    </row>
    <row r="260">
      <c r="A260" s="165">
        <v>8.936210960983E12</v>
      </c>
      <c r="B260" s="26" t="s">
        <v>1427</v>
      </c>
      <c r="C260" s="26" t="s">
        <v>836</v>
      </c>
      <c r="D260" s="166">
        <v>20700.0</v>
      </c>
      <c r="G260" s="20">
        <v>11269.0</v>
      </c>
      <c r="H260" s="20" t="s">
        <v>1267</v>
      </c>
      <c r="I260" s="20" t="s">
        <v>275</v>
      </c>
      <c r="J260" s="168">
        <v>12000.0</v>
      </c>
      <c r="K260" s="167">
        <v>11269.0</v>
      </c>
      <c r="P260" s="19">
        <v>15000.0</v>
      </c>
    </row>
    <row r="261">
      <c r="A261" s="165">
        <v>8.938525767219E12</v>
      </c>
      <c r="B261" s="26" t="s">
        <v>1473</v>
      </c>
      <c r="C261" s="26" t="s">
        <v>29</v>
      </c>
      <c r="D261" s="166">
        <v>14250.0</v>
      </c>
      <c r="G261" s="20">
        <v>11275.0</v>
      </c>
      <c r="H261" s="20" t="s">
        <v>1272</v>
      </c>
      <c r="I261" s="20" t="s">
        <v>29</v>
      </c>
      <c r="J261" s="168">
        <v>7000.0</v>
      </c>
      <c r="K261" s="167">
        <v>11275.0</v>
      </c>
      <c r="P261" s="19">
        <v>24300.0</v>
      </c>
    </row>
    <row r="262">
      <c r="A262" s="165">
        <v>10249.0</v>
      </c>
      <c r="B262" s="26" t="s">
        <v>88</v>
      </c>
      <c r="C262" s="26" t="s">
        <v>29</v>
      </c>
      <c r="D262" s="166">
        <v>16150.0</v>
      </c>
      <c r="G262" s="20">
        <v>11245.0</v>
      </c>
      <c r="H262" s="20" t="s">
        <v>2146</v>
      </c>
      <c r="I262" s="20" t="s">
        <v>29</v>
      </c>
      <c r="J262" s="168">
        <v>13500.0</v>
      </c>
      <c r="K262" s="167">
        <v>11245.0</v>
      </c>
      <c r="P262" s="19">
        <v>18050.0</v>
      </c>
    </row>
    <row r="263">
      <c r="A263" s="165">
        <v>10923.0</v>
      </c>
      <c r="B263" s="26" t="s">
        <v>840</v>
      </c>
      <c r="C263" s="26" t="s">
        <v>56</v>
      </c>
      <c r="D263" s="166">
        <v>14550.0</v>
      </c>
      <c r="G263" s="20">
        <v>10354.0</v>
      </c>
      <c r="H263" s="20" t="s">
        <v>144</v>
      </c>
      <c r="I263" s="20" t="s">
        <v>29</v>
      </c>
      <c r="J263" s="168">
        <v>9500.0</v>
      </c>
      <c r="K263" s="167">
        <v>10354.0</v>
      </c>
      <c r="P263" s="78">
        <v>10228.0</v>
      </c>
    </row>
    <row r="264">
      <c r="A264" s="165">
        <v>11099.0</v>
      </c>
      <c r="B264" s="26" t="s">
        <v>1248</v>
      </c>
      <c r="C264" s="26" t="s">
        <v>56</v>
      </c>
      <c r="D264" s="166">
        <v>14550.0</v>
      </c>
      <c r="G264" s="20">
        <v>10356.0</v>
      </c>
      <c r="H264" s="20" t="s">
        <v>247</v>
      </c>
      <c r="I264" s="20" t="s">
        <v>29</v>
      </c>
      <c r="J264" s="168">
        <v>9500.0</v>
      </c>
      <c r="K264" s="167">
        <v>10356.0</v>
      </c>
      <c r="P264" s="78">
        <v>30451.0</v>
      </c>
    </row>
    <row r="265">
      <c r="A265" s="165">
        <v>8.938509616601E12</v>
      </c>
      <c r="B265" s="26" t="s">
        <v>1450</v>
      </c>
      <c r="C265" s="26" t="s">
        <v>311</v>
      </c>
      <c r="D265" s="166">
        <v>14400.0</v>
      </c>
      <c r="G265" s="20">
        <v>11571.0</v>
      </c>
      <c r="H265" s="20" t="s">
        <v>1325</v>
      </c>
      <c r="I265" s="20" t="s">
        <v>23</v>
      </c>
      <c r="J265" s="168">
        <v>17500.0</v>
      </c>
      <c r="K265" s="167">
        <v>11571.0</v>
      </c>
      <c r="P265" s="78">
        <v>30257.0</v>
      </c>
    </row>
    <row r="266">
      <c r="A266" s="165">
        <v>1101003.0</v>
      </c>
      <c r="B266" s="26" t="s">
        <v>1984</v>
      </c>
      <c r="C266" s="26" t="s">
        <v>104</v>
      </c>
      <c r="D266" s="166">
        <v>24000.0</v>
      </c>
      <c r="G266" s="20">
        <v>10692.0</v>
      </c>
      <c r="H266" s="20" t="s">
        <v>546</v>
      </c>
      <c r="I266" s="20" t="s">
        <v>56</v>
      </c>
      <c r="J266" s="168">
        <v>47000.0</v>
      </c>
      <c r="K266" s="167">
        <v>10692.0</v>
      </c>
      <c r="P266" s="78">
        <v>16591.0</v>
      </c>
    </row>
    <row r="267">
      <c r="A267" s="165">
        <v>8.938534581004E12</v>
      </c>
      <c r="B267" s="26" t="s">
        <v>2153</v>
      </c>
      <c r="C267" s="26" t="s">
        <v>311</v>
      </c>
      <c r="D267" s="166">
        <v>55000.0</v>
      </c>
      <c r="G267" s="20">
        <v>8.938525767738E12</v>
      </c>
      <c r="H267" s="20" t="s">
        <v>1477</v>
      </c>
      <c r="I267" s="20" t="s">
        <v>29</v>
      </c>
      <c r="J267" s="168">
        <v>4500.15</v>
      </c>
      <c r="K267" s="167">
        <v>8.938525767738E12</v>
      </c>
      <c r="P267" s="78">
        <v>18836.0</v>
      </c>
    </row>
    <row r="268">
      <c r="A268" s="165">
        <v>8.936013681122E12</v>
      </c>
      <c r="B268" s="26" t="s">
        <v>1342</v>
      </c>
      <c r="C268" s="26" t="s">
        <v>29</v>
      </c>
      <c r="D268" s="166">
        <v>9021.0</v>
      </c>
      <c r="G268" s="20">
        <v>8.938525767219E12</v>
      </c>
      <c r="H268" s="20" t="s">
        <v>1473</v>
      </c>
      <c r="I268" s="20" t="s">
        <v>29</v>
      </c>
      <c r="J268" s="168">
        <v>14250.0</v>
      </c>
      <c r="K268" s="167">
        <v>8.938525767219E12</v>
      </c>
      <c r="P268" s="78">
        <v>2182.0</v>
      </c>
    </row>
    <row r="269">
      <c r="A269" s="165">
        <v>8.938506507049E12</v>
      </c>
      <c r="B269" s="26" t="s">
        <v>1442</v>
      </c>
      <c r="C269" s="26" t="s">
        <v>29</v>
      </c>
      <c r="D269" s="166">
        <v>20000.0</v>
      </c>
      <c r="G269" s="20">
        <v>8.938525767073E12</v>
      </c>
      <c r="H269" s="20" t="s">
        <v>1468</v>
      </c>
      <c r="I269" s="20" t="s">
        <v>29</v>
      </c>
      <c r="J269" s="168">
        <v>6650.0</v>
      </c>
      <c r="K269" s="167">
        <v>8.938525767073E12</v>
      </c>
      <c r="P269" s="78">
        <v>3443.0</v>
      </c>
    </row>
    <row r="270">
      <c r="A270" s="165">
        <v>8.936148070921E12</v>
      </c>
      <c r="B270" s="26" t="s">
        <v>1408</v>
      </c>
      <c r="C270" s="26" t="s">
        <v>29</v>
      </c>
      <c r="D270" s="166">
        <v>8000.0</v>
      </c>
      <c r="G270" s="20">
        <v>8.93852576708E12</v>
      </c>
      <c r="H270" s="20" t="s">
        <v>1469</v>
      </c>
      <c r="I270" s="20" t="s">
        <v>29</v>
      </c>
      <c r="J270" s="168">
        <v>7125.0</v>
      </c>
      <c r="K270" s="167">
        <v>8.93852576708E12</v>
      </c>
      <c r="P270" s="78">
        <v>5852.0</v>
      </c>
    </row>
    <row r="271">
      <c r="A271" s="165" t="s">
        <v>2162</v>
      </c>
      <c r="B271" s="26" t="s">
        <v>2163</v>
      </c>
      <c r="C271" s="26" t="s">
        <v>1126</v>
      </c>
      <c r="D271" s="166">
        <v>11502.0</v>
      </c>
      <c r="G271" s="20">
        <v>8.938525767103E12</v>
      </c>
      <c r="H271" s="20" t="s">
        <v>47</v>
      </c>
      <c r="I271" s="20" t="s">
        <v>29</v>
      </c>
      <c r="J271" s="168">
        <v>6650.0</v>
      </c>
      <c r="K271" s="167">
        <v>8.938525767103E12</v>
      </c>
      <c r="P271" s="78">
        <v>5061.0</v>
      </c>
    </row>
    <row r="272">
      <c r="A272" s="165" t="s">
        <v>2166</v>
      </c>
      <c r="B272" s="26" t="s">
        <v>2167</v>
      </c>
      <c r="C272" s="26" t="s">
        <v>56</v>
      </c>
      <c r="D272" s="166">
        <v>18420.0</v>
      </c>
      <c r="G272" s="20">
        <v>8.938525767257E12</v>
      </c>
      <c r="H272" s="20" t="s">
        <v>1475</v>
      </c>
      <c r="I272" s="20" t="s">
        <v>29</v>
      </c>
      <c r="J272" s="168">
        <v>5225.0</v>
      </c>
      <c r="K272" s="167">
        <v>8.938525767257E12</v>
      </c>
      <c r="P272" s="78">
        <v>35842.0</v>
      </c>
    </row>
    <row r="273">
      <c r="A273" s="165" t="s">
        <v>2168</v>
      </c>
      <c r="B273" s="26" t="s">
        <v>2169</v>
      </c>
      <c r="C273" s="26" t="s">
        <v>56</v>
      </c>
      <c r="D273" s="166">
        <v>22187.0</v>
      </c>
      <c r="G273" s="20">
        <v>8.93852576724E12</v>
      </c>
      <c r="H273" s="20" t="s">
        <v>1474</v>
      </c>
      <c r="I273" s="20" t="s">
        <v>29</v>
      </c>
      <c r="J273" s="168">
        <v>3800.0</v>
      </c>
      <c r="K273" s="167">
        <v>8.93852576724E12</v>
      </c>
      <c r="P273" s="78">
        <v>80753.0</v>
      </c>
    </row>
    <row r="274">
      <c r="A274" s="165">
        <v>8.938506507056E12</v>
      </c>
      <c r="B274" s="26" t="s">
        <v>1445</v>
      </c>
      <c r="C274" s="26" t="s">
        <v>29</v>
      </c>
      <c r="D274" s="166">
        <v>32000.0</v>
      </c>
      <c r="G274" s="20">
        <v>8.938525767172E12</v>
      </c>
      <c r="H274" s="20" t="s">
        <v>1471</v>
      </c>
      <c r="I274" s="20" t="s">
        <v>29</v>
      </c>
      <c r="J274" s="168">
        <v>14250.0</v>
      </c>
      <c r="K274" s="167">
        <v>8.938525767172E12</v>
      </c>
      <c r="P274" s="19">
        <v>39600.0</v>
      </c>
    </row>
    <row r="275">
      <c r="A275" s="165">
        <v>1101812.0</v>
      </c>
      <c r="B275" s="26" t="s">
        <v>1177</v>
      </c>
      <c r="C275" s="26" t="s">
        <v>104</v>
      </c>
      <c r="D275" s="166">
        <v>23000.0</v>
      </c>
      <c r="G275" s="20">
        <v>8.938525767042E12</v>
      </c>
      <c r="H275" s="20" t="s">
        <v>26</v>
      </c>
      <c r="I275" s="20" t="s">
        <v>29</v>
      </c>
      <c r="J275" s="168">
        <v>17100.0</v>
      </c>
      <c r="K275" s="167">
        <v>8.938525767042E12</v>
      </c>
      <c r="P275" s="78">
        <v>39600.0</v>
      </c>
    </row>
    <row r="276">
      <c r="A276" s="165">
        <v>11271.0</v>
      </c>
      <c r="B276" s="26" t="s">
        <v>114</v>
      </c>
      <c r="C276" s="26" t="s">
        <v>275</v>
      </c>
      <c r="D276" s="166">
        <v>17500.0</v>
      </c>
      <c r="G276" s="20">
        <v>8.938525767127E12</v>
      </c>
      <c r="H276" s="20" t="s">
        <v>1470</v>
      </c>
      <c r="I276" s="20" t="s">
        <v>29</v>
      </c>
      <c r="J276" s="168">
        <v>4275.0</v>
      </c>
      <c r="K276" s="167">
        <v>8.938525767127E12</v>
      </c>
      <c r="P276" s="78">
        <v>61414.0</v>
      </c>
    </row>
    <row r="277">
      <c r="A277" s="165">
        <v>8.938565871129E12</v>
      </c>
      <c r="B277" s="26" t="s">
        <v>1436</v>
      </c>
      <c r="C277" s="26" t="s">
        <v>1126</v>
      </c>
      <c r="D277" s="166">
        <v>25000.0</v>
      </c>
      <c r="G277" s="20">
        <v>8.938525767059E12</v>
      </c>
      <c r="H277" s="20" t="s">
        <v>2006</v>
      </c>
      <c r="I277" s="20" t="s">
        <v>29</v>
      </c>
      <c r="J277" s="168">
        <v>15675.0</v>
      </c>
      <c r="K277" s="167">
        <v>8.938525767059E12</v>
      </c>
      <c r="P277" s="19">
        <v>40400.0</v>
      </c>
    </row>
    <row r="278">
      <c r="A278" s="165">
        <v>8.936064240316E12</v>
      </c>
      <c r="B278" s="26" t="s">
        <v>181</v>
      </c>
      <c r="C278" s="26" t="s">
        <v>56</v>
      </c>
      <c r="D278" s="166">
        <v>18300.0</v>
      </c>
      <c r="G278" s="20">
        <v>8.938525767295E12</v>
      </c>
      <c r="H278" s="20" t="s">
        <v>1476</v>
      </c>
      <c r="I278" s="20" t="s">
        <v>29</v>
      </c>
      <c r="J278" s="168">
        <v>8550.0</v>
      </c>
      <c r="K278" s="167">
        <v>8.938525767295E12</v>
      </c>
      <c r="P278" s="19">
        <v>115000.0</v>
      </c>
    </row>
    <row r="279">
      <c r="A279" s="165">
        <v>11258.0</v>
      </c>
      <c r="B279" s="26" t="s">
        <v>2175</v>
      </c>
      <c r="C279" s="26" t="s">
        <v>311</v>
      </c>
      <c r="D279" s="166">
        <v>21010.0</v>
      </c>
      <c r="G279" s="20">
        <v>1100867.0</v>
      </c>
      <c r="H279" s="20" t="s">
        <v>924</v>
      </c>
      <c r="I279" s="20" t="s">
        <v>104</v>
      </c>
      <c r="J279" s="168">
        <v>33000.0</v>
      </c>
      <c r="K279" s="167">
        <v>1100867.0</v>
      </c>
      <c r="P279" s="19">
        <v>10000.0</v>
      </c>
    </row>
    <row r="280">
      <c r="A280" s="165">
        <v>1102194.0</v>
      </c>
      <c r="B280" s="26" t="s">
        <v>1209</v>
      </c>
      <c r="C280" s="26" t="s">
        <v>104</v>
      </c>
      <c r="D280" s="166">
        <v>57000.0</v>
      </c>
      <c r="G280" s="20">
        <v>8.935268200614E12</v>
      </c>
      <c r="H280" s="20" t="s">
        <v>1332</v>
      </c>
      <c r="I280" s="20" t="s">
        <v>23</v>
      </c>
      <c r="J280" s="168">
        <v>10000.0</v>
      </c>
      <c r="K280" s="167">
        <v>8.935268200614E12</v>
      </c>
      <c r="P280" s="19">
        <v>37000.0</v>
      </c>
    </row>
    <row r="281">
      <c r="A281" s="165" t="s">
        <v>2179</v>
      </c>
      <c r="B281" s="26" t="s">
        <v>2180</v>
      </c>
      <c r="C281" s="26" t="s">
        <v>56</v>
      </c>
      <c r="D281" s="166">
        <v>17460.0</v>
      </c>
      <c r="G281" s="20">
        <v>10514.0</v>
      </c>
      <c r="H281" s="20" t="s">
        <v>127</v>
      </c>
      <c r="I281" s="20" t="s">
        <v>23</v>
      </c>
      <c r="J281" s="168">
        <v>19000.0</v>
      </c>
      <c r="K281" s="167">
        <v>10514.0</v>
      </c>
      <c r="P281" s="78">
        <v>46601.0</v>
      </c>
    </row>
    <row r="282">
      <c r="A282" s="165">
        <v>8.938506507032E12</v>
      </c>
      <c r="B282" s="26" t="s">
        <v>1441</v>
      </c>
      <c r="C282" s="26" t="s">
        <v>29</v>
      </c>
      <c r="D282" s="166">
        <v>19000.0</v>
      </c>
      <c r="G282" s="20">
        <v>1101290.0</v>
      </c>
      <c r="H282" s="20" t="s">
        <v>1019</v>
      </c>
      <c r="I282" s="20" t="s">
        <v>104</v>
      </c>
      <c r="J282" s="168">
        <v>34000.0</v>
      </c>
      <c r="K282" s="167">
        <v>1101290.0</v>
      </c>
      <c r="P282" s="19">
        <v>19033.0</v>
      </c>
    </row>
    <row r="283">
      <c r="A283" s="165">
        <v>8.936127491181E12</v>
      </c>
      <c r="B283" s="26" t="s">
        <v>1393</v>
      </c>
      <c r="C283" s="26" t="s">
        <v>29</v>
      </c>
      <c r="D283" s="166">
        <v>11750.0</v>
      </c>
      <c r="G283" s="20">
        <v>1100357.0</v>
      </c>
      <c r="H283" s="20" t="s">
        <v>916</v>
      </c>
      <c r="I283" s="20" t="s">
        <v>104</v>
      </c>
      <c r="J283" s="168">
        <v>45000.0</v>
      </c>
      <c r="K283" s="167">
        <v>1100357.0</v>
      </c>
      <c r="P283" s="19">
        <v>19779.0</v>
      </c>
    </row>
    <row r="284">
      <c r="A284" s="165">
        <v>8.936114400288E12</v>
      </c>
      <c r="B284" s="26" t="s">
        <v>1373</v>
      </c>
      <c r="C284" s="26" t="s">
        <v>29</v>
      </c>
      <c r="D284" s="166">
        <v>18900.0</v>
      </c>
      <c r="G284" s="20">
        <v>1101523.0</v>
      </c>
      <c r="H284" s="20" t="s">
        <v>1112</v>
      </c>
      <c r="I284" s="20" t="s">
        <v>104</v>
      </c>
      <c r="J284" s="168">
        <v>19000.0</v>
      </c>
      <c r="K284" s="167">
        <v>1101523.0</v>
      </c>
      <c r="P284" s="19">
        <v>25657.0</v>
      </c>
    </row>
    <row r="285">
      <c r="A285" s="165">
        <v>10836.0</v>
      </c>
      <c r="B285" s="26" t="s">
        <v>684</v>
      </c>
      <c r="C285" s="26" t="s">
        <v>311</v>
      </c>
      <c r="D285" s="166">
        <v>14000.0</v>
      </c>
      <c r="G285" s="20">
        <v>1101524.0</v>
      </c>
      <c r="H285" s="20" t="s">
        <v>1117</v>
      </c>
      <c r="I285" s="20" t="s">
        <v>104</v>
      </c>
      <c r="J285" s="168">
        <v>25000.0</v>
      </c>
      <c r="K285" s="167">
        <v>1101524.0</v>
      </c>
      <c r="P285" s="78">
        <v>21707.0</v>
      </c>
    </row>
    <row r="286">
      <c r="A286" s="165">
        <v>11538.0</v>
      </c>
      <c r="B286" s="26" t="s">
        <v>1318</v>
      </c>
      <c r="C286" s="26" t="s">
        <v>29</v>
      </c>
      <c r="D286" s="166">
        <v>7000.0</v>
      </c>
      <c r="G286" s="20">
        <v>1101054.0</v>
      </c>
      <c r="H286" s="20" t="s">
        <v>988</v>
      </c>
      <c r="I286" s="20" t="s">
        <v>104</v>
      </c>
      <c r="J286" s="168">
        <v>22500.0</v>
      </c>
      <c r="K286" s="167">
        <v>1101054.0</v>
      </c>
      <c r="P286" s="78">
        <v>19461.0</v>
      </c>
    </row>
    <row r="287">
      <c r="A287" s="165">
        <v>8.936064240286E12</v>
      </c>
      <c r="B287" s="26" t="s">
        <v>1356</v>
      </c>
      <c r="C287" s="26" t="s">
        <v>56</v>
      </c>
      <c r="D287" s="166">
        <v>28000.0</v>
      </c>
      <c r="G287" s="20">
        <v>1101054.0</v>
      </c>
      <c r="H287" s="20" t="s">
        <v>988</v>
      </c>
      <c r="I287" s="20" t="s">
        <v>104</v>
      </c>
      <c r="J287" s="168">
        <v>25000.0</v>
      </c>
      <c r="K287" s="167">
        <v>1101054.0</v>
      </c>
      <c r="P287" s="19">
        <v>8091.0</v>
      </c>
    </row>
    <row r="288">
      <c r="A288" s="165">
        <v>10559.0</v>
      </c>
      <c r="B288" s="26" t="s">
        <v>474</v>
      </c>
      <c r="C288" s="26" t="s">
        <v>475</v>
      </c>
      <c r="D288" s="166">
        <v>39750.0</v>
      </c>
      <c r="G288" s="20">
        <v>1101992.0</v>
      </c>
      <c r="H288" s="20" t="s">
        <v>1193</v>
      </c>
      <c r="I288" s="20" t="s">
        <v>104</v>
      </c>
      <c r="J288" s="168">
        <v>37000.0</v>
      </c>
      <c r="K288" s="167">
        <v>1101992.0</v>
      </c>
      <c r="P288" s="19">
        <v>22951.0</v>
      </c>
    </row>
    <row r="289">
      <c r="A289" s="165">
        <v>10659.0</v>
      </c>
      <c r="B289" s="26" t="s">
        <v>518</v>
      </c>
      <c r="C289" s="26" t="s">
        <v>311</v>
      </c>
      <c r="D289" s="166">
        <v>39155.0</v>
      </c>
      <c r="G289" s="20">
        <v>11006.0</v>
      </c>
      <c r="H289" s="20" t="s">
        <v>2200</v>
      </c>
      <c r="I289" s="20" t="s">
        <v>29</v>
      </c>
      <c r="J289" s="168">
        <v>16377.38</v>
      </c>
      <c r="K289" s="167">
        <v>11006.0</v>
      </c>
      <c r="P289" s="19">
        <v>9021.0</v>
      </c>
    </row>
    <row r="290">
      <c r="A290" s="165">
        <v>11277.0</v>
      </c>
      <c r="B290" s="26" t="s">
        <v>1274</v>
      </c>
      <c r="C290" s="26" t="s">
        <v>56</v>
      </c>
      <c r="D290" s="166">
        <v>14000.0</v>
      </c>
      <c r="G290" s="20">
        <v>11002.0</v>
      </c>
      <c r="H290" s="20" t="s">
        <v>2202</v>
      </c>
      <c r="I290" s="20" t="s">
        <v>29</v>
      </c>
      <c r="J290" s="168">
        <v>18785.81</v>
      </c>
      <c r="K290" s="167">
        <v>11002.0</v>
      </c>
      <c r="P290" s="78">
        <v>21680.0</v>
      </c>
    </row>
    <row r="291">
      <c r="A291" s="165">
        <v>11057.0</v>
      </c>
      <c r="B291" s="26" t="s">
        <v>1215</v>
      </c>
      <c r="C291" s="26" t="s">
        <v>56</v>
      </c>
      <c r="D291" s="166">
        <v>21340.0</v>
      </c>
      <c r="G291" s="20">
        <v>11005.0</v>
      </c>
      <c r="H291" s="20" t="s">
        <v>2204</v>
      </c>
      <c r="I291" s="20" t="s">
        <v>29</v>
      </c>
      <c r="J291" s="168">
        <v>11698.13</v>
      </c>
      <c r="K291" s="167">
        <v>11005.0</v>
      </c>
      <c r="P291" s="78">
        <v>23417.0</v>
      </c>
    </row>
    <row r="292">
      <c r="A292" s="165">
        <v>11097.0</v>
      </c>
      <c r="B292" s="26" t="s">
        <v>1244</v>
      </c>
      <c r="C292" s="26" t="s">
        <v>311</v>
      </c>
      <c r="D292" s="166">
        <v>21965.0</v>
      </c>
      <c r="G292" s="20">
        <v>11004.0</v>
      </c>
      <c r="H292" s="20" t="s">
        <v>2211</v>
      </c>
      <c r="I292" s="20" t="s">
        <v>29</v>
      </c>
      <c r="J292" s="168">
        <v>9633.75</v>
      </c>
      <c r="K292" s="167">
        <v>11004.0</v>
      </c>
      <c r="P292" s="78">
        <v>29127.0</v>
      </c>
    </row>
    <row r="293">
      <c r="A293" s="165">
        <v>11537.0</v>
      </c>
      <c r="B293" s="26" t="s">
        <v>1317</v>
      </c>
      <c r="C293" s="26" t="s">
        <v>311</v>
      </c>
      <c r="D293" s="166">
        <v>15000.0</v>
      </c>
      <c r="G293" s="20">
        <v>11003.0</v>
      </c>
      <c r="H293" s="20" t="s">
        <v>2217</v>
      </c>
      <c r="I293" s="20" t="s">
        <v>29</v>
      </c>
      <c r="J293" s="168">
        <v>9633.75</v>
      </c>
      <c r="K293" s="167">
        <v>11003.0</v>
      </c>
      <c r="P293" s="78">
        <v>8968.0</v>
      </c>
    </row>
    <row r="294">
      <c r="A294" s="165">
        <v>8.938565871013E12</v>
      </c>
      <c r="B294" s="26" t="s">
        <v>1434</v>
      </c>
      <c r="C294" s="26" t="s">
        <v>1126</v>
      </c>
      <c r="D294" s="166">
        <v>37500.0</v>
      </c>
      <c r="G294" s="20">
        <v>8.938561735036E12</v>
      </c>
      <c r="H294" s="20" t="s">
        <v>1495</v>
      </c>
      <c r="I294" s="20" t="s">
        <v>56</v>
      </c>
      <c r="J294" s="168">
        <v>24250.0</v>
      </c>
      <c r="K294" s="167">
        <v>8.938561735036E12</v>
      </c>
      <c r="P294" s="78">
        <v>16421.0</v>
      </c>
    </row>
    <row r="295">
      <c r="A295" s="165">
        <v>8.936013681481E12</v>
      </c>
      <c r="B295" s="26" t="s">
        <v>1343</v>
      </c>
      <c r="C295" s="26" t="s">
        <v>56</v>
      </c>
      <c r="D295" s="166">
        <v>23418.0</v>
      </c>
      <c r="G295" s="20">
        <v>8.938561735067E12</v>
      </c>
      <c r="H295" s="20" t="s">
        <v>1497</v>
      </c>
      <c r="I295" s="20" t="s">
        <v>56</v>
      </c>
      <c r="J295" s="168">
        <v>18430.0</v>
      </c>
      <c r="K295" s="167">
        <v>8.938561735067E12</v>
      </c>
      <c r="P295" s="78">
        <v>10453.0</v>
      </c>
    </row>
    <row r="296">
      <c r="A296" s="165">
        <v>11419.0</v>
      </c>
      <c r="B296" s="26" t="s">
        <v>1306</v>
      </c>
      <c r="C296" s="26" t="s">
        <v>311</v>
      </c>
      <c r="D296" s="166">
        <v>21965.0</v>
      </c>
      <c r="G296" s="20">
        <v>8.938561735029E12</v>
      </c>
      <c r="H296" s="20" t="s">
        <v>1494</v>
      </c>
      <c r="I296" s="20" t="s">
        <v>56</v>
      </c>
      <c r="J296" s="168">
        <v>24250.0</v>
      </c>
      <c r="K296" s="167">
        <v>8.938561735029E12</v>
      </c>
      <c r="P296" s="19">
        <v>14000.0</v>
      </c>
    </row>
    <row r="297">
      <c r="A297" s="165">
        <v>11514.0</v>
      </c>
      <c r="B297" s="26" t="s">
        <v>1313</v>
      </c>
      <c r="C297" s="26" t="s">
        <v>29</v>
      </c>
      <c r="D297" s="166">
        <v>4000.0</v>
      </c>
      <c r="G297" s="20">
        <v>8.938561735012E12</v>
      </c>
      <c r="H297" s="20" t="s">
        <v>1493</v>
      </c>
      <c r="I297" s="20" t="s">
        <v>56</v>
      </c>
      <c r="J297" s="168">
        <v>13580.0</v>
      </c>
      <c r="K297" s="167">
        <v>8.938561735012E12</v>
      </c>
      <c r="P297" s="19">
        <v>12500.0</v>
      </c>
    </row>
    <row r="298">
      <c r="A298" s="165">
        <v>8.938525767073E12</v>
      </c>
      <c r="B298" s="26" t="s">
        <v>1468</v>
      </c>
      <c r="C298" s="26" t="s">
        <v>29</v>
      </c>
      <c r="D298" s="166">
        <v>6650.0</v>
      </c>
      <c r="G298" s="20">
        <v>8.93856173505E12</v>
      </c>
      <c r="H298" s="20" t="s">
        <v>1496</v>
      </c>
      <c r="I298" s="20" t="s">
        <v>56</v>
      </c>
      <c r="J298" s="168">
        <v>18430.0</v>
      </c>
      <c r="K298" s="167">
        <v>8.93856173505E12</v>
      </c>
      <c r="P298" s="19">
        <v>19000.0</v>
      </c>
    </row>
    <row r="299">
      <c r="A299" s="165" t="s">
        <v>2223</v>
      </c>
      <c r="B299" s="26" t="s">
        <v>2224</v>
      </c>
      <c r="C299" s="26" t="s">
        <v>1126</v>
      </c>
      <c r="D299" s="166">
        <v>13483.0</v>
      </c>
      <c r="G299" s="20">
        <v>1101944.0</v>
      </c>
      <c r="H299" s="20" t="s">
        <v>2225</v>
      </c>
      <c r="I299" s="20" t="s">
        <v>104</v>
      </c>
      <c r="J299" s="168">
        <v>28000.0</v>
      </c>
      <c r="K299" s="167" t="e">
        <v>#N/A</v>
      </c>
      <c r="P299" s="19">
        <v>18000.0</v>
      </c>
    </row>
    <row r="300">
      <c r="A300" s="165">
        <v>8.938525767127E12</v>
      </c>
      <c r="B300" s="26" t="s">
        <v>1470</v>
      </c>
      <c r="C300" s="26" t="s">
        <v>29</v>
      </c>
      <c r="D300" s="166">
        <v>4275.0</v>
      </c>
      <c r="G300" s="20">
        <v>11586.0</v>
      </c>
      <c r="H300" s="20" t="s">
        <v>1688</v>
      </c>
      <c r="I300" s="20" t="s">
        <v>23</v>
      </c>
      <c r="J300" s="168">
        <v>18000.0</v>
      </c>
      <c r="K300" s="167">
        <v>11586.0</v>
      </c>
      <c r="P300" s="19">
        <v>19000.0</v>
      </c>
    </row>
    <row r="301">
      <c r="A301" s="165">
        <v>10457.0</v>
      </c>
      <c r="B301" s="26" t="s">
        <v>300</v>
      </c>
      <c r="C301" s="26" t="s">
        <v>275</v>
      </c>
      <c r="D301" s="166">
        <v>29000.0</v>
      </c>
      <c r="G301" s="20">
        <v>8.934743097374E12</v>
      </c>
      <c r="H301" s="20" t="s">
        <v>1330</v>
      </c>
      <c r="I301" s="20" t="s">
        <v>275</v>
      </c>
      <c r="J301" s="168">
        <v>29027.25</v>
      </c>
      <c r="K301" s="167">
        <v>8.934743097374E12</v>
      </c>
      <c r="P301" s="78">
        <v>15019.0</v>
      </c>
    </row>
    <row r="302">
      <c r="A302" s="165">
        <v>11129.0</v>
      </c>
      <c r="B302" s="26" t="s">
        <v>1258</v>
      </c>
      <c r="C302" s="26" t="s">
        <v>23</v>
      </c>
      <c r="D302" s="166">
        <v>8500.0</v>
      </c>
      <c r="G302" s="20">
        <v>8.934743098371E12</v>
      </c>
      <c r="H302" s="20" t="s">
        <v>1331</v>
      </c>
      <c r="I302" s="20" t="s">
        <v>275</v>
      </c>
      <c r="J302" s="168">
        <v>29027.25</v>
      </c>
      <c r="K302" s="167">
        <v>8.934743098371E12</v>
      </c>
      <c r="P302" s="78">
        <v>22483.0</v>
      </c>
    </row>
    <row r="303">
      <c r="A303" s="165">
        <v>10651.0</v>
      </c>
      <c r="B303" s="26" t="s">
        <v>500</v>
      </c>
      <c r="C303" s="26" t="s">
        <v>29</v>
      </c>
      <c r="D303" s="166">
        <v>12000.0</v>
      </c>
      <c r="G303" s="20">
        <v>11097.0</v>
      </c>
      <c r="H303" s="20" t="s">
        <v>1244</v>
      </c>
      <c r="I303" s="20" t="s">
        <v>311</v>
      </c>
      <c r="J303" s="168">
        <v>21965.0</v>
      </c>
      <c r="K303" s="167">
        <v>11097.0</v>
      </c>
      <c r="P303" s="78">
        <v>26037.0</v>
      </c>
    </row>
    <row r="304">
      <c r="A304" s="165">
        <v>10901.0</v>
      </c>
      <c r="B304" s="26" t="s">
        <v>736</v>
      </c>
      <c r="C304" s="26" t="s">
        <v>29</v>
      </c>
      <c r="D304" s="166">
        <v>9000.0</v>
      </c>
      <c r="G304" s="20">
        <v>10827.0</v>
      </c>
      <c r="H304" s="20" t="s">
        <v>92</v>
      </c>
      <c r="I304" s="20" t="s">
        <v>311</v>
      </c>
      <c r="J304" s="168">
        <v>39155.0</v>
      </c>
      <c r="K304" s="167">
        <v>10827.0</v>
      </c>
      <c r="P304" s="78">
        <v>17410.0</v>
      </c>
    </row>
    <row r="305">
      <c r="A305" s="165">
        <v>8.936013680095E12</v>
      </c>
      <c r="B305" s="26" t="s">
        <v>1338</v>
      </c>
      <c r="C305" s="26" t="s">
        <v>56</v>
      </c>
      <c r="D305" s="178">
        <v>22113.0</v>
      </c>
      <c r="G305" s="20">
        <v>10659.0</v>
      </c>
      <c r="H305" s="20" t="s">
        <v>518</v>
      </c>
      <c r="I305" s="20" t="s">
        <v>311</v>
      </c>
      <c r="J305" s="168">
        <v>39155.0</v>
      </c>
      <c r="K305" s="167">
        <v>10659.0</v>
      </c>
      <c r="P305" s="78">
        <v>11145.0</v>
      </c>
    </row>
    <row r="306">
      <c r="A306" s="165">
        <v>8.938565871044E12</v>
      </c>
      <c r="B306" s="26" t="s">
        <v>1438</v>
      </c>
      <c r="C306" s="26" t="s">
        <v>1126</v>
      </c>
      <c r="D306" s="166">
        <v>21000.0</v>
      </c>
      <c r="G306" s="20">
        <v>11419.0</v>
      </c>
      <c r="H306" s="20" t="s">
        <v>1306</v>
      </c>
      <c r="I306" s="20" t="s">
        <v>311</v>
      </c>
      <c r="J306" s="168">
        <v>21965.0</v>
      </c>
      <c r="K306" s="167">
        <v>11419.0</v>
      </c>
      <c r="P306" s="78">
        <v>23533.0</v>
      </c>
    </row>
    <row r="307">
      <c r="A307" s="165">
        <v>10982.0</v>
      </c>
      <c r="B307" s="26" t="s">
        <v>889</v>
      </c>
      <c r="C307" s="26" t="s">
        <v>475</v>
      </c>
      <c r="D307" s="166">
        <v>70000.0</v>
      </c>
      <c r="G307" s="20">
        <v>11258.0</v>
      </c>
      <c r="H307" s="20" t="s">
        <v>2175</v>
      </c>
      <c r="I307" s="20" t="s">
        <v>311</v>
      </c>
      <c r="J307" s="168">
        <v>21010.0</v>
      </c>
      <c r="K307" s="167">
        <v>11258.0</v>
      </c>
      <c r="P307" s="78">
        <v>28326.0</v>
      </c>
    </row>
    <row r="308">
      <c r="A308" s="165">
        <v>8.938506507087E12</v>
      </c>
      <c r="B308" s="26" t="s">
        <v>1446</v>
      </c>
      <c r="C308" s="26" t="s">
        <v>29</v>
      </c>
      <c r="D308" s="166">
        <v>25160.0</v>
      </c>
      <c r="G308" s="20">
        <v>11110.0</v>
      </c>
      <c r="H308" s="20" t="s">
        <v>1252</v>
      </c>
      <c r="I308" s="20" t="s">
        <v>311</v>
      </c>
      <c r="J308" s="168">
        <v>43000.0</v>
      </c>
      <c r="K308" s="167">
        <v>11110.0</v>
      </c>
      <c r="P308" s="78">
        <v>11865.0</v>
      </c>
    </row>
    <row r="309">
      <c r="A309" s="165">
        <v>10078.0</v>
      </c>
      <c r="B309" s="26" t="s">
        <v>42</v>
      </c>
      <c r="C309" s="26" t="s">
        <v>29</v>
      </c>
      <c r="D309" s="166">
        <v>16815.0</v>
      </c>
      <c r="G309" s="20">
        <v>1100917.0</v>
      </c>
      <c r="H309" s="20" t="s">
        <v>928</v>
      </c>
      <c r="I309" s="20" t="s">
        <v>104</v>
      </c>
      <c r="J309" s="168">
        <v>24247.5</v>
      </c>
      <c r="K309" s="167">
        <v>1100917.0</v>
      </c>
      <c r="P309" s="78">
        <v>21083.0</v>
      </c>
    </row>
    <row r="310">
      <c r="A310" s="165">
        <v>8.936114400257E12</v>
      </c>
      <c r="B310" s="26" t="s">
        <v>2092</v>
      </c>
      <c r="C310" s="26" t="s">
        <v>29</v>
      </c>
      <c r="D310" s="166">
        <v>18900.0</v>
      </c>
      <c r="G310" s="20">
        <v>1100959.0</v>
      </c>
      <c r="H310" s="20" t="s">
        <v>963</v>
      </c>
      <c r="I310" s="20" t="s">
        <v>104</v>
      </c>
      <c r="J310" s="168">
        <v>16470.0</v>
      </c>
      <c r="K310" s="167">
        <v>1100959.0</v>
      </c>
      <c r="P310" s="78">
        <v>20818.0</v>
      </c>
    </row>
    <row r="311">
      <c r="A311" s="165">
        <v>8.936137050019E12</v>
      </c>
      <c r="B311" s="26" t="s">
        <v>74</v>
      </c>
      <c r="C311" s="26" t="s">
        <v>56</v>
      </c>
      <c r="D311" s="166">
        <v>24000.0</v>
      </c>
      <c r="G311" s="20">
        <v>11110.0</v>
      </c>
      <c r="H311" s="20" t="s">
        <v>1252</v>
      </c>
      <c r="I311" s="20" t="s">
        <v>311</v>
      </c>
      <c r="J311" s="168">
        <v>39345.0</v>
      </c>
      <c r="K311" s="167">
        <v>11110.0</v>
      </c>
      <c r="P311" s="19">
        <v>29000.0</v>
      </c>
    </row>
    <row r="312">
      <c r="A312" s="165">
        <v>8.936148072369E12</v>
      </c>
      <c r="B312" s="26" t="s">
        <v>1415</v>
      </c>
      <c r="C312" s="26" t="s">
        <v>29</v>
      </c>
      <c r="D312" s="166">
        <v>10000.0</v>
      </c>
      <c r="G312" s="20">
        <v>10791.0</v>
      </c>
      <c r="H312" s="20" t="s">
        <v>615</v>
      </c>
      <c r="I312" s="20" t="s">
        <v>29</v>
      </c>
      <c r="J312" s="168">
        <v>6650.0</v>
      </c>
      <c r="K312" s="167">
        <v>10791.0</v>
      </c>
      <c r="P312" s="19">
        <v>29000.0</v>
      </c>
    </row>
    <row r="313">
      <c r="A313" s="165">
        <v>11020.0</v>
      </c>
      <c r="B313" s="26" t="s">
        <v>1198</v>
      </c>
      <c r="C313" s="26" t="s">
        <v>23</v>
      </c>
      <c r="D313" s="166">
        <v>17000.0</v>
      </c>
      <c r="G313" s="20">
        <v>10790.0</v>
      </c>
      <c r="H313" s="20" t="s">
        <v>598</v>
      </c>
      <c r="I313" s="20" t="s">
        <v>29</v>
      </c>
      <c r="J313" s="168">
        <v>6000.0</v>
      </c>
      <c r="K313" s="167">
        <v>10790.0</v>
      </c>
      <c r="P313" s="78">
        <v>11710.0</v>
      </c>
    </row>
    <row r="314">
      <c r="A314" s="165">
        <v>8.938513029008E12</v>
      </c>
      <c r="B314" s="26" t="s">
        <v>1463</v>
      </c>
      <c r="C314" s="26" t="s">
        <v>56</v>
      </c>
      <c r="D314" s="166">
        <v>26100.0</v>
      </c>
      <c r="G314" s="20">
        <v>11093.0</v>
      </c>
      <c r="H314" s="20" t="s">
        <v>1241</v>
      </c>
      <c r="I314" s="20" t="s">
        <v>275</v>
      </c>
      <c r="J314" s="168">
        <v>19500.0</v>
      </c>
      <c r="K314" s="167">
        <v>11093.0</v>
      </c>
      <c r="P314" s="19">
        <v>40000.0</v>
      </c>
    </row>
    <row r="315">
      <c r="A315" s="165">
        <v>8.936064240057E12</v>
      </c>
      <c r="B315" s="26" t="s">
        <v>1355</v>
      </c>
      <c r="C315" s="26" t="s">
        <v>56</v>
      </c>
      <c r="D315" s="166">
        <v>26500.0</v>
      </c>
      <c r="G315" s="20">
        <v>10974.0</v>
      </c>
      <c r="H315" s="20" t="s">
        <v>866</v>
      </c>
      <c r="I315" s="20" t="s">
        <v>56</v>
      </c>
      <c r="J315" s="168">
        <v>17500.0</v>
      </c>
      <c r="K315" s="167">
        <v>10974.0</v>
      </c>
      <c r="P315" s="19">
        <v>28000.0</v>
      </c>
    </row>
    <row r="316">
      <c r="A316" s="165">
        <v>8.938525767295E12</v>
      </c>
      <c r="B316" s="26" t="s">
        <v>1476</v>
      </c>
      <c r="C316" s="26" t="s">
        <v>29</v>
      </c>
      <c r="D316" s="166">
        <v>8550.0</v>
      </c>
      <c r="G316" s="20">
        <v>11099.0</v>
      </c>
      <c r="H316" s="20" t="s">
        <v>1248</v>
      </c>
      <c r="I316" s="20" t="s">
        <v>56</v>
      </c>
      <c r="J316" s="168">
        <v>17500.0</v>
      </c>
      <c r="K316" s="167">
        <v>11099.0</v>
      </c>
      <c r="P316" s="19">
        <v>8883.0</v>
      </c>
    </row>
    <row r="317">
      <c r="A317" s="165">
        <v>8.935268200614E12</v>
      </c>
      <c r="B317" s="26" t="s">
        <v>1332</v>
      </c>
      <c r="C317" s="26" t="s">
        <v>23</v>
      </c>
      <c r="D317" s="166">
        <v>10000.0</v>
      </c>
      <c r="G317" s="20">
        <v>11114.0</v>
      </c>
      <c r="H317" s="20" t="s">
        <v>1255</v>
      </c>
      <c r="I317" s="20" t="s">
        <v>56</v>
      </c>
      <c r="J317" s="168">
        <v>17500.0</v>
      </c>
      <c r="K317" s="167">
        <v>11114.0</v>
      </c>
      <c r="P317" s="19">
        <v>19000.0</v>
      </c>
    </row>
    <row r="318">
      <c r="A318" s="165">
        <v>8.936064240019E12</v>
      </c>
      <c r="B318" s="26" t="s">
        <v>1354</v>
      </c>
      <c r="C318" s="26" t="s">
        <v>56</v>
      </c>
      <c r="D318" s="166">
        <v>16200.0</v>
      </c>
      <c r="G318" s="20">
        <v>11298.0</v>
      </c>
      <c r="H318" s="20" t="s">
        <v>1284</v>
      </c>
      <c r="I318" s="20" t="s">
        <v>56</v>
      </c>
      <c r="J318" s="168">
        <v>16000.0</v>
      </c>
      <c r="K318" s="167">
        <v>11298.0</v>
      </c>
      <c r="P318" s="78">
        <v>69775.0</v>
      </c>
    </row>
    <row r="319">
      <c r="A319" s="165">
        <v>8.936114400103E12</v>
      </c>
      <c r="B319" s="26" t="s">
        <v>1369</v>
      </c>
      <c r="C319" s="26" t="s">
        <v>29</v>
      </c>
      <c r="D319" s="166">
        <v>18900.0</v>
      </c>
      <c r="G319" s="20">
        <v>11152.0</v>
      </c>
      <c r="H319" s="20" t="s">
        <v>1261</v>
      </c>
      <c r="I319" s="20" t="s">
        <v>29</v>
      </c>
      <c r="J319" s="168">
        <v>19000.0</v>
      </c>
      <c r="K319" s="167">
        <v>11152.0</v>
      </c>
      <c r="P319" s="78">
        <v>72527.0</v>
      </c>
    </row>
    <row r="320">
      <c r="A320" s="165">
        <v>11416.0</v>
      </c>
      <c r="B320" s="26" t="s">
        <v>1305</v>
      </c>
      <c r="C320" s="26" t="s">
        <v>275</v>
      </c>
      <c r="D320" s="166">
        <v>20000.0</v>
      </c>
      <c r="G320" s="20">
        <v>11111.0</v>
      </c>
      <c r="H320" s="20" t="s">
        <v>1253</v>
      </c>
      <c r="I320" s="20" t="s">
        <v>29</v>
      </c>
      <c r="J320" s="168">
        <v>15000.0</v>
      </c>
      <c r="K320" s="167">
        <v>11111.0</v>
      </c>
      <c r="P320" s="19">
        <v>6300.0</v>
      </c>
    </row>
    <row r="321">
      <c r="A321" s="165">
        <v>11416.0</v>
      </c>
      <c r="B321" s="26" t="s">
        <v>1489</v>
      </c>
      <c r="C321" s="26" t="s">
        <v>56</v>
      </c>
      <c r="D321" s="166">
        <v>20000.0</v>
      </c>
      <c r="G321" s="20">
        <v>10862.0</v>
      </c>
      <c r="H321" s="20" t="s">
        <v>705</v>
      </c>
      <c r="I321" s="20" t="s">
        <v>275</v>
      </c>
      <c r="J321" s="168">
        <v>14500.0</v>
      </c>
      <c r="K321" s="167">
        <v>10862.0</v>
      </c>
      <c r="P321" s="19">
        <v>8312.0</v>
      </c>
    </row>
    <row r="322">
      <c r="A322" s="165">
        <v>8.936029480474E12</v>
      </c>
      <c r="B322" s="26" t="s">
        <v>1347</v>
      </c>
      <c r="C322" s="26" t="s">
        <v>275</v>
      </c>
      <c r="D322" s="166">
        <v>32980.0</v>
      </c>
      <c r="G322" s="20">
        <v>11113.0</v>
      </c>
      <c r="H322" s="20" t="s">
        <v>1254</v>
      </c>
      <c r="I322" s="20" t="s">
        <v>275</v>
      </c>
      <c r="J322" s="168">
        <v>18000.0</v>
      </c>
      <c r="K322" s="167">
        <v>11113.0</v>
      </c>
      <c r="P322" s="19">
        <v>8312.0</v>
      </c>
    </row>
    <row r="323">
      <c r="A323" s="165">
        <v>11378.0</v>
      </c>
      <c r="B323" s="26" t="s">
        <v>1300</v>
      </c>
      <c r="C323" s="26" t="s">
        <v>275</v>
      </c>
      <c r="D323" s="166">
        <v>16660.0</v>
      </c>
      <c r="G323" s="20">
        <v>8.936049693656E12</v>
      </c>
      <c r="H323" s="20" t="s">
        <v>1350</v>
      </c>
      <c r="I323" s="20" t="s">
        <v>95</v>
      </c>
      <c r="J323" s="168">
        <v>15000.0</v>
      </c>
      <c r="K323" s="167">
        <v>8.936049693656E12</v>
      </c>
      <c r="P323" s="19">
        <v>4812.0</v>
      </c>
    </row>
    <row r="324">
      <c r="A324" s="165">
        <v>8.936114400783E12</v>
      </c>
      <c r="B324" s="26" t="s">
        <v>1378</v>
      </c>
      <c r="C324" s="26" t="s">
        <v>23</v>
      </c>
      <c r="D324" s="166">
        <v>11200.0</v>
      </c>
      <c r="G324" s="20">
        <v>8.936049692826E12</v>
      </c>
      <c r="H324" s="20" t="s">
        <v>1349</v>
      </c>
      <c r="I324" s="20" t="s">
        <v>311</v>
      </c>
      <c r="J324" s="168">
        <v>18000.0</v>
      </c>
      <c r="K324" s="167">
        <v>8.936049692826E12</v>
      </c>
      <c r="P324" s="19">
        <v>9625.0</v>
      </c>
    </row>
    <row r="325">
      <c r="A325" s="165">
        <v>10827.0</v>
      </c>
      <c r="B325" s="26" t="s">
        <v>92</v>
      </c>
      <c r="C325" s="26" t="s">
        <v>311</v>
      </c>
      <c r="D325" s="166">
        <v>39155.0</v>
      </c>
      <c r="G325" s="20">
        <v>8.936049693694E12</v>
      </c>
      <c r="H325" s="20" t="s">
        <v>1351</v>
      </c>
      <c r="I325" s="20" t="s">
        <v>311</v>
      </c>
      <c r="J325" s="168">
        <v>14000.0</v>
      </c>
      <c r="K325" s="167">
        <v>8.936049693694E12</v>
      </c>
      <c r="P325" s="19">
        <v>32538.0</v>
      </c>
    </row>
    <row r="326">
      <c r="A326" s="165">
        <v>11131.0</v>
      </c>
      <c r="B326" s="26" t="s">
        <v>1260</v>
      </c>
      <c r="C326" s="26" t="s">
        <v>311</v>
      </c>
      <c r="D326" s="166">
        <v>18500.0</v>
      </c>
      <c r="G326" s="20">
        <v>8.9360496937E12</v>
      </c>
      <c r="H326" s="20" t="s">
        <v>1352</v>
      </c>
      <c r="I326" s="20" t="s">
        <v>311</v>
      </c>
      <c r="J326" s="168">
        <v>12500.0</v>
      </c>
      <c r="K326" s="167">
        <v>8.9360496937E12</v>
      </c>
      <c r="P326" s="19">
        <v>30761.0</v>
      </c>
    </row>
    <row r="327">
      <c r="A327" s="165">
        <v>8.938513029428E12</v>
      </c>
      <c r="B327" s="26" t="s">
        <v>1466</v>
      </c>
      <c r="C327" s="26" t="s">
        <v>56</v>
      </c>
      <c r="D327" s="166">
        <v>28800.0</v>
      </c>
      <c r="G327" s="20">
        <v>10462.0</v>
      </c>
      <c r="H327" s="20" t="s">
        <v>310</v>
      </c>
      <c r="I327" s="20" t="s">
        <v>311</v>
      </c>
      <c r="J327" s="168">
        <v>15000.0</v>
      </c>
      <c r="K327" s="167">
        <v>10462.0</v>
      </c>
      <c r="P327" s="19">
        <v>12996.0</v>
      </c>
    </row>
    <row r="328">
      <c r="A328" s="165">
        <v>8.936049693656E12</v>
      </c>
      <c r="B328" s="26" t="s">
        <v>1350</v>
      </c>
      <c r="C328" s="26" t="s">
        <v>95</v>
      </c>
      <c r="D328" s="166">
        <v>15000.0</v>
      </c>
      <c r="G328" s="20">
        <v>10470.0</v>
      </c>
      <c r="H328" s="20" t="s">
        <v>403</v>
      </c>
      <c r="I328" s="20" t="s">
        <v>311</v>
      </c>
      <c r="J328" s="168">
        <v>14000.0</v>
      </c>
      <c r="K328" s="167">
        <v>10470.0</v>
      </c>
      <c r="P328" s="19">
        <v>15876.0</v>
      </c>
    </row>
    <row r="329">
      <c r="A329" s="165">
        <v>8.938506507025E12</v>
      </c>
      <c r="B329" s="26" t="s">
        <v>1440</v>
      </c>
      <c r="C329" s="26" t="s">
        <v>29</v>
      </c>
      <c r="D329" s="166">
        <v>19000.0</v>
      </c>
      <c r="G329" s="20">
        <v>11440.0</v>
      </c>
      <c r="H329" s="20" t="s">
        <v>1307</v>
      </c>
      <c r="I329" s="20" t="s">
        <v>311</v>
      </c>
      <c r="J329" s="168">
        <v>12000.0</v>
      </c>
      <c r="K329" s="167">
        <v>11440.0</v>
      </c>
      <c r="P329" s="19">
        <v>10305.0</v>
      </c>
    </row>
    <row r="330">
      <c r="A330" s="165">
        <v>1100933.0</v>
      </c>
      <c r="B330" s="26" t="s">
        <v>951</v>
      </c>
      <c r="C330" s="26" t="s">
        <v>104</v>
      </c>
      <c r="D330" s="166">
        <v>31000.0</v>
      </c>
      <c r="G330" s="20">
        <v>11537.0</v>
      </c>
      <c r="H330" s="20" t="s">
        <v>1317</v>
      </c>
      <c r="I330" s="20" t="s">
        <v>311</v>
      </c>
      <c r="J330" s="168">
        <v>15000.0</v>
      </c>
      <c r="K330" s="167">
        <v>11537.0</v>
      </c>
      <c r="P330" s="78">
        <v>20066.0</v>
      </c>
    </row>
    <row r="331">
      <c r="A331" s="165">
        <v>8.938525767103E12</v>
      </c>
      <c r="B331" s="26" t="s">
        <v>47</v>
      </c>
      <c r="C331" s="26" t="s">
        <v>29</v>
      </c>
      <c r="D331" s="166">
        <v>6650.0</v>
      </c>
      <c r="G331" s="20">
        <v>10078.0</v>
      </c>
      <c r="H331" s="20" t="s">
        <v>42</v>
      </c>
      <c r="I331" s="20" t="s">
        <v>29</v>
      </c>
      <c r="J331" s="168">
        <v>16815.0</v>
      </c>
      <c r="K331" s="167">
        <v>10078.0</v>
      </c>
      <c r="P331" s="78">
        <v>23171.0</v>
      </c>
    </row>
    <row r="332">
      <c r="A332" s="165">
        <v>8.936117053023E12</v>
      </c>
      <c r="B332" s="26" t="s">
        <v>1386</v>
      </c>
      <c r="C332" s="26" t="s">
        <v>29</v>
      </c>
      <c r="D332" s="166">
        <v>10500.0</v>
      </c>
      <c r="G332" s="20">
        <v>10385.0</v>
      </c>
      <c r="H332" s="20" t="s">
        <v>274</v>
      </c>
      <c r="I332" s="20" t="s">
        <v>275</v>
      </c>
      <c r="J332" s="168">
        <v>16150.0</v>
      </c>
      <c r="K332" s="167">
        <v>10385.0</v>
      </c>
      <c r="P332" s="19">
        <v>18648.0</v>
      </c>
    </row>
    <row r="333">
      <c r="A333" s="165">
        <v>8.936210960877E12</v>
      </c>
      <c r="B333" s="26" t="s">
        <v>1426</v>
      </c>
      <c r="C333" s="26" t="s">
        <v>56</v>
      </c>
      <c r="D333" s="166">
        <v>41500.0</v>
      </c>
      <c r="G333" s="20">
        <v>10249.0</v>
      </c>
      <c r="H333" s="20" t="s">
        <v>88</v>
      </c>
      <c r="I333" s="20" t="s">
        <v>29</v>
      </c>
      <c r="J333" s="168">
        <v>16150.0</v>
      </c>
      <c r="K333" s="167">
        <v>10249.0</v>
      </c>
      <c r="P333" s="19">
        <v>19488.0</v>
      </c>
    </row>
    <row r="334">
      <c r="A334" s="165">
        <v>8.936148070389E12</v>
      </c>
      <c r="B334" s="26" t="s">
        <v>1404</v>
      </c>
      <c r="C334" s="26" t="s">
        <v>29</v>
      </c>
      <c r="D334" s="166">
        <v>3740.0</v>
      </c>
      <c r="G334" s="20">
        <v>11054.0</v>
      </c>
      <c r="H334" s="20" t="s">
        <v>1213</v>
      </c>
      <c r="I334" s="20" t="s">
        <v>29</v>
      </c>
      <c r="J334" s="168">
        <v>20235.0</v>
      </c>
      <c r="K334" s="167">
        <v>11054.0</v>
      </c>
      <c r="P334" s="19">
        <v>24500.0</v>
      </c>
    </row>
    <row r="335">
      <c r="A335" s="165">
        <v>11516.0</v>
      </c>
      <c r="B335" s="26" t="s">
        <v>1314</v>
      </c>
      <c r="C335" s="26" t="s">
        <v>29</v>
      </c>
      <c r="D335" s="166">
        <v>4000.0</v>
      </c>
      <c r="G335" s="20">
        <v>11055.0</v>
      </c>
      <c r="H335" s="20" t="s">
        <v>1214</v>
      </c>
      <c r="I335" s="20" t="s">
        <v>29</v>
      </c>
      <c r="J335" s="168">
        <v>16815.0</v>
      </c>
      <c r="K335" s="167">
        <v>11055.0</v>
      </c>
      <c r="P335" s="19">
        <v>15000.0</v>
      </c>
    </row>
    <row r="336">
      <c r="A336" s="165">
        <v>8.93602948016E12</v>
      </c>
      <c r="B336" s="26" t="s">
        <v>1346</v>
      </c>
      <c r="C336" s="26" t="s">
        <v>56</v>
      </c>
      <c r="D336" s="166">
        <v>30943.0</v>
      </c>
      <c r="G336" s="20">
        <v>10458.0</v>
      </c>
      <c r="H336" s="20" t="s">
        <v>1706</v>
      </c>
      <c r="I336" s="20" t="s">
        <v>95</v>
      </c>
      <c r="J336" s="168">
        <v>97000.0</v>
      </c>
      <c r="K336" s="167" t="e">
        <v>#N/A</v>
      </c>
      <c r="P336" s="78">
        <v>20473.0</v>
      </c>
    </row>
    <row r="337">
      <c r="A337" s="165">
        <v>11365.0</v>
      </c>
      <c r="B337" s="26" t="s">
        <v>1294</v>
      </c>
      <c r="C337" s="26" t="s">
        <v>116</v>
      </c>
      <c r="D337" s="166">
        <v>11000.0</v>
      </c>
      <c r="G337" s="20">
        <v>11559.0</v>
      </c>
      <c r="H337" s="20" t="s">
        <v>1320</v>
      </c>
      <c r="I337" s="20" t="s">
        <v>23</v>
      </c>
      <c r="J337" s="168">
        <v>21000.0</v>
      </c>
      <c r="K337" s="167">
        <v>11559.0</v>
      </c>
      <c r="P337" s="78">
        <v>24166.0</v>
      </c>
    </row>
    <row r="338">
      <c r="A338" s="165">
        <v>11275.0</v>
      </c>
      <c r="B338" s="26" t="s">
        <v>1272</v>
      </c>
      <c r="C338" s="26" t="s">
        <v>29</v>
      </c>
      <c r="D338" s="166">
        <v>7000.0</v>
      </c>
      <c r="G338" s="20">
        <v>1101094.0</v>
      </c>
      <c r="H338" s="20" t="s">
        <v>1011</v>
      </c>
      <c r="I338" s="20" t="s">
        <v>104</v>
      </c>
      <c r="J338" s="168">
        <v>37000.0</v>
      </c>
      <c r="K338" s="167">
        <v>1101094.0</v>
      </c>
      <c r="P338" s="78">
        <v>11999.0</v>
      </c>
    </row>
    <row r="339">
      <c r="A339" s="165">
        <v>8.936138400028E12</v>
      </c>
      <c r="B339" s="26" t="s">
        <v>1397</v>
      </c>
      <c r="C339" s="26" t="s">
        <v>275</v>
      </c>
      <c r="D339" s="166">
        <v>10000.0</v>
      </c>
      <c r="G339" s="20">
        <v>11278.0</v>
      </c>
      <c r="H339" s="20" t="s">
        <v>1275</v>
      </c>
      <c r="I339" s="20" t="s">
        <v>23</v>
      </c>
      <c r="J339" s="168">
        <v>10500.0</v>
      </c>
      <c r="K339" s="167">
        <v>11278.0</v>
      </c>
      <c r="P339" s="78">
        <v>20490.0</v>
      </c>
    </row>
    <row r="340">
      <c r="A340" s="165">
        <v>11047.0</v>
      </c>
      <c r="B340" s="26" t="s">
        <v>100</v>
      </c>
      <c r="C340" s="26" t="s">
        <v>29</v>
      </c>
      <c r="D340" s="166">
        <v>4675.0</v>
      </c>
      <c r="G340" s="20">
        <v>11279.0</v>
      </c>
      <c r="H340" s="20" t="s">
        <v>1278</v>
      </c>
      <c r="I340" s="20" t="s">
        <v>23</v>
      </c>
      <c r="J340" s="168">
        <v>12000.0</v>
      </c>
      <c r="K340" s="167">
        <v>11279.0</v>
      </c>
      <c r="P340" s="78">
        <v>20473.0</v>
      </c>
    </row>
    <row r="341">
      <c r="A341" s="165">
        <v>8.934743097374E12</v>
      </c>
      <c r="B341" s="26" t="s">
        <v>1330</v>
      </c>
      <c r="C341" s="26" t="s">
        <v>275</v>
      </c>
      <c r="D341" s="166">
        <v>29027.0</v>
      </c>
      <c r="G341" s="20">
        <v>11539.0</v>
      </c>
      <c r="H341" s="20" t="s">
        <v>1319</v>
      </c>
      <c r="I341" s="20" t="s">
        <v>311</v>
      </c>
      <c r="J341" s="168">
        <v>28000.0</v>
      </c>
      <c r="K341" s="167">
        <v>11539.0</v>
      </c>
      <c r="P341" s="19">
        <v>25000.0</v>
      </c>
    </row>
    <row r="342">
      <c r="A342" s="165">
        <v>1101055.0</v>
      </c>
      <c r="B342" s="26" t="s">
        <v>996</v>
      </c>
      <c r="C342" s="26" t="s">
        <v>104</v>
      </c>
      <c r="D342" s="166">
        <v>30000.0</v>
      </c>
      <c r="G342" s="20">
        <v>10704.0</v>
      </c>
      <c r="H342" s="20" t="s">
        <v>578</v>
      </c>
      <c r="I342" s="20" t="s">
        <v>29</v>
      </c>
      <c r="J342" s="168">
        <v>16000.0</v>
      </c>
      <c r="K342" s="167">
        <v>10704.0</v>
      </c>
      <c r="P342" s="19">
        <v>20100.0</v>
      </c>
    </row>
    <row r="343">
      <c r="A343" s="165">
        <v>11559.0</v>
      </c>
      <c r="B343" s="26" t="s">
        <v>1320</v>
      </c>
      <c r="C343" s="26" t="s">
        <v>23</v>
      </c>
      <c r="D343" s="166">
        <v>21000.0</v>
      </c>
      <c r="G343" s="20">
        <v>1100271.0</v>
      </c>
      <c r="H343" s="20" t="s">
        <v>909</v>
      </c>
      <c r="I343" s="20" t="s">
        <v>104</v>
      </c>
      <c r="J343" s="168">
        <v>42000.0</v>
      </c>
      <c r="K343" s="167">
        <v>1100271.0</v>
      </c>
      <c r="P343" s="19">
        <v>16000.0</v>
      </c>
    </row>
    <row r="344">
      <c r="A344" s="165">
        <v>8.938561735036E12</v>
      </c>
      <c r="B344" s="26" t="s">
        <v>1495</v>
      </c>
      <c r="C344" s="26" t="s">
        <v>56</v>
      </c>
      <c r="D344" s="166">
        <v>24250.0</v>
      </c>
      <c r="G344" s="20">
        <v>1100272.0</v>
      </c>
      <c r="H344" s="20" t="s">
        <v>914</v>
      </c>
      <c r="I344" s="20" t="s">
        <v>104</v>
      </c>
      <c r="J344" s="168">
        <v>67000.0</v>
      </c>
      <c r="K344" s="167">
        <v>1100272.0</v>
      </c>
      <c r="P344" s="19">
        <v>16500.0</v>
      </c>
    </row>
    <row r="345">
      <c r="A345" s="165">
        <v>8.936148071362E12</v>
      </c>
      <c r="B345" s="26" t="s">
        <v>1757</v>
      </c>
      <c r="C345" s="26" t="s">
        <v>275</v>
      </c>
      <c r="D345" s="166">
        <v>13000.0</v>
      </c>
      <c r="G345" s="20">
        <v>8.936127490726E12</v>
      </c>
      <c r="H345" s="20" t="s">
        <v>1390</v>
      </c>
      <c r="I345" s="20" t="s">
        <v>29</v>
      </c>
      <c r="J345" s="168">
        <v>15450.0</v>
      </c>
      <c r="K345" s="167">
        <v>8.936127490726E12</v>
      </c>
      <c r="P345" s="19">
        <v>11200.0</v>
      </c>
    </row>
    <row r="346">
      <c r="A346" s="165">
        <v>8.938501305022E12</v>
      </c>
      <c r="B346" s="26" t="s">
        <v>1430</v>
      </c>
      <c r="C346" s="26" t="s">
        <v>29</v>
      </c>
      <c r="D346" s="166">
        <v>44460.0</v>
      </c>
      <c r="G346" s="20">
        <v>8.936127491174E12</v>
      </c>
      <c r="H346" s="20" t="s">
        <v>1392</v>
      </c>
      <c r="I346" s="20" t="s">
        <v>29</v>
      </c>
      <c r="J346" s="168">
        <v>11750.0</v>
      </c>
      <c r="K346" s="167">
        <v>8.936127491174E12</v>
      </c>
      <c r="P346" s="19">
        <v>18000.0</v>
      </c>
    </row>
    <row r="347">
      <c r="A347" s="165">
        <v>8.938501305039E12</v>
      </c>
      <c r="B347" s="26" t="s">
        <v>1431</v>
      </c>
      <c r="C347" s="26" t="s">
        <v>56</v>
      </c>
      <c r="D347" s="166">
        <v>102600.0</v>
      </c>
      <c r="G347" s="20">
        <v>8.936127490719E12</v>
      </c>
      <c r="H347" s="20" t="s">
        <v>1387</v>
      </c>
      <c r="I347" s="20" t="s">
        <v>29</v>
      </c>
      <c r="J347" s="168">
        <v>15450.0</v>
      </c>
      <c r="K347" s="167">
        <v>8.936127490719E12</v>
      </c>
      <c r="P347" s="19">
        <v>22050.0</v>
      </c>
    </row>
    <row r="348">
      <c r="A348" s="165" t="s">
        <v>2268</v>
      </c>
      <c r="B348" s="26" t="s">
        <v>2269</v>
      </c>
      <c r="C348" s="26" t="s">
        <v>1126</v>
      </c>
      <c r="D348" s="166">
        <v>13483.0</v>
      </c>
      <c r="G348" s="20">
        <v>8.936127491181E12</v>
      </c>
      <c r="H348" s="20" t="s">
        <v>1393</v>
      </c>
      <c r="I348" s="20" t="s">
        <v>29</v>
      </c>
      <c r="J348" s="168">
        <v>11750.0</v>
      </c>
      <c r="K348" s="167">
        <v>8.936127491181E12</v>
      </c>
      <c r="P348" s="19">
        <v>18200.0</v>
      </c>
    </row>
    <row r="349">
      <c r="A349" s="165">
        <v>8.936013680057E12</v>
      </c>
      <c r="B349" s="26" t="s">
        <v>1336</v>
      </c>
      <c r="C349" s="26" t="s">
        <v>56</v>
      </c>
      <c r="D349" s="178">
        <v>19780.0</v>
      </c>
      <c r="G349" s="20">
        <v>8.936127491204E12</v>
      </c>
      <c r="H349" s="20" t="s">
        <v>1395</v>
      </c>
      <c r="I349" s="20" t="s">
        <v>29</v>
      </c>
      <c r="J349" s="168">
        <v>12500.0</v>
      </c>
      <c r="K349" s="167">
        <v>8.936127491204E12</v>
      </c>
      <c r="P349" s="19">
        <v>14406.0</v>
      </c>
    </row>
    <row r="350">
      <c r="A350" s="165" t="s">
        <v>2273</v>
      </c>
      <c r="B350" s="26" t="s">
        <v>2274</v>
      </c>
      <c r="C350" s="26" t="s">
        <v>1126</v>
      </c>
      <c r="D350" s="166">
        <v>14996.0</v>
      </c>
      <c r="G350" s="20">
        <v>10790.0</v>
      </c>
      <c r="H350" s="20" t="s">
        <v>598</v>
      </c>
      <c r="I350" s="20" t="s">
        <v>29</v>
      </c>
      <c r="J350" s="168">
        <v>5300.0</v>
      </c>
      <c r="K350" s="167">
        <v>10790.0</v>
      </c>
      <c r="P350" s="19">
        <v>16000.0</v>
      </c>
    </row>
    <row r="351">
      <c r="A351" s="165" t="s">
        <v>2278</v>
      </c>
      <c r="B351" s="26" t="s">
        <v>2281</v>
      </c>
      <c r="C351" s="26" t="s">
        <v>56</v>
      </c>
      <c r="D351" s="166">
        <v>16684.0</v>
      </c>
      <c r="G351" s="20">
        <v>8.936127491198E12</v>
      </c>
      <c r="H351" s="20" t="s">
        <v>1394</v>
      </c>
      <c r="I351" s="20" t="s">
        <v>29</v>
      </c>
      <c r="J351" s="168">
        <v>11750.0</v>
      </c>
      <c r="K351" s="167">
        <v>8.936127491198E12</v>
      </c>
      <c r="P351" s="78">
        <v>48934.0</v>
      </c>
    </row>
    <row r="352">
      <c r="A352" s="165">
        <v>1101296.0</v>
      </c>
      <c r="B352" s="26" t="s">
        <v>1027</v>
      </c>
      <c r="C352" s="26" t="s">
        <v>104</v>
      </c>
      <c r="D352" s="166">
        <v>64000.0</v>
      </c>
      <c r="G352" s="20">
        <v>8.936127491167E12</v>
      </c>
      <c r="H352" s="20" t="s">
        <v>1391</v>
      </c>
      <c r="I352" s="20" t="s">
        <v>29</v>
      </c>
      <c r="J352" s="168">
        <v>11750.0</v>
      </c>
      <c r="K352" s="167">
        <v>8.936127491167E12</v>
      </c>
      <c r="P352" s="78">
        <v>8065.0</v>
      </c>
    </row>
    <row r="353">
      <c r="A353" s="165">
        <v>1101718.0</v>
      </c>
      <c r="B353" s="26" t="s">
        <v>2288</v>
      </c>
      <c r="C353" s="26" t="s">
        <v>104</v>
      </c>
      <c r="D353" s="166">
        <v>43000.0</v>
      </c>
      <c r="G353" s="20">
        <v>10911.0</v>
      </c>
      <c r="H353" s="20" t="s">
        <v>817</v>
      </c>
      <c r="I353" s="20" t="s">
        <v>56</v>
      </c>
      <c r="J353" s="168">
        <v>23500.0</v>
      </c>
      <c r="K353" s="167">
        <v>10911.0</v>
      </c>
      <c r="P353" s="78">
        <v>8165.0</v>
      </c>
    </row>
    <row r="354">
      <c r="A354" s="165">
        <v>11005.0</v>
      </c>
      <c r="B354" s="26" t="s">
        <v>2204</v>
      </c>
      <c r="C354" s="26" t="s">
        <v>29</v>
      </c>
      <c r="D354" s="166">
        <v>11698.0</v>
      </c>
      <c r="G354" s="20">
        <v>10462.0</v>
      </c>
      <c r="H354" s="20" t="s">
        <v>310</v>
      </c>
      <c r="I354" s="20" t="s">
        <v>311</v>
      </c>
      <c r="J354" s="168">
        <v>17000.0</v>
      </c>
      <c r="K354" s="167">
        <v>10462.0</v>
      </c>
      <c r="P354" s="19">
        <v>15450.0</v>
      </c>
    </row>
    <row r="355">
      <c r="A355" s="165">
        <v>11006.0</v>
      </c>
      <c r="B355" s="26" t="s">
        <v>2200</v>
      </c>
      <c r="C355" s="26" t="s">
        <v>29</v>
      </c>
      <c r="D355" s="166">
        <v>16377.0</v>
      </c>
      <c r="G355" s="20">
        <v>1102194.0</v>
      </c>
      <c r="H355" s="20" t="s">
        <v>1209</v>
      </c>
      <c r="I355" s="20" t="s">
        <v>104</v>
      </c>
      <c r="J355" s="168">
        <v>57000.0</v>
      </c>
      <c r="K355" s="167">
        <v>1102194.0</v>
      </c>
      <c r="P355" s="19">
        <v>15450.0</v>
      </c>
    </row>
    <row r="356">
      <c r="A356" s="165">
        <v>8.938510341387E12</v>
      </c>
      <c r="B356" s="26" t="s">
        <v>2291</v>
      </c>
      <c r="C356" s="26" t="s">
        <v>1126</v>
      </c>
      <c r="D356" s="166">
        <v>19000.0</v>
      </c>
      <c r="G356" s="20">
        <v>11020.0</v>
      </c>
      <c r="H356" s="20" t="s">
        <v>1198</v>
      </c>
      <c r="I356" s="20" t="s">
        <v>23</v>
      </c>
      <c r="J356" s="168">
        <v>17000.0</v>
      </c>
      <c r="K356" s="167">
        <v>11020.0</v>
      </c>
      <c r="P356" s="19">
        <v>11750.0</v>
      </c>
    </row>
    <row r="357">
      <c r="A357" s="165">
        <v>8.938510341417E12</v>
      </c>
      <c r="B357" s="26" t="s">
        <v>2294</v>
      </c>
      <c r="C357" s="26" t="s">
        <v>1126</v>
      </c>
      <c r="D357" s="166">
        <v>19000.0</v>
      </c>
      <c r="G357" s="20">
        <v>10651.0</v>
      </c>
      <c r="H357" s="20" t="s">
        <v>500</v>
      </c>
      <c r="I357" s="20" t="s">
        <v>29</v>
      </c>
      <c r="J357" s="168">
        <v>11000.0</v>
      </c>
      <c r="K357" s="167">
        <v>10651.0</v>
      </c>
      <c r="P357" s="19">
        <v>11750.0</v>
      </c>
    </row>
    <row r="358">
      <c r="A358" s="165">
        <v>8.938510341424E12</v>
      </c>
      <c r="B358" s="26" t="s">
        <v>2296</v>
      </c>
      <c r="C358" s="26" t="s">
        <v>1126</v>
      </c>
      <c r="D358" s="166">
        <v>19000.0</v>
      </c>
      <c r="G358" s="20">
        <v>1100982.0</v>
      </c>
      <c r="H358" s="20" t="s">
        <v>971</v>
      </c>
      <c r="I358" s="20" t="s">
        <v>104</v>
      </c>
      <c r="J358" s="168">
        <v>19000.0</v>
      </c>
      <c r="K358" s="167">
        <v>1100982.0</v>
      </c>
      <c r="P358" s="19">
        <v>11750.0</v>
      </c>
    </row>
    <row r="359">
      <c r="A359" s="165">
        <v>11003.0</v>
      </c>
      <c r="B359" s="26" t="s">
        <v>2217</v>
      </c>
      <c r="C359" s="26" t="s">
        <v>29</v>
      </c>
      <c r="D359" s="166">
        <v>9634.0</v>
      </c>
      <c r="G359" s="20">
        <v>8.938513029558E12</v>
      </c>
      <c r="H359" s="20" t="s">
        <v>2297</v>
      </c>
      <c r="I359" s="20" t="s">
        <v>56</v>
      </c>
      <c r="J359" s="168">
        <v>27900.0</v>
      </c>
      <c r="K359" s="167" t="e">
        <v>#N/A</v>
      </c>
      <c r="P359" s="19">
        <v>11750.0</v>
      </c>
    </row>
    <row r="360">
      <c r="A360" s="165">
        <v>8.936087650024E12</v>
      </c>
      <c r="B360" s="26" t="s">
        <v>2299</v>
      </c>
      <c r="C360" s="26" t="s">
        <v>56</v>
      </c>
      <c r="D360" s="166">
        <v>73000.0</v>
      </c>
      <c r="G360" s="20">
        <v>8.936088900272E12</v>
      </c>
      <c r="H360" s="20" t="s">
        <v>1360</v>
      </c>
      <c r="I360" s="20" t="s">
        <v>29</v>
      </c>
      <c r="J360" s="168">
        <v>8312.5</v>
      </c>
      <c r="K360" s="167">
        <v>8.936088900272E12</v>
      </c>
      <c r="P360" s="19">
        <v>12500.0</v>
      </c>
    </row>
    <row r="361">
      <c r="A361" s="165">
        <v>11246.0</v>
      </c>
      <c r="B361" s="26" t="s">
        <v>1266</v>
      </c>
      <c r="C361" s="26" t="s">
        <v>29</v>
      </c>
      <c r="D361" s="166">
        <v>19800.0</v>
      </c>
      <c r="G361" s="20">
        <v>8.936088900906E12</v>
      </c>
      <c r="H361" s="20" t="s">
        <v>1362</v>
      </c>
      <c r="I361" s="20" t="s">
        <v>29</v>
      </c>
      <c r="J361" s="168">
        <v>9625.0</v>
      </c>
      <c r="K361" s="167">
        <v>8.936088900906E12</v>
      </c>
      <c r="P361" s="78">
        <v>21460.0</v>
      </c>
    </row>
    <row r="362">
      <c r="A362" s="165">
        <v>8.938525767257E12</v>
      </c>
      <c r="B362" s="26" t="s">
        <v>47</v>
      </c>
      <c r="C362" s="26" t="s">
        <v>29</v>
      </c>
      <c r="D362" s="166">
        <v>5225.0</v>
      </c>
      <c r="G362" s="20">
        <v>8.93608890021E12</v>
      </c>
      <c r="H362" s="20" t="s">
        <v>1359</v>
      </c>
      <c r="I362" s="20" t="s">
        <v>29</v>
      </c>
      <c r="J362" s="168">
        <v>8312.5</v>
      </c>
      <c r="K362" s="167">
        <v>8.93608890021E12</v>
      </c>
      <c r="P362" s="19">
        <v>10000.0</v>
      </c>
    </row>
    <row r="363">
      <c r="A363" s="165" t="s">
        <v>2306</v>
      </c>
      <c r="B363" s="26" t="s">
        <v>2307</v>
      </c>
      <c r="C363" s="26" t="s">
        <v>56</v>
      </c>
      <c r="D363" s="166">
        <v>18430.0</v>
      </c>
      <c r="G363" s="20">
        <v>8.936088900494E12</v>
      </c>
      <c r="H363" s="20" t="s">
        <v>1361</v>
      </c>
      <c r="I363" s="20" t="s">
        <v>29</v>
      </c>
      <c r="J363" s="168">
        <v>4812.5</v>
      </c>
      <c r="K363" s="167">
        <v>8.936088900494E12</v>
      </c>
      <c r="P363" s="19">
        <v>5000.0</v>
      </c>
    </row>
    <row r="364">
      <c r="A364" s="165">
        <v>11093.0</v>
      </c>
      <c r="B364" s="26" t="s">
        <v>1241</v>
      </c>
      <c r="C364" s="26" t="s">
        <v>275</v>
      </c>
      <c r="D364" s="166">
        <v>19500.0</v>
      </c>
      <c r="G364" s="20">
        <v>8.936088900036E12</v>
      </c>
      <c r="H364" s="20" t="s">
        <v>1358</v>
      </c>
      <c r="I364" s="20" t="s">
        <v>29</v>
      </c>
      <c r="J364" s="168">
        <v>6300.0</v>
      </c>
      <c r="K364" s="167">
        <v>8.936088900036E12</v>
      </c>
      <c r="P364" s="78">
        <v>4493.0</v>
      </c>
    </row>
    <row r="365">
      <c r="A365" s="165">
        <v>11004.0</v>
      </c>
      <c r="B365" s="26" t="s">
        <v>2211</v>
      </c>
      <c r="C365" s="26" t="s">
        <v>29</v>
      </c>
      <c r="D365" s="166">
        <v>9634.0</v>
      </c>
      <c r="G365" s="20">
        <v>8.938513029084E12</v>
      </c>
      <c r="H365" s="20" t="s">
        <v>1465</v>
      </c>
      <c r="I365" s="20" t="s">
        <v>95</v>
      </c>
      <c r="J365" s="168">
        <v>31600.0</v>
      </c>
      <c r="K365" s="167">
        <v>8.938513029084E12</v>
      </c>
      <c r="P365" s="78">
        <v>8499.0</v>
      </c>
    </row>
    <row r="366">
      <c r="A366" s="165">
        <v>11002.0</v>
      </c>
      <c r="B366" s="26" t="s">
        <v>2202</v>
      </c>
      <c r="C366" s="26" t="s">
        <v>29</v>
      </c>
      <c r="D366" s="166">
        <v>18786.0</v>
      </c>
      <c r="G366" s="20">
        <v>8.938555754012E12</v>
      </c>
      <c r="H366" s="20" t="s">
        <v>1488</v>
      </c>
      <c r="I366" s="20" t="s">
        <v>56</v>
      </c>
      <c r="J366" s="168">
        <v>20100.0</v>
      </c>
      <c r="K366" s="167">
        <v>8.938555754012E12</v>
      </c>
      <c r="P366" s="78">
        <v>4997.0</v>
      </c>
    </row>
    <row r="367">
      <c r="A367" s="165">
        <v>8.936114400677E12</v>
      </c>
      <c r="B367" s="26" t="s">
        <v>1377</v>
      </c>
      <c r="C367" s="26" t="s">
        <v>275</v>
      </c>
      <c r="D367" s="166">
        <v>16500.0</v>
      </c>
      <c r="G367" s="20">
        <v>8.938555754142E12</v>
      </c>
      <c r="H367" s="20" t="s">
        <v>1491</v>
      </c>
      <c r="I367" s="20" t="s">
        <v>56</v>
      </c>
      <c r="J367" s="168">
        <v>19200.0</v>
      </c>
      <c r="K367" s="167">
        <v>8.938555754142E12</v>
      </c>
      <c r="P367" s="19">
        <v>4000.0</v>
      </c>
    </row>
    <row r="368">
      <c r="A368" s="165">
        <v>8.936013680521E12</v>
      </c>
      <c r="B368" s="26" t="s">
        <v>1340</v>
      </c>
      <c r="C368" s="26" t="s">
        <v>29</v>
      </c>
      <c r="D368" s="166">
        <v>8091.0</v>
      </c>
      <c r="G368" s="20">
        <v>8.938555754005E12</v>
      </c>
      <c r="H368" s="20" t="s">
        <v>1487</v>
      </c>
      <c r="I368" s="20" t="s">
        <v>56</v>
      </c>
      <c r="J368" s="168">
        <v>20100.0</v>
      </c>
      <c r="K368" s="167">
        <v>8.938555754005E12</v>
      </c>
      <c r="P368" s="19">
        <v>17000.0</v>
      </c>
    </row>
    <row r="369">
      <c r="A369" s="165">
        <v>8.936087650208E12</v>
      </c>
      <c r="B369" s="26" t="s">
        <v>2316</v>
      </c>
      <c r="C369" s="26" t="s">
        <v>56</v>
      </c>
      <c r="D369" s="166">
        <v>73000.0</v>
      </c>
      <c r="G369" s="20">
        <v>8.938555754135E12</v>
      </c>
      <c r="H369" s="20" t="s">
        <v>1490</v>
      </c>
      <c r="I369" s="20" t="s">
        <v>56</v>
      </c>
      <c r="J369" s="168">
        <v>29000.0</v>
      </c>
      <c r="K369" s="167">
        <v>8.938555754135E12</v>
      </c>
      <c r="P369" s="78">
        <v>3498.0</v>
      </c>
    </row>
    <row r="370">
      <c r="A370" s="165">
        <v>11245.0</v>
      </c>
      <c r="B370" s="26" t="s">
        <v>2146</v>
      </c>
      <c r="C370" s="26" t="s">
        <v>29</v>
      </c>
      <c r="D370" s="166">
        <v>13500.0</v>
      </c>
      <c r="G370" s="20">
        <v>8.938555754098E12</v>
      </c>
      <c r="H370" s="20" t="s">
        <v>1489</v>
      </c>
      <c r="I370" s="20" t="s">
        <v>56</v>
      </c>
      <c r="J370" s="168">
        <v>32000.0</v>
      </c>
      <c r="K370" s="167">
        <v>8.938555754098E12</v>
      </c>
      <c r="P370" s="78">
        <v>5999.0</v>
      </c>
    </row>
    <row r="371">
      <c r="A371" s="165">
        <v>8.936210960983E12</v>
      </c>
      <c r="B371" s="26" t="s">
        <v>1428</v>
      </c>
      <c r="C371" s="26" t="s">
        <v>836</v>
      </c>
      <c r="D371" s="166">
        <v>20700.0</v>
      </c>
      <c r="G371" s="20">
        <v>8.936013680095E12</v>
      </c>
      <c r="H371" s="20" t="s">
        <v>1338</v>
      </c>
      <c r="I371" s="20" t="s">
        <v>56</v>
      </c>
      <c r="J371" s="168">
        <v>22112.1</v>
      </c>
      <c r="K371" s="167">
        <v>8.936013680095E12</v>
      </c>
      <c r="P371" s="19">
        <v>8000.0</v>
      </c>
    </row>
    <row r="372">
      <c r="A372" s="165">
        <v>8.935077310511E12</v>
      </c>
      <c r="B372" s="26" t="s">
        <v>2323</v>
      </c>
      <c r="C372" s="26" t="s">
        <v>1225</v>
      </c>
      <c r="D372" s="166">
        <v>80000.0</v>
      </c>
      <c r="G372" s="20">
        <v>8.936013680521E12</v>
      </c>
      <c r="H372" s="20" t="s">
        <v>1340</v>
      </c>
      <c r="I372" s="20" t="s">
        <v>29</v>
      </c>
      <c r="J372" s="168">
        <v>8091.0</v>
      </c>
      <c r="K372" s="167">
        <v>8.936013680521E12</v>
      </c>
      <c r="P372" s="78">
        <v>8173.0</v>
      </c>
    </row>
    <row r="373">
      <c r="A373" s="165">
        <v>8.935077326E12</v>
      </c>
      <c r="B373" s="26" t="s">
        <v>2324</v>
      </c>
      <c r="C373" s="26" t="s">
        <v>1225</v>
      </c>
      <c r="D373" s="166">
        <v>39600.0</v>
      </c>
      <c r="G373" s="20">
        <v>8.936013680309E12</v>
      </c>
      <c r="H373" s="20" t="s">
        <v>1339</v>
      </c>
      <c r="I373" s="20" t="s">
        <v>56</v>
      </c>
      <c r="J373" s="168">
        <v>20152.8</v>
      </c>
      <c r="K373" s="167">
        <v>8.936013680309E12</v>
      </c>
      <c r="P373" s="19">
        <v>8000.0</v>
      </c>
    </row>
    <row r="374">
      <c r="A374" s="165">
        <v>11486.0</v>
      </c>
      <c r="B374" s="26" t="s">
        <v>1310</v>
      </c>
      <c r="C374" s="26" t="s">
        <v>23</v>
      </c>
      <c r="D374" s="166">
        <v>20000.0</v>
      </c>
      <c r="G374" s="20">
        <v>8.936013682006E12</v>
      </c>
      <c r="H374" s="20" t="s">
        <v>1344</v>
      </c>
      <c r="I374" s="20" t="s">
        <v>56</v>
      </c>
      <c r="J374" s="168">
        <v>30789.0</v>
      </c>
      <c r="K374" s="167">
        <v>8.936013682006E12</v>
      </c>
      <c r="P374" s="19">
        <v>13090.0</v>
      </c>
    </row>
    <row r="375">
      <c r="A375" s="165">
        <v>10781.0</v>
      </c>
      <c r="B375" s="26" t="s">
        <v>2331</v>
      </c>
      <c r="C375" s="26" t="s">
        <v>56</v>
      </c>
      <c r="D375" s="166">
        <v>65000.0</v>
      </c>
      <c r="G375" s="20">
        <v>8.936013681481E12</v>
      </c>
      <c r="H375" s="20" t="s">
        <v>1343</v>
      </c>
      <c r="I375" s="20" t="s">
        <v>56</v>
      </c>
      <c r="J375" s="168">
        <v>23418.3</v>
      </c>
      <c r="K375" s="167">
        <v>8.936013681481E12</v>
      </c>
      <c r="P375" s="19">
        <v>34000.0</v>
      </c>
    </row>
    <row r="376">
      <c r="A376" s="165">
        <v>11114.0</v>
      </c>
      <c r="B376" s="26" t="s">
        <v>1255</v>
      </c>
      <c r="C376" s="26" t="s">
        <v>56</v>
      </c>
      <c r="D376" s="166">
        <v>8500.0</v>
      </c>
      <c r="G376" s="20">
        <v>8.936013681122E12</v>
      </c>
      <c r="H376" s="20" t="s">
        <v>1342</v>
      </c>
      <c r="I376" s="20" t="s">
        <v>29</v>
      </c>
      <c r="J376" s="168">
        <v>9021.0</v>
      </c>
      <c r="K376" s="167">
        <v>8.936013681122E12</v>
      </c>
      <c r="P376" s="78">
        <v>5992.0</v>
      </c>
    </row>
    <row r="377">
      <c r="A377" s="165">
        <v>11606.0</v>
      </c>
      <c r="B377" s="26" t="s">
        <v>1911</v>
      </c>
      <c r="C377" s="26" t="s">
        <v>29</v>
      </c>
      <c r="D377" s="166">
        <v>7000.0</v>
      </c>
      <c r="G377" s="20">
        <v>8.936013680064E12</v>
      </c>
      <c r="H377" s="20" t="s">
        <v>1337</v>
      </c>
      <c r="I377" s="20" t="s">
        <v>56</v>
      </c>
      <c r="J377" s="168">
        <v>25657.5</v>
      </c>
      <c r="K377" s="167">
        <v>8.936013680064E12</v>
      </c>
      <c r="P377" s="19">
        <v>16000.0</v>
      </c>
    </row>
    <row r="378">
      <c r="A378" s="165">
        <v>8.938513029084E12</v>
      </c>
      <c r="B378" s="26" t="s">
        <v>1465</v>
      </c>
      <c r="C378" s="26" t="s">
        <v>95</v>
      </c>
      <c r="D378" s="166">
        <v>31600.0</v>
      </c>
      <c r="G378" s="20">
        <v>8.936013680576E12</v>
      </c>
      <c r="H378" s="20" t="s">
        <v>1341</v>
      </c>
      <c r="I378" s="20" t="s">
        <v>56</v>
      </c>
      <c r="J378" s="168">
        <v>22951.8</v>
      </c>
      <c r="K378" s="167">
        <v>8.936013680576E12</v>
      </c>
      <c r="P378" s="19">
        <v>10000.0</v>
      </c>
    </row>
    <row r="379">
      <c r="A379" s="165">
        <v>10001.0</v>
      </c>
      <c r="B379" s="26" t="s">
        <v>1518</v>
      </c>
      <c r="C379" s="26" t="s">
        <v>23</v>
      </c>
      <c r="D379" s="166">
        <v>21000.0</v>
      </c>
      <c r="G379" s="20">
        <v>8.936013680057E12</v>
      </c>
      <c r="H379" s="20" t="s">
        <v>1336</v>
      </c>
      <c r="I379" s="20" t="s">
        <v>56</v>
      </c>
      <c r="J379" s="168">
        <v>19779.6</v>
      </c>
      <c r="K379" s="167">
        <v>8.936013680057E12</v>
      </c>
      <c r="P379" s="19">
        <v>29043.0</v>
      </c>
    </row>
    <row r="380">
      <c r="A380" s="165">
        <v>10465.0</v>
      </c>
      <c r="B380" s="26" t="s">
        <v>1940</v>
      </c>
      <c r="C380" s="26" t="s">
        <v>29</v>
      </c>
      <c r="D380" s="166">
        <v>22000.0</v>
      </c>
      <c r="G380" s="20">
        <v>8.936013680026E12</v>
      </c>
      <c r="H380" s="20" t="s">
        <v>1335</v>
      </c>
      <c r="I380" s="20" t="s">
        <v>56</v>
      </c>
      <c r="J380" s="168">
        <v>19033.2</v>
      </c>
      <c r="K380" s="167">
        <v>8.936013680026E12</v>
      </c>
      <c r="P380" s="78">
        <v>16395.0</v>
      </c>
    </row>
    <row r="381">
      <c r="A381" s="165">
        <v>11600.0</v>
      </c>
      <c r="B381" s="26" t="s">
        <v>2343</v>
      </c>
      <c r="C381" s="26" t="s">
        <v>2345</v>
      </c>
      <c r="D381" s="166">
        <v>0.0</v>
      </c>
      <c r="G381" s="20">
        <v>8.936029480474E12</v>
      </c>
      <c r="H381" s="20" t="s">
        <v>1347</v>
      </c>
      <c r="I381" s="20" t="s">
        <v>275</v>
      </c>
      <c r="J381" s="168">
        <v>32980.0</v>
      </c>
      <c r="K381" s="167">
        <v>8.936029480474E12</v>
      </c>
      <c r="P381" s="78">
        <v>13521.0</v>
      </c>
    </row>
    <row r="382">
      <c r="A382" s="165">
        <v>11598.0</v>
      </c>
      <c r="B382" s="26" t="s">
        <v>2350</v>
      </c>
      <c r="C382" s="26" t="s">
        <v>2345</v>
      </c>
      <c r="D382" s="166">
        <v>0.0</v>
      </c>
      <c r="G382" s="20">
        <v>8.93602948016E12</v>
      </c>
      <c r="H382" s="20" t="s">
        <v>1346</v>
      </c>
      <c r="I382" s="20" t="s">
        <v>56</v>
      </c>
      <c r="J382" s="168">
        <v>30943.0</v>
      </c>
      <c r="K382" s="167">
        <v>8.93602948016E12</v>
      </c>
      <c r="P382" s="78">
        <v>14983.0</v>
      </c>
    </row>
    <row r="383">
      <c r="A383" s="165">
        <v>10462.0</v>
      </c>
      <c r="B383" s="26" t="s">
        <v>310</v>
      </c>
      <c r="C383" s="26" t="s">
        <v>311</v>
      </c>
      <c r="D383" s="166">
        <v>15000.0</v>
      </c>
      <c r="G383" s="20">
        <v>8.938513029442E12</v>
      </c>
      <c r="H383" s="20" t="s">
        <v>94</v>
      </c>
      <c r="I383" s="20" t="s">
        <v>95</v>
      </c>
      <c r="J383" s="168">
        <v>30600.0</v>
      </c>
      <c r="K383" s="167">
        <v>8.938513029442E12</v>
      </c>
      <c r="P383" s="78">
        <v>10975.0</v>
      </c>
    </row>
    <row r="384">
      <c r="A384" s="165">
        <v>1101944.0</v>
      </c>
      <c r="B384" s="26" t="s">
        <v>2225</v>
      </c>
      <c r="C384" s="26" t="s">
        <v>104</v>
      </c>
      <c r="D384" s="166">
        <v>28000.0</v>
      </c>
      <c r="G384" s="20">
        <v>8.938513029015E12</v>
      </c>
      <c r="H384" s="20" t="s">
        <v>1464</v>
      </c>
      <c r="I384" s="20" t="s">
        <v>275</v>
      </c>
      <c r="J384" s="168">
        <v>33300.0</v>
      </c>
      <c r="K384" s="167">
        <v>8.938513029015E12</v>
      </c>
      <c r="P384" s="78">
        <v>23001.0</v>
      </c>
    </row>
    <row r="385">
      <c r="A385" s="165">
        <v>11599.0</v>
      </c>
      <c r="B385" s="26" t="s">
        <v>2355</v>
      </c>
      <c r="C385" s="26" t="s">
        <v>2345</v>
      </c>
      <c r="D385" s="166">
        <v>0.0</v>
      </c>
      <c r="G385" s="20">
        <v>8.938513029428E12</v>
      </c>
      <c r="H385" s="20" t="s">
        <v>1466</v>
      </c>
      <c r="I385" s="20" t="s">
        <v>56</v>
      </c>
      <c r="J385" s="168">
        <v>28800.0</v>
      </c>
      <c r="K385" s="167">
        <v>8.938513029428E12</v>
      </c>
      <c r="P385" s="78">
        <v>50971.0</v>
      </c>
    </row>
    <row r="386">
      <c r="A386" s="165">
        <v>10458.0</v>
      </c>
      <c r="B386" s="26" t="s">
        <v>1706</v>
      </c>
      <c r="C386" s="26" t="s">
        <v>95</v>
      </c>
      <c r="D386" s="166">
        <v>97000.0</v>
      </c>
      <c r="G386" s="20">
        <v>8.938513029008E12</v>
      </c>
      <c r="H386" s="20" t="s">
        <v>1463</v>
      </c>
      <c r="I386" s="20" t="s">
        <v>56</v>
      </c>
      <c r="J386" s="168">
        <v>26100.0</v>
      </c>
      <c r="K386" s="167">
        <v>8.938513029008E12</v>
      </c>
      <c r="P386" s="19">
        <v>23000.0</v>
      </c>
    </row>
    <row r="387">
      <c r="A387" s="165">
        <v>1100429.0</v>
      </c>
      <c r="B387" s="26" t="s">
        <v>2031</v>
      </c>
      <c r="C387" s="26" t="s">
        <v>104</v>
      </c>
      <c r="D387" s="181">
        <v>53000.0</v>
      </c>
      <c r="G387" s="20">
        <v>8.938511817218E12</v>
      </c>
      <c r="H387" s="20" t="s">
        <v>1461</v>
      </c>
      <c r="I387" s="20" t="s">
        <v>56</v>
      </c>
      <c r="J387" s="168">
        <v>25000.0</v>
      </c>
      <c r="K387" s="167">
        <v>8.938511817218E12</v>
      </c>
      <c r="P387" s="78">
        <v>41438.0</v>
      </c>
    </row>
    <row r="388">
      <c r="A388" s="165">
        <v>1101116.0</v>
      </c>
      <c r="B388" s="26" t="s">
        <v>2360</v>
      </c>
      <c r="C388" s="26" t="s">
        <v>104</v>
      </c>
      <c r="D388" s="181">
        <v>33863.0</v>
      </c>
      <c r="G388" s="20">
        <v>8.936087650024E12</v>
      </c>
      <c r="H388" s="20" t="s">
        <v>2299</v>
      </c>
      <c r="I388" s="20" t="s">
        <v>56</v>
      </c>
      <c r="J388" s="168">
        <v>73000.0</v>
      </c>
      <c r="K388" s="167">
        <v>8.936087650024E12</v>
      </c>
      <c r="P388" s="78">
        <v>21799.0</v>
      </c>
    </row>
    <row r="389">
      <c r="A389" s="165" t="s">
        <v>2361</v>
      </c>
      <c r="B389" s="26" t="s">
        <v>2362</v>
      </c>
      <c r="C389" s="26" t="s">
        <v>29</v>
      </c>
      <c r="D389" s="181">
        <v>27629.0</v>
      </c>
      <c r="G389" s="20">
        <v>8.936192440282E12</v>
      </c>
      <c r="H389" s="20" t="s">
        <v>1417</v>
      </c>
      <c r="I389" s="20" t="s">
        <v>275</v>
      </c>
      <c r="J389" s="168">
        <v>29043.0</v>
      </c>
      <c r="K389" s="167">
        <v>8.936192440282E12</v>
      </c>
      <c r="P389" s="19">
        <v>24750.0</v>
      </c>
    </row>
    <row r="390">
      <c r="A390" s="165">
        <v>8.935077356007E12</v>
      </c>
      <c r="B390" s="26" t="s">
        <v>2364</v>
      </c>
      <c r="C390" s="26" t="s">
        <v>1126</v>
      </c>
      <c r="D390" s="181">
        <v>61414.0</v>
      </c>
      <c r="G390" s="20">
        <v>8.936137050019E12</v>
      </c>
      <c r="H390" s="20" t="s">
        <v>74</v>
      </c>
      <c r="I390" s="20" t="s">
        <v>56</v>
      </c>
      <c r="J390" s="168">
        <v>24000.0</v>
      </c>
      <c r="K390" s="167">
        <v>8.936137050019E12</v>
      </c>
      <c r="P390" s="19">
        <v>32538.0</v>
      </c>
    </row>
    <row r="391">
      <c r="A391" s="165" t="s">
        <v>2366</v>
      </c>
      <c r="B391" s="26" t="s">
        <v>2367</v>
      </c>
      <c r="C391" s="26" t="s">
        <v>1126</v>
      </c>
      <c r="D391" s="181">
        <v>22072.0</v>
      </c>
      <c r="G391" s="20">
        <v>8.936064240316E12</v>
      </c>
      <c r="H391" s="20" t="s">
        <v>181</v>
      </c>
      <c r="I391" s="20" t="s">
        <v>56</v>
      </c>
      <c r="J391" s="168">
        <v>18300.0</v>
      </c>
      <c r="K391" s="167">
        <v>8.936064240316E12</v>
      </c>
      <c r="P391" s="19">
        <v>30761.0</v>
      </c>
    </row>
    <row r="392">
      <c r="A392" s="165" t="s">
        <v>2369</v>
      </c>
      <c r="B392" s="26" t="s">
        <v>2370</v>
      </c>
      <c r="C392" s="26" t="s">
        <v>29</v>
      </c>
      <c r="D392" s="181">
        <v>20101.0</v>
      </c>
      <c r="G392" s="20">
        <v>8.936064240057E12</v>
      </c>
      <c r="H392" s="20" t="s">
        <v>1355</v>
      </c>
      <c r="I392" s="20" t="s">
        <v>56</v>
      </c>
      <c r="J392" s="168">
        <v>26500.0</v>
      </c>
      <c r="K392" s="167">
        <v>8.936064240057E12</v>
      </c>
      <c r="P392" s="19">
        <v>12996.0</v>
      </c>
    </row>
    <row r="393">
      <c r="A393" s="165">
        <v>10433.0</v>
      </c>
      <c r="B393" s="26" t="s">
        <v>1694</v>
      </c>
      <c r="C393" s="26" t="s">
        <v>23</v>
      </c>
      <c r="D393" s="181">
        <v>21923.0</v>
      </c>
      <c r="G393" s="20">
        <v>8.936064240019E12</v>
      </c>
      <c r="H393" s="20" t="s">
        <v>1354</v>
      </c>
      <c r="I393" s="20" t="s">
        <v>56</v>
      </c>
      <c r="J393" s="168">
        <v>16200.0</v>
      </c>
      <c r="K393" s="167">
        <v>8.936064240019E12</v>
      </c>
      <c r="P393" s="19">
        <v>44460.0</v>
      </c>
    </row>
    <row r="394">
      <c r="A394" s="165">
        <v>8.938513029558E12</v>
      </c>
      <c r="B394" s="26" t="s">
        <v>2297</v>
      </c>
      <c r="C394" s="26" t="s">
        <v>56</v>
      </c>
      <c r="D394" s="166">
        <v>27900.0</v>
      </c>
      <c r="G394" s="20">
        <v>8.936064240286E12</v>
      </c>
      <c r="H394" s="20" t="s">
        <v>1356</v>
      </c>
      <c r="I394" s="20" t="s">
        <v>56</v>
      </c>
      <c r="J394" s="168">
        <v>28000.0</v>
      </c>
      <c r="K394" s="167">
        <v>8.936064240286E12</v>
      </c>
      <c r="P394" s="19">
        <v>102600.0</v>
      </c>
    </row>
    <row r="395">
      <c r="A395" s="165" t="s">
        <v>2373</v>
      </c>
      <c r="B395" s="26" t="s">
        <v>2374</v>
      </c>
      <c r="C395" s="26" t="s">
        <v>29</v>
      </c>
      <c r="D395" s="181">
        <v>29110.0</v>
      </c>
      <c r="G395" s="20" t="s">
        <v>1828</v>
      </c>
      <c r="H395" s="20" t="s">
        <v>1829</v>
      </c>
      <c r="I395" s="20" t="s">
        <v>1126</v>
      </c>
      <c r="J395" s="168">
        <v>17670.0</v>
      </c>
      <c r="K395" s="167" t="s">
        <v>1828</v>
      </c>
      <c r="P395" s="78">
        <v>11216.0</v>
      </c>
    </row>
    <row r="396">
      <c r="A396" s="165" t="s">
        <v>2376</v>
      </c>
      <c r="B396" s="26" t="s">
        <v>2377</v>
      </c>
      <c r="C396" s="26" t="s">
        <v>29</v>
      </c>
      <c r="D396" s="181">
        <v>21779.0</v>
      </c>
      <c r="G396" s="20" t="s">
        <v>1915</v>
      </c>
      <c r="H396" s="20" t="s">
        <v>1916</v>
      </c>
      <c r="I396" s="20" t="s">
        <v>1126</v>
      </c>
      <c r="J396" s="168">
        <v>14316.0</v>
      </c>
      <c r="K396" s="167" t="s">
        <v>1915</v>
      </c>
      <c r="P396" s="78">
        <v>21853.0</v>
      </c>
    </row>
    <row r="397">
      <c r="A397" s="165">
        <v>8.935077320077E12</v>
      </c>
      <c r="B397" s="26" t="s">
        <v>2379</v>
      </c>
      <c r="C397" s="26" t="s">
        <v>1225</v>
      </c>
      <c r="D397" s="166">
        <v>39600.0</v>
      </c>
      <c r="G397" s="20" t="s">
        <v>1917</v>
      </c>
      <c r="H397" s="20" t="s">
        <v>1918</v>
      </c>
      <c r="I397" s="20" t="s">
        <v>1126</v>
      </c>
      <c r="J397" s="168">
        <v>15741.0</v>
      </c>
      <c r="K397" s="167" t="s">
        <v>1917</v>
      </c>
      <c r="P397" s="19">
        <v>40205.0</v>
      </c>
    </row>
    <row r="398">
      <c r="A398" s="165">
        <v>10828.0</v>
      </c>
      <c r="B398" s="26" t="s">
        <v>1874</v>
      </c>
      <c r="C398" s="26" t="s">
        <v>56</v>
      </c>
      <c r="D398" s="181">
        <v>99000.0</v>
      </c>
      <c r="G398" s="20" t="s">
        <v>1118</v>
      </c>
      <c r="H398" s="20" t="s">
        <v>1123</v>
      </c>
      <c r="I398" s="20" t="s">
        <v>1126</v>
      </c>
      <c r="J398" s="168">
        <v>10299.0</v>
      </c>
      <c r="K398" s="167" t="s">
        <v>1118</v>
      </c>
      <c r="P398" s="19">
        <v>32725.0</v>
      </c>
    </row>
    <row r="399">
      <c r="A399" s="165">
        <v>8.93507730112E12</v>
      </c>
      <c r="B399" s="26" t="s">
        <v>2383</v>
      </c>
      <c r="C399" s="26" t="s">
        <v>1225</v>
      </c>
      <c r="D399" s="181">
        <v>35842.0</v>
      </c>
      <c r="G399" s="20" t="s">
        <v>1907</v>
      </c>
      <c r="H399" s="20" t="s">
        <v>1908</v>
      </c>
      <c r="I399" s="20" t="s">
        <v>1126</v>
      </c>
      <c r="J399" s="168">
        <v>8607.0</v>
      </c>
      <c r="K399" s="167" t="s">
        <v>1907</v>
      </c>
      <c r="P399" s="19">
        <v>19000.0</v>
      </c>
    </row>
    <row r="400">
      <c r="A400" s="165">
        <v>1101291.0</v>
      </c>
      <c r="B400" s="26" t="s">
        <v>1023</v>
      </c>
      <c r="C400" s="26" t="s">
        <v>104</v>
      </c>
      <c r="D400" s="181">
        <v>78932.0</v>
      </c>
      <c r="G400" s="20" t="s">
        <v>1705</v>
      </c>
      <c r="H400" s="20" t="s">
        <v>1707</v>
      </c>
      <c r="I400" s="20" t="s">
        <v>1126</v>
      </c>
      <c r="J400" s="168">
        <v>15783.0</v>
      </c>
      <c r="K400" s="167" t="s">
        <v>1705</v>
      </c>
      <c r="P400" s="19">
        <v>19000.0</v>
      </c>
    </row>
    <row r="401">
      <c r="A401" s="165">
        <v>11608.0</v>
      </c>
      <c r="B401" s="26" t="s">
        <v>2386</v>
      </c>
      <c r="C401" s="26" t="s">
        <v>29</v>
      </c>
      <c r="D401" s="181">
        <v>13500.0</v>
      </c>
      <c r="G401" s="20" t="s">
        <v>1930</v>
      </c>
      <c r="H401" s="20" t="s">
        <v>1933</v>
      </c>
      <c r="I401" s="20" t="s">
        <v>1126</v>
      </c>
      <c r="J401" s="168">
        <v>12018.0</v>
      </c>
      <c r="K401" s="167" t="s">
        <v>1930</v>
      </c>
      <c r="P401" s="19">
        <v>20000.0</v>
      </c>
    </row>
    <row r="402">
      <c r="A402" s="165">
        <v>8.93852858255E12</v>
      </c>
      <c r="B402" s="26" t="s">
        <v>2388</v>
      </c>
      <c r="C402" s="26" t="s">
        <v>1126</v>
      </c>
      <c r="D402" s="181">
        <v>5238.0</v>
      </c>
      <c r="G402" s="20" t="s">
        <v>1729</v>
      </c>
      <c r="H402" s="20" t="s">
        <v>1730</v>
      </c>
      <c r="I402" s="20" t="s">
        <v>1126</v>
      </c>
      <c r="J402" s="168">
        <v>11685.0</v>
      </c>
      <c r="K402" s="167" t="s">
        <v>1729</v>
      </c>
      <c r="P402" s="19">
        <v>32000.0</v>
      </c>
    </row>
    <row r="403">
      <c r="A403" s="165">
        <v>8.938528582543E12</v>
      </c>
      <c r="B403" s="26" t="s">
        <v>156</v>
      </c>
      <c r="C403" s="26" t="s">
        <v>1126</v>
      </c>
      <c r="D403" s="181">
        <v>5166.0</v>
      </c>
      <c r="G403" s="20" t="s">
        <v>1923</v>
      </c>
      <c r="H403" s="20" t="s">
        <v>1924</v>
      </c>
      <c r="I403" s="20" t="s">
        <v>1126</v>
      </c>
      <c r="J403" s="168">
        <v>15580.0</v>
      </c>
      <c r="K403" s="167" t="s">
        <v>1923</v>
      </c>
      <c r="P403" s="19">
        <v>31450.0</v>
      </c>
    </row>
    <row r="404">
      <c r="A404" s="165">
        <v>8.93601368129E12</v>
      </c>
      <c r="B404" s="26" t="s">
        <v>2391</v>
      </c>
      <c r="C404" s="26" t="s">
        <v>56</v>
      </c>
      <c r="D404" s="181">
        <v>21680.0</v>
      </c>
      <c r="G404" s="20" t="s">
        <v>2038</v>
      </c>
      <c r="H404" s="20" t="s">
        <v>2039</v>
      </c>
      <c r="I404" s="20" t="s">
        <v>29</v>
      </c>
      <c r="J404" s="168">
        <v>15911.0</v>
      </c>
      <c r="K404" s="167" t="s">
        <v>2038</v>
      </c>
      <c r="P404" s="78">
        <v>19349.0</v>
      </c>
    </row>
    <row r="405">
      <c r="A405" s="165">
        <v>8.938528582482E12</v>
      </c>
      <c r="B405" s="26" t="s">
        <v>2392</v>
      </c>
      <c r="C405" s="26" t="s">
        <v>1126</v>
      </c>
      <c r="D405" s="181">
        <v>11400.0</v>
      </c>
      <c r="G405" s="20" t="s">
        <v>1920</v>
      </c>
      <c r="H405" s="20" t="s">
        <v>1922</v>
      </c>
      <c r="I405" s="20" t="s">
        <v>29</v>
      </c>
      <c r="J405" s="168">
        <v>16958.0</v>
      </c>
      <c r="K405" s="167" t="s">
        <v>1920</v>
      </c>
      <c r="P405" s="19">
        <v>30150.0</v>
      </c>
    </row>
    <row r="406">
      <c r="A406" s="165">
        <v>8.938529809274E12</v>
      </c>
      <c r="B406" s="26" t="s">
        <v>2394</v>
      </c>
      <c r="C406" s="26" t="s">
        <v>29</v>
      </c>
      <c r="D406" s="181">
        <v>13716.0</v>
      </c>
      <c r="G406" s="20" t="s">
        <v>2110</v>
      </c>
      <c r="H406" s="20" t="s">
        <v>2111</v>
      </c>
      <c r="I406" s="20" t="s">
        <v>29</v>
      </c>
      <c r="J406" s="168">
        <v>10118.0</v>
      </c>
      <c r="K406" s="167" t="s">
        <v>2110</v>
      </c>
      <c r="P406" s="19">
        <v>15300.0</v>
      </c>
    </row>
    <row r="407">
      <c r="A407" s="165">
        <v>8.938529809373E12</v>
      </c>
      <c r="B407" s="26" t="s">
        <v>2395</v>
      </c>
      <c r="C407" s="26" t="s">
        <v>29</v>
      </c>
      <c r="D407" s="181">
        <v>14277.0</v>
      </c>
      <c r="G407" s="20" t="s">
        <v>1925</v>
      </c>
      <c r="H407" s="20" t="s">
        <v>1926</v>
      </c>
      <c r="I407" s="20" t="s">
        <v>1126</v>
      </c>
      <c r="J407" s="168">
        <v>13789.0</v>
      </c>
      <c r="K407" s="167" t="s">
        <v>1925</v>
      </c>
      <c r="P407" s="19">
        <v>14400.0</v>
      </c>
    </row>
    <row r="408">
      <c r="A408" s="165">
        <v>11609.0</v>
      </c>
      <c r="B408" s="26" t="s">
        <v>2398</v>
      </c>
      <c r="C408" s="26" t="s">
        <v>29</v>
      </c>
      <c r="D408" s="181">
        <v>12675.0</v>
      </c>
      <c r="G408" s="20" t="s">
        <v>1700</v>
      </c>
      <c r="H408" s="20" t="s">
        <v>1701</v>
      </c>
      <c r="I408" s="20" t="s">
        <v>1126</v>
      </c>
      <c r="J408" s="168">
        <v>14805.0</v>
      </c>
      <c r="K408" s="167" t="s">
        <v>1700</v>
      </c>
      <c r="P408" s="19">
        <v>16200.0</v>
      </c>
    </row>
    <row r="409">
      <c r="A409" s="165">
        <v>8.936076270318E12</v>
      </c>
      <c r="B409" s="26" t="s">
        <v>2399</v>
      </c>
      <c r="C409" s="26" t="s">
        <v>1126</v>
      </c>
      <c r="D409" s="181">
        <v>11865.0</v>
      </c>
      <c r="G409" s="20" t="s">
        <v>2119</v>
      </c>
      <c r="H409" s="20" t="s">
        <v>2120</v>
      </c>
      <c r="I409" s="20" t="s">
        <v>29</v>
      </c>
      <c r="J409" s="168">
        <v>16796.0</v>
      </c>
      <c r="K409" s="167" t="s">
        <v>2119</v>
      </c>
      <c r="P409" s="19">
        <v>12800.0</v>
      </c>
    </row>
    <row r="410">
      <c r="A410" s="165">
        <v>8.936076270134E12</v>
      </c>
      <c r="B410" s="26" t="s">
        <v>2401</v>
      </c>
      <c r="C410" s="26" t="s">
        <v>1126</v>
      </c>
      <c r="D410" s="181">
        <v>11145.0</v>
      </c>
      <c r="G410" s="20" t="s">
        <v>1909</v>
      </c>
      <c r="H410" s="20" t="s">
        <v>1910</v>
      </c>
      <c r="I410" s="20" t="s">
        <v>1126</v>
      </c>
      <c r="J410" s="168">
        <v>14126.0</v>
      </c>
      <c r="K410" s="167" t="s">
        <v>1909</v>
      </c>
      <c r="P410" s="19">
        <v>11000.0</v>
      </c>
    </row>
    <row r="411">
      <c r="A411" s="165">
        <v>8.936076278796E12</v>
      </c>
      <c r="B411" s="26" t="s">
        <v>2404</v>
      </c>
      <c r="C411" s="26" t="s">
        <v>311</v>
      </c>
      <c r="D411" s="181">
        <v>11710.0</v>
      </c>
      <c r="G411" s="20">
        <v>10465.0</v>
      </c>
      <c r="H411" s="20" t="s">
        <v>358</v>
      </c>
      <c r="I411" s="20" t="s">
        <v>29</v>
      </c>
      <c r="J411" s="168">
        <v>22000.0</v>
      </c>
      <c r="K411" s="167">
        <v>10465.0</v>
      </c>
      <c r="P411" s="78">
        <v>18430.0</v>
      </c>
    </row>
    <row r="412">
      <c r="A412" s="165">
        <v>8.936076279472E12</v>
      </c>
      <c r="B412" s="26" t="s">
        <v>2407</v>
      </c>
      <c r="C412" s="26" t="s">
        <v>56</v>
      </c>
      <c r="D412" s="181">
        <v>40000.0</v>
      </c>
      <c r="G412" s="20">
        <v>8.936117050329E12</v>
      </c>
      <c r="H412" s="20" t="s">
        <v>1382</v>
      </c>
      <c r="I412" s="20" t="s">
        <v>29</v>
      </c>
      <c r="J412" s="168">
        <v>13000.0</v>
      </c>
      <c r="K412" s="167">
        <v>8.936117050329E12</v>
      </c>
      <c r="P412" s="19">
        <v>19000.0</v>
      </c>
    </row>
    <row r="413">
      <c r="A413" s="165">
        <v>8.936076270288E12</v>
      </c>
      <c r="B413" s="26" t="s">
        <v>2409</v>
      </c>
      <c r="C413" s="26" t="s">
        <v>56</v>
      </c>
      <c r="D413" s="181">
        <v>23533.0</v>
      </c>
      <c r="G413" s="20">
        <v>1101055.0</v>
      </c>
      <c r="H413" s="20" t="s">
        <v>996</v>
      </c>
      <c r="I413" s="20" t="s">
        <v>104</v>
      </c>
      <c r="J413" s="168">
        <v>30000.0</v>
      </c>
      <c r="K413" s="167">
        <v>1101055.0</v>
      </c>
      <c r="P413" s="78">
        <v>17718.0</v>
      </c>
    </row>
    <row r="414">
      <c r="A414" s="182">
        <v>11317.0</v>
      </c>
      <c r="B414" s="26" t="s">
        <v>2413</v>
      </c>
      <c r="C414" s="26" t="s">
        <v>29</v>
      </c>
      <c r="D414" s="181">
        <v>12623.0</v>
      </c>
      <c r="G414" s="20">
        <v>8.936195182165E12</v>
      </c>
      <c r="H414" s="20" t="s">
        <v>1419</v>
      </c>
      <c r="I414" s="20" t="s">
        <v>116</v>
      </c>
      <c r="J414" s="168">
        <v>22800.0</v>
      </c>
      <c r="K414" s="167">
        <v>8.936195182165E12</v>
      </c>
      <c r="P414" s="19">
        <v>19000.0</v>
      </c>
    </row>
    <row r="415">
      <c r="A415" s="182">
        <v>11315.0</v>
      </c>
      <c r="B415" s="26" t="s">
        <v>2418</v>
      </c>
      <c r="C415" s="26" t="s">
        <v>29</v>
      </c>
      <c r="D415" s="181">
        <v>12155.0</v>
      </c>
      <c r="G415" s="20">
        <v>8.938530363031E12</v>
      </c>
      <c r="H415" s="20" t="s">
        <v>2420</v>
      </c>
      <c r="I415" s="20" t="s">
        <v>56</v>
      </c>
      <c r="J415" s="168">
        <v>19887.12</v>
      </c>
      <c r="K415" s="167">
        <v>8.938530363031E12</v>
      </c>
      <c r="P415" s="19">
        <v>19000.0</v>
      </c>
    </row>
    <row r="416">
      <c r="A416" s="182">
        <v>8.936076270134E12</v>
      </c>
      <c r="B416" s="26" t="s">
        <v>2401</v>
      </c>
      <c r="C416" s="26" t="s">
        <v>1126</v>
      </c>
      <c r="D416" s="181">
        <v>11145.0</v>
      </c>
      <c r="G416" s="20">
        <v>10465.0</v>
      </c>
      <c r="H416" s="20" t="s">
        <v>358</v>
      </c>
      <c r="I416" s="20" t="s">
        <v>29</v>
      </c>
      <c r="J416" s="168">
        <v>21000.0</v>
      </c>
      <c r="K416" s="167">
        <v>10465.0</v>
      </c>
      <c r="P416" s="19">
        <v>12800.0</v>
      </c>
    </row>
    <row r="417">
      <c r="A417" s="182">
        <v>8.936076271285E12</v>
      </c>
      <c r="B417" s="26" t="s">
        <v>2422</v>
      </c>
      <c r="C417" s="26" t="s">
        <v>311</v>
      </c>
      <c r="D417" s="181">
        <v>20818.0</v>
      </c>
      <c r="G417" s="20">
        <v>10001.0</v>
      </c>
      <c r="H417" s="20" t="s">
        <v>1518</v>
      </c>
      <c r="I417" s="20" t="s">
        <v>23</v>
      </c>
      <c r="J417" s="168">
        <v>21000.0</v>
      </c>
      <c r="K417" s="167">
        <v>10001.0</v>
      </c>
      <c r="P417" s="78">
        <v>21445.0</v>
      </c>
    </row>
    <row r="418">
      <c r="A418" s="182">
        <v>8.938504432657E12</v>
      </c>
      <c r="B418" s="26" t="s">
        <v>2425</v>
      </c>
      <c r="C418" s="26" t="s">
        <v>29</v>
      </c>
      <c r="D418" s="181">
        <v>40205.0</v>
      </c>
      <c r="G418" s="20">
        <v>1101941.0</v>
      </c>
      <c r="H418" s="20" t="s">
        <v>1822</v>
      </c>
      <c r="I418" s="20" t="s">
        <v>104</v>
      </c>
      <c r="J418" s="168">
        <v>44000.0</v>
      </c>
      <c r="K418" s="167">
        <v>1101941.0</v>
      </c>
      <c r="P418" s="78">
        <v>24403.0</v>
      </c>
    </row>
    <row r="419">
      <c r="A419" s="182">
        <v>8.938504432107E12</v>
      </c>
      <c r="B419" s="26" t="s">
        <v>2426</v>
      </c>
      <c r="C419" s="26" t="s">
        <v>836</v>
      </c>
      <c r="D419" s="181">
        <v>11216.0</v>
      </c>
      <c r="G419" s="20">
        <v>1100992.0</v>
      </c>
      <c r="H419" s="20" t="s">
        <v>641</v>
      </c>
      <c r="I419" s="20" t="s">
        <v>104</v>
      </c>
      <c r="J419" s="168">
        <v>37000.0</v>
      </c>
      <c r="K419" s="167">
        <v>1100992.0</v>
      </c>
      <c r="P419" s="78">
        <v>31151.0</v>
      </c>
    </row>
    <row r="420">
      <c r="A420" s="182">
        <v>11316.0</v>
      </c>
      <c r="B420" s="26" t="s">
        <v>2429</v>
      </c>
      <c r="C420" s="26" t="s">
        <v>29</v>
      </c>
      <c r="D420" s="181">
        <v>12155.0</v>
      </c>
      <c r="G420" s="20">
        <v>10457.0</v>
      </c>
      <c r="H420" s="20" t="s">
        <v>300</v>
      </c>
      <c r="I420" s="20" t="s">
        <v>275</v>
      </c>
      <c r="J420" s="168">
        <v>29000.0</v>
      </c>
      <c r="K420" s="167">
        <v>10457.0</v>
      </c>
      <c r="P420" s="78">
        <v>29456.0</v>
      </c>
    </row>
    <row r="421">
      <c r="A421" s="182">
        <v>11318.0</v>
      </c>
      <c r="B421" s="26" t="s">
        <v>2431</v>
      </c>
      <c r="C421" s="26" t="s">
        <v>29</v>
      </c>
      <c r="D421" s="181">
        <v>11688.0</v>
      </c>
      <c r="G421" s="20">
        <v>10692.0</v>
      </c>
      <c r="H421" s="20" t="s">
        <v>546</v>
      </c>
      <c r="I421" s="20" t="s">
        <v>56</v>
      </c>
      <c r="J421" s="168">
        <v>41000.0</v>
      </c>
      <c r="K421" s="167">
        <v>10692.0</v>
      </c>
      <c r="P421" s="78">
        <v>26646.0</v>
      </c>
    </row>
    <row r="422">
      <c r="A422" s="182">
        <v>11321.0</v>
      </c>
      <c r="B422" s="26" t="s">
        <v>2433</v>
      </c>
      <c r="C422" s="26" t="s">
        <v>29</v>
      </c>
      <c r="D422" s="181">
        <v>11596.0</v>
      </c>
      <c r="G422" s="20">
        <v>8.936114400141E12</v>
      </c>
      <c r="H422" s="20" t="s">
        <v>1371</v>
      </c>
      <c r="I422" s="20" t="s">
        <v>275</v>
      </c>
      <c r="J422" s="168">
        <v>10500.0</v>
      </c>
      <c r="K422" s="167">
        <v>8.936114400141E12</v>
      </c>
      <c r="P422" s="78">
        <v>28582.0</v>
      </c>
    </row>
    <row r="423">
      <c r="A423" s="182">
        <v>11320.0</v>
      </c>
      <c r="B423" s="26" t="s">
        <v>2436</v>
      </c>
      <c r="C423" s="26" t="s">
        <v>29</v>
      </c>
      <c r="D423" s="181">
        <v>11688.0</v>
      </c>
      <c r="G423" s="20">
        <v>8.938529809724E12</v>
      </c>
      <c r="H423" s="20" t="s">
        <v>1481</v>
      </c>
      <c r="I423" s="20" t="s">
        <v>29</v>
      </c>
      <c r="J423" s="168">
        <v>9900.4</v>
      </c>
      <c r="K423" s="167">
        <v>8.938529809724E12</v>
      </c>
      <c r="P423" s="78">
        <v>26100.0</v>
      </c>
    </row>
    <row r="424">
      <c r="A424" s="182">
        <v>11374.0</v>
      </c>
      <c r="B424" s="26" t="s">
        <v>1757</v>
      </c>
      <c r="C424" s="26" t="s">
        <v>275</v>
      </c>
      <c r="D424" s="181">
        <v>13306.0</v>
      </c>
      <c r="G424" s="20">
        <v>8.938529809243E12</v>
      </c>
      <c r="H424" s="20" t="s">
        <v>1480</v>
      </c>
      <c r="I424" s="20" t="s">
        <v>29</v>
      </c>
      <c r="J424" s="168">
        <v>8819.86</v>
      </c>
      <c r="K424" s="167">
        <v>8.938529809243E12</v>
      </c>
      <c r="P424" s="78">
        <v>117684.0</v>
      </c>
    </row>
    <row r="425">
      <c r="A425" s="182">
        <v>8.936076270301E12</v>
      </c>
      <c r="B425" s="26" t="s">
        <v>2440</v>
      </c>
      <c r="C425" s="26" t="s">
        <v>1126</v>
      </c>
      <c r="D425" s="181">
        <v>28326.0</v>
      </c>
      <c r="G425" s="20">
        <v>8.93851034137E12</v>
      </c>
      <c r="H425" s="20" t="s">
        <v>1457</v>
      </c>
      <c r="I425" s="20" t="s">
        <v>1126</v>
      </c>
      <c r="J425" s="168">
        <v>11000.0</v>
      </c>
      <c r="K425" s="167">
        <v>8.93851034137E12</v>
      </c>
      <c r="P425" s="78">
        <v>4198.0</v>
      </c>
    </row>
    <row r="426">
      <c r="A426" s="182">
        <v>8.936076270639E12</v>
      </c>
      <c r="B426" s="26" t="s">
        <v>2470</v>
      </c>
      <c r="C426" s="26" t="s">
        <v>29</v>
      </c>
      <c r="D426" s="181">
        <v>21083.0</v>
      </c>
      <c r="G426" s="20">
        <v>8.938510341394E12</v>
      </c>
      <c r="H426" s="20" t="s">
        <v>1458</v>
      </c>
      <c r="I426" s="20" t="s">
        <v>1126</v>
      </c>
      <c r="J426" s="168">
        <v>19000.0</v>
      </c>
      <c r="K426" s="167">
        <v>8.938510341394E12</v>
      </c>
      <c r="P426" s="19">
        <v>17100.0</v>
      </c>
    </row>
    <row r="427">
      <c r="A427" s="182">
        <v>8.936076272183E12</v>
      </c>
      <c r="B427" s="26" t="s">
        <v>2476</v>
      </c>
      <c r="C427" s="26" t="s">
        <v>56</v>
      </c>
      <c r="D427" s="181">
        <v>29000.0</v>
      </c>
      <c r="G427" s="20">
        <v>8.938510341424E12</v>
      </c>
      <c r="H427" s="20" t="s">
        <v>2296</v>
      </c>
      <c r="I427" s="20" t="s">
        <v>1126</v>
      </c>
      <c r="J427" s="168">
        <v>19000.0</v>
      </c>
      <c r="K427" s="167">
        <v>8.938510341424E12</v>
      </c>
      <c r="P427" s="19">
        <v>15675.0</v>
      </c>
    </row>
    <row r="428">
      <c r="A428" s="182">
        <v>8.936076279489E12</v>
      </c>
      <c r="B428" s="26" t="s">
        <v>2480</v>
      </c>
      <c r="C428" s="26" t="s">
        <v>56</v>
      </c>
      <c r="D428" s="181">
        <v>28000.0</v>
      </c>
      <c r="G428" s="20">
        <v>8.938510341387E12</v>
      </c>
      <c r="H428" s="20" t="s">
        <v>2291</v>
      </c>
      <c r="I428" s="20" t="s">
        <v>1126</v>
      </c>
      <c r="J428" s="168">
        <v>19000.0</v>
      </c>
      <c r="K428" s="167">
        <v>8.938510341387E12</v>
      </c>
      <c r="P428" s="19">
        <v>6650.0</v>
      </c>
    </row>
    <row r="429">
      <c r="A429" s="182">
        <v>8.936077330127E12</v>
      </c>
      <c r="B429" s="26" t="s">
        <v>2483</v>
      </c>
      <c r="C429" s="26" t="s">
        <v>29</v>
      </c>
      <c r="D429" s="181">
        <v>8883.0</v>
      </c>
      <c r="G429" s="20">
        <v>8.938510341417E12</v>
      </c>
      <c r="H429" s="20" t="s">
        <v>2294</v>
      </c>
      <c r="I429" s="20" t="s">
        <v>1126</v>
      </c>
      <c r="J429" s="168">
        <v>19000.0</v>
      </c>
      <c r="K429" s="167">
        <v>8.938510341417E12</v>
      </c>
      <c r="P429" s="19">
        <v>7125.0</v>
      </c>
    </row>
    <row r="430">
      <c r="A430" s="182">
        <v>8.938504432442E12</v>
      </c>
      <c r="B430" s="26" t="s">
        <v>2484</v>
      </c>
      <c r="C430" s="26" t="s">
        <v>56</v>
      </c>
      <c r="D430" s="181">
        <v>21853.0</v>
      </c>
      <c r="G430" s="20">
        <v>8.938565871006E12</v>
      </c>
      <c r="H430" s="20" t="s">
        <v>1433</v>
      </c>
      <c r="I430" s="20" t="s">
        <v>1126</v>
      </c>
      <c r="J430" s="168">
        <v>21000.0</v>
      </c>
      <c r="K430" s="167">
        <v>8.938565871006E12</v>
      </c>
      <c r="P430" s="19">
        <v>6650.0</v>
      </c>
    </row>
    <row r="431">
      <c r="A431" s="182">
        <v>8.938528582499E12</v>
      </c>
      <c r="B431" s="26" t="s">
        <v>61</v>
      </c>
      <c r="C431" s="26" t="s">
        <v>1126</v>
      </c>
      <c r="D431" s="183">
        <v>11385.0</v>
      </c>
      <c r="G431" s="20">
        <v>8.938565871013E12</v>
      </c>
      <c r="H431" s="20" t="s">
        <v>1434</v>
      </c>
      <c r="I431" s="20" t="s">
        <v>1126</v>
      </c>
      <c r="J431" s="168">
        <v>37500.0</v>
      </c>
      <c r="K431" s="167">
        <v>8.938565871013E12</v>
      </c>
      <c r="P431" s="19">
        <v>4275.0</v>
      </c>
    </row>
    <row r="432">
      <c r="A432" s="182">
        <v>8.938529809519E12</v>
      </c>
      <c r="B432" s="26" t="s">
        <v>2487</v>
      </c>
      <c r="C432" s="26" t="s">
        <v>29</v>
      </c>
      <c r="D432" s="181">
        <v>17500.0</v>
      </c>
      <c r="G432" s="20">
        <v>8.938565871044E12</v>
      </c>
      <c r="H432" s="20" t="s">
        <v>1438</v>
      </c>
      <c r="I432" s="20" t="s">
        <v>1126</v>
      </c>
      <c r="J432" s="168">
        <v>21000.0</v>
      </c>
      <c r="K432" s="167">
        <v>8.938565871044E12</v>
      </c>
      <c r="P432" s="19">
        <v>14250.0</v>
      </c>
    </row>
    <row r="433">
      <c r="A433" s="182">
        <v>11607.0</v>
      </c>
      <c r="B433" s="26" t="s">
        <v>2494</v>
      </c>
      <c r="C433" s="26" t="s">
        <v>23</v>
      </c>
      <c r="D433" s="181">
        <v>18799.0</v>
      </c>
      <c r="G433" s="20">
        <v>8.938565871143E12</v>
      </c>
      <c r="H433" s="20" t="s">
        <v>1435</v>
      </c>
      <c r="I433" s="20" t="s">
        <v>1126</v>
      </c>
      <c r="J433" s="168">
        <v>4400.0</v>
      </c>
      <c r="K433" s="167">
        <v>8.938565871143E12</v>
      </c>
      <c r="P433" s="19">
        <v>14250.0</v>
      </c>
    </row>
    <row r="434">
      <c r="A434" s="182">
        <v>11615.0</v>
      </c>
      <c r="B434" s="26" t="s">
        <v>2496</v>
      </c>
      <c r="C434" s="26" t="s">
        <v>56</v>
      </c>
      <c r="D434" s="181">
        <v>67009.0</v>
      </c>
      <c r="G434" s="20">
        <v>8.938565871075E12</v>
      </c>
      <c r="H434" s="20" t="s">
        <v>1437</v>
      </c>
      <c r="I434" s="20" t="s">
        <v>1126</v>
      </c>
      <c r="J434" s="168">
        <v>25000.0</v>
      </c>
      <c r="K434" s="167">
        <v>8.938565871075E12</v>
      </c>
      <c r="P434" s="19">
        <v>14250.0</v>
      </c>
    </row>
    <row r="435">
      <c r="A435" s="182">
        <v>11616.0</v>
      </c>
      <c r="B435" s="26" t="s">
        <v>2501</v>
      </c>
      <c r="C435" s="26" t="s">
        <v>56</v>
      </c>
      <c r="D435" s="181">
        <v>140000.0</v>
      </c>
      <c r="G435" s="20">
        <v>8.938565871129E12</v>
      </c>
      <c r="H435" s="20" t="s">
        <v>1436</v>
      </c>
      <c r="I435" s="20" t="s">
        <v>1126</v>
      </c>
      <c r="J435" s="168">
        <v>25000.0</v>
      </c>
      <c r="K435" s="167">
        <v>8.938565871129E12</v>
      </c>
      <c r="P435" s="19">
        <v>3800.0</v>
      </c>
    </row>
    <row r="436">
      <c r="A436" s="182">
        <v>11624.0</v>
      </c>
      <c r="B436" s="26" t="s">
        <v>2504</v>
      </c>
      <c r="C436" s="26" t="s">
        <v>56</v>
      </c>
      <c r="D436" s="183">
        <v>119000.0</v>
      </c>
      <c r="G436" s="20">
        <v>8.936049691058E12</v>
      </c>
      <c r="H436" s="20" t="s">
        <v>1348</v>
      </c>
      <c r="I436" s="20" t="s">
        <v>275</v>
      </c>
      <c r="J436" s="168">
        <v>6000.0</v>
      </c>
      <c r="K436" s="167">
        <v>8.936049691058E12</v>
      </c>
      <c r="P436" s="19">
        <v>5225.0</v>
      </c>
    </row>
    <row r="437">
      <c r="A437" s="182">
        <v>1100261.0</v>
      </c>
      <c r="B437" s="26" t="s">
        <v>901</v>
      </c>
      <c r="C437" s="26" t="s">
        <v>104</v>
      </c>
      <c r="D437" s="181">
        <v>47666.0</v>
      </c>
      <c r="G437" s="20">
        <v>50232.0</v>
      </c>
      <c r="H437" s="20" t="s">
        <v>1326</v>
      </c>
      <c r="I437" s="20" t="s">
        <v>311</v>
      </c>
      <c r="J437" s="168">
        <v>12000.0</v>
      </c>
      <c r="K437" s="167">
        <v>50232.0</v>
      </c>
      <c r="P437" s="19">
        <v>8550.0</v>
      </c>
    </row>
    <row r="438">
      <c r="A438" s="182">
        <v>8.936114400349E12</v>
      </c>
      <c r="B438" s="26" t="s">
        <v>1374</v>
      </c>
      <c r="C438" s="26" t="s">
        <v>29</v>
      </c>
      <c r="D438" s="183">
        <v>25000.0</v>
      </c>
      <c r="G438" s="20">
        <v>1100271.0</v>
      </c>
      <c r="H438" s="20" t="s">
        <v>909</v>
      </c>
      <c r="I438" s="20" t="s">
        <v>104</v>
      </c>
      <c r="J438" s="168">
        <v>43000.0</v>
      </c>
      <c r="K438" s="167">
        <v>1100271.0</v>
      </c>
      <c r="P438" s="19">
        <v>4500.0</v>
      </c>
    </row>
    <row r="439">
      <c r="A439" s="182">
        <v>8.938530363024E12</v>
      </c>
      <c r="B439" s="26" t="s">
        <v>2516</v>
      </c>
      <c r="C439" s="26" t="s">
        <v>56</v>
      </c>
      <c r="D439" s="181">
        <v>46548.0</v>
      </c>
      <c r="G439" s="20">
        <v>10974.0</v>
      </c>
      <c r="H439" s="20" t="s">
        <v>866</v>
      </c>
      <c r="I439" s="20" t="s">
        <v>56</v>
      </c>
      <c r="J439" s="168">
        <v>14000.0</v>
      </c>
      <c r="K439" s="167">
        <v>10974.0</v>
      </c>
      <c r="P439" s="78">
        <v>11400.0</v>
      </c>
    </row>
    <row r="440">
      <c r="A440" s="182">
        <v>8.938530363031E12</v>
      </c>
      <c r="B440" s="26" t="s">
        <v>2420</v>
      </c>
      <c r="C440" s="26" t="s">
        <v>56</v>
      </c>
      <c r="D440" s="181">
        <v>19437.0</v>
      </c>
      <c r="G440" s="20">
        <v>11099.0</v>
      </c>
      <c r="H440" s="20" t="s">
        <v>1248</v>
      </c>
      <c r="I440" s="20" t="s">
        <v>56</v>
      </c>
      <c r="J440" s="168">
        <v>14000.0</v>
      </c>
      <c r="K440" s="167">
        <v>11099.0</v>
      </c>
      <c r="P440" s="78">
        <v>11385.0</v>
      </c>
    </row>
    <row r="441">
      <c r="A441" s="182">
        <v>50234.0</v>
      </c>
      <c r="B441" s="26" t="s">
        <v>1327</v>
      </c>
      <c r="C441" s="26" t="s">
        <v>29</v>
      </c>
      <c r="D441" s="181">
        <v>18050.0</v>
      </c>
      <c r="G441" s="20">
        <v>11114.0</v>
      </c>
      <c r="H441" s="20" t="s">
        <v>1255</v>
      </c>
      <c r="I441" s="20" t="s">
        <v>56</v>
      </c>
      <c r="J441" s="168">
        <v>14000.0</v>
      </c>
      <c r="K441" s="167">
        <v>11114.0</v>
      </c>
      <c r="P441" s="78">
        <v>5166.0</v>
      </c>
    </row>
    <row r="442">
      <c r="A442" s="182">
        <v>10834.0</v>
      </c>
      <c r="B442" s="26" t="s">
        <v>675</v>
      </c>
      <c r="C442" s="26" t="s">
        <v>56</v>
      </c>
      <c r="D442" s="181">
        <v>41068.0</v>
      </c>
      <c r="G442" s="20">
        <v>11152.0</v>
      </c>
      <c r="H442" s="20" t="s">
        <v>1261</v>
      </c>
      <c r="I442" s="20" t="s">
        <v>29</v>
      </c>
      <c r="J442" s="168">
        <v>23500.0</v>
      </c>
      <c r="K442" s="167">
        <v>11152.0</v>
      </c>
      <c r="P442" s="78">
        <v>5238.0</v>
      </c>
    </row>
    <row r="443">
      <c r="A443" s="182">
        <v>10835.0</v>
      </c>
      <c r="B443" s="26" t="s">
        <v>1877</v>
      </c>
      <c r="C443" s="26" t="s">
        <v>311</v>
      </c>
      <c r="D443" s="183">
        <v>8579.0</v>
      </c>
      <c r="G443" s="20">
        <v>10862.0</v>
      </c>
      <c r="H443" s="20" t="s">
        <v>705</v>
      </c>
      <c r="I443" s="20" t="s">
        <v>275</v>
      </c>
      <c r="J443" s="168">
        <v>17500.0</v>
      </c>
      <c r="K443" s="167">
        <v>10862.0</v>
      </c>
      <c r="P443" s="19">
        <v>11799.0</v>
      </c>
    </row>
    <row r="444">
      <c r="A444" s="182">
        <v>11648.0</v>
      </c>
      <c r="B444" s="26" t="s">
        <v>2530</v>
      </c>
      <c r="C444" s="26" t="s">
        <v>2345</v>
      </c>
      <c r="D444" s="183">
        <v>0.0</v>
      </c>
      <c r="G444" s="20">
        <v>8.936049693656E12</v>
      </c>
      <c r="H444" s="20" t="s">
        <v>1350</v>
      </c>
      <c r="I444" s="20" t="s">
        <v>95</v>
      </c>
      <c r="J444" s="168">
        <v>12000.0</v>
      </c>
      <c r="K444" s="167">
        <v>8.936049693656E12</v>
      </c>
      <c r="P444" s="78">
        <v>8766.0</v>
      </c>
    </row>
    <row r="445">
      <c r="A445" s="182">
        <v>11650.0</v>
      </c>
      <c r="B445" s="26" t="s">
        <v>2532</v>
      </c>
      <c r="C445" s="26" t="s">
        <v>29</v>
      </c>
      <c r="D445" s="183">
        <v>19500.0</v>
      </c>
      <c r="G445" s="20">
        <v>8.936195180017E12</v>
      </c>
      <c r="H445" s="20" t="s">
        <v>2533</v>
      </c>
      <c r="I445" s="20" t="s">
        <v>29</v>
      </c>
      <c r="J445" s="168">
        <v>28000.0</v>
      </c>
      <c r="K445" s="167" t="e">
        <v>#N/A</v>
      </c>
      <c r="P445" s="19">
        <v>9799.0</v>
      </c>
    </row>
    <row r="446">
      <c r="A446" s="182">
        <v>11651.0</v>
      </c>
      <c r="B446" s="26" t="s">
        <v>2534</v>
      </c>
      <c r="C446" s="26" t="s">
        <v>275</v>
      </c>
      <c r="D446" s="181">
        <v>36667.0</v>
      </c>
      <c r="G446" s="20">
        <v>8.936013681306E12</v>
      </c>
      <c r="H446" s="20" t="s">
        <v>2535</v>
      </c>
      <c r="I446" s="20" t="s">
        <v>56</v>
      </c>
      <c r="J446" s="168">
        <v>19033.2</v>
      </c>
      <c r="K446" s="167" t="e">
        <v>#N/A</v>
      </c>
      <c r="P446" s="78">
        <v>13716.0</v>
      </c>
    </row>
    <row r="447">
      <c r="A447" s="182">
        <v>11656.0</v>
      </c>
      <c r="B447" s="26" t="s">
        <v>2538</v>
      </c>
      <c r="C447" s="26" t="s">
        <v>56</v>
      </c>
      <c r="D447" s="181">
        <v>52521.0</v>
      </c>
      <c r="G447" s="20">
        <v>8.938501305039E12</v>
      </c>
      <c r="H447" s="20" t="s">
        <v>1431</v>
      </c>
      <c r="I447" s="20" t="s">
        <v>56</v>
      </c>
      <c r="J447" s="168">
        <v>102600.0</v>
      </c>
      <c r="K447" s="167">
        <v>8.938501305039E12</v>
      </c>
      <c r="P447" s="78">
        <v>14277.0</v>
      </c>
    </row>
    <row r="448">
      <c r="A448" s="182">
        <v>14649.0</v>
      </c>
      <c r="B448" s="26" t="s">
        <v>2541</v>
      </c>
      <c r="C448" s="26" t="s">
        <v>2345</v>
      </c>
      <c r="D448" s="183">
        <v>0.0</v>
      </c>
      <c r="G448" s="20">
        <v>8.938501305022E12</v>
      </c>
      <c r="H448" s="20" t="s">
        <v>1430</v>
      </c>
      <c r="I448" s="20" t="s">
        <v>29</v>
      </c>
      <c r="J448" s="168">
        <v>44460.0</v>
      </c>
      <c r="K448" s="167">
        <v>8.938501305022E12</v>
      </c>
      <c r="P448" s="19">
        <v>17500.0</v>
      </c>
    </row>
    <row r="449">
      <c r="A449" s="182">
        <v>1101075.0</v>
      </c>
      <c r="B449" s="26" t="s">
        <v>2141</v>
      </c>
      <c r="C449" s="26" t="s">
        <v>104</v>
      </c>
      <c r="D449" s="183">
        <v>62362.0</v>
      </c>
      <c r="G449" s="20" t="s">
        <v>2162</v>
      </c>
      <c r="H449" s="20" t="s">
        <v>2163</v>
      </c>
      <c r="I449" s="20" t="s">
        <v>1126</v>
      </c>
      <c r="J449" s="168">
        <v>11502.0</v>
      </c>
      <c r="K449" s="167" t="s">
        <v>2162</v>
      </c>
      <c r="P449" s="78">
        <v>2734.0</v>
      </c>
    </row>
    <row r="450">
      <c r="A450" s="182">
        <v>1101556.0</v>
      </c>
      <c r="B450" s="26" t="s">
        <v>1136</v>
      </c>
      <c r="C450" s="26" t="s">
        <v>104</v>
      </c>
      <c r="D450" s="181">
        <v>25014.0</v>
      </c>
      <c r="G450" s="20" t="s">
        <v>2166</v>
      </c>
      <c r="H450" s="20" t="s">
        <v>2167</v>
      </c>
      <c r="I450" s="20" t="s">
        <v>56</v>
      </c>
      <c r="J450" s="168">
        <v>18420.0</v>
      </c>
      <c r="K450" s="167" t="s">
        <v>2166</v>
      </c>
      <c r="P450" s="78">
        <v>10647.0</v>
      </c>
    </row>
    <row r="451">
      <c r="A451" s="182">
        <v>8.936055410049E12</v>
      </c>
      <c r="B451" s="26" t="s">
        <v>2545</v>
      </c>
      <c r="C451" s="26" t="s">
        <v>116</v>
      </c>
      <c r="D451" s="181">
        <v>19000.0</v>
      </c>
      <c r="G451" s="20" t="s">
        <v>2168</v>
      </c>
      <c r="H451" s="20" t="s">
        <v>2169</v>
      </c>
      <c r="I451" s="20" t="s">
        <v>56</v>
      </c>
      <c r="J451" s="168">
        <v>22187.0</v>
      </c>
      <c r="K451" s="167" t="s">
        <v>2168</v>
      </c>
      <c r="P451" s="78">
        <v>5671.0</v>
      </c>
    </row>
    <row r="452">
      <c r="A452" s="182">
        <v>8.936055410056E12</v>
      </c>
      <c r="B452" s="26" t="s">
        <v>2548</v>
      </c>
      <c r="C452" s="26" t="s">
        <v>116</v>
      </c>
      <c r="D452" s="181">
        <v>18000.0</v>
      </c>
      <c r="G452" s="20" t="s">
        <v>2306</v>
      </c>
      <c r="H452" s="20" t="s">
        <v>2307</v>
      </c>
      <c r="I452" s="20" t="s">
        <v>56</v>
      </c>
      <c r="J452" s="168">
        <v>18430.0</v>
      </c>
      <c r="K452" s="167" t="s">
        <v>2306</v>
      </c>
      <c r="P452" s="78">
        <v>8540.0</v>
      </c>
    </row>
    <row r="453">
      <c r="A453" s="182">
        <v>8.9360554101E12</v>
      </c>
      <c r="B453" s="26" t="s">
        <v>2551</v>
      </c>
      <c r="C453" s="26" t="s">
        <v>116</v>
      </c>
      <c r="D453" s="181">
        <v>19000.0</v>
      </c>
      <c r="G453" s="20" t="s">
        <v>2223</v>
      </c>
      <c r="H453" s="20" t="s">
        <v>2224</v>
      </c>
      <c r="I453" s="20" t="s">
        <v>1126</v>
      </c>
      <c r="J453" s="168">
        <v>13483.0</v>
      </c>
      <c r="K453" s="167" t="s">
        <v>2223</v>
      </c>
      <c r="P453" s="78">
        <v>9148.0</v>
      </c>
    </row>
    <row r="454">
      <c r="A454" s="182">
        <v>8.93607627219E12</v>
      </c>
      <c r="B454" s="26" t="s">
        <v>2554</v>
      </c>
      <c r="C454" s="26" t="s">
        <v>56</v>
      </c>
      <c r="D454" s="181">
        <v>29000.0</v>
      </c>
      <c r="G454" s="20" t="s">
        <v>2268</v>
      </c>
      <c r="H454" s="20" t="s">
        <v>2269</v>
      </c>
      <c r="I454" s="20" t="s">
        <v>1126</v>
      </c>
      <c r="J454" s="168">
        <v>13483.0</v>
      </c>
      <c r="K454" s="167" t="s">
        <v>2268</v>
      </c>
      <c r="P454" s="78">
        <v>6701.0</v>
      </c>
    </row>
    <row r="455">
      <c r="A455" s="182">
        <v>8.938504432961E12</v>
      </c>
      <c r="B455" s="26" t="s">
        <v>2556</v>
      </c>
      <c r="C455" s="26" t="s">
        <v>56</v>
      </c>
      <c r="D455" s="181">
        <v>32725.0</v>
      </c>
      <c r="G455" s="20">
        <v>1101718.0</v>
      </c>
      <c r="H455" s="20" t="s">
        <v>2288</v>
      </c>
      <c r="I455" s="20" t="s">
        <v>104</v>
      </c>
      <c r="J455" s="168">
        <v>43000.0</v>
      </c>
      <c r="K455" s="167">
        <v>1101718.0</v>
      </c>
      <c r="P455" s="19">
        <v>8499.0</v>
      </c>
    </row>
    <row r="456">
      <c r="A456" s="182">
        <v>8.938510341523E12</v>
      </c>
      <c r="B456" s="26" t="s">
        <v>2558</v>
      </c>
      <c r="C456" s="26" t="s">
        <v>1126</v>
      </c>
      <c r="D456" s="181">
        <v>19000.0</v>
      </c>
      <c r="G456" s="20">
        <v>8.936210960983E12</v>
      </c>
      <c r="H456" s="20" t="s">
        <v>1427</v>
      </c>
      <c r="I456" s="20" t="s">
        <v>836</v>
      </c>
      <c r="J456" s="168">
        <v>23000.0</v>
      </c>
      <c r="K456" s="167">
        <v>8.936210960983E12</v>
      </c>
      <c r="P456" s="78">
        <v>46548.0</v>
      </c>
    </row>
    <row r="457">
      <c r="A457" s="182" t="s">
        <v>2562</v>
      </c>
      <c r="B457" s="26" t="s">
        <v>2563</v>
      </c>
      <c r="C457" s="26" t="s">
        <v>29</v>
      </c>
      <c r="D457" s="181">
        <v>23406.0</v>
      </c>
      <c r="G457" s="20">
        <v>8.936210960303E12</v>
      </c>
      <c r="H457" s="20" t="s">
        <v>1420</v>
      </c>
      <c r="I457" s="20" t="s">
        <v>275</v>
      </c>
      <c r="J457" s="168">
        <v>14000.0</v>
      </c>
      <c r="K457" s="167">
        <v>8.936210960303E12</v>
      </c>
      <c r="P457" s="78">
        <v>19437.0</v>
      </c>
    </row>
    <row r="458">
      <c r="A458" s="182" t="s">
        <v>1245</v>
      </c>
      <c r="B458" s="26" t="s">
        <v>1247</v>
      </c>
      <c r="C458" s="26" t="s">
        <v>29</v>
      </c>
      <c r="D458" s="181">
        <v>21493.0</v>
      </c>
      <c r="G458" s="20">
        <v>1102196.0</v>
      </c>
      <c r="H458" s="20" t="s">
        <v>1210</v>
      </c>
      <c r="I458" s="20" t="s">
        <v>104</v>
      </c>
      <c r="J458" s="168">
        <v>13000.0</v>
      </c>
      <c r="K458" s="167">
        <v>1102196.0</v>
      </c>
      <c r="P458" s="78">
        <v>21266.0</v>
      </c>
    </row>
    <row r="459">
      <c r="A459" s="182" t="s">
        <v>2569</v>
      </c>
      <c r="B459" s="26" t="s">
        <v>2570</v>
      </c>
      <c r="C459" s="26" t="s">
        <v>29</v>
      </c>
      <c r="D459" s="181">
        <v>20350.0</v>
      </c>
      <c r="G459" s="20">
        <v>10559.0</v>
      </c>
      <c r="H459" s="20" t="s">
        <v>474</v>
      </c>
      <c r="I459" s="20" t="s">
        <v>475</v>
      </c>
      <c r="J459" s="168">
        <v>55000.0</v>
      </c>
      <c r="K459" s="167">
        <v>10559.0</v>
      </c>
      <c r="P459" s="78">
        <v>19671.0</v>
      </c>
    </row>
    <row r="460">
      <c r="A460" s="182" t="s">
        <v>2574</v>
      </c>
      <c r="B460" s="26" t="s">
        <v>2575</v>
      </c>
      <c r="C460" s="26" t="s">
        <v>1126</v>
      </c>
      <c r="D460" s="181">
        <v>10300.0</v>
      </c>
      <c r="G460" s="20">
        <v>11598.0</v>
      </c>
      <c r="H460" s="20" t="s">
        <v>2350</v>
      </c>
      <c r="I460" s="20" t="s">
        <v>2345</v>
      </c>
      <c r="J460" s="168">
        <v>0.0</v>
      </c>
      <c r="K460" s="167" t="e">
        <v>#N/A</v>
      </c>
      <c r="P460" s="78">
        <v>19968.0</v>
      </c>
    </row>
    <row r="461">
      <c r="A461" s="182">
        <v>11268.0</v>
      </c>
      <c r="B461" s="26" t="s">
        <v>2573</v>
      </c>
      <c r="C461" s="26" t="s">
        <v>311</v>
      </c>
      <c r="D461" s="181">
        <v>21610.0</v>
      </c>
      <c r="G461" s="20">
        <v>11599.0</v>
      </c>
      <c r="H461" s="20" t="s">
        <v>2355</v>
      </c>
      <c r="I461" s="20" t="s">
        <v>2345</v>
      </c>
      <c r="J461" s="168">
        <v>0.0</v>
      </c>
      <c r="K461" s="167" t="e">
        <v>#N/A</v>
      </c>
      <c r="P461" s="19">
        <v>31000.0</v>
      </c>
    </row>
    <row r="462">
      <c r="A462" s="182">
        <v>11306.0</v>
      </c>
      <c r="B462" s="26" t="s">
        <v>2578</v>
      </c>
      <c r="C462" s="26" t="s">
        <v>23</v>
      </c>
      <c r="D462" s="181">
        <v>11760.0</v>
      </c>
      <c r="G462" s="20">
        <v>11600.0</v>
      </c>
      <c r="H462" s="20" t="s">
        <v>2343</v>
      </c>
      <c r="I462" s="20" t="s">
        <v>2345</v>
      </c>
      <c r="J462" s="168">
        <v>0.0</v>
      </c>
      <c r="K462" s="167" t="e">
        <v>#N/A</v>
      </c>
      <c r="P462" s="78">
        <v>27411.0</v>
      </c>
    </row>
    <row r="463">
      <c r="A463" s="182">
        <v>11311.0</v>
      </c>
      <c r="B463" s="26" t="s">
        <v>2581</v>
      </c>
      <c r="C463" s="185" t="s">
        <v>1225</v>
      </c>
      <c r="D463" s="181">
        <v>45000.0</v>
      </c>
      <c r="G463" s="20">
        <v>10514.0</v>
      </c>
      <c r="H463" s="20" t="s">
        <v>127</v>
      </c>
      <c r="I463" s="20" t="s">
        <v>23</v>
      </c>
      <c r="J463" s="168">
        <v>30000.0</v>
      </c>
      <c r="K463" s="167">
        <v>10514.0</v>
      </c>
      <c r="P463" s="78">
        <v>18811.0</v>
      </c>
    </row>
    <row r="464">
      <c r="A464" s="182">
        <v>11515.0</v>
      </c>
      <c r="B464" s="26" t="s">
        <v>2582</v>
      </c>
      <c r="C464" s="26" t="s">
        <v>29</v>
      </c>
      <c r="D464" s="181">
        <v>4494.0</v>
      </c>
      <c r="G464" s="20">
        <v>1100867.0</v>
      </c>
      <c r="H464" s="20" t="s">
        <v>924</v>
      </c>
      <c r="I464" s="20" t="s">
        <v>104</v>
      </c>
      <c r="J464" s="168">
        <v>38000.0</v>
      </c>
      <c r="K464" s="167">
        <v>1100867.0</v>
      </c>
      <c r="P464" s="78">
        <v>15352.0</v>
      </c>
    </row>
    <row r="465">
      <c r="A465" s="182">
        <v>11643.0</v>
      </c>
      <c r="B465" s="26" t="s">
        <v>114</v>
      </c>
      <c r="C465" s="26" t="s">
        <v>116</v>
      </c>
      <c r="D465" s="181">
        <v>21855.0</v>
      </c>
      <c r="G465" s="20">
        <v>8.936101390042E12</v>
      </c>
      <c r="H465" s="20" t="s">
        <v>1365</v>
      </c>
      <c r="I465" s="20" t="s">
        <v>29</v>
      </c>
      <c r="J465" s="168">
        <v>30926.0</v>
      </c>
      <c r="K465" s="167">
        <v>8.936101390042E12</v>
      </c>
      <c r="P465" s="78">
        <v>26867.0</v>
      </c>
    </row>
    <row r="466">
      <c r="A466" s="182">
        <v>11657.0</v>
      </c>
      <c r="B466" s="26" t="s">
        <v>2584</v>
      </c>
      <c r="C466" s="26" t="s">
        <v>1225</v>
      </c>
      <c r="D466" s="181">
        <v>20000.0</v>
      </c>
      <c r="G466" s="20">
        <v>8.938530363123E12</v>
      </c>
      <c r="H466" s="20" t="s">
        <v>1484</v>
      </c>
      <c r="I466" s="20" t="s">
        <v>311</v>
      </c>
      <c r="J466" s="168">
        <v>23166.0</v>
      </c>
      <c r="K466" s="167">
        <v>8.938530363123E12</v>
      </c>
      <c r="P466" s="78">
        <v>26888.0</v>
      </c>
    </row>
    <row r="467">
      <c r="A467" s="182">
        <v>11658.0</v>
      </c>
      <c r="B467" s="26" t="s">
        <v>2586</v>
      </c>
      <c r="C467" s="26" t="s">
        <v>1225</v>
      </c>
      <c r="D467" s="181">
        <v>33000.0</v>
      </c>
      <c r="G467" s="20" t="s">
        <v>2278</v>
      </c>
      <c r="H467" s="20" t="s">
        <v>2281</v>
      </c>
      <c r="I467" s="20" t="s">
        <v>56</v>
      </c>
      <c r="J467" s="168">
        <v>16684.0</v>
      </c>
      <c r="K467" s="167" t="s">
        <v>2278</v>
      </c>
      <c r="P467" s="78">
        <v>21770.0</v>
      </c>
    </row>
    <row r="468">
      <c r="A468" s="182">
        <v>11659.0</v>
      </c>
      <c r="B468" s="26" t="s">
        <v>2587</v>
      </c>
      <c r="C468" s="26" t="s">
        <v>1225</v>
      </c>
      <c r="D468" s="181">
        <v>60000.0</v>
      </c>
      <c r="G468" s="20" t="s">
        <v>2179</v>
      </c>
      <c r="H468" s="20" t="s">
        <v>2180</v>
      </c>
      <c r="I468" s="20" t="s">
        <v>56</v>
      </c>
      <c r="J468" s="168">
        <v>17460.0</v>
      </c>
      <c r="K468" s="167" t="s">
        <v>2179</v>
      </c>
      <c r="P468" s="78">
        <v>20831.0</v>
      </c>
    </row>
    <row r="469">
      <c r="A469" s="182">
        <v>11665.0</v>
      </c>
      <c r="B469" s="26" t="s">
        <v>2588</v>
      </c>
      <c r="C469" s="26" t="s">
        <v>29</v>
      </c>
      <c r="D469" s="181">
        <v>6256.0</v>
      </c>
      <c r="G469" s="20">
        <v>8.936148071263E12</v>
      </c>
      <c r="H469" s="20" t="s">
        <v>1411</v>
      </c>
      <c r="I469" s="20" t="s">
        <v>29</v>
      </c>
      <c r="J469" s="168">
        <v>13000.0</v>
      </c>
      <c r="K469" s="167">
        <v>8.936148071263E12</v>
      </c>
      <c r="P469" s="78">
        <v>21632.0</v>
      </c>
    </row>
    <row r="470">
      <c r="A470" s="182">
        <v>1101701.0</v>
      </c>
      <c r="B470" s="26" t="s">
        <v>2267</v>
      </c>
      <c r="C470" s="26" t="s">
        <v>104</v>
      </c>
      <c r="D470" s="181">
        <v>50002.0</v>
      </c>
      <c r="G470" s="20">
        <v>10700.0</v>
      </c>
      <c r="H470" s="20" t="s">
        <v>564</v>
      </c>
      <c r="I470" s="20" t="s">
        <v>475</v>
      </c>
      <c r="J470" s="168">
        <v>40000.0</v>
      </c>
      <c r="K470" s="167">
        <v>10700.0</v>
      </c>
      <c r="P470" s="78">
        <v>39500.0</v>
      </c>
    </row>
    <row r="471">
      <c r="A471" s="182">
        <v>1102967.0</v>
      </c>
      <c r="B471" s="26" t="s">
        <v>2446</v>
      </c>
      <c r="C471" s="26" t="s">
        <v>104</v>
      </c>
      <c r="D471" s="181">
        <v>99000.0</v>
      </c>
      <c r="G471" s="20">
        <v>10470.0</v>
      </c>
      <c r="H471" s="20" t="s">
        <v>403</v>
      </c>
      <c r="I471" s="20" t="s">
        <v>311</v>
      </c>
      <c r="J471" s="168">
        <v>15500.0</v>
      </c>
      <c r="K471" s="167">
        <v>10470.0</v>
      </c>
      <c r="P471" s="78">
        <v>21658.0</v>
      </c>
    </row>
    <row r="472">
      <c r="A472" s="182">
        <v>8.936110050418E12</v>
      </c>
      <c r="B472" s="26" t="s">
        <v>2591</v>
      </c>
      <c r="C472" s="26" t="s">
        <v>29</v>
      </c>
      <c r="D472" s="181">
        <v>15876.0</v>
      </c>
      <c r="G472" s="20" t="s">
        <v>2273</v>
      </c>
      <c r="H472" s="20" t="s">
        <v>2274</v>
      </c>
      <c r="I472" s="20" t="s">
        <v>1126</v>
      </c>
      <c r="J472" s="168">
        <v>14996.0</v>
      </c>
      <c r="K472" s="167" t="s">
        <v>2273</v>
      </c>
      <c r="P472" s="78">
        <v>25382.0</v>
      </c>
    </row>
    <row r="473">
      <c r="A473" s="182">
        <v>8.936110050456E12</v>
      </c>
      <c r="B473" s="26" t="s">
        <v>2592</v>
      </c>
      <c r="C473" s="26" t="s">
        <v>29</v>
      </c>
      <c r="D473" s="181">
        <v>10305.0</v>
      </c>
      <c r="G473" s="20">
        <v>1101592.0</v>
      </c>
      <c r="H473" s="20" t="s">
        <v>1161</v>
      </c>
      <c r="I473" s="20" t="s">
        <v>104</v>
      </c>
      <c r="J473" s="168">
        <v>70000.0</v>
      </c>
      <c r="K473" s="167">
        <v>1101592.0</v>
      </c>
      <c r="P473" s="78">
        <v>25381.0</v>
      </c>
    </row>
    <row r="474">
      <c r="A474" s="182">
        <v>8.93611005047E12</v>
      </c>
      <c r="B474" s="26" t="s">
        <v>2595</v>
      </c>
      <c r="C474" s="26" t="s">
        <v>29</v>
      </c>
      <c r="D474" s="181">
        <v>20066.0</v>
      </c>
      <c r="G474" s="20">
        <v>11561.0</v>
      </c>
      <c r="H474" s="20" t="s">
        <v>1323</v>
      </c>
      <c r="I474" s="20" t="s">
        <v>275</v>
      </c>
      <c r="J474" s="168">
        <v>34000.0</v>
      </c>
      <c r="K474" s="167">
        <v>11561.0</v>
      </c>
      <c r="P474" s="78">
        <v>4819.0</v>
      </c>
    </row>
    <row r="475">
      <c r="A475" s="182">
        <v>8.936110050487E12</v>
      </c>
      <c r="B475" s="26" t="s">
        <v>2596</v>
      </c>
      <c r="C475" s="26" t="s">
        <v>29</v>
      </c>
      <c r="D475" s="181">
        <v>23171.0</v>
      </c>
      <c r="G475" s="20">
        <v>1100959.0</v>
      </c>
      <c r="H475" s="20" t="s">
        <v>963</v>
      </c>
      <c r="I475" s="20" t="s">
        <v>104</v>
      </c>
      <c r="J475" s="168">
        <v>20130.0</v>
      </c>
      <c r="K475" s="167">
        <v>1100959.0</v>
      </c>
      <c r="P475" s="19">
        <v>0.0</v>
      </c>
    </row>
    <row r="476">
      <c r="A476" s="182">
        <v>8.936110051415E12</v>
      </c>
      <c r="B476" s="26" t="s">
        <v>2599</v>
      </c>
      <c r="C476" s="26" t="s">
        <v>29</v>
      </c>
      <c r="D476" s="181">
        <v>18648.0</v>
      </c>
      <c r="G476" s="20">
        <v>10700.0</v>
      </c>
      <c r="H476" s="20" t="s">
        <v>564</v>
      </c>
      <c r="I476" s="20" t="s">
        <v>475</v>
      </c>
      <c r="J476" s="168">
        <v>42000.0</v>
      </c>
      <c r="K476" s="167">
        <v>10700.0</v>
      </c>
      <c r="P476" s="19">
        <v>0.0</v>
      </c>
    </row>
    <row r="477">
      <c r="A477" s="182">
        <v>8.936110051705E12</v>
      </c>
      <c r="B477" s="26" t="s">
        <v>2600</v>
      </c>
      <c r="C477" s="26" t="s">
        <v>1126</v>
      </c>
      <c r="D477" s="181">
        <v>19488.0</v>
      </c>
      <c r="G477" s="20">
        <v>10559.0</v>
      </c>
      <c r="H477" s="20" t="s">
        <v>474</v>
      </c>
      <c r="I477" s="20" t="s">
        <v>475</v>
      </c>
      <c r="J477" s="168">
        <v>53000.0</v>
      </c>
      <c r="K477" s="167">
        <v>10559.0</v>
      </c>
      <c r="P477" s="19">
        <v>0.0</v>
      </c>
    </row>
    <row r="478">
      <c r="A478" s="182">
        <v>8.936114401155E12</v>
      </c>
      <c r="B478" s="26" t="s">
        <v>1381</v>
      </c>
      <c r="C478" s="26" t="s">
        <v>275</v>
      </c>
      <c r="D478" s="181">
        <v>14406.0</v>
      </c>
      <c r="G478" s="20">
        <v>10781.0</v>
      </c>
      <c r="H478" s="20" t="s">
        <v>2331</v>
      </c>
      <c r="I478" s="20" t="s">
        <v>56</v>
      </c>
      <c r="J478" s="168">
        <v>65000.0</v>
      </c>
      <c r="K478" s="167" t="e">
        <v>#N/A</v>
      </c>
      <c r="P478" s="19">
        <v>0.0</v>
      </c>
    </row>
    <row r="479">
      <c r="A479" s="182" t="s">
        <v>2602</v>
      </c>
      <c r="B479" s="26" t="s">
        <v>2603</v>
      </c>
      <c r="C479" s="26" t="s">
        <v>1126</v>
      </c>
      <c r="D479" s="181">
        <v>10750.0</v>
      </c>
      <c r="G479" s="20">
        <v>1101302.0</v>
      </c>
      <c r="H479" s="20" t="s">
        <v>1032</v>
      </c>
      <c r="I479" s="20" t="s">
        <v>104</v>
      </c>
      <c r="J479" s="168">
        <v>13000.0</v>
      </c>
      <c r="K479" s="167">
        <v>1101302.0</v>
      </c>
      <c r="P479" s="78">
        <v>21779.0</v>
      </c>
    </row>
    <row r="480">
      <c r="A480" s="182" t="s">
        <v>1321</v>
      </c>
      <c r="B480" s="26" t="s">
        <v>1322</v>
      </c>
      <c r="C480" s="26" t="s">
        <v>56</v>
      </c>
      <c r="D480" s="181">
        <v>15329.0</v>
      </c>
      <c r="G480" s="20">
        <v>1102035.0</v>
      </c>
      <c r="H480" s="20" t="s">
        <v>1201</v>
      </c>
      <c r="I480" s="20" t="s">
        <v>104</v>
      </c>
      <c r="J480" s="168">
        <v>31000.0</v>
      </c>
      <c r="K480" s="167">
        <v>1102035.0</v>
      </c>
      <c r="P480" s="78">
        <v>27629.0</v>
      </c>
    </row>
    <row r="481">
      <c r="A481" s="182" t="s">
        <v>2605</v>
      </c>
      <c r="B481" s="26" t="s">
        <v>2606</v>
      </c>
      <c r="C481" s="26" t="s">
        <v>1126</v>
      </c>
      <c r="D481" s="181">
        <v>9575.0</v>
      </c>
      <c r="G481" s="20">
        <v>1100263.0</v>
      </c>
      <c r="H481" s="20" t="s">
        <v>904</v>
      </c>
      <c r="I481" s="20" t="s">
        <v>104</v>
      </c>
      <c r="J481" s="168">
        <v>36000.0</v>
      </c>
      <c r="K481" s="167">
        <v>1100263.0</v>
      </c>
      <c r="P481" s="78">
        <v>22072.0</v>
      </c>
    </row>
    <row r="482">
      <c r="A482" s="182" t="s">
        <v>2607</v>
      </c>
      <c r="B482" s="26" t="s">
        <v>2608</v>
      </c>
      <c r="C482" s="26" t="s">
        <v>1126</v>
      </c>
      <c r="D482" s="181">
        <v>10500.0</v>
      </c>
      <c r="G482" s="20">
        <v>8.938525767189E12</v>
      </c>
      <c r="H482" s="20" t="s">
        <v>1472</v>
      </c>
      <c r="I482" s="20" t="s">
        <v>29</v>
      </c>
      <c r="J482" s="168">
        <v>14250.0</v>
      </c>
      <c r="K482" s="167">
        <v>8.938525767189E12</v>
      </c>
      <c r="P482" s="19">
        <v>11300.0</v>
      </c>
    </row>
    <row r="483">
      <c r="A483" s="182">
        <v>8.938510341363E12</v>
      </c>
      <c r="B483" s="26" t="s">
        <v>2609</v>
      </c>
      <c r="C483" s="26" t="s">
        <v>1126</v>
      </c>
      <c r="D483" s="181">
        <v>12800.0</v>
      </c>
      <c r="G483" s="20">
        <v>11006.0</v>
      </c>
      <c r="H483" s="20" t="s">
        <v>2200</v>
      </c>
      <c r="I483" s="20" t="s">
        <v>29</v>
      </c>
      <c r="J483" s="168">
        <v>16377.375</v>
      </c>
      <c r="K483" s="167">
        <v>11006.0</v>
      </c>
      <c r="P483" s="19">
        <v>17670.0</v>
      </c>
    </row>
    <row r="484">
      <c r="A484" s="182">
        <v>8.938510341639E12</v>
      </c>
      <c r="B484" s="26" t="s">
        <v>2610</v>
      </c>
      <c r="C484" s="26" t="s">
        <v>1126</v>
      </c>
      <c r="D484" s="181">
        <v>12800.0</v>
      </c>
      <c r="G484" s="20">
        <v>1100959.0</v>
      </c>
      <c r="H484" s="20" t="s">
        <v>963</v>
      </c>
      <c r="I484" s="20" t="s">
        <v>104</v>
      </c>
      <c r="J484" s="168">
        <v>23000.0</v>
      </c>
      <c r="K484" s="167">
        <v>1100959.0</v>
      </c>
      <c r="P484" s="78">
        <v>18528.0</v>
      </c>
    </row>
    <row r="485">
      <c r="A485" s="182">
        <v>11662.0</v>
      </c>
      <c r="B485" s="26" t="s">
        <v>2612</v>
      </c>
      <c r="C485" s="26" t="s">
        <v>23</v>
      </c>
      <c r="D485" s="181">
        <v>23865.0</v>
      </c>
      <c r="G485" s="20">
        <v>11416.0</v>
      </c>
      <c r="H485" s="20" t="s">
        <v>1305</v>
      </c>
      <c r="I485" s="20" t="s">
        <v>275</v>
      </c>
      <c r="J485" s="168">
        <v>17000.0</v>
      </c>
      <c r="K485" s="167">
        <v>11416.0</v>
      </c>
      <c r="P485" s="19">
        <v>16796.0</v>
      </c>
    </row>
    <row r="486">
      <c r="A486" s="182">
        <v>11654.0</v>
      </c>
      <c r="B486" s="26" t="s">
        <v>2613</v>
      </c>
      <c r="C486" s="26" t="s">
        <v>275</v>
      </c>
      <c r="D486" s="181">
        <v>23000.0</v>
      </c>
      <c r="G486" s="20">
        <v>11323.0</v>
      </c>
      <c r="H486" s="20" t="s">
        <v>1292</v>
      </c>
      <c r="I486" s="20" t="s">
        <v>275</v>
      </c>
      <c r="J486" s="168">
        <v>27000.0</v>
      </c>
      <c r="K486" s="167">
        <v>11323.0</v>
      </c>
      <c r="P486" s="19">
        <v>12018.0</v>
      </c>
    </row>
    <row r="487">
      <c r="A487" s="182">
        <v>1100864.0</v>
      </c>
      <c r="B487" s="26" t="s">
        <v>2066</v>
      </c>
      <c r="C487" s="26" t="s">
        <v>104</v>
      </c>
      <c r="D487" s="181">
        <v>39442.0</v>
      </c>
      <c r="G487" s="20">
        <v>8.936117053016E12</v>
      </c>
      <c r="H487" s="20" t="s">
        <v>1385</v>
      </c>
      <c r="I487" s="20" t="s">
        <v>29</v>
      </c>
      <c r="J487" s="168">
        <v>10500.0</v>
      </c>
      <c r="K487" s="167">
        <v>8.936117053016E12</v>
      </c>
      <c r="P487" s="19">
        <v>11685.0</v>
      </c>
    </row>
    <row r="488">
      <c r="A488" s="182">
        <v>10273.0</v>
      </c>
      <c r="B488" s="26" t="s">
        <v>1643</v>
      </c>
      <c r="C488" s="26" t="s">
        <v>56</v>
      </c>
      <c r="D488" s="181">
        <v>33386.0</v>
      </c>
      <c r="G488" s="20">
        <v>10689.0</v>
      </c>
      <c r="H488" s="20" t="s">
        <v>539</v>
      </c>
      <c r="I488" s="20" t="s">
        <v>29</v>
      </c>
      <c r="J488" s="168">
        <v>10500.0</v>
      </c>
      <c r="K488" s="167">
        <v>10689.0</v>
      </c>
      <c r="P488" s="78">
        <v>18538.0</v>
      </c>
    </row>
    <row r="489">
      <c r="A489" s="182">
        <v>1100975.0</v>
      </c>
      <c r="B489" s="26" t="s">
        <v>2098</v>
      </c>
      <c r="C489" s="26" t="s">
        <v>104</v>
      </c>
      <c r="D489" s="181">
        <v>42000.0</v>
      </c>
      <c r="G489" s="20">
        <v>8.936117053023E12</v>
      </c>
      <c r="H489" s="20" t="s">
        <v>1386</v>
      </c>
      <c r="I489" s="20" t="s">
        <v>29</v>
      </c>
      <c r="J489" s="168">
        <v>9500.0</v>
      </c>
      <c r="K489" s="167">
        <v>8.936117053023E12</v>
      </c>
      <c r="P489" s="78">
        <v>21861.0</v>
      </c>
    </row>
    <row r="490">
      <c r="A490" s="182">
        <v>1101818.0</v>
      </c>
      <c r="B490" s="26" t="s">
        <v>2303</v>
      </c>
      <c r="C490" s="26" t="s">
        <v>104</v>
      </c>
      <c r="D490" s="181">
        <v>31090.0</v>
      </c>
      <c r="G490" s="20">
        <v>1101318.0</v>
      </c>
      <c r="H490" s="20" t="s">
        <v>1036</v>
      </c>
      <c r="I490" s="20" t="s">
        <v>104</v>
      </c>
      <c r="J490" s="168">
        <v>37000.0</v>
      </c>
      <c r="K490" s="167">
        <v>1101318.0</v>
      </c>
      <c r="P490" s="78">
        <v>20101.0</v>
      </c>
    </row>
    <row r="491">
      <c r="A491" s="182">
        <v>8.938529809922E12</v>
      </c>
      <c r="B491" s="26" t="s">
        <v>2620</v>
      </c>
      <c r="C491" s="26" t="s">
        <v>1126</v>
      </c>
      <c r="D491" s="181">
        <v>6701.0</v>
      </c>
      <c r="G491" s="20">
        <v>1101318.0</v>
      </c>
      <c r="H491" s="20" t="s">
        <v>1036</v>
      </c>
      <c r="I491" s="20" t="s">
        <v>104</v>
      </c>
      <c r="J491" s="168">
        <v>38000.0</v>
      </c>
      <c r="K491" s="167">
        <v>1101318.0</v>
      </c>
      <c r="P491" s="78">
        <v>23406.0</v>
      </c>
    </row>
    <row r="492">
      <c r="A492" s="182">
        <v>8.938529809908E12</v>
      </c>
      <c r="B492" s="26" t="s">
        <v>2621</v>
      </c>
      <c r="C492" s="26" t="s">
        <v>1126</v>
      </c>
      <c r="D492" s="181">
        <v>9148.0</v>
      </c>
      <c r="G492" s="20">
        <v>11278.0</v>
      </c>
      <c r="H492" s="20" t="s">
        <v>1275</v>
      </c>
      <c r="I492" s="20" t="s">
        <v>23</v>
      </c>
      <c r="J492" s="168">
        <v>12000.0</v>
      </c>
      <c r="K492" s="167">
        <v>11278.0</v>
      </c>
      <c r="P492" s="78">
        <v>21493.0</v>
      </c>
    </row>
    <row r="493">
      <c r="A493" s="182">
        <v>8.938529809847E12</v>
      </c>
      <c r="B493" s="26" t="s">
        <v>2622</v>
      </c>
      <c r="C493" s="26" t="s">
        <v>1126</v>
      </c>
      <c r="D493" s="181">
        <v>5671.0</v>
      </c>
      <c r="G493" s="20">
        <v>11281.0</v>
      </c>
      <c r="H493" s="20" t="s">
        <v>1280</v>
      </c>
      <c r="I493" s="20" t="s">
        <v>23</v>
      </c>
      <c r="J493" s="168">
        <v>10000.0</v>
      </c>
      <c r="K493" s="167">
        <v>11281.0</v>
      </c>
      <c r="P493" s="78">
        <v>20350.0</v>
      </c>
    </row>
    <row r="494">
      <c r="A494" s="182">
        <v>8.938529809892E12</v>
      </c>
      <c r="B494" s="26" t="s">
        <v>2624</v>
      </c>
      <c r="C494" s="26" t="s">
        <v>1126</v>
      </c>
      <c r="D494" s="181">
        <v>8540.0</v>
      </c>
      <c r="G494" s="20">
        <v>1101523.0</v>
      </c>
      <c r="H494" s="20" t="s">
        <v>1112</v>
      </c>
      <c r="I494" s="20" t="s">
        <v>104</v>
      </c>
      <c r="J494" s="168">
        <v>18000.0</v>
      </c>
      <c r="K494" s="167">
        <v>1101523.0</v>
      </c>
      <c r="P494" s="19">
        <v>10300.0</v>
      </c>
    </row>
    <row r="495">
      <c r="A495" s="182">
        <v>8.936082060019E12</v>
      </c>
      <c r="B495" s="26" t="s">
        <v>2627</v>
      </c>
      <c r="C495" s="26" t="s">
        <v>56</v>
      </c>
      <c r="D495" s="181">
        <v>19000.0</v>
      </c>
      <c r="G495" s="20">
        <v>1101524.0</v>
      </c>
      <c r="H495" s="20" t="s">
        <v>1117</v>
      </c>
      <c r="I495" s="20" t="s">
        <v>104</v>
      </c>
      <c r="J495" s="168">
        <v>24000.0</v>
      </c>
      <c r="K495" s="167">
        <v>1101524.0</v>
      </c>
      <c r="P495" s="19">
        <v>10750.0</v>
      </c>
    </row>
    <row r="496">
      <c r="A496" s="182">
        <v>11407.0</v>
      </c>
      <c r="B496" s="26" t="s">
        <v>2628</v>
      </c>
      <c r="C496" s="26" t="s">
        <v>56</v>
      </c>
      <c r="D496" s="181">
        <v>35476.0</v>
      </c>
      <c r="G496" s="20">
        <v>1101054.0</v>
      </c>
      <c r="H496" s="20" t="s">
        <v>988</v>
      </c>
      <c r="I496" s="20" t="s">
        <v>104</v>
      </c>
      <c r="J496" s="168">
        <v>22000.0</v>
      </c>
      <c r="K496" s="167">
        <v>1101054.0</v>
      </c>
      <c r="P496" s="78">
        <v>15329.0</v>
      </c>
    </row>
    <row r="497">
      <c r="A497" s="182" t="s">
        <v>2629</v>
      </c>
      <c r="B497" s="26" t="s">
        <v>2630</v>
      </c>
      <c r="C497" s="26" t="s">
        <v>56</v>
      </c>
      <c r="D497" s="181">
        <v>14974.0</v>
      </c>
      <c r="G497" s="20">
        <v>11097.0</v>
      </c>
      <c r="H497" s="20" t="s">
        <v>1244</v>
      </c>
      <c r="I497" s="20" t="s">
        <v>311</v>
      </c>
      <c r="J497" s="168">
        <v>19578.0</v>
      </c>
      <c r="K497" s="167">
        <v>11097.0</v>
      </c>
      <c r="P497" s="19">
        <v>11000.0</v>
      </c>
    </row>
    <row r="498">
      <c r="A498" s="182">
        <v>8.936114401094E12</v>
      </c>
      <c r="B498" s="26" t="s">
        <v>2632</v>
      </c>
      <c r="C498" s="26" t="s">
        <v>275</v>
      </c>
      <c r="D498" s="181">
        <v>18200.0</v>
      </c>
      <c r="G498" s="20">
        <v>10827.0</v>
      </c>
      <c r="H498" s="20" t="s">
        <v>92</v>
      </c>
      <c r="I498" s="20" t="s">
        <v>311</v>
      </c>
      <c r="J498" s="168">
        <v>35335.0</v>
      </c>
      <c r="K498" s="167">
        <v>10827.0</v>
      </c>
      <c r="P498" s="19">
        <v>11000.0</v>
      </c>
    </row>
    <row r="499">
      <c r="A499" s="182">
        <v>8.938529809151E12</v>
      </c>
      <c r="B499" s="26" t="s">
        <v>2634</v>
      </c>
      <c r="C499" s="26" t="s">
        <v>1126</v>
      </c>
      <c r="D499" s="181">
        <v>8766.0</v>
      </c>
      <c r="G499" s="20">
        <v>10659.0</v>
      </c>
      <c r="H499" s="20" t="s">
        <v>518</v>
      </c>
      <c r="I499" s="20" t="s">
        <v>311</v>
      </c>
      <c r="J499" s="168">
        <v>34858.0</v>
      </c>
      <c r="K499" s="167">
        <v>10659.0</v>
      </c>
      <c r="P499" s="19">
        <v>11300.0</v>
      </c>
    </row>
    <row r="500">
      <c r="A500" s="182">
        <v>11645.0</v>
      </c>
      <c r="B500" s="26" t="s">
        <v>2637</v>
      </c>
      <c r="C500" s="26" t="s">
        <v>275</v>
      </c>
      <c r="D500" s="181">
        <v>31797.0</v>
      </c>
      <c r="G500" s="20">
        <v>11419.0</v>
      </c>
      <c r="H500" s="20" t="s">
        <v>1306</v>
      </c>
      <c r="I500" s="20" t="s">
        <v>311</v>
      </c>
      <c r="J500" s="168">
        <v>20533.0</v>
      </c>
      <c r="K500" s="167">
        <v>11419.0</v>
      </c>
      <c r="P500" s="78">
        <v>14974.0</v>
      </c>
    </row>
    <row r="501">
      <c r="A501" s="182">
        <v>1101079.0</v>
      </c>
      <c r="B501" s="26" t="s">
        <v>2047</v>
      </c>
      <c r="C501" s="26" t="s">
        <v>104</v>
      </c>
      <c r="D501" s="181">
        <v>69416.0</v>
      </c>
      <c r="G501" s="20">
        <v>11258.0</v>
      </c>
      <c r="H501" s="20" t="s">
        <v>2175</v>
      </c>
      <c r="I501" s="20" t="s">
        <v>311</v>
      </c>
      <c r="J501" s="168">
        <v>19578.0</v>
      </c>
      <c r="K501" s="167">
        <v>11258.0</v>
      </c>
      <c r="P501" s="19">
        <v>8607.0</v>
      </c>
    </row>
    <row r="502">
      <c r="A502" s="182">
        <v>8.934760212842E12</v>
      </c>
      <c r="B502" s="26" t="s">
        <v>2638</v>
      </c>
      <c r="C502" s="26" t="s">
        <v>29</v>
      </c>
      <c r="D502" s="181">
        <v>5852.0</v>
      </c>
      <c r="G502" s="20">
        <v>11110.0</v>
      </c>
      <c r="H502" s="20" t="s">
        <v>1252</v>
      </c>
      <c r="I502" s="20" t="s">
        <v>311</v>
      </c>
      <c r="J502" s="168">
        <v>42000.0</v>
      </c>
      <c r="K502" s="167">
        <v>11110.0</v>
      </c>
      <c r="P502" s="78">
        <v>9575.0</v>
      </c>
    </row>
    <row r="503">
      <c r="A503" s="182">
        <v>8.938529809632E12</v>
      </c>
      <c r="B503" s="26" t="s">
        <v>2639</v>
      </c>
      <c r="C503" s="26" t="s">
        <v>1126</v>
      </c>
      <c r="D503" s="183">
        <v>2734.0</v>
      </c>
      <c r="G503" s="20">
        <v>11279.0</v>
      </c>
      <c r="H503" s="20" t="s">
        <v>1278</v>
      </c>
      <c r="I503" s="20" t="s">
        <v>23</v>
      </c>
      <c r="J503" s="168">
        <v>10000.0</v>
      </c>
      <c r="K503" s="167">
        <v>11279.0</v>
      </c>
      <c r="P503" s="19">
        <v>10250.0</v>
      </c>
    </row>
    <row r="504">
      <c r="A504" s="182">
        <v>8.935077359091E12</v>
      </c>
      <c r="B504" s="26" t="s">
        <v>2640</v>
      </c>
      <c r="C504" s="26" t="s">
        <v>1225</v>
      </c>
      <c r="D504" s="183">
        <v>40400.0</v>
      </c>
      <c r="G504" s="20">
        <v>8.936087650208E12</v>
      </c>
      <c r="H504" s="20" t="s">
        <v>2316</v>
      </c>
      <c r="I504" s="20" t="s">
        <v>56</v>
      </c>
      <c r="J504" s="168">
        <v>73000.0</v>
      </c>
      <c r="K504" s="167">
        <v>8.936087650208E12</v>
      </c>
      <c r="P504" s="19">
        <v>15783.0</v>
      </c>
    </row>
    <row r="505">
      <c r="A505" s="182">
        <v>8.938555754098E12</v>
      </c>
      <c r="B505" s="26" t="s">
        <v>1489</v>
      </c>
      <c r="C505" s="26" t="s">
        <v>56</v>
      </c>
      <c r="D505" s="183">
        <v>31000.0</v>
      </c>
      <c r="G505" s="20">
        <v>11073.0</v>
      </c>
      <c r="H505" s="20" t="s">
        <v>1233</v>
      </c>
      <c r="I505" s="20" t="s">
        <v>56</v>
      </c>
      <c r="J505" s="168">
        <v>37000.0</v>
      </c>
      <c r="K505" s="167">
        <v>11073.0</v>
      </c>
      <c r="P505" s="78">
        <v>10811.0</v>
      </c>
    </row>
    <row r="506">
      <c r="A506" s="182">
        <v>11678.0</v>
      </c>
      <c r="B506" s="26" t="s">
        <v>2641</v>
      </c>
      <c r="C506" s="26" t="s">
        <v>275</v>
      </c>
      <c r="D506" s="183">
        <v>20272.0</v>
      </c>
      <c r="G506" s="20">
        <v>11230.0</v>
      </c>
      <c r="H506" s="20" t="s">
        <v>1264</v>
      </c>
      <c r="I506" s="20" t="s">
        <v>275</v>
      </c>
      <c r="J506" s="168">
        <v>13000.0</v>
      </c>
      <c r="K506" s="167">
        <v>11230.0</v>
      </c>
      <c r="P506" s="19">
        <v>10500.0</v>
      </c>
    </row>
    <row r="507">
      <c r="A507" s="182">
        <v>8.938519272019E12</v>
      </c>
      <c r="B507" s="26" t="s">
        <v>2397</v>
      </c>
      <c r="C507" s="26" t="s">
        <v>56</v>
      </c>
      <c r="D507" s="183">
        <v>117684.0</v>
      </c>
      <c r="G507" s="20">
        <v>8.936148071195E12</v>
      </c>
      <c r="H507" s="20" t="s">
        <v>1410</v>
      </c>
      <c r="I507" s="20" t="s">
        <v>29</v>
      </c>
      <c r="J507" s="168">
        <v>32725.0</v>
      </c>
      <c r="K507" s="167">
        <v>8.936148071195E12</v>
      </c>
      <c r="P507" s="78">
        <v>9156.0</v>
      </c>
    </row>
    <row r="508">
      <c r="A508" s="182">
        <v>11695.0</v>
      </c>
      <c r="B508" s="26" t="s">
        <v>1485</v>
      </c>
      <c r="C508" s="26" t="s">
        <v>116</v>
      </c>
      <c r="D508" s="183">
        <v>17893.0</v>
      </c>
      <c r="G508" s="20">
        <v>8.936148070471E12</v>
      </c>
      <c r="H508" s="20" t="s">
        <v>1405</v>
      </c>
      <c r="I508" s="20" t="s">
        <v>275</v>
      </c>
      <c r="J508" s="168">
        <v>5500.0</v>
      </c>
      <c r="K508" s="167">
        <v>8.936148070471E12</v>
      </c>
      <c r="P508" s="19">
        <v>14316.0</v>
      </c>
    </row>
    <row r="509">
      <c r="A509" s="182">
        <v>11694.0</v>
      </c>
      <c r="B509" s="26" t="s">
        <v>2642</v>
      </c>
      <c r="C509" s="26" t="s">
        <v>116</v>
      </c>
      <c r="D509" s="183">
        <v>11971.0</v>
      </c>
      <c r="G509" s="20">
        <v>1101296.0</v>
      </c>
      <c r="H509" s="20" t="s">
        <v>1027</v>
      </c>
      <c r="I509" s="20" t="s">
        <v>104</v>
      </c>
      <c r="J509" s="168">
        <v>66000.0</v>
      </c>
      <c r="K509" s="167">
        <v>1101296.0</v>
      </c>
      <c r="P509" s="19">
        <v>15741.0</v>
      </c>
    </row>
    <row r="510">
      <c r="A510" s="182">
        <v>11689.0</v>
      </c>
      <c r="B510" s="26" t="s">
        <v>2643</v>
      </c>
      <c r="C510" s="26" t="s">
        <v>116</v>
      </c>
      <c r="D510" s="183">
        <v>8000.0</v>
      </c>
      <c r="G510" s="20">
        <v>10466.0</v>
      </c>
      <c r="H510" s="20" t="s">
        <v>374</v>
      </c>
      <c r="I510" s="20" t="s">
        <v>275</v>
      </c>
      <c r="J510" s="168">
        <v>21500.0</v>
      </c>
      <c r="K510" s="167">
        <v>10466.0</v>
      </c>
      <c r="P510" s="19">
        <v>11858.0</v>
      </c>
    </row>
    <row r="511">
      <c r="A511" s="182" t="s">
        <v>2644</v>
      </c>
      <c r="B511" s="26" t="s">
        <v>2645</v>
      </c>
      <c r="C511" s="26" t="s">
        <v>1126</v>
      </c>
      <c r="D511" s="186">
        <v>11000.0</v>
      </c>
      <c r="G511" s="20">
        <v>10354.0</v>
      </c>
      <c r="H511" s="20" t="s">
        <v>144</v>
      </c>
      <c r="I511" s="20" t="s">
        <v>29</v>
      </c>
      <c r="J511" s="168">
        <v>11000.0</v>
      </c>
      <c r="K511" s="167">
        <v>10354.0</v>
      </c>
      <c r="P511" s="19">
        <v>10118.0</v>
      </c>
    </row>
    <row r="512">
      <c r="A512" s="182" t="s">
        <v>2646</v>
      </c>
      <c r="B512" s="26" t="s">
        <v>2647</v>
      </c>
      <c r="C512" s="26" t="s">
        <v>1126</v>
      </c>
      <c r="D512" s="178">
        <v>11000.0</v>
      </c>
      <c r="G512" s="20">
        <v>8.935077359091E12</v>
      </c>
      <c r="H512" s="20" t="s">
        <v>2640</v>
      </c>
      <c r="I512" s="20" t="s">
        <v>1225</v>
      </c>
      <c r="J512" s="168">
        <v>40400.0</v>
      </c>
      <c r="K512" s="167">
        <v>8.935077359091E12</v>
      </c>
      <c r="P512" s="19">
        <v>16958.0</v>
      </c>
    </row>
    <row r="513">
      <c r="A513" s="182" t="s">
        <v>2648</v>
      </c>
      <c r="B513" s="26" t="s">
        <v>2649</v>
      </c>
      <c r="C513" s="26" t="s">
        <v>1126</v>
      </c>
      <c r="D513" s="186">
        <v>11300.0</v>
      </c>
      <c r="G513" s="20">
        <v>8.935077326E12</v>
      </c>
      <c r="H513" s="20" t="s">
        <v>2324</v>
      </c>
      <c r="I513" s="20" t="s">
        <v>1225</v>
      </c>
      <c r="J513" s="168">
        <v>39600.0</v>
      </c>
      <c r="K513" s="167">
        <v>8.935077326E12</v>
      </c>
      <c r="P513" s="78">
        <v>10739.0</v>
      </c>
    </row>
    <row r="514">
      <c r="A514" s="182">
        <v>10322.0</v>
      </c>
      <c r="B514" s="26" t="s">
        <v>1651</v>
      </c>
      <c r="C514" s="26" t="s">
        <v>56</v>
      </c>
      <c r="D514" s="186">
        <v>44972.0</v>
      </c>
      <c r="G514" s="20">
        <v>8.935077320077E12</v>
      </c>
      <c r="H514" s="20" t="s">
        <v>2379</v>
      </c>
      <c r="I514" s="20" t="s">
        <v>1225</v>
      </c>
      <c r="J514" s="168">
        <v>39600.0</v>
      </c>
      <c r="K514" s="167">
        <v>8.935077320077E12</v>
      </c>
      <c r="P514" s="78">
        <v>10746.0</v>
      </c>
    </row>
    <row r="515">
      <c r="A515" s="182">
        <v>10361.0</v>
      </c>
      <c r="B515" s="26" t="s">
        <v>1659</v>
      </c>
      <c r="C515" s="26" t="s">
        <v>56</v>
      </c>
      <c r="D515" s="186">
        <v>68000.0</v>
      </c>
      <c r="G515" s="20">
        <v>8.935077310511E12</v>
      </c>
      <c r="H515" s="20" t="s">
        <v>2323</v>
      </c>
      <c r="I515" s="20" t="s">
        <v>1225</v>
      </c>
      <c r="J515" s="168">
        <v>80000.0</v>
      </c>
      <c r="K515" s="167">
        <v>8.935077310511E12</v>
      </c>
      <c r="P515" s="78">
        <v>29110.0</v>
      </c>
    </row>
    <row r="516">
      <c r="A516" s="182">
        <v>10565.0</v>
      </c>
      <c r="B516" s="26" t="s">
        <v>1751</v>
      </c>
      <c r="C516" s="26" t="s">
        <v>275</v>
      </c>
      <c r="D516" s="186">
        <v>14940.0</v>
      </c>
      <c r="G516" s="20">
        <v>10511.0</v>
      </c>
      <c r="H516" s="20" t="s">
        <v>427</v>
      </c>
      <c r="I516" s="20" t="s">
        <v>428</v>
      </c>
      <c r="J516" s="168">
        <v>16000.2</v>
      </c>
      <c r="K516" s="167">
        <v>10511.0</v>
      </c>
    </row>
    <row r="517">
      <c r="A517" s="182">
        <v>11013.0</v>
      </c>
      <c r="B517" s="26" t="s">
        <v>2170</v>
      </c>
      <c r="C517" s="26" t="s">
        <v>29</v>
      </c>
      <c r="D517" s="186">
        <v>24000.0</v>
      </c>
      <c r="G517" s="20">
        <v>11303.0</v>
      </c>
      <c r="H517" s="20" t="s">
        <v>1285</v>
      </c>
      <c r="I517" s="20" t="s">
        <v>311</v>
      </c>
      <c r="J517" s="168">
        <v>33000.003</v>
      </c>
      <c r="K517" s="167">
        <v>11303.0</v>
      </c>
    </row>
    <row r="518">
      <c r="A518" s="182">
        <v>11639.0</v>
      </c>
      <c r="B518" s="26" t="s">
        <v>2650</v>
      </c>
      <c r="C518" s="26" t="s">
        <v>275</v>
      </c>
      <c r="D518" s="186">
        <v>24000.0</v>
      </c>
      <c r="G518" s="20">
        <v>8.936114400349E12</v>
      </c>
      <c r="H518" s="20" t="s">
        <v>1374</v>
      </c>
      <c r="I518" s="20" t="s">
        <v>29</v>
      </c>
      <c r="J518" s="168">
        <v>25000.0</v>
      </c>
      <c r="K518" s="167">
        <v>8.936114400349E12</v>
      </c>
    </row>
    <row r="519">
      <c r="A519" s="182">
        <v>11640.0</v>
      </c>
      <c r="B519" s="26" t="s">
        <v>2653</v>
      </c>
      <c r="C519" s="26" t="s">
        <v>275</v>
      </c>
      <c r="D519" s="186">
        <v>19454.0</v>
      </c>
      <c r="G519" s="20">
        <v>10351.0</v>
      </c>
      <c r="H519" s="20" t="s">
        <v>117</v>
      </c>
      <c r="I519" s="20" t="s">
        <v>56</v>
      </c>
      <c r="J519" s="168">
        <v>38000.0</v>
      </c>
      <c r="K519" s="167">
        <v>10351.0</v>
      </c>
    </row>
    <row r="520">
      <c r="A520" s="182">
        <v>11641.0</v>
      </c>
      <c r="B520" s="26" t="s">
        <v>2655</v>
      </c>
      <c r="C520" s="26" t="s">
        <v>275</v>
      </c>
      <c r="D520" s="186">
        <v>16000.0</v>
      </c>
      <c r="G520" s="20">
        <v>10096.0</v>
      </c>
      <c r="H520" s="20" t="s">
        <v>55</v>
      </c>
      <c r="I520" s="20" t="s">
        <v>56</v>
      </c>
      <c r="J520" s="168">
        <v>175000.0</v>
      </c>
      <c r="K520" s="167">
        <v>10096.0</v>
      </c>
    </row>
    <row r="521">
      <c r="A521" s="182">
        <v>11663.0</v>
      </c>
      <c r="B521" s="26" t="s">
        <v>2658</v>
      </c>
      <c r="C521" s="26" t="s">
        <v>29</v>
      </c>
      <c r="D521" s="186">
        <v>4000.0</v>
      </c>
      <c r="G521" s="20">
        <v>8.936029480474E12</v>
      </c>
      <c r="H521" s="20" t="s">
        <v>1347</v>
      </c>
      <c r="I521" s="20" t="s">
        <v>275</v>
      </c>
      <c r="J521" s="168">
        <v>31040.0</v>
      </c>
      <c r="K521" s="167">
        <v>8.936029480474E12</v>
      </c>
    </row>
    <row r="522">
      <c r="A522" s="182">
        <v>11664.0</v>
      </c>
      <c r="B522" s="26" t="s">
        <v>2660</v>
      </c>
      <c r="C522" s="26" t="s">
        <v>29</v>
      </c>
      <c r="D522" s="186">
        <v>8500.0</v>
      </c>
      <c r="G522" s="20">
        <v>8.936210960594E12</v>
      </c>
      <c r="H522" s="20" t="s">
        <v>1423</v>
      </c>
      <c r="I522" s="20" t="s">
        <v>56</v>
      </c>
      <c r="J522" s="168">
        <v>21150.0</v>
      </c>
      <c r="K522" s="167">
        <v>8.936210960594E12</v>
      </c>
    </row>
    <row r="523">
      <c r="A523" s="182">
        <v>11668.0</v>
      </c>
      <c r="B523" s="26" t="s">
        <v>2663</v>
      </c>
      <c r="C523" s="26" t="s">
        <v>29</v>
      </c>
      <c r="D523" s="186">
        <v>17000.0</v>
      </c>
      <c r="G523" s="20">
        <v>50234.0</v>
      </c>
      <c r="H523" s="20" t="s">
        <v>1327</v>
      </c>
      <c r="I523" s="20" t="s">
        <v>29</v>
      </c>
      <c r="J523" s="168">
        <v>18050.0</v>
      </c>
      <c r="K523" s="167">
        <v>50234.0</v>
      </c>
    </row>
    <row r="524">
      <c r="A524" s="182">
        <v>11690.0</v>
      </c>
      <c r="B524" s="26" t="s">
        <v>2668</v>
      </c>
      <c r="C524" s="26" t="s">
        <v>116</v>
      </c>
      <c r="D524" s="186">
        <v>10960.0</v>
      </c>
      <c r="G524" s="20">
        <v>10988.0</v>
      </c>
      <c r="H524" s="20" t="s">
        <v>895</v>
      </c>
      <c r="I524" s="20" t="s">
        <v>56</v>
      </c>
      <c r="J524" s="168">
        <v>21825.0</v>
      </c>
      <c r="K524" s="167">
        <v>10988.0</v>
      </c>
    </row>
    <row r="525">
      <c r="A525" s="182">
        <v>11692.0</v>
      </c>
      <c r="B525" s="26" t="s">
        <v>2671</v>
      </c>
      <c r="C525" s="26" t="s">
        <v>116</v>
      </c>
      <c r="D525" s="186">
        <v>11975.0</v>
      </c>
      <c r="G525" s="20">
        <v>11276.0</v>
      </c>
      <c r="H525" s="20" t="s">
        <v>1273</v>
      </c>
      <c r="I525" s="20" t="s">
        <v>29</v>
      </c>
      <c r="J525" s="168">
        <v>9000.0</v>
      </c>
      <c r="K525" s="167">
        <v>11276.0</v>
      </c>
    </row>
    <row r="526">
      <c r="A526" s="182">
        <v>11699.0</v>
      </c>
      <c r="B526" s="26" t="s">
        <v>2673</v>
      </c>
      <c r="C526" s="26" t="s">
        <v>56</v>
      </c>
      <c r="D526" s="186">
        <v>12972.0</v>
      </c>
      <c r="G526" s="20">
        <v>11245.0</v>
      </c>
      <c r="H526" s="20" t="s">
        <v>1265</v>
      </c>
      <c r="I526" s="20" t="s">
        <v>29</v>
      </c>
      <c r="J526" s="168">
        <v>13500.0</v>
      </c>
      <c r="K526" s="167">
        <v>11245.0</v>
      </c>
    </row>
    <row r="527">
      <c r="A527" s="182">
        <v>11701.0</v>
      </c>
      <c r="B527" s="26" t="s">
        <v>2674</v>
      </c>
      <c r="C527" s="26" t="s">
        <v>311</v>
      </c>
      <c r="D527" s="186">
        <v>25025.0</v>
      </c>
      <c r="G527" s="20">
        <v>11539.0</v>
      </c>
      <c r="H527" s="20" t="s">
        <v>1319</v>
      </c>
      <c r="I527" s="20" t="s">
        <v>311</v>
      </c>
      <c r="J527" s="168">
        <v>21000.0</v>
      </c>
      <c r="K527" s="167">
        <v>11539.0</v>
      </c>
    </row>
    <row r="528">
      <c r="A528" s="182">
        <v>11703.0</v>
      </c>
      <c r="B528" s="26" t="s">
        <v>2676</v>
      </c>
      <c r="C528" s="26" t="s">
        <v>56</v>
      </c>
      <c r="D528" s="186">
        <v>30328.0</v>
      </c>
      <c r="G528" s="20">
        <v>10351.0</v>
      </c>
      <c r="H528" s="20" t="s">
        <v>117</v>
      </c>
      <c r="I528" s="20" t="s">
        <v>56</v>
      </c>
      <c r="J528" s="168">
        <v>37000.0</v>
      </c>
      <c r="K528" s="167">
        <v>10351.0</v>
      </c>
    </row>
    <row r="529">
      <c r="A529" s="182">
        <v>11708.0</v>
      </c>
      <c r="B529" s="26" t="s">
        <v>2678</v>
      </c>
      <c r="C529" s="26" t="s">
        <v>116</v>
      </c>
      <c r="D529" s="186">
        <v>25000.0</v>
      </c>
      <c r="G529" s="20">
        <v>1101592.0</v>
      </c>
      <c r="H529" s="20" t="s">
        <v>1161</v>
      </c>
      <c r="I529" s="20" t="s">
        <v>104</v>
      </c>
      <c r="J529" s="168">
        <v>71000.0</v>
      </c>
      <c r="K529" s="167">
        <v>1101592.0</v>
      </c>
    </row>
    <row r="530">
      <c r="A530" s="182">
        <v>11712.0</v>
      </c>
      <c r="B530" s="26" t="s">
        <v>2681</v>
      </c>
      <c r="C530" s="26" t="s">
        <v>29</v>
      </c>
      <c r="D530" s="186">
        <v>22400.0</v>
      </c>
      <c r="G530" s="20">
        <v>11278.0</v>
      </c>
      <c r="H530" s="20" t="s">
        <v>1275</v>
      </c>
      <c r="I530" s="20" t="s">
        <v>23</v>
      </c>
      <c r="J530" s="168">
        <v>10000.0</v>
      </c>
      <c r="K530" s="167">
        <v>11278.0</v>
      </c>
    </row>
    <row r="531">
      <c r="A531" s="182">
        <v>2.050000823411E12</v>
      </c>
      <c r="B531" s="26" t="s">
        <v>2683</v>
      </c>
      <c r="C531" s="26" t="s">
        <v>29</v>
      </c>
      <c r="D531" s="186">
        <v>27500.0</v>
      </c>
      <c r="G531" s="20">
        <v>8.938509616045E12</v>
      </c>
      <c r="H531" s="20" t="s">
        <v>1447</v>
      </c>
      <c r="I531" s="20" t="s">
        <v>29</v>
      </c>
      <c r="J531" s="168">
        <v>15500.0</v>
      </c>
      <c r="K531" s="167">
        <v>8.938509616045E12</v>
      </c>
    </row>
    <row r="532">
      <c r="A532" s="182">
        <v>2.050000823459E12</v>
      </c>
      <c r="B532" s="26" t="s">
        <v>2685</v>
      </c>
      <c r="C532" s="26" t="s">
        <v>29</v>
      </c>
      <c r="D532" s="186">
        <v>15000.0</v>
      </c>
      <c r="G532" s="20">
        <v>11538.0</v>
      </c>
      <c r="H532" s="20" t="s">
        <v>1318</v>
      </c>
      <c r="I532" s="20" t="s">
        <v>29</v>
      </c>
      <c r="J532" s="168">
        <v>3500.0</v>
      </c>
      <c r="K532" s="167">
        <v>11538.0</v>
      </c>
    </row>
    <row r="533">
      <c r="A533" s="182">
        <v>2.050000823664E12</v>
      </c>
      <c r="B533" s="26" t="s">
        <v>2688</v>
      </c>
      <c r="C533" s="26" t="s">
        <v>29</v>
      </c>
      <c r="D533" s="186">
        <v>24300.0</v>
      </c>
      <c r="G533" s="20">
        <v>10463.0</v>
      </c>
      <c r="H533" s="20" t="s">
        <v>321</v>
      </c>
      <c r="I533" s="20" t="s">
        <v>275</v>
      </c>
      <c r="J533" s="168">
        <v>14000.0</v>
      </c>
      <c r="K533" s="167">
        <v>10463.0</v>
      </c>
    </row>
    <row r="534">
      <c r="A534" s="182">
        <v>8.934760210688E12</v>
      </c>
      <c r="B534" s="26" t="s">
        <v>2691</v>
      </c>
      <c r="C534" s="26" t="s">
        <v>29</v>
      </c>
      <c r="D534" s="186">
        <v>18564.0</v>
      </c>
      <c r="G534" s="20">
        <v>10463.0</v>
      </c>
      <c r="H534" s="20" t="s">
        <v>321</v>
      </c>
      <c r="I534" s="20" t="s">
        <v>275</v>
      </c>
      <c r="J534" s="168">
        <v>15000.0</v>
      </c>
      <c r="K534" s="167">
        <v>10463.0</v>
      </c>
    </row>
    <row r="535">
      <c r="A535" s="182">
        <v>8.935268201727E12</v>
      </c>
      <c r="B535" s="26" t="s">
        <v>1333</v>
      </c>
      <c r="C535" s="26" t="s">
        <v>311</v>
      </c>
      <c r="D535" s="186">
        <v>46307.0</v>
      </c>
      <c r="G535" s="20">
        <v>1102035.0</v>
      </c>
      <c r="H535" s="20" t="s">
        <v>1201</v>
      </c>
      <c r="I535" s="20" t="s">
        <v>104</v>
      </c>
      <c r="J535" s="168">
        <v>29000.0</v>
      </c>
      <c r="K535" s="167">
        <v>1102035.0</v>
      </c>
    </row>
    <row r="536">
      <c r="A536" s="182">
        <v>8.93623397002E12</v>
      </c>
      <c r="B536" s="26" t="s">
        <v>1364</v>
      </c>
      <c r="C536" s="26" t="s">
        <v>116</v>
      </c>
      <c r="D536" s="186">
        <v>32436.0</v>
      </c>
      <c r="G536" s="20">
        <v>1100933.0</v>
      </c>
      <c r="H536" s="20" t="s">
        <v>951</v>
      </c>
      <c r="I536" s="20" t="s">
        <v>104</v>
      </c>
      <c r="J536" s="168">
        <v>30000.0</v>
      </c>
      <c r="K536" s="167">
        <v>1100933.0</v>
      </c>
    </row>
    <row r="537">
      <c r="A537" s="182">
        <v>8.936233970037E12</v>
      </c>
      <c r="B537" s="26" t="s">
        <v>1365</v>
      </c>
      <c r="C537" s="26" t="s">
        <v>116</v>
      </c>
      <c r="D537" s="186">
        <v>30595.0</v>
      </c>
      <c r="G537" s="20">
        <v>11520.0</v>
      </c>
      <c r="H537" s="20" t="s">
        <v>1315</v>
      </c>
      <c r="I537" s="20" t="s">
        <v>311</v>
      </c>
      <c r="J537" s="168">
        <v>18000.0</v>
      </c>
      <c r="K537" s="167">
        <v>11520.0</v>
      </c>
    </row>
    <row r="538">
      <c r="A538" s="182">
        <v>8.936233970068E12</v>
      </c>
      <c r="B538" s="26" t="s">
        <v>1366</v>
      </c>
      <c r="C538" s="26" t="s">
        <v>23</v>
      </c>
      <c r="D538" s="186">
        <v>12996.0</v>
      </c>
      <c r="G538" s="20">
        <v>10692.0</v>
      </c>
      <c r="H538" s="20" t="s">
        <v>546</v>
      </c>
      <c r="I538" s="20" t="s">
        <v>56</v>
      </c>
      <c r="J538" s="168">
        <v>45000.0</v>
      </c>
      <c r="K538" s="167">
        <v>10692.0</v>
      </c>
    </row>
    <row r="539">
      <c r="A539" s="182">
        <v>11669.0</v>
      </c>
      <c r="B539" s="26" t="s">
        <v>2700</v>
      </c>
      <c r="C539" s="26" t="s">
        <v>29</v>
      </c>
      <c r="D539" s="178">
        <v>8000.0</v>
      </c>
      <c r="G539" s="20">
        <v>11365.0</v>
      </c>
      <c r="H539" s="20" t="s">
        <v>1294</v>
      </c>
      <c r="I539" s="20" t="s">
        <v>116</v>
      </c>
      <c r="J539" s="168">
        <v>8700.0</v>
      </c>
      <c r="K539" s="167">
        <v>11365.0</v>
      </c>
    </row>
    <row r="540">
      <c r="A540" s="182">
        <v>8.938519099296E12</v>
      </c>
      <c r="B540" s="26" t="s">
        <v>1987</v>
      </c>
      <c r="C540" s="30" t="s">
        <v>2704</v>
      </c>
      <c r="D540" s="178">
        <v>60000.0</v>
      </c>
      <c r="G540" s="20">
        <v>1101524.0</v>
      </c>
      <c r="H540" s="20" t="s">
        <v>1117</v>
      </c>
      <c r="I540" s="20" t="s">
        <v>104</v>
      </c>
      <c r="J540" s="168">
        <v>24500.0</v>
      </c>
      <c r="K540" s="167">
        <v>1101524.0</v>
      </c>
    </row>
    <row r="541">
      <c r="A541" s="182">
        <v>11649.0</v>
      </c>
      <c r="B541" s="26" t="s">
        <v>2705</v>
      </c>
      <c r="C541" s="26" t="s">
        <v>29</v>
      </c>
      <c r="D541" s="186">
        <v>8000.0</v>
      </c>
      <c r="G541" s="20">
        <v>8.938501305039E12</v>
      </c>
      <c r="H541" s="20" t="s">
        <v>1431</v>
      </c>
      <c r="I541" s="20" t="s">
        <v>56</v>
      </c>
      <c r="J541" s="168">
        <v>103200.0</v>
      </c>
      <c r="K541" s="167">
        <v>8.938501305039E12</v>
      </c>
    </row>
    <row r="542">
      <c r="A542" s="182">
        <v>11691.0</v>
      </c>
      <c r="B542" s="26" t="s">
        <v>2708</v>
      </c>
      <c r="C542" s="26" t="s">
        <v>116</v>
      </c>
      <c r="D542" s="178">
        <v>11944.0</v>
      </c>
      <c r="G542" s="20">
        <v>8.938501305022E12</v>
      </c>
      <c r="H542" s="20" t="s">
        <v>1430</v>
      </c>
      <c r="I542" s="20" t="s">
        <v>29</v>
      </c>
      <c r="J542" s="168">
        <v>44720.0</v>
      </c>
      <c r="K542" s="167">
        <v>8.938501305022E12</v>
      </c>
    </row>
    <row r="543">
      <c r="A543" s="182">
        <v>11722.0</v>
      </c>
      <c r="B543" s="26" t="s">
        <v>2711</v>
      </c>
      <c r="C543" s="26" t="s">
        <v>56</v>
      </c>
      <c r="D543" s="178">
        <v>55000.0</v>
      </c>
      <c r="G543" s="20">
        <v>8.938506507087E12</v>
      </c>
      <c r="H543" s="20" t="s">
        <v>1446</v>
      </c>
      <c r="I543" s="20" t="s">
        <v>29</v>
      </c>
      <c r="J543" s="168">
        <v>31450.0</v>
      </c>
      <c r="K543" s="167">
        <v>8.938506507087E12</v>
      </c>
    </row>
    <row r="544">
      <c r="A544" s="182">
        <v>1101522.0</v>
      </c>
      <c r="B544" s="26" t="s">
        <v>2235</v>
      </c>
      <c r="C544" s="26" t="s">
        <v>104</v>
      </c>
      <c r="D544" s="178">
        <v>44700.0</v>
      </c>
      <c r="G544" s="20">
        <v>8.936087650024E12</v>
      </c>
      <c r="H544" s="20" t="s">
        <v>2299</v>
      </c>
      <c r="I544" s="20" t="s">
        <v>56</v>
      </c>
      <c r="J544" s="168">
        <v>71000.0</v>
      </c>
      <c r="K544" s="167">
        <v>8.936087650024E12</v>
      </c>
    </row>
    <row r="545">
      <c r="A545" s="182">
        <v>8.936109824228E12</v>
      </c>
      <c r="B545" s="26" t="s">
        <v>1297</v>
      </c>
      <c r="C545" s="26" t="s">
        <v>29</v>
      </c>
      <c r="D545" s="178">
        <v>10500.0</v>
      </c>
      <c r="G545" s="20">
        <v>11115.0</v>
      </c>
      <c r="H545" s="20" t="s">
        <v>1256</v>
      </c>
      <c r="I545" s="20" t="s">
        <v>311</v>
      </c>
      <c r="J545" s="168">
        <v>13000.0</v>
      </c>
      <c r="K545" s="167">
        <v>11115.0</v>
      </c>
    </row>
    <row r="546">
      <c r="A546" s="182">
        <v>8.932040810108E12</v>
      </c>
      <c r="B546" s="26" t="s">
        <v>2719</v>
      </c>
      <c r="C546" s="26" t="s">
        <v>56</v>
      </c>
      <c r="D546" s="178">
        <v>102888.0</v>
      </c>
      <c r="G546" s="20">
        <v>8.936049691058E12</v>
      </c>
      <c r="H546" s="20" t="s">
        <v>1348</v>
      </c>
      <c r="I546" s="20" t="s">
        <v>275</v>
      </c>
      <c r="J546" s="168">
        <v>5000.0</v>
      </c>
      <c r="K546" s="167">
        <v>8.936049691058E12</v>
      </c>
    </row>
    <row r="547">
      <c r="A547" s="182">
        <v>8.935268200881E12</v>
      </c>
      <c r="B547" s="26" t="s">
        <v>2722</v>
      </c>
      <c r="C547" s="26" t="s">
        <v>311</v>
      </c>
      <c r="D547" s="178">
        <v>37000.0</v>
      </c>
      <c r="G547" s="20">
        <v>50232.0</v>
      </c>
      <c r="H547" s="20" t="s">
        <v>1326</v>
      </c>
      <c r="I547" s="20" t="s">
        <v>311</v>
      </c>
      <c r="J547" s="168">
        <v>9000.0</v>
      </c>
      <c r="K547" s="167">
        <v>50232.0</v>
      </c>
    </row>
    <row r="548">
      <c r="A548" s="182">
        <v>11693.0</v>
      </c>
      <c r="B548" s="26" t="s">
        <v>2724</v>
      </c>
      <c r="C548" s="26" t="s">
        <v>116</v>
      </c>
      <c r="D548" s="178">
        <v>15285.0</v>
      </c>
      <c r="G548" s="20">
        <v>8.938530363031E12</v>
      </c>
      <c r="H548" s="20" t="s">
        <v>2420</v>
      </c>
      <c r="I548" s="20" t="s">
        <v>56</v>
      </c>
      <c r="J548" s="168">
        <v>20088.0</v>
      </c>
      <c r="K548" s="167">
        <v>8.938530363031E12</v>
      </c>
    </row>
    <row r="549">
      <c r="A549" s="19">
        <v>11670.0</v>
      </c>
      <c r="B549" s="19" t="s">
        <v>1685</v>
      </c>
      <c r="C549" s="19" t="s">
        <v>29</v>
      </c>
      <c r="D549" s="19">
        <v>28230.0</v>
      </c>
      <c r="G549" s="20">
        <v>8.938530363123E12</v>
      </c>
      <c r="H549" s="20" t="s">
        <v>1484</v>
      </c>
      <c r="I549" s="20" t="s">
        <v>311</v>
      </c>
      <c r="J549" s="168">
        <v>23400.0</v>
      </c>
      <c r="K549" s="167">
        <v>8.938530363123E12</v>
      </c>
    </row>
    <row r="550">
      <c r="A550" s="19">
        <v>11667.0</v>
      </c>
      <c r="B550" s="19" t="s">
        <v>2727</v>
      </c>
      <c r="C550" s="19" t="s">
        <v>29</v>
      </c>
      <c r="D550" s="19">
        <v>6000.0</v>
      </c>
      <c r="G550" s="20">
        <v>10457.0</v>
      </c>
      <c r="H550" s="20" t="s">
        <v>300</v>
      </c>
      <c r="I550" s="20" t="s">
        <v>275</v>
      </c>
      <c r="J550" s="168">
        <v>33000.0</v>
      </c>
      <c r="K550" s="167">
        <v>10457.0</v>
      </c>
    </row>
    <row r="551">
      <c r="A551" s="19">
        <v>11666.0</v>
      </c>
      <c r="B551" s="19" t="s">
        <v>2729</v>
      </c>
      <c r="C551" s="19" t="s">
        <v>29</v>
      </c>
      <c r="D551" s="19">
        <v>6000.0</v>
      </c>
      <c r="G551" s="20">
        <v>8.936148071362E12</v>
      </c>
      <c r="H551" s="20" t="s">
        <v>1412</v>
      </c>
      <c r="I551" s="20" t="s">
        <v>275</v>
      </c>
      <c r="J551" s="168">
        <v>13000.0</v>
      </c>
      <c r="K551" s="167">
        <v>8.936148071362E12</v>
      </c>
    </row>
    <row r="552">
      <c r="A552" s="19">
        <v>11728.0</v>
      </c>
      <c r="B552" s="19" t="s">
        <v>2732</v>
      </c>
      <c r="C552" s="19" t="s">
        <v>56</v>
      </c>
      <c r="D552" s="19">
        <v>22000.0</v>
      </c>
      <c r="G552" s="20">
        <v>10692.0</v>
      </c>
      <c r="H552" s="20" t="s">
        <v>546</v>
      </c>
      <c r="I552" s="20" t="s">
        <v>56</v>
      </c>
      <c r="J552" s="168">
        <v>42000.0</v>
      </c>
      <c r="K552" s="167">
        <v>10692.0</v>
      </c>
    </row>
    <row r="553">
      <c r="A553" s="19">
        <v>8.938558303088E12</v>
      </c>
      <c r="B553" s="19" t="s">
        <v>2734</v>
      </c>
      <c r="C553" s="19" t="s">
        <v>56</v>
      </c>
      <c r="D553" s="19">
        <v>25500.0</v>
      </c>
      <c r="G553" s="20">
        <v>8.938534581004E12</v>
      </c>
      <c r="H553" s="20" t="s">
        <v>2153</v>
      </c>
      <c r="I553" s="20" t="s">
        <v>311</v>
      </c>
      <c r="J553" s="168">
        <v>55000.0</v>
      </c>
      <c r="K553" s="167">
        <v>8.938534581004E12</v>
      </c>
    </row>
    <row r="554">
      <c r="A554" s="19">
        <v>8.936183060819E12</v>
      </c>
      <c r="B554" s="19" t="s">
        <v>2737</v>
      </c>
      <c r="C554" s="19" t="s">
        <v>56</v>
      </c>
      <c r="D554" s="19">
        <v>9900.0</v>
      </c>
      <c r="G554" s="20">
        <v>10041.0</v>
      </c>
      <c r="H554" s="20" t="s">
        <v>22</v>
      </c>
      <c r="I554" s="20" t="s">
        <v>23</v>
      </c>
      <c r="J554" s="168">
        <v>17500.0</v>
      </c>
      <c r="K554" s="167">
        <v>10041.0</v>
      </c>
    </row>
    <row r="555">
      <c r="A555" s="19">
        <v>10576.0</v>
      </c>
      <c r="B555" s="19" t="s">
        <v>2739</v>
      </c>
      <c r="C555" s="19" t="s">
        <v>95</v>
      </c>
      <c r="D555" s="19">
        <v>82000.0</v>
      </c>
      <c r="G555" s="20">
        <v>8.9360496937E12</v>
      </c>
      <c r="H555" s="20" t="s">
        <v>1352</v>
      </c>
      <c r="I555" s="20" t="s">
        <v>311</v>
      </c>
      <c r="J555" s="168">
        <v>10000.0</v>
      </c>
      <c r="K555" s="167">
        <v>8.9360496937E12</v>
      </c>
    </row>
    <row r="556">
      <c r="A556" s="19">
        <v>8.936183060826E12</v>
      </c>
      <c r="B556" s="19" t="s">
        <v>2741</v>
      </c>
      <c r="C556" s="19" t="s">
        <v>56</v>
      </c>
      <c r="D556" s="19">
        <v>11600.0</v>
      </c>
      <c r="G556" s="20">
        <v>1100917.0</v>
      </c>
      <c r="H556" s="20" t="s">
        <v>928</v>
      </c>
      <c r="I556" s="20" t="s">
        <v>104</v>
      </c>
      <c r="J556" s="168">
        <v>21960.0</v>
      </c>
      <c r="K556" s="167">
        <v>1100917.0</v>
      </c>
    </row>
    <row r="557">
      <c r="A557" s="19">
        <v>8.938561735043E12</v>
      </c>
      <c r="B557" s="19" t="s">
        <v>2744</v>
      </c>
      <c r="C557" s="19" t="s">
        <v>29</v>
      </c>
      <c r="D557" s="19">
        <v>22310.0</v>
      </c>
      <c r="G557" s="20">
        <v>8.936117053016E12</v>
      </c>
      <c r="H557" s="20" t="s">
        <v>1385</v>
      </c>
      <c r="I557" s="20" t="s">
        <v>29</v>
      </c>
      <c r="J557" s="168">
        <v>9500.0</v>
      </c>
      <c r="K557" s="167">
        <v>8.936117053016E12</v>
      </c>
    </row>
    <row r="558">
      <c r="A558" s="19">
        <v>8.93855830304E12</v>
      </c>
      <c r="B558" s="19" t="s">
        <v>2746</v>
      </c>
      <c r="C558" s="19" t="s">
        <v>56</v>
      </c>
      <c r="D558" s="19">
        <v>17000.0</v>
      </c>
      <c r="G558" s="20">
        <v>10689.0</v>
      </c>
      <c r="H558" s="20" t="s">
        <v>539</v>
      </c>
      <c r="I558" s="20" t="s">
        <v>29</v>
      </c>
      <c r="J558" s="168">
        <v>9500.0</v>
      </c>
      <c r="K558" s="167">
        <v>10689.0</v>
      </c>
    </row>
    <row r="559">
      <c r="A559" s="19">
        <v>11758.0</v>
      </c>
      <c r="B559" s="19" t="s">
        <v>2749</v>
      </c>
      <c r="C559" s="19" t="s">
        <v>29</v>
      </c>
      <c r="D559" s="19">
        <v>12000.0</v>
      </c>
      <c r="G559" s="20" t="s">
        <v>2162</v>
      </c>
      <c r="H559" s="20" t="s">
        <v>2163</v>
      </c>
      <c r="I559" s="20" t="s">
        <v>1126</v>
      </c>
      <c r="J559" s="168">
        <v>10351.8</v>
      </c>
      <c r="K559" s="167" t="s">
        <v>2162</v>
      </c>
    </row>
    <row r="560">
      <c r="A560" s="19">
        <v>1100262.0</v>
      </c>
      <c r="B560" s="19" t="s">
        <v>1978</v>
      </c>
      <c r="C560" s="19" t="s">
        <v>104</v>
      </c>
      <c r="D560" s="19">
        <v>40000.0</v>
      </c>
      <c r="G560" s="20" t="s">
        <v>2278</v>
      </c>
      <c r="H560" s="20" t="s">
        <v>2281</v>
      </c>
      <c r="I560" s="20" t="s">
        <v>56</v>
      </c>
      <c r="J560" s="168">
        <v>15015.6</v>
      </c>
      <c r="K560" s="167" t="s">
        <v>2278</v>
      </c>
    </row>
    <row r="561">
      <c r="A561" s="19">
        <v>1101306.0</v>
      </c>
      <c r="B561" s="19" t="s">
        <v>2753</v>
      </c>
      <c r="C561" s="19" t="s">
        <v>104</v>
      </c>
      <c r="D561" s="19">
        <v>48000.0</v>
      </c>
      <c r="G561" s="20" t="s">
        <v>2166</v>
      </c>
      <c r="H561" s="20" t="s">
        <v>2167</v>
      </c>
      <c r="I561" s="20" t="s">
        <v>56</v>
      </c>
      <c r="J561" s="168">
        <v>16578.0</v>
      </c>
      <c r="K561" s="167" t="s">
        <v>2166</v>
      </c>
    </row>
    <row r="562">
      <c r="A562" s="19" t="s">
        <v>2759</v>
      </c>
      <c r="B562" s="19" t="s">
        <v>2761</v>
      </c>
      <c r="C562" s="19" t="s">
        <v>1126</v>
      </c>
      <c r="D562" s="19">
        <v>24250.0</v>
      </c>
      <c r="G562" s="20" t="s">
        <v>2168</v>
      </c>
      <c r="H562" s="20" t="s">
        <v>2169</v>
      </c>
      <c r="I562" s="20" t="s">
        <v>56</v>
      </c>
      <c r="J562" s="168">
        <v>19968.3</v>
      </c>
      <c r="K562" s="167" t="s">
        <v>2168</v>
      </c>
    </row>
    <row r="563">
      <c r="A563" s="19" t="s">
        <v>2762</v>
      </c>
      <c r="B563" s="19" t="s">
        <v>2763</v>
      </c>
      <c r="C563" s="19" t="s">
        <v>1126</v>
      </c>
      <c r="D563" s="19">
        <v>24666.0</v>
      </c>
      <c r="G563" s="20" t="s">
        <v>2306</v>
      </c>
      <c r="H563" s="20" t="s">
        <v>2307</v>
      </c>
      <c r="I563" s="20" t="s">
        <v>56</v>
      </c>
      <c r="J563" s="168">
        <v>16587.0</v>
      </c>
      <c r="K563" s="167" t="s">
        <v>2306</v>
      </c>
    </row>
    <row r="564">
      <c r="A564" s="19">
        <v>11746.0</v>
      </c>
      <c r="B564" s="19" t="s">
        <v>2765</v>
      </c>
      <c r="C564" s="19" t="s">
        <v>56</v>
      </c>
      <c r="D564" s="19">
        <v>48000.0</v>
      </c>
      <c r="G564" s="20" t="s">
        <v>2179</v>
      </c>
      <c r="H564" s="20" t="s">
        <v>2180</v>
      </c>
      <c r="I564" s="20" t="s">
        <v>56</v>
      </c>
      <c r="J564" s="168">
        <v>15714.0</v>
      </c>
      <c r="K564" s="167" t="s">
        <v>2179</v>
      </c>
    </row>
    <row r="565">
      <c r="A565" s="19">
        <v>11752.0</v>
      </c>
      <c r="B565" s="19" t="s">
        <v>2766</v>
      </c>
      <c r="C565" s="19" t="s">
        <v>56</v>
      </c>
      <c r="D565" s="19">
        <v>90000.0</v>
      </c>
      <c r="G565" s="20" t="s">
        <v>2273</v>
      </c>
      <c r="H565" s="20" t="s">
        <v>2274</v>
      </c>
      <c r="I565" s="20" t="s">
        <v>1126</v>
      </c>
      <c r="J565" s="168">
        <v>13496.4</v>
      </c>
      <c r="K565" s="167" t="s">
        <v>2273</v>
      </c>
    </row>
    <row r="566">
      <c r="A566" s="19">
        <v>1101090.0</v>
      </c>
      <c r="B566" s="19" t="s">
        <v>2769</v>
      </c>
      <c r="C566" s="19" t="s">
        <v>104</v>
      </c>
      <c r="D566" s="19">
        <v>43000.0</v>
      </c>
      <c r="G566" s="20" t="s">
        <v>2223</v>
      </c>
      <c r="H566" s="20" t="s">
        <v>2224</v>
      </c>
      <c r="I566" s="20" t="s">
        <v>1126</v>
      </c>
      <c r="J566" s="168">
        <v>12134.7</v>
      </c>
      <c r="K566" s="167" t="s">
        <v>2223</v>
      </c>
    </row>
    <row r="567">
      <c r="A567" s="19">
        <v>8.934760213399E12</v>
      </c>
      <c r="B567" s="19" t="s">
        <v>2802</v>
      </c>
      <c r="C567" s="19" t="s">
        <v>29</v>
      </c>
      <c r="D567" s="19">
        <v>9111.0</v>
      </c>
      <c r="G567" s="20" t="s">
        <v>2268</v>
      </c>
      <c r="H567" s="20" t="s">
        <v>2269</v>
      </c>
      <c r="I567" s="20" t="s">
        <v>1126</v>
      </c>
      <c r="J567" s="168">
        <v>12134.7</v>
      </c>
      <c r="K567" s="167" t="s">
        <v>2268</v>
      </c>
    </row>
    <row r="568">
      <c r="A568" s="182">
        <v>8.93476021051E12</v>
      </c>
      <c r="B568" s="26" t="s">
        <v>2803</v>
      </c>
      <c r="C568" s="26" t="s">
        <v>29</v>
      </c>
      <c r="D568" s="178">
        <v>20444.0</v>
      </c>
      <c r="G568" s="20" t="s">
        <v>1930</v>
      </c>
      <c r="H568" s="20" t="s">
        <v>1933</v>
      </c>
      <c r="I568" s="20" t="s">
        <v>1126</v>
      </c>
      <c r="J568" s="168">
        <v>10816.2</v>
      </c>
      <c r="K568" s="167" t="s">
        <v>1930</v>
      </c>
    </row>
    <row r="569">
      <c r="A569" s="182">
        <v>11760.0</v>
      </c>
      <c r="B569" s="26" t="s">
        <v>2806</v>
      </c>
      <c r="C569" s="26" t="s">
        <v>311</v>
      </c>
      <c r="D569" s="178">
        <v>0.0</v>
      </c>
      <c r="G569" s="20" t="s">
        <v>1729</v>
      </c>
      <c r="H569" s="20" t="s">
        <v>1730</v>
      </c>
      <c r="I569" s="20" t="s">
        <v>1126</v>
      </c>
      <c r="J569" s="168">
        <v>10516.5</v>
      </c>
      <c r="K569" s="167" t="s">
        <v>1729</v>
      </c>
    </row>
    <row r="570">
      <c r="A570" s="182">
        <v>11761.0</v>
      </c>
      <c r="B570" s="26" t="s">
        <v>2808</v>
      </c>
      <c r="C570" s="26" t="s">
        <v>311</v>
      </c>
      <c r="D570" s="178">
        <v>0.0</v>
      </c>
      <c r="G570" s="20">
        <v>10792.0</v>
      </c>
      <c r="H570" s="20" t="s">
        <v>629</v>
      </c>
      <c r="I570" s="20" t="s">
        <v>29</v>
      </c>
      <c r="J570" s="168">
        <v>9000.0</v>
      </c>
      <c r="K570" s="167">
        <v>10792.0</v>
      </c>
    </row>
    <row r="571">
      <c r="A571" s="182">
        <v>8.938512909042E12</v>
      </c>
      <c r="B571" s="26" t="s">
        <v>2810</v>
      </c>
      <c r="C571" s="26" t="s">
        <v>56</v>
      </c>
      <c r="D571" s="178">
        <v>16720.0</v>
      </c>
      <c r="G571" s="20">
        <v>11129.0</v>
      </c>
      <c r="H571" s="20" t="s">
        <v>1258</v>
      </c>
      <c r="I571" s="20" t="s">
        <v>23</v>
      </c>
      <c r="J571" s="168">
        <v>10500.0</v>
      </c>
      <c r="K571" s="167">
        <v>11129.0</v>
      </c>
    </row>
    <row r="572">
      <c r="A572" s="182">
        <v>8.938519099432E12</v>
      </c>
      <c r="B572" s="26" t="s">
        <v>2818</v>
      </c>
      <c r="C572" s="26" t="s">
        <v>56</v>
      </c>
      <c r="D572" s="178">
        <v>136000.0</v>
      </c>
      <c r="G572" s="20">
        <v>11127.0</v>
      </c>
      <c r="H572" s="20" t="s">
        <v>1257</v>
      </c>
      <c r="I572" s="20" t="s">
        <v>23</v>
      </c>
      <c r="J572" s="168">
        <v>15000.0</v>
      </c>
      <c r="K572" s="167">
        <v>11127.0</v>
      </c>
    </row>
    <row r="573">
      <c r="A573" s="182">
        <v>11767.0</v>
      </c>
      <c r="B573" s="26" t="s">
        <v>2825</v>
      </c>
      <c r="C573" s="26" t="s">
        <v>29</v>
      </c>
      <c r="D573" s="178">
        <v>14000.0</v>
      </c>
      <c r="G573" s="20">
        <v>11073.0</v>
      </c>
      <c r="H573" s="20" t="s">
        <v>1233</v>
      </c>
      <c r="I573" s="20" t="s">
        <v>56</v>
      </c>
      <c r="J573" s="168">
        <v>35000.0</v>
      </c>
      <c r="K573" s="167">
        <v>11073.0</v>
      </c>
    </row>
    <row r="574">
      <c r="A574" s="182">
        <v>11766.0</v>
      </c>
      <c r="B574" s="26" t="s">
        <v>2828</v>
      </c>
      <c r="C574" s="26" t="s">
        <v>29</v>
      </c>
      <c r="D574" s="178">
        <v>11000.0</v>
      </c>
      <c r="G574" s="20">
        <v>11230.0</v>
      </c>
      <c r="H574" s="20" t="s">
        <v>1264</v>
      </c>
      <c r="I574" s="20" t="s">
        <v>275</v>
      </c>
      <c r="J574" s="168">
        <v>15000.0</v>
      </c>
      <c r="K574" s="167">
        <v>11230.0</v>
      </c>
    </row>
    <row r="575">
      <c r="A575" s="182">
        <v>11411.0</v>
      </c>
      <c r="B575" s="26" t="s">
        <v>2831</v>
      </c>
      <c r="C575" s="26" t="s">
        <v>56</v>
      </c>
      <c r="D575" s="178">
        <v>45000.0</v>
      </c>
      <c r="G575" s="20">
        <v>10791.0</v>
      </c>
      <c r="H575" s="20" t="s">
        <v>615</v>
      </c>
      <c r="I575" s="20" t="s">
        <v>29</v>
      </c>
      <c r="J575" s="168">
        <v>8000.0</v>
      </c>
      <c r="K575" s="167">
        <v>10791.0</v>
      </c>
    </row>
    <row r="576">
      <c r="A576" s="182">
        <v>1102875.0</v>
      </c>
      <c r="B576" s="26" t="s">
        <v>2421</v>
      </c>
      <c r="C576" s="26" t="s">
        <v>104</v>
      </c>
      <c r="D576" s="178">
        <v>42000.0</v>
      </c>
      <c r="G576" s="20">
        <v>1100917.0</v>
      </c>
      <c r="H576" s="20" t="s">
        <v>928</v>
      </c>
      <c r="I576" s="20" t="s">
        <v>104</v>
      </c>
      <c r="J576" s="168">
        <v>22000.0</v>
      </c>
      <c r="K576" s="167">
        <v>1100917.0</v>
      </c>
    </row>
    <row r="577">
      <c r="A577" s="182" t="s">
        <v>2833</v>
      </c>
      <c r="B577" s="26" t="s">
        <v>2834</v>
      </c>
      <c r="C577" s="26" t="s">
        <v>56</v>
      </c>
      <c r="D577" s="178">
        <v>23000.0</v>
      </c>
      <c r="G577" s="20">
        <v>11366.0</v>
      </c>
      <c r="H577" s="20" t="s">
        <v>1295</v>
      </c>
      <c r="I577" s="20" t="s">
        <v>116</v>
      </c>
      <c r="J577" s="168">
        <v>11000.0</v>
      </c>
      <c r="K577" s="167">
        <v>11366.0</v>
      </c>
    </row>
    <row r="578">
      <c r="A578" s="182">
        <v>8.938566041019E12</v>
      </c>
      <c r="B578" s="26" t="s">
        <v>2837</v>
      </c>
      <c r="C578" s="26" t="s">
        <v>56</v>
      </c>
      <c r="D578" s="178">
        <v>31160.0</v>
      </c>
      <c r="G578" s="20">
        <v>1102035.0</v>
      </c>
      <c r="H578" s="20" t="s">
        <v>1201</v>
      </c>
      <c r="I578" s="20" t="s">
        <v>104</v>
      </c>
      <c r="J578" s="168">
        <v>18000.0</v>
      </c>
      <c r="K578" s="167">
        <v>1102035.0</v>
      </c>
    </row>
    <row r="579">
      <c r="A579" s="182"/>
      <c r="B579" s="26"/>
      <c r="C579" s="26"/>
      <c r="D579" s="166"/>
      <c r="G579" s="20">
        <v>11111.0</v>
      </c>
      <c r="H579" s="20" t="s">
        <v>1253</v>
      </c>
      <c r="I579" s="20" t="s">
        <v>29</v>
      </c>
      <c r="J579" s="168">
        <v>14000.0</v>
      </c>
      <c r="K579" s="167">
        <v>11111.0</v>
      </c>
    </row>
    <row r="580">
      <c r="A580" s="182"/>
      <c r="B580" s="26"/>
      <c r="C580" s="26"/>
      <c r="D580" s="166"/>
      <c r="G580" s="20">
        <v>1101586.0</v>
      </c>
      <c r="H580" s="20" t="s">
        <v>1142</v>
      </c>
      <c r="I580" s="20" t="s">
        <v>104</v>
      </c>
      <c r="J580" s="168">
        <v>23000.0</v>
      </c>
      <c r="K580" s="167">
        <v>1101586.0</v>
      </c>
    </row>
    <row r="581">
      <c r="A581" s="182"/>
      <c r="B581" s="26"/>
      <c r="C581" s="26"/>
      <c r="D581" s="166"/>
      <c r="G581" s="20">
        <v>10464.0</v>
      </c>
      <c r="H581" s="20" t="s">
        <v>1946</v>
      </c>
      <c r="I581" s="20" t="s">
        <v>29</v>
      </c>
      <c r="J581" s="168">
        <v>26000.0</v>
      </c>
      <c r="K581" s="167">
        <v>10464.0</v>
      </c>
    </row>
    <row r="582">
      <c r="A582" s="182"/>
      <c r="B582" s="26"/>
      <c r="C582" s="26"/>
      <c r="D582" s="166"/>
      <c r="G582" s="20">
        <v>1101381.0</v>
      </c>
      <c r="H582" s="20" t="s">
        <v>1088</v>
      </c>
      <c r="I582" s="20" t="s">
        <v>104</v>
      </c>
      <c r="J582" s="168">
        <v>27000.0</v>
      </c>
      <c r="K582" s="167">
        <v>1101381.0</v>
      </c>
    </row>
    <row r="583">
      <c r="A583" s="182"/>
      <c r="B583" s="26"/>
      <c r="C583" s="26"/>
      <c r="D583" s="166"/>
      <c r="G583" s="20">
        <v>10792.0</v>
      </c>
      <c r="H583" s="20" t="s">
        <v>629</v>
      </c>
      <c r="I583" s="20" t="s">
        <v>29</v>
      </c>
      <c r="J583" s="168">
        <v>8000.0</v>
      </c>
      <c r="K583" s="167">
        <v>10792.0</v>
      </c>
    </row>
    <row r="584">
      <c r="A584" s="182"/>
      <c r="B584" s="26"/>
      <c r="C584" s="26"/>
      <c r="D584" s="166"/>
      <c r="G584" s="20">
        <v>1101364.0</v>
      </c>
      <c r="H584" s="20" t="s">
        <v>1047</v>
      </c>
      <c r="I584" s="20" t="s">
        <v>104</v>
      </c>
      <c r="J584" s="168">
        <v>29000.0</v>
      </c>
      <c r="K584" s="167">
        <v>1101364.0</v>
      </c>
    </row>
    <row r="585">
      <c r="A585" s="182"/>
      <c r="B585" s="26"/>
      <c r="C585" s="26"/>
      <c r="D585" s="166"/>
      <c r="G585" s="20">
        <v>11313.0</v>
      </c>
      <c r="H585" s="20" t="s">
        <v>1289</v>
      </c>
      <c r="I585" s="20" t="s">
        <v>275</v>
      </c>
      <c r="J585" s="168">
        <v>15000.0</v>
      </c>
      <c r="K585" s="167">
        <v>11313.0</v>
      </c>
    </row>
    <row r="586">
      <c r="A586" s="182"/>
      <c r="B586" s="26"/>
      <c r="C586" s="26"/>
      <c r="D586" s="166"/>
      <c r="G586" s="20">
        <v>10836.0</v>
      </c>
      <c r="H586" s="20" t="s">
        <v>684</v>
      </c>
      <c r="I586" s="20" t="s">
        <v>311</v>
      </c>
      <c r="J586" s="168">
        <v>16500.0</v>
      </c>
      <c r="K586" s="167">
        <v>10836.0</v>
      </c>
    </row>
    <row r="587">
      <c r="A587" s="182"/>
      <c r="B587" s="26"/>
      <c r="C587" s="26"/>
      <c r="D587" s="166"/>
      <c r="G587" s="20">
        <v>10836.0</v>
      </c>
      <c r="H587" s="20" t="s">
        <v>684</v>
      </c>
      <c r="I587" s="20" t="s">
        <v>311</v>
      </c>
      <c r="J587" s="168">
        <v>15500.0</v>
      </c>
      <c r="K587" s="167">
        <v>10836.0</v>
      </c>
    </row>
    <row r="588">
      <c r="A588" s="182"/>
      <c r="B588" s="26"/>
      <c r="C588" s="26"/>
      <c r="D588" s="166"/>
      <c r="G588" s="20">
        <v>8.938529809724E12</v>
      </c>
      <c r="H588" s="20" t="s">
        <v>1481</v>
      </c>
      <c r="I588" s="20" t="s">
        <v>29</v>
      </c>
      <c r="J588" s="168">
        <v>11000.44</v>
      </c>
      <c r="K588" s="167">
        <v>8.938529809724E12</v>
      </c>
    </row>
    <row r="589">
      <c r="A589" s="182"/>
      <c r="B589" s="26"/>
      <c r="C589" s="26"/>
      <c r="D589" s="166"/>
      <c r="G589" s="20">
        <v>8.938529809243E12</v>
      </c>
      <c r="H589" s="20" t="s">
        <v>1480</v>
      </c>
      <c r="I589" s="20" t="s">
        <v>29</v>
      </c>
      <c r="J589" s="168">
        <v>9799.84</v>
      </c>
      <c r="K589" s="167">
        <v>8.938529809243E12</v>
      </c>
    </row>
    <row r="590">
      <c r="A590" s="182"/>
      <c r="B590" s="26"/>
      <c r="C590" s="26"/>
      <c r="D590" s="166"/>
      <c r="G590" s="20">
        <v>8.938513029084E12</v>
      </c>
      <c r="H590" s="20" t="s">
        <v>1465</v>
      </c>
      <c r="I590" s="20" t="s">
        <v>95</v>
      </c>
      <c r="J590" s="168">
        <v>36000.0</v>
      </c>
      <c r="K590" s="167">
        <v>8.938513029084E12</v>
      </c>
    </row>
    <row r="591">
      <c r="A591" s="182"/>
      <c r="B591" s="26"/>
      <c r="C591" s="26"/>
      <c r="D591" s="166"/>
      <c r="G591" s="20">
        <v>8.938501547897E12</v>
      </c>
      <c r="H591" s="20" t="s">
        <v>1433</v>
      </c>
      <c r="I591" s="20" t="s">
        <v>1126</v>
      </c>
      <c r="J591" s="168">
        <v>21000.0</v>
      </c>
      <c r="K591" s="167">
        <v>8.938501547897E12</v>
      </c>
    </row>
    <row r="592">
      <c r="A592" s="182"/>
      <c r="B592" s="26"/>
      <c r="C592" s="26"/>
      <c r="D592" s="166"/>
      <c r="G592" s="20">
        <v>8.938501548016E12</v>
      </c>
      <c r="H592" s="20" t="s">
        <v>1434</v>
      </c>
      <c r="I592" s="20" t="s">
        <v>1126</v>
      </c>
      <c r="J592" s="168">
        <v>37500.0</v>
      </c>
      <c r="K592" s="167">
        <v>8.938501548016E12</v>
      </c>
    </row>
    <row r="593">
      <c r="A593" s="182"/>
      <c r="B593" s="26"/>
      <c r="C593" s="26"/>
      <c r="D593" s="166"/>
      <c r="G593" s="20">
        <v>8.938501548306E12</v>
      </c>
      <c r="H593" s="20" t="s">
        <v>1438</v>
      </c>
      <c r="I593" s="20" t="s">
        <v>1126</v>
      </c>
      <c r="J593" s="168">
        <v>21000.0</v>
      </c>
      <c r="K593" s="167">
        <v>8.938501548306E12</v>
      </c>
    </row>
    <row r="594">
      <c r="A594" s="182"/>
      <c r="B594" s="26"/>
      <c r="C594" s="26"/>
      <c r="D594" s="166"/>
      <c r="G594" s="20">
        <v>8.93850154803E12</v>
      </c>
      <c r="H594" s="20" t="s">
        <v>1435</v>
      </c>
      <c r="I594" s="20" t="s">
        <v>1126</v>
      </c>
      <c r="J594" s="168">
        <v>4400.0</v>
      </c>
      <c r="K594" s="167">
        <v>8.93850154803E12</v>
      </c>
    </row>
    <row r="595">
      <c r="A595" s="182"/>
      <c r="B595" s="26"/>
      <c r="C595" s="26"/>
      <c r="D595" s="166"/>
      <c r="G595" s="20">
        <v>8.93850154829E12</v>
      </c>
      <c r="H595" s="20" t="s">
        <v>1437</v>
      </c>
      <c r="I595" s="20" t="s">
        <v>1126</v>
      </c>
      <c r="J595" s="168">
        <v>25000.0</v>
      </c>
      <c r="K595" s="167">
        <v>8.93850154829E12</v>
      </c>
    </row>
    <row r="596">
      <c r="A596" s="182"/>
      <c r="B596" s="26"/>
      <c r="C596" s="26"/>
      <c r="D596" s="166"/>
      <c r="G596" s="20">
        <v>8.938501548283E12</v>
      </c>
      <c r="H596" s="20" t="s">
        <v>1436</v>
      </c>
      <c r="I596" s="20" t="s">
        <v>1126</v>
      </c>
      <c r="J596" s="168">
        <v>25000.0</v>
      </c>
      <c r="K596" s="167">
        <v>8.938501548283E12</v>
      </c>
    </row>
    <row r="597">
      <c r="A597" s="182"/>
      <c r="B597" s="26"/>
      <c r="C597" s="26"/>
      <c r="D597" s="166"/>
    </row>
    <row r="598">
      <c r="A598" s="182"/>
      <c r="B598" s="26"/>
      <c r="C598" s="26"/>
      <c r="D598" s="166"/>
    </row>
    <row r="599">
      <c r="A599" s="182"/>
      <c r="B599" s="26"/>
      <c r="C599" s="26"/>
      <c r="D599" s="166"/>
    </row>
    <row r="600">
      <c r="A600" s="182"/>
      <c r="B600" s="26"/>
      <c r="C600" s="26"/>
      <c r="D600" s="166"/>
    </row>
    <row r="601">
      <c r="A601" s="182"/>
      <c r="B601" s="26"/>
      <c r="C601" s="26"/>
      <c r="D601" s="166"/>
    </row>
    <row r="602">
      <c r="A602" s="182"/>
      <c r="B602" s="26"/>
      <c r="C602" s="26"/>
      <c r="D602" s="166"/>
    </row>
    <row r="603">
      <c r="A603" s="182"/>
      <c r="B603" s="26"/>
      <c r="C603" s="26"/>
      <c r="D603" s="166"/>
    </row>
    <row r="604">
      <c r="A604" s="182"/>
      <c r="B604" s="26"/>
      <c r="C604" s="26"/>
      <c r="D604" s="166"/>
    </row>
    <row r="605">
      <c r="A605" s="182"/>
      <c r="B605" s="26"/>
      <c r="C605" s="26"/>
      <c r="D605" s="166"/>
    </row>
    <row r="606">
      <c r="A606" s="182"/>
      <c r="B606" s="26"/>
      <c r="C606" s="26"/>
      <c r="D606" s="166"/>
    </row>
    <row r="607">
      <c r="A607" s="182"/>
      <c r="B607" s="26"/>
      <c r="C607" s="26"/>
      <c r="D607" s="166"/>
    </row>
    <row r="608">
      <c r="A608" s="182"/>
      <c r="B608" s="26"/>
      <c r="C608" s="26"/>
      <c r="D608" s="166"/>
    </row>
    <row r="609">
      <c r="A609" s="182"/>
      <c r="B609" s="26"/>
      <c r="C609" s="26"/>
      <c r="D609" s="166"/>
    </row>
    <row r="610">
      <c r="A610" s="182"/>
      <c r="B610" s="26"/>
      <c r="C610" s="26"/>
      <c r="D610" s="166"/>
    </row>
    <row r="611">
      <c r="A611" s="182"/>
      <c r="B611" s="26"/>
      <c r="C611" s="26"/>
      <c r="D611" s="166"/>
    </row>
    <row r="612">
      <c r="A612" s="182"/>
      <c r="B612" s="26"/>
      <c r="C612" s="26"/>
      <c r="D612" s="166"/>
    </row>
    <row r="613">
      <c r="A613" s="182"/>
      <c r="B613" s="26"/>
      <c r="C613" s="26"/>
      <c r="D613" s="166"/>
    </row>
    <row r="614">
      <c r="A614" s="182"/>
      <c r="B614" s="26"/>
      <c r="C614" s="26"/>
      <c r="D614" s="166"/>
    </row>
    <row r="615">
      <c r="A615" s="182"/>
      <c r="B615" s="26"/>
      <c r="C615" s="26"/>
      <c r="D615" s="166"/>
    </row>
    <row r="616">
      <c r="A616" s="182"/>
      <c r="B616" s="26"/>
      <c r="C616" s="26"/>
      <c r="D616" s="166"/>
    </row>
    <row r="617">
      <c r="A617" s="182"/>
      <c r="B617" s="26"/>
      <c r="C617" s="26"/>
      <c r="D617" s="166"/>
    </row>
    <row r="618">
      <c r="A618" s="182"/>
      <c r="B618" s="26"/>
      <c r="C618" s="26"/>
      <c r="D618" s="166"/>
    </row>
    <row r="619">
      <c r="A619" s="182"/>
      <c r="B619" s="26"/>
      <c r="C619" s="26"/>
      <c r="D619" s="166"/>
    </row>
    <row r="620">
      <c r="A620" s="182"/>
      <c r="B620" s="26"/>
      <c r="C620" s="26"/>
      <c r="D620" s="166"/>
    </row>
    <row r="621">
      <c r="A621" s="182"/>
      <c r="B621" s="26"/>
      <c r="C621" s="26"/>
      <c r="D621" s="166"/>
    </row>
    <row r="622">
      <c r="A622" s="182"/>
      <c r="B622" s="26"/>
      <c r="C622" s="26"/>
      <c r="D622" s="166"/>
    </row>
    <row r="623">
      <c r="A623" s="182"/>
      <c r="B623" s="26"/>
      <c r="C623" s="26"/>
      <c r="D623" s="166"/>
    </row>
    <row r="624">
      <c r="A624" s="182"/>
      <c r="B624" s="26"/>
      <c r="C624" s="26"/>
      <c r="D624" s="166"/>
    </row>
    <row r="625">
      <c r="A625" s="182"/>
      <c r="B625" s="26"/>
      <c r="C625" s="26"/>
      <c r="D625" s="166"/>
    </row>
    <row r="626">
      <c r="A626" s="182"/>
      <c r="B626" s="26"/>
      <c r="C626" s="26"/>
      <c r="D626" s="166"/>
    </row>
    <row r="627">
      <c r="A627" s="182"/>
      <c r="B627" s="26"/>
      <c r="C627" s="26"/>
      <c r="D627" s="166"/>
    </row>
    <row r="628">
      <c r="A628" s="182"/>
      <c r="B628" s="26"/>
      <c r="C628" s="26"/>
      <c r="D628" s="166"/>
    </row>
    <row r="629">
      <c r="A629" s="182"/>
      <c r="B629" s="26"/>
      <c r="C629" s="26"/>
      <c r="D629" s="166"/>
    </row>
    <row r="630">
      <c r="A630" s="182"/>
      <c r="B630" s="26"/>
      <c r="C630" s="26"/>
      <c r="D630" s="166"/>
    </row>
    <row r="631">
      <c r="A631" s="182"/>
      <c r="B631" s="26"/>
      <c r="C631" s="26"/>
      <c r="D631" s="166"/>
    </row>
    <row r="632">
      <c r="A632" s="182"/>
      <c r="B632" s="26"/>
      <c r="C632" s="26"/>
      <c r="D632" s="166"/>
    </row>
    <row r="633">
      <c r="A633" s="182"/>
      <c r="B633" s="26"/>
      <c r="C633" s="26"/>
      <c r="D633" s="166"/>
    </row>
    <row r="634">
      <c r="A634" s="182"/>
      <c r="B634" s="26"/>
      <c r="C634" s="26"/>
      <c r="D634" s="166"/>
    </row>
    <row r="635">
      <c r="A635" s="182"/>
      <c r="B635" s="26"/>
      <c r="C635" s="26"/>
      <c r="D635" s="166"/>
    </row>
    <row r="636">
      <c r="A636" s="182"/>
      <c r="B636" s="26"/>
      <c r="C636" s="26"/>
      <c r="D636" s="166"/>
    </row>
    <row r="637">
      <c r="A637" s="182"/>
      <c r="B637" s="26"/>
      <c r="C637" s="26"/>
      <c r="D637" s="166"/>
    </row>
    <row r="638">
      <c r="A638" s="182"/>
      <c r="B638" s="26"/>
      <c r="C638" s="26"/>
      <c r="D638" s="166"/>
    </row>
    <row r="639">
      <c r="A639" s="182"/>
      <c r="B639" s="26"/>
      <c r="C639" s="26"/>
      <c r="D639" s="166"/>
    </row>
    <row r="640">
      <c r="A640" s="182"/>
      <c r="B640" s="26"/>
      <c r="C640" s="26"/>
      <c r="D640" s="166"/>
    </row>
    <row r="641">
      <c r="A641" s="182"/>
      <c r="B641" s="26"/>
      <c r="C641" s="26"/>
      <c r="D641" s="166"/>
    </row>
    <row r="642">
      <c r="A642" s="182"/>
      <c r="B642" s="26"/>
      <c r="C642" s="26"/>
      <c r="D642" s="166"/>
    </row>
    <row r="643">
      <c r="A643" s="182"/>
      <c r="B643" s="26"/>
      <c r="C643" s="26"/>
      <c r="D643" s="166"/>
    </row>
    <row r="644">
      <c r="A644" s="182"/>
      <c r="B644" s="26"/>
      <c r="C644" s="26"/>
      <c r="D644" s="166"/>
    </row>
    <row r="645">
      <c r="A645" s="182"/>
      <c r="B645" s="26"/>
      <c r="C645" s="26"/>
      <c r="D645" s="166"/>
    </row>
    <row r="646">
      <c r="A646" s="182"/>
      <c r="B646" s="26"/>
      <c r="C646" s="26"/>
      <c r="D646" s="166"/>
    </row>
    <row r="647">
      <c r="A647" s="182"/>
      <c r="B647" s="26"/>
      <c r="C647" s="26"/>
      <c r="D647" s="166"/>
    </row>
    <row r="648">
      <c r="A648" s="182"/>
      <c r="B648" s="26"/>
      <c r="C648" s="26"/>
      <c r="D648" s="166"/>
    </row>
    <row r="649">
      <c r="A649" s="182"/>
      <c r="B649" s="26"/>
      <c r="C649" s="26"/>
      <c r="D649" s="166"/>
    </row>
    <row r="650">
      <c r="A650" s="182"/>
      <c r="B650" s="26"/>
      <c r="C650" s="26"/>
      <c r="D650" s="166"/>
    </row>
    <row r="651">
      <c r="A651" s="182"/>
      <c r="B651" s="26"/>
      <c r="C651" s="26"/>
      <c r="D651" s="166"/>
    </row>
    <row r="652">
      <c r="A652" s="182"/>
      <c r="B652" s="26"/>
      <c r="C652" s="26"/>
      <c r="D652" s="166"/>
    </row>
    <row r="653">
      <c r="A653" s="182"/>
      <c r="B653" s="26"/>
      <c r="C653" s="26"/>
      <c r="D653" s="166"/>
    </row>
    <row r="654">
      <c r="A654" s="182"/>
      <c r="B654" s="26"/>
      <c r="C654" s="26"/>
      <c r="D654" s="166"/>
    </row>
    <row r="655">
      <c r="A655" s="182"/>
      <c r="B655" s="26"/>
      <c r="C655" s="26"/>
      <c r="D655" s="166"/>
    </row>
    <row r="656">
      <c r="A656" s="182"/>
      <c r="B656" s="26"/>
      <c r="C656" s="26"/>
      <c r="D656" s="166"/>
    </row>
    <row r="657">
      <c r="A657" s="182"/>
      <c r="B657" s="26"/>
      <c r="C657" s="26"/>
      <c r="D657" s="166"/>
    </row>
    <row r="658">
      <c r="A658" s="182"/>
      <c r="B658" s="26"/>
      <c r="C658" s="26"/>
      <c r="D658" s="166"/>
    </row>
    <row r="659">
      <c r="A659" s="182"/>
      <c r="B659" s="26"/>
      <c r="C659" s="26"/>
      <c r="D659" s="166"/>
    </row>
    <row r="660">
      <c r="A660" s="182"/>
      <c r="B660" s="26"/>
      <c r="C660" s="26"/>
      <c r="D660" s="166"/>
    </row>
    <row r="661">
      <c r="A661" s="182"/>
      <c r="B661" s="26"/>
      <c r="C661" s="26"/>
      <c r="D661" s="166"/>
    </row>
    <row r="662">
      <c r="A662" s="182"/>
      <c r="B662" s="26"/>
      <c r="C662" s="26"/>
      <c r="D662" s="166"/>
    </row>
    <row r="663">
      <c r="A663" s="182"/>
      <c r="B663" s="26"/>
      <c r="C663" s="26"/>
      <c r="D663" s="166"/>
    </row>
    <row r="664">
      <c r="A664" s="182"/>
      <c r="B664" s="26"/>
      <c r="C664" s="26"/>
      <c r="D664" s="166"/>
    </row>
    <row r="665">
      <c r="A665" s="182"/>
      <c r="B665" s="26"/>
      <c r="C665" s="26"/>
      <c r="D665" s="166"/>
    </row>
    <row r="666">
      <c r="A666" s="182"/>
      <c r="B666" s="26"/>
      <c r="C666" s="26"/>
      <c r="D666" s="166"/>
    </row>
    <row r="667">
      <c r="A667" s="182"/>
      <c r="B667" s="26"/>
      <c r="C667" s="26"/>
      <c r="D667" s="166"/>
    </row>
    <row r="668">
      <c r="A668" s="182"/>
      <c r="B668" s="26"/>
      <c r="C668" s="26"/>
      <c r="D668" s="166"/>
    </row>
    <row r="669">
      <c r="A669" s="182"/>
      <c r="B669" s="26"/>
      <c r="C669" s="26"/>
      <c r="D669" s="166"/>
    </row>
    <row r="670">
      <c r="A670" s="182"/>
      <c r="B670" s="26"/>
      <c r="C670" s="26"/>
      <c r="D670" s="166"/>
    </row>
    <row r="671">
      <c r="A671" s="182"/>
      <c r="B671" s="26"/>
      <c r="C671" s="26"/>
      <c r="D671" s="166"/>
    </row>
    <row r="672">
      <c r="A672" s="182"/>
      <c r="B672" s="26"/>
      <c r="C672" s="26"/>
      <c r="D672" s="166"/>
    </row>
    <row r="673">
      <c r="A673" s="182"/>
      <c r="B673" s="26"/>
      <c r="C673" s="26"/>
      <c r="D673" s="166"/>
    </row>
    <row r="674">
      <c r="A674" s="182"/>
      <c r="B674" s="26"/>
      <c r="C674" s="26"/>
      <c r="D674" s="166"/>
    </row>
    <row r="675">
      <c r="A675" s="182"/>
      <c r="B675" s="26"/>
      <c r="C675" s="26"/>
      <c r="D675" s="166"/>
    </row>
    <row r="676">
      <c r="A676" s="182"/>
      <c r="B676" s="26"/>
      <c r="C676" s="26"/>
      <c r="D676" s="166"/>
    </row>
    <row r="677">
      <c r="A677" s="182"/>
      <c r="B677" s="26"/>
      <c r="C677" s="26"/>
      <c r="D677" s="166"/>
    </row>
    <row r="678">
      <c r="A678" s="182"/>
      <c r="B678" s="26"/>
      <c r="C678" s="26"/>
      <c r="D678" s="166"/>
    </row>
    <row r="679">
      <c r="A679" s="182"/>
      <c r="B679" s="26"/>
      <c r="C679" s="26"/>
      <c r="D679" s="166"/>
    </row>
    <row r="680">
      <c r="A680" s="182"/>
      <c r="B680" s="26"/>
      <c r="C680" s="26"/>
      <c r="D680" s="166"/>
    </row>
    <row r="681">
      <c r="A681" s="182"/>
      <c r="B681" s="26"/>
      <c r="C681" s="26"/>
      <c r="D681" s="166"/>
    </row>
    <row r="682">
      <c r="A682" s="182"/>
      <c r="B682" s="26"/>
      <c r="C682" s="26"/>
      <c r="D682" s="166"/>
    </row>
    <row r="683">
      <c r="A683" s="182"/>
      <c r="B683" s="26"/>
      <c r="C683" s="26"/>
      <c r="D683" s="166"/>
    </row>
    <row r="684">
      <c r="A684" s="182"/>
      <c r="B684" s="26"/>
      <c r="C684" s="26"/>
      <c r="D684" s="166"/>
    </row>
    <row r="685">
      <c r="A685" s="182"/>
      <c r="B685" s="26"/>
      <c r="C685" s="26"/>
      <c r="D685" s="166"/>
    </row>
    <row r="686">
      <c r="A686" s="182"/>
      <c r="B686" s="26"/>
      <c r="C686" s="26"/>
      <c r="D686" s="166"/>
    </row>
    <row r="687">
      <c r="A687" s="182"/>
      <c r="B687" s="26"/>
      <c r="C687" s="26"/>
      <c r="D687" s="166"/>
    </row>
    <row r="688">
      <c r="A688" s="182"/>
      <c r="B688" s="26"/>
      <c r="C688" s="26"/>
      <c r="D688" s="166"/>
    </row>
    <row r="689">
      <c r="A689" s="182"/>
      <c r="B689" s="26"/>
      <c r="C689" s="26"/>
      <c r="D689" s="166"/>
    </row>
    <row r="690">
      <c r="A690" s="182"/>
      <c r="B690" s="26"/>
      <c r="C690" s="26"/>
      <c r="D690" s="166"/>
    </row>
    <row r="691">
      <c r="A691" s="182"/>
      <c r="B691" s="26"/>
      <c r="C691" s="26"/>
      <c r="D691" s="166"/>
    </row>
    <row r="692">
      <c r="A692" s="182"/>
      <c r="B692" s="26"/>
      <c r="C692" s="26"/>
      <c r="D692" s="166"/>
    </row>
    <row r="693">
      <c r="A693" s="182"/>
      <c r="B693" s="26"/>
      <c r="C693" s="26"/>
      <c r="D693" s="166"/>
    </row>
    <row r="694">
      <c r="A694" s="182"/>
      <c r="B694" s="26"/>
      <c r="C694" s="26"/>
      <c r="D694" s="166"/>
    </row>
    <row r="695">
      <c r="A695" s="182"/>
      <c r="B695" s="26"/>
      <c r="C695" s="26"/>
      <c r="D695" s="166"/>
    </row>
    <row r="696">
      <c r="A696" s="182"/>
      <c r="B696" s="26"/>
      <c r="C696" s="26"/>
      <c r="D696" s="166"/>
    </row>
    <row r="697">
      <c r="A697" s="182"/>
      <c r="B697" s="26"/>
      <c r="C697" s="26"/>
      <c r="D697" s="166"/>
    </row>
    <row r="698">
      <c r="A698" s="182"/>
      <c r="B698" s="26"/>
      <c r="C698" s="26"/>
      <c r="D698" s="166"/>
    </row>
    <row r="699">
      <c r="A699" s="182"/>
      <c r="B699" s="26"/>
      <c r="C699" s="26"/>
      <c r="D699" s="166"/>
    </row>
    <row r="700">
      <c r="A700" s="182"/>
      <c r="B700" s="26"/>
      <c r="C700" s="26"/>
      <c r="D700" s="166"/>
    </row>
    <row r="701">
      <c r="A701" s="182"/>
      <c r="B701" s="26"/>
      <c r="C701" s="26"/>
      <c r="D701" s="166"/>
    </row>
    <row r="702">
      <c r="A702" s="182"/>
      <c r="B702" s="26"/>
      <c r="C702" s="26"/>
      <c r="D702" s="166"/>
    </row>
    <row r="703">
      <c r="A703" s="182"/>
      <c r="B703" s="26"/>
      <c r="C703" s="26"/>
      <c r="D703" s="166"/>
    </row>
    <row r="704">
      <c r="A704" s="182"/>
      <c r="B704" s="26"/>
      <c r="C704" s="26"/>
      <c r="D704" s="166"/>
    </row>
    <row r="705">
      <c r="A705" s="182"/>
      <c r="B705" s="26"/>
      <c r="C705" s="26"/>
      <c r="D705" s="166"/>
    </row>
    <row r="706">
      <c r="A706" s="182"/>
      <c r="B706" s="26"/>
      <c r="C706" s="26"/>
      <c r="D706" s="166"/>
    </row>
    <row r="707">
      <c r="A707" s="182"/>
      <c r="B707" s="26"/>
      <c r="C707" s="26"/>
      <c r="D707" s="166"/>
    </row>
    <row r="708">
      <c r="A708" s="182"/>
      <c r="B708" s="26"/>
      <c r="C708" s="26"/>
      <c r="D708" s="166"/>
    </row>
    <row r="709">
      <c r="A709" s="182"/>
      <c r="B709" s="26"/>
      <c r="C709" s="26"/>
      <c r="D709" s="166"/>
    </row>
    <row r="710">
      <c r="A710" s="182"/>
      <c r="B710" s="26"/>
      <c r="C710" s="26"/>
      <c r="D710" s="166"/>
    </row>
    <row r="711">
      <c r="A711" s="182"/>
      <c r="B711" s="26"/>
      <c r="C711" s="26"/>
      <c r="D711" s="166"/>
    </row>
    <row r="712">
      <c r="A712" s="182"/>
      <c r="B712" s="26"/>
      <c r="C712" s="26"/>
      <c r="D712" s="166"/>
    </row>
    <row r="713">
      <c r="A713" s="182"/>
      <c r="B713" s="26"/>
      <c r="C713" s="26"/>
      <c r="D713" s="166"/>
    </row>
    <row r="714">
      <c r="A714" s="182"/>
      <c r="B714" s="26"/>
      <c r="C714" s="26"/>
      <c r="D714" s="166"/>
    </row>
    <row r="715">
      <c r="A715" s="182"/>
      <c r="B715" s="26"/>
      <c r="C715" s="26"/>
      <c r="D715" s="166"/>
    </row>
    <row r="716">
      <c r="A716" s="182"/>
      <c r="B716" s="26"/>
      <c r="C716" s="26"/>
      <c r="D716" s="166"/>
    </row>
    <row r="717">
      <c r="A717" s="182"/>
      <c r="B717" s="26"/>
      <c r="C717" s="26"/>
      <c r="D717" s="166"/>
    </row>
    <row r="718">
      <c r="A718" s="182"/>
      <c r="B718" s="26"/>
      <c r="C718" s="26"/>
      <c r="D718" s="166"/>
    </row>
    <row r="719">
      <c r="A719" s="182"/>
      <c r="B719" s="26"/>
      <c r="C719" s="26"/>
      <c r="D719" s="166"/>
    </row>
    <row r="720">
      <c r="A720" s="182"/>
      <c r="B720" s="26"/>
      <c r="C720" s="26"/>
      <c r="D720" s="166"/>
    </row>
    <row r="721">
      <c r="A721" s="182"/>
      <c r="B721" s="26"/>
      <c r="C721" s="26"/>
      <c r="D721" s="166"/>
    </row>
    <row r="722">
      <c r="A722" s="182"/>
      <c r="B722" s="26"/>
      <c r="C722" s="26"/>
      <c r="D722" s="166"/>
    </row>
    <row r="723">
      <c r="A723" s="182"/>
      <c r="B723" s="26"/>
      <c r="C723" s="26"/>
      <c r="D723" s="166"/>
    </row>
    <row r="724">
      <c r="A724" s="182"/>
      <c r="B724" s="26"/>
      <c r="C724" s="26"/>
      <c r="D724" s="166"/>
    </row>
    <row r="725">
      <c r="A725" s="182"/>
      <c r="B725" s="26"/>
      <c r="C725" s="26"/>
      <c r="D725" s="166"/>
    </row>
    <row r="726">
      <c r="A726" s="182"/>
      <c r="B726" s="26"/>
      <c r="C726" s="26"/>
      <c r="D726" s="166"/>
    </row>
    <row r="727">
      <c r="A727" s="182"/>
      <c r="B727" s="26"/>
      <c r="C727" s="26"/>
      <c r="D727" s="166"/>
    </row>
    <row r="728">
      <c r="A728" s="182"/>
      <c r="B728" s="26"/>
      <c r="C728" s="26"/>
      <c r="D728" s="166"/>
    </row>
    <row r="729">
      <c r="A729" s="182"/>
      <c r="B729" s="26"/>
      <c r="C729" s="26"/>
      <c r="D729" s="166"/>
    </row>
    <row r="730">
      <c r="A730" s="182"/>
      <c r="B730" s="26"/>
      <c r="C730" s="26"/>
      <c r="D730" s="166"/>
    </row>
    <row r="731">
      <c r="A731" s="182"/>
      <c r="B731" s="26"/>
      <c r="C731" s="26"/>
      <c r="D731" s="166"/>
    </row>
    <row r="732">
      <c r="A732" s="182"/>
      <c r="B732" s="26"/>
      <c r="C732" s="26"/>
      <c r="D732" s="166"/>
    </row>
    <row r="733">
      <c r="A733" s="182"/>
      <c r="B733" s="26"/>
      <c r="C733" s="26"/>
      <c r="D733" s="166"/>
    </row>
    <row r="734">
      <c r="A734" s="182"/>
      <c r="B734" s="26"/>
      <c r="C734" s="26"/>
      <c r="D734" s="166"/>
    </row>
    <row r="735">
      <c r="A735" s="182"/>
      <c r="B735" s="26"/>
      <c r="C735" s="26"/>
      <c r="D735" s="166"/>
    </row>
    <row r="736">
      <c r="A736" s="182"/>
      <c r="B736" s="26"/>
      <c r="C736" s="26"/>
      <c r="D736" s="166"/>
    </row>
    <row r="737">
      <c r="A737" s="182"/>
      <c r="B737" s="26"/>
      <c r="C737" s="26"/>
      <c r="D737" s="166"/>
    </row>
    <row r="738">
      <c r="A738" s="182"/>
      <c r="B738" s="26"/>
      <c r="C738" s="26"/>
      <c r="D738" s="166"/>
    </row>
    <row r="739">
      <c r="A739" s="182"/>
      <c r="B739" s="26"/>
      <c r="C739" s="26"/>
      <c r="D739" s="166"/>
    </row>
    <row r="740">
      <c r="A740" s="182"/>
      <c r="B740" s="26"/>
      <c r="C740" s="26"/>
      <c r="D740" s="166"/>
    </row>
    <row r="741">
      <c r="A741" s="182"/>
      <c r="B741" s="26"/>
      <c r="C741" s="26"/>
      <c r="D741" s="166"/>
    </row>
    <row r="742">
      <c r="A742" s="182"/>
      <c r="B742" s="26"/>
      <c r="C742" s="26"/>
      <c r="D742" s="166"/>
    </row>
    <row r="743">
      <c r="A743" s="182"/>
      <c r="B743" s="26"/>
      <c r="C743" s="26"/>
      <c r="D743" s="166"/>
    </row>
    <row r="744">
      <c r="A744" s="182"/>
      <c r="B744" s="26"/>
      <c r="C744" s="26"/>
      <c r="D744" s="166"/>
    </row>
    <row r="745">
      <c r="A745" s="182"/>
      <c r="B745" s="26"/>
      <c r="C745" s="26"/>
      <c r="D745" s="166"/>
    </row>
    <row r="746">
      <c r="A746" s="182"/>
      <c r="B746" s="26"/>
      <c r="C746" s="26"/>
      <c r="D746" s="166"/>
    </row>
    <row r="747">
      <c r="A747" s="182"/>
      <c r="B747" s="26"/>
      <c r="C747" s="26"/>
      <c r="D747" s="166"/>
    </row>
    <row r="748">
      <c r="A748" s="182"/>
      <c r="B748" s="26"/>
      <c r="C748" s="26"/>
      <c r="D748" s="166"/>
    </row>
    <row r="749">
      <c r="A749" s="182"/>
      <c r="B749" s="26"/>
      <c r="C749" s="26"/>
      <c r="D749" s="166"/>
    </row>
    <row r="750">
      <c r="A750" s="182"/>
      <c r="B750" s="26"/>
      <c r="C750" s="26"/>
      <c r="D750" s="166"/>
    </row>
    <row r="751">
      <c r="A751" s="182"/>
      <c r="B751" s="26"/>
      <c r="C751" s="26"/>
      <c r="D751" s="166"/>
    </row>
    <row r="752">
      <c r="A752" s="182"/>
      <c r="B752" s="26"/>
      <c r="C752" s="26"/>
      <c r="D752" s="166"/>
    </row>
    <row r="753">
      <c r="A753" s="182"/>
      <c r="B753" s="26"/>
      <c r="C753" s="26"/>
      <c r="D753" s="166"/>
    </row>
    <row r="754">
      <c r="A754" s="182"/>
      <c r="B754" s="26"/>
      <c r="C754" s="26"/>
      <c r="D754" s="166"/>
    </row>
    <row r="755">
      <c r="A755" s="182"/>
      <c r="B755" s="26"/>
      <c r="C755" s="26"/>
      <c r="D755" s="166"/>
    </row>
    <row r="756">
      <c r="A756" s="182"/>
      <c r="B756" s="26"/>
      <c r="C756" s="26"/>
      <c r="D756" s="166"/>
    </row>
    <row r="757">
      <c r="A757" s="182"/>
      <c r="B757" s="26"/>
      <c r="C757" s="26"/>
      <c r="D757" s="166"/>
    </row>
    <row r="758">
      <c r="A758" s="182"/>
      <c r="B758" s="26"/>
      <c r="C758" s="26"/>
      <c r="D758" s="166"/>
    </row>
    <row r="759">
      <c r="A759" s="182"/>
      <c r="B759" s="26"/>
      <c r="C759" s="26"/>
      <c r="D759" s="166"/>
    </row>
    <row r="760">
      <c r="A760" s="182"/>
      <c r="B760" s="26"/>
      <c r="C760" s="26"/>
      <c r="D760" s="166"/>
    </row>
    <row r="761">
      <c r="A761" s="182"/>
      <c r="B761" s="26"/>
      <c r="C761" s="26"/>
      <c r="D761" s="166"/>
    </row>
    <row r="762">
      <c r="A762" s="182"/>
      <c r="B762" s="26"/>
      <c r="C762" s="26"/>
      <c r="D762" s="166"/>
    </row>
    <row r="763">
      <c r="A763" s="182"/>
      <c r="B763" s="26"/>
      <c r="C763" s="26"/>
      <c r="D763" s="166"/>
    </row>
    <row r="764">
      <c r="A764" s="182"/>
      <c r="B764" s="26"/>
      <c r="C764" s="26"/>
      <c r="D764" s="166"/>
    </row>
    <row r="765">
      <c r="A765" s="182"/>
      <c r="B765" s="26"/>
      <c r="C765" s="26"/>
      <c r="D765" s="166"/>
    </row>
    <row r="766">
      <c r="A766" s="182"/>
      <c r="B766" s="26"/>
      <c r="C766" s="26"/>
      <c r="D766" s="166"/>
    </row>
    <row r="767">
      <c r="A767" s="182"/>
      <c r="B767" s="26"/>
      <c r="C767" s="26"/>
      <c r="D767" s="166"/>
    </row>
    <row r="768">
      <c r="A768" s="182"/>
      <c r="B768" s="26"/>
      <c r="C768" s="26"/>
      <c r="D768" s="166"/>
    </row>
    <row r="769">
      <c r="A769" s="182"/>
      <c r="B769" s="26"/>
      <c r="C769" s="26"/>
      <c r="D769" s="166"/>
    </row>
    <row r="770">
      <c r="A770" s="182"/>
      <c r="B770" s="26"/>
      <c r="C770" s="26"/>
      <c r="D770" s="166"/>
    </row>
    <row r="771">
      <c r="A771" s="182"/>
      <c r="B771" s="26"/>
      <c r="C771" s="26"/>
      <c r="D771" s="166"/>
    </row>
    <row r="772">
      <c r="A772" s="182"/>
      <c r="B772" s="26"/>
      <c r="C772" s="26"/>
      <c r="D772" s="166"/>
    </row>
    <row r="773">
      <c r="A773" s="182"/>
      <c r="B773" s="26"/>
      <c r="C773" s="26"/>
      <c r="D773" s="166"/>
    </row>
    <row r="774">
      <c r="A774" s="182"/>
      <c r="B774" s="26"/>
      <c r="C774" s="26"/>
      <c r="D774" s="166"/>
    </row>
    <row r="775">
      <c r="A775" s="182"/>
      <c r="B775" s="26"/>
      <c r="C775" s="26"/>
      <c r="D775" s="166"/>
    </row>
    <row r="776">
      <c r="A776" s="182"/>
      <c r="B776" s="26"/>
      <c r="C776" s="26"/>
      <c r="D776" s="166"/>
    </row>
    <row r="777">
      <c r="A777" s="182"/>
      <c r="B777" s="26"/>
      <c r="C777" s="26"/>
      <c r="D777" s="166"/>
    </row>
    <row r="778">
      <c r="A778" s="182"/>
      <c r="B778" s="26"/>
      <c r="C778" s="26"/>
      <c r="D778" s="166"/>
    </row>
    <row r="779">
      <c r="A779" s="182"/>
      <c r="B779" s="26"/>
      <c r="C779" s="26"/>
      <c r="D779" s="166"/>
    </row>
    <row r="780">
      <c r="A780" s="182"/>
      <c r="B780" s="26"/>
      <c r="C780" s="26"/>
      <c r="D780" s="166"/>
    </row>
    <row r="781">
      <c r="A781" s="182"/>
      <c r="B781" s="26"/>
      <c r="C781" s="26"/>
      <c r="D781" s="166"/>
    </row>
    <row r="782">
      <c r="A782" s="182"/>
      <c r="B782" s="26"/>
      <c r="C782" s="26"/>
      <c r="D782" s="166"/>
    </row>
    <row r="783">
      <c r="A783" s="182"/>
      <c r="B783" s="26"/>
      <c r="C783" s="26"/>
      <c r="D783" s="166"/>
    </row>
    <row r="784">
      <c r="A784" s="182"/>
      <c r="B784" s="26"/>
      <c r="C784" s="26"/>
      <c r="D784" s="166"/>
    </row>
    <row r="785">
      <c r="A785" s="182"/>
      <c r="B785" s="26"/>
      <c r="C785" s="26"/>
      <c r="D785" s="166"/>
    </row>
    <row r="786">
      <c r="A786" s="182"/>
      <c r="B786" s="26"/>
      <c r="C786" s="26"/>
      <c r="D786" s="166"/>
    </row>
    <row r="787">
      <c r="A787" s="182"/>
      <c r="B787" s="26"/>
      <c r="C787" s="26"/>
      <c r="D787" s="166"/>
    </row>
    <row r="788">
      <c r="A788" s="182"/>
      <c r="B788" s="26"/>
      <c r="C788" s="26"/>
      <c r="D788" s="166"/>
    </row>
    <row r="789">
      <c r="A789" s="182"/>
      <c r="B789" s="26"/>
      <c r="C789" s="26"/>
      <c r="D789" s="166"/>
    </row>
    <row r="790">
      <c r="A790" s="182"/>
      <c r="B790" s="26"/>
      <c r="C790" s="26"/>
      <c r="D790" s="166"/>
    </row>
    <row r="791">
      <c r="A791" s="182"/>
      <c r="B791" s="26"/>
      <c r="C791" s="26"/>
      <c r="D791" s="166"/>
    </row>
    <row r="792">
      <c r="A792" s="182"/>
      <c r="B792" s="26"/>
      <c r="C792" s="26"/>
      <c r="D792" s="166"/>
    </row>
    <row r="793">
      <c r="A793" s="182"/>
      <c r="B793" s="26"/>
      <c r="C793" s="26"/>
      <c r="D793" s="166"/>
    </row>
    <row r="794">
      <c r="A794" s="182"/>
      <c r="B794" s="26"/>
      <c r="C794" s="26"/>
      <c r="D794" s="166"/>
    </row>
    <row r="795">
      <c r="A795" s="182"/>
      <c r="B795" s="26"/>
      <c r="C795" s="26"/>
      <c r="D795" s="166"/>
    </row>
    <row r="796">
      <c r="A796" s="182"/>
      <c r="B796" s="26"/>
      <c r="C796" s="26"/>
      <c r="D796" s="166"/>
    </row>
    <row r="797">
      <c r="A797" s="182"/>
      <c r="B797" s="26"/>
      <c r="C797" s="26"/>
      <c r="D797" s="166"/>
    </row>
    <row r="798">
      <c r="A798" s="182"/>
      <c r="B798" s="26"/>
      <c r="C798" s="26"/>
      <c r="D798" s="166"/>
    </row>
    <row r="799">
      <c r="A799" s="182"/>
      <c r="B799" s="26"/>
      <c r="C799" s="26"/>
      <c r="D799" s="166"/>
    </row>
    <row r="800">
      <c r="A800" s="182"/>
      <c r="B800" s="26"/>
      <c r="C800" s="26"/>
      <c r="D800" s="166"/>
    </row>
    <row r="801">
      <c r="A801" s="182"/>
      <c r="B801" s="26"/>
      <c r="C801" s="26"/>
      <c r="D801" s="166"/>
    </row>
    <row r="802">
      <c r="A802" s="182"/>
      <c r="B802" s="26"/>
      <c r="C802" s="26"/>
      <c r="D802" s="166"/>
    </row>
    <row r="803">
      <c r="A803" s="182"/>
      <c r="B803" s="26"/>
      <c r="C803" s="26"/>
      <c r="D803" s="166"/>
    </row>
    <row r="804">
      <c r="A804" s="182"/>
      <c r="B804" s="26"/>
      <c r="C804" s="26"/>
      <c r="D804" s="166"/>
    </row>
    <row r="805">
      <c r="A805" s="182"/>
      <c r="B805" s="26"/>
      <c r="C805" s="26"/>
      <c r="D805" s="166"/>
    </row>
    <row r="806">
      <c r="A806" s="182"/>
      <c r="B806" s="26"/>
      <c r="C806" s="26"/>
      <c r="D806" s="166"/>
    </row>
    <row r="807">
      <c r="A807" s="182"/>
      <c r="B807" s="26"/>
      <c r="C807" s="26"/>
      <c r="D807" s="166"/>
    </row>
    <row r="808">
      <c r="A808" s="182"/>
      <c r="B808" s="26"/>
      <c r="C808" s="26"/>
      <c r="D808" s="166"/>
    </row>
    <row r="809">
      <c r="A809" s="182"/>
      <c r="B809" s="26"/>
      <c r="C809" s="26"/>
      <c r="D809" s="166"/>
    </row>
    <row r="810">
      <c r="A810" s="182"/>
      <c r="B810" s="26"/>
      <c r="C810" s="26"/>
      <c r="D810" s="166"/>
    </row>
    <row r="811">
      <c r="A811" s="182"/>
      <c r="B811" s="26"/>
      <c r="C811" s="26"/>
      <c r="D811" s="166"/>
    </row>
    <row r="812">
      <c r="A812" s="182"/>
      <c r="B812" s="26"/>
      <c r="C812" s="26"/>
      <c r="D812" s="166"/>
    </row>
    <row r="813">
      <c r="A813" s="182"/>
      <c r="B813" s="26"/>
      <c r="C813" s="26"/>
      <c r="D813" s="166"/>
    </row>
    <row r="814">
      <c r="A814" s="182"/>
      <c r="B814" s="26"/>
      <c r="C814" s="26"/>
      <c r="D814" s="166"/>
    </row>
    <row r="815">
      <c r="A815" s="182"/>
      <c r="B815" s="26"/>
      <c r="C815" s="26"/>
      <c r="D815" s="166"/>
    </row>
    <row r="816">
      <c r="A816" s="182"/>
      <c r="B816" s="26"/>
      <c r="C816" s="26"/>
      <c r="D816" s="166"/>
    </row>
    <row r="817">
      <c r="A817" s="182"/>
      <c r="B817" s="26"/>
      <c r="C817" s="26"/>
      <c r="D817" s="166"/>
    </row>
    <row r="818">
      <c r="A818" s="182"/>
      <c r="B818" s="26"/>
      <c r="C818" s="26"/>
      <c r="D818" s="166"/>
    </row>
    <row r="819">
      <c r="A819" s="182"/>
      <c r="B819" s="26"/>
      <c r="C819" s="26"/>
      <c r="D819" s="166"/>
    </row>
    <row r="820">
      <c r="A820" s="182"/>
      <c r="B820" s="26"/>
      <c r="C820" s="26"/>
      <c r="D820" s="166"/>
    </row>
    <row r="821">
      <c r="A821" s="182"/>
      <c r="B821" s="26"/>
      <c r="C821" s="26"/>
      <c r="D821" s="166"/>
    </row>
    <row r="822">
      <c r="A822" s="182"/>
      <c r="B822" s="26"/>
      <c r="C822" s="26"/>
      <c r="D822" s="166"/>
    </row>
    <row r="823">
      <c r="A823" s="182"/>
      <c r="B823" s="26"/>
      <c r="C823" s="26"/>
      <c r="D823" s="166"/>
    </row>
    <row r="824">
      <c r="A824" s="182"/>
      <c r="B824" s="26"/>
      <c r="C824" s="26"/>
      <c r="D824" s="166"/>
    </row>
    <row r="825">
      <c r="A825" s="182"/>
      <c r="B825" s="26"/>
      <c r="C825" s="26"/>
      <c r="D825" s="166"/>
    </row>
    <row r="826">
      <c r="A826" s="182"/>
      <c r="B826" s="26"/>
      <c r="C826" s="26"/>
      <c r="D826" s="166"/>
    </row>
    <row r="827">
      <c r="A827" s="182"/>
      <c r="B827" s="26"/>
      <c r="C827" s="26"/>
      <c r="D827" s="166"/>
    </row>
    <row r="828">
      <c r="A828" s="182"/>
      <c r="B828" s="26"/>
      <c r="C828" s="26"/>
      <c r="D828" s="166"/>
    </row>
    <row r="829">
      <c r="A829" s="182"/>
      <c r="B829" s="26"/>
      <c r="C829" s="26"/>
      <c r="D829" s="166"/>
    </row>
    <row r="830">
      <c r="A830" s="182"/>
      <c r="B830" s="26"/>
      <c r="C830" s="26"/>
      <c r="D830" s="166"/>
    </row>
    <row r="831">
      <c r="A831" s="182"/>
      <c r="B831" s="26"/>
      <c r="C831" s="26"/>
      <c r="D831" s="166"/>
    </row>
    <row r="832">
      <c r="A832" s="182"/>
      <c r="B832" s="26"/>
      <c r="C832" s="26"/>
      <c r="D832" s="166"/>
    </row>
    <row r="833">
      <c r="A833" s="182"/>
      <c r="B833" s="26"/>
      <c r="C833" s="26"/>
      <c r="D833" s="166"/>
    </row>
    <row r="834">
      <c r="A834" s="182"/>
      <c r="B834" s="26"/>
      <c r="C834" s="26"/>
      <c r="D834" s="166"/>
    </row>
    <row r="835">
      <c r="A835" s="182"/>
      <c r="B835" s="26"/>
      <c r="C835" s="26"/>
      <c r="D835" s="166"/>
    </row>
    <row r="836">
      <c r="A836" s="182"/>
      <c r="B836" s="26"/>
      <c r="C836" s="26"/>
      <c r="D836" s="166"/>
    </row>
    <row r="837">
      <c r="A837" s="182"/>
      <c r="B837" s="26"/>
      <c r="C837" s="26"/>
      <c r="D837" s="166"/>
    </row>
    <row r="838">
      <c r="A838" s="182"/>
      <c r="B838" s="26"/>
      <c r="C838" s="26"/>
      <c r="D838" s="166"/>
    </row>
    <row r="839">
      <c r="A839" s="182"/>
      <c r="B839" s="26"/>
      <c r="C839" s="26"/>
      <c r="D839" s="166"/>
    </row>
    <row r="840">
      <c r="A840" s="182"/>
      <c r="B840" s="26"/>
      <c r="C840" s="26"/>
      <c r="D840" s="166"/>
    </row>
    <row r="841">
      <c r="A841" s="182"/>
      <c r="B841" s="26"/>
      <c r="C841" s="26"/>
      <c r="D841" s="166"/>
    </row>
    <row r="842">
      <c r="A842" s="182"/>
      <c r="B842" s="26"/>
      <c r="C842" s="26"/>
      <c r="D842" s="166"/>
    </row>
    <row r="843">
      <c r="A843" s="182"/>
      <c r="B843" s="26"/>
      <c r="C843" s="26"/>
      <c r="D843" s="166"/>
    </row>
    <row r="844">
      <c r="A844" s="182"/>
      <c r="B844" s="26"/>
      <c r="C844" s="26"/>
      <c r="D844" s="166"/>
    </row>
    <row r="845">
      <c r="A845" s="182"/>
      <c r="B845" s="26"/>
      <c r="C845" s="26"/>
      <c r="D845" s="166"/>
    </row>
    <row r="846">
      <c r="A846" s="182"/>
      <c r="B846" s="26"/>
      <c r="C846" s="26"/>
      <c r="D846" s="166"/>
    </row>
    <row r="847">
      <c r="A847" s="182"/>
      <c r="B847" s="26"/>
      <c r="C847" s="26"/>
      <c r="D847" s="166"/>
    </row>
    <row r="848">
      <c r="A848" s="182"/>
      <c r="B848" s="26"/>
      <c r="C848" s="26"/>
      <c r="D848" s="166"/>
    </row>
    <row r="849">
      <c r="A849" s="182"/>
      <c r="B849" s="26"/>
      <c r="C849" s="26"/>
      <c r="D849" s="166"/>
    </row>
    <row r="850">
      <c r="A850" s="182"/>
      <c r="B850" s="26"/>
      <c r="C850" s="26"/>
      <c r="D850" s="166"/>
    </row>
    <row r="851">
      <c r="A851" s="182"/>
      <c r="B851" s="26"/>
      <c r="C851" s="26"/>
      <c r="D851" s="166"/>
    </row>
    <row r="852">
      <c r="A852" s="182"/>
      <c r="B852" s="26"/>
      <c r="C852" s="26"/>
      <c r="D852" s="166"/>
    </row>
    <row r="853">
      <c r="A853" s="182"/>
      <c r="B853" s="26"/>
      <c r="C853" s="26"/>
      <c r="D853" s="166"/>
    </row>
    <row r="854">
      <c r="A854" s="182"/>
      <c r="B854" s="26"/>
      <c r="C854" s="26"/>
      <c r="D854" s="166"/>
    </row>
    <row r="855">
      <c r="A855" s="182"/>
      <c r="B855" s="26"/>
      <c r="C855" s="26"/>
      <c r="D855" s="166"/>
    </row>
    <row r="856">
      <c r="A856" s="182"/>
      <c r="B856" s="26"/>
      <c r="C856" s="26"/>
      <c r="D856" s="166"/>
    </row>
    <row r="857">
      <c r="A857" s="182"/>
      <c r="B857" s="26"/>
      <c r="C857" s="26"/>
      <c r="D857" s="166"/>
    </row>
    <row r="858">
      <c r="A858" s="182"/>
      <c r="B858" s="26"/>
      <c r="C858" s="26"/>
      <c r="D858" s="166"/>
    </row>
    <row r="859">
      <c r="A859" s="182"/>
      <c r="B859" s="26"/>
      <c r="C859" s="26"/>
      <c r="D859" s="166"/>
    </row>
    <row r="860">
      <c r="A860" s="182"/>
      <c r="B860" s="26"/>
      <c r="C860" s="26"/>
      <c r="D860" s="166"/>
    </row>
    <row r="861">
      <c r="A861" s="182"/>
      <c r="B861" s="26"/>
      <c r="C861" s="26"/>
      <c r="D861" s="166"/>
    </row>
    <row r="862">
      <c r="A862" s="182"/>
      <c r="B862" s="26"/>
      <c r="C862" s="26"/>
      <c r="D862" s="166"/>
    </row>
    <row r="863">
      <c r="A863" s="182"/>
      <c r="B863" s="26"/>
      <c r="C863" s="26"/>
      <c r="D863" s="166"/>
    </row>
    <row r="864">
      <c r="A864" s="182"/>
      <c r="B864" s="26"/>
      <c r="C864" s="26"/>
      <c r="D864" s="166"/>
    </row>
    <row r="865">
      <c r="A865" s="182"/>
      <c r="B865" s="26"/>
      <c r="C865" s="26"/>
      <c r="D865" s="166"/>
    </row>
    <row r="866">
      <c r="A866" s="182"/>
      <c r="B866" s="26"/>
      <c r="C866" s="26"/>
      <c r="D866" s="166"/>
    </row>
    <row r="867">
      <c r="A867" s="182"/>
      <c r="B867" s="26"/>
      <c r="C867" s="26"/>
      <c r="D867" s="166"/>
    </row>
    <row r="868">
      <c r="A868" s="182"/>
      <c r="B868" s="26"/>
      <c r="C868" s="26"/>
      <c r="D868" s="166"/>
    </row>
    <row r="869">
      <c r="A869" s="182"/>
      <c r="B869" s="26"/>
      <c r="C869" s="26"/>
      <c r="D869" s="166"/>
    </row>
    <row r="870">
      <c r="A870" s="182"/>
      <c r="B870" s="26"/>
      <c r="C870" s="26"/>
      <c r="D870" s="166"/>
    </row>
    <row r="871">
      <c r="A871" s="182"/>
      <c r="B871" s="26"/>
      <c r="C871" s="26"/>
      <c r="D871" s="166"/>
    </row>
    <row r="872">
      <c r="A872" s="182"/>
      <c r="B872" s="26"/>
      <c r="C872" s="26"/>
      <c r="D872" s="166"/>
    </row>
    <row r="873">
      <c r="A873" s="182"/>
      <c r="B873" s="26"/>
      <c r="C873" s="26"/>
      <c r="D873" s="166"/>
    </row>
    <row r="874">
      <c r="A874" s="182"/>
      <c r="B874" s="26"/>
      <c r="C874" s="26"/>
      <c r="D874" s="166"/>
    </row>
    <row r="875">
      <c r="A875" s="182"/>
      <c r="B875" s="26"/>
      <c r="C875" s="26"/>
      <c r="D875" s="166"/>
    </row>
    <row r="876">
      <c r="A876" s="182"/>
      <c r="B876" s="26"/>
      <c r="C876" s="26"/>
      <c r="D876" s="166"/>
    </row>
    <row r="877">
      <c r="A877" s="182"/>
      <c r="B877" s="26"/>
      <c r="C877" s="26"/>
      <c r="D877" s="166"/>
    </row>
    <row r="878">
      <c r="A878" s="182"/>
      <c r="B878" s="26"/>
      <c r="C878" s="26"/>
      <c r="D878" s="166"/>
    </row>
    <row r="879">
      <c r="A879" s="182"/>
      <c r="B879" s="26"/>
      <c r="C879" s="26"/>
      <c r="D879" s="166"/>
    </row>
    <row r="880">
      <c r="A880" s="182"/>
      <c r="B880" s="26"/>
      <c r="C880" s="26"/>
      <c r="D880" s="166"/>
    </row>
    <row r="881">
      <c r="A881" s="182"/>
      <c r="B881" s="26"/>
      <c r="C881" s="26"/>
      <c r="D881" s="166"/>
    </row>
    <row r="882">
      <c r="A882" s="182"/>
      <c r="B882" s="26"/>
      <c r="C882" s="26"/>
      <c r="D882" s="166"/>
    </row>
    <row r="883">
      <c r="A883" s="182"/>
      <c r="B883" s="26"/>
      <c r="C883" s="26"/>
      <c r="D883" s="166"/>
    </row>
    <row r="884">
      <c r="A884" s="182"/>
      <c r="B884" s="26"/>
      <c r="C884" s="26"/>
      <c r="D884" s="166"/>
    </row>
    <row r="885">
      <c r="A885" s="182"/>
      <c r="B885" s="26"/>
      <c r="C885" s="26"/>
      <c r="D885" s="166"/>
    </row>
    <row r="886">
      <c r="A886" s="182"/>
      <c r="B886" s="26"/>
      <c r="C886" s="26"/>
      <c r="D886" s="166"/>
    </row>
    <row r="887">
      <c r="A887" s="182"/>
      <c r="B887" s="26"/>
      <c r="C887" s="26"/>
      <c r="D887" s="166"/>
    </row>
    <row r="888">
      <c r="A888" s="182"/>
      <c r="B888" s="26"/>
      <c r="C888" s="26"/>
      <c r="D888" s="166"/>
    </row>
    <row r="889">
      <c r="A889" s="182"/>
      <c r="B889" s="26"/>
      <c r="C889" s="26"/>
      <c r="D889" s="166"/>
    </row>
    <row r="890">
      <c r="A890" s="182"/>
      <c r="B890" s="26"/>
      <c r="C890" s="26"/>
      <c r="D890" s="166"/>
    </row>
    <row r="891">
      <c r="A891" s="182"/>
      <c r="B891" s="26"/>
      <c r="C891" s="26"/>
      <c r="D891" s="166"/>
    </row>
    <row r="892">
      <c r="A892" s="182"/>
      <c r="B892" s="26"/>
      <c r="C892" s="26"/>
      <c r="D892" s="166"/>
    </row>
    <row r="893">
      <c r="A893" s="182"/>
      <c r="B893" s="26"/>
      <c r="C893" s="26"/>
      <c r="D893" s="166"/>
    </row>
    <row r="894">
      <c r="A894" s="182"/>
      <c r="B894" s="26"/>
      <c r="C894" s="26"/>
      <c r="D894" s="166"/>
    </row>
    <row r="895">
      <c r="A895" s="182"/>
      <c r="B895" s="26"/>
      <c r="C895" s="26"/>
      <c r="D895" s="166"/>
    </row>
    <row r="896">
      <c r="A896" s="182"/>
      <c r="B896" s="26"/>
      <c r="C896" s="26"/>
      <c r="D896" s="166"/>
    </row>
    <row r="897">
      <c r="A897" s="182"/>
      <c r="B897" s="26"/>
      <c r="C897" s="26"/>
      <c r="D897" s="166"/>
    </row>
    <row r="898">
      <c r="A898" s="182"/>
      <c r="B898" s="26"/>
      <c r="C898" s="26"/>
      <c r="D898" s="166"/>
    </row>
    <row r="899">
      <c r="A899" s="182"/>
      <c r="B899" s="26"/>
      <c r="C899" s="26"/>
      <c r="D899" s="166"/>
    </row>
    <row r="900">
      <c r="A900" s="182"/>
      <c r="B900" s="26"/>
      <c r="C900" s="26"/>
      <c r="D900" s="166"/>
    </row>
    <row r="901">
      <c r="A901" s="182"/>
      <c r="B901" s="26"/>
      <c r="C901" s="26"/>
      <c r="D901" s="166"/>
    </row>
    <row r="902">
      <c r="A902" s="182"/>
      <c r="B902" s="26"/>
      <c r="C902" s="26"/>
      <c r="D902" s="166"/>
    </row>
    <row r="903">
      <c r="A903" s="182"/>
      <c r="B903" s="26"/>
      <c r="C903" s="26"/>
      <c r="D903" s="166"/>
    </row>
    <row r="904">
      <c r="A904" s="182"/>
      <c r="B904" s="26"/>
      <c r="C904" s="26"/>
      <c r="D904" s="166"/>
    </row>
    <row r="905">
      <c r="A905" s="182"/>
      <c r="B905" s="26"/>
      <c r="C905" s="26"/>
      <c r="D905" s="166"/>
    </row>
    <row r="906">
      <c r="A906" s="182"/>
      <c r="B906" s="26"/>
      <c r="C906" s="26"/>
      <c r="D906" s="166"/>
    </row>
    <row r="907">
      <c r="A907" s="182"/>
      <c r="B907" s="26"/>
      <c r="C907" s="26"/>
      <c r="D907" s="166"/>
    </row>
    <row r="908">
      <c r="A908" s="182"/>
      <c r="B908" s="26"/>
      <c r="C908" s="26"/>
      <c r="D908" s="166"/>
    </row>
    <row r="909">
      <c r="A909" s="182"/>
      <c r="B909" s="26"/>
      <c r="C909" s="26"/>
      <c r="D909" s="166"/>
    </row>
    <row r="910">
      <c r="A910" s="182"/>
      <c r="B910" s="26"/>
      <c r="C910" s="26"/>
      <c r="D910" s="166"/>
    </row>
    <row r="911">
      <c r="A911" s="182"/>
      <c r="B911" s="26"/>
      <c r="C911" s="26"/>
      <c r="D911" s="166"/>
    </row>
    <row r="912">
      <c r="A912" s="182"/>
      <c r="B912" s="26"/>
      <c r="C912" s="26"/>
      <c r="D912" s="166"/>
    </row>
    <row r="913">
      <c r="A913" s="182"/>
      <c r="B913" s="26"/>
      <c r="C913" s="26"/>
      <c r="D913" s="166"/>
    </row>
    <row r="914">
      <c r="A914" s="182"/>
      <c r="B914" s="26"/>
      <c r="C914" s="26"/>
      <c r="D914" s="166"/>
    </row>
    <row r="915">
      <c r="A915" s="182"/>
      <c r="B915" s="26"/>
      <c r="C915" s="26"/>
      <c r="D915" s="166"/>
    </row>
    <row r="916">
      <c r="A916" s="182"/>
      <c r="B916" s="26"/>
      <c r="C916" s="26"/>
      <c r="D916" s="166"/>
    </row>
    <row r="917">
      <c r="A917" s="182"/>
      <c r="B917" s="26"/>
      <c r="C917" s="26"/>
      <c r="D917" s="166"/>
    </row>
    <row r="918">
      <c r="A918" s="182"/>
      <c r="B918" s="26"/>
      <c r="C918" s="26"/>
      <c r="D918" s="166"/>
    </row>
    <row r="919">
      <c r="A919" s="182"/>
      <c r="B919" s="26"/>
      <c r="C919" s="26"/>
      <c r="D919" s="166"/>
    </row>
    <row r="920">
      <c r="A920" s="182"/>
      <c r="B920" s="26"/>
      <c r="C920" s="26"/>
      <c r="D920" s="166"/>
    </row>
    <row r="921">
      <c r="A921" s="182"/>
      <c r="B921" s="26"/>
      <c r="C921" s="26"/>
      <c r="D921" s="166"/>
    </row>
    <row r="922">
      <c r="A922" s="182"/>
      <c r="B922" s="26"/>
      <c r="C922" s="26"/>
      <c r="D922" s="166"/>
    </row>
    <row r="923">
      <c r="A923" s="182"/>
      <c r="B923" s="26"/>
      <c r="C923" s="26"/>
      <c r="D923" s="166"/>
    </row>
    <row r="924">
      <c r="A924" s="182"/>
      <c r="B924" s="26"/>
      <c r="C924" s="26"/>
      <c r="D924" s="166"/>
    </row>
    <row r="925">
      <c r="A925" s="182"/>
      <c r="B925" s="26"/>
      <c r="C925" s="26"/>
      <c r="D925" s="166"/>
    </row>
    <row r="926">
      <c r="A926" s="182"/>
      <c r="B926" s="26"/>
      <c r="C926" s="26"/>
      <c r="D926" s="166"/>
    </row>
    <row r="927">
      <c r="A927" s="182"/>
      <c r="B927" s="26"/>
      <c r="C927" s="26"/>
      <c r="D927" s="166"/>
    </row>
    <row r="928">
      <c r="A928" s="182"/>
      <c r="B928" s="26"/>
      <c r="C928" s="26"/>
      <c r="D928" s="166"/>
    </row>
    <row r="929">
      <c r="A929" s="182"/>
      <c r="B929" s="26"/>
      <c r="C929" s="26"/>
      <c r="D929" s="166"/>
    </row>
    <row r="930">
      <c r="A930" s="182"/>
      <c r="B930" s="26"/>
      <c r="C930" s="26"/>
      <c r="D930" s="166"/>
    </row>
    <row r="931">
      <c r="A931" s="182"/>
      <c r="B931" s="26"/>
      <c r="C931" s="26"/>
      <c r="D931" s="166"/>
    </row>
    <row r="932">
      <c r="A932" s="182"/>
      <c r="B932" s="26"/>
      <c r="C932" s="26"/>
      <c r="D932" s="166"/>
    </row>
    <row r="933">
      <c r="A933" s="182"/>
      <c r="B933" s="26"/>
      <c r="C933" s="26"/>
      <c r="D933" s="166"/>
    </row>
    <row r="934">
      <c r="A934" s="182"/>
      <c r="B934" s="26"/>
      <c r="C934" s="26"/>
      <c r="D934" s="166"/>
    </row>
    <row r="935">
      <c r="A935" s="182"/>
      <c r="B935" s="26"/>
      <c r="C935" s="26"/>
      <c r="D935" s="166"/>
    </row>
    <row r="936">
      <c r="A936" s="182"/>
      <c r="B936" s="26"/>
      <c r="C936" s="26"/>
      <c r="D936" s="166"/>
    </row>
    <row r="937">
      <c r="A937" s="182"/>
      <c r="B937" s="26"/>
      <c r="C937" s="26"/>
      <c r="D937" s="166"/>
    </row>
    <row r="938">
      <c r="A938" s="182"/>
      <c r="B938" s="26"/>
      <c r="C938" s="26"/>
      <c r="D938" s="166"/>
    </row>
    <row r="939">
      <c r="A939" s="182"/>
      <c r="B939" s="26"/>
      <c r="C939" s="26"/>
      <c r="D939" s="166"/>
    </row>
    <row r="940">
      <c r="A940" s="182"/>
      <c r="B940" s="26"/>
      <c r="C940" s="26"/>
      <c r="D940" s="166"/>
    </row>
    <row r="941">
      <c r="A941" s="182"/>
      <c r="B941" s="26"/>
      <c r="C941" s="26"/>
      <c r="D941" s="166"/>
    </row>
    <row r="942">
      <c r="A942" s="182"/>
      <c r="B942" s="26"/>
      <c r="C942" s="26"/>
      <c r="D942" s="166"/>
    </row>
    <row r="943">
      <c r="A943" s="182"/>
      <c r="B943" s="26"/>
      <c r="C943" s="26"/>
      <c r="D943" s="166"/>
    </row>
    <row r="944">
      <c r="A944" s="182"/>
      <c r="B944" s="26"/>
      <c r="C944" s="26"/>
      <c r="D944" s="166"/>
    </row>
    <row r="945">
      <c r="A945" s="182"/>
      <c r="B945" s="26"/>
      <c r="C945" s="26"/>
      <c r="D945" s="166"/>
    </row>
    <row r="946">
      <c r="A946" s="182"/>
      <c r="B946" s="26"/>
      <c r="C946" s="26"/>
      <c r="D946" s="166"/>
    </row>
    <row r="947">
      <c r="A947" s="182"/>
      <c r="B947" s="26"/>
      <c r="C947" s="26"/>
      <c r="D947" s="166"/>
    </row>
    <row r="948">
      <c r="A948" s="182"/>
      <c r="B948" s="26"/>
      <c r="C948" s="26"/>
      <c r="D948" s="166"/>
    </row>
    <row r="949">
      <c r="A949" s="182"/>
      <c r="B949" s="26"/>
      <c r="C949" s="26"/>
      <c r="D949" s="166"/>
    </row>
    <row r="950">
      <c r="A950" s="182"/>
      <c r="B950" s="26"/>
      <c r="C950" s="26"/>
      <c r="D950" s="166"/>
    </row>
    <row r="951">
      <c r="A951" s="182"/>
      <c r="B951" s="26"/>
      <c r="C951" s="26"/>
      <c r="D951" s="166"/>
    </row>
    <row r="952">
      <c r="A952" s="182"/>
      <c r="B952" s="26"/>
      <c r="C952" s="26"/>
      <c r="D952" s="166"/>
    </row>
    <row r="953">
      <c r="A953" s="182"/>
      <c r="B953" s="26"/>
      <c r="C953" s="26"/>
      <c r="D953" s="166"/>
    </row>
    <row r="954">
      <c r="A954" s="182"/>
      <c r="B954" s="26"/>
      <c r="C954" s="26"/>
      <c r="D954" s="166"/>
    </row>
    <row r="955">
      <c r="A955" s="182"/>
      <c r="B955" s="26"/>
      <c r="C955" s="26"/>
      <c r="D955" s="166"/>
    </row>
    <row r="956">
      <c r="A956" s="182"/>
      <c r="B956" s="26"/>
      <c r="C956" s="26"/>
      <c r="D956" s="166"/>
    </row>
    <row r="957">
      <c r="A957" s="182"/>
      <c r="B957" s="26"/>
      <c r="C957" s="26"/>
      <c r="D957" s="166"/>
    </row>
    <row r="958">
      <c r="A958" s="182"/>
      <c r="B958" s="26"/>
      <c r="C958" s="26"/>
      <c r="D958" s="166"/>
    </row>
    <row r="959">
      <c r="A959" s="182"/>
      <c r="B959" s="26"/>
      <c r="C959" s="26"/>
      <c r="D959" s="166"/>
    </row>
    <row r="960">
      <c r="A960" s="182"/>
      <c r="B960" s="26"/>
      <c r="C960" s="26"/>
      <c r="D960" s="166"/>
    </row>
    <row r="961">
      <c r="A961" s="182"/>
      <c r="B961" s="26"/>
      <c r="C961" s="26"/>
      <c r="D961" s="166"/>
    </row>
    <row r="962">
      <c r="A962" s="182"/>
      <c r="B962" s="26"/>
      <c r="C962" s="26"/>
      <c r="D962" s="166"/>
    </row>
    <row r="963">
      <c r="A963" s="182"/>
      <c r="B963" s="26"/>
      <c r="C963" s="26"/>
      <c r="D963" s="166"/>
    </row>
    <row r="964">
      <c r="A964" s="182"/>
      <c r="B964" s="26"/>
      <c r="C964" s="26"/>
      <c r="D964" s="166"/>
    </row>
    <row r="965">
      <c r="A965" s="182"/>
      <c r="B965" s="26"/>
      <c r="C965" s="26"/>
      <c r="D965" s="166"/>
    </row>
    <row r="966">
      <c r="A966" s="182"/>
      <c r="B966" s="26"/>
      <c r="C966" s="26"/>
      <c r="D966" s="166"/>
    </row>
    <row r="967">
      <c r="A967" s="182"/>
      <c r="B967" s="26"/>
      <c r="C967" s="26"/>
      <c r="D967" s="166"/>
    </row>
    <row r="968">
      <c r="A968" s="182"/>
      <c r="B968" s="26"/>
      <c r="C968" s="26"/>
      <c r="D968" s="166"/>
    </row>
    <row r="969">
      <c r="A969" s="182"/>
      <c r="B969" s="26"/>
      <c r="C969" s="26"/>
      <c r="D969" s="166"/>
    </row>
    <row r="970">
      <c r="A970" s="182"/>
      <c r="B970" s="26"/>
      <c r="C970" s="26"/>
      <c r="D970" s="166"/>
    </row>
    <row r="971">
      <c r="A971" s="182"/>
      <c r="B971" s="26"/>
      <c r="C971" s="26"/>
      <c r="D971" s="166"/>
    </row>
    <row r="972">
      <c r="A972" s="182"/>
      <c r="B972" s="26"/>
      <c r="C972" s="26"/>
      <c r="D972" s="166"/>
    </row>
    <row r="973">
      <c r="A973" s="182"/>
      <c r="B973" s="26"/>
      <c r="C973" s="26"/>
      <c r="D973" s="166"/>
    </row>
    <row r="974">
      <c r="A974" s="182"/>
      <c r="B974" s="26"/>
      <c r="C974" s="26"/>
      <c r="D974" s="166"/>
    </row>
    <row r="975">
      <c r="A975" s="182"/>
      <c r="B975" s="26"/>
      <c r="C975" s="26"/>
      <c r="D975" s="166"/>
    </row>
    <row r="976">
      <c r="A976" s="182"/>
      <c r="B976" s="26"/>
      <c r="C976" s="26"/>
      <c r="D976" s="166"/>
    </row>
    <row r="977">
      <c r="A977" s="182"/>
      <c r="B977" s="26"/>
      <c r="C977" s="26"/>
      <c r="D977" s="166"/>
    </row>
    <row r="978">
      <c r="A978" s="182"/>
      <c r="B978" s="26"/>
      <c r="C978" s="26"/>
      <c r="D978" s="166"/>
    </row>
    <row r="979">
      <c r="A979" s="182"/>
      <c r="B979" s="26"/>
      <c r="C979" s="26"/>
      <c r="D979" s="166"/>
    </row>
    <row r="980">
      <c r="A980" s="182"/>
      <c r="B980" s="26"/>
      <c r="C980" s="26"/>
      <c r="D980" s="166"/>
    </row>
    <row r="981">
      <c r="A981" s="182"/>
      <c r="B981" s="26"/>
      <c r="C981" s="26"/>
      <c r="D981" s="166"/>
    </row>
    <row r="982">
      <c r="A982" s="182"/>
      <c r="B982" s="26"/>
      <c r="C982" s="26"/>
      <c r="D982" s="166"/>
    </row>
    <row r="983">
      <c r="A983" s="182"/>
      <c r="B983" s="26"/>
      <c r="C983" s="26"/>
      <c r="D983" s="166"/>
    </row>
    <row r="984">
      <c r="A984" s="182"/>
      <c r="B984" s="26"/>
      <c r="C984" s="26"/>
      <c r="D984" s="166"/>
    </row>
    <row r="985">
      <c r="A985" s="182"/>
      <c r="B985" s="26"/>
      <c r="C985" s="26"/>
      <c r="D985" s="166"/>
    </row>
    <row r="986">
      <c r="A986" s="182"/>
      <c r="B986" s="26"/>
      <c r="C986" s="26"/>
      <c r="D986" s="166"/>
    </row>
    <row r="987">
      <c r="A987" s="182"/>
      <c r="B987" s="26"/>
      <c r="C987" s="26"/>
      <c r="D987" s="166"/>
    </row>
    <row r="988">
      <c r="A988" s="182"/>
      <c r="B988" s="26"/>
      <c r="C988" s="26"/>
      <c r="D988" s="166"/>
    </row>
    <row r="989">
      <c r="A989" s="182"/>
      <c r="B989" s="26"/>
      <c r="C989" s="26"/>
      <c r="D989" s="166"/>
    </row>
    <row r="990">
      <c r="A990" s="182"/>
      <c r="B990" s="26"/>
      <c r="C990" s="26"/>
      <c r="D990" s="166"/>
    </row>
    <row r="991">
      <c r="A991" s="182"/>
      <c r="B991" s="26"/>
      <c r="C991" s="26"/>
      <c r="D991" s="166"/>
    </row>
    <row r="992">
      <c r="A992" s="182"/>
      <c r="B992" s="26"/>
      <c r="C992" s="26"/>
      <c r="D992" s="166"/>
    </row>
    <row r="993">
      <c r="A993" s="182"/>
      <c r="B993" s="26"/>
      <c r="C993" s="26"/>
      <c r="D993" s="166"/>
    </row>
    <row r="994">
      <c r="A994" s="182"/>
      <c r="B994" s="26"/>
      <c r="C994" s="26"/>
      <c r="D994" s="166"/>
    </row>
    <row r="995">
      <c r="A995" s="182"/>
      <c r="B995" s="26"/>
      <c r="C995" s="26"/>
      <c r="D995" s="166"/>
    </row>
    <row r="996">
      <c r="A996" s="182"/>
      <c r="B996" s="26"/>
      <c r="C996" s="26"/>
      <c r="D996" s="166"/>
    </row>
    <row r="997">
      <c r="A997" s="182"/>
      <c r="B997" s="26"/>
      <c r="C997" s="26"/>
      <c r="D997" s="166"/>
    </row>
    <row r="998">
      <c r="A998" s="182"/>
      <c r="B998" s="26"/>
      <c r="C998" s="26"/>
      <c r="D998" s="166"/>
    </row>
    <row r="999">
      <c r="A999" s="182"/>
      <c r="B999" s="26"/>
      <c r="C999" s="26"/>
      <c r="D999" s="166"/>
    </row>
    <row r="1000">
      <c r="A1000" s="182"/>
      <c r="B1000" s="26"/>
      <c r="C1000" s="26"/>
      <c r="D1000" s="166"/>
    </row>
  </sheetData>
  <autoFilter ref="$A$1:$T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9.38"/>
    <col customWidth="1" min="6" max="6" width="10.38"/>
    <col customWidth="1" min="7" max="7" width="24.38"/>
    <col customWidth="1" min="8" max="8" width="21.13"/>
    <col customWidth="1" min="9" max="9" width="20.0"/>
  </cols>
  <sheetData>
    <row r="1">
      <c r="A1" s="190" t="s">
        <v>3090</v>
      </c>
      <c r="B1" s="190" t="s">
        <v>1</v>
      </c>
      <c r="C1" s="190" t="s">
        <v>3097</v>
      </c>
      <c r="D1" s="190" t="s">
        <v>3099</v>
      </c>
      <c r="E1" s="190" t="s">
        <v>482</v>
      </c>
      <c r="F1" s="190" t="s">
        <v>3100</v>
      </c>
      <c r="G1" s="190" t="s">
        <v>3101</v>
      </c>
      <c r="H1" s="190" t="s">
        <v>3103</v>
      </c>
      <c r="I1" s="190" t="s">
        <v>3105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91">
        <v>46214.0</v>
      </c>
      <c r="B2" s="24" t="s">
        <v>471</v>
      </c>
      <c r="C2" s="28"/>
      <c r="D2" s="28"/>
      <c r="E2" s="28" t="s">
        <v>3118</v>
      </c>
      <c r="F2" s="28" t="s">
        <v>3120</v>
      </c>
      <c r="G2" s="192" t="s">
        <v>3124</v>
      </c>
      <c r="H2" s="193" t="s">
        <v>745</v>
      </c>
      <c r="I2" s="25" t="s">
        <v>3128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A3" s="191">
        <v>46215.0</v>
      </c>
      <c r="B3" s="24" t="s">
        <v>1029</v>
      </c>
      <c r="C3" s="28"/>
      <c r="D3" s="28"/>
      <c r="E3" s="28" t="s">
        <v>3135</v>
      </c>
      <c r="F3" s="28" t="s">
        <v>3137</v>
      </c>
      <c r="G3" s="192" t="s">
        <v>3124</v>
      </c>
      <c r="H3" s="193" t="s">
        <v>745</v>
      </c>
      <c r="I3" s="25" t="s">
        <v>3128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191">
        <v>46215.0</v>
      </c>
      <c r="B4" s="24" t="s">
        <v>165</v>
      </c>
      <c r="C4" s="28"/>
      <c r="D4" s="28"/>
      <c r="E4" s="28" t="s">
        <v>3140</v>
      </c>
      <c r="F4" s="28" t="s">
        <v>3120</v>
      </c>
      <c r="G4" s="192" t="s">
        <v>3124</v>
      </c>
      <c r="H4" s="193" t="s">
        <v>745</v>
      </c>
      <c r="I4" s="25" t="s">
        <v>3128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A5" s="191">
        <v>46217.0</v>
      </c>
      <c r="B5" s="24" t="s">
        <v>1206</v>
      </c>
      <c r="C5" s="28"/>
      <c r="D5" s="28"/>
      <c r="E5" s="28" t="s">
        <v>3146</v>
      </c>
      <c r="F5" s="28" t="s">
        <v>3148</v>
      </c>
      <c r="G5" s="192" t="s">
        <v>3124</v>
      </c>
      <c r="H5" s="193" t="s">
        <v>745</v>
      </c>
      <c r="I5" s="25" t="s">
        <v>3128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A6" s="191">
        <v>46217.0</v>
      </c>
      <c r="B6" s="24" t="s">
        <v>1235</v>
      </c>
      <c r="C6" s="28"/>
      <c r="D6" s="28"/>
      <c r="E6" s="28" t="s">
        <v>3153</v>
      </c>
      <c r="F6" s="28" t="s">
        <v>3154</v>
      </c>
      <c r="G6" s="192" t="s">
        <v>3124</v>
      </c>
      <c r="H6" s="193" t="s">
        <v>745</v>
      </c>
      <c r="I6" s="25" t="s">
        <v>3128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191">
        <v>46218.0</v>
      </c>
      <c r="B7" s="24" t="s">
        <v>437</v>
      </c>
      <c r="C7" s="28"/>
      <c r="D7" s="28"/>
      <c r="E7" s="28" t="s">
        <v>3159</v>
      </c>
      <c r="F7" s="28" t="s">
        <v>3160</v>
      </c>
      <c r="G7" s="192" t="s">
        <v>3124</v>
      </c>
      <c r="H7" s="193" t="s">
        <v>745</v>
      </c>
      <c r="I7" s="25" t="s">
        <v>3128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A8" s="191">
        <v>46218.0</v>
      </c>
      <c r="B8" s="24" t="s">
        <v>551</v>
      </c>
      <c r="C8" s="28"/>
      <c r="D8" s="28"/>
      <c r="E8" s="28" t="s">
        <v>3165</v>
      </c>
      <c r="F8" s="28" t="s">
        <v>3166</v>
      </c>
      <c r="G8" s="192" t="s">
        <v>3124</v>
      </c>
      <c r="H8" s="193" t="s">
        <v>745</v>
      </c>
      <c r="I8" s="25" t="s">
        <v>3128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>
      <c r="A9" s="191">
        <v>46219.0</v>
      </c>
      <c r="B9" s="24" t="s">
        <v>666</v>
      </c>
      <c r="C9" s="28"/>
      <c r="D9" s="28"/>
      <c r="E9" s="28" t="s">
        <v>3173</v>
      </c>
      <c r="F9" s="28" t="s">
        <v>3174</v>
      </c>
      <c r="G9" s="192" t="s">
        <v>3124</v>
      </c>
      <c r="H9" s="193" t="s">
        <v>745</v>
      </c>
      <c r="I9" s="25" t="s">
        <v>3128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A10" s="191">
        <v>46219.0</v>
      </c>
      <c r="B10" s="24" t="s">
        <v>71</v>
      </c>
      <c r="C10" s="28"/>
      <c r="D10" s="28"/>
      <c r="E10" s="28" t="s">
        <v>3179</v>
      </c>
      <c r="F10" s="28" t="s">
        <v>3137</v>
      </c>
      <c r="G10" s="192" t="s">
        <v>3124</v>
      </c>
      <c r="H10" s="193" t="s">
        <v>745</v>
      </c>
      <c r="I10" s="25" t="s">
        <v>3128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A11" s="191">
        <v>46226.0</v>
      </c>
      <c r="B11" s="24" t="s">
        <v>529</v>
      </c>
      <c r="C11" s="194" t="s">
        <v>3211</v>
      </c>
      <c r="D11" s="194" t="s">
        <v>3212</v>
      </c>
      <c r="E11" s="195" t="s">
        <v>3213</v>
      </c>
      <c r="F11" s="195"/>
      <c r="G11" s="192" t="s">
        <v>3214</v>
      </c>
      <c r="H11" s="193" t="s">
        <v>745</v>
      </c>
      <c r="I11" s="25" t="s">
        <v>80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191">
        <v>46226.0</v>
      </c>
      <c r="B12" s="24" t="s">
        <v>751</v>
      </c>
      <c r="C12" s="194" t="s">
        <v>3215</v>
      </c>
      <c r="D12" s="194" t="s">
        <v>3216</v>
      </c>
      <c r="E12" s="195" t="s">
        <v>3217</v>
      </c>
      <c r="F12" s="195"/>
      <c r="G12" s="192" t="s">
        <v>3214</v>
      </c>
      <c r="H12" s="193" t="s">
        <v>745</v>
      </c>
      <c r="I12" s="25" t="s">
        <v>80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191">
        <v>46226.0</v>
      </c>
      <c r="B13" s="24" t="s">
        <v>163</v>
      </c>
      <c r="C13" s="194" t="s">
        <v>3218</v>
      </c>
      <c r="D13" s="194" t="s">
        <v>3219</v>
      </c>
      <c r="E13" s="195" t="s">
        <v>3220</v>
      </c>
      <c r="F13" s="195"/>
      <c r="G13" s="192" t="s">
        <v>3214</v>
      </c>
      <c r="H13" s="193" t="s">
        <v>745</v>
      </c>
      <c r="I13" s="25" t="s">
        <v>80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A14" s="191">
        <v>46226.0</v>
      </c>
      <c r="B14" s="24" t="s">
        <v>663</v>
      </c>
      <c r="C14" s="194" t="s">
        <v>3221</v>
      </c>
      <c r="D14" s="194" t="s">
        <v>3222</v>
      </c>
      <c r="E14" s="195" t="s">
        <v>3223</v>
      </c>
      <c r="F14" s="195"/>
      <c r="G14" s="192" t="s">
        <v>3214</v>
      </c>
      <c r="H14" s="193" t="s">
        <v>745</v>
      </c>
      <c r="I14" s="25" t="s">
        <v>80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191">
        <v>46226.0</v>
      </c>
      <c r="B15" s="24" t="s">
        <v>212</v>
      </c>
      <c r="C15" s="194" t="s">
        <v>3226</v>
      </c>
      <c r="D15" s="194" t="s">
        <v>3227</v>
      </c>
      <c r="E15" s="195" t="s">
        <v>3228</v>
      </c>
      <c r="F15" s="195"/>
      <c r="G15" s="192" t="s">
        <v>3214</v>
      </c>
      <c r="H15" s="193" t="s">
        <v>745</v>
      </c>
      <c r="I15" s="25" t="s">
        <v>80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191">
        <v>46226.0</v>
      </c>
      <c r="B16" s="24" t="s">
        <v>471</v>
      </c>
      <c r="C16" s="194" t="s">
        <v>3234</v>
      </c>
      <c r="D16" s="194" t="s">
        <v>3235</v>
      </c>
      <c r="E16" s="195" t="s">
        <v>3238</v>
      </c>
      <c r="F16" s="195"/>
      <c r="G16" s="192" t="s">
        <v>3214</v>
      </c>
      <c r="H16" s="193" t="s">
        <v>745</v>
      </c>
      <c r="I16" s="25" t="s">
        <v>80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191">
        <v>46226.0</v>
      </c>
      <c r="B17" s="24" t="s">
        <v>900</v>
      </c>
      <c r="C17" s="194" t="s">
        <v>3245</v>
      </c>
      <c r="D17" s="194" t="s">
        <v>3246</v>
      </c>
      <c r="E17" s="195" t="s">
        <v>3223</v>
      </c>
      <c r="F17" s="195"/>
      <c r="G17" s="192" t="s">
        <v>3214</v>
      </c>
      <c r="H17" s="193" t="s">
        <v>745</v>
      </c>
      <c r="I17" s="25" t="s">
        <v>80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91">
        <v>46226.0</v>
      </c>
      <c r="B18" s="24" t="s">
        <v>1029</v>
      </c>
      <c r="C18" s="194" t="s">
        <v>3255</v>
      </c>
      <c r="D18" s="194" t="s">
        <v>3257</v>
      </c>
      <c r="E18" s="195" t="s">
        <v>3258</v>
      </c>
      <c r="F18" s="195"/>
      <c r="G18" s="192" t="s">
        <v>3214</v>
      </c>
      <c r="H18" s="193" t="s">
        <v>745</v>
      </c>
      <c r="I18" s="25" t="s">
        <v>80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18.75" customHeight="1">
      <c r="A19" s="191">
        <v>46226.0</v>
      </c>
      <c r="B19" s="24" t="s">
        <v>1048</v>
      </c>
      <c r="C19" s="194" t="s">
        <v>3263</v>
      </c>
      <c r="D19" s="194" t="s">
        <v>3264</v>
      </c>
      <c r="E19" s="195" t="s">
        <v>3266</v>
      </c>
      <c r="F19" s="195"/>
      <c r="G19" s="192" t="s">
        <v>3214</v>
      </c>
      <c r="H19" s="193" t="s">
        <v>745</v>
      </c>
      <c r="I19" s="25" t="s">
        <v>80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91">
        <v>46226.0</v>
      </c>
      <c r="B20" s="24" t="s">
        <v>1048</v>
      </c>
      <c r="C20" s="194" t="s">
        <v>3263</v>
      </c>
      <c r="D20" s="194" t="s">
        <v>3264</v>
      </c>
      <c r="E20" s="195" t="s">
        <v>3258</v>
      </c>
      <c r="F20" s="195"/>
      <c r="G20" s="192" t="s">
        <v>3214</v>
      </c>
      <c r="H20" s="193" t="s">
        <v>745</v>
      </c>
      <c r="I20" s="25" t="s">
        <v>80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191">
        <v>46225.0</v>
      </c>
      <c r="B21" s="24" t="s">
        <v>1238</v>
      </c>
      <c r="C21" s="194" t="s">
        <v>3274</v>
      </c>
      <c r="D21" s="194" t="s">
        <v>3275</v>
      </c>
      <c r="E21" s="195" t="s">
        <v>3276</v>
      </c>
      <c r="F21" s="195"/>
      <c r="G21" s="192" t="s">
        <v>3214</v>
      </c>
      <c r="H21" s="193" t="s">
        <v>745</v>
      </c>
      <c r="I21" s="25" t="s">
        <v>80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191">
        <v>46225.0</v>
      </c>
      <c r="B22" s="24" t="s">
        <v>936</v>
      </c>
      <c r="C22" s="194" t="s">
        <v>3281</v>
      </c>
      <c r="D22" s="194" t="s">
        <v>3282</v>
      </c>
      <c r="E22" s="195" t="s">
        <v>3213</v>
      </c>
      <c r="F22" s="195"/>
      <c r="G22" s="192" t="s">
        <v>3214</v>
      </c>
      <c r="H22" s="193" t="s">
        <v>745</v>
      </c>
      <c r="I22" s="25" t="s">
        <v>80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91">
        <v>46225.0</v>
      </c>
      <c r="B23" s="24" t="s">
        <v>81</v>
      </c>
      <c r="C23" s="194" t="s">
        <v>3287</v>
      </c>
      <c r="D23" s="194" t="s">
        <v>3288</v>
      </c>
      <c r="E23" s="195" t="s">
        <v>3290</v>
      </c>
      <c r="F23" s="195"/>
      <c r="G23" s="192" t="s">
        <v>3214</v>
      </c>
      <c r="H23" s="193" t="s">
        <v>745</v>
      </c>
      <c r="I23" s="25" t="s">
        <v>80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91">
        <v>46225.0</v>
      </c>
      <c r="B24" s="24" t="s">
        <v>90</v>
      </c>
      <c r="C24" s="194" t="s">
        <v>3294</v>
      </c>
      <c r="D24" s="194" t="s">
        <v>3295</v>
      </c>
      <c r="E24" s="195" t="s">
        <v>3296</v>
      </c>
      <c r="F24" s="195"/>
      <c r="G24" s="192" t="s">
        <v>3214</v>
      </c>
      <c r="H24" s="193" t="s">
        <v>745</v>
      </c>
      <c r="I24" s="25" t="s">
        <v>80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91">
        <v>46226.0</v>
      </c>
      <c r="B25" s="24" t="s">
        <v>1192</v>
      </c>
      <c r="C25" s="194" t="s">
        <v>3302</v>
      </c>
      <c r="D25" s="194" t="s">
        <v>3303</v>
      </c>
      <c r="E25" s="195" t="s">
        <v>3305</v>
      </c>
      <c r="F25" s="195"/>
      <c r="G25" s="192" t="s">
        <v>3214</v>
      </c>
      <c r="H25" s="193" t="s">
        <v>745</v>
      </c>
      <c r="I25" s="25" t="s">
        <v>80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91">
        <v>46226.0</v>
      </c>
      <c r="B26" s="24" t="s">
        <v>1192</v>
      </c>
      <c r="C26" s="194" t="s">
        <v>3302</v>
      </c>
      <c r="D26" s="194" t="s">
        <v>3303</v>
      </c>
      <c r="E26" s="195" t="s">
        <v>3258</v>
      </c>
      <c r="F26" s="195"/>
      <c r="G26" s="192" t="s">
        <v>3214</v>
      </c>
      <c r="H26" s="193" t="s">
        <v>745</v>
      </c>
      <c r="I26" s="25" t="s">
        <v>80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91">
        <v>46225.0</v>
      </c>
      <c r="B27" s="24" t="s">
        <v>71</v>
      </c>
      <c r="C27" s="194" t="s">
        <v>3321</v>
      </c>
      <c r="D27" s="194" t="s">
        <v>3322</v>
      </c>
      <c r="E27" s="195" t="s">
        <v>3325</v>
      </c>
      <c r="F27" s="195"/>
      <c r="G27" s="192" t="s">
        <v>3214</v>
      </c>
      <c r="H27" s="193" t="s">
        <v>745</v>
      </c>
      <c r="I27" s="25" t="s">
        <v>80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91">
        <v>46225.0</v>
      </c>
      <c r="B28" s="24" t="s">
        <v>666</v>
      </c>
      <c r="C28" s="194" t="s">
        <v>3335</v>
      </c>
      <c r="D28" s="194" t="s">
        <v>3336</v>
      </c>
      <c r="E28" s="195" t="s">
        <v>3337</v>
      </c>
      <c r="F28" s="195"/>
      <c r="G28" s="192" t="s">
        <v>3214</v>
      </c>
      <c r="H28" s="193" t="s">
        <v>745</v>
      </c>
      <c r="I28" s="25" t="s">
        <v>80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91">
        <v>46225.0</v>
      </c>
      <c r="B29" s="24" t="s">
        <v>1048</v>
      </c>
      <c r="C29" s="194" t="s">
        <v>3351</v>
      </c>
      <c r="D29" s="194" t="s">
        <v>3353</v>
      </c>
      <c r="E29" s="195" t="s">
        <v>3258</v>
      </c>
      <c r="F29" s="195"/>
      <c r="G29" s="192" t="s">
        <v>3214</v>
      </c>
      <c r="H29" s="193" t="s">
        <v>745</v>
      </c>
      <c r="I29" s="25" t="s">
        <v>80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191">
        <v>46225.0</v>
      </c>
      <c r="B30" s="24" t="s">
        <v>1048</v>
      </c>
      <c r="C30" s="194" t="s">
        <v>3351</v>
      </c>
      <c r="D30" s="194" t="s">
        <v>3353</v>
      </c>
      <c r="E30" s="195" t="s">
        <v>3390</v>
      </c>
      <c r="F30" s="195"/>
      <c r="G30" s="192" t="s">
        <v>3214</v>
      </c>
      <c r="H30" s="193" t="s">
        <v>745</v>
      </c>
      <c r="I30" s="25" t="s">
        <v>80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>
      <c r="A31" s="191">
        <v>46224.0</v>
      </c>
      <c r="B31" s="24" t="s">
        <v>619</v>
      </c>
      <c r="C31" s="194" t="s">
        <v>3391</v>
      </c>
      <c r="D31" s="194" t="s">
        <v>3392</v>
      </c>
      <c r="E31" s="195" t="s">
        <v>3217</v>
      </c>
      <c r="F31" s="195"/>
      <c r="G31" s="192" t="s">
        <v>3214</v>
      </c>
      <c r="H31" s="193" t="s">
        <v>745</v>
      </c>
      <c r="I31" s="25" t="s">
        <v>80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>
      <c r="A32" s="191">
        <v>46224.0</v>
      </c>
      <c r="B32" s="24" t="s">
        <v>1035</v>
      </c>
      <c r="C32" s="194" t="s">
        <v>3393</v>
      </c>
      <c r="D32" s="194" t="s">
        <v>3394</v>
      </c>
      <c r="E32" s="195" t="s">
        <v>3217</v>
      </c>
      <c r="F32" s="195"/>
      <c r="G32" s="192" t="s">
        <v>3214</v>
      </c>
      <c r="H32" s="193" t="s">
        <v>745</v>
      </c>
      <c r="I32" s="25" t="s">
        <v>80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191">
        <v>46224.0</v>
      </c>
      <c r="B33" s="24" t="s">
        <v>891</v>
      </c>
      <c r="C33" s="194" t="s">
        <v>3395</v>
      </c>
      <c r="D33" s="194" t="s">
        <v>3396</v>
      </c>
      <c r="E33" s="195" t="s">
        <v>3397</v>
      </c>
      <c r="F33" s="195"/>
      <c r="G33" s="192" t="s">
        <v>3214</v>
      </c>
      <c r="H33" s="193" t="s">
        <v>745</v>
      </c>
      <c r="I33" s="25" t="s">
        <v>80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>
      <c r="A34" s="191">
        <v>46223.0</v>
      </c>
      <c r="B34" s="24" t="s">
        <v>1192</v>
      </c>
      <c r="C34" s="194" t="s">
        <v>3398</v>
      </c>
      <c r="D34" s="194" t="s">
        <v>3399</v>
      </c>
      <c r="E34" s="195" t="s">
        <v>3266</v>
      </c>
      <c r="F34" s="195"/>
      <c r="G34" s="192" t="s">
        <v>3214</v>
      </c>
      <c r="H34" s="193" t="s">
        <v>745</v>
      </c>
      <c r="I34" s="25" t="s">
        <v>80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>
      <c r="A35" s="191">
        <v>46223.0</v>
      </c>
      <c r="B35" s="24" t="s">
        <v>990</v>
      </c>
      <c r="C35" s="194" t="s">
        <v>3400</v>
      </c>
      <c r="D35" s="194" t="s">
        <v>3401</v>
      </c>
      <c r="E35" s="195" t="s">
        <v>3220</v>
      </c>
      <c r="F35" s="195"/>
      <c r="G35" s="192" t="s">
        <v>3214</v>
      </c>
      <c r="H35" s="193" t="s">
        <v>745</v>
      </c>
      <c r="I35" s="25" t="s">
        <v>80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>
      <c r="A36" s="191">
        <v>46224.0</v>
      </c>
      <c r="B36" s="24" t="s">
        <v>1064</v>
      </c>
      <c r="C36" s="194" t="s">
        <v>3403</v>
      </c>
      <c r="D36" s="194" t="s">
        <v>3404</v>
      </c>
      <c r="E36" s="195" t="s">
        <v>3220</v>
      </c>
      <c r="F36" s="195"/>
      <c r="G36" s="192" t="s">
        <v>3214</v>
      </c>
      <c r="H36" s="193" t="s">
        <v>745</v>
      </c>
      <c r="I36" s="25" t="s">
        <v>80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>
      <c r="A37" s="191">
        <v>46223.0</v>
      </c>
      <c r="B37" s="24" t="s">
        <v>751</v>
      </c>
      <c r="C37" s="194" t="s">
        <v>3408</v>
      </c>
      <c r="D37" s="194" t="s">
        <v>3409</v>
      </c>
      <c r="E37" s="195" t="s">
        <v>3217</v>
      </c>
      <c r="F37" s="195"/>
      <c r="G37" s="192" t="s">
        <v>3214</v>
      </c>
      <c r="H37" s="193" t="s">
        <v>745</v>
      </c>
      <c r="I37" s="25" t="s">
        <v>80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>
      <c r="A38" s="191">
        <v>46223.0</v>
      </c>
      <c r="B38" s="24" t="s">
        <v>757</v>
      </c>
      <c r="C38" s="194" t="s">
        <v>3412</v>
      </c>
      <c r="D38" s="194" t="s">
        <v>3414</v>
      </c>
      <c r="E38" s="195" t="s">
        <v>3337</v>
      </c>
      <c r="F38" s="195"/>
      <c r="G38" s="192" t="s">
        <v>3214</v>
      </c>
      <c r="H38" s="193" t="s">
        <v>745</v>
      </c>
      <c r="I38" s="25" t="s">
        <v>80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191">
        <v>46224.0</v>
      </c>
      <c r="B39" s="24" t="s">
        <v>223</v>
      </c>
      <c r="C39" s="194" t="s">
        <v>3417</v>
      </c>
      <c r="D39" s="194" t="s">
        <v>3418</v>
      </c>
      <c r="E39" s="195" t="s">
        <v>3238</v>
      </c>
      <c r="F39" s="195"/>
      <c r="G39" s="192" t="s">
        <v>3214</v>
      </c>
      <c r="H39" s="193" t="s">
        <v>745</v>
      </c>
      <c r="I39" s="25" t="s">
        <v>80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>
      <c r="A40" s="191">
        <v>46223.0</v>
      </c>
      <c r="B40" s="24" t="s">
        <v>1029</v>
      </c>
      <c r="C40" s="194" t="s">
        <v>3425</v>
      </c>
      <c r="D40" s="194" t="s">
        <v>3426</v>
      </c>
      <c r="E40" s="195" t="s">
        <v>3427</v>
      </c>
      <c r="F40" s="195"/>
      <c r="G40" s="192" t="s">
        <v>3214</v>
      </c>
      <c r="H40" s="193" t="s">
        <v>745</v>
      </c>
      <c r="I40" s="25" t="s">
        <v>80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>
      <c r="A41" s="191">
        <v>46223.0</v>
      </c>
      <c r="B41" s="24" t="s">
        <v>891</v>
      </c>
      <c r="C41" s="194" t="s">
        <v>3432</v>
      </c>
      <c r="D41" s="194" t="s">
        <v>3433</v>
      </c>
      <c r="E41" s="195" t="s">
        <v>3220</v>
      </c>
      <c r="F41" s="195"/>
      <c r="G41" s="192" t="s">
        <v>3214</v>
      </c>
      <c r="H41" s="193" t="s">
        <v>745</v>
      </c>
      <c r="I41" s="25" t="s">
        <v>80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>
      <c r="A42" s="191">
        <v>46223.0</v>
      </c>
      <c r="B42" s="24" t="s">
        <v>81</v>
      </c>
      <c r="C42" s="194" t="s">
        <v>3438</v>
      </c>
      <c r="D42" s="194" t="s">
        <v>3439</v>
      </c>
      <c r="E42" s="195" t="s">
        <v>3238</v>
      </c>
      <c r="F42" s="195"/>
      <c r="G42" s="192" t="s">
        <v>3214</v>
      </c>
      <c r="H42" s="193" t="s">
        <v>745</v>
      </c>
      <c r="I42" s="25" t="s">
        <v>80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>
      <c r="A43" s="191">
        <v>46223.0</v>
      </c>
      <c r="B43" s="24" t="s">
        <v>755</v>
      </c>
      <c r="C43" s="194" t="s">
        <v>3443</v>
      </c>
      <c r="D43" s="194" t="s">
        <v>3444</v>
      </c>
      <c r="E43" s="195" t="s">
        <v>3238</v>
      </c>
      <c r="F43" s="195"/>
      <c r="G43" s="192" t="s">
        <v>3214</v>
      </c>
      <c r="H43" s="193" t="s">
        <v>745</v>
      </c>
      <c r="I43" s="25" t="s">
        <v>80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>
      <c r="A44" s="191">
        <v>46223.0</v>
      </c>
      <c r="B44" s="24" t="s">
        <v>339</v>
      </c>
      <c r="C44" s="194" t="s">
        <v>3449</v>
      </c>
      <c r="D44" s="194" t="s">
        <v>3450</v>
      </c>
      <c r="E44" s="195" t="s">
        <v>3213</v>
      </c>
      <c r="F44" s="195"/>
      <c r="G44" s="192" t="s">
        <v>3214</v>
      </c>
      <c r="H44" s="193" t="s">
        <v>745</v>
      </c>
      <c r="I44" s="25" t="s">
        <v>80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>
      <c r="A45" s="191">
        <v>46222.0</v>
      </c>
      <c r="B45" s="24" t="s">
        <v>471</v>
      </c>
      <c r="C45" s="194" t="s">
        <v>3454</v>
      </c>
      <c r="D45" s="194" t="s">
        <v>3455</v>
      </c>
      <c r="E45" s="195" t="s">
        <v>3238</v>
      </c>
      <c r="F45" s="195"/>
      <c r="G45" s="192" t="s">
        <v>3214</v>
      </c>
      <c r="H45" s="193" t="s">
        <v>745</v>
      </c>
      <c r="I45" s="25" t="s">
        <v>80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>
      <c r="A46" s="191">
        <v>46222.0</v>
      </c>
      <c r="B46" s="24" t="s">
        <v>844</v>
      </c>
      <c r="C46" s="194" t="s">
        <v>3458</v>
      </c>
      <c r="D46" s="194" t="s">
        <v>3460</v>
      </c>
      <c r="E46" s="195" t="s">
        <v>3238</v>
      </c>
      <c r="F46" s="195"/>
      <c r="G46" s="192" t="s">
        <v>3214</v>
      </c>
      <c r="H46" s="193" t="s">
        <v>745</v>
      </c>
      <c r="I46" s="25" t="s">
        <v>80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A47" s="191">
        <v>46224.0</v>
      </c>
      <c r="B47" s="24" t="s">
        <v>639</v>
      </c>
      <c r="C47" s="194" t="s">
        <v>3462</v>
      </c>
      <c r="D47" s="194" t="s">
        <v>3463</v>
      </c>
      <c r="E47" s="195" t="s">
        <v>3464</v>
      </c>
      <c r="F47" s="195"/>
      <c r="G47" s="192" t="s">
        <v>3214</v>
      </c>
      <c r="H47" s="193" t="s">
        <v>745</v>
      </c>
      <c r="I47" s="25" t="s">
        <v>80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>
      <c r="A48" s="191">
        <v>46222.0</v>
      </c>
      <c r="B48" s="24" t="s">
        <v>1206</v>
      </c>
      <c r="C48" s="194" t="s">
        <v>3468</v>
      </c>
      <c r="D48" s="194" t="s">
        <v>3469</v>
      </c>
      <c r="E48" s="195" t="s">
        <v>3305</v>
      </c>
      <c r="F48" s="195"/>
      <c r="G48" s="192" t="s">
        <v>3214</v>
      </c>
      <c r="H48" s="193" t="s">
        <v>745</v>
      </c>
      <c r="I48" s="25" t="s">
        <v>80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A49" s="191">
        <v>46222.0</v>
      </c>
      <c r="B49" s="24" t="s">
        <v>936</v>
      </c>
      <c r="C49" s="194" t="s">
        <v>3472</v>
      </c>
      <c r="D49" s="194" t="s">
        <v>3473</v>
      </c>
      <c r="E49" s="195" t="s">
        <v>3427</v>
      </c>
      <c r="F49" s="195"/>
      <c r="G49" s="192" t="s">
        <v>3214</v>
      </c>
      <c r="H49" s="193" t="s">
        <v>745</v>
      </c>
      <c r="I49" s="25" t="s">
        <v>80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>
      <c r="A50" s="191">
        <v>46225.0</v>
      </c>
      <c r="B50" s="24" t="s">
        <v>1070</v>
      </c>
      <c r="C50" s="194" t="s">
        <v>3476</v>
      </c>
      <c r="D50" s="194" t="s">
        <v>3477</v>
      </c>
      <c r="E50" s="195" t="s">
        <v>3337</v>
      </c>
      <c r="F50" s="195"/>
      <c r="G50" s="192" t="s">
        <v>3214</v>
      </c>
      <c r="H50" s="193" t="s">
        <v>745</v>
      </c>
      <c r="I50" s="25" t="s">
        <v>80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A51" s="191">
        <v>46221.0</v>
      </c>
      <c r="B51" s="24" t="s">
        <v>331</v>
      </c>
      <c r="C51" s="194" t="s">
        <v>3479</v>
      </c>
      <c r="D51" s="194" t="s">
        <v>3480</v>
      </c>
      <c r="E51" s="195" t="s">
        <v>3305</v>
      </c>
      <c r="F51" s="195"/>
      <c r="G51" s="192" t="s">
        <v>3214</v>
      </c>
      <c r="H51" s="193" t="s">
        <v>745</v>
      </c>
      <c r="I51" s="25" t="s">
        <v>80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191">
        <v>46222.0</v>
      </c>
      <c r="B52" s="24" t="s">
        <v>243</v>
      </c>
      <c r="C52" s="194" t="s">
        <v>3488</v>
      </c>
      <c r="D52" s="194" t="s">
        <v>3489</v>
      </c>
      <c r="E52" s="195" t="s">
        <v>3337</v>
      </c>
      <c r="F52" s="195"/>
      <c r="G52" s="192" t="s">
        <v>3214</v>
      </c>
      <c r="H52" s="193" t="s">
        <v>745</v>
      </c>
      <c r="I52" s="25" t="s">
        <v>80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191">
        <v>46221.0</v>
      </c>
      <c r="B53" s="24" t="s">
        <v>126</v>
      </c>
      <c r="C53" s="194" t="s">
        <v>3495</v>
      </c>
      <c r="D53" s="194" t="s">
        <v>3496</v>
      </c>
      <c r="E53" s="195" t="s">
        <v>3238</v>
      </c>
      <c r="F53" s="195"/>
      <c r="G53" s="192" t="s">
        <v>3214</v>
      </c>
      <c r="H53" s="193" t="s">
        <v>745</v>
      </c>
      <c r="I53" s="25" t="s">
        <v>80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A54" s="191">
        <v>46221.0</v>
      </c>
      <c r="B54" s="24" t="s">
        <v>1182</v>
      </c>
      <c r="C54" s="194" t="s">
        <v>3501</v>
      </c>
      <c r="D54" s="194" t="s">
        <v>3502</v>
      </c>
      <c r="E54" s="195" t="s">
        <v>3217</v>
      </c>
      <c r="F54" s="195"/>
      <c r="G54" s="192" t="s">
        <v>3214</v>
      </c>
      <c r="H54" s="193" t="s">
        <v>745</v>
      </c>
      <c r="I54" s="25" t="s">
        <v>80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>
      <c r="A55" s="191">
        <v>46220.0</v>
      </c>
      <c r="B55" s="24" t="s">
        <v>751</v>
      </c>
      <c r="C55" s="194" t="s">
        <v>3505</v>
      </c>
      <c r="D55" s="194" t="s">
        <v>3506</v>
      </c>
      <c r="E55" s="195" t="s">
        <v>3217</v>
      </c>
      <c r="F55" s="195"/>
      <c r="G55" s="192" t="s">
        <v>3214</v>
      </c>
      <c r="H55" s="193" t="s">
        <v>745</v>
      </c>
      <c r="I55" s="25" t="s">
        <v>80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>
      <c r="A56" s="191">
        <v>46220.0</v>
      </c>
      <c r="B56" s="24" t="s">
        <v>243</v>
      </c>
      <c r="C56" s="194" t="s">
        <v>3510</v>
      </c>
      <c r="D56" s="194" t="s">
        <v>3511</v>
      </c>
      <c r="E56" s="195" t="s">
        <v>3238</v>
      </c>
      <c r="F56" s="195"/>
      <c r="G56" s="192" t="s">
        <v>3214</v>
      </c>
      <c r="H56" s="193" t="s">
        <v>745</v>
      </c>
      <c r="I56" s="25" t="s">
        <v>80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>
      <c r="A57" s="191">
        <v>46221.0</v>
      </c>
      <c r="B57" s="24" t="s">
        <v>551</v>
      </c>
      <c r="C57" s="194" t="s">
        <v>3515</v>
      </c>
      <c r="D57" s="194" t="s">
        <v>3516</v>
      </c>
      <c r="E57" s="195" t="s">
        <v>3258</v>
      </c>
      <c r="F57" s="195"/>
      <c r="G57" s="192" t="s">
        <v>3214</v>
      </c>
      <c r="H57" s="193" t="s">
        <v>745</v>
      </c>
      <c r="I57" s="25" t="s">
        <v>80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>
      <c r="A58" s="191">
        <v>46220.0</v>
      </c>
      <c r="B58" s="24" t="s">
        <v>551</v>
      </c>
      <c r="C58" s="194" t="s">
        <v>3515</v>
      </c>
      <c r="D58" s="194" t="s">
        <v>3516</v>
      </c>
      <c r="E58" s="195" t="s">
        <v>3397</v>
      </c>
      <c r="F58" s="195"/>
      <c r="G58" s="192" t="s">
        <v>3214</v>
      </c>
      <c r="H58" s="193" t="s">
        <v>745</v>
      </c>
      <c r="I58" s="25" t="s">
        <v>80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A59" s="191">
        <v>46220.0</v>
      </c>
      <c r="B59" s="24" t="s">
        <v>524</v>
      </c>
      <c r="C59" s="194" t="s">
        <v>3519</v>
      </c>
      <c r="D59" s="194" t="s">
        <v>3520</v>
      </c>
      <c r="E59" s="195" t="s">
        <v>3238</v>
      </c>
      <c r="F59" s="195"/>
      <c r="G59" s="192" t="s">
        <v>3214</v>
      </c>
      <c r="H59" s="193" t="s">
        <v>745</v>
      </c>
      <c r="I59" s="25" t="s">
        <v>80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>
      <c r="A60" s="191">
        <v>46220.0</v>
      </c>
      <c r="B60" s="24" t="s">
        <v>81</v>
      </c>
      <c r="C60" s="194" t="s">
        <v>3523</v>
      </c>
      <c r="D60" s="194" t="s">
        <v>3524</v>
      </c>
      <c r="E60" s="195" t="s">
        <v>3238</v>
      </c>
      <c r="F60" s="195"/>
      <c r="G60" s="192" t="s">
        <v>3214</v>
      </c>
      <c r="H60" s="193" t="s">
        <v>745</v>
      </c>
      <c r="I60" s="25" t="s">
        <v>80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>
      <c r="A61" s="191">
        <v>46220.0</v>
      </c>
      <c r="B61" s="24" t="s">
        <v>551</v>
      </c>
      <c r="C61" s="194" t="s">
        <v>3515</v>
      </c>
      <c r="D61" s="194" t="s">
        <v>3527</v>
      </c>
      <c r="E61" s="195" t="s">
        <v>3258</v>
      </c>
      <c r="F61" s="195"/>
      <c r="G61" s="192" t="s">
        <v>3214</v>
      </c>
      <c r="H61" s="193" t="s">
        <v>745</v>
      </c>
      <c r="I61" s="25" t="s">
        <v>80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>
      <c r="A62" s="191">
        <v>46220.0</v>
      </c>
      <c r="B62" s="24" t="s">
        <v>1111</v>
      </c>
      <c r="C62" s="194" t="s">
        <v>3531</v>
      </c>
      <c r="D62" s="194" t="s">
        <v>3532</v>
      </c>
      <c r="E62" s="195" t="s">
        <v>3238</v>
      </c>
      <c r="F62" s="195"/>
      <c r="G62" s="192" t="s">
        <v>3214</v>
      </c>
      <c r="H62" s="193" t="s">
        <v>745</v>
      </c>
      <c r="I62" s="25" t="s">
        <v>80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191">
        <v>46222.0</v>
      </c>
      <c r="B63" s="24" t="s">
        <v>90</v>
      </c>
      <c r="C63" s="194" t="s">
        <v>3537</v>
      </c>
      <c r="D63" s="194" t="s">
        <v>3538</v>
      </c>
      <c r="E63" s="195" t="s">
        <v>3296</v>
      </c>
      <c r="F63" s="195"/>
      <c r="G63" s="192" t="s">
        <v>3214</v>
      </c>
      <c r="H63" s="193" t="s">
        <v>745</v>
      </c>
      <c r="I63" s="25" t="s">
        <v>80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>
      <c r="A64" s="191">
        <v>46219.0</v>
      </c>
      <c r="B64" s="24" t="s">
        <v>1192</v>
      </c>
      <c r="C64" s="194" t="s">
        <v>3544</v>
      </c>
      <c r="D64" s="194" t="s">
        <v>3545</v>
      </c>
      <c r="E64" s="195" t="s">
        <v>3258</v>
      </c>
      <c r="F64" s="195"/>
      <c r="G64" s="192" t="s">
        <v>3214</v>
      </c>
      <c r="H64" s="193" t="s">
        <v>745</v>
      </c>
      <c r="I64" s="25" t="s">
        <v>80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191">
        <v>46219.0</v>
      </c>
      <c r="B65" s="24" t="s">
        <v>1192</v>
      </c>
      <c r="C65" s="194" t="s">
        <v>3544</v>
      </c>
      <c r="D65" s="194" t="s">
        <v>3545</v>
      </c>
      <c r="E65" s="195" t="s">
        <v>3305</v>
      </c>
      <c r="F65" s="195"/>
      <c r="G65" s="192" t="s">
        <v>3214</v>
      </c>
      <c r="H65" s="193" t="s">
        <v>745</v>
      </c>
      <c r="I65" s="25" t="s">
        <v>80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>
      <c r="A66" s="191">
        <v>46219.0</v>
      </c>
      <c r="B66" s="24" t="s">
        <v>1192</v>
      </c>
      <c r="C66" s="194" t="s">
        <v>3544</v>
      </c>
      <c r="D66" s="194" t="s">
        <v>3545</v>
      </c>
      <c r="E66" s="195" t="s">
        <v>3223</v>
      </c>
      <c r="F66" s="195"/>
      <c r="G66" s="192" t="s">
        <v>3214</v>
      </c>
      <c r="H66" s="193" t="s">
        <v>745</v>
      </c>
      <c r="I66" s="25" t="s">
        <v>80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191">
        <v>46219.0</v>
      </c>
      <c r="B67" s="24" t="s">
        <v>254</v>
      </c>
      <c r="C67" s="194" t="s">
        <v>3557</v>
      </c>
      <c r="D67" s="194" t="s">
        <v>3558</v>
      </c>
      <c r="E67" s="195" t="s">
        <v>3559</v>
      </c>
      <c r="F67" s="195"/>
      <c r="G67" s="192" t="s">
        <v>3214</v>
      </c>
      <c r="H67" s="193" t="s">
        <v>745</v>
      </c>
      <c r="I67" s="25" t="s">
        <v>80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>
      <c r="A68" s="191">
        <v>46219.0</v>
      </c>
      <c r="B68" s="24" t="s">
        <v>686</v>
      </c>
      <c r="C68" s="194" t="s">
        <v>3564</v>
      </c>
      <c r="D68" s="194" t="s">
        <v>3565</v>
      </c>
      <c r="E68" s="195" t="s">
        <v>3397</v>
      </c>
      <c r="F68" s="195"/>
      <c r="G68" s="192" t="s">
        <v>3214</v>
      </c>
      <c r="H68" s="193" t="s">
        <v>745</v>
      </c>
      <c r="I68" s="25" t="s">
        <v>80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191">
        <v>46218.0</v>
      </c>
      <c r="B69" s="24" t="s">
        <v>316</v>
      </c>
      <c r="C69" s="194" t="s">
        <v>3567</v>
      </c>
      <c r="D69" s="194" t="s">
        <v>3569</v>
      </c>
      <c r="E69" s="195" t="s">
        <v>3296</v>
      </c>
      <c r="F69" s="195"/>
      <c r="G69" s="192" t="s">
        <v>3214</v>
      </c>
      <c r="H69" s="193" t="s">
        <v>745</v>
      </c>
      <c r="I69" s="25" t="s">
        <v>80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>
      <c r="A70" s="191">
        <v>46218.0</v>
      </c>
      <c r="B70" s="24" t="s">
        <v>1192</v>
      </c>
      <c r="C70" s="194" t="s">
        <v>3575</v>
      </c>
      <c r="D70" s="194" t="s">
        <v>3576</v>
      </c>
      <c r="E70" s="195" t="s">
        <v>3390</v>
      </c>
      <c r="F70" s="195"/>
      <c r="G70" s="192" t="s">
        <v>3214</v>
      </c>
      <c r="H70" s="193" t="s">
        <v>745</v>
      </c>
      <c r="I70" s="25" t="s">
        <v>80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191">
        <v>46219.0</v>
      </c>
      <c r="B71" s="24" t="s">
        <v>188</v>
      </c>
      <c r="C71" s="194" t="s">
        <v>3577</v>
      </c>
      <c r="D71" s="194" t="s">
        <v>3578</v>
      </c>
      <c r="E71" s="195" t="s">
        <v>3220</v>
      </c>
      <c r="F71" s="195"/>
      <c r="G71" s="192" t="s">
        <v>3214</v>
      </c>
      <c r="H71" s="193" t="s">
        <v>745</v>
      </c>
      <c r="I71" s="25" t="s">
        <v>80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>
      <c r="A72" s="191">
        <v>46220.0</v>
      </c>
      <c r="B72" s="24" t="s">
        <v>1192</v>
      </c>
      <c r="C72" s="194" t="s">
        <v>3575</v>
      </c>
      <c r="D72" s="194" t="s">
        <v>3579</v>
      </c>
      <c r="E72" s="195" t="s">
        <v>3258</v>
      </c>
      <c r="F72" s="195"/>
      <c r="G72" s="192" t="s">
        <v>3214</v>
      </c>
      <c r="H72" s="193" t="s">
        <v>745</v>
      </c>
      <c r="I72" s="25" t="s">
        <v>80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191">
        <v>46219.0</v>
      </c>
      <c r="B73" s="24" t="s">
        <v>81</v>
      </c>
      <c r="C73" s="194" t="s">
        <v>3580</v>
      </c>
      <c r="D73" s="194" t="s">
        <v>3581</v>
      </c>
      <c r="E73" s="195" t="s">
        <v>3217</v>
      </c>
      <c r="F73" s="195"/>
      <c r="G73" s="192" t="s">
        <v>3214</v>
      </c>
      <c r="H73" s="193" t="s">
        <v>745</v>
      </c>
      <c r="I73" s="25" t="s">
        <v>80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>
      <c r="A74" s="191">
        <v>46218.0</v>
      </c>
      <c r="B74" s="24" t="s">
        <v>505</v>
      </c>
      <c r="C74" s="194" t="s">
        <v>3582</v>
      </c>
      <c r="D74" s="194" t="s">
        <v>3583</v>
      </c>
      <c r="E74" s="195" t="s">
        <v>3397</v>
      </c>
      <c r="F74" s="195"/>
      <c r="G74" s="192" t="s">
        <v>3214</v>
      </c>
      <c r="H74" s="193" t="s">
        <v>745</v>
      </c>
      <c r="I74" s="25" t="s">
        <v>80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191">
        <v>46219.0</v>
      </c>
      <c r="B75" s="24" t="s">
        <v>619</v>
      </c>
      <c r="C75" s="194" t="s">
        <v>3584</v>
      </c>
      <c r="D75" s="194" t="s">
        <v>3585</v>
      </c>
      <c r="E75" s="195" t="s">
        <v>3397</v>
      </c>
      <c r="F75" s="195"/>
      <c r="G75" s="192" t="s">
        <v>3214</v>
      </c>
      <c r="H75" s="193" t="s">
        <v>745</v>
      </c>
      <c r="I75" s="25" t="s">
        <v>80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>
      <c r="A76" s="191">
        <v>46218.0</v>
      </c>
      <c r="B76" s="24" t="s">
        <v>921</v>
      </c>
      <c r="C76" s="194" t="s">
        <v>3586</v>
      </c>
      <c r="D76" s="194" t="s">
        <v>3587</v>
      </c>
      <c r="E76" s="195" t="s">
        <v>3305</v>
      </c>
      <c r="F76" s="195"/>
      <c r="G76" s="192" t="s">
        <v>3214</v>
      </c>
      <c r="H76" s="193" t="s">
        <v>745</v>
      </c>
      <c r="I76" s="25" t="s">
        <v>80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191">
        <v>46218.0</v>
      </c>
      <c r="B77" s="24" t="s">
        <v>339</v>
      </c>
      <c r="C77" s="194" t="s">
        <v>3588</v>
      </c>
      <c r="D77" s="194" t="s">
        <v>3589</v>
      </c>
      <c r="E77" s="195" t="s">
        <v>3337</v>
      </c>
      <c r="F77" s="195"/>
      <c r="G77" s="192" t="s">
        <v>3214</v>
      </c>
      <c r="H77" s="193" t="s">
        <v>745</v>
      </c>
      <c r="I77" s="25" t="s">
        <v>80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>
      <c r="A78" s="191">
        <v>46217.0</v>
      </c>
      <c r="B78" s="24" t="s">
        <v>339</v>
      </c>
      <c r="C78" s="194" t="s">
        <v>3588</v>
      </c>
      <c r="D78" s="194" t="s">
        <v>3589</v>
      </c>
      <c r="E78" s="195" t="s">
        <v>3296</v>
      </c>
      <c r="F78" s="195"/>
      <c r="G78" s="192" t="s">
        <v>3214</v>
      </c>
      <c r="H78" s="193" t="s">
        <v>745</v>
      </c>
      <c r="I78" s="25" t="s">
        <v>80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191">
        <v>46217.0</v>
      </c>
      <c r="B79" s="24" t="s">
        <v>71</v>
      </c>
      <c r="C79" s="194" t="s">
        <v>3598</v>
      </c>
      <c r="D79" s="194" t="s">
        <v>3599</v>
      </c>
      <c r="E79" s="195" t="s">
        <v>3397</v>
      </c>
      <c r="F79" s="195"/>
      <c r="G79" s="192" t="s">
        <v>3214</v>
      </c>
      <c r="H79" s="193" t="s">
        <v>745</v>
      </c>
      <c r="I79" s="25" t="s">
        <v>80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>
      <c r="A80" s="191">
        <v>46217.0</v>
      </c>
      <c r="B80" s="24" t="s">
        <v>1192</v>
      </c>
      <c r="C80" s="194" t="s">
        <v>3604</v>
      </c>
      <c r="D80" s="194" t="s">
        <v>3605</v>
      </c>
      <c r="E80" s="195" t="s">
        <v>3337</v>
      </c>
      <c r="F80" s="195"/>
      <c r="G80" s="192" t="s">
        <v>3214</v>
      </c>
      <c r="H80" s="193" t="s">
        <v>745</v>
      </c>
      <c r="I80" s="25" t="s">
        <v>80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191">
        <v>46217.0</v>
      </c>
      <c r="B81" s="24" t="s">
        <v>108</v>
      </c>
      <c r="C81" s="194" t="s">
        <v>3607</v>
      </c>
      <c r="D81" s="194" t="s">
        <v>3608</v>
      </c>
      <c r="E81" s="195" t="s">
        <v>3390</v>
      </c>
      <c r="F81" s="195"/>
      <c r="G81" s="192" t="s">
        <v>3214</v>
      </c>
      <c r="H81" s="193" t="s">
        <v>745</v>
      </c>
      <c r="I81" s="25" t="s">
        <v>80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>
      <c r="A82" s="191">
        <v>46217.0</v>
      </c>
      <c r="B82" s="24" t="s">
        <v>1192</v>
      </c>
      <c r="C82" s="194" t="s">
        <v>3604</v>
      </c>
      <c r="D82" s="194" t="s">
        <v>3613</v>
      </c>
      <c r="E82" s="195" t="s">
        <v>3390</v>
      </c>
      <c r="F82" s="195"/>
      <c r="G82" s="192" t="s">
        <v>3214</v>
      </c>
      <c r="H82" s="193" t="s">
        <v>745</v>
      </c>
      <c r="I82" s="25" t="s">
        <v>80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191">
        <v>46217.0</v>
      </c>
      <c r="B83" s="24" t="s">
        <v>1070</v>
      </c>
      <c r="C83" s="194" t="s">
        <v>3619</v>
      </c>
      <c r="D83" s="194" t="s">
        <v>3620</v>
      </c>
      <c r="E83" s="195" t="s">
        <v>3621</v>
      </c>
      <c r="F83" s="195"/>
      <c r="G83" s="192" t="s">
        <v>3214</v>
      </c>
      <c r="H83" s="193" t="s">
        <v>745</v>
      </c>
      <c r="I83" s="25" t="s">
        <v>80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191">
        <v>46216.0</v>
      </c>
      <c r="B84" s="24" t="s">
        <v>1035</v>
      </c>
      <c r="C84" s="194" t="s">
        <v>3623</v>
      </c>
      <c r="D84" s="194" t="s">
        <v>3624</v>
      </c>
      <c r="E84" s="195" t="s">
        <v>3337</v>
      </c>
      <c r="F84" s="195"/>
      <c r="G84" s="192" t="s">
        <v>3214</v>
      </c>
      <c r="H84" s="193" t="s">
        <v>745</v>
      </c>
      <c r="I84" s="25" t="s">
        <v>80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191">
        <v>46216.0</v>
      </c>
      <c r="B85" s="24" t="s">
        <v>81</v>
      </c>
      <c r="C85" s="194" t="s">
        <v>3628</v>
      </c>
      <c r="D85" s="194" t="s">
        <v>3629</v>
      </c>
      <c r="E85" s="195" t="s">
        <v>3630</v>
      </c>
      <c r="F85" s="195"/>
      <c r="G85" s="192" t="s">
        <v>3214</v>
      </c>
      <c r="H85" s="193" t="s">
        <v>745</v>
      </c>
      <c r="I85" s="25" t="s">
        <v>80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191">
        <v>46216.0</v>
      </c>
      <c r="B86" s="24" t="s">
        <v>81</v>
      </c>
      <c r="C86" s="194" t="s">
        <v>3628</v>
      </c>
      <c r="D86" s="194" t="s">
        <v>3629</v>
      </c>
      <c r="E86" s="195" t="s">
        <v>3220</v>
      </c>
      <c r="F86" s="195"/>
      <c r="G86" s="192" t="s">
        <v>3214</v>
      </c>
      <c r="H86" s="193" t="s">
        <v>745</v>
      </c>
      <c r="I86" s="25" t="s">
        <v>80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191">
        <v>46216.0</v>
      </c>
      <c r="B87" s="24" t="s">
        <v>770</v>
      </c>
      <c r="C87" s="194" t="s">
        <v>3637</v>
      </c>
      <c r="D87" s="194" t="s">
        <v>3638</v>
      </c>
      <c r="E87" s="195" t="s">
        <v>3238</v>
      </c>
      <c r="F87" s="195"/>
      <c r="G87" s="192" t="s">
        <v>3214</v>
      </c>
      <c r="H87" s="193" t="s">
        <v>745</v>
      </c>
      <c r="I87" s="25" t="s">
        <v>80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>
      <c r="A88" s="191">
        <v>46216.0</v>
      </c>
      <c r="B88" s="24" t="s">
        <v>1192</v>
      </c>
      <c r="C88" s="194" t="s">
        <v>3641</v>
      </c>
      <c r="D88" s="194" t="s">
        <v>3642</v>
      </c>
      <c r="E88" s="195" t="s">
        <v>3266</v>
      </c>
      <c r="F88" s="195"/>
      <c r="G88" s="192" t="s">
        <v>3214</v>
      </c>
      <c r="H88" s="193" t="s">
        <v>745</v>
      </c>
      <c r="I88" s="25" t="s">
        <v>80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191">
        <v>46216.0</v>
      </c>
      <c r="B89" s="24" t="s">
        <v>1192</v>
      </c>
      <c r="C89" s="194" t="s">
        <v>3641</v>
      </c>
      <c r="D89" s="194" t="s">
        <v>3642</v>
      </c>
      <c r="E89" s="195" t="s">
        <v>3258</v>
      </c>
      <c r="F89" s="195"/>
      <c r="G89" s="192" t="s">
        <v>3214</v>
      </c>
      <c r="H89" s="193" t="s">
        <v>745</v>
      </c>
      <c r="I89" s="25" t="s">
        <v>80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>
      <c r="A90" s="191">
        <v>46216.0</v>
      </c>
      <c r="B90" s="24" t="s">
        <v>375</v>
      </c>
      <c r="C90" s="194" t="s">
        <v>3648</v>
      </c>
      <c r="D90" s="194" t="s">
        <v>3649</v>
      </c>
      <c r="E90" s="195" t="s">
        <v>3296</v>
      </c>
      <c r="F90" s="195"/>
      <c r="G90" s="192" t="s">
        <v>3214</v>
      </c>
      <c r="H90" s="193" t="s">
        <v>745</v>
      </c>
      <c r="I90" s="25" t="s">
        <v>80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91">
        <v>46215.0</v>
      </c>
      <c r="B91" s="24" t="s">
        <v>86</v>
      </c>
      <c r="C91" s="194" t="s">
        <v>3650</v>
      </c>
      <c r="D91" s="194" t="s">
        <v>3651</v>
      </c>
      <c r="E91" s="195" t="s">
        <v>3220</v>
      </c>
      <c r="F91" s="195"/>
      <c r="G91" s="192" t="s">
        <v>3214</v>
      </c>
      <c r="H91" s="193" t="s">
        <v>745</v>
      </c>
      <c r="I91" s="25" t="s">
        <v>80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>
      <c r="A92" s="191">
        <v>46215.0</v>
      </c>
      <c r="B92" s="24" t="s">
        <v>212</v>
      </c>
      <c r="C92" s="194" t="s">
        <v>3652</v>
      </c>
      <c r="D92" s="194" t="s">
        <v>3653</v>
      </c>
      <c r="E92" s="195" t="s">
        <v>3238</v>
      </c>
      <c r="F92" s="195"/>
      <c r="G92" s="192" t="s">
        <v>3214</v>
      </c>
      <c r="H92" s="193" t="s">
        <v>745</v>
      </c>
      <c r="I92" s="25" t="s">
        <v>80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>
      <c r="A93" s="191">
        <v>46215.0</v>
      </c>
      <c r="B93" s="24" t="s">
        <v>1029</v>
      </c>
      <c r="C93" s="194" t="s">
        <v>3654</v>
      </c>
      <c r="D93" s="194" t="s">
        <v>3655</v>
      </c>
      <c r="E93" s="195" t="s">
        <v>3656</v>
      </c>
      <c r="F93" s="195"/>
      <c r="G93" s="192" t="s">
        <v>3214</v>
      </c>
      <c r="H93" s="193" t="s">
        <v>745</v>
      </c>
      <c r="I93" s="25" t="s">
        <v>80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191">
        <v>46215.0</v>
      </c>
      <c r="B94" s="24" t="s">
        <v>367</v>
      </c>
      <c r="C94" s="194" t="s">
        <v>3657</v>
      </c>
      <c r="D94" s="194" t="s">
        <v>3658</v>
      </c>
      <c r="E94" s="195" t="s">
        <v>3290</v>
      </c>
      <c r="F94" s="195"/>
      <c r="G94" s="192" t="s">
        <v>3214</v>
      </c>
      <c r="H94" s="193" t="s">
        <v>745</v>
      </c>
      <c r="I94" s="25" t="s">
        <v>80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191">
        <v>46215.0</v>
      </c>
      <c r="B95" s="24" t="s">
        <v>188</v>
      </c>
      <c r="C95" s="194" t="s">
        <v>3659</v>
      </c>
      <c r="D95" s="194" t="s">
        <v>3660</v>
      </c>
      <c r="E95" s="195" t="s">
        <v>3238</v>
      </c>
      <c r="F95" s="195"/>
      <c r="G95" s="192" t="s">
        <v>3214</v>
      </c>
      <c r="H95" s="193" t="s">
        <v>745</v>
      </c>
      <c r="I95" s="25" t="s">
        <v>80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>
      <c r="A96" s="191">
        <v>46215.0</v>
      </c>
      <c r="B96" s="24" t="s">
        <v>188</v>
      </c>
      <c r="C96" s="194" t="s">
        <v>3661</v>
      </c>
      <c r="D96" s="194" t="s">
        <v>3662</v>
      </c>
      <c r="E96" s="195" t="s">
        <v>3238</v>
      </c>
      <c r="F96" s="195"/>
      <c r="G96" s="192" t="s">
        <v>3214</v>
      </c>
      <c r="H96" s="193" t="s">
        <v>745</v>
      </c>
      <c r="I96" s="25" t="s">
        <v>80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191">
        <v>46215.0</v>
      </c>
      <c r="B97" s="24" t="s">
        <v>936</v>
      </c>
      <c r="C97" s="194" t="s">
        <v>3663</v>
      </c>
      <c r="D97" s="194" t="s">
        <v>3664</v>
      </c>
      <c r="E97" s="195" t="s">
        <v>3296</v>
      </c>
      <c r="F97" s="195"/>
      <c r="G97" s="192" t="s">
        <v>3214</v>
      </c>
      <c r="H97" s="193" t="s">
        <v>745</v>
      </c>
      <c r="I97" s="25" t="s">
        <v>80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>
      <c r="A98" s="191">
        <v>46214.0</v>
      </c>
      <c r="B98" s="24" t="s">
        <v>936</v>
      </c>
      <c r="C98" s="194" t="s">
        <v>3663</v>
      </c>
      <c r="D98" s="194" t="s">
        <v>3664</v>
      </c>
      <c r="E98" s="195" t="s">
        <v>3665</v>
      </c>
      <c r="F98" s="195"/>
      <c r="G98" s="192" t="s">
        <v>3214</v>
      </c>
      <c r="H98" s="193" t="s">
        <v>745</v>
      </c>
      <c r="I98" s="25" t="s">
        <v>80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191">
        <v>46214.0</v>
      </c>
      <c r="B99" s="24" t="s">
        <v>466</v>
      </c>
      <c r="C99" s="194" t="s">
        <v>3667</v>
      </c>
      <c r="D99" s="194" t="s">
        <v>3668</v>
      </c>
      <c r="E99" s="195" t="s">
        <v>3220</v>
      </c>
      <c r="F99" s="195"/>
      <c r="G99" s="192" t="s">
        <v>3214</v>
      </c>
      <c r="H99" s="193" t="s">
        <v>745</v>
      </c>
      <c r="I99" s="25" t="s">
        <v>80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>
      <c r="A100" s="191">
        <v>46214.0</v>
      </c>
      <c r="B100" s="24" t="s">
        <v>1070</v>
      </c>
      <c r="C100" s="194" t="s">
        <v>3671</v>
      </c>
      <c r="D100" s="194" t="s">
        <v>3672</v>
      </c>
      <c r="E100" s="195" t="s">
        <v>3220</v>
      </c>
      <c r="F100" s="195"/>
      <c r="G100" s="192" t="s">
        <v>3214</v>
      </c>
      <c r="H100" s="193" t="s">
        <v>745</v>
      </c>
      <c r="I100" s="25" t="s">
        <v>80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191">
        <v>46215.0</v>
      </c>
      <c r="B101" s="24" t="s">
        <v>751</v>
      </c>
      <c r="C101" s="194" t="s">
        <v>3678</v>
      </c>
      <c r="D101" s="194" t="s">
        <v>3679</v>
      </c>
      <c r="E101" s="195" t="s">
        <v>3217</v>
      </c>
      <c r="F101" s="195"/>
      <c r="G101" s="192" t="s">
        <v>3214</v>
      </c>
      <c r="H101" s="193" t="s">
        <v>745</v>
      </c>
      <c r="I101" s="25" t="s">
        <v>80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191">
        <v>46214.0</v>
      </c>
      <c r="B102" s="24" t="s">
        <v>639</v>
      </c>
      <c r="C102" s="194" t="s">
        <v>3685</v>
      </c>
      <c r="D102" s="194" t="s">
        <v>3686</v>
      </c>
      <c r="E102" s="195" t="s">
        <v>3397</v>
      </c>
      <c r="F102" s="195"/>
      <c r="G102" s="192" t="s">
        <v>3214</v>
      </c>
      <c r="H102" s="193" t="s">
        <v>745</v>
      </c>
      <c r="I102" s="25" t="s">
        <v>80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191">
        <v>46214.0</v>
      </c>
      <c r="B103" s="24" t="s">
        <v>1035</v>
      </c>
      <c r="C103" s="194" t="s">
        <v>3690</v>
      </c>
      <c r="D103" s="194" t="s">
        <v>3691</v>
      </c>
      <c r="E103" s="195" t="s">
        <v>3337</v>
      </c>
      <c r="F103" s="195"/>
      <c r="G103" s="192" t="s">
        <v>3214</v>
      </c>
      <c r="H103" s="193" t="s">
        <v>745</v>
      </c>
      <c r="I103" s="25" t="s">
        <v>80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>
      <c r="A104" s="191">
        <v>46215.0</v>
      </c>
      <c r="B104" s="24" t="s">
        <v>1048</v>
      </c>
      <c r="C104" s="194" t="s">
        <v>3692</v>
      </c>
      <c r="D104" s="194" t="s">
        <v>3693</v>
      </c>
      <c r="E104" s="195" t="s">
        <v>3217</v>
      </c>
      <c r="F104" s="195"/>
      <c r="G104" s="192" t="s">
        <v>3214</v>
      </c>
      <c r="H104" s="193" t="s">
        <v>745</v>
      </c>
      <c r="I104" s="25" t="s">
        <v>80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191">
        <v>46215.0</v>
      </c>
      <c r="B105" s="24" t="s">
        <v>1048</v>
      </c>
      <c r="C105" s="194" t="s">
        <v>3692</v>
      </c>
      <c r="D105" s="194" t="s">
        <v>3693</v>
      </c>
      <c r="E105" s="195" t="s">
        <v>3258</v>
      </c>
      <c r="F105" s="195"/>
      <c r="G105" s="192" t="s">
        <v>3214</v>
      </c>
      <c r="H105" s="193" t="s">
        <v>745</v>
      </c>
      <c r="I105" s="25" t="s">
        <v>80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>
      <c r="A106" s="191">
        <v>46215.0</v>
      </c>
      <c r="B106" s="24" t="s">
        <v>331</v>
      </c>
      <c r="C106" s="194" t="s">
        <v>3697</v>
      </c>
      <c r="D106" s="194" t="s">
        <v>3698</v>
      </c>
      <c r="E106" s="195" t="s">
        <v>3220</v>
      </c>
      <c r="F106" s="195"/>
      <c r="G106" s="192" t="s">
        <v>3214</v>
      </c>
      <c r="H106" s="193" t="s">
        <v>745</v>
      </c>
      <c r="I106" s="25" t="s">
        <v>80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191">
        <v>46215.0</v>
      </c>
      <c r="B107" s="24" t="s">
        <v>844</v>
      </c>
      <c r="C107" s="194" t="s">
        <v>3701</v>
      </c>
      <c r="D107" s="194" t="s">
        <v>3703</v>
      </c>
      <c r="E107" s="195" t="s">
        <v>3296</v>
      </c>
      <c r="F107" s="195"/>
      <c r="G107" s="192" t="s">
        <v>3214</v>
      </c>
      <c r="H107" s="193" t="s">
        <v>745</v>
      </c>
      <c r="I107" s="25" t="s">
        <v>80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>
      <c r="A108" s="191">
        <v>46214.0</v>
      </c>
      <c r="B108" s="24" t="s">
        <v>751</v>
      </c>
      <c r="C108" s="194" t="s">
        <v>3706</v>
      </c>
      <c r="D108" s="194" t="s">
        <v>3707</v>
      </c>
      <c r="E108" s="195" t="s">
        <v>3217</v>
      </c>
      <c r="F108" s="195"/>
      <c r="G108" s="192" t="s">
        <v>3214</v>
      </c>
      <c r="H108" s="193" t="s">
        <v>745</v>
      </c>
      <c r="I108" s="25" t="s">
        <v>80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191">
        <v>46214.0</v>
      </c>
      <c r="B109" s="24" t="s">
        <v>212</v>
      </c>
      <c r="C109" s="194" t="s">
        <v>3711</v>
      </c>
      <c r="D109" s="194" t="s">
        <v>3713</v>
      </c>
      <c r="E109" s="195" t="s">
        <v>3296</v>
      </c>
      <c r="F109" s="195"/>
      <c r="G109" s="192" t="s">
        <v>3214</v>
      </c>
      <c r="H109" s="193" t="s">
        <v>745</v>
      </c>
      <c r="I109" s="25" t="s">
        <v>80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>
      <c r="A110" s="191">
        <v>46213.0</v>
      </c>
      <c r="B110" s="24" t="s">
        <v>719</v>
      </c>
      <c r="C110" s="194" t="s">
        <v>3717</v>
      </c>
      <c r="D110" s="194" t="s">
        <v>3718</v>
      </c>
      <c r="E110" s="195" t="s">
        <v>3296</v>
      </c>
      <c r="F110" s="195"/>
      <c r="G110" s="192" t="s">
        <v>3214</v>
      </c>
      <c r="H110" s="193" t="s">
        <v>745</v>
      </c>
      <c r="I110" s="25" t="s">
        <v>80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191">
        <v>46214.0</v>
      </c>
      <c r="B111" s="24" t="s">
        <v>1192</v>
      </c>
      <c r="C111" s="194" t="s">
        <v>3720</v>
      </c>
      <c r="D111" s="194" t="s">
        <v>3721</v>
      </c>
      <c r="E111" s="195" t="s">
        <v>3258</v>
      </c>
      <c r="F111" s="195"/>
      <c r="G111" s="192" t="s">
        <v>3214</v>
      </c>
      <c r="H111" s="193" t="s">
        <v>745</v>
      </c>
      <c r="I111" s="25" t="s">
        <v>80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>
      <c r="A112" s="191">
        <v>46213.0</v>
      </c>
      <c r="B112" s="24" t="s">
        <v>948</v>
      </c>
      <c r="C112" s="194" t="s">
        <v>3728</v>
      </c>
      <c r="D112" s="194" t="s">
        <v>3730</v>
      </c>
      <c r="E112" s="195" t="s">
        <v>3390</v>
      </c>
      <c r="F112" s="195"/>
      <c r="G112" s="192" t="s">
        <v>3214</v>
      </c>
      <c r="H112" s="193" t="s">
        <v>745</v>
      </c>
      <c r="I112" s="25" t="s">
        <v>80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191">
        <v>46214.0</v>
      </c>
      <c r="B113" s="24" t="s">
        <v>81</v>
      </c>
      <c r="C113" s="194" t="s">
        <v>3732</v>
      </c>
      <c r="D113" s="194" t="s">
        <v>3733</v>
      </c>
      <c r="E113" s="195" t="s">
        <v>3213</v>
      </c>
      <c r="F113" s="195"/>
      <c r="G113" s="192" t="s">
        <v>3214</v>
      </c>
      <c r="H113" s="193" t="s">
        <v>745</v>
      </c>
      <c r="I113" s="25" t="s">
        <v>80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>
      <c r="A114" s="191">
        <v>46213.0</v>
      </c>
      <c r="B114" s="24" t="s">
        <v>81</v>
      </c>
      <c r="C114" s="194" t="s">
        <v>3732</v>
      </c>
      <c r="D114" s="194" t="s">
        <v>3733</v>
      </c>
      <c r="E114" s="195" t="s">
        <v>3220</v>
      </c>
      <c r="F114" s="195"/>
      <c r="G114" s="192" t="s">
        <v>3214</v>
      </c>
      <c r="H114" s="193" t="s">
        <v>745</v>
      </c>
      <c r="I114" s="25" t="s">
        <v>80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191">
        <v>46213.0</v>
      </c>
      <c r="B115" s="24" t="s">
        <v>505</v>
      </c>
      <c r="C115" s="194" t="s">
        <v>3742</v>
      </c>
      <c r="D115" s="194" t="s">
        <v>3744</v>
      </c>
      <c r="E115" s="195" t="s">
        <v>3238</v>
      </c>
      <c r="F115" s="195"/>
      <c r="G115" s="192" t="s">
        <v>3214</v>
      </c>
      <c r="H115" s="193" t="s">
        <v>745</v>
      </c>
      <c r="I115" s="25" t="s">
        <v>80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>
      <c r="A116" s="191">
        <v>46213.0</v>
      </c>
      <c r="B116" s="24" t="s">
        <v>666</v>
      </c>
      <c r="C116" s="194" t="s">
        <v>3752</v>
      </c>
      <c r="D116" s="194" t="s">
        <v>3753</v>
      </c>
      <c r="E116" s="195" t="s">
        <v>3217</v>
      </c>
      <c r="F116" s="195"/>
      <c r="G116" s="192" t="s">
        <v>3214</v>
      </c>
      <c r="H116" s="193" t="s">
        <v>745</v>
      </c>
      <c r="I116" s="25" t="s">
        <v>80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191">
        <v>46213.0</v>
      </c>
      <c r="B117" s="24" t="s">
        <v>396</v>
      </c>
      <c r="C117" s="194" t="s">
        <v>3756</v>
      </c>
      <c r="D117" s="194" t="s">
        <v>3757</v>
      </c>
      <c r="E117" s="195" t="s">
        <v>3220</v>
      </c>
      <c r="F117" s="195"/>
      <c r="G117" s="192" t="s">
        <v>3214</v>
      </c>
      <c r="H117" s="193" t="s">
        <v>745</v>
      </c>
      <c r="I117" s="25" t="s">
        <v>80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>
      <c r="A118" s="191">
        <v>46212.0</v>
      </c>
      <c r="B118" s="24" t="s">
        <v>936</v>
      </c>
      <c r="C118" s="194" t="s">
        <v>3761</v>
      </c>
      <c r="D118" s="194" t="s">
        <v>3762</v>
      </c>
      <c r="E118" s="195" t="s">
        <v>3665</v>
      </c>
      <c r="F118" s="195"/>
      <c r="G118" s="192" t="s">
        <v>3214</v>
      </c>
      <c r="H118" s="193" t="s">
        <v>745</v>
      </c>
      <c r="I118" s="25" t="s">
        <v>80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>
      <c r="A119" s="191">
        <v>46212.0</v>
      </c>
      <c r="B119" s="24" t="s">
        <v>751</v>
      </c>
      <c r="C119" s="194" t="s">
        <v>3769</v>
      </c>
      <c r="D119" s="194" t="s">
        <v>3770</v>
      </c>
      <c r="E119" s="195" t="s">
        <v>3217</v>
      </c>
      <c r="F119" s="195"/>
      <c r="G119" s="192" t="s">
        <v>3214</v>
      </c>
      <c r="H119" s="193" t="s">
        <v>745</v>
      </c>
      <c r="I119" s="25" t="s">
        <v>80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>
      <c r="A120" s="191">
        <v>46212.0</v>
      </c>
      <c r="B120" s="24" t="s">
        <v>1240</v>
      </c>
      <c r="C120" s="194" t="s">
        <v>3773</v>
      </c>
      <c r="D120" s="194" t="s">
        <v>3774</v>
      </c>
      <c r="E120" s="195" t="s">
        <v>3397</v>
      </c>
      <c r="F120" s="195"/>
      <c r="G120" s="192" t="s">
        <v>3214</v>
      </c>
      <c r="H120" s="193" t="s">
        <v>745</v>
      </c>
      <c r="I120" s="25" t="s">
        <v>80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191">
        <v>46212.0</v>
      </c>
      <c r="B121" s="24" t="s">
        <v>452</v>
      </c>
      <c r="C121" s="194" t="s">
        <v>3776</v>
      </c>
      <c r="D121" s="194" t="s">
        <v>3778</v>
      </c>
      <c r="E121" s="195" t="s">
        <v>3238</v>
      </c>
      <c r="F121" s="195"/>
      <c r="G121" s="192" t="s">
        <v>3214</v>
      </c>
      <c r="H121" s="193" t="s">
        <v>745</v>
      </c>
      <c r="I121" s="25" t="s">
        <v>80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>
      <c r="A122" s="191">
        <v>46212.0</v>
      </c>
      <c r="B122" s="24" t="s">
        <v>1064</v>
      </c>
      <c r="C122" s="194" t="s">
        <v>3783</v>
      </c>
      <c r="D122" s="194" t="s">
        <v>3784</v>
      </c>
      <c r="E122" s="195" t="s">
        <v>3220</v>
      </c>
      <c r="F122" s="195"/>
      <c r="G122" s="192" t="s">
        <v>3214</v>
      </c>
      <c r="H122" s="193" t="s">
        <v>745</v>
      </c>
      <c r="I122" s="25" t="s">
        <v>80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191">
        <v>46211.0</v>
      </c>
      <c r="B123" s="24" t="s">
        <v>44</v>
      </c>
      <c r="C123" s="194" t="s">
        <v>3785</v>
      </c>
      <c r="D123" s="194" t="s">
        <v>3786</v>
      </c>
      <c r="E123" s="195" t="s">
        <v>3296</v>
      </c>
      <c r="F123" s="195"/>
      <c r="G123" s="192" t="s">
        <v>3214</v>
      </c>
      <c r="H123" s="193" t="s">
        <v>745</v>
      </c>
      <c r="I123" s="25" t="s">
        <v>80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>
      <c r="A124" s="191">
        <v>46211.0</v>
      </c>
      <c r="B124" s="24" t="s">
        <v>526</v>
      </c>
      <c r="C124" s="194" t="s">
        <v>3792</v>
      </c>
      <c r="D124" s="194" t="s">
        <v>3793</v>
      </c>
      <c r="E124" s="195" t="s">
        <v>3464</v>
      </c>
      <c r="F124" s="195"/>
      <c r="G124" s="192" t="s">
        <v>3214</v>
      </c>
      <c r="H124" s="193" t="s">
        <v>745</v>
      </c>
      <c r="I124" s="25" t="s">
        <v>80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191">
        <v>46212.0</v>
      </c>
      <c r="B125" s="24" t="s">
        <v>1029</v>
      </c>
      <c r="C125" s="194" t="s">
        <v>3795</v>
      </c>
      <c r="D125" s="194" t="s">
        <v>3797</v>
      </c>
      <c r="E125" s="195" t="s">
        <v>3258</v>
      </c>
      <c r="F125" s="195"/>
      <c r="G125" s="192" t="s">
        <v>3214</v>
      </c>
      <c r="H125" s="193" t="s">
        <v>745</v>
      </c>
      <c r="I125" s="25" t="s">
        <v>80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>
      <c r="A126" s="191">
        <v>46211.0</v>
      </c>
      <c r="B126" s="24" t="s">
        <v>346</v>
      </c>
      <c r="C126" s="194" t="s">
        <v>3799</v>
      </c>
      <c r="D126" s="194" t="s">
        <v>3800</v>
      </c>
      <c r="E126" s="195" t="s">
        <v>3220</v>
      </c>
      <c r="F126" s="195"/>
      <c r="G126" s="192" t="s">
        <v>3214</v>
      </c>
      <c r="H126" s="193" t="s">
        <v>745</v>
      </c>
      <c r="I126" s="25" t="s">
        <v>80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>
      <c r="A127" s="191">
        <v>46211.0</v>
      </c>
      <c r="B127" s="24" t="s">
        <v>278</v>
      </c>
      <c r="C127" s="194" t="s">
        <v>3801</v>
      </c>
      <c r="D127" s="194" t="s">
        <v>3802</v>
      </c>
      <c r="E127" s="195" t="s">
        <v>3266</v>
      </c>
      <c r="F127" s="195"/>
      <c r="G127" s="192" t="s">
        <v>3214</v>
      </c>
      <c r="H127" s="193" t="s">
        <v>745</v>
      </c>
      <c r="I127" s="25" t="s">
        <v>80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>
      <c r="A128" s="191">
        <v>46212.0</v>
      </c>
      <c r="B128" s="24" t="s">
        <v>81</v>
      </c>
      <c r="C128" s="194" t="s">
        <v>3804</v>
      </c>
      <c r="D128" s="194" t="s">
        <v>3805</v>
      </c>
      <c r="E128" s="195" t="s">
        <v>3217</v>
      </c>
      <c r="F128" s="195"/>
      <c r="G128" s="192" t="s">
        <v>3214</v>
      </c>
      <c r="H128" s="193" t="s">
        <v>745</v>
      </c>
      <c r="I128" s="25" t="s">
        <v>80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191">
        <v>46211.0</v>
      </c>
      <c r="B129" s="24" t="s">
        <v>81</v>
      </c>
      <c r="C129" s="194" t="s">
        <v>3804</v>
      </c>
      <c r="D129" s="194" t="s">
        <v>3805</v>
      </c>
      <c r="E129" s="195" t="s">
        <v>3223</v>
      </c>
      <c r="F129" s="195"/>
      <c r="G129" s="192" t="s">
        <v>3214</v>
      </c>
      <c r="H129" s="193" t="s">
        <v>745</v>
      </c>
      <c r="I129" s="25" t="s">
        <v>80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>
      <c r="A130" s="191">
        <v>46211.0</v>
      </c>
      <c r="B130" s="24" t="s">
        <v>671</v>
      </c>
      <c r="C130" s="194" t="s">
        <v>3808</v>
      </c>
      <c r="D130" s="194" t="s">
        <v>3809</v>
      </c>
      <c r="E130" s="195" t="s">
        <v>3464</v>
      </c>
      <c r="F130" s="195"/>
      <c r="G130" s="192" t="s">
        <v>3214</v>
      </c>
      <c r="H130" s="193" t="s">
        <v>745</v>
      </c>
      <c r="I130" s="25" t="s">
        <v>80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>
      <c r="A131" s="191">
        <v>46211.0</v>
      </c>
      <c r="B131" s="24" t="s">
        <v>254</v>
      </c>
      <c r="C131" s="194" t="s">
        <v>3812</v>
      </c>
      <c r="D131" s="194" t="s">
        <v>3813</v>
      </c>
      <c r="E131" s="195" t="s">
        <v>3220</v>
      </c>
      <c r="F131" s="195"/>
      <c r="G131" s="192" t="s">
        <v>3214</v>
      </c>
      <c r="H131" s="193" t="s">
        <v>745</v>
      </c>
      <c r="I131" s="25" t="s">
        <v>80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>
      <c r="A132" s="191">
        <v>46211.0</v>
      </c>
      <c r="B132" s="24" t="s">
        <v>188</v>
      </c>
      <c r="C132" s="194" t="s">
        <v>3815</v>
      </c>
      <c r="D132" s="194" t="s">
        <v>3816</v>
      </c>
      <c r="E132" s="195" t="s">
        <v>3397</v>
      </c>
      <c r="F132" s="195"/>
      <c r="G132" s="192" t="s">
        <v>3214</v>
      </c>
      <c r="H132" s="193" t="s">
        <v>745</v>
      </c>
      <c r="I132" s="25" t="s">
        <v>80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191">
        <v>46211.0</v>
      </c>
      <c r="B133" s="24" t="s">
        <v>660</v>
      </c>
      <c r="C133" s="194" t="s">
        <v>3819</v>
      </c>
      <c r="D133" s="194" t="s">
        <v>3820</v>
      </c>
      <c r="E133" s="195" t="s">
        <v>3296</v>
      </c>
      <c r="F133" s="195"/>
      <c r="G133" s="192" t="s">
        <v>3214</v>
      </c>
      <c r="H133" s="193" t="s">
        <v>745</v>
      </c>
      <c r="I133" s="25" t="s">
        <v>80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>
      <c r="A134" s="191">
        <v>46211.0</v>
      </c>
      <c r="B134" s="24" t="s">
        <v>1070</v>
      </c>
      <c r="C134" s="194" t="s">
        <v>3821</v>
      </c>
      <c r="D134" s="194" t="s">
        <v>3822</v>
      </c>
      <c r="E134" s="195" t="s">
        <v>3220</v>
      </c>
      <c r="F134" s="195"/>
      <c r="G134" s="192" t="s">
        <v>3214</v>
      </c>
      <c r="H134" s="193" t="s">
        <v>745</v>
      </c>
      <c r="I134" s="25" t="s">
        <v>80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191">
        <v>46211.0</v>
      </c>
      <c r="B135" s="24" t="s">
        <v>900</v>
      </c>
      <c r="C135" s="194" t="s">
        <v>3823</v>
      </c>
      <c r="D135" s="194" t="s">
        <v>3824</v>
      </c>
      <c r="E135" s="195" t="s">
        <v>3213</v>
      </c>
      <c r="F135" s="195"/>
      <c r="G135" s="192" t="s">
        <v>3214</v>
      </c>
      <c r="H135" s="193" t="s">
        <v>745</v>
      </c>
      <c r="I135" s="25" t="s">
        <v>80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>
      <c r="A136" s="191">
        <v>46211.0</v>
      </c>
      <c r="B136" s="24" t="s">
        <v>943</v>
      </c>
      <c r="C136" s="194" t="s">
        <v>3825</v>
      </c>
      <c r="D136" s="194" t="s">
        <v>3826</v>
      </c>
      <c r="E136" s="195" t="s">
        <v>3827</v>
      </c>
      <c r="F136" s="195"/>
      <c r="G136" s="192" t="s">
        <v>3214</v>
      </c>
      <c r="H136" s="193" t="s">
        <v>745</v>
      </c>
      <c r="I136" s="25" t="s">
        <v>3828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191">
        <v>46211.0</v>
      </c>
      <c r="B137" s="24" t="s">
        <v>307</v>
      </c>
      <c r="C137" s="194" t="s">
        <v>3829</v>
      </c>
      <c r="D137" s="194" t="s">
        <v>3830</v>
      </c>
      <c r="E137" s="195" t="s">
        <v>3296</v>
      </c>
      <c r="F137" s="195"/>
      <c r="G137" s="192" t="s">
        <v>3214</v>
      </c>
      <c r="H137" s="193" t="s">
        <v>745</v>
      </c>
      <c r="I137" s="25" t="s">
        <v>80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>
      <c r="A138" s="191">
        <v>46210.0</v>
      </c>
      <c r="B138" s="24" t="s">
        <v>442</v>
      </c>
      <c r="C138" s="194" t="s">
        <v>3831</v>
      </c>
      <c r="D138" s="194" t="s">
        <v>3832</v>
      </c>
      <c r="E138" s="195" t="s">
        <v>3833</v>
      </c>
      <c r="F138" s="195"/>
      <c r="G138" s="192" t="s">
        <v>3214</v>
      </c>
      <c r="H138" s="193" t="s">
        <v>745</v>
      </c>
      <c r="I138" s="25" t="s">
        <v>80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>
      <c r="A139" s="191">
        <v>46210.0</v>
      </c>
      <c r="B139" s="24" t="s">
        <v>556</v>
      </c>
      <c r="C139" s="194" t="s">
        <v>3835</v>
      </c>
      <c r="D139" s="194" t="s">
        <v>3836</v>
      </c>
      <c r="E139" s="195" t="s">
        <v>3220</v>
      </c>
      <c r="F139" s="195"/>
      <c r="G139" s="192" t="s">
        <v>3214</v>
      </c>
      <c r="H139" s="193" t="s">
        <v>745</v>
      </c>
      <c r="I139" s="25" t="s">
        <v>80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>
      <c r="A140" s="191">
        <v>46212.0</v>
      </c>
      <c r="B140" s="24" t="s">
        <v>212</v>
      </c>
      <c r="C140" s="194" t="s">
        <v>3839</v>
      </c>
      <c r="D140" s="194" t="s">
        <v>3840</v>
      </c>
      <c r="E140" s="195" t="s">
        <v>3290</v>
      </c>
      <c r="F140" s="195"/>
      <c r="G140" s="192" t="s">
        <v>3214</v>
      </c>
      <c r="H140" s="193" t="s">
        <v>745</v>
      </c>
      <c r="I140" s="25" t="s">
        <v>80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191">
        <v>46209.0</v>
      </c>
      <c r="B141" s="24" t="s">
        <v>149</v>
      </c>
      <c r="C141" s="194" t="s">
        <v>3841</v>
      </c>
      <c r="D141" s="194" t="s">
        <v>3842</v>
      </c>
      <c r="E141" s="195" t="s">
        <v>3238</v>
      </c>
      <c r="F141" s="195"/>
      <c r="G141" s="192" t="s">
        <v>3214</v>
      </c>
      <c r="H141" s="193" t="s">
        <v>745</v>
      </c>
      <c r="I141" s="25" t="s">
        <v>80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>
      <c r="A142" s="191">
        <v>46209.0</v>
      </c>
      <c r="B142" s="24" t="s">
        <v>900</v>
      </c>
      <c r="C142" s="194" t="s">
        <v>3843</v>
      </c>
      <c r="D142" s="194" t="s">
        <v>3844</v>
      </c>
      <c r="E142" s="195" t="s">
        <v>3217</v>
      </c>
      <c r="F142" s="195"/>
      <c r="G142" s="192" t="s">
        <v>3214</v>
      </c>
      <c r="H142" s="193" t="s">
        <v>745</v>
      </c>
      <c r="I142" s="25" t="s">
        <v>80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191">
        <v>46209.0</v>
      </c>
      <c r="B143" s="24" t="s">
        <v>126</v>
      </c>
      <c r="C143" s="194" t="s">
        <v>3847</v>
      </c>
      <c r="D143" s="194" t="s">
        <v>3849</v>
      </c>
      <c r="E143" s="195" t="s">
        <v>3220</v>
      </c>
      <c r="F143" s="195"/>
      <c r="G143" s="192" t="s">
        <v>3214</v>
      </c>
      <c r="H143" s="193" t="s">
        <v>745</v>
      </c>
      <c r="I143" s="25" t="s">
        <v>80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>
      <c r="A144" s="191">
        <v>46209.0</v>
      </c>
      <c r="B144" s="24" t="s">
        <v>1035</v>
      </c>
      <c r="C144" s="194" t="s">
        <v>3850</v>
      </c>
      <c r="D144" s="194" t="s">
        <v>3851</v>
      </c>
      <c r="E144" s="195" t="s">
        <v>3296</v>
      </c>
      <c r="F144" s="195"/>
      <c r="G144" s="192" t="s">
        <v>3214</v>
      </c>
      <c r="H144" s="193" t="s">
        <v>745</v>
      </c>
      <c r="I144" s="25" t="s">
        <v>80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191">
        <v>46209.0</v>
      </c>
      <c r="B145" s="24" t="s">
        <v>52</v>
      </c>
      <c r="C145" s="194" t="s">
        <v>3858</v>
      </c>
      <c r="D145" s="194" t="s">
        <v>3859</v>
      </c>
      <c r="E145" s="195" t="s">
        <v>3220</v>
      </c>
      <c r="F145" s="195"/>
      <c r="G145" s="192" t="s">
        <v>3214</v>
      </c>
      <c r="H145" s="193" t="s">
        <v>745</v>
      </c>
      <c r="I145" s="25" t="s">
        <v>80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>
      <c r="A146" s="191">
        <v>46209.0</v>
      </c>
      <c r="B146" s="24" t="s">
        <v>108</v>
      </c>
      <c r="C146" s="194" t="s">
        <v>3862</v>
      </c>
      <c r="D146" s="194" t="s">
        <v>3863</v>
      </c>
      <c r="E146" s="195" t="s">
        <v>3390</v>
      </c>
      <c r="F146" s="195"/>
      <c r="G146" s="192" t="s">
        <v>3214</v>
      </c>
      <c r="H146" s="193" t="s">
        <v>745</v>
      </c>
      <c r="I146" s="25" t="s">
        <v>80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>
      <c r="A147" s="191">
        <v>46209.0</v>
      </c>
      <c r="B147" s="24" t="s">
        <v>1048</v>
      </c>
      <c r="C147" s="194" t="s">
        <v>3866</v>
      </c>
      <c r="D147" s="194" t="s">
        <v>3867</v>
      </c>
      <c r="E147" s="195" t="s">
        <v>3217</v>
      </c>
      <c r="F147" s="195"/>
      <c r="G147" s="192" t="s">
        <v>3214</v>
      </c>
      <c r="H147" s="193" t="s">
        <v>745</v>
      </c>
      <c r="I147" s="25" t="s">
        <v>80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>
      <c r="A148" s="191">
        <v>46208.0</v>
      </c>
      <c r="B148" s="24" t="s">
        <v>1048</v>
      </c>
      <c r="C148" s="194" t="s">
        <v>3866</v>
      </c>
      <c r="D148" s="194" t="s">
        <v>3867</v>
      </c>
      <c r="E148" s="195" t="s">
        <v>3296</v>
      </c>
      <c r="F148" s="195"/>
      <c r="G148" s="192" t="s">
        <v>3214</v>
      </c>
      <c r="H148" s="193" t="s">
        <v>745</v>
      </c>
      <c r="I148" s="25" t="s">
        <v>80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191">
        <v>46208.0</v>
      </c>
      <c r="B149" s="24" t="s">
        <v>950</v>
      </c>
      <c r="C149" s="194" t="s">
        <v>3876</v>
      </c>
      <c r="D149" s="194" t="s">
        <v>3877</v>
      </c>
      <c r="E149" s="195" t="s">
        <v>3305</v>
      </c>
      <c r="F149" s="195"/>
      <c r="G149" s="192" t="s">
        <v>3214</v>
      </c>
      <c r="H149" s="193" t="s">
        <v>745</v>
      </c>
      <c r="I149" s="25" t="s">
        <v>80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>
      <c r="A150" s="191">
        <v>46208.0</v>
      </c>
      <c r="B150" s="24" t="s">
        <v>950</v>
      </c>
      <c r="C150" s="194" t="s">
        <v>3876</v>
      </c>
      <c r="D150" s="194" t="s">
        <v>3877</v>
      </c>
      <c r="E150" s="195" t="s">
        <v>3879</v>
      </c>
      <c r="F150" s="195"/>
      <c r="G150" s="192" t="s">
        <v>3214</v>
      </c>
      <c r="H150" s="193" t="s">
        <v>745</v>
      </c>
      <c r="I150" s="25" t="s">
        <v>3828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191">
        <v>46208.0</v>
      </c>
      <c r="B151" s="24" t="s">
        <v>81</v>
      </c>
      <c r="C151" s="194" t="s">
        <v>3881</v>
      </c>
      <c r="D151" s="194" t="s">
        <v>3882</v>
      </c>
      <c r="E151" s="195" t="s">
        <v>3217</v>
      </c>
      <c r="F151" s="195"/>
      <c r="G151" s="192" t="s">
        <v>3214</v>
      </c>
      <c r="H151" s="193" t="s">
        <v>745</v>
      </c>
      <c r="I151" s="25" t="s">
        <v>80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>
      <c r="A152" s="191">
        <v>46208.0</v>
      </c>
      <c r="B152" s="24" t="s">
        <v>81</v>
      </c>
      <c r="C152" s="194" t="s">
        <v>3881</v>
      </c>
      <c r="D152" s="194" t="s">
        <v>3882</v>
      </c>
      <c r="E152" s="195" t="s">
        <v>3213</v>
      </c>
      <c r="F152" s="195"/>
      <c r="G152" s="192" t="s">
        <v>3214</v>
      </c>
      <c r="H152" s="193" t="s">
        <v>745</v>
      </c>
      <c r="I152" s="25" t="s">
        <v>80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191">
        <v>46208.0</v>
      </c>
      <c r="B153" s="24" t="s">
        <v>936</v>
      </c>
      <c r="C153" s="194" t="s">
        <v>3885</v>
      </c>
      <c r="D153" s="194" t="s">
        <v>3887</v>
      </c>
      <c r="E153" s="195" t="s">
        <v>3258</v>
      </c>
      <c r="F153" s="195"/>
      <c r="G153" s="192" t="s">
        <v>3214</v>
      </c>
      <c r="H153" s="193" t="s">
        <v>745</v>
      </c>
      <c r="I153" s="25" t="s">
        <v>80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>
      <c r="A154" s="191">
        <v>46208.0</v>
      </c>
      <c r="B154" s="24" t="s">
        <v>927</v>
      </c>
      <c r="C154" s="194" t="s">
        <v>3888</v>
      </c>
      <c r="D154" s="194" t="s">
        <v>3889</v>
      </c>
      <c r="E154" s="195" t="s">
        <v>3464</v>
      </c>
      <c r="F154" s="195"/>
      <c r="G154" s="192" t="s">
        <v>3214</v>
      </c>
      <c r="H154" s="193" t="s">
        <v>745</v>
      </c>
      <c r="I154" s="25" t="s">
        <v>80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191">
        <v>46208.0</v>
      </c>
      <c r="B155" s="24" t="s">
        <v>396</v>
      </c>
      <c r="C155" s="194" t="s">
        <v>3891</v>
      </c>
      <c r="D155" s="194" t="s">
        <v>3892</v>
      </c>
      <c r="E155" s="195" t="s">
        <v>3217</v>
      </c>
      <c r="F155" s="195"/>
      <c r="G155" s="192" t="s">
        <v>3214</v>
      </c>
      <c r="H155" s="193" t="s">
        <v>745</v>
      </c>
      <c r="I155" s="25" t="s">
        <v>80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>
      <c r="A156" s="191">
        <v>46208.0</v>
      </c>
      <c r="B156" s="24" t="s">
        <v>994</v>
      </c>
      <c r="C156" s="194" t="s">
        <v>3896</v>
      </c>
      <c r="D156" s="194" t="s">
        <v>3897</v>
      </c>
      <c r="E156" s="195" t="s">
        <v>3290</v>
      </c>
      <c r="F156" s="195"/>
      <c r="G156" s="192" t="s">
        <v>3214</v>
      </c>
      <c r="H156" s="193" t="s">
        <v>745</v>
      </c>
      <c r="I156" s="25" t="s">
        <v>80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191">
        <v>46208.0</v>
      </c>
      <c r="B157" s="24" t="s">
        <v>868</v>
      </c>
      <c r="C157" s="194" t="s">
        <v>3898</v>
      </c>
      <c r="D157" s="194" t="s">
        <v>3899</v>
      </c>
      <c r="E157" s="195" t="s">
        <v>3238</v>
      </c>
      <c r="F157" s="195"/>
      <c r="G157" s="192" t="s">
        <v>3214</v>
      </c>
      <c r="H157" s="193" t="s">
        <v>745</v>
      </c>
      <c r="I157" s="25" t="s">
        <v>80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>
      <c r="A158" s="191">
        <v>46208.0</v>
      </c>
      <c r="B158" s="24" t="s">
        <v>709</v>
      </c>
      <c r="C158" s="194" t="s">
        <v>3900</v>
      </c>
      <c r="D158" s="194" t="s">
        <v>3901</v>
      </c>
      <c r="E158" s="195" t="s">
        <v>3258</v>
      </c>
      <c r="F158" s="195"/>
      <c r="G158" s="192" t="s">
        <v>3214</v>
      </c>
      <c r="H158" s="193" t="s">
        <v>745</v>
      </c>
      <c r="I158" s="25" t="s">
        <v>80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191">
        <v>46208.0</v>
      </c>
      <c r="B159" s="24" t="s">
        <v>948</v>
      </c>
      <c r="C159" s="194" t="s">
        <v>3903</v>
      </c>
      <c r="D159" s="194" t="s">
        <v>3904</v>
      </c>
      <c r="E159" s="195" t="s">
        <v>3223</v>
      </c>
      <c r="F159" s="195"/>
      <c r="G159" s="192" t="s">
        <v>3214</v>
      </c>
      <c r="H159" s="193" t="s">
        <v>745</v>
      </c>
      <c r="I159" s="25" t="s">
        <v>80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>
      <c r="A160" s="191">
        <v>46209.0</v>
      </c>
      <c r="B160" s="24" t="s">
        <v>367</v>
      </c>
      <c r="C160" s="194" t="s">
        <v>3908</v>
      </c>
      <c r="D160" s="194" t="s">
        <v>3909</v>
      </c>
      <c r="E160" s="195" t="s">
        <v>3630</v>
      </c>
      <c r="F160" s="195"/>
      <c r="G160" s="192" t="s">
        <v>3214</v>
      </c>
      <c r="H160" s="193" t="s">
        <v>745</v>
      </c>
      <c r="I160" s="25" t="s">
        <v>80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191">
        <v>46208.0</v>
      </c>
      <c r="B161" s="24" t="s">
        <v>990</v>
      </c>
      <c r="C161" s="194" t="s">
        <v>3912</v>
      </c>
      <c r="D161" s="194" t="s">
        <v>3913</v>
      </c>
      <c r="E161" s="195" t="s">
        <v>3296</v>
      </c>
      <c r="F161" s="195"/>
      <c r="G161" s="192" t="s">
        <v>3214</v>
      </c>
      <c r="H161" s="193" t="s">
        <v>745</v>
      </c>
      <c r="I161" s="25" t="s">
        <v>80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>
      <c r="A162" s="191">
        <v>46207.0</v>
      </c>
      <c r="B162" s="24" t="s">
        <v>948</v>
      </c>
      <c r="C162" s="194" t="s">
        <v>3918</v>
      </c>
      <c r="D162" s="194" t="s">
        <v>3919</v>
      </c>
      <c r="E162" s="195" t="s">
        <v>3296</v>
      </c>
      <c r="F162" s="195"/>
      <c r="G162" s="192" t="s">
        <v>3214</v>
      </c>
      <c r="H162" s="193" t="s">
        <v>745</v>
      </c>
      <c r="I162" s="25" t="s">
        <v>80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191">
        <v>46207.0</v>
      </c>
      <c r="B163" s="24" t="s">
        <v>396</v>
      </c>
      <c r="C163" s="194" t="s">
        <v>3921</v>
      </c>
      <c r="D163" s="194" t="s">
        <v>3922</v>
      </c>
      <c r="E163" s="195" t="s">
        <v>3238</v>
      </c>
      <c r="F163" s="195"/>
      <c r="G163" s="192" t="s">
        <v>3214</v>
      </c>
      <c r="H163" s="193" t="s">
        <v>745</v>
      </c>
      <c r="I163" s="25" t="s">
        <v>80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>
      <c r="A164" s="191">
        <v>46207.0</v>
      </c>
      <c r="B164" s="24" t="s">
        <v>900</v>
      </c>
      <c r="C164" s="194" t="s">
        <v>3929</v>
      </c>
      <c r="D164" s="194" t="s">
        <v>3930</v>
      </c>
      <c r="E164" s="195" t="s">
        <v>3217</v>
      </c>
      <c r="F164" s="195"/>
      <c r="G164" s="192" t="s">
        <v>3214</v>
      </c>
      <c r="H164" s="193" t="s">
        <v>745</v>
      </c>
      <c r="I164" s="25" t="s">
        <v>80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191">
        <v>46207.0</v>
      </c>
      <c r="B165" s="24" t="s">
        <v>361</v>
      </c>
      <c r="C165" s="194" t="s">
        <v>3935</v>
      </c>
      <c r="D165" s="194" t="s">
        <v>3936</v>
      </c>
      <c r="E165" s="195" t="s">
        <v>3238</v>
      </c>
      <c r="F165" s="195"/>
      <c r="G165" s="192" t="s">
        <v>3214</v>
      </c>
      <c r="H165" s="193" t="s">
        <v>745</v>
      </c>
      <c r="I165" s="25" t="s">
        <v>80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>
      <c r="A166" s="191">
        <v>46207.0</v>
      </c>
      <c r="B166" s="24" t="s">
        <v>81</v>
      </c>
      <c r="C166" s="194" t="s">
        <v>3939</v>
      </c>
      <c r="D166" s="194" t="s">
        <v>3941</v>
      </c>
      <c r="E166" s="195" t="s">
        <v>3217</v>
      </c>
      <c r="F166" s="195"/>
      <c r="G166" s="192" t="s">
        <v>3214</v>
      </c>
      <c r="H166" s="193" t="s">
        <v>745</v>
      </c>
      <c r="I166" s="25" t="s">
        <v>80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191">
        <v>46207.0</v>
      </c>
      <c r="B167" s="24" t="s">
        <v>81</v>
      </c>
      <c r="C167" s="194" t="s">
        <v>3939</v>
      </c>
      <c r="D167" s="194" t="s">
        <v>3941</v>
      </c>
      <c r="E167" s="195" t="s">
        <v>3238</v>
      </c>
      <c r="F167" s="195"/>
      <c r="G167" s="192" t="s">
        <v>3214</v>
      </c>
      <c r="H167" s="193" t="s">
        <v>745</v>
      </c>
      <c r="I167" s="25" t="s">
        <v>80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>
      <c r="A168" s="191">
        <v>46207.0</v>
      </c>
      <c r="B168" s="24" t="s">
        <v>605</v>
      </c>
      <c r="C168" s="194" t="s">
        <v>3947</v>
      </c>
      <c r="D168" s="194" t="s">
        <v>3948</v>
      </c>
      <c r="E168" s="195" t="s">
        <v>3290</v>
      </c>
      <c r="F168" s="195"/>
      <c r="G168" s="192" t="s">
        <v>3214</v>
      </c>
      <c r="H168" s="193" t="s">
        <v>745</v>
      </c>
      <c r="I168" s="25" t="s">
        <v>80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191">
        <v>46207.0</v>
      </c>
      <c r="B169" s="24" t="s">
        <v>285</v>
      </c>
      <c r="C169" s="194" t="s">
        <v>3952</v>
      </c>
      <c r="D169" s="194" t="s">
        <v>3953</v>
      </c>
      <c r="E169" s="195" t="s">
        <v>3397</v>
      </c>
      <c r="F169" s="195"/>
      <c r="G169" s="192" t="s">
        <v>3214</v>
      </c>
      <c r="H169" s="193" t="s">
        <v>745</v>
      </c>
      <c r="I169" s="25" t="s">
        <v>80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>
      <c r="A170" s="191">
        <v>46207.0</v>
      </c>
      <c r="B170" s="24" t="s">
        <v>900</v>
      </c>
      <c r="C170" s="194" t="s">
        <v>3956</v>
      </c>
      <c r="D170" s="194" t="s">
        <v>3957</v>
      </c>
      <c r="E170" s="195" t="s">
        <v>3296</v>
      </c>
      <c r="F170" s="195"/>
      <c r="G170" s="192" t="s">
        <v>3214</v>
      </c>
      <c r="H170" s="193" t="s">
        <v>745</v>
      </c>
      <c r="I170" s="25" t="s">
        <v>80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>
      <c r="A171" s="191">
        <v>46206.0</v>
      </c>
      <c r="B171" s="24" t="s">
        <v>125</v>
      </c>
      <c r="C171" s="194" t="s">
        <v>3959</v>
      </c>
      <c r="D171" s="194" t="s">
        <v>3961</v>
      </c>
      <c r="E171" s="195" t="s">
        <v>3833</v>
      </c>
      <c r="F171" s="195"/>
      <c r="G171" s="192" t="s">
        <v>3214</v>
      </c>
      <c r="H171" s="193" t="s">
        <v>745</v>
      </c>
      <c r="I171" s="25" t="s">
        <v>80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>
      <c r="A172" s="191">
        <v>46206.0</v>
      </c>
      <c r="B172" s="24" t="s">
        <v>81</v>
      </c>
      <c r="C172" s="194" t="s">
        <v>3986</v>
      </c>
      <c r="D172" s="194" t="s">
        <v>3988</v>
      </c>
      <c r="E172" s="195" t="s">
        <v>3217</v>
      </c>
      <c r="F172" s="195"/>
      <c r="G172" s="192" t="s">
        <v>3214</v>
      </c>
      <c r="H172" s="193" t="s">
        <v>745</v>
      </c>
      <c r="I172" s="25" t="s">
        <v>80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>
      <c r="A173" s="191">
        <v>46206.0</v>
      </c>
      <c r="B173" s="24" t="s">
        <v>1064</v>
      </c>
      <c r="C173" s="194" t="s">
        <v>3992</v>
      </c>
      <c r="D173" s="194" t="s">
        <v>3993</v>
      </c>
      <c r="E173" s="195" t="s">
        <v>3220</v>
      </c>
      <c r="F173" s="195"/>
      <c r="G173" s="192" t="s">
        <v>3214</v>
      </c>
      <c r="H173" s="193" t="s">
        <v>745</v>
      </c>
      <c r="I173" s="25" t="s">
        <v>80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>
      <c r="A174" s="191">
        <v>46205.0</v>
      </c>
      <c r="B174" s="24" t="s">
        <v>766</v>
      </c>
      <c r="C174" s="194" t="s">
        <v>3997</v>
      </c>
      <c r="D174" s="194" t="s">
        <v>3998</v>
      </c>
      <c r="E174" s="195" t="s">
        <v>3337</v>
      </c>
      <c r="F174" s="195"/>
      <c r="G174" s="192" t="s">
        <v>3214</v>
      </c>
      <c r="H174" s="193" t="s">
        <v>745</v>
      </c>
      <c r="I174" s="25" t="s">
        <v>80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191">
        <v>46207.0</v>
      </c>
      <c r="B175" s="24" t="s">
        <v>1145</v>
      </c>
      <c r="C175" s="194" t="s">
        <v>4007</v>
      </c>
      <c r="D175" s="194" t="s">
        <v>4008</v>
      </c>
      <c r="E175" s="195" t="s">
        <v>3238</v>
      </c>
      <c r="F175" s="195"/>
      <c r="G175" s="192" t="s">
        <v>3214</v>
      </c>
      <c r="H175" s="193" t="s">
        <v>745</v>
      </c>
      <c r="I175" s="25" t="s">
        <v>80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>
      <c r="A176" s="191">
        <v>46205.0</v>
      </c>
      <c r="B176" s="24" t="s">
        <v>749</v>
      </c>
      <c r="C176" s="194" t="s">
        <v>4013</v>
      </c>
      <c r="D176" s="194" t="s">
        <v>4014</v>
      </c>
      <c r="E176" s="195" t="s">
        <v>3220</v>
      </c>
      <c r="F176" s="195"/>
      <c r="G176" s="192" t="s">
        <v>3214</v>
      </c>
      <c r="H176" s="193" t="s">
        <v>745</v>
      </c>
      <c r="I176" s="25" t="s">
        <v>80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191">
        <v>46205.0</v>
      </c>
      <c r="B177" s="24" t="s">
        <v>81</v>
      </c>
      <c r="C177" s="194" t="s">
        <v>4018</v>
      </c>
      <c r="D177" s="194" t="s">
        <v>4019</v>
      </c>
      <c r="E177" s="195" t="s">
        <v>3238</v>
      </c>
      <c r="F177" s="195"/>
      <c r="G177" s="192" t="s">
        <v>3214</v>
      </c>
      <c r="H177" s="193" t="s">
        <v>745</v>
      </c>
      <c r="I177" s="25" t="s">
        <v>80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>
      <c r="A178" s="191">
        <v>46205.0</v>
      </c>
      <c r="B178" s="24" t="s">
        <v>331</v>
      </c>
      <c r="C178" s="194" t="s">
        <v>4022</v>
      </c>
      <c r="D178" s="194" t="s">
        <v>4023</v>
      </c>
      <c r="E178" s="195" t="s">
        <v>3258</v>
      </c>
      <c r="F178" s="195"/>
      <c r="G178" s="192" t="s">
        <v>3214</v>
      </c>
      <c r="H178" s="193" t="s">
        <v>745</v>
      </c>
      <c r="I178" s="25" t="s">
        <v>80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191">
        <v>46205.0</v>
      </c>
      <c r="B179" s="24" t="s">
        <v>1097</v>
      </c>
      <c r="C179" s="194" t="s">
        <v>4030</v>
      </c>
      <c r="D179" s="194" t="s">
        <v>4031</v>
      </c>
      <c r="E179" s="195" t="s">
        <v>4032</v>
      </c>
      <c r="F179" s="195"/>
      <c r="G179" s="192" t="s">
        <v>3214</v>
      </c>
      <c r="H179" s="193" t="s">
        <v>745</v>
      </c>
      <c r="I179" s="25" t="s">
        <v>3828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>
      <c r="A180" s="191">
        <v>46205.0</v>
      </c>
      <c r="B180" s="24" t="s">
        <v>1167</v>
      </c>
      <c r="C180" s="194" t="s">
        <v>4033</v>
      </c>
      <c r="D180" s="194" t="s">
        <v>4034</v>
      </c>
      <c r="E180" s="195" t="s">
        <v>3290</v>
      </c>
      <c r="F180" s="195"/>
      <c r="G180" s="192" t="s">
        <v>3214</v>
      </c>
      <c r="H180" s="193" t="s">
        <v>745</v>
      </c>
      <c r="I180" s="25" t="s">
        <v>80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>
      <c r="A181" s="191">
        <v>46205.0</v>
      </c>
      <c r="B181" s="24" t="s">
        <v>1167</v>
      </c>
      <c r="C181" s="194" t="s">
        <v>4033</v>
      </c>
      <c r="D181" s="194" t="s">
        <v>4034</v>
      </c>
      <c r="E181" s="195" t="s">
        <v>3238</v>
      </c>
      <c r="F181" s="195"/>
      <c r="G181" s="192" t="s">
        <v>3214</v>
      </c>
      <c r="H181" s="193" t="s">
        <v>745</v>
      </c>
      <c r="I181" s="25" t="s">
        <v>80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>
      <c r="A182" s="191">
        <v>46205.0</v>
      </c>
      <c r="B182" s="24" t="s">
        <v>936</v>
      </c>
      <c r="C182" s="194" t="s">
        <v>4035</v>
      </c>
      <c r="D182" s="194" t="s">
        <v>4036</v>
      </c>
      <c r="E182" s="195" t="s">
        <v>3276</v>
      </c>
      <c r="F182" s="195"/>
      <c r="G182" s="192" t="s">
        <v>3214</v>
      </c>
      <c r="H182" s="193" t="s">
        <v>745</v>
      </c>
      <c r="I182" s="25" t="s">
        <v>80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191">
        <v>46205.0</v>
      </c>
      <c r="B183" s="24" t="s">
        <v>571</v>
      </c>
      <c r="C183" s="194" t="s">
        <v>4037</v>
      </c>
      <c r="D183" s="194" t="s">
        <v>4038</v>
      </c>
      <c r="E183" s="195" t="s">
        <v>3258</v>
      </c>
      <c r="F183" s="195"/>
      <c r="G183" s="192" t="s">
        <v>3214</v>
      </c>
      <c r="H183" s="193" t="s">
        <v>745</v>
      </c>
      <c r="I183" s="25" t="s">
        <v>80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>
      <c r="A184" s="191">
        <v>46205.0</v>
      </c>
      <c r="B184" s="24" t="s">
        <v>571</v>
      </c>
      <c r="C184" s="194" t="s">
        <v>4037</v>
      </c>
      <c r="D184" s="194" t="s">
        <v>4038</v>
      </c>
      <c r="E184" s="195" t="s">
        <v>3266</v>
      </c>
      <c r="F184" s="195"/>
      <c r="G184" s="192" t="s">
        <v>3214</v>
      </c>
      <c r="H184" s="193" t="s">
        <v>745</v>
      </c>
      <c r="I184" s="25" t="s">
        <v>80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>
      <c r="A185" s="191">
        <v>46205.0</v>
      </c>
      <c r="B185" s="24" t="s">
        <v>571</v>
      </c>
      <c r="C185" s="194" t="s">
        <v>4037</v>
      </c>
      <c r="D185" s="194" t="s">
        <v>4038</v>
      </c>
      <c r="E185" s="195" t="s">
        <v>3464</v>
      </c>
      <c r="F185" s="195"/>
      <c r="G185" s="192" t="s">
        <v>3214</v>
      </c>
      <c r="H185" s="193" t="s">
        <v>745</v>
      </c>
      <c r="I185" s="25" t="s">
        <v>80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>
      <c r="A186" s="191">
        <v>46205.0</v>
      </c>
      <c r="B186" s="24" t="s">
        <v>1167</v>
      </c>
      <c r="C186" s="194" t="s">
        <v>4039</v>
      </c>
      <c r="D186" s="194" t="s">
        <v>4040</v>
      </c>
      <c r="E186" s="195" t="s">
        <v>3464</v>
      </c>
      <c r="F186" s="195"/>
      <c r="G186" s="192" t="s">
        <v>3214</v>
      </c>
      <c r="H186" s="193" t="s">
        <v>745</v>
      </c>
      <c r="I186" s="25" t="s">
        <v>80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191">
        <v>46205.0</v>
      </c>
      <c r="B187" s="24" t="s">
        <v>709</v>
      </c>
      <c r="C187" s="194" t="s">
        <v>4042</v>
      </c>
      <c r="D187" s="194" t="s">
        <v>4043</v>
      </c>
      <c r="E187" s="195" t="s">
        <v>3258</v>
      </c>
      <c r="F187" s="195"/>
      <c r="G187" s="192" t="s">
        <v>3214</v>
      </c>
      <c r="H187" s="193" t="s">
        <v>745</v>
      </c>
      <c r="I187" s="25" t="s">
        <v>80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>
      <c r="A188" s="191">
        <v>46205.0</v>
      </c>
      <c r="B188" s="24" t="s">
        <v>927</v>
      </c>
      <c r="C188" s="194" t="s">
        <v>4048</v>
      </c>
      <c r="D188" s="194" t="s">
        <v>4049</v>
      </c>
      <c r="E188" s="195" t="s">
        <v>3337</v>
      </c>
      <c r="F188" s="195"/>
      <c r="G188" s="192" t="s">
        <v>3214</v>
      </c>
      <c r="H188" s="193" t="s">
        <v>745</v>
      </c>
      <c r="I188" s="25" t="s">
        <v>80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>
      <c r="A189" s="191">
        <v>46205.0</v>
      </c>
      <c r="B189" s="24" t="s">
        <v>927</v>
      </c>
      <c r="C189" s="194" t="s">
        <v>4048</v>
      </c>
      <c r="D189" s="194" t="s">
        <v>4049</v>
      </c>
      <c r="E189" s="195" t="s">
        <v>3290</v>
      </c>
      <c r="F189" s="195"/>
      <c r="G189" s="192" t="s">
        <v>3214</v>
      </c>
      <c r="H189" s="193" t="s">
        <v>745</v>
      </c>
      <c r="I189" s="25" t="s">
        <v>80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>
      <c r="A190" s="191">
        <v>46204.0</v>
      </c>
      <c r="B190" s="24" t="s">
        <v>367</v>
      </c>
      <c r="C190" s="194" t="s">
        <v>4055</v>
      </c>
      <c r="D190" s="194" t="s">
        <v>4056</v>
      </c>
      <c r="E190" s="195" t="s">
        <v>3296</v>
      </c>
      <c r="F190" s="195"/>
      <c r="G190" s="192" t="s">
        <v>3214</v>
      </c>
      <c r="H190" s="193" t="s">
        <v>745</v>
      </c>
      <c r="I190" s="25" t="s">
        <v>80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>
      <c r="A191" s="191">
        <v>46204.0</v>
      </c>
      <c r="B191" s="24" t="s">
        <v>367</v>
      </c>
      <c r="C191" s="194" t="s">
        <v>4055</v>
      </c>
      <c r="D191" s="194" t="s">
        <v>4056</v>
      </c>
      <c r="E191" s="195" t="s">
        <v>3337</v>
      </c>
      <c r="F191" s="195"/>
      <c r="G191" s="192" t="s">
        <v>3214</v>
      </c>
      <c r="H191" s="193" t="s">
        <v>745</v>
      </c>
      <c r="I191" s="25" t="s">
        <v>80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>
      <c r="A192" s="191">
        <v>46204.0</v>
      </c>
      <c r="B192" s="24" t="s">
        <v>1111</v>
      </c>
      <c r="C192" s="194" t="s">
        <v>4062</v>
      </c>
      <c r="D192" s="194" t="s">
        <v>4064</v>
      </c>
      <c r="E192" s="195" t="s">
        <v>3220</v>
      </c>
      <c r="F192" s="195"/>
      <c r="G192" s="192" t="s">
        <v>3214</v>
      </c>
      <c r="H192" s="193" t="s">
        <v>745</v>
      </c>
      <c r="I192" s="25" t="s">
        <v>80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191">
        <v>46204.0</v>
      </c>
      <c r="B193" s="24" t="s">
        <v>751</v>
      </c>
      <c r="C193" s="194" t="s">
        <v>4066</v>
      </c>
      <c r="D193" s="194" t="s">
        <v>4067</v>
      </c>
      <c r="E193" s="195" t="s">
        <v>3217</v>
      </c>
      <c r="F193" s="195"/>
      <c r="G193" s="192" t="s">
        <v>3214</v>
      </c>
      <c r="H193" s="193" t="s">
        <v>745</v>
      </c>
      <c r="I193" s="25" t="s">
        <v>80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>
      <c r="A194" s="191">
        <v>46205.0</v>
      </c>
      <c r="B194" s="24" t="s">
        <v>339</v>
      </c>
      <c r="C194" s="194" t="s">
        <v>4070</v>
      </c>
      <c r="D194" s="194" t="s">
        <v>4071</v>
      </c>
      <c r="E194" s="195" t="s">
        <v>3464</v>
      </c>
      <c r="F194" s="195"/>
      <c r="G194" s="192" t="s">
        <v>3214</v>
      </c>
      <c r="H194" s="193" t="s">
        <v>745</v>
      </c>
      <c r="I194" s="25" t="s">
        <v>80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>
      <c r="A195" s="191">
        <v>46204.0</v>
      </c>
      <c r="B195" s="24" t="s">
        <v>346</v>
      </c>
      <c r="C195" s="194" t="s">
        <v>4075</v>
      </c>
      <c r="D195" s="194" t="s">
        <v>4076</v>
      </c>
      <c r="E195" s="195" t="s">
        <v>3290</v>
      </c>
      <c r="F195" s="195"/>
      <c r="G195" s="192" t="s">
        <v>3214</v>
      </c>
      <c r="H195" s="193" t="s">
        <v>745</v>
      </c>
      <c r="I195" s="25" t="s">
        <v>80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>
      <c r="A196" s="191">
        <v>46204.0</v>
      </c>
      <c r="B196" s="24" t="s">
        <v>254</v>
      </c>
      <c r="C196" s="194" t="s">
        <v>4112</v>
      </c>
      <c r="D196" s="194" t="s">
        <v>4113</v>
      </c>
      <c r="E196" s="195" t="s">
        <v>3238</v>
      </c>
      <c r="F196" s="195"/>
      <c r="G196" s="192" t="s">
        <v>3214</v>
      </c>
      <c r="H196" s="193" t="s">
        <v>745</v>
      </c>
      <c r="I196" s="25" t="s">
        <v>80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191">
        <v>46206.0</v>
      </c>
      <c r="B197" s="24" t="s">
        <v>844</v>
      </c>
      <c r="C197" s="194" t="s">
        <v>4125</v>
      </c>
      <c r="D197" s="194" t="s">
        <v>4126</v>
      </c>
      <c r="E197" s="195" t="s">
        <v>3464</v>
      </c>
      <c r="F197" s="195"/>
      <c r="G197" s="192" t="s">
        <v>3214</v>
      </c>
      <c r="H197" s="193" t="s">
        <v>745</v>
      </c>
      <c r="I197" s="25" t="s">
        <v>80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>
      <c r="A198" s="191">
        <v>46204.0</v>
      </c>
      <c r="B198" s="24" t="s">
        <v>639</v>
      </c>
      <c r="C198" s="194" t="s">
        <v>4130</v>
      </c>
      <c r="D198" s="194" t="s">
        <v>4131</v>
      </c>
      <c r="E198" s="195" t="s">
        <v>3213</v>
      </c>
      <c r="F198" s="195"/>
      <c r="G198" s="192" t="s">
        <v>3214</v>
      </c>
      <c r="H198" s="193" t="s">
        <v>745</v>
      </c>
      <c r="I198" s="25" t="s">
        <v>80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191">
        <v>46204.0</v>
      </c>
      <c r="B199" s="24" t="s">
        <v>367</v>
      </c>
      <c r="C199" s="194" t="s">
        <v>4136</v>
      </c>
      <c r="D199" s="194" t="s">
        <v>4138</v>
      </c>
      <c r="E199" s="195" t="s">
        <v>4139</v>
      </c>
      <c r="F199" s="195"/>
      <c r="G199" s="192" t="s">
        <v>3214</v>
      </c>
      <c r="H199" s="193" t="s">
        <v>745</v>
      </c>
      <c r="I199" s="25" t="s">
        <v>3828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>
      <c r="A200" s="191">
        <v>46204.0</v>
      </c>
      <c r="B200" s="24" t="s">
        <v>868</v>
      </c>
      <c r="C200" s="194" t="s">
        <v>4148</v>
      </c>
      <c r="D200" s="194" t="s">
        <v>4149</v>
      </c>
      <c r="E200" s="195" t="s">
        <v>3464</v>
      </c>
      <c r="F200" s="195"/>
      <c r="G200" s="192" t="s">
        <v>3214</v>
      </c>
      <c r="H200" s="193" t="s">
        <v>745</v>
      </c>
      <c r="I200" s="25" t="s">
        <v>80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191">
        <v>46203.0</v>
      </c>
      <c r="B201" s="24" t="s">
        <v>936</v>
      </c>
      <c r="C201" s="194" t="s">
        <v>4155</v>
      </c>
      <c r="D201" s="194" t="s">
        <v>4157</v>
      </c>
      <c r="E201" s="195" t="s">
        <v>3296</v>
      </c>
      <c r="F201" s="195"/>
      <c r="G201" s="192" t="s">
        <v>3214</v>
      </c>
      <c r="H201" s="193" t="s">
        <v>745</v>
      </c>
      <c r="I201" s="25" t="s">
        <v>80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>
      <c r="A202" s="191">
        <v>46205.0</v>
      </c>
      <c r="B202" s="24" t="s">
        <v>188</v>
      </c>
      <c r="C202" s="194" t="s">
        <v>4160</v>
      </c>
      <c r="D202" s="194" t="s">
        <v>4161</v>
      </c>
      <c r="E202" s="195" t="s">
        <v>3217</v>
      </c>
      <c r="F202" s="195"/>
      <c r="G202" s="192" t="s">
        <v>3214</v>
      </c>
      <c r="H202" s="193" t="s">
        <v>745</v>
      </c>
      <c r="I202" s="25" t="s">
        <v>80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191">
        <v>46203.0</v>
      </c>
      <c r="B203" s="24" t="s">
        <v>751</v>
      </c>
      <c r="C203" s="194" t="s">
        <v>4166</v>
      </c>
      <c r="D203" s="194" t="s">
        <v>4168</v>
      </c>
      <c r="E203" s="195" t="s">
        <v>3217</v>
      </c>
      <c r="F203" s="195"/>
      <c r="G203" s="192" t="s">
        <v>3214</v>
      </c>
      <c r="H203" s="193" t="s">
        <v>745</v>
      </c>
      <c r="I203" s="25" t="s">
        <v>80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>
      <c r="A204" s="191">
        <v>46203.0</v>
      </c>
      <c r="B204" s="24" t="s">
        <v>378</v>
      </c>
      <c r="C204" s="194" t="s">
        <v>4174</v>
      </c>
      <c r="D204" s="194" t="s">
        <v>4176</v>
      </c>
      <c r="E204" s="195" t="s">
        <v>4032</v>
      </c>
      <c r="F204" s="195"/>
      <c r="G204" s="192" t="s">
        <v>3214</v>
      </c>
      <c r="H204" s="193" t="s">
        <v>745</v>
      </c>
      <c r="I204" s="25" t="s">
        <v>3828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>
      <c r="A205" s="191">
        <v>46202.0</v>
      </c>
      <c r="B205" s="24" t="s">
        <v>1029</v>
      </c>
      <c r="C205" s="194" t="s">
        <v>4179</v>
      </c>
      <c r="D205" s="194" t="s">
        <v>4180</v>
      </c>
      <c r="E205" s="195" t="s">
        <v>3833</v>
      </c>
      <c r="F205" s="195"/>
      <c r="G205" s="192" t="s">
        <v>3214</v>
      </c>
      <c r="H205" s="193" t="s">
        <v>745</v>
      </c>
      <c r="I205" s="25" t="s">
        <v>80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>
      <c r="A206" s="191">
        <v>46204.0</v>
      </c>
      <c r="B206" s="24" t="s">
        <v>639</v>
      </c>
      <c r="C206" s="194" t="s">
        <v>4193</v>
      </c>
      <c r="D206" s="194" t="s">
        <v>4194</v>
      </c>
      <c r="E206" s="195" t="s">
        <v>3217</v>
      </c>
      <c r="F206" s="195"/>
      <c r="G206" s="192" t="s">
        <v>3214</v>
      </c>
      <c r="H206" s="193" t="s">
        <v>745</v>
      </c>
      <c r="I206" s="25" t="s">
        <v>80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191">
        <v>46202.0</v>
      </c>
      <c r="B207" s="24" t="s">
        <v>614</v>
      </c>
      <c r="C207" s="194" t="s">
        <v>4197</v>
      </c>
      <c r="D207" s="194" t="s">
        <v>4199</v>
      </c>
      <c r="E207" s="195" t="s">
        <v>3238</v>
      </c>
      <c r="F207" s="195"/>
      <c r="G207" s="192" t="s">
        <v>3214</v>
      </c>
      <c r="H207" s="193" t="s">
        <v>745</v>
      </c>
      <c r="I207" s="25" t="s">
        <v>80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191">
        <v>46202.0</v>
      </c>
      <c r="B208" s="24" t="s">
        <v>1048</v>
      </c>
      <c r="C208" s="194" t="s">
        <v>4203</v>
      </c>
      <c r="D208" s="194" t="s">
        <v>4204</v>
      </c>
      <c r="E208" s="195" t="s">
        <v>3238</v>
      </c>
      <c r="F208" s="195"/>
      <c r="G208" s="192" t="s">
        <v>3214</v>
      </c>
      <c r="H208" s="193" t="s">
        <v>745</v>
      </c>
      <c r="I208" s="25" t="s">
        <v>80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191">
        <v>46202.0</v>
      </c>
      <c r="B209" s="24" t="s">
        <v>188</v>
      </c>
      <c r="C209" s="194" t="s">
        <v>4205</v>
      </c>
      <c r="D209" s="194" t="s">
        <v>4206</v>
      </c>
      <c r="E209" s="195" t="s">
        <v>3220</v>
      </c>
      <c r="F209" s="195"/>
      <c r="G209" s="192" t="s">
        <v>3214</v>
      </c>
      <c r="H209" s="193" t="s">
        <v>745</v>
      </c>
      <c r="I209" s="25" t="s">
        <v>80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191">
        <v>46203.0</v>
      </c>
      <c r="B210" s="24" t="s">
        <v>571</v>
      </c>
      <c r="C210" s="194" t="s">
        <v>4207</v>
      </c>
      <c r="D210" s="194" t="s">
        <v>4208</v>
      </c>
      <c r="E210" s="195" t="s">
        <v>3238</v>
      </c>
      <c r="F210" s="195"/>
      <c r="G210" s="192" t="s">
        <v>3214</v>
      </c>
      <c r="H210" s="193" t="s">
        <v>745</v>
      </c>
      <c r="I210" s="25" t="s">
        <v>80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191">
        <v>46203.0</v>
      </c>
      <c r="B211" s="24" t="s">
        <v>278</v>
      </c>
      <c r="C211" s="194" t="s">
        <v>4214</v>
      </c>
      <c r="D211" s="194" t="s">
        <v>4215</v>
      </c>
      <c r="E211" s="195" t="s">
        <v>3276</v>
      </c>
      <c r="F211" s="195"/>
      <c r="G211" s="192" t="s">
        <v>3214</v>
      </c>
      <c r="H211" s="193" t="s">
        <v>745</v>
      </c>
      <c r="I211" s="25" t="s">
        <v>80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191">
        <v>46203.0</v>
      </c>
      <c r="B212" s="24" t="s">
        <v>921</v>
      </c>
      <c r="C212" s="194" t="s">
        <v>4218</v>
      </c>
      <c r="D212" s="194" t="s">
        <v>4219</v>
      </c>
      <c r="E212" s="195" t="s">
        <v>3621</v>
      </c>
      <c r="F212" s="195"/>
      <c r="G212" s="192" t="s">
        <v>3214</v>
      </c>
      <c r="H212" s="193" t="s">
        <v>745</v>
      </c>
      <c r="I212" s="25" t="s">
        <v>80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191">
        <v>46201.0</v>
      </c>
      <c r="B213" s="24" t="s">
        <v>58</v>
      </c>
      <c r="C213" s="194" t="s">
        <v>4224</v>
      </c>
      <c r="D213" s="194" t="s">
        <v>4225</v>
      </c>
      <c r="E213" s="195" t="s">
        <v>3217</v>
      </c>
      <c r="F213" s="195"/>
      <c r="G213" s="192" t="s">
        <v>3214</v>
      </c>
      <c r="H213" s="193" t="s">
        <v>745</v>
      </c>
      <c r="I213" s="25" t="s">
        <v>80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191">
        <v>46202.0</v>
      </c>
      <c r="B214" s="24" t="s">
        <v>396</v>
      </c>
      <c r="C214" s="194" t="s">
        <v>4233</v>
      </c>
      <c r="D214" s="194" t="s">
        <v>4234</v>
      </c>
      <c r="E214" s="195" t="s">
        <v>3296</v>
      </c>
      <c r="F214" s="195"/>
      <c r="G214" s="192" t="s">
        <v>3214</v>
      </c>
      <c r="H214" s="193" t="s">
        <v>745</v>
      </c>
      <c r="I214" s="25" t="s">
        <v>80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191">
        <v>46201.0</v>
      </c>
      <c r="B215" s="24" t="s">
        <v>457</v>
      </c>
      <c r="C215" s="194" t="s">
        <v>4238</v>
      </c>
      <c r="D215" s="194" t="s">
        <v>4239</v>
      </c>
      <c r="E215" s="195" t="s">
        <v>3296</v>
      </c>
      <c r="F215" s="195"/>
      <c r="G215" s="192" t="s">
        <v>3214</v>
      </c>
      <c r="H215" s="193" t="s">
        <v>745</v>
      </c>
      <c r="I215" s="25" t="s">
        <v>80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191">
        <v>46201.0</v>
      </c>
      <c r="B216" s="24" t="s">
        <v>1048</v>
      </c>
      <c r="C216" s="194" t="s">
        <v>4241</v>
      </c>
      <c r="D216" s="194" t="s">
        <v>4242</v>
      </c>
      <c r="E216" s="195" t="s">
        <v>3390</v>
      </c>
      <c r="F216" s="195"/>
      <c r="G216" s="192" t="s">
        <v>3214</v>
      </c>
      <c r="H216" s="193" t="s">
        <v>745</v>
      </c>
      <c r="I216" s="25" t="s">
        <v>80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191">
        <v>46201.0</v>
      </c>
      <c r="B217" s="24" t="s">
        <v>81</v>
      </c>
      <c r="C217" s="194" t="s">
        <v>4245</v>
      </c>
      <c r="D217" s="194" t="s">
        <v>4246</v>
      </c>
      <c r="E217" s="195" t="s">
        <v>3220</v>
      </c>
      <c r="F217" s="195"/>
      <c r="G217" s="192" t="s">
        <v>3214</v>
      </c>
      <c r="H217" s="193" t="s">
        <v>745</v>
      </c>
      <c r="I217" s="25" t="s">
        <v>80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191">
        <v>46202.0</v>
      </c>
      <c r="B218" s="24" t="s">
        <v>188</v>
      </c>
      <c r="C218" s="194" t="s">
        <v>4249</v>
      </c>
      <c r="D218" s="194" t="s">
        <v>4251</v>
      </c>
      <c r="E218" s="195" t="s">
        <v>3217</v>
      </c>
      <c r="F218" s="195"/>
      <c r="G218" s="192" t="s">
        <v>3214</v>
      </c>
      <c r="H218" s="193" t="s">
        <v>745</v>
      </c>
      <c r="I218" s="25" t="s">
        <v>80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191">
        <v>46201.0</v>
      </c>
      <c r="B219" s="24" t="s">
        <v>639</v>
      </c>
      <c r="C219" s="194" t="s">
        <v>4254</v>
      </c>
      <c r="D219" s="194" t="s">
        <v>4255</v>
      </c>
      <c r="E219" s="195" t="s">
        <v>3238</v>
      </c>
      <c r="F219" s="195"/>
      <c r="G219" s="192" t="s">
        <v>3214</v>
      </c>
      <c r="H219" s="193" t="s">
        <v>745</v>
      </c>
      <c r="I219" s="25" t="s">
        <v>80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191">
        <v>46201.0</v>
      </c>
      <c r="B220" s="24" t="s">
        <v>254</v>
      </c>
      <c r="C220" s="194" t="s">
        <v>4258</v>
      </c>
      <c r="D220" s="194" t="s">
        <v>4259</v>
      </c>
      <c r="E220" s="195" t="s">
        <v>3220</v>
      </c>
      <c r="F220" s="195"/>
      <c r="G220" s="192" t="s">
        <v>3214</v>
      </c>
      <c r="H220" s="193" t="s">
        <v>745</v>
      </c>
      <c r="I220" s="25" t="s">
        <v>80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191">
        <v>46201.0</v>
      </c>
      <c r="B221" s="24" t="s">
        <v>936</v>
      </c>
      <c r="C221" s="194" t="s">
        <v>4264</v>
      </c>
      <c r="D221" s="194" t="s">
        <v>4265</v>
      </c>
      <c r="E221" s="195" t="s">
        <v>3665</v>
      </c>
      <c r="F221" s="195"/>
      <c r="G221" s="192" t="s">
        <v>3214</v>
      </c>
      <c r="H221" s="193" t="s">
        <v>745</v>
      </c>
      <c r="I221" s="25" t="s">
        <v>80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191">
        <v>46201.0</v>
      </c>
      <c r="B222" s="24" t="s">
        <v>757</v>
      </c>
      <c r="C222" s="194" t="s">
        <v>4266</v>
      </c>
      <c r="D222" s="194" t="s">
        <v>4267</v>
      </c>
      <c r="E222" s="195" t="s">
        <v>3337</v>
      </c>
      <c r="F222" s="195"/>
      <c r="G222" s="192" t="s">
        <v>3214</v>
      </c>
      <c r="H222" s="193" t="s">
        <v>745</v>
      </c>
      <c r="I222" s="25" t="s">
        <v>80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191">
        <v>46201.0</v>
      </c>
      <c r="B223" s="24" t="s">
        <v>941</v>
      </c>
      <c r="C223" s="194" t="s">
        <v>4271</v>
      </c>
      <c r="D223" s="194" t="s">
        <v>4272</v>
      </c>
      <c r="E223" s="195" t="s">
        <v>4273</v>
      </c>
      <c r="F223" s="195"/>
      <c r="G223" s="192" t="s">
        <v>3214</v>
      </c>
      <c r="H223" s="193" t="s">
        <v>745</v>
      </c>
      <c r="I223" s="25" t="s">
        <v>3828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191">
        <v>46200.0</v>
      </c>
      <c r="B224" s="24" t="s">
        <v>1238</v>
      </c>
      <c r="C224" s="194" t="s">
        <v>4275</v>
      </c>
      <c r="D224" s="194" t="s">
        <v>4276</v>
      </c>
      <c r="E224" s="195" t="s">
        <v>3258</v>
      </c>
      <c r="F224" s="195"/>
      <c r="G224" s="192" t="s">
        <v>3214</v>
      </c>
      <c r="H224" s="193" t="s">
        <v>745</v>
      </c>
      <c r="I224" s="25" t="s">
        <v>80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191">
        <v>46200.0</v>
      </c>
      <c r="B225" s="24" t="s">
        <v>978</v>
      </c>
      <c r="C225" s="194" t="s">
        <v>4280</v>
      </c>
      <c r="D225" s="194" t="s">
        <v>4281</v>
      </c>
      <c r="E225" s="195" t="s">
        <v>3397</v>
      </c>
      <c r="F225" s="195"/>
      <c r="G225" s="192" t="s">
        <v>3214</v>
      </c>
      <c r="H225" s="193" t="s">
        <v>745</v>
      </c>
      <c r="I225" s="25" t="s">
        <v>80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191">
        <v>46200.0</v>
      </c>
      <c r="B226" s="24" t="s">
        <v>378</v>
      </c>
      <c r="C226" s="194" t="s">
        <v>4285</v>
      </c>
      <c r="D226" s="194" t="s">
        <v>4286</v>
      </c>
      <c r="E226" s="195" t="s">
        <v>3238</v>
      </c>
      <c r="F226" s="195"/>
      <c r="G226" s="192" t="s">
        <v>3214</v>
      </c>
      <c r="H226" s="193" t="s">
        <v>745</v>
      </c>
      <c r="I226" s="25" t="s">
        <v>80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191">
        <v>46200.0</v>
      </c>
      <c r="B227" s="24" t="s">
        <v>948</v>
      </c>
      <c r="C227" s="194" t="s">
        <v>4288</v>
      </c>
      <c r="D227" s="194" t="s">
        <v>4290</v>
      </c>
      <c r="E227" s="195" t="s">
        <v>3258</v>
      </c>
      <c r="F227" s="195"/>
      <c r="G227" s="192" t="s">
        <v>3214</v>
      </c>
      <c r="H227" s="193" t="s">
        <v>745</v>
      </c>
      <c r="I227" s="25" t="s">
        <v>80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191">
        <v>46201.0</v>
      </c>
      <c r="B228" s="24" t="s">
        <v>948</v>
      </c>
      <c r="C228" s="194" t="s">
        <v>4288</v>
      </c>
      <c r="D228" s="194" t="s">
        <v>4290</v>
      </c>
      <c r="E228" s="195" t="s">
        <v>3223</v>
      </c>
      <c r="F228" s="195"/>
      <c r="G228" s="192" t="s">
        <v>3214</v>
      </c>
      <c r="H228" s="193" t="s">
        <v>745</v>
      </c>
      <c r="I228" s="25" t="s">
        <v>80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191">
        <v>46200.0</v>
      </c>
      <c r="B229" s="24" t="s">
        <v>1029</v>
      </c>
      <c r="C229" s="194" t="s">
        <v>4296</v>
      </c>
      <c r="D229" s="194" t="s">
        <v>4297</v>
      </c>
      <c r="E229" s="195" t="s">
        <v>3464</v>
      </c>
      <c r="F229" s="195"/>
      <c r="G229" s="192" t="s">
        <v>3214</v>
      </c>
      <c r="H229" s="193" t="s">
        <v>745</v>
      </c>
      <c r="I229" s="25" t="s">
        <v>80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191">
        <v>46200.0</v>
      </c>
      <c r="B230" s="24" t="s">
        <v>81</v>
      </c>
      <c r="C230" s="194" t="s">
        <v>4299</v>
      </c>
      <c r="D230" s="194" t="s">
        <v>4300</v>
      </c>
      <c r="E230" s="195" t="s">
        <v>3337</v>
      </c>
      <c r="F230" s="195"/>
      <c r="G230" s="192" t="s">
        <v>3214</v>
      </c>
      <c r="H230" s="193" t="s">
        <v>745</v>
      </c>
      <c r="I230" s="25" t="s">
        <v>80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191">
        <v>46200.0</v>
      </c>
      <c r="B231" s="24" t="s">
        <v>666</v>
      </c>
      <c r="C231" s="194" t="s">
        <v>4301</v>
      </c>
      <c r="D231" s="194" t="s">
        <v>4302</v>
      </c>
      <c r="E231" s="195" t="s">
        <v>3217</v>
      </c>
      <c r="F231" s="195"/>
      <c r="G231" s="192" t="s">
        <v>3214</v>
      </c>
      <c r="H231" s="193" t="s">
        <v>745</v>
      </c>
      <c r="I231" s="25" t="s">
        <v>80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191">
        <v>46200.0</v>
      </c>
      <c r="B232" s="24" t="s">
        <v>471</v>
      </c>
      <c r="C232" s="194" t="s">
        <v>4303</v>
      </c>
      <c r="D232" s="194" t="s">
        <v>4304</v>
      </c>
      <c r="E232" s="195" t="s">
        <v>3220</v>
      </c>
      <c r="F232" s="195"/>
      <c r="G232" s="192" t="s">
        <v>3214</v>
      </c>
      <c r="H232" s="193" t="s">
        <v>745</v>
      </c>
      <c r="I232" s="25" t="s">
        <v>80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191">
        <v>46200.0</v>
      </c>
      <c r="B233" s="24" t="s">
        <v>1139</v>
      </c>
      <c r="C233" s="194" t="s">
        <v>4307</v>
      </c>
      <c r="D233" s="194" t="s">
        <v>4308</v>
      </c>
      <c r="E233" s="195" t="s">
        <v>3397</v>
      </c>
      <c r="F233" s="195"/>
      <c r="G233" s="192" t="s">
        <v>3214</v>
      </c>
      <c r="H233" s="193" t="s">
        <v>745</v>
      </c>
      <c r="I233" s="25" t="s">
        <v>80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191">
        <v>46200.0</v>
      </c>
      <c r="B234" s="24" t="s">
        <v>108</v>
      </c>
      <c r="C234" s="194" t="s">
        <v>4311</v>
      </c>
      <c r="D234" s="194" t="s">
        <v>4313</v>
      </c>
      <c r="E234" s="195" t="s">
        <v>3223</v>
      </c>
      <c r="F234" s="195"/>
      <c r="G234" s="192" t="s">
        <v>3214</v>
      </c>
      <c r="H234" s="193" t="s">
        <v>745</v>
      </c>
      <c r="I234" s="25" t="s">
        <v>80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191">
        <v>46200.0</v>
      </c>
      <c r="B235" s="24" t="s">
        <v>844</v>
      </c>
      <c r="C235" s="194" t="s">
        <v>4316</v>
      </c>
      <c r="D235" s="194" t="s">
        <v>4317</v>
      </c>
      <c r="E235" s="195" t="s">
        <v>3220</v>
      </c>
      <c r="F235" s="195"/>
      <c r="G235" s="192" t="s">
        <v>3214</v>
      </c>
      <c r="H235" s="193" t="s">
        <v>745</v>
      </c>
      <c r="I235" s="25" t="s">
        <v>80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191">
        <v>46200.0</v>
      </c>
      <c r="B236" s="24" t="s">
        <v>60</v>
      </c>
      <c r="C236" s="194" t="s">
        <v>4320</v>
      </c>
      <c r="D236" s="194" t="s">
        <v>4321</v>
      </c>
      <c r="E236" s="195" t="s">
        <v>3290</v>
      </c>
      <c r="F236" s="195"/>
      <c r="G236" s="192" t="s">
        <v>3214</v>
      </c>
      <c r="H236" s="193" t="s">
        <v>745</v>
      </c>
      <c r="I236" s="25" t="s">
        <v>80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191">
        <v>46199.0</v>
      </c>
      <c r="B237" s="24" t="s">
        <v>751</v>
      </c>
      <c r="C237" s="194" t="s">
        <v>4326</v>
      </c>
      <c r="D237" s="194" t="s">
        <v>4327</v>
      </c>
      <c r="E237" s="195" t="s">
        <v>3217</v>
      </c>
      <c r="F237" s="195"/>
      <c r="G237" s="192" t="s">
        <v>3214</v>
      </c>
      <c r="H237" s="193" t="s">
        <v>745</v>
      </c>
      <c r="I237" s="25" t="s">
        <v>80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191">
        <v>46199.0</v>
      </c>
      <c r="B238" s="24" t="s">
        <v>868</v>
      </c>
      <c r="C238" s="194" t="s">
        <v>4331</v>
      </c>
      <c r="D238" s="194" t="s">
        <v>4332</v>
      </c>
      <c r="E238" s="195" t="s">
        <v>3217</v>
      </c>
      <c r="F238" s="195"/>
      <c r="G238" s="192" t="s">
        <v>3214</v>
      </c>
      <c r="H238" s="193" t="s">
        <v>745</v>
      </c>
      <c r="I238" s="25" t="s">
        <v>80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191">
        <v>46199.0</v>
      </c>
      <c r="B239" s="24" t="s">
        <v>948</v>
      </c>
      <c r="C239" s="194" t="s">
        <v>4335</v>
      </c>
      <c r="D239" s="194" t="s">
        <v>4336</v>
      </c>
      <c r="E239" s="195" t="s">
        <v>3223</v>
      </c>
      <c r="F239" s="195"/>
      <c r="G239" s="192" t="s">
        <v>3214</v>
      </c>
      <c r="H239" s="193" t="s">
        <v>745</v>
      </c>
      <c r="I239" s="25" t="s">
        <v>80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191">
        <v>46200.0</v>
      </c>
      <c r="B240" s="24" t="s">
        <v>713</v>
      </c>
      <c r="C240" s="194" t="s">
        <v>4339</v>
      </c>
      <c r="D240" s="194" t="s">
        <v>4340</v>
      </c>
      <c r="E240" s="195" t="s">
        <v>3305</v>
      </c>
      <c r="F240" s="195"/>
      <c r="G240" s="192" t="s">
        <v>3214</v>
      </c>
      <c r="H240" s="193" t="s">
        <v>745</v>
      </c>
      <c r="I240" s="25" t="s">
        <v>80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191">
        <v>46199.0</v>
      </c>
      <c r="B241" s="24" t="s">
        <v>713</v>
      </c>
      <c r="C241" s="194" t="s">
        <v>4339</v>
      </c>
      <c r="D241" s="194" t="s">
        <v>4340</v>
      </c>
      <c r="E241" s="195" t="s">
        <v>3390</v>
      </c>
      <c r="F241" s="195"/>
      <c r="G241" s="192" t="s">
        <v>3214</v>
      </c>
      <c r="H241" s="193" t="s">
        <v>745</v>
      </c>
      <c r="I241" s="25" t="s">
        <v>80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191">
        <v>46199.0</v>
      </c>
      <c r="B242" s="24" t="s">
        <v>713</v>
      </c>
      <c r="C242" s="194" t="s">
        <v>4339</v>
      </c>
      <c r="D242" s="194" t="s">
        <v>4340</v>
      </c>
      <c r="E242" s="195" t="s">
        <v>3220</v>
      </c>
      <c r="F242" s="195"/>
      <c r="G242" s="192" t="s">
        <v>3214</v>
      </c>
      <c r="H242" s="193" t="s">
        <v>745</v>
      </c>
      <c r="I242" s="25" t="s">
        <v>80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191">
        <v>46199.0</v>
      </c>
      <c r="B243" s="24" t="s">
        <v>936</v>
      </c>
      <c r="C243" s="194" t="s">
        <v>4358</v>
      </c>
      <c r="D243" s="194" t="s">
        <v>4359</v>
      </c>
      <c r="E243" s="195" t="s">
        <v>3296</v>
      </c>
      <c r="F243" s="195"/>
      <c r="G243" s="192" t="s">
        <v>3214</v>
      </c>
      <c r="H243" s="193" t="s">
        <v>745</v>
      </c>
      <c r="I243" s="25" t="s">
        <v>80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191">
        <v>46199.0</v>
      </c>
      <c r="B244" s="24" t="s">
        <v>936</v>
      </c>
      <c r="C244" s="194" t="s">
        <v>4358</v>
      </c>
      <c r="D244" s="194" t="s">
        <v>4359</v>
      </c>
      <c r="E244" s="195" t="s">
        <v>3665</v>
      </c>
      <c r="F244" s="195"/>
      <c r="G244" s="192" t="s">
        <v>3214</v>
      </c>
      <c r="H244" s="193" t="s">
        <v>745</v>
      </c>
      <c r="I244" s="25" t="s">
        <v>80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191">
        <v>46198.0</v>
      </c>
      <c r="B245" s="24" t="s">
        <v>212</v>
      </c>
      <c r="C245" s="194" t="s">
        <v>4370</v>
      </c>
      <c r="D245" s="194" t="s">
        <v>4371</v>
      </c>
      <c r="E245" s="195" t="s">
        <v>3238</v>
      </c>
      <c r="F245" s="195"/>
      <c r="G245" s="192" t="s">
        <v>3214</v>
      </c>
      <c r="H245" s="193" t="s">
        <v>745</v>
      </c>
      <c r="I245" s="25" t="s">
        <v>80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191">
        <v>46198.0</v>
      </c>
      <c r="B246" s="24" t="s">
        <v>254</v>
      </c>
      <c r="C246" s="194" t="s">
        <v>4372</v>
      </c>
      <c r="D246" s="194" t="s">
        <v>4373</v>
      </c>
      <c r="E246" s="195" t="s">
        <v>3621</v>
      </c>
      <c r="F246" s="195"/>
      <c r="G246" s="192" t="s">
        <v>3214</v>
      </c>
      <c r="H246" s="193" t="s">
        <v>745</v>
      </c>
      <c r="I246" s="25" t="s">
        <v>80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191">
        <v>46198.0</v>
      </c>
      <c r="B247" s="24" t="s">
        <v>346</v>
      </c>
      <c r="C247" s="194" t="s">
        <v>4374</v>
      </c>
      <c r="D247" s="194" t="s">
        <v>4375</v>
      </c>
      <c r="E247" s="195" t="s">
        <v>3220</v>
      </c>
      <c r="F247" s="195"/>
      <c r="G247" s="192" t="s">
        <v>3214</v>
      </c>
      <c r="H247" s="193" t="s">
        <v>745</v>
      </c>
      <c r="I247" s="25" t="s">
        <v>80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191">
        <v>46198.0</v>
      </c>
      <c r="B248" s="24" t="s">
        <v>278</v>
      </c>
      <c r="C248" s="194" t="s">
        <v>4376</v>
      </c>
      <c r="D248" s="194" t="s">
        <v>4377</v>
      </c>
      <c r="E248" s="195" t="s">
        <v>3220</v>
      </c>
      <c r="F248" s="195"/>
      <c r="G248" s="192" t="s">
        <v>3214</v>
      </c>
      <c r="H248" s="193" t="s">
        <v>745</v>
      </c>
      <c r="I248" s="25" t="s">
        <v>80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191">
        <v>46227.0</v>
      </c>
      <c r="B249" s="24" t="s">
        <v>526</v>
      </c>
      <c r="C249" s="199" t="s">
        <v>4379</v>
      </c>
      <c r="D249" s="199" t="s">
        <v>4381</v>
      </c>
      <c r="E249" s="28" t="s">
        <v>4382</v>
      </c>
      <c r="F249" s="195"/>
      <c r="G249" s="192" t="s">
        <v>3214</v>
      </c>
      <c r="H249" s="193" t="s">
        <v>745</v>
      </c>
      <c r="I249" s="25" t="s">
        <v>80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191">
        <v>46227.0</v>
      </c>
      <c r="B250" s="24" t="s">
        <v>285</v>
      </c>
      <c r="C250" s="199" t="s">
        <v>4385</v>
      </c>
      <c r="D250" s="199" t="s">
        <v>4386</v>
      </c>
      <c r="E250" s="28" t="s">
        <v>4387</v>
      </c>
      <c r="F250" s="195"/>
      <c r="G250" s="192" t="s">
        <v>3214</v>
      </c>
      <c r="H250" s="193" t="s">
        <v>745</v>
      </c>
      <c r="I250" s="25" t="s">
        <v>80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191">
        <v>46227.0</v>
      </c>
      <c r="B251" s="24" t="s">
        <v>243</v>
      </c>
      <c r="C251" s="199" t="s">
        <v>4389</v>
      </c>
      <c r="D251" s="199" t="s">
        <v>4390</v>
      </c>
      <c r="E251" s="28" t="s">
        <v>4391</v>
      </c>
      <c r="F251" s="195"/>
      <c r="G251" s="192" t="s">
        <v>3214</v>
      </c>
      <c r="H251" s="193" t="s">
        <v>745</v>
      </c>
      <c r="I251" s="25" t="s">
        <v>80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191">
        <v>46227.0</v>
      </c>
      <c r="B252" s="24" t="s">
        <v>751</v>
      </c>
      <c r="C252" s="199" t="s">
        <v>4393</v>
      </c>
      <c r="D252" s="199" t="s">
        <v>4394</v>
      </c>
      <c r="E252" s="28" t="s">
        <v>4395</v>
      </c>
      <c r="F252" s="195"/>
      <c r="G252" s="192" t="s">
        <v>3214</v>
      </c>
      <c r="H252" s="193" t="s">
        <v>745</v>
      </c>
      <c r="I252" s="25" t="s">
        <v>80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191">
        <v>46227.0</v>
      </c>
      <c r="B253" s="24" t="s">
        <v>512</v>
      </c>
      <c r="C253" s="199" t="s">
        <v>4396</v>
      </c>
      <c r="D253" s="199" t="s">
        <v>4397</v>
      </c>
      <c r="E253" s="28" t="s">
        <v>4391</v>
      </c>
      <c r="F253" s="195"/>
      <c r="G253" s="192" t="s">
        <v>3214</v>
      </c>
      <c r="H253" s="193" t="s">
        <v>745</v>
      </c>
      <c r="I253" s="25" t="s">
        <v>80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191">
        <v>46227.0</v>
      </c>
      <c r="B254" s="24" t="s">
        <v>891</v>
      </c>
      <c r="C254" s="199" t="s">
        <v>4398</v>
      </c>
      <c r="D254" s="199" t="s">
        <v>4399</v>
      </c>
      <c r="E254" s="28" t="s">
        <v>4395</v>
      </c>
      <c r="F254" s="195"/>
      <c r="G254" s="192" t="s">
        <v>3214</v>
      </c>
      <c r="H254" s="193" t="s">
        <v>745</v>
      </c>
      <c r="I254" s="25" t="s">
        <v>80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191">
        <v>46228.0</v>
      </c>
      <c r="B255" s="24" t="s">
        <v>1243</v>
      </c>
      <c r="C255" s="199" t="s">
        <v>4400</v>
      </c>
      <c r="D255" s="199" t="s">
        <v>4401</v>
      </c>
      <c r="E255" s="28" t="s">
        <v>4402</v>
      </c>
      <c r="F255" s="195"/>
      <c r="G255" s="192" t="s">
        <v>3214</v>
      </c>
      <c r="H255" s="193" t="s">
        <v>745</v>
      </c>
      <c r="I255" s="25" t="s">
        <v>80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191">
        <v>46228.0</v>
      </c>
      <c r="B256" s="24" t="s">
        <v>844</v>
      </c>
      <c r="C256" s="199" t="s">
        <v>4403</v>
      </c>
      <c r="D256" s="199" t="s">
        <v>4404</v>
      </c>
      <c r="E256" s="28" t="s">
        <v>4391</v>
      </c>
      <c r="F256" s="195"/>
      <c r="G256" s="192" t="s">
        <v>3214</v>
      </c>
      <c r="H256" s="193" t="s">
        <v>745</v>
      </c>
      <c r="I256" s="25" t="s">
        <v>80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191">
        <v>46228.0</v>
      </c>
      <c r="B257" s="24" t="s">
        <v>571</v>
      </c>
      <c r="C257" s="199" t="s">
        <v>4405</v>
      </c>
      <c r="D257" s="199" t="s">
        <v>4406</v>
      </c>
      <c r="E257" s="28" t="s">
        <v>4407</v>
      </c>
      <c r="F257" s="195"/>
      <c r="G257" s="192" t="s">
        <v>3214</v>
      </c>
      <c r="H257" s="193" t="s">
        <v>745</v>
      </c>
      <c r="I257" s="25" t="s">
        <v>80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191">
        <v>46228.0</v>
      </c>
      <c r="B258" s="24" t="s">
        <v>666</v>
      </c>
      <c r="C258" s="199" t="s">
        <v>4409</v>
      </c>
      <c r="D258" s="199" t="s">
        <v>4410</v>
      </c>
      <c r="E258" s="28" t="s">
        <v>4411</v>
      </c>
      <c r="F258" s="195"/>
      <c r="G258" s="192" t="s">
        <v>3214</v>
      </c>
      <c r="H258" s="193" t="s">
        <v>745</v>
      </c>
      <c r="I258" s="25" t="s">
        <v>80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191">
        <v>46228.0</v>
      </c>
      <c r="B259" s="24" t="s">
        <v>698</v>
      </c>
      <c r="C259" s="199" t="s">
        <v>4414</v>
      </c>
      <c r="D259" s="199" t="s">
        <v>4416</v>
      </c>
      <c r="E259" s="28" t="s">
        <v>4391</v>
      </c>
      <c r="F259" s="195"/>
      <c r="G259" s="192" t="s">
        <v>3214</v>
      </c>
      <c r="H259" s="193" t="s">
        <v>745</v>
      </c>
      <c r="I259" s="25" t="s">
        <v>80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191">
        <v>46229.0</v>
      </c>
      <c r="B260" s="24" t="s">
        <v>346</v>
      </c>
      <c r="C260" s="199" t="s">
        <v>4419</v>
      </c>
      <c r="D260" s="28" t="s">
        <v>4420</v>
      </c>
      <c r="E260" s="28" t="s">
        <v>4421</v>
      </c>
      <c r="F260" s="33"/>
      <c r="G260" s="192" t="s">
        <v>3214</v>
      </c>
      <c r="H260" s="193" t="s">
        <v>745</v>
      </c>
      <c r="I260" s="25" t="s">
        <v>3828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191">
        <v>46229.0</v>
      </c>
      <c r="B261" s="24" t="s">
        <v>200</v>
      </c>
      <c r="C261" s="199" t="s">
        <v>4423</v>
      </c>
      <c r="D261" s="28" t="s">
        <v>4424</v>
      </c>
      <c r="E261" s="28" t="s">
        <v>4425</v>
      </c>
      <c r="F261" s="33"/>
      <c r="G261" s="192" t="s">
        <v>3214</v>
      </c>
      <c r="H261" s="193" t="s">
        <v>745</v>
      </c>
      <c r="I261" s="25" t="s">
        <v>80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191">
        <v>46229.0</v>
      </c>
      <c r="B262" s="24" t="s">
        <v>1029</v>
      </c>
      <c r="C262" s="199" t="s">
        <v>4427</v>
      </c>
      <c r="D262" s="28" t="s">
        <v>4428</v>
      </c>
      <c r="E262" s="28" t="s">
        <v>4411</v>
      </c>
      <c r="F262" s="33"/>
      <c r="G262" s="192" t="s">
        <v>3214</v>
      </c>
      <c r="H262" s="193" t="s">
        <v>745</v>
      </c>
      <c r="I262" s="25" t="s">
        <v>80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191">
        <v>46229.0</v>
      </c>
      <c r="B263" s="24" t="s">
        <v>639</v>
      </c>
      <c r="C263" s="199" t="s">
        <v>4430</v>
      </c>
      <c r="D263" s="28" t="s">
        <v>4431</v>
      </c>
      <c r="E263" s="28" t="s">
        <v>4411</v>
      </c>
      <c r="F263" s="33"/>
      <c r="G263" s="192" t="s">
        <v>3214</v>
      </c>
      <c r="H263" s="193" t="s">
        <v>745</v>
      </c>
      <c r="I263" s="25" t="s">
        <v>80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191">
        <v>46229.0</v>
      </c>
      <c r="B264" s="24" t="s">
        <v>331</v>
      </c>
      <c r="C264" s="199" t="s">
        <v>4435</v>
      </c>
      <c r="D264" s="28" t="s">
        <v>4436</v>
      </c>
      <c r="E264" s="28" t="s">
        <v>4437</v>
      </c>
      <c r="F264" s="33"/>
      <c r="G264" s="192" t="s">
        <v>3214</v>
      </c>
      <c r="H264" s="193" t="s">
        <v>745</v>
      </c>
      <c r="I264" s="25" t="s">
        <v>80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191">
        <v>46229.0</v>
      </c>
      <c r="B265" s="24" t="s">
        <v>505</v>
      </c>
      <c r="C265" s="199" t="s">
        <v>4458</v>
      </c>
      <c r="D265" s="28" t="s">
        <v>4459</v>
      </c>
      <c r="E265" s="28" t="s">
        <v>4411</v>
      </c>
      <c r="F265" s="33"/>
      <c r="G265" s="192" t="s">
        <v>3214</v>
      </c>
      <c r="H265" s="193" t="s">
        <v>745</v>
      </c>
      <c r="I265" s="25" t="s">
        <v>80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200">
        <v>46229.0</v>
      </c>
      <c r="B266" s="201" t="s">
        <v>1206</v>
      </c>
      <c r="C266" s="202" t="s">
        <v>4463</v>
      </c>
      <c r="D266" s="203" t="s">
        <v>4464</v>
      </c>
      <c r="E266" s="204" t="s">
        <v>4465</v>
      </c>
      <c r="F266" s="203" t="s">
        <v>4467</v>
      </c>
      <c r="G266" s="205" t="s">
        <v>3124</v>
      </c>
      <c r="H266" s="206" t="s">
        <v>3828</v>
      </c>
      <c r="I266" s="207" t="s">
        <v>3828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191">
        <v>46229.0</v>
      </c>
      <c r="B267" s="24" t="s">
        <v>1238</v>
      </c>
      <c r="C267" s="199" t="s">
        <v>4469</v>
      </c>
      <c r="D267" s="28" t="s">
        <v>4471</v>
      </c>
      <c r="E267" s="28" t="s">
        <v>4395</v>
      </c>
      <c r="F267" s="33"/>
      <c r="G267" s="192" t="s">
        <v>3214</v>
      </c>
      <c r="H267" s="193" t="s">
        <v>745</v>
      </c>
      <c r="I267" s="25" t="s">
        <v>80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191">
        <v>46229.0</v>
      </c>
      <c r="B268" s="24" t="s">
        <v>545</v>
      </c>
      <c r="C268" s="199" t="s">
        <v>4473</v>
      </c>
      <c r="D268" s="28" t="s">
        <v>4474</v>
      </c>
      <c r="E268" s="28" t="s">
        <v>4475</v>
      </c>
      <c r="F268" s="33"/>
      <c r="G268" s="192" t="s">
        <v>3214</v>
      </c>
      <c r="H268" s="193" t="s">
        <v>745</v>
      </c>
      <c r="I268" s="25" t="s">
        <v>80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191">
        <v>46229.0</v>
      </c>
      <c r="B269" s="24" t="s">
        <v>307</v>
      </c>
      <c r="C269" s="199" t="s">
        <v>4477</v>
      </c>
      <c r="D269" s="28" t="s">
        <v>4478</v>
      </c>
      <c r="E269" s="28" t="s">
        <v>4479</v>
      </c>
      <c r="F269" s="33"/>
      <c r="G269" s="192" t="s">
        <v>3214</v>
      </c>
      <c r="H269" s="193" t="s">
        <v>745</v>
      </c>
      <c r="I269" s="25" t="s">
        <v>3828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191">
        <v>46229.0</v>
      </c>
      <c r="B270" s="24" t="s">
        <v>339</v>
      </c>
      <c r="C270" s="199" t="s">
        <v>4480</v>
      </c>
      <c r="D270" s="28" t="s">
        <v>4481</v>
      </c>
      <c r="E270" s="28" t="s">
        <v>4411</v>
      </c>
      <c r="F270" s="33"/>
      <c r="G270" s="192" t="s">
        <v>3214</v>
      </c>
      <c r="H270" s="193" t="s">
        <v>745</v>
      </c>
      <c r="I270" s="25" t="s">
        <v>80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191">
        <v>46229.0</v>
      </c>
      <c r="B271" s="24" t="s">
        <v>585</v>
      </c>
      <c r="C271" s="199" t="s">
        <v>4482</v>
      </c>
      <c r="D271" s="28" t="s">
        <v>4483</v>
      </c>
      <c r="E271" s="28" t="s">
        <v>4475</v>
      </c>
      <c r="F271" s="33"/>
      <c r="G271" s="192" t="s">
        <v>3214</v>
      </c>
      <c r="H271" s="193" t="s">
        <v>745</v>
      </c>
      <c r="I271" s="25" t="s">
        <v>80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191">
        <v>46229.0</v>
      </c>
      <c r="B272" s="24" t="s">
        <v>936</v>
      </c>
      <c r="C272" s="199" t="s">
        <v>4484</v>
      </c>
      <c r="D272" s="28" t="s">
        <v>4485</v>
      </c>
      <c r="E272" s="28" t="s">
        <v>4486</v>
      </c>
      <c r="F272" s="33"/>
      <c r="G272" s="192" t="s">
        <v>3214</v>
      </c>
      <c r="H272" s="193" t="s">
        <v>745</v>
      </c>
      <c r="I272" s="25" t="s">
        <v>80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191">
        <v>46229.0</v>
      </c>
      <c r="B273" s="24" t="s">
        <v>577</v>
      </c>
      <c r="C273" s="199" t="s">
        <v>4487</v>
      </c>
      <c r="D273" s="28" t="s">
        <v>4488</v>
      </c>
      <c r="E273" s="28" t="s">
        <v>4489</v>
      </c>
      <c r="F273" s="33"/>
      <c r="G273" s="192" t="s">
        <v>3214</v>
      </c>
      <c r="H273" s="193" t="s">
        <v>745</v>
      </c>
      <c r="I273" s="25" t="s">
        <v>80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191">
        <v>46229.0</v>
      </c>
      <c r="B274" s="24" t="s">
        <v>751</v>
      </c>
      <c r="C274" s="199" t="s">
        <v>4490</v>
      </c>
      <c r="D274" s="28" t="s">
        <v>4491</v>
      </c>
      <c r="E274" s="28" t="s">
        <v>4492</v>
      </c>
      <c r="F274" s="33"/>
      <c r="G274" s="192" t="s">
        <v>3214</v>
      </c>
      <c r="H274" s="193" t="s">
        <v>745</v>
      </c>
      <c r="I274" s="25" t="s">
        <v>3828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191">
        <v>46229.0</v>
      </c>
      <c r="B275" s="24" t="s">
        <v>526</v>
      </c>
      <c r="C275" s="199" t="s">
        <v>4494</v>
      </c>
      <c r="D275" s="28" t="s">
        <v>4496</v>
      </c>
      <c r="E275" s="28" t="s">
        <v>4497</v>
      </c>
      <c r="F275" s="33"/>
      <c r="G275" s="192" t="s">
        <v>3214</v>
      </c>
      <c r="H275" s="193" t="s">
        <v>745</v>
      </c>
      <c r="I275" s="25" t="s">
        <v>3828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191">
        <v>46229.0</v>
      </c>
      <c r="B276" s="24" t="s">
        <v>719</v>
      </c>
      <c r="C276" s="199" t="s">
        <v>4499</v>
      </c>
      <c r="D276" s="28" t="s">
        <v>4500</v>
      </c>
      <c r="E276" s="28" t="s">
        <v>4395</v>
      </c>
      <c r="F276" s="33"/>
      <c r="G276" s="192" t="s">
        <v>3214</v>
      </c>
      <c r="H276" s="193" t="s">
        <v>745</v>
      </c>
      <c r="I276" s="25" t="s">
        <v>80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191">
        <v>46229.0</v>
      </c>
      <c r="B277" s="24" t="s">
        <v>1192</v>
      </c>
      <c r="C277" s="199" t="s">
        <v>4504</v>
      </c>
      <c r="D277" s="28" t="s">
        <v>4505</v>
      </c>
      <c r="E277" s="28" t="s">
        <v>4506</v>
      </c>
      <c r="F277" s="33"/>
      <c r="G277" s="192" t="s">
        <v>3214</v>
      </c>
      <c r="H277" s="193" t="s">
        <v>745</v>
      </c>
      <c r="I277" s="25" t="s">
        <v>3828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191">
        <v>46229.0</v>
      </c>
      <c r="B278" s="24" t="s">
        <v>452</v>
      </c>
      <c r="C278" s="199" t="s">
        <v>4507</v>
      </c>
      <c r="D278" s="28" t="s">
        <v>4508</v>
      </c>
      <c r="E278" s="28" t="s">
        <v>4395</v>
      </c>
      <c r="F278" s="33"/>
      <c r="G278" s="192" t="s">
        <v>3214</v>
      </c>
      <c r="H278" s="193" t="s">
        <v>745</v>
      </c>
      <c r="I278" s="25" t="s">
        <v>80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191">
        <v>46230.0</v>
      </c>
      <c r="B279" s="24" t="s">
        <v>471</v>
      </c>
      <c r="C279" s="199" t="s">
        <v>4509</v>
      </c>
      <c r="D279" s="28" t="s">
        <v>4510</v>
      </c>
      <c r="E279" s="28" t="s">
        <v>4511</v>
      </c>
      <c r="F279" s="33"/>
      <c r="G279" s="192" t="s">
        <v>3214</v>
      </c>
      <c r="H279" s="193" t="s">
        <v>745</v>
      </c>
      <c r="I279" s="25" t="s">
        <v>3828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191">
        <v>46230.0</v>
      </c>
      <c r="B280" s="24" t="s">
        <v>1240</v>
      </c>
      <c r="C280" s="199" t="s">
        <v>4514</v>
      </c>
      <c r="D280" s="28" t="s">
        <v>4515</v>
      </c>
      <c r="E280" s="28" t="s">
        <v>4411</v>
      </c>
      <c r="F280" s="33"/>
      <c r="G280" s="192" t="s">
        <v>3214</v>
      </c>
      <c r="H280" s="193" t="s">
        <v>745</v>
      </c>
      <c r="I280" s="25" t="s">
        <v>80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191">
        <v>46230.0</v>
      </c>
      <c r="B281" s="24" t="s">
        <v>948</v>
      </c>
      <c r="C281" s="199" t="s">
        <v>4517</v>
      </c>
      <c r="D281" s="28" t="s">
        <v>4518</v>
      </c>
      <c r="E281" s="28" t="s">
        <v>4382</v>
      </c>
      <c r="F281" s="33"/>
      <c r="G281" s="192" t="s">
        <v>3214</v>
      </c>
      <c r="H281" s="193" t="s">
        <v>745</v>
      </c>
      <c r="I281" s="25" t="s">
        <v>80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191">
        <v>46230.0</v>
      </c>
      <c r="B282" s="24" t="s">
        <v>978</v>
      </c>
      <c r="C282" s="199" t="s">
        <v>4521</v>
      </c>
      <c r="D282" s="28" t="s">
        <v>4522</v>
      </c>
      <c r="E282" s="28" t="s">
        <v>4411</v>
      </c>
      <c r="F282" s="33"/>
      <c r="G282" s="192" t="s">
        <v>3214</v>
      </c>
      <c r="H282" s="193" t="s">
        <v>745</v>
      </c>
      <c r="I282" s="25" t="s">
        <v>80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191">
        <v>46230.0</v>
      </c>
      <c r="B283" s="24" t="s">
        <v>1180</v>
      </c>
      <c r="C283" s="199" t="s">
        <v>4525</v>
      </c>
      <c r="D283" s="28" t="s">
        <v>4526</v>
      </c>
      <c r="E283" s="28" t="s">
        <v>4411</v>
      </c>
      <c r="F283" s="33"/>
      <c r="G283" s="192" t="s">
        <v>3214</v>
      </c>
      <c r="H283" s="193" t="s">
        <v>745</v>
      </c>
      <c r="I283" s="25" t="s">
        <v>80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191">
        <v>46230.0</v>
      </c>
      <c r="B284" s="24" t="s">
        <v>886</v>
      </c>
      <c r="C284" s="199" t="s">
        <v>4531</v>
      </c>
      <c r="D284" s="28" t="s">
        <v>4532</v>
      </c>
      <c r="E284" s="28" t="s">
        <v>4533</v>
      </c>
      <c r="F284" s="33"/>
      <c r="G284" s="192" t="s">
        <v>3214</v>
      </c>
      <c r="H284" s="193" t="s">
        <v>745</v>
      </c>
      <c r="I284" s="25" t="s">
        <v>3828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191">
        <v>46231.0</v>
      </c>
      <c r="B285" s="24" t="s">
        <v>90</v>
      </c>
      <c r="C285" s="199" t="s">
        <v>4535</v>
      </c>
      <c r="D285" s="28" t="s">
        <v>4536</v>
      </c>
      <c r="E285" s="28" t="s">
        <v>4489</v>
      </c>
      <c r="F285" s="33"/>
      <c r="G285" s="192" t="s">
        <v>3214</v>
      </c>
      <c r="H285" s="193" t="s">
        <v>745</v>
      </c>
      <c r="I285" s="25" t="s">
        <v>80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191">
        <v>46231.0</v>
      </c>
      <c r="B286" s="24" t="s">
        <v>466</v>
      </c>
      <c r="C286" s="199" t="s">
        <v>4539</v>
      </c>
      <c r="D286" s="28" t="s">
        <v>4540</v>
      </c>
      <c r="E286" s="28" t="s">
        <v>4541</v>
      </c>
      <c r="F286" s="33"/>
      <c r="G286" s="192" t="s">
        <v>3214</v>
      </c>
      <c r="H286" s="193" t="s">
        <v>745</v>
      </c>
      <c r="I286" s="25" t="s">
        <v>80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191">
        <v>46231.0</v>
      </c>
      <c r="B287" s="24" t="s">
        <v>505</v>
      </c>
      <c r="C287" s="199" t="s">
        <v>4544</v>
      </c>
      <c r="D287" s="28" t="s">
        <v>4545</v>
      </c>
      <c r="E287" s="28" t="s">
        <v>4546</v>
      </c>
      <c r="F287" s="33"/>
      <c r="G287" s="192" t="s">
        <v>3214</v>
      </c>
      <c r="H287" s="193" t="s">
        <v>745</v>
      </c>
      <c r="I287" s="25" t="s">
        <v>80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191">
        <v>46231.0</v>
      </c>
      <c r="B288" s="24" t="s">
        <v>81</v>
      </c>
      <c r="C288" s="199" t="s">
        <v>4547</v>
      </c>
      <c r="D288" s="28" t="s">
        <v>4548</v>
      </c>
      <c r="E288" s="28" t="s">
        <v>4395</v>
      </c>
      <c r="F288" s="33"/>
      <c r="G288" s="192" t="s">
        <v>3214</v>
      </c>
      <c r="H288" s="193" t="s">
        <v>745</v>
      </c>
      <c r="I288" s="25" t="s">
        <v>80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191">
        <v>46231.0</v>
      </c>
      <c r="B289" s="24" t="s">
        <v>1048</v>
      </c>
      <c r="C289" s="199" t="s">
        <v>4557</v>
      </c>
      <c r="D289" s="28" t="s">
        <v>4558</v>
      </c>
      <c r="E289" s="28" t="s">
        <v>4382</v>
      </c>
      <c r="F289" s="33"/>
      <c r="G289" s="192" t="s">
        <v>3214</v>
      </c>
      <c r="H289" s="193" t="s">
        <v>745</v>
      </c>
      <c r="I289" s="25" t="s">
        <v>80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191">
        <v>46231.0</v>
      </c>
      <c r="B290" s="24" t="s">
        <v>556</v>
      </c>
      <c r="C290" s="199" t="s">
        <v>4562</v>
      </c>
      <c r="D290" s="28" t="s">
        <v>4563</v>
      </c>
      <c r="E290" s="28" t="s">
        <v>4395</v>
      </c>
      <c r="F290" s="33"/>
      <c r="G290" s="192" t="s">
        <v>3214</v>
      </c>
      <c r="H290" s="193" t="s">
        <v>745</v>
      </c>
      <c r="I290" s="25" t="s">
        <v>80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191">
        <v>46231.0</v>
      </c>
      <c r="B291" s="24" t="s">
        <v>713</v>
      </c>
      <c r="C291" s="199" t="s">
        <v>4567</v>
      </c>
      <c r="D291" s="28" t="s">
        <v>4569</v>
      </c>
      <c r="E291" s="28" t="s">
        <v>4570</v>
      </c>
      <c r="F291" s="33"/>
      <c r="G291" s="192" t="s">
        <v>3214</v>
      </c>
      <c r="H291" s="193" t="s">
        <v>745</v>
      </c>
      <c r="I291" s="25" t="s">
        <v>80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191">
        <v>46231.0</v>
      </c>
      <c r="B292" s="24" t="s">
        <v>1167</v>
      </c>
      <c r="C292" s="199" t="s">
        <v>4573</v>
      </c>
      <c r="D292" s="28" t="s">
        <v>4574</v>
      </c>
      <c r="E292" s="28" t="s">
        <v>4407</v>
      </c>
      <c r="F292" s="33"/>
      <c r="G292" s="192" t="s">
        <v>3214</v>
      </c>
      <c r="H292" s="193" t="s">
        <v>745</v>
      </c>
      <c r="I292" s="25" t="s">
        <v>80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191">
        <v>46231.0</v>
      </c>
      <c r="B293" s="24" t="s">
        <v>212</v>
      </c>
      <c r="C293" s="199" t="s">
        <v>4577</v>
      </c>
      <c r="D293" s="28" t="s">
        <v>4578</v>
      </c>
      <c r="E293" s="28" t="s">
        <v>4579</v>
      </c>
      <c r="F293" s="33"/>
      <c r="G293" s="192" t="s">
        <v>3214</v>
      </c>
      <c r="H293" s="193" t="s">
        <v>745</v>
      </c>
      <c r="I293" s="25" t="s">
        <v>80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191">
        <v>46232.0</v>
      </c>
      <c r="B294" s="24" t="s">
        <v>1182</v>
      </c>
      <c r="C294" s="199" t="s">
        <v>4592</v>
      </c>
      <c r="D294" s="28" t="s">
        <v>4594</v>
      </c>
      <c r="E294" s="28" t="s">
        <v>4579</v>
      </c>
      <c r="F294" s="33"/>
      <c r="G294" s="192" t="s">
        <v>3214</v>
      </c>
      <c r="H294" s="193" t="s">
        <v>745</v>
      </c>
      <c r="I294" s="25" t="s">
        <v>80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191">
        <v>46232.0</v>
      </c>
      <c r="B295" s="24" t="s">
        <v>891</v>
      </c>
      <c r="C295" s="199" t="s">
        <v>4604</v>
      </c>
      <c r="D295" s="28" t="s">
        <v>4605</v>
      </c>
      <c r="E295" s="28" t="s">
        <v>4411</v>
      </c>
      <c r="F295" s="33"/>
      <c r="G295" s="192" t="s">
        <v>3214</v>
      </c>
      <c r="H295" s="193" t="s">
        <v>745</v>
      </c>
      <c r="I295" s="25" t="s">
        <v>80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191">
        <v>46232.0</v>
      </c>
      <c r="B296" s="24" t="s">
        <v>346</v>
      </c>
      <c r="C296" s="199" t="s">
        <v>4612</v>
      </c>
      <c r="D296" s="28" t="s">
        <v>4613</v>
      </c>
      <c r="E296" s="28" t="s">
        <v>4614</v>
      </c>
      <c r="F296" s="33"/>
      <c r="G296" s="192" t="s">
        <v>3214</v>
      </c>
      <c r="H296" s="193" t="s">
        <v>745</v>
      </c>
      <c r="I296" s="25" t="s">
        <v>80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191">
        <v>46232.0</v>
      </c>
      <c r="B297" s="24" t="s">
        <v>886</v>
      </c>
      <c r="C297" s="199" t="s">
        <v>4621</v>
      </c>
      <c r="D297" s="28" t="s">
        <v>4622</v>
      </c>
      <c r="E297" s="28" t="s">
        <v>4623</v>
      </c>
      <c r="F297" s="33"/>
      <c r="G297" s="192" t="s">
        <v>3214</v>
      </c>
      <c r="H297" s="193" t="s">
        <v>745</v>
      </c>
      <c r="I297" s="25" t="s">
        <v>80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191">
        <v>46232.0</v>
      </c>
      <c r="B298" s="24" t="s">
        <v>81</v>
      </c>
      <c r="C298" s="199" t="s">
        <v>4629</v>
      </c>
      <c r="D298" s="28" t="s">
        <v>4631</v>
      </c>
      <c r="E298" s="28" t="s">
        <v>4395</v>
      </c>
      <c r="F298" s="33"/>
      <c r="G298" s="192" t="s">
        <v>3214</v>
      </c>
      <c r="H298" s="193" t="s">
        <v>745</v>
      </c>
      <c r="I298" s="25" t="s">
        <v>80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200">
        <v>46230.0</v>
      </c>
      <c r="B299" s="201" t="s">
        <v>385</v>
      </c>
      <c r="C299" s="202" t="s">
        <v>4634</v>
      </c>
      <c r="D299" s="203" t="s">
        <v>4635</v>
      </c>
      <c r="E299" s="204" t="s">
        <v>4636</v>
      </c>
      <c r="F299" s="203" t="s">
        <v>4637</v>
      </c>
      <c r="G299" s="205" t="s">
        <v>3124</v>
      </c>
      <c r="H299" s="206" t="s">
        <v>3828</v>
      </c>
      <c r="I299" s="207" t="s">
        <v>3828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200">
        <v>46225.0</v>
      </c>
      <c r="B300" s="201" t="s">
        <v>337</v>
      </c>
      <c r="C300" s="202" t="s">
        <v>4638</v>
      </c>
      <c r="D300" s="203" t="s">
        <v>4639</v>
      </c>
      <c r="E300" s="204" t="s">
        <v>4640</v>
      </c>
      <c r="F300" s="208" t="s">
        <v>4641</v>
      </c>
      <c r="G300" s="205" t="s">
        <v>3124</v>
      </c>
      <c r="H300" s="206" t="s">
        <v>3828</v>
      </c>
      <c r="I300" s="207" t="s">
        <v>3828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191">
        <v>46232.0</v>
      </c>
      <c r="B301" s="24" t="s">
        <v>751</v>
      </c>
      <c r="C301" s="199" t="s">
        <v>4642</v>
      </c>
      <c r="D301" s="28" t="s">
        <v>4643</v>
      </c>
      <c r="E301" s="28" t="s">
        <v>4391</v>
      </c>
      <c r="F301" s="33"/>
      <c r="G301" s="192" t="s">
        <v>3214</v>
      </c>
      <c r="H301" s="193" t="s">
        <v>745</v>
      </c>
      <c r="I301" s="25" t="s">
        <v>80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191">
        <v>46232.0</v>
      </c>
      <c r="B302" s="24" t="s">
        <v>71</v>
      </c>
      <c r="C302" s="199" t="s">
        <v>4644</v>
      </c>
      <c r="D302" s="28" t="s">
        <v>4645</v>
      </c>
      <c r="E302" s="28" t="s">
        <v>4475</v>
      </c>
      <c r="F302" s="33"/>
      <c r="G302" s="192" t="s">
        <v>3214</v>
      </c>
      <c r="H302" s="193" t="s">
        <v>745</v>
      </c>
      <c r="I302" s="25" t="s">
        <v>80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200">
        <v>46232.0</v>
      </c>
      <c r="B303" s="201" t="s">
        <v>1206</v>
      </c>
      <c r="C303" s="202" t="s">
        <v>4646</v>
      </c>
      <c r="D303" s="203" t="s">
        <v>4647</v>
      </c>
      <c r="E303" s="203" t="s">
        <v>4648</v>
      </c>
      <c r="F303" s="203" t="s">
        <v>4649</v>
      </c>
      <c r="G303" s="205" t="s">
        <v>3124</v>
      </c>
      <c r="H303" s="206" t="s">
        <v>745</v>
      </c>
      <c r="I303" s="207" t="s">
        <v>3128</v>
      </c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  <c r="AA303" s="209"/>
      <c r="AB303" s="209"/>
      <c r="AC303" s="209"/>
    </row>
    <row r="304">
      <c r="A304" s="191">
        <v>46232.0</v>
      </c>
      <c r="B304" s="24" t="s">
        <v>551</v>
      </c>
      <c r="C304" s="199" t="s">
        <v>4650</v>
      </c>
      <c r="D304" s="28" t="s">
        <v>4651</v>
      </c>
      <c r="E304" s="28" t="s">
        <v>4475</v>
      </c>
      <c r="F304" s="33"/>
      <c r="G304" s="192" t="s">
        <v>3214</v>
      </c>
      <c r="H304" s="193" t="s">
        <v>745</v>
      </c>
      <c r="I304" s="25" t="s">
        <v>80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191">
        <v>46232.0</v>
      </c>
      <c r="B305" s="24" t="s">
        <v>1167</v>
      </c>
      <c r="C305" s="199" t="s">
        <v>4652</v>
      </c>
      <c r="D305" s="28" t="s">
        <v>4653</v>
      </c>
      <c r="E305" s="28" t="s">
        <v>4579</v>
      </c>
      <c r="F305" s="33"/>
      <c r="G305" s="192" t="s">
        <v>3214</v>
      </c>
      <c r="H305" s="193" t="s">
        <v>745</v>
      </c>
      <c r="I305" s="25" t="s">
        <v>80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191">
        <v>46232.0</v>
      </c>
      <c r="B306" s="24" t="s">
        <v>887</v>
      </c>
      <c r="C306" s="199" t="s">
        <v>4658</v>
      </c>
      <c r="D306" s="28" t="s">
        <v>4659</v>
      </c>
      <c r="E306" s="28" t="s">
        <v>4411</v>
      </c>
      <c r="F306" s="33"/>
      <c r="G306" s="192" t="s">
        <v>3214</v>
      </c>
      <c r="H306" s="193" t="s">
        <v>745</v>
      </c>
      <c r="I306" s="25" t="s">
        <v>80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191">
        <v>46230.0</v>
      </c>
      <c r="B307" s="24" t="s">
        <v>954</v>
      </c>
      <c r="C307" s="199" t="s">
        <v>4666</v>
      </c>
      <c r="D307" s="28" t="s">
        <v>4667</v>
      </c>
      <c r="E307" s="28" t="s">
        <v>4437</v>
      </c>
      <c r="F307" s="33"/>
      <c r="G307" s="192" t="s">
        <v>3214</v>
      </c>
      <c r="H307" s="193" t="s">
        <v>745</v>
      </c>
      <c r="I307" s="25" t="s">
        <v>80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191">
        <v>46233.0</v>
      </c>
      <c r="B308" s="24" t="s">
        <v>367</v>
      </c>
      <c r="C308" s="199" t="s">
        <v>4669</v>
      </c>
      <c r="D308" s="28" t="s">
        <v>4671</v>
      </c>
      <c r="E308" s="28" t="s">
        <v>4382</v>
      </c>
      <c r="F308" s="33"/>
      <c r="G308" s="192" t="s">
        <v>3214</v>
      </c>
      <c r="H308" s="193" t="s">
        <v>745</v>
      </c>
      <c r="I308" s="25" t="s">
        <v>3828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191">
        <v>46233.0</v>
      </c>
      <c r="B309" s="24" t="s">
        <v>138</v>
      </c>
      <c r="C309" s="199" t="s">
        <v>4736</v>
      </c>
      <c r="D309" s="28" t="s">
        <v>4737</v>
      </c>
      <c r="E309" s="28" t="s">
        <v>4739</v>
      </c>
      <c r="F309" s="33"/>
      <c r="G309" s="192" t="s">
        <v>3214</v>
      </c>
      <c r="H309" s="193" t="s">
        <v>745</v>
      </c>
      <c r="I309" s="25" t="s">
        <v>3828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191">
        <v>46234.0</v>
      </c>
      <c r="B310" s="24" t="s">
        <v>886</v>
      </c>
      <c r="C310" s="199" t="s">
        <v>4747</v>
      </c>
      <c r="D310" s="28" t="s">
        <v>4747</v>
      </c>
      <c r="E310" s="28" t="s">
        <v>4748</v>
      </c>
      <c r="F310" s="33"/>
      <c r="G310" s="192" t="s">
        <v>3214</v>
      </c>
      <c r="H310" s="193" t="s">
        <v>745</v>
      </c>
      <c r="I310" s="25" t="s">
        <v>3828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191">
        <v>46234.0</v>
      </c>
      <c r="B311" s="24" t="s">
        <v>341</v>
      </c>
      <c r="C311" s="199"/>
      <c r="D311" s="28" t="s">
        <v>4753</v>
      </c>
      <c r="E311" s="28" t="s">
        <v>4754</v>
      </c>
      <c r="F311" s="203" t="s">
        <v>4755</v>
      </c>
      <c r="G311" s="192" t="s">
        <v>3124</v>
      </c>
      <c r="H311" s="193" t="s">
        <v>745</v>
      </c>
      <c r="I311" s="25" t="s">
        <v>3128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191">
        <v>46233.0</v>
      </c>
      <c r="B312" s="24" t="s">
        <v>716</v>
      </c>
      <c r="C312" s="199" t="s">
        <v>4760</v>
      </c>
      <c r="D312" s="28" t="s">
        <v>4761</v>
      </c>
      <c r="E312" s="28" t="s">
        <v>4763</v>
      </c>
      <c r="F312" s="33"/>
      <c r="G312" s="192" t="s">
        <v>3214</v>
      </c>
      <c r="H312" s="193" t="s">
        <v>745</v>
      </c>
      <c r="I312" s="25" t="s">
        <v>3828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191">
        <v>46235.0</v>
      </c>
      <c r="B313" s="24" t="s">
        <v>666</v>
      </c>
      <c r="C313" s="199" t="s">
        <v>4769</v>
      </c>
      <c r="D313" s="28" t="s">
        <v>4770</v>
      </c>
      <c r="E313" s="28" t="s">
        <v>4437</v>
      </c>
      <c r="F313" s="33"/>
      <c r="G313" s="192" t="s">
        <v>3214</v>
      </c>
      <c r="H313" s="193" t="s">
        <v>745</v>
      </c>
      <c r="I313" s="25" t="s">
        <v>3828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191">
        <v>46235.0</v>
      </c>
      <c r="B314" s="24" t="s">
        <v>81</v>
      </c>
      <c r="C314" s="199" t="s">
        <v>4781</v>
      </c>
      <c r="D314" s="28" t="s">
        <v>4784</v>
      </c>
      <c r="E314" s="28" t="s">
        <v>4785</v>
      </c>
      <c r="F314" s="33"/>
      <c r="G314" s="192" t="s">
        <v>3214</v>
      </c>
      <c r="H314" s="193" t="s">
        <v>745</v>
      </c>
      <c r="I314" s="25" t="s">
        <v>3828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191">
        <v>46235.0</v>
      </c>
      <c r="B315" s="24" t="s">
        <v>212</v>
      </c>
      <c r="C315" s="199" t="s">
        <v>4793</v>
      </c>
      <c r="D315" s="28" t="s">
        <v>4795</v>
      </c>
      <c r="E315" s="28" t="s">
        <v>4411</v>
      </c>
      <c r="F315" s="33"/>
      <c r="G315" s="192" t="s">
        <v>3214</v>
      </c>
      <c r="H315" s="193" t="s">
        <v>745</v>
      </c>
      <c r="I315" s="25" t="s">
        <v>3828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191">
        <v>46235.0</v>
      </c>
      <c r="B316" s="24" t="s">
        <v>1070</v>
      </c>
      <c r="C316" s="199" t="s">
        <v>4804</v>
      </c>
      <c r="D316" s="28" t="s">
        <v>4805</v>
      </c>
      <c r="E316" s="28" t="s">
        <v>4437</v>
      </c>
      <c r="F316" s="33"/>
      <c r="G316" s="192" t="s">
        <v>3214</v>
      </c>
      <c r="H316" s="193" t="s">
        <v>745</v>
      </c>
      <c r="I316" s="25" t="s">
        <v>3828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191">
        <v>46235.0</v>
      </c>
      <c r="B317" s="24" t="s">
        <v>635</v>
      </c>
      <c r="C317" s="199" t="s">
        <v>4812</v>
      </c>
      <c r="D317" s="28" t="s">
        <v>4813</v>
      </c>
      <c r="E317" s="28" t="s">
        <v>4489</v>
      </c>
      <c r="F317" s="33"/>
      <c r="G317" s="192" t="s">
        <v>3214</v>
      </c>
      <c r="H317" s="193" t="s">
        <v>745</v>
      </c>
      <c r="I317" s="25" t="s">
        <v>3828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191">
        <v>46236.0</v>
      </c>
      <c r="B318" s="24" t="s">
        <v>278</v>
      </c>
      <c r="C318" s="199" t="s">
        <v>4820</v>
      </c>
      <c r="D318" s="28" t="s">
        <v>4821</v>
      </c>
      <c r="E318" s="28" t="s">
        <v>4822</v>
      </c>
      <c r="F318" s="33"/>
      <c r="G318" s="192" t="s">
        <v>3214</v>
      </c>
      <c r="H318" s="193" t="s">
        <v>745</v>
      </c>
      <c r="I318" s="25" t="s">
        <v>3828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191">
        <v>46236.0</v>
      </c>
      <c r="B319" s="24" t="s">
        <v>1192</v>
      </c>
      <c r="C319" s="199" t="s">
        <v>4828</v>
      </c>
      <c r="D319" s="28" t="s">
        <v>4829</v>
      </c>
      <c r="E319" s="28" t="s">
        <v>4407</v>
      </c>
      <c r="F319" s="33"/>
      <c r="G319" s="192" t="s">
        <v>3214</v>
      </c>
      <c r="H319" s="193" t="s">
        <v>745</v>
      </c>
      <c r="I319" s="25" t="s">
        <v>3828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191">
        <v>46236.0</v>
      </c>
      <c r="B320" s="24" t="s">
        <v>1029</v>
      </c>
      <c r="C320" s="199" t="s">
        <v>4834</v>
      </c>
      <c r="D320" s="28" t="s">
        <v>4836</v>
      </c>
      <c r="E320" s="28" t="s">
        <v>4838</v>
      </c>
      <c r="F320" s="33"/>
      <c r="G320" s="192" t="s">
        <v>3214</v>
      </c>
      <c r="H320" s="193" t="s">
        <v>745</v>
      </c>
      <c r="I320" s="25" t="s">
        <v>3828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191">
        <v>46235.0</v>
      </c>
      <c r="B321" s="24" t="s">
        <v>1029</v>
      </c>
      <c r="C321" s="199" t="s">
        <v>4843</v>
      </c>
      <c r="D321" s="28"/>
      <c r="E321" s="28" t="s">
        <v>4844</v>
      </c>
      <c r="F321" s="33"/>
      <c r="G321" s="192"/>
      <c r="H321" s="193"/>
      <c r="I321" s="2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191">
        <v>46236.0</v>
      </c>
      <c r="B322" s="24" t="s">
        <v>524</v>
      </c>
      <c r="C322" s="199" t="s">
        <v>4851</v>
      </c>
      <c r="D322" s="28" t="s">
        <v>4852</v>
      </c>
      <c r="E322" s="28" t="s">
        <v>4739</v>
      </c>
      <c r="F322" s="33"/>
      <c r="G322" s="192" t="s">
        <v>3214</v>
      </c>
      <c r="H322" s="193" t="s">
        <v>745</v>
      </c>
      <c r="I322" s="25" t="s">
        <v>3828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191">
        <v>46236.0</v>
      </c>
      <c r="B323" s="24" t="s">
        <v>698</v>
      </c>
      <c r="C323" s="199" t="s">
        <v>4859</v>
      </c>
      <c r="D323" s="28" t="s">
        <v>4903</v>
      </c>
      <c r="E323" s="28" t="s">
        <v>4785</v>
      </c>
      <c r="F323" s="33"/>
      <c r="G323" s="192" t="s">
        <v>3214</v>
      </c>
      <c r="H323" s="193" t="s">
        <v>745</v>
      </c>
      <c r="I323" s="25" t="s">
        <v>3828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191">
        <v>46236.0</v>
      </c>
      <c r="B324" s="24" t="s">
        <v>1035</v>
      </c>
      <c r="C324" s="199" t="s">
        <v>4912</v>
      </c>
      <c r="D324" s="28" t="s">
        <v>4913</v>
      </c>
      <c r="E324" s="28" t="s">
        <v>4785</v>
      </c>
      <c r="F324" s="33"/>
      <c r="G324" s="192" t="s">
        <v>3214</v>
      </c>
      <c r="H324" s="193" t="s">
        <v>745</v>
      </c>
      <c r="I324" s="25" t="s">
        <v>3828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191">
        <v>46236.0</v>
      </c>
      <c r="B325" s="24" t="s">
        <v>285</v>
      </c>
      <c r="C325" s="199" t="s">
        <v>4922</v>
      </c>
      <c r="D325" s="28" t="s">
        <v>4923</v>
      </c>
      <c r="E325" s="28" t="s">
        <v>4411</v>
      </c>
      <c r="F325" s="33"/>
      <c r="G325" s="192" t="s">
        <v>3214</v>
      </c>
      <c r="H325" s="193" t="s">
        <v>745</v>
      </c>
      <c r="I325" s="25" t="s">
        <v>3828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191">
        <v>46236.0</v>
      </c>
      <c r="B326" s="24" t="s">
        <v>71</v>
      </c>
      <c r="C326" s="199" t="s">
        <v>4932</v>
      </c>
      <c r="D326" s="28" t="s">
        <v>4933</v>
      </c>
      <c r="E326" s="28" t="s">
        <v>4934</v>
      </c>
      <c r="F326" s="33"/>
      <c r="G326" s="192" t="s">
        <v>3214</v>
      </c>
      <c r="H326" s="193" t="s">
        <v>745</v>
      </c>
      <c r="I326" s="25" t="s">
        <v>3828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191">
        <v>46236.0</v>
      </c>
      <c r="B327" s="24" t="s">
        <v>563</v>
      </c>
      <c r="C327" s="199" t="s">
        <v>4939</v>
      </c>
      <c r="D327" s="28" t="s">
        <v>4940</v>
      </c>
      <c r="E327" s="28" t="s">
        <v>4941</v>
      </c>
      <c r="F327" s="33"/>
      <c r="G327" s="192" t="s">
        <v>3214</v>
      </c>
      <c r="H327" s="193" t="s">
        <v>745</v>
      </c>
      <c r="I327" s="25" t="s">
        <v>3828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191">
        <v>46236.0</v>
      </c>
      <c r="B328" s="24" t="s">
        <v>1243</v>
      </c>
      <c r="C328" s="199" t="s">
        <v>4944</v>
      </c>
      <c r="D328" s="28" t="s">
        <v>4947</v>
      </c>
      <c r="E328" s="28" t="s">
        <v>4391</v>
      </c>
      <c r="F328" s="33"/>
      <c r="G328" s="192" t="s">
        <v>3214</v>
      </c>
      <c r="H328" s="193" t="s">
        <v>745</v>
      </c>
      <c r="I328" s="25" t="s">
        <v>3828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191">
        <v>46236.0</v>
      </c>
      <c r="B329" s="24" t="s">
        <v>844</v>
      </c>
      <c r="C329" s="199" t="s">
        <v>4950</v>
      </c>
      <c r="D329" s="28" t="s">
        <v>4951</v>
      </c>
      <c r="E329" s="28" t="s">
        <v>4785</v>
      </c>
      <c r="F329" s="33"/>
      <c r="G329" s="192" t="s">
        <v>3214</v>
      </c>
      <c r="H329" s="193" t="s">
        <v>745</v>
      </c>
      <c r="I329" s="25" t="s">
        <v>3828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191">
        <v>46236.0</v>
      </c>
      <c r="B330" s="24" t="s">
        <v>212</v>
      </c>
      <c r="C330" s="199" t="s">
        <v>4957</v>
      </c>
      <c r="D330" s="28" t="s">
        <v>4958</v>
      </c>
      <c r="E330" s="210" t="s">
        <v>4961</v>
      </c>
      <c r="F330" s="33"/>
      <c r="G330" s="192" t="s">
        <v>3124</v>
      </c>
      <c r="H330" s="193" t="s">
        <v>3828</v>
      </c>
      <c r="I330" s="25" t="s">
        <v>3828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200">
        <v>46236.0</v>
      </c>
      <c r="B331" s="201" t="s">
        <v>81</v>
      </c>
      <c r="C331" s="202"/>
      <c r="D331" s="203"/>
      <c r="E331" s="204" t="s">
        <v>4970</v>
      </c>
      <c r="F331" s="211"/>
      <c r="G331" s="205" t="s">
        <v>3124</v>
      </c>
      <c r="H331" s="206" t="s">
        <v>3828</v>
      </c>
      <c r="I331" s="207" t="s">
        <v>3828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191">
        <v>46236.0</v>
      </c>
      <c r="B332" s="24" t="s">
        <v>887</v>
      </c>
      <c r="C332" s="199"/>
      <c r="D332" s="28"/>
      <c r="E332" s="28"/>
      <c r="F332" s="33"/>
      <c r="G332" s="192"/>
      <c r="H332" s="193"/>
      <c r="I332" s="2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191">
        <v>46236.0</v>
      </c>
      <c r="B333" s="24" t="s">
        <v>1152</v>
      </c>
      <c r="C333" s="199" t="s">
        <v>4985</v>
      </c>
      <c r="D333" s="28" t="s">
        <v>4987</v>
      </c>
      <c r="E333" s="28" t="s">
        <v>4822</v>
      </c>
      <c r="F333" s="33"/>
      <c r="G333" s="192" t="s">
        <v>3214</v>
      </c>
      <c r="H333" s="193" t="s">
        <v>745</v>
      </c>
      <c r="I333" s="25" t="s">
        <v>3828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191">
        <v>46236.0</v>
      </c>
      <c r="B334" s="24" t="s">
        <v>751</v>
      </c>
      <c r="C334" s="199" t="s">
        <v>4993</v>
      </c>
      <c r="D334" s="28" t="s">
        <v>4995</v>
      </c>
      <c r="E334" s="28" t="s">
        <v>4996</v>
      </c>
      <c r="F334" s="33"/>
      <c r="G334" s="192" t="s">
        <v>3214</v>
      </c>
      <c r="H334" s="193" t="s">
        <v>745</v>
      </c>
      <c r="I334" s="25" t="s">
        <v>3828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191">
        <v>46236.0</v>
      </c>
      <c r="B335" s="24" t="s">
        <v>921</v>
      </c>
      <c r="C335" s="199" t="s">
        <v>5002</v>
      </c>
      <c r="D335" s="28" t="s">
        <v>5003</v>
      </c>
      <c r="E335" s="28" t="s">
        <v>5004</v>
      </c>
      <c r="F335" s="33"/>
      <c r="G335" s="192" t="s">
        <v>3214</v>
      </c>
      <c r="H335" s="193" t="s">
        <v>745</v>
      </c>
      <c r="I335" s="25" t="s">
        <v>3828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191">
        <v>46236.0</v>
      </c>
      <c r="B336" s="24" t="s">
        <v>538</v>
      </c>
      <c r="C336" s="199" t="s">
        <v>5013</v>
      </c>
      <c r="D336" s="28" t="s">
        <v>5014</v>
      </c>
      <c r="E336" s="28" t="s">
        <v>5017</v>
      </c>
      <c r="F336" s="33"/>
      <c r="G336" s="192" t="s">
        <v>3214</v>
      </c>
      <c r="H336" s="193" t="s">
        <v>745</v>
      </c>
      <c r="I336" s="25" t="s">
        <v>3828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  <row r="1006"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</row>
    <row r="1007"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</row>
    <row r="1008"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</row>
    <row r="1009"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</row>
    <row r="1010"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</row>
    <row r="1011"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</row>
    <row r="1012"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</row>
    <row r="1014"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</row>
  </sheetData>
  <autoFilter ref="$A$1:$I$336"/>
  <dataValidations>
    <dataValidation type="list" allowBlank="1" sqref="H2:H320 H322:H331 H333:H336">
      <formula1>"Đang xử lý,Hoàn Thành"</formula1>
    </dataValidation>
    <dataValidation type="list" allowBlank="1" sqref="G2:G320 G322:G331 G333:G336">
      <formula1>"DC,Vận Tải"</formula1>
    </dataValidation>
    <dataValidation type="list" allowBlank="1" showErrorMessage="1" sqref="I2:I320 I322:I331 I333:I336">
      <formula1>"Đồng ý,Không đồng ý,Đang xử lý"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7" width="13.25"/>
    <col customWidth="1" min="8" max="11" width="5.75"/>
  </cols>
  <sheetData>
    <row r="4"/>
    <row r="5">
      <c r="C5" s="215"/>
      <c r="D5" s="215"/>
      <c r="E5" s="215"/>
      <c r="F5" s="215"/>
      <c r="G5" s="215"/>
      <c r="H5" s="215"/>
      <c r="I5" s="215"/>
      <c r="K5" s="215"/>
      <c r="L5" s="215"/>
      <c r="O5" s="215"/>
      <c r="P5" s="215"/>
      <c r="Q5" s="215"/>
      <c r="R5" s="215"/>
      <c r="S5" s="215"/>
      <c r="T5" s="215"/>
      <c r="U5" s="215"/>
    </row>
    <row r="6"/>
    <row r="58">
      <c r="A58" s="19" t="s">
        <v>106</v>
      </c>
    </row>
    <row r="61">
      <c r="B61" s="216"/>
      <c r="C61" s="216"/>
      <c r="D61" s="216"/>
    </row>
    <row r="62">
      <c r="A62" s="215"/>
      <c r="B62" s="217"/>
      <c r="C62" s="217"/>
      <c r="D62" s="217"/>
      <c r="E62" s="215"/>
      <c r="F62" s="215"/>
      <c r="G62" s="215"/>
      <c r="H62" s="215"/>
      <c r="I62" s="215"/>
    </row>
    <row r="63">
      <c r="B63" s="216"/>
      <c r="C63" s="216"/>
      <c r="D63" s="216"/>
    </row>
    <row r="64">
      <c r="B64" s="216"/>
      <c r="C64" s="216"/>
      <c r="D64" s="216"/>
    </row>
    <row r="65">
      <c r="B65" s="216"/>
      <c r="C65" s="216"/>
      <c r="D65" s="216"/>
    </row>
    <row r="66">
      <c r="B66" s="216"/>
      <c r="C66" s="216"/>
      <c r="D66" s="216"/>
    </row>
    <row r="67">
      <c r="B67" s="216"/>
      <c r="C67" s="216"/>
      <c r="D67" s="216"/>
    </row>
    <row r="68">
      <c r="B68" s="216"/>
      <c r="C68" s="216"/>
      <c r="D68" s="216"/>
    </row>
    <row r="69">
      <c r="B69" s="216"/>
      <c r="C69" s="216"/>
      <c r="D69" s="216"/>
    </row>
    <row r="70">
      <c r="B70" s="216"/>
      <c r="C70" s="216"/>
      <c r="D70" s="216"/>
    </row>
    <row r="71">
      <c r="B71" s="216"/>
      <c r="C71" s="216"/>
      <c r="D71" s="216"/>
    </row>
    <row r="72">
      <c r="B72" s="216"/>
      <c r="C72" s="216"/>
      <c r="D72" s="216"/>
    </row>
    <row r="73">
      <c r="B73" s="216"/>
      <c r="C73" s="216"/>
      <c r="D73" s="216"/>
    </row>
    <row r="74">
      <c r="B74" s="216"/>
      <c r="C74" s="216"/>
      <c r="D74" s="216"/>
    </row>
    <row r="75">
      <c r="B75" s="216"/>
      <c r="C75" s="216"/>
      <c r="D75" s="216"/>
    </row>
    <row r="76">
      <c r="B76" s="216"/>
      <c r="C76" s="216"/>
      <c r="D76" s="216"/>
    </row>
    <row r="77">
      <c r="B77" s="216"/>
      <c r="C77" s="216"/>
      <c r="D77" s="216"/>
    </row>
    <row r="78">
      <c r="B78" s="216"/>
      <c r="C78" s="216"/>
      <c r="D78" s="216"/>
    </row>
  </sheetData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L1" s="216"/>
    </row>
    <row r="2">
      <c r="L2" s="216"/>
    </row>
    <row r="3">
      <c r="L3" s="216"/>
    </row>
    <row r="4">
      <c r="L4" s="216"/>
    </row>
    <row r="5">
      <c r="L5" s="216"/>
    </row>
    <row r="6">
      <c r="L6" s="216"/>
    </row>
    <row r="7">
      <c r="L7" s="216"/>
    </row>
    <row r="8">
      <c r="L8" s="216"/>
    </row>
    <row r="9">
      <c r="L9" s="216"/>
    </row>
    <row r="10">
      <c r="L10" s="216"/>
    </row>
    <row r="11">
      <c r="L11" s="216"/>
    </row>
    <row r="12">
      <c r="L12" s="216"/>
    </row>
    <row r="13">
      <c r="L13" s="216"/>
    </row>
    <row r="14">
      <c r="L14" s="216"/>
    </row>
    <row r="15">
      <c r="L15" s="216"/>
    </row>
    <row r="16">
      <c r="L16" s="216"/>
    </row>
    <row r="17">
      <c r="L17" s="216"/>
    </row>
    <row r="18">
      <c r="L18" s="216"/>
    </row>
    <row r="19">
      <c r="L19" s="216"/>
    </row>
    <row r="20">
      <c r="L20" s="216"/>
    </row>
    <row r="21">
      <c r="L21" s="216"/>
    </row>
    <row r="22">
      <c r="L22" s="216"/>
    </row>
    <row r="23">
      <c r="L23" s="216"/>
    </row>
    <row r="24">
      <c r="L24" s="216"/>
    </row>
    <row r="25">
      <c r="L25" s="216"/>
    </row>
    <row r="26">
      <c r="L26" s="216"/>
    </row>
    <row r="27">
      <c r="L27" s="216"/>
    </row>
    <row r="28">
      <c r="L28" s="216"/>
    </row>
    <row r="29">
      <c r="L29" s="216"/>
    </row>
    <row r="30">
      <c r="L30" s="216"/>
    </row>
    <row r="31">
      <c r="L31" s="216"/>
    </row>
    <row r="32">
      <c r="L32" s="216"/>
    </row>
    <row r="33">
      <c r="L33" s="216"/>
    </row>
    <row r="34">
      <c r="L34" s="216"/>
    </row>
    <row r="35">
      <c r="L35" s="216"/>
    </row>
    <row r="36">
      <c r="L36" s="216"/>
    </row>
    <row r="37">
      <c r="L37" s="216"/>
    </row>
    <row r="38">
      <c r="L38" s="216"/>
    </row>
    <row r="39">
      <c r="L39" s="216"/>
    </row>
    <row r="40">
      <c r="L40" s="216"/>
    </row>
    <row r="41">
      <c r="L41" s="216"/>
    </row>
    <row r="42">
      <c r="L42" s="216"/>
    </row>
    <row r="43">
      <c r="L43" s="216"/>
    </row>
    <row r="44">
      <c r="L44" s="216"/>
    </row>
    <row r="45">
      <c r="L45" s="216"/>
    </row>
    <row r="46">
      <c r="L46" s="216"/>
    </row>
    <row r="47">
      <c r="L47" s="216"/>
    </row>
    <row r="48">
      <c r="L48" s="216"/>
    </row>
    <row r="49">
      <c r="L49" s="216"/>
    </row>
    <row r="50">
      <c r="L50" s="216"/>
    </row>
    <row r="51">
      <c r="L51" s="216"/>
    </row>
    <row r="52">
      <c r="L52" s="216"/>
    </row>
    <row r="53">
      <c r="L53" s="216"/>
    </row>
    <row r="54">
      <c r="L54" s="216"/>
    </row>
    <row r="55">
      <c r="L55" s="216"/>
    </row>
    <row r="56">
      <c r="L56" s="216"/>
    </row>
    <row r="57">
      <c r="L57" s="216"/>
    </row>
    <row r="58">
      <c r="L58" s="216"/>
    </row>
    <row r="59">
      <c r="L59" s="216"/>
    </row>
    <row r="60">
      <c r="L60" s="216"/>
    </row>
    <row r="61">
      <c r="L61" s="216"/>
    </row>
    <row r="62">
      <c r="L62" s="216"/>
    </row>
    <row r="63">
      <c r="L63" s="216"/>
    </row>
    <row r="64">
      <c r="L64" s="216"/>
    </row>
    <row r="65">
      <c r="L65" s="216"/>
    </row>
    <row r="66">
      <c r="L66" s="216"/>
    </row>
    <row r="67">
      <c r="L67" s="216"/>
    </row>
    <row r="68">
      <c r="L68" s="216"/>
    </row>
    <row r="69">
      <c r="L69" s="216"/>
    </row>
    <row r="70">
      <c r="L70" s="216"/>
    </row>
    <row r="71">
      <c r="L71" s="216"/>
    </row>
    <row r="72">
      <c r="L72" s="216"/>
    </row>
    <row r="73">
      <c r="L73" s="216"/>
    </row>
    <row r="74">
      <c r="L74" s="216"/>
    </row>
    <row r="75">
      <c r="L75" s="216"/>
    </row>
    <row r="76">
      <c r="L76" s="216"/>
    </row>
    <row r="77">
      <c r="L77" s="216"/>
    </row>
    <row r="78">
      <c r="L78" s="216"/>
    </row>
    <row r="79">
      <c r="L79" s="216"/>
    </row>
    <row r="80">
      <c r="L80" s="216"/>
    </row>
    <row r="81">
      <c r="L81" s="216"/>
    </row>
    <row r="82">
      <c r="L82" s="216"/>
    </row>
    <row r="83">
      <c r="L83" s="216"/>
    </row>
    <row r="84">
      <c r="L84" s="216"/>
    </row>
    <row r="85">
      <c r="L85" s="216"/>
    </row>
    <row r="86">
      <c r="L86" s="216"/>
    </row>
    <row r="87">
      <c r="L87" s="216"/>
    </row>
    <row r="88">
      <c r="L88" s="216"/>
    </row>
    <row r="89">
      <c r="L89" s="216"/>
    </row>
    <row r="90">
      <c r="L90" s="216"/>
    </row>
    <row r="91">
      <c r="L91" s="216"/>
    </row>
    <row r="92">
      <c r="L92" s="216"/>
    </row>
    <row r="93">
      <c r="L93" s="216"/>
    </row>
    <row r="94">
      <c r="L94" s="216"/>
    </row>
    <row r="95">
      <c r="L95" s="216"/>
    </row>
    <row r="96">
      <c r="L96" s="216"/>
    </row>
    <row r="97">
      <c r="L97" s="216"/>
    </row>
    <row r="98">
      <c r="L98" s="216"/>
    </row>
    <row r="99">
      <c r="L99" s="216"/>
    </row>
    <row r="100">
      <c r="L100" s="216"/>
    </row>
    <row r="101">
      <c r="L101" s="216"/>
    </row>
    <row r="102">
      <c r="L102" s="216"/>
    </row>
    <row r="103">
      <c r="L103" s="216"/>
    </row>
    <row r="104">
      <c r="L104" s="216"/>
    </row>
    <row r="105">
      <c r="L105" s="216"/>
    </row>
    <row r="106">
      <c r="L106" s="216"/>
    </row>
    <row r="107">
      <c r="L107" s="216"/>
    </row>
    <row r="108">
      <c r="L108" s="216"/>
    </row>
    <row r="109">
      <c r="L109" s="216"/>
    </row>
    <row r="110">
      <c r="L110" s="216"/>
    </row>
    <row r="111">
      <c r="L111" s="216"/>
    </row>
    <row r="112">
      <c r="L112" s="216"/>
    </row>
    <row r="113">
      <c r="L113" s="216"/>
    </row>
    <row r="114">
      <c r="L114" s="216"/>
    </row>
    <row r="115">
      <c r="L115" s="216"/>
    </row>
    <row r="116">
      <c r="L116" s="216"/>
    </row>
    <row r="117">
      <c r="L117" s="216"/>
    </row>
    <row r="118">
      <c r="L118" s="216"/>
    </row>
    <row r="119">
      <c r="L119" s="216"/>
    </row>
    <row r="120">
      <c r="L120" s="216"/>
    </row>
    <row r="121">
      <c r="L121" s="216"/>
    </row>
    <row r="122">
      <c r="L122" s="216"/>
    </row>
    <row r="123">
      <c r="L123" s="216"/>
    </row>
    <row r="124">
      <c r="L124" s="216"/>
    </row>
    <row r="125">
      <c r="L125" s="216"/>
    </row>
    <row r="126">
      <c r="L126" s="216"/>
    </row>
    <row r="127">
      <c r="L127" s="216"/>
    </row>
    <row r="128">
      <c r="L128" s="216"/>
    </row>
    <row r="129">
      <c r="L129" s="216"/>
    </row>
    <row r="130">
      <c r="L130" s="216"/>
    </row>
    <row r="131">
      <c r="L131" s="216"/>
    </row>
    <row r="132">
      <c r="L132" s="216"/>
    </row>
    <row r="133">
      <c r="L133" s="216"/>
    </row>
    <row r="134">
      <c r="L134" s="216"/>
    </row>
    <row r="135">
      <c r="L135" s="216"/>
    </row>
    <row r="136">
      <c r="L136" s="216"/>
    </row>
    <row r="137">
      <c r="L137" s="216"/>
    </row>
    <row r="138">
      <c r="L138" s="216"/>
    </row>
    <row r="139">
      <c r="L139" s="216"/>
    </row>
    <row r="140">
      <c r="L140" s="216"/>
    </row>
    <row r="141">
      <c r="L141" s="216"/>
    </row>
    <row r="142">
      <c r="L142" s="216"/>
    </row>
    <row r="143">
      <c r="L143" s="216"/>
    </row>
    <row r="144">
      <c r="L144" s="216"/>
    </row>
    <row r="145">
      <c r="L145" s="216"/>
    </row>
    <row r="146">
      <c r="L146" s="216"/>
    </row>
    <row r="147">
      <c r="L147" s="216"/>
    </row>
    <row r="148">
      <c r="L148" s="216"/>
    </row>
    <row r="149">
      <c r="L149" s="216"/>
    </row>
    <row r="150">
      <c r="L150" s="216"/>
    </row>
    <row r="151">
      <c r="L151" s="216"/>
    </row>
    <row r="152">
      <c r="L152" s="216"/>
    </row>
    <row r="153">
      <c r="L153" s="216"/>
    </row>
    <row r="154">
      <c r="L154" s="216"/>
    </row>
    <row r="155">
      <c r="L155" s="216"/>
    </row>
    <row r="156">
      <c r="L156" s="216"/>
    </row>
    <row r="157">
      <c r="L157" s="216"/>
    </row>
    <row r="158">
      <c r="L158" s="216"/>
    </row>
    <row r="159">
      <c r="L159" s="216"/>
    </row>
    <row r="160">
      <c r="L160" s="216"/>
    </row>
    <row r="161">
      <c r="L161" s="216"/>
    </row>
    <row r="162">
      <c r="L162" s="216"/>
    </row>
    <row r="163">
      <c r="L163" s="216"/>
    </row>
    <row r="164">
      <c r="L164" s="216"/>
    </row>
    <row r="165">
      <c r="L165" s="216"/>
    </row>
    <row r="166">
      <c r="L166" s="216"/>
    </row>
    <row r="167">
      <c r="L167" s="216"/>
    </row>
    <row r="168">
      <c r="L168" s="216"/>
    </row>
    <row r="169">
      <c r="L169" s="216"/>
    </row>
    <row r="170">
      <c r="L170" s="216"/>
    </row>
    <row r="171">
      <c r="L171" s="216"/>
    </row>
    <row r="172">
      <c r="L172" s="216"/>
    </row>
    <row r="173">
      <c r="L173" s="216"/>
    </row>
    <row r="174">
      <c r="L174" s="216"/>
    </row>
    <row r="175">
      <c r="L175" s="216"/>
    </row>
    <row r="176">
      <c r="L176" s="216"/>
    </row>
    <row r="177">
      <c r="L177" s="216"/>
    </row>
    <row r="178">
      <c r="L178" s="216"/>
    </row>
    <row r="179">
      <c r="L179" s="216"/>
    </row>
    <row r="180">
      <c r="L180" s="216"/>
    </row>
    <row r="181">
      <c r="L181" s="216"/>
    </row>
    <row r="182">
      <c r="L182" s="216"/>
    </row>
    <row r="183">
      <c r="L183" s="216"/>
    </row>
    <row r="184">
      <c r="L184" s="216"/>
    </row>
    <row r="185">
      <c r="L185" s="216"/>
    </row>
    <row r="186">
      <c r="L186" s="216"/>
    </row>
    <row r="187">
      <c r="L187" s="216"/>
    </row>
    <row r="188">
      <c r="L188" s="216"/>
    </row>
    <row r="189">
      <c r="L189" s="216"/>
    </row>
    <row r="190">
      <c r="L190" s="216"/>
    </row>
    <row r="191">
      <c r="L191" s="216"/>
    </row>
    <row r="192">
      <c r="L192" s="216"/>
    </row>
    <row r="193">
      <c r="L193" s="216"/>
    </row>
    <row r="194">
      <c r="L194" s="216"/>
    </row>
    <row r="195">
      <c r="L195" s="216"/>
    </row>
    <row r="196">
      <c r="L196" s="216"/>
    </row>
    <row r="197">
      <c r="L197" s="216"/>
    </row>
    <row r="198">
      <c r="L198" s="216"/>
    </row>
    <row r="199">
      <c r="L199" s="216"/>
    </row>
    <row r="200">
      <c r="L200" s="216"/>
    </row>
    <row r="201">
      <c r="L201" s="216"/>
    </row>
    <row r="202">
      <c r="L202" s="216"/>
    </row>
    <row r="203">
      <c r="L203" s="216"/>
    </row>
    <row r="204">
      <c r="L204" s="216"/>
    </row>
    <row r="205">
      <c r="L205" s="216"/>
    </row>
    <row r="206">
      <c r="L206" s="216"/>
    </row>
    <row r="207">
      <c r="L207" s="216"/>
    </row>
    <row r="208">
      <c r="L208" s="216"/>
    </row>
    <row r="209">
      <c r="L209" s="216"/>
    </row>
    <row r="210">
      <c r="L210" s="216"/>
    </row>
    <row r="211">
      <c r="L211" s="216"/>
    </row>
    <row r="212">
      <c r="L212" s="216"/>
    </row>
    <row r="213">
      <c r="L213" s="216"/>
    </row>
    <row r="214">
      <c r="L214" s="216"/>
    </row>
    <row r="215">
      <c r="L215" s="216"/>
    </row>
    <row r="216">
      <c r="L216" s="216"/>
    </row>
    <row r="217">
      <c r="L217" s="216"/>
    </row>
    <row r="218">
      <c r="L218" s="216"/>
    </row>
    <row r="219">
      <c r="L219" s="216"/>
    </row>
    <row r="220">
      <c r="L220" s="216"/>
    </row>
    <row r="221">
      <c r="L221" s="216"/>
    </row>
    <row r="222">
      <c r="L222" s="216"/>
    </row>
    <row r="223">
      <c r="L223" s="216"/>
    </row>
    <row r="224">
      <c r="L224" s="216"/>
    </row>
    <row r="225">
      <c r="L225" s="216"/>
    </row>
    <row r="226">
      <c r="L226" s="216"/>
    </row>
    <row r="227">
      <c r="L227" s="216"/>
    </row>
    <row r="228">
      <c r="L228" s="216"/>
    </row>
    <row r="229">
      <c r="L229" s="216"/>
    </row>
    <row r="230">
      <c r="L230" s="216"/>
    </row>
    <row r="231">
      <c r="L231" s="216"/>
    </row>
    <row r="232">
      <c r="L232" s="216"/>
    </row>
    <row r="233">
      <c r="L233" s="216"/>
    </row>
    <row r="234">
      <c r="L234" s="216"/>
    </row>
    <row r="235">
      <c r="L235" s="216"/>
    </row>
    <row r="236">
      <c r="L236" s="216"/>
    </row>
    <row r="237">
      <c r="L237" s="216"/>
    </row>
    <row r="238">
      <c r="L238" s="216"/>
    </row>
    <row r="239">
      <c r="L239" s="216"/>
    </row>
    <row r="240">
      <c r="L240" s="216"/>
    </row>
    <row r="241">
      <c r="L241" s="216"/>
    </row>
    <row r="242">
      <c r="L242" s="216"/>
    </row>
    <row r="243">
      <c r="L243" s="216"/>
    </row>
    <row r="244">
      <c r="L244" s="216"/>
    </row>
    <row r="245">
      <c r="L245" s="216"/>
    </row>
    <row r="246">
      <c r="L246" s="216"/>
    </row>
    <row r="247">
      <c r="L247" s="216"/>
    </row>
    <row r="248">
      <c r="L248" s="216"/>
    </row>
    <row r="249">
      <c r="L249" s="216"/>
    </row>
    <row r="250">
      <c r="L250" s="216"/>
    </row>
    <row r="251">
      <c r="L251" s="216"/>
    </row>
    <row r="252">
      <c r="L252" s="216"/>
    </row>
    <row r="253">
      <c r="L253" s="216"/>
    </row>
    <row r="254">
      <c r="L254" s="216"/>
    </row>
    <row r="255">
      <c r="L255" s="216"/>
    </row>
    <row r="256">
      <c r="L256" s="216"/>
    </row>
    <row r="257">
      <c r="L257" s="216"/>
    </row>
    <row r="258">
      <c r="L258" s="216"/>
    </row>
    <row r="259">
      <c r="L259" s="216"/>
    </row>
    <row r="260">
      <c r="L260" s="216"/>
    </row>
    <row r="261">
      <c r="L261" s="216"/>
    </row>
    <row r="262">
      <c r="L262" s="216"/>
    </row>
    <row r="263">
      <c r="L263" s="216"/>
    </row>
    <row r="264">
      <c r="L264" s="216"/>
    </row>
    <row r="265">
      <c r="L265" s="216"/>
    </row>
    <row r="266">
      <c r="L266" s="216"/>
    </row>
    <row r="267">
      <c r="L267" s="216"/>
    </row>
    <row r="268">
      <c r="L268" s="216"/>
    </row>
    <row r="269">
      <c r="L269" s="216"/>
    </row>
    <row r="270">
      <c r="L270" s="216"/>
    </row>
    <row r="271">
      <c r="L271" s="216"/>
    </row>
    <row r="272">
      <c r="L272" s="216"/>
    </row>
    <row r="273">
      <c r="L273" s="216"/>
    </row>
    <row r="274">
      <c r="L274" s="216"/>
    </row>
    <row r="275">
      <c r="L275" s="216"/>
    </row>
    <row r="276">
      <c r="L276" s="216"/>
    </row>
    <row r="277">
      <c r="L277" s="216"/>
    </row>
    <row r="278">
      <c r="L278" s="216"/>
    </row>
    <row r="279">
      <c r="L279" s="216"/>
    </row>
    <row r="280">
      <c r="L280" s="216"/>
    </row>
    <row r="281">
      <c r="L281" s="216"/>
    </row>
    <row r="282">
      <c r="L282" s="216"/>
    </row>
    <row r="283">
      <c r="L283" s="216"/>
    </row>
    <row r="284">
      <c r="L284" s="216"/>
    </row>
    <row r="285">
      <c r="L285" s="216"/>
    </row>
    <row r="286">
      <c r="L286" s="216"/>
    </row>
    <row r="287">
      <c r="L287" s="216"/>
    </row>
    <row r="288">
      <c r="L288" s="216"/>
    </row>
    <row r="289">
      <c r="L289" s="216"/>
    </row>
    <row r="290">
      <c r="L290" s="216"/>
    </row>
    <row r="291">
      <c r="L291" s="216"/>
    </row>
    <row r="292">
      <c r="L292" s="216"/>
    </row>
    <row r="293">
      <c r="L293" s="216"/>
    </row>
    <row r="294">
      <c r="L294" s="216"/>
    </row>
    <row r="295">
      <c r="L295" s="216"/>
    </row>
    <row r="296">
      <c r="L296" s="216"/>
    </row>
    <row r="297">
      <c r="L297" s="216"/>
    </row>
    <row r="298">
      <c r="L298" s="216"/>
    </row>
    <row r="299">
      <c r="L299" s="216"/>
    </row>
    <row r="300">
      <c r="L300" s="216"/>
    </row>
    <row r="301">
      <c r="L301" s="216"/>
    </row>
    <row r="302">
      <c r="L302" s="216"/>
    </row>
    <row r="303">
      <c r="L303" s="216"/>
    </row>
    <row r="304">
      <c r="L304" s="216"/>
    </row>
    <row r="305">
      <c r="L305" s="216"/>
    </row>
    <row r="306">
      <c r="L306" s="216"/>
    </row>
    <row r="307">
      <c r="L307" s="216"/>
    </row>
    <row r="308">
      <c r="L308" s="216"/>
    </row>
    <row r="309">
      <c r="L309" s="216"/>
    </row>
    <row r="310">
      <c r="L310" s="216"/>
    </row>
    <row r="311">
      <c r="L311" s="216"/>
    </row>
    <row r="312">
      <c r="L312" s="216"/>
    </row>
    <row r="313">
      <c r="L313" s="216"/>
    </row>
    <row r="314">
      <c r="L314" s="216"/>
    </row>
    <row r="315">
      <c r="L315" s="216"/>
    </row>
    <row r="316">
      <c r="L316" s="216"/>
    </row>
    <row r="317">
      <c r="L317" s="216"/>
    </row>
    <row r="318">
      <c r="L318" s="216"/>
    </row>
    <row r="319">
      <c r="L319" s="216"/>
    </row>
    <row r="320">
      <c r="L320" s="216"/>
    </row>
    <row r="321">
      <c r="L321" s="216"/>
    </row>
    <row r="322">
      <c r="L322" s="216"/>
    </row>
    <row r="323">
      <c r="L323" s="216"/>
    </row>
    <row r="324">
      <c r="L324" s="216"/>
    </row>
    <row r="325">
      <c r="L325" s="216"/>
    </row>
    <row r="326">
      <c r="L326" s="216"/>
    </row>
    <row r="327">
      <c r="L327" s="216"/>
    </row>
    <row r="328">
      <c r="L328" s="216"/>
    </row>
    <row r="329">
      <c r="L329" s="216"/>
    </row>
    <row r="330">
      <c r="L330" s="216"/>
    </row>
    <row r="331">
      <c r="L331" s="216"/>
    </row>
    <row r="332">
      <c r="L332" s="216"/>
    </row>
    <row r="333">
      <c r="L333" s="216"/>
    </row>
    <row r="334">
      <c r="L334" s="216"/>
    </row>
    <row r="335">
      <c r="L335" s="216"/>
    </row>
    <row r="336">
      <c r="L336" s="216"/>
    </row>
    <row r="337">
      <c r="L337" s="216"/>
    </row>
    <row r="338">
      <c r="L338" s="216"/>
    </row>
    <row r="339">
      <c r="L339" s="216"/>
    </row>
    <row r="340">
      <c r="L340" s="216"/>
    </row>
    <row r="341">
      <c r="L341" s="216"/>
    </row>
    <row r="342">
      <c r="L342" s="216"/>
    </row>
    <row r="343">
      <c r="L343" s="216"/>
    </row>
    <row r="344">
      <c r="L344" s="216"/>
    </row>
    <row r="345">
      <c r="L345" s="216"/>
    </row>
    <row r="346">
      <c r="L346" s="216"/>
    </row>
    <row r="347">
      <c r="L347" s="216"/>
    </row>
    <row r="348">
      <c r="L348" s="216"/>
    </row>
    <row r="349">
      <c r="L349" s="216"/>
    </row>
    <row r="350">
      <c r="L350" s="216"/>
    </row>
    <row r="351">
      <c r="L351" s="216"/>
    </row>
    <row r="352">
      <c r="L352" s="216"/>
    </row>
    <row r="353">
      <c r="L353" s="216"/>
    </row>
    <row r="354">
      <c r="L354" s="216"/>
    </row>
    <row r="355">
      <c r="L355" s="216"/>
    </row>
    <row r="356">
      <c r="L356" s="216"/>
    </row>
    <row r="357">
      <c r="L357" s="216"/>
    </row>
    <row r="358">
      <c r="L358" s="216"/>
    </row>
    <row r="359">
      <c r="L359" s="216"/>
    </row>
    <row r="360">
      <c r="L360" s="216"/>
    </row>
    <row r="361">
      <c r="L361" s="216"/>
    </row>
    <row r="362">
      <c r="L362" s="216"/>
    </row>
    <row r="363">
      <c r="L363" s="216"/>
    </row>
    <row r="364">
      <c r="L364" s="216"/>
    </row>
    <row r="365">
      <c r="L365" s="216"/>
    </row>
    <row r="366">
      <c r="L366" s="216"/>
    </row>
    <row r="367">
      <c r="L367" s="216"/>
    </row>
    <row r="368">
      <c r="L368" s="216"/>
    </row>
    <row r="369">
      <c r="L369" s="216"/>
    </row>
    <row r="370">
      <c r="L370" s="216"/>
    </row>
    <row r="371">
      <c r="L371" s="216"/>
    </row>
    <row r="372">
      <c r="L372" s="216"/>
    </row>
    <row r="373">
      <c r="L373" s="216"/>
    </row>
    <row r="374">
      <c r="L374" s="216"/>
    </row>
    <row r="375">
      <c r="L375" s="216"/>
    </row>
    <row r="376">
      <c r="L376" s="216"/>
    </row>
    <row r="377">
      <c r="L377" s="216"/>
    </row>
    <row r="378">
      <c r="L378" s="216"/>
    </row>
    <row r="379">
      <c r="L379" s="216"/>
    </row>
    <row r="380">
      <c r="L380" s="216"/>
    </row>
    <row r="381">
      <c r="L381" s="216"/>
    </row>
    <row r="382">
      <c r="L382" s="216"/>
    </row>
    <row r="383">
      <c r="L383" s="216"/>
    </row>
    <row r="384">
      <c r="L384" s="216"/>
    </row>
    <row r="385">
      <c r="L385" s="216"/>
    </row>
    <row r="386">
      <c r="L386" s="216"/>
    </row>
    <row r="387">
      <c r="L387" s="216"/>
    </row>
    <row r="388">
      <c r="L388" s="216"/>
    </row>
    <row r="389">
      <c r="L389" s="216"/>
    </row>
    <row r="390">
      <c r="L390" s="216"/>
    </row>
    <row r="391">
      <c r="L391" s="216"/>
    </row>
    <row r="392">
      <c r="L392" s="216"/>
    </row>
    <row r="393">
      <c r="L393" s="216"/>
    </row>
    <row r="394">
      <c r="L394" s="216"/>
    </row>
    <row r="395">
      <c r="L395" s="216"/>
    </row>
    <row r="396">
      <c r="L396" s="216"/>
    </row>
    <row r="397">
      <c r="L397" s="216"/>
    </row>
    <row r="398">
      <c r="L398" s="216"/>
    </row>
    <row r="399">
      <c r="L399" s="216"/>
    </row>
    <row r="400">
      <c r="L400" s="216"/>
    </row>
    <row r="401">
      <c r="L401" s="216"/>
    </row>
    <row r="402">
      <c r="L402" s="216"/>
    </row>
    <row r="403">
      <c r="L403" s="216"/>
    </row>
    <row r="404">
      <c r="L404" s="216"/>
    </row>
    <row r="405">
      <c r="L405" s="216"/>
    </row>
    <row r="406">
      <c r="L406" s="216"/>
    </row>
    <row r="407">
      <c r="L407" s="216"/>
    </row>
    <row r="408">
      <c r="L408" s="216"/>
    </row>
    <row r="409">
      <c r="L409" s="216"/>
    </row>
    <row r="410">
      <c r="L410" s="216"/>
    </row>
    <row r="411">
      <c r="L411" s="216"/>
    </row>
    <row r="412">
      <c r="L412" s="216"/>
    </row>
    <row r="413">
      <c r="L413" s="216"/>
    </row>
    <row r="414">
      <c r="L414" s="216"/>
    </row>
    <row r="415">
      <c r="L415" s="216"/>
    </row>
    <row r="416">
      <c r="L416" s="216"/>
    </row>
    <row r="417">
      <c r="L417" s="216"/>
    </row>
    <row r="418">
      <c r="L418" s="216"/>
    </row>
    <row r="419">
      <c r="L419" s="216"/>
    </row>
    <row r="420">
      <c r="L420" s="216"/>
    </row>
    <row r="421">
      <c r="L421" s="216"/>
    </row>
    <row r="422">
      <c r="L422" s="216"/>
    </row>
    <row r="423">
      <c r="L423" s="216"/>
    </row>
    <row r="424">
      <c r="L424" s="216"/>
    </row>
    <row r="425">
      <c r="L425" s="216"/>
    </row>
    <row r="426">
      <c r="L426" s="216"/>
    </row>
    <row r="427">
      <c r="L427" s="216"/>
    </row>
    <row r="428">
      <c r="L428" s="216"/>
    </row>
    <row r="429">
      <c r="L429" s="216"/>
    </row>
    <row r="430">
      <c r="L430" s="216"/>
    </row>
    <row r="431">
      <c r="L431" s="216"/>
    </row>
    <row r="432">
      <c r="L432" s="216"/>
    </row>
    <row r="433">
      <c r="L433" s="216"/>
    </row>
    <row r="434">
      <c r="L434" s="216"/>
    </row>
    <row r="435">
      <c r="L435" s="216"/>
    </row>
    <row r="436">
      <c r="L436" s="216"/>
    </row>
    <row r="437">
      <c r="L437" s="216"/>
    </row>
    <row r="438">
      <c r="L438" s="216"/>
    </row>
    <row r="439">
      <c r="L439" s="216"/>
    </row>
    <row r="440">
      <c r="L440" s="216"/>
    </row>
    <row r="441">
      <c r="L441" s="216"/>
    </row>
    <row r="442">
      <c r="L442" s="216"/>
    </row>
    <row r="443">
      <c r="L443" s="216"/>
    </row>
    <row r="444">
      <c r="L444" s="216"/>
    </row>
    <row r="445">
      <c r="L445" s="216"/>
    </row>
    <row r="446">
      <c r="L446" s="216"/>
    </row>
    <row r="447">
      <c r="L447" s="216"/>
    </row>
    <row r="448">
      <c r="L448" s="216"/>
    </row>
    <row r="449">
      <c r="L449" s="216"/>
    </row>
    <row r="450">
      <c r="L450" s="216"/>
    </row>
    <row r="451">
      <c r="L451" s="216"/>
    </row>
    <row r="452">
      <c r="L452" s="216"/>
    </row>
    <row r="453">
      <c r="L453" s="216"/>
    </row>
    <row r="454">
      <c r="L454" s="216"/>
    </row>
    <row r="455">
      <c r="L455" s="216"/>
    </row>
    <row r="456">
      <c r="L456" s="216"/>
    </row>
    <row r="457">
      <c r="L457" s="216"/>
    </row>
    <row r="458">
      <c r="L458" s="216"/>
    </row>
    <row r="459">
      <c r="L459" s="216"/>
    </row>
    <row r="460">
      <c r="L460" s="216"/>
    </row>
    <row r="461">
      <c r="L461" s="216"/>
    </row>
    <row r="462">
      <c r="L462" s="216"/>
    </row>
    <row r="463">
      <c r="L463" s="216"/>
    </row>
    <row r="464">
      <c r="L464" s="216"/>
    </row>
    <row r="465">
      <c r="L465" s="216"/>
    </row>
    <row r="466">
      <c r="L466" s="216"/>
    </row>
    <row r="467">
      <c r="L467" s="216"/>
    </row>
    <row r="468">
      <c r="L468" s="216"/>
    </row>
    <row r="469">
      <c r="L469" s="216"/>
    </row>
    <row r="470">
      <c r="L470" s="216"/>
    </row>
    <row r="471">
      <c r="L471" s="216"/>
    </row>
    <row r="472">
      <c r="L472" s="216"/>
    </row>
    <row r="473">
      <c r="L473" s="216"/>
    </row>
    <row r="474">
      <c r="L474" s="216"/>
    </row>
    <row r="475">
      <c r="L475" s="216"/>
    </row>
    <row r="476">
      <c r="L476" s="216"/>
    </row>
    <row r="477">
      <c r="L477" s="216"/>
    </row>
    <row r="478">
      <c r="L478" s="216"/>
    </row>
    <row r="479">
      <c r="L479" s="216"/>
    </row>
    <row r="480">
      <c r="L480" s="216"/>
    </row>
    <row r="481">
      <c r="L481" s="216"/>
    </row>
    <row r="482">
      <c r="L482" s="216"/>
    </row>
    <row r="483">
      <c r="L483" s="216"/>
    </row>
    <row r="484">
      <c r="L484" s="216"/>
    </row>
    <row r="485">
      <c r="L485" s="216"/>
    </row>
    <row r="486">
      <c r="L486" s="216"/>
    </row>
    <row r="487">
      <c r="L487" s="216"/>
    </row>
    <row r="488">
      <c r="L488" s="216"/>
    </row>
    <row r="489">
      <c r="L489" s="216"/>
    </row>
    <row r="490">
      <c r="L490" s="216"/>
    </row>
    <row r="491">
      <c r="L491" s="216"/>
    </row>
    <row r="492">
      <c r="L492" s="216"/>
    </row>
    <row r="493">
      <c r="L493" s="216"/>
    </row>
    <row r="494">
      <c r="L494" s="216"/>
    </row>
    <row r="495">
      <c r="L495" s="216"/>
    </row>
    <row r="496">
      <c r="L496" s="216"/>
    </row>
    <row r="497">
      <c r="L497" s="216"/>
    </row>
    <row r="498">
      <c r="L498" s="216"/>
    </row>
    <row r="499">
      <c r="L499" s="216"/>
    </row>
    <row r="500">
      <c r="L500" s="216"/>
    </row>
    <row r="501">
      <c r="L501" s="216"/>
    </row>
    <row r="502">
      <c r="L502" s="216"/>
    </row>
    <row r="503">
      <c r="L503" s="216"/>
    </row>
    <row r="504">
      <c r="L504" s="216"/>
    </row>
    <row r="505">
      <c r="L505" s="216"/>
    </row>
    <row r="506">
      <c r="L506" s="216"/>
    </row>
    <row r="507">
      <c r="L507" s="216"/>
    </row>
    <row r="508">
      <c r="L508" s="216"/>
    </row>
    <row r="509">
      <c r="L509" s="216"/>
    </row>
    <row r="510">
      <c r="L510" s="216"/>
    </row>
    <row r="511">
      <c r="L511" s="216"/>
    </row>
    <row r="512">
      <c r="L512" s="216"/>
    </row>
    <row r="513">
      <c r="L513" s="216"/>
    </row>
    <row r="514">
      <c r="L514" s="216"/>
    </row>
    <row r="515">
      <c r="L515" s="216"/>
    </row>
    <row r="516">
      <c r="L516" s="216"/>
    </row>
    <row r="517">
      <c r="L517" s="216"/>
    </row>
    <row r="518">
      <c r="L518" s="216"/>
    </row>
    <row r="519">
      <c r="L519" s="216"/>
    </row>
    <row r="520">
      <c r="L520" s="216"/>
    </row>
    <row r="521">
      <c r="L521" s="216"/>
    </row>
    <row r="522">
      <c r="L522" s="216"/>
    </row>
    <row r="523">
      <c r="L523" s="216"/>
    </row>
    <row r="524">
      <c r="L524" s="216"/>
    </row>
    <row r="525">
      <c r="L525" s="216"/>
    </row>
    <row r="526">
      <c r="L526" s="216"/>
    </row>
    <row r="527">
      <c r="L527" s="216"/>
    </row>
    <row r="528">
      <c r="L528" s="216"/>
    </row>
    <row r="529">
      <c r="L529" s="216"/>
    </row>
    <row r="530">
      <c r="L530" s="216"/>
    </row>
    <row r="531">
      <c r="L531" s="216"/>
    </row>
    <row r="532">
      <c r="L532" s="216"/>
    </row>
    <row r="533">
      <c r="L533" s="216"/>
    </row>
    <row r="534">
      <c r="L534" s="216"/>
    </row>
    <row r="535">
      <c r="L535" s="216"/>
    </row>
    <row r="536">
      <c r="L536" s="216"/>
    </row>
    <row r="537">
      <c r="L537" s="216"/>
    </row>
    <row r="538">
      <c r="L538" s="216"/>
    </row>
    <row r="539">
      <c r="L539" s="216"/>
    </row>
    <row r="540">
      <c r="L540" s="216"/>
    </row>
    <row r="541">
      <c r="L541" s="216"/>
    </row>
    <row r="542">
      <c r="L542" s="216"/>
    </row>
    <row r="543">
      <c r="L543" s="216"/>
    </row>
    <row r="544">
      <c r="L544" s="216"/>
    </row>
    <row r="545">
      <c r="L545" s="216"/>
    </row>
    <row r="546">
      <c r="L546" s="216"/>
    </row>
    <row r="547">
      <c r="L547" s="216"/>
    </row>
    <row r="548">
      <c r="L548" s="216"/>
    </row>
    <row r="549">
      <c r="L549" s="216"/>
    </row>
    <row r="550">
      <c r="L550" s="216"/>
    </row>
    <row r="551">
      <c r="L551" s="216"/>
    </row>
    <row r="552">
      <c r="L552" s="216"/>
    </row>
    <row r="553">
      <c r="L553" s="216"/>
    </row>
    <row r="554">
      <c r="L554" s="216"/>
    </row>
    <row r="555">
      <c r="L555" s="216"/>
    </row>
    <row r="556">
      <c r="L556" s="216"/>
    </row>
    <row r="557">
      <c r="L557" s="216"/>
    </row>
    <row r="558">
      <c r="L558" s="216"/>
    </row>
    <row r="559">
      <c r="L559" s="216"/>
    </row>
    <row r="560">
      <c r="L560" s="216"/>
    </row>
    <row r="561">
      <c r="L561" s="216"/>
    </row>
    <row r="562">
      <c r="L562" s="216"/>
    </row>
    <row r="563">
      <c r="L563" s="216"/>
    </row>
    <row r="564">
      <c r="L564" s="216"/>
    </row>
    <row r="565">
      <c r="L565" s="216"/>
    </row>
    <row r="566">
      <c r="L566" s="216"/>
    </row>
    <row r="567">
      <c r="L567" s="216"/>
    </row>
    <row r="568">
      <c r="L568" s="216"/>
    </row>
    <row r="569">
      <c r="L569" s="216"/>
    </row>
    <row r="570">
      <c r="L570" s="216"/>
    </row>
    <row r="571">
      <c r="L571" s="216"/>
    </row>
    <row r="572">
      <c r="L572" s="216"/>
    </row>
    <row r="573">
      <c r="L573" s="216"/>
    </row>
    <row r="574">
      <c r="L574" s="216"/>
    </row>
    <row r="575">
      <c r="L575" s="216"/>
    </row>
    <row r="576">
      <c r="L576" s="216"/>
    </row>
    <row r="577">
      <c r="L577" s="216"/>
    </row>
    <row r="578">
      <c r="L578" s="216"/>
    </row>
    <row r="579">
      <c r="L579" s="216"/>
    </row>
    <row r="580">
      <c r="L580" s="216"/>
    </row>
    <row r="581">
      <c r="L581" s="216"/>
    </row>
    <row r="582">
      <c r="L582" s="216"/>
    </row>
    <row r="583">
      <c r="L583" s="216"/>
    </row>
    <row r="584">
      <c r="L584" s="216"/>
    </row>
    <row r="585">
      <c r="L585" s="216"/>
    </row>
    <row r="586">
      <c r="L586" s="216"/>
    </row>
    <row r="587">
      <c r="L587" s="216"/>
    </row>
    <row r="588">
      <c r="L588" s="216"/>
    </row>
    <row r="589">
      <c r="L589" s="216"/>
    </row>
    <row r="590">
      <c r="L590" s="216"/>
    </row>
    <row r="591">
      <c r="L591" s="216"/>
    </row>
    <row r="592">
      <c r="L592" s="216"/>
    </row>
    <row r="593">
      <c r="L593" s="216"/>
    </row>
    <row r="594">
      <c r="L594" s="216"/>
    </row>
    <row r="595">
      <c r="L595" s="216"/>
    </row>
    <row r="596">
      <c r="L596" s="216"/>
    </row>
    <row r="597">
      <c r="L597" s="216"/>
    </row>
    <row r="598">
      <c r="L598" s="216"/>
    </row>
    <row r="599">
      <c r="L599" s="216"/>
    </row>
    <row r="600">
      <c r="L600" s="216"/>
    </row>
    <row r="601">
      <c r="L601" s="216"/>
    </row>
    <row r="602">
      <c r="L602" s="216"/>
    </row>
    <row r="603">
      <c r="L603" s="216"/>
    </row>
    <row r="604">
      <c r="L604" s="216"/>
    </row>
    <row r="605">
      <c r="L605" s="216"/>
    </row>
    <row r="606">
      <c r="L606" s="216"/>
    </row>
    <row r="607">
      <c r="L607" s="216"/>
    </row>
    <row r="608">
      <c r="L608" s="216"/>
    </row>
    <row r="609">
      <c r="L609" s="216"/>
    </row>
    <row r="610">
      <c r="L610" s="216"/>
    </row>
    <row r="611">
      <c r="L611" s="216"/>
    </row>
    <row r="612">
      <c r="L612" s="216"/>
    </row>
    <row r="613">
      <c r="L613" s="216"/>
    </row>
    <row r="614">
      <c r="L614" s="216"/>
    </row>
    <row r="615">
      <c r="L615" s="216"/>
    </row>
    <row r="616">
      <c r="L616" s="216"/>
    </row>
    <row r="617">
      <c r="L617" s="216"/>
    </row>
    <row r="618">
      <c r="L618" s="216"/>
    </row>
    <row r="619">
      <c r="L619" s="216"/>
    </row>
    <row r="620">
      <c r="L620" s="216"/>
    </row>
    <row r="621">
      <c r="L621" s="216"/>
    </row>
    <row r="622">
      <c r="L622" s="216"/>
    </row>
    <row r="623">
      <c r="L623" s="216"/>
    </row>
    <row r="624">
      <c r="L624" s="216"/>
    </row>
    <row r="625">
      <c r="L625" s="216"/>
    </row>
    <row r="626">
      <c r="L626" s="216"/>
    </row>
    <row r="627">
      <c r="L627" s="216"/>
    </row>
    <row r="628">
      <c r="L628" s="216"/>
    </row>
    <row r="629">
      <c r="L629" s="216"/>
    </row>
    <row r="630">
      <c r="L630" s="216"/>
    </row>
    <row r="631">
      <c r="L631" s="216"/>
    </row>
    <row r="632">
      <c r="L632" s="216"/>
    </row>
    <row r="633">
      <c r="L633" s="216"/>
    </row>
    <row r="634">
      <c r="L634" s="216"/>
    </row>
    <row r="635">
      <c r="L635" s="216"/>
    </row>
    <row r="636">
      <c r="L636" s="216"/>
    </row>
    <row r="637">
      <c r="L637" s="216"/>
    </row>
    <row r="638">
      <c r="L638" s="216"/>
    </row>
    <row r="639">
      <c r="L639" s="216"/>
    </row>
    <row r="640">
      <c r="L640" s="216"/>
    </row>
    <row r="641">
      <c r="L641" s="216"/>
    </row>
    <row r="642">
      <c r="L642" s="216"/>
    </row>
    <row r="643">
      <c r="L643" s="216"/>
    </row>
    <row r="644">
      <c r="L644" s="216"/>
    </row>
    <row r="645">
      <c r="L645" s="216"/>
    </row>
    <row r="646">
      <c r="L646" s="216"/>
    </row>
    <row r="647">
      <c r="L647" s="216"/>
    </row>
    <row r="648">
      <c r="L648" s="216"/>
    </row>
    <row r="649">
      <c r="L649" s="216"/>
    </row>
    <row r="650">
      <c r="L650" s="216"/>
    </row>
    <row r="651">
      <c r="L651" s="216"/>
    </row>
    <row r="652">
      <c r="L652" s="216"/>
    </row>
    <row r="653">
      <c r="L653" s="216"/>
    </row>
    <row r="654">
      <c r="L654" s="216"/>
    </row>
    <row r="655">
      <c r="L655" s="216"/>
    </row>
    <row r="656">
      <c r="L656" s="216"/>
    </row>
    <row r="657">
      <c r="L657" s="216"/>
    </row>
    <row r="658">
      <c r="L658" s="216"/>
    </row>
    <row r="659">
      <c r="L659" s="216"/>
    </row>
    <row r="660">
      <c r="L660" s="216"/>
    </row>
    <row r="661">
      <c r="L661" s="216"/>
    </row>
    <row r="662">
      <c r="L662" s="216"/>
    </row>
    <row r="663">
      <c r="L663" s="216"/>
    </row>
    <row r="664">
      <c r="L664" s="216"/>
    </row>
    <row r="665">
      <c r="L665" s="216"/>
    </row>
    <row r="666">
      <c r="L666" s="216"/>
    </row>
    <row r="667">
      <c r="L667" s="216"/>
    </row>
    <row r="668">
      <c r="L668" s="216"/>
    </row>
    <row r="669">
      <c r="L669" s="216"/>
    </row>
    <row r="670">
      <c r="L670" s="216"/>
    </row>
    <row r="671">
      <c r="L671" s="216"/>
    </row>
    <row r="672">
      <c r="L672" s="216"/>
    </row>
    <row r="673">
      <c r="L673" s="216"/>
    </row>
    <row r="674">
      <c r="L674" s="216"/>
    </row>
    <row r="675">
      <c r="L675" s="216"/>
    </row>
    <row r="676">
      <c r="L676" s="216"/>
    </row>
    <row r="677">
      <c r="L677" s="216"/>
    </row>
    <row r="678">
      <c r="L678" s="216"/>
    </row>
    <row r="679">
      <c r="L679" s="216"/>
    </row>
    <row r="680">
      <c r="L680" s="216"/>
    </row>
    <row r="681">
      <c r="L681" s="216"/>
    </row>
    <row r="682">
      <c r="L682" s="216"/>
    </row>
    <row r="683">
      <c r="L683" s="216"/>
    </row>
    <row r="684">
      <c r="L684" s="216"/>
    </row>
    <row r="685">
      <c r="L685" s="216"/>
    </row>
    <row r="686">
      <c r="L686" s="216"/>
    </row>
    <row r="687">
      <c r="L687" s="216"/>
    </row>
    <row r="688">
      <c r="L688" s="216"/>
    </row>
    <row r="689">
      <c r="L689" s="216"/>
    </row>
    <row r="690">
      <c r="L690" s="216"/>
    </row>
    <row r="691">
      <c r="L691" s="216"/>
    </row>
    <row r="692">
      <c r="L692" s="216"/>
    </row>
    <row r="693">
      <c r="L693" s="216"/>
    </row>
    <row r="694">
      <c r="L694" s="216"/>
    </row>
    <row r="695">
      <c r="L695" s="216"/>
    </row>
    <row r="696">
      <c r="L696" s="216"/>
    </row>
    <row r="697">
      <c r="L697" s="216"/>
    </row>
    <row r="698">
      <c r="L698" s="216"/>
    </row>
    <row r="699">
      <c r="L699" s="216"/>
    </row>
    <row r="700">
      <c r="L700" s="216"/>
    </row>
    <row r="701">
      <c r="L701" s="216"/>
    </row>
    <row r="702">
      <c r="L702" s="216"/>
    </row>
    <row r="703">
      <c r="L703" s="216"/>
    </row>
    <row r="704">
      <c r="L704" s="216"/>
    </row>
    <row r="705">
      <c r="L705" s="216"/>
    </row>
    <row r="706">
      <c r="L706" s="216"/>
    </row>
    <row r="707">
      <c r="L707" s="216"/>
    </row>
    <row r="708">
      <c r="L708" s="216"/>
    </row>
    <row r="709">
      <c r="L709" s="216"/>
    </row>
    <row r="710">
      <c r="L710" s="216"/>
    </row>
    <row r="711">
      <c r="L711" s="216"/>
    </row>
    <row r="712">
      <c r="L712" s="216"/>
    </row>
    <row r="713">
      <c r="L713" s="216"/>
    </row>
    <row r="714">
      <c r="L714" s="216"/>
    </row>
    <row r="715">
      <c r="L715" s="216"/>
    </row>
    <row r="716">
      <c r="L716" s="216"/>
    </row>
    <row r="717">
      <c r="L717" s="216"/>
    </row>
    <row r="718">
      <c r="L718" s="216"/>
    </row>
    <row r="719">
      <c r="L719" s="216"/>
    </row>
    <row r="720">
      <c r="L720" s="216"/>
    </row>
    <row r="721">
      <c r="L721" s="216"/>
    </row>
    <row r="722">
      <c r="L722" s="216"/>
    </row>
    <row r="723">
      <c r="L723" s="216"/>
    </row>
    <row r="724">
      <c r="L724" s="216"/>
    </row>
    <row r="725">
      <c r="L725" s="216"/>
    </row>
    <row r="726">
      <c r="L726" s="216"/>
    </row>
    <row r="727">
      <c r="L727" s="216"/>
    </row>
    <row r="728">
      <c r="L728" s="216"/>
    </row>
    <row r="729">
      <c r="L729" s="216"/>
    </row>
    <row r="730">
      <c r="L730" s="216"/>
    </row>
    <row r="731">
      <c r="L731" s="216"/>
    </row>
    <row r="732">
      <c r="L732" s="216"/>
    </row>
    <row r="733">
      <c r="L733" s="216"/>
    </row>
    <row r="734">
      <c r="L734" s="216"/>
    </row>
    <row r="735">
      <c r="L735" s="216"/>
    </row>
    <row r="736">
      <c r="L736" s="216"/>
    </row>
    <row r="737">
      <c r="L737" s="216"/>
    </row>
    <row r="738">
      <c r="L738" s="216"/>
    </row>
    <row r="739">
      <c r="L739" s="216"/>
    </row>
    <row r="740">
      <c r="L740" s="216"/>
    </row>
    <row r="741">
      <c r="L741" s="216"/>
    </row>
    <row r="742">
      <c r="L742" s="216"/>
    </row>
    <row r="743">
      <c r="L743" s="216"/>
    </row>
    <row r="744">
      <c r="L744" s="216"/>
    </row>
    <row r="745">
      <c r="L745" s="216"/>
    </row>
    <row r="746">
      <c r="L746" s="216"/>
    </row>
    <row r="747">
      <c r="L747" s="216"/>
    </row>
    <row r="748">
      <c r="L748" s="216"/>
    </row>
    <row r="749">
      <c r="L749" s="216"/>
    </row>
    <row r="750">
      <c r="L750" s="216"/>
    </row>
    <row r="751">
      <c r="L751" s="216"/>
    </row>
    <row r="752">
      <c r="L752" s="216"/>
    </row>
    <row r="753">
      <c r="L753" s="216"/>
    </row>
    <row r="754">
      <c r="L754" s="216"/>
    </row>
    <row r="755">
      <c r="L755" s="216"/>
    </row>
    <row r="756">
      <c r="L756" s="216"/>
    </row>
    <row r="757">
      <c r="L757" s="216"/>
    </row>
    <row r="758">
      <c r="L758" s="216"/>
    </row>
    <row r="759">
      <c r="L759" s="216"/>
    </row>
    <row r="760">
      <c r="L760" s="216"/>
    </row>
    <row r="761">
      <c r="L761" s="216"/>
    </row>
    <row r="762">
      <c r="L762" s="216"/>
    </row>
    <row r="763">
      <c r="L763" s="216"/>
    </row>
    <row r="764">
      <c r="L764" s="216"/>
    </row>
    <row r="765">
      <c r="L765" s="216"/>
    </row>
    <row r="766">
      <c r="L766" s="216"/>
    </row>
    <row r="767">
      <c r="L767" s="216"/>
    </row>
    <row r="768">
      <c r="L768" s="216"/>
    </row>
    <row r="769">
      <c r="L769" s="216"/>
    </row>
    <row r="770">
      <c r="L770" s="216"/>
    </row>
    <row r="771">
      <c r="L771" s="216"/>
    </row>
    <row r="772">
      <c r="L772" s="216"/>
    </row>
    <row r="773">
      <c r="L773" s="216"/>
    </row>
    <row r="774">
      <c r="L774" s="216"/>
    </row>
    <row r="775">
      <c r="L775" s="216"/>
    </row>
    <row r="776">
      <c r="L776" s="216"/>
    </row>
    <row r="777">
      <c r="L777" s="216"/>
    </row>
    <row r="778">
      <c r="L778" s="216"/>
    </row>
    <row r="779">
      <c r="L779" s="216"/>
    </row>
    <row r="780">
      <c r="L780" s="216"/>
    </row>
    <row r="781">
      <c r="L781" s="216"/>
    </row>
    <row r="782">
      <c r="L782" s="216"/>
    </row>
    <row r="783">
      <c r="L783" s="216"/>
    </row>
    <row r="784">
      <c r="L784" s="216"/>
    </row>
    <row r="785">
      <c r="L785" s="216"/>
    </row>
    <row r="786">
      <c r="L786" s="216"/>
    </row>
    <row r="787">
      <c r="L787" s="216"/>
    </row>
    <row r="788">
      <c r="L788" s="216"/>
    </row>
    <row r="789">
      <c r="L789" s="216"/>
    </row>
    <row r="790">
      <c r="L790" s="216"/>
    </row>
    <row r="791">
      <c r="L791" s="216"/>
    </row>
    <row r="792">
      <c r="L792" s="216"/>
    </row>
    <row r="793">
      <c r="L793" s="216"/>
    </row>
    <row r="794">
      <c r="L794" s="216"/>
    </row>
    <row r="795">
      <c r="L795" s="216"/>
    </row>
    <row r="796">
      <c r="L796" s="216"/>
    </row>
    <row r="797">
      <c r="L797" s="216"/>
    </row>
    <row r="798">
      <c r="L798" s="216"/>
    </row>
    <row r="799">
      <c r="L799" s="216"/>
    </row>
    <row r="800">
      <c r="L800" s="216"/>
    </row>
    <row r="801">
      <c r="L801" s="216"/>
    </row>
    <row r="802">
      <c r="L802" s="216"/>
    </row>
    <row r="803">
      <c r="L803" s="216"/>
    </row>
    <row r="804">
      <c r="L804" s="216"/>
    </row>
    <row r="805">
      <c r="L805" s="216"/>
    </row>
    <row r="806">
      <c r="L806" s="216"/>
    </row>
    <row r="807">
      <c r="L807" s="216"/>
    </row>
    <row r="808">
      <c r="L808" s="216"/>
    </row>
    <row r="809">
      <c r="L809" s="216"/>
    </row>
    <row r="810">
      <c r="L810" s="216"/>
    </row>
    <row r="811">
      <c r="L811" s="216"/>
    </row>
    <row r="812">
      <c r="L812" s="216"/>
    </row>
    <row r="813">
      <c r="L813" s="216"/>
    </row>
    <row r="814">
      <c r="L814" s="216"/>
    </row>
    <row r="815">
      <c r="L815" s="216"/>
    </row>
    <row r="816">
      <c r="L816" s="216"/>
    </row>
    <row r="817">
      <c r="L817" s="216"/>
    </row>
    <row r="818">
      <c r="L818" s="216"/>
    </row>
    <row r="819">
      <c r="L819" s="216"/>
    </row>
    <row r="820">
      <c r="L820" s="216"/>
    </row>
    <row r="821">
      <c r="L821" s="216"/>
    </row>
    <row r="822">
      <c r="L822" s="216"/>
    </row>
    <row r="823">
      <c r="L823" s="216"/>
    </row>
    <row r="824">
      <c r="L824" s="216"/>
    </row>
    <row r="825">
      <c r="L825" s="216"/>
    </row>
    <row r="826">
      <c r="L826" s="216"/>
    </row>
    <row r="827">
      <c r="L827" s="216"/>
    </row>
    <row r="828">
      <c r="L828" s="216"/>
    </row>
    <row r="829">
      <c r="L829" s="216"/>
    </row>
    <row r="830">
      <c r="L830" s="216"/>
    </row>
    <row r="831">
      <c r="L831" s="216"/>
    </row>
    <row r="832">
      <c r="L832" s="216"/>
    </row>
    <row r="833">
      <c r="L833" s="216"/>
    </row>
    <row r="834">
      <c r="L834" s="216"/>
    </row>
    <row r="835">
      <c r="L835" s="216"/>
    </row>
    <row r="836">
      <c r="L836" s="216"/>
    </row>
    <row r="837">
      <c r="L837" s="216"/>
    </row>
    <row r="838">
      <c r="L838" s="216"/>
    </row>
    <row r="839">
      <c r="L839" s="216"/>
    </row>
    <row r="840">
      <c r="L840" s="216"/>
    </row>
    <row r="841">
      <c r="L841" s="216"/>
    </row>
    <row r="842">
      <c r="L842" s="216"/>
    </row>
    <row r="843">
      <c r="L843" s="216"/>
    </row>
    <row r="844">
      <c r="L844" s="216"/>
    </row>
    <row r="845">
      <c r="L845" s="216"/>
    </row>
    <row r="846">
      <c r="L846" s="216"/>
    </row>
    <row r="847">
      <c r="L847" s="216"/>
    </row>
    <row r="848">
      <c r="L848" s="216"/>
    </row>
    <row r="849">
      <c r="L849" s="216"/>
    </row>
    <row r="850">
      <c r="L850" s="216"/>
    </row>
    <row r="851">
      <c r="L851" s="216"/>
    </row>
    <row r="852">
      <c r="L852" s="216"/>
    </row>
    <row r="853">
      <c r="L853" s="216"/>
    </row>
    <row r="854">
      <c r="L854" s="216"/>
    </row>
    <row r="855">
      <c r="L855" s="216"/>
    </row>
    <row r="856">
      <c r="L856" s="216"/>
    </row>
    <row r="857">
      <c r="L857" s="216"/>
    </row>
    <row r="858">
      <c r="L858" s="216"/>
    </row>
    <row r="859">
      <c r="L859" s="216"/>
    </row>
    <row r="860">
      <c r="L860" s="216"/>
    </row>
    <row r="861">
      <c r="L861" s="216"/>
    </row>
    <row r="862">
      <c r="L862" s="216"/>
    </row>
    <row r="863">
      <c r="L863" s="216"/>
    </row>
    <row r="864">
      <c r="L864" s="216"/>
    </row>
    <row r="865">
      <c r="L865" s="216"/>
    </row>
    <row r="866">
      <c r="L866" s="216"/>
    </row>
    <row r="867">
      <c r="L867" s="216"/>
    </row>
    <row r="868">
      <c r="L868" s="216"/>
    </row>
    <row r="869">
      <c r="L869" s="216"/>
    </row>
    <row r="870">
      <c r="L870" s="216"/>
    </row>
    <row r="871">
      <c r="L871" s="216"/>
    </row>
    <row r="872">
      <c r="L872" s="216"/>
    </row>
    <row r="873">
      <c r="L873" s="216"/>
    </row>
    <row r="874">
      <c r="L874" s="216"/>
    </row>
    <row r="875">
      <c r="L875" s="216"/>
    </row>
    <row r="876">
      <c r="L876" s="216"/>
    </row>
    <row r="877">
      <c r="L877" s="216"/>
    </row>
    <row r="878">
      <c r="L878" s="216"/>
    </row>
    <row r="879">
      <c r="L879" s="216"/>
    </row>
    <row r="880">
      <c r="L880" s="216"/>
    </row>
    <row r="881">
      <c r="L881" s="216"/>
    </row>
    <row r="882">
      <c r="L882" s="216"/>
    </row>
    <row r="883">
      <c r="L883" s="216"/>
    </row>
    <row r="884">
      <c r="L884" s="216"/>
    </row>
    <row r="885">
      <c r="L885" s="216"/>
    </row>
    <row r="886">
      <c r="L886" s="216"/>
    </row>
    <row r="887">
      <c r="L887" s="216"/>
    </row>
    <row r="888">
      <c r="L888" s="216"/>
    </row>
    <row r="889">
      <c r="L889" s="216"/>
    </row>
    <row r="890">
      <c r="L890" s="216"/>
    </row>
    <row r="891">
      <c r="L891" s="216"/>
    </row>
    <row r="892">
      <c r="L892" s="216"/>
    </row>
    <row r="893">
      <c r="L893" s="216"/>
    </row>
    <row r="894">
      <c r="L894" s="216"/>
    </row>
    <row r="895">
      <c r="L895" s="216"/>
    </row>
    <row r="896">
      <c r="L896" s="216"/>
    </row>
    <row r="897">
      <c r="L897" s="216"/>
    </row>
    <row r="898">
      <c r="L898" s="216"/>
    </row>
    <row r="899">
      <c r="L899" s="216"/>
    </row>
    <row r="900">
      <c r="L900" s="216"/>
    </row>
    <row r="901">
      <c r="L901" s="216"/>
    </row>
    <row r="902">
      <c r="L902" s="216"/>
    </row>
    <row r="903">
      <c r="L903" s="216"/>
    </row>
    <row r="904">
      <c r="L904" s="216"/>
    </row>
    <row r="905">
      <c r="L905" s="216"/>
    </row>
    <row r="906">
      <c r="L906" s="216"/>
    </row>
    <row r="907">
      <c r="L907" s="216"/>
    </row>
    <row r="908">
      <c r="L908" s="216"/>
    </row>
    <row r="909">
      <c r="L909" s="216"/>
    </row>
    <row r="910">
      <c r="L910" s="216"/>
    </row>
    <row r="911">
      <c r="L911" s="216"/>
    </row>
    <row r="912">
      <c r="L912" s="216"/>
    </row>
    <row r="913">
      <c r="L913" s="216"/>
    </row>
    <row r="914">
      <c r="L914" s="216"/>
    </row>
    <row r="915">
      <c r="L915" s="216"/>
    </row>
    <row r="916">
      <c r="L916" s="216"/>
    </row>
    <row r="917">
      <c r="L917" s="216"/>
    </row>
    <row r="918">
      <c r="L918" s="216"/>
    </row>
    <row r="919">
      <c r="L919" s="216"/>
    </row>
    <row r="920">
      <c r="L920" s="216"/>
    </row>
    <row r="921">
      <c r="L921" s="216"/>
    </row>
    <row r="922">
      <c r="L922" s="216"/>
    </row>
    <row r="923">
      <c r="L923" s="216"/>
    </row>
    <row r="924">
      <c r="L924" s="216"/>
    </row>
    <row r="925">
      <c r="L925" s="216"/>
    </row>
    <row r="926">
      <c r="L926" s="216"/>
    </row>
    <row r="927">
      <c r="L927" s="216"/>
    </row>
    <row r="928">
      <c r="L928" s="216"/>
    </row>
    <row r="929">
      <c r="L929" s="216"/>
    </row>
    <row r="930">
      <c r="L930" s="216"/>
    </row>
    <row r="931">
      <c r="L931" s="216"/>
    </row>
    <row r="932">
      <c r="L932" s="216"/>
    </row>
    <row r="933">
      <c r="L933" s="216"/>
    </row>
    <row r="934">
      <c r="L934" s="216"/>
    </row>
    <row r="935">
      <c r="L935" s="216"/>
    </row>
    <row r="936">
      <c r="L936" s="216"/>
    </row>
    <row r="937">
      <c r="L937" s="216"/>
    </row>
    <row r="938">
      <c r="L938" s="216"/>
    </row>
    <row r="939">
      <c r="L939" s="216"/>
    </row>
    <row r="940">
      <c r="L940" s="216"/>
    </row>
    <row r="941">
      <c r="L941" s="216"/>
    </row>
    <row r="942">
      <c r="L942" s="216"/>
    </row>
    <row r="943">
      <c r="L943" s="216"/>
    </row>
    <row r="944">
      <c r="L944" s="216"/>
    </row>
    <row r="945">
      <c r="L945" s="216"/>
    </row>
    <row r="946">
      <c r="L946" s="216"/>
    </row>
    <row r="947">
      <c r="L947" s="216"/>
    </row>
    <row r="948">
      <c r="L948" s="216"/>
    </row>
    <row r="949">
      <c r="L949" s="216"/>
    </row>
    <row r="950">
      <c r="L950" s="216"/>
    </row>
    <row r="951">
      <c r="L951" s="216"/>
    </row>
    <row r="952">
      <c r="L952" s="216"/>
    </row>
    <row r="953">
      <c r="L953" s="216"/>
    </row>
    <row r="954">
      <c r="L954" s="216"/>
    </row>
    <row r="955">
      <c r="L955" s="216"/>
    </row>
    <row r="956">
      <c r="L956" s="216"/>
    </row>
    <row r="957">
      <c r="L957" s="216"/>
    </row>
    <row r="958">
      <c r="L958" s="216"/>
    </row>
    <row r="959">
      <c r="L959" s="216"/>
    </row>
    <row r="960">
      <c r="L960" s="216"/>
    </row>
    <row r="961">
      <c r="L961" s="216"/>
    </row>
    <row r="962">
      <c r="L962" s="216"/>
    </row>
    <row r="963">
      <c r="L963" s="216"/>
    </row>
    <row r="964">
      <c r="L964" s="216"/>
    </row>
    <row r="965">
      <c r="L965" s="216"/>
    </row>
    <row r="966">
      <c r="L966" s="216"/>
    </row>
    <row r="967">
      <c r="L967" s="216"/>
    </row>
    <row r="968">
      <c r="L968" s="216"/>
    </row>
    <row r="969">
      <c r="L969" s="216"/>
    </row>
    <row r="970">
      <c r="L970" s="216"/>
    </row>
    <row r="971">
      <c r="L971" s="216"/>
    </row>
    <row r="972">
      <c r="L972" s="216"/>
    </row>
    <row r="973">
      <c r="L973" s="216"/>
    </row>
    <row r="974">
      <c r="L974" s="216"/>
    </row>
    <row r="975">
      <c r="L975" s="216"/>
    </row>
    <row r="976">
      <c r="L976" s="216"/>
    </row>
    <row r="977">
      <c r="L977" s="216"/>
    </row>
    <row r="978">
      <c r="L978" s="216"/>
    </row>
    <row r="979">
      <c r="L979" s="216"/>
    </row>
    <row r="980">
      <c r="L980" s="216"/>
    </row>
    <row r="981">
      <c r="L981" s="216"/>
    </row>
    <row r="982">
      <c r="L982" s="216"/>
    </row>
    <row r="983">
      <c r="L983" s="216"/>
    </row>
    <row r="984">
      <c r="L984" s="216"/>
    </row>
    <row r="985">
      <c r="L985" s="216"/>
    </row>
    <row r="986">
      <c r="L986" s="216"/>
    </row>
    <row r="987">
      <c r="L987" s="216"/>
    </row>
    <row r="988">
      <c r="L988" s="216"/>
    </row>
    <row r="989">
      <c r="L989" s="216"/>
    </row>
    <row r="990">
      <c r="L990" s="216"/>
    </row>
    <row r="991">
      <c r="L991" s="216"/>
    </row>
    <row r="992">
      <c r="L992" s="216"/>
    </row>
    <row r="993">
      <c r="L993" s="216"/>
    </row>
    <row r="994">
      <c r="L994" s="216"/>
    </row>
    <row r="995">
      <c r="L995" s="216"/>
    </row>
    <row r="996">
      <c r="L996" s="216"/>
    </row>
    <row r="997">
      <c r="L997" s="216"/>
    </row>
    <row r="998">
      <c r="L998" s="216"/>
    </row>
    <row r="999">
      <c r="L999" s="216"/>
    </row>
    <row r="1000">
      <c r="L1000" s="216"/>
    </row>
  </sheetData>
  <drawing r:id="rId2"/>
</worksheet>
</file>